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drawings/drawing6.xml" ContentType="application/vnd.openxmlformats-officedocument.drawing+xml"/>
  <Override PartName="/xl/comments5.xml" ContentType="application/vnd.openxmlformats-officedocument.spreadsheetml.comments+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charts/chart101.xml" ContentType="application/vnd.openxmlformats-officedocument.drawingml.chart+xml"/>
  <Override PartName="/xl/charts/style101.xml" ContentType="application/vnd.ms-office.chartstyle+xml"/>
  <Override PartName="/xl/charts/colors101.xml" ContentType="application/vnd.ms-office.chartcolorstyle+xml"/>
  <Override PartName="/xl/charts/chart102.xml" ContentType="application/vnd.openxmlformats-officedocument.drawingml.chart+xml"/>
  <Override PartName="/xl/charts/style102.xml" ContentType="application/vnd.ms-office.chartstyle+xml"/>
  <Override PartName="/xl/charts/colors102.xml" ContentType="application/vnd.ms-office.chartcolorstyle+xml"/>
  <Override PartName="/xl/charts/chart103.xml" ContentType="application/vnd.openxmlformats-officedocument.drawingml.chart+xml"/>
  <Override PartName="/xl/charts/style103.xml" ContentType="application/vnd.ms-office.chartstyle+xml"/>
  <Override PartName="/xl/charts/colors103.xml" ContentType="application/vnd.ms-office.chartcolorstyle+xml"/>
  <Override PartName="/xl/charts/chart104.xml" ContentType="application/vnd.openxmlformats-officedocument.drawingml.chart+xml"/>
  <Override PartName="/xl/charts/style104.xml" ContentType="application/vnd.ms-office.chartstyle+xml"/>
  <Override PartName="/xl/charts/colors104.xml" ContentType="application/vnd.ms-office.chartcolorstyle+xml"/>
  <Override PartName="/xl/charts/chart105.xml" ContentType="application/vnd.openxmlformats-officedocument.drawingml.chart+xml"/>
  <Override PartName="/xl/charts/style105.xml" ContentType="application/vnd.ms-office.chartstyle+xml"/>
  <Override PartName="/xl/charts/colors105.xml" ContentType="application/vnd.ms-office.chartcolorstyle+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codeName="{DD97A8EA-9A9A-E61F-A557-7D5A7D7259CE}"/>
  <workbookPr codeName="EstaPastaDeTrabalho"/>
  <mc:AlternateContent xmlns:mc="http://schemas.openxmlformats.org/markup-compatibility/2006">
    <mc:Choice Requires="x15">
      <x15ac:absPath xmlns:x15ac="http://schemas.microsoft.com/office/spreadsheetml/2010/11/ac" url="G:\Meu Drive\Financeiro\Planilhas\"/>
    </mc:Choice>
  </mc:AlternateContent>
  <xr:revisionPtr revIDLastSave="0" documentId="13_ncr:1_{F4A6FC48-45D6-42F4-AA36-77F6D3702387}" xr6:coauthVersionLast="47" xr6:coauthVersionMax="47" xr10:uidLastSave="{00000000-0000-0000-0000-000000000000}"/>
  <workbookProtection workbookAlgorithmName="SHA-512" workbookHashValue="0IpRmqiIjSzo2Fc7rgFbNUeJ37/RK1GGV2tlctFH+2fjHurL4fFxSlYUMLIlHVQSLUa0ET+ab/kLAcvED+rFCA==" workbookSaltValue="w9kRibMSe/Nd3cxwSbKiEg==" workbookSpinCount="100000" lockStructure="1"/>
  <bookViews>
    <workbookView showSheetTabs="0" xWindow="-120" yWindow="-120" windowWidth="20730" windowHeight="11160" xr2:uid="{00000000-000D-0000-FFFF-FFFF00000000}"/>
  </bookViews>
  <sheets>
    <sheet name="Menu" sheetId="1" r:id="rId1"/>
    <sheet name="Instruções" sheetId="2" r:id="rId2"/>
    <sheet name="Plano de Trade" sheetId="4" r:id="rId3"/>
    <sheet name="Projeção de Resultados" sheetId="3" r:id="rId4"/>
    <sheet name="Resultados" sheetId="5" r:id="rId5"/>
    <sheet name="DARF e Declaração de IR" sheetId="6" r:id="rId6"/>
    <sheet name="Custos da B3" sheetId="7" r:id="rId7"/>
    <sheet name="Planilha2" sheetId="8" state="hidden" r:id="rId8"/>
    <sheet name="Planilha6" sheetId="9" state="hidden" r:id="rId9"/>
  </sheets>
  <calcPr calcId="191029"/>
  <extLst>
    <ext uri="GoogleSheetsCustomDataVersion1">
      <go:sheetsCustomData xmlns:go="http://customooxmlschemas.google.com/" r:id="rId13" roundtripDataSignature="AMtx7mg0wjXqr4t76DNMtatkaYMxOOpd1g=="/>
    </ext>
  </extLst>
</workbook>
</file>

<file path=xl/calcChain.xml><?xml version="1.0" encoding="utf-8"?>
<calcChain xmlns="http://schemas.openxmlformats.org/spreadsheetml/2006/main">
  <c r="K22" i="7" l="1"/>
  <c r="K12" i="7"/>
  <c r="Q45" i="3"/>
  <c r="U40" i="3" s="1"/>
  <c r="AJ66" i="5"/>
  <c r="AG66" i="5"/>
  <c r="AH66" i="5" s="1"/>
  <c r="AJ65" i="5"/>
  <c r="AG65" i="5"/>
  <c r="AH65" i="5" s="1"/>
  <c r="AJ64" i="5"/>
  <c r="AG64" i="5"/>
  <c r="AH64" i="5" s="1"/>
  <c r="AJ63" i="5"/>
  <c r="AG63" i="5"/>
  <c r="AH63" i="5" s="1"/>
  <c r="AJ62" i="5"/>
  <c r="AG62" i="5"/>
  <c r="AH62" i="5" s="1"/>
  <c r="AJ61" i="5"/>
  <c r="AG61" i="5"/>
  <c r="AH61" i="5" s="1"/>
  <c r="AJ60" i="5"/>
  <c r="AG60" i="5"/>
  <c r="AH60" i="5" s="1"/>
  <c r="AJ59" i="5"/>
  <c r="AG59" i="5"/>
  <c r="AH59" i="5" s="1"/>
  <c r="AJ58" i="5"/>
  <c r="AG58" i="5"/>
  <c r="AH58" i="5" s="1"/>
  <c r="AJ57" i="5"/>
  <c r="AG57" i="5"/>
  <c r="AH57" i="5" s="1"/>
  <c r="AJ56" i="5"/>
  <c r="AG56" i="5"/>
  <c r="AH56" i="5" s="1"/>
  <c r="AJ55" i="5"/>
  <c r="AG55" i="5"/>
  <c r="AH55" i="5" s="1"/>
  <c r="AJ54" i="5"/>
  <c r="AG54" i="5"/>
  <c r="AH54" i="5" s="1"/>
  <c r="AJ53" i="5"/>
  <c r="AG53" i="5"/>
  <c r="AH53" i="5" s="1"/>
  <c r="AJ52" i="5"/>
  <c r="AG52" i="5"/>
  <c r="AH52" i="5" s="1"/>
  <c r="AJ51" i="5"/>
  <c r="AG51" i="5"/>
  <c r="AH51" i="5" s="1"/>
  <c r="AJ50" i="5"/>
  <c r="AG50" i="5"/>
  <c r="AH50" i="5" s="1"/>
  <c r="AJ49" i="5"/>
  <c r="AG49" i="5"/>
  <c r="AH49" i="5" s="1"/>
  <c r="AJ48" i="5"/>
  <c r="AG48" i="5"/>
  <c r="AH48" i="5" s="1"/>
  <c r="AF12" i="6" l="1"/>
  <c r="Y12" i="6"/>
  <c r="M13" i="6"/>
  <c r="L13" i="6"/>
  <c r="K13" i="6"/>
  <c r="X325" i="5"/>
  <c r="W289" i="5"/>
  <c r="Y289" i="5"/>
  <c r="X288" i="5"/>
  <c r="W283" i="5"/>
  <c r="AG408" i="5"/>
  <c r="AG407" i="5"/>
  <c r="AG406" i="5"/>
  <c r="AG405" i="5"/>
  <c r="AG404" i="5"/>
  <c r="AG403" i="5"/>
  <c r="AH403" i="5" s="1"/>
  <c r="AG402" i="5"/>
  <c r="AH402" i="5" s="1"/>
  <c r="AG401" i="5"/>
  <c r="AG400" i="5"/>
  <c r="AG399" i="5"/>
  <c r="AG398" i="5"/>
  <c r="AG397" i="5"/>
  <c r="AG396" i="5"/>
  <c r="AG395" i="5"/>
  <c r="AG394" i="5"/>
  <c r="AG393" i="5"/>
  <c r="AG392" i="5"/>
  <c r="AG391" i="5"/>
  <c r="AG390" i="5"/>
  <c r="AG389" i="5"/>
  <c r="AG388" i="5"/>
  <c r="AG387" i="5"/>
  <c r="AH387" i="5" s="1"/>
  <c r="AG386" i="5"/>
  <c r="AH386" i="5" s="1"/>
  <c r="AG385" i="5"/>
  <c r="AG384" i="5"/>
  <c r="AG383" i="5"/>
  <c r="AG382" i="5"/>
  <c r="AG381" i="5"/>
  <c r="AG380" i="5"/>
  <c r="AG379" i="5"/>
  <c r="AH379" i="5" s="1"/>
  <c r="AG378" i="5"/>
  <c r="AG409" i="5" s="1"/>
  <c r="AG375" i="5"/>
  <c r="AG374" i="5"/>
  <c r="AG373" i="5"/>
  <c r="AG372" i="5"/>
  <c r="AG371" i="5"/>
  <c r="AG370" i="5"/>
  <c r="AH370" i="5" s="1"/>
  <c r="AG369" i="5"/>
  <c r="AH369" i="5" s="1"/>
  <c r="AG368" i="5"/>
  <c r="AH368" i="5" s="1"/>
  <c r="AG367" i="5"/>
  <c r="AG366" i="5"/>
  <c r="AG365" i="5"/>
  <c r="AG364" i="5"/>
  <c r="AG363" i="5"/>
  <c r="AG362" i="5"/>
  <c r="AH362" i="5" s="1"/>
  <c r="AG361" i="5"/>
  <c r="AH361" i="5" s="1"/>
  <c r="AG360" i="5"/>
  <c r="AH360" i="5" s="1"/>
  <c r="AG359" i="5"/>
  <c r="AG358" i="5"/>
  <c r="AG357" i="5"/>
  <c r="AG356" i="5"/>
  <c r="AG355" i="5"/>
  <c r="AG354" i="5"/>
  <c r="AH354" i="5" s="1"/>
  <c r="AG353" i="5"/>
  <c r="AH353" i="5" s="1"/>
  <c r="AG352" i="5"/>
  <c r="AH352" i="5" s="1"/>
  <c r="AG351" i="5"/>
  <c r="AG350" i="5"/>
  <c r="AG349" i="5"/>
  <c r="AG348" i="5"/>
  <c r="AG347" i="5"/>
  <c r="AG346" i="5"/>
  <c r="AH346" i="5" s="1"/>
  <c r="AG345" i="5"/>
  <c r="AG342" i="5"/>
  <c r="AH342" i="5" s="1"/>
  <c r="AG341" i="5"/>
  <c r="AG340" i="5"/>
  <c r="AG339" i="5"/>
  <c r="AG338" i="5"/>
  <c r="AG337" i="5"/>
  <c r="AH337" i="5" s="1"/>
  <c r="AG336" i="5"/>
  <c r="AG335" i="5"/>
  <c r="AG334" i="5"/>
  <c r="AH334" i="5" s="1"/>
  <c r="AG333" i="5"/>
  <c r="AG332" i="5"/>
  <c r="AG331" i="5"/>
  <c r="AG330" i="5"/>
  <c r="AG329" i="5"/>
  <c r="AH329" i="5" s="1"/>
  <c r="AG328" i="5"/>
  <c r="AG327" i="5"/>
  <c r="AG326" i="5"/>
  <c r="AG325" i="5"/>
  <c r="AG324" i="5"/>
  <c r="AG323" i="5"/>
  <c r="AG322" i="5"/>
  <c r="AG321" i="5"/>
  <c r="AH321" i="5" s="1"/>
  <c r="AG320" i="5"/>
  <c r="AG319" i="5"/>
  <c r="AG318" i="5"/>
  <c r="AH318" i="5" s="1"/>
  <c r="AG317" i="5"/>
  <c r="AG316" i="5"/>
  <c r="AG315" i="5"/>
  <c r="AG314" i="5"/>
  <c r="AG313" i="5"/>
  <c r="AH313" i="5" s="1"/>
  <c r="AG312" i="5"/>
  <c r="AG309" i="5"/>
  <c r="AH309" i="5" s="1"/>
  <c r="AG308" i="5"/>
  <c r="AH308" i="5" s="1"/>
  <c r="AG307" i="5"/>
  <c r="AG306" i="5"/>
  <c r="AG305" i="5"/>
  <c r="AG304" i="5"/>
  <c r="AH304" i="5" s="1"/>
  <c r="AG303" i="5"/>
  <c r="AG302" i="5"/>
  <c r="AG301" i="5"/>
  <c r="AH301" i="5" s="1"/>
  <c r="AG300" i="5"/>
  <c r="AH300" i="5" s="1"/>
  <c r="AG299" i="5"/>
  <c r="AG298" i="5"/>
  <c r="AG297" i="5"/>
  <c r="AG296" i="5"/>
  <c r="AH296" i="5" s="1"/>
  <c r="AG295" i="5"/>
  <c r="AG294" i="5"/>
  <c r="AG293" i="5"/>
  <c r="AH293" i="5" s="1"/>
  <c r="AG292" i="5"/>
  <c r="AH292" i="5" s="1"/>
  <c r="AG291" i="5"/>
  <c r="AG290" i="5"/>
  <c r="AG289" i="5"/>
  <c r="AG288" i="5"/>
  <c r="AH288" i="5" s="1"/>
  <c r="AG287" i="5"/>
  <c r="AG286" i="5"/>
  <c r="AG285" i="5"/>
  <c r="AH285" i="5" s="1"/>
  <c r="AG284" i="5"/>
  <c r="AH284" i="5" s="1"/>
  <c r="AG283" i="5"/>
  <c r="AG282" i="5"/>
  <c r="AG281" i="5"/>
  <c r="AG280" i="5"/>
  <c r="AH280" i="5" s="1"/>
  <c r="AG279" i="5"/>
  <c r="AG276" i="5"/>
  <c r="AG275" i="5"/>
  <c r="AH275" i="5" s="1"/>
  <c r="AG274" i="5"/>
  <c r="AH274" i="5" s="1"/>
  <c r="AG273" i="5"/>
  <c r="AG272" i="5"/>
  <c r="AG271" i="5"/>
  <c r="AH271" i="5" s="1"/>
  <c r="AG270" i="5"/>
  <c r="AG269" i="5"/>
  <c r="AG268" i="5"/>
  <c r="AG267" i="5"/>
  <c r="AG266" i="5"/>
  <c r="AH266" i="5" s="1"/>
  <c r="AG265" i="5"/>
  <c r="AG264" i="5"/>
  <c r="AG263" i="5"/>
  <c r="AH263" i="5" s="1"/>
  <c r="AG262" i="5"/>
  <c r="AG261" i="5"/>
  <c r="AG260" i="5"/>
  <c r="AG259" i="5"/>
  <c r="AG258" i="5"/>
  <c r="AG257" i="5"/>
  <c r="AG256" i="5"/>
  <c r="AG255" i="5"/>
  <c r="AH255" i="5" s="1"/>
  <c r="AG254" i="5"/>
  <c r="AG253" i="5"/>
  <c r="AG252" i="5"/>
  <c r="AG251" i="5"/>
  <c r="AG250" i="5"/>
  <c r="AH250" i="5" s="1"/>
  <c r="AG249" i="5"/>
  <c r="AG248" i="5"/>
  <c r="AG247" i="5"/>
  <c r="AH247" i="5" s="1"/>
  <c r="AG246" i="5"/>
  <c r="AG243" i="5"/>
  <c r="AG242" i="5"/>
  <c r="AG241" i="5"/>
  <c r="AH241" i="5" s="1"/>
  <c r="AG240" i="5"/>
  <c r="AH240" i="5" s="1"/>
  <c r="AG239" i="5"/>
  <c r="AG238" i="5"/>
  <c r="AH238" i="5" s="1"/>
  <c r="AG237" i="5"/>
  <c r="AG236" i="5"/>
  <c r="AG235" i="5"/>
  <c r="AG234" i="5"/>
  <c r="AG233" i="5"/>
  <c r="AH233" i="5" s="1"/>
  <c r="AG232" i="5"/>
  <c r="AH232" i="5" s="1"/>
  <c r="AG231" i="5"/>
  <c r="AG230" i="5"/>
  <c r="AH230" i="5" s="1"/>
  <c r="AG229" i="5"/>
  <c r="AG228" i="5"/>
  <c r="AG227" i="5"/>
  <c r="AG226" i="5"/>
  <c r="AG225" i="5"/>
  <c r="AH225" i="5" s="1"/>
  <c r="AG224" i="5"/>
  <c r="AH224" i="5" s="1"/>
  <c r="AG223" i="5"/>
  <c r="AG222" i="5"/>
  <c r="AH222" i="5" s="1"/>
  <c r="AG221" i="5"/>
  <c r="AG220" i="5"/>
  <c r="AG219" i="5"/>
  <c r="AG218" i="5"/>
  <c r="AG217" i="5"/>
  <c r="AH217" i="5" s="1"/>
  <c r="AG216" i="5"/>
  <c r="AH216" i="5" s="1"/>
  <c r="AG215" i="5"/>
  <c r="AG214" i="5"/>
  <c r="AH214" i="5" s="1"/>
  <c r="AG213" i="5"/>
  <c r="AG210" i="5"/>
  <c r="AG209" i="5"/>
  <c r="AG208" i="5"/>
  <c r="AG207" i="5"/>
  <c r="AH207" i="5" s="1"/>
  <c r="AG206" i="5"/>
  <c r="AH206" i="5" s="1"/>
  <c r="AG205" i="5"/>
  <c r="AH205" i="5" s="1"/>
  <c r="AG204" i="5"/>
  <c r="AG203" i="5"/>
  <c r="AG202" i="5"/>
  <c r="AG201" i="5"/>
  <c r="AG200" i="5"/>
  <c r="AG199" i="5"/>
  <c r="AG198" i="5"/>
  <c r="AH198" i="5" s="1"/>
  <c r="AG197" i="5"/>
  <c r="AH197" i="5" s="1"/>
  <c r="AG196" i="5"/>
  <c r="AG195" i="5"/>
  <c r="AG194" i="5"/>
  <c r="AG193" i="5"/>
  <c r="AG192" i="5"/>
  <c r="AG191" i="5"/>
  <c r="AG190" i="5"/>
  <c r="AG189" i="5"/>
  <c r="AH189" i="5" s="1"/>
  <c r="AG188" i="5"/>
  <c r="AG187" i="5"/>
  <c r="AG186" i="5"/>
  <c r="AG185" i="5"/>
  <c r="AG184" i="5"/>
  <c r="AG183" i="5"/>
  <c r="AG182" i="5"/>
  <c r="AH182" i="5" s="1"/>
  <c r="AG181" i="5"/>
  <c r="AH181" i="5" s="1"/>
  <c r="AG180" i="5"/>
  <c r="AG177" i="5"/>
  <c r="AH177" i="5" s="1"/>
  <c r="AG176" i="5"/>
  <c r="AG175" i="5"/>
  <c r="AG174" i="5"/>
  <c r="AG173" i="5"/>
  <c r="AH173" i="5" s="1"/>
  <c r="AG172" i="5"/>
  <c r="AH172" i="5" s="1"/>
  <c r="AG171" i="5"/>
  <c r="AG170" i="5"/>
  <c r="AG169" i="5"/>
  <c r="AH169" i="5" s="1"/>
  <c r="AG168" i="5"/>
  <c r="AG167" i="5"/>
  <c r="AG166" i="5"/>
  <c r="AG165" i="5"/>
  <c r="AH165" i="5" s="1"/>
  <c r="AG164" i="5"/>
  <c r="AH164" i="5" s="1"/>
  <c r="AG163" i="5"/>
  <c r="AG162" i="5"/>
  <c r="AG161" i="5"/>
  <c r="AH161" i="5" s="1"/>
  <c r="AG160" i="5"/>
  <c r="AG159" i="5"/>
  <c r="AG158" i="5"/>
  <c r="AG157" i="5"/>
  <c r="AH157" i="5" s="1"/>
  <c r="AG156" i="5"/>
  <c r="AH156" i="5" s="1"/>
  <c r="AG155" i="5"/>
  <c r="AG154" i="5"/>
  <c r="AG153" i="5"/>
  <c r="AH153" i="5" s="1"/>
  <c r="AG152" i="5"/>
  <c r="AG151" i="5"/>
  <c r="AG150" i="5"/>
  <c r="AG149" i="5"/>
  <c r="AH149" i="5" s="1"/>
  <c r="AG148" i="5"/>
  <c r="AH148" i="5" s="1"/>
  <c r="AG147" i="5"/>
  <c r="AG144" i="5"/>
  <c r="AG143" i="5"/>
  <c r="AG142" i="5"/>
  <c r="AG141" i="5"/>
  <c r="AG140" i="5"/>
  <c r="AG139" i="5"/>
  <c r="AH139" i="5" s="1"/>
  <c r="AG138" i="5"/>
  <c r="AH138" i="5" s="1"/>
  <c r="AG137" i="5"/>
  <c r="AG136" i="5"/>
  <c r="AG135" i="5"/>
  <c r="AG134" i="5"/>
  <c r="AG133" i="5"/>
  <c r="AG132" i="5"/>
  <c r="AG131" i="5"/>
  <c r="AH131" i="5" s="1"/>
  <c r="AG130" i="5"/>
  <c r="AH130" i="5" s="1"/>
  <c r="AG129" i="5"/>
  <c r="AG128" i="5"/>
  <c r="AG127" i="5"/>
  <c r="AG126" i="5"/>
  <c r="AG125" i="5"/>
  <c r="AG124" i="5"/>
  <c r="AG123" i="5"/>
  <c r="AH123" i="5" s="1"/>
  <c r="AG122" i="5"/>
  <c r="AH122" i="5" s="1"/>
  <c r="AG121" i="5"/>
  <c r="AG120" i="5"/>
  <c r="AG119" i="5"/>
  <c r="AG118" i="5"/>
  <c r="AG117" i="5"/>
  <c r="AG116" i="5"/>
  <c r="AH116" i="5" s="1"/>
  <c r="AG115" i="5"/>
  <c r="AH115" i="5" s="1"/>
  <c r="AG114" i="5"/>
  <c r="AH114" i="5" s="1"/>
  <c r="AG111" i="5"/>
  <c r="AG110" i="5"/>
  <c r="AG109" i="5"/>
  <c r="AG108" i="5"/>
  <c r="AG107" i="5"/>
  <c r="AG106" i="5"/>
  <c r="AH106" i="5" s="1"/>
  <c r="AG105" i="5"/>
  <c r="AH105" i="5" s="1"/>
  <c r="AG104" i="5"/>
  <c r="AH104" i="5" s="1"/>
  <c r="AG103" i="5"/>
  <c r="AG102" i="5"/>
  <c r="AG101" i="5"/>
  <c r="AG100" i="5"/>
  <c r="AG99" i="5"/>
  <c r="AG98" i="5"/>
  <c r="AH98" i="5" s="1"/>
  <c r="AG97" i="5"/>
  <c r="AH97" i="5" s="1"/>
  <c r="AG96" i="5"/>
  <c r="AH96" i="5" s="1"/>
  <c r="AG95" i="5"/>
  <c r="AG94" i="5"/>
  <c r="AG93" i="5"/>
  <c r="AG92" i="5"/>
  <c r="AH92" i="5" s="1"/>
  <c r="AG91" i="5"/>
  <c r="AH91" i="5" s="1"/>
  <c r="AG90" i="5"/>
  <c r="AH90" i="5" s="1"/>
  <c r="AG89" i="5"/>
  <c r="AH89" i="5" s="1"/>
  <c r="AG88" i="5"/>
  <c r="AH88" i="5" s="1"/>
  <c r="AG87" i="5"/>
  <c r="AG86" i="5"/>
  <c r="AG85" i="5"/>
  <c r="AG84" i="5"/>
  <c r="AH84" i="5" s="1"/>
  <c r="AG83" i="5"/>
  <c r="AG82" i="5"/>
  <c r="AH82" i="5" s="1"/>
  <c r="AG81" i="5"/>
  <c r="AH81" i="5" s="1"/>
  <c r="AG78" i="5"/>
  <c r="AH78" i="5" s="1"/>
  <c r="AG77" i="5"/>
  <c r="AG76" i="5"/>
  <c r="AG75" i="5"/>
  <c r="AG74" i="5"/>
  <c r="AG73" i="5"/>
  <c r="AH73" i="5" s="1"/>
  <c r="AG72" i="5"/>
  <c r="AG71" i="5"/>
  <c r="AH71" i="5" s="1"/>
  <c r="AG70" i="5"/>
  <c r="AH70" i="5" s="1"/>
  <c r="AG69" i="5"/>
  <c r="AG68" i="5"/>
  <c r="AG67" i="5"/>
  <c r="AH408" i="5"/>
  <c r="AH407" i="5"/>
  <c r="AH406" i="5"/>
  <c r="AH405" i="5"/>
  <c r="AH404" i="5"/>
  <c r="AH401" i="5"/>
  <c r="AH400" i="5"/>
  <c r="AH399" i="5"/>
  <c r="AH398" i="5"/>
  <c r="AH397" i="5"/>
  <c r="AH396" i="5"/>
  <c r="AH394" i="5"/>
  <c r="AH393" i="5"/>
  <c r="AH392" i="5"/>
  <c r="AH391" i="5"/>
  <c r="AH390" i="5"/>
  <c r="AH389" i="5"/>
  <c r="AH388" i="5"/>
  <c r="AH385" i="5"/>
  <c r="AH384" i="5"/>
  <c r="AH383" i="5"/>
  <c r="AH382" i="5"/>
  <c r="AH381" i="5"/>
  <c r="AH380" i="5"/>
  <c r="AH375" i="5"/>
  <c r="AH374" i="5"/>
  <c r="AH373" i="5"/>
  <c r="AH372" i="5"/>
  <c r="AH371" i="5"/>
  <c r="AH367" i="5"/>
  <c r="AH366" i="5"/>
  <c r="AH365" i="5"/>
  <c r="AH364" i="5"/>
  <c r="AH363" i="5"/>
  <c r="AH359" i="5"/>
  <c r="AH358" i="5"/>
  <c r="AH357" i="5"/>
  <c r="AH356" i="5"/>
  <c r="AH355" i="5"/>
  <c r="AH351" i="5"/>
  <c r="AH350" i="5"/>
  <c r="AH349" i="5"/>
  <c r="AH348" i="5"/>
  <c r="AH347" i="5"/>
  <c r="AH341" i="5"/>
  <c r="AH340" i="5"/>
  <c r="AH339" i="5"/>
  <c r="AH338" i="5"/>
  <c r="AH336" i="5"/>
  <c r="AH335" i="5"/>
  <c r="AH333" i="5"/>
  <c r="AH332" i="5"/>
  <c r="AH331" i="5"/>
  <c r="AH330" i="5"/>
  <c r="AH328" i="5"/>
  <c r="AH327" i="5"/>
  <c r="AH326" i="5"/>
  <c r="AH325" i="5"/>
  <c r="AH324" i="5"/>
  <c r="AH323" i="5"/>
  <c r="AH322" i="5"/>
  <c r="AH320" i="5"/>
  <c r="AH319" i="5"/>
  <c r="AH317" i="5"/>
  <c r="AH316" i="5"/>
  <c r="AH315" i="5"/>
  <c r="AH314" i="5"/>
  <c r="AH312" i="5"/>
  <c r="AH307" i="5"/>
  <c r="AH306" i="5"/>
  <c r="AH305" i="5"/>
  <c r="AH303" i="5"/>
  <c r="AH302" i="5"/>
  <c r="AH299" i="5"/>
  <c r="AH298" i="5"/>
  <c r="AH297" i="5"/>
  <c r="AH295" i="5"/>
  <c r="AH294" i="5"/>
  <c r="AH291" i="5"/>
  <c r="AH290" i="5"/>
  <c r="AH289" i="5"/>
  <c r="AH287" i="5"/>
  <c r="AH286" i="5"/>
  <c r="AH283" i="5"/>
  <c r="AH282" i="5"/>
  <c r="AH281" i="5"/>
  <c r="AH279" i="5"/>
  <c r="AH276" i="5"/>
  <c r="AH273" i="5"/>
  <c r="AH272" i="5"/>
  <c r="AH270" i="5"/>
  <c r="AH269" i="5"/>
  <c r="AH268" i="5"/>
  <c r="AH267" i="5"/>
  <c r="AH265" i="5"/>
  <c r="AH264" i="5"/>
  <c r="AH262" i="5"/>
  <c r="AH261" i="5"/>
  <c r="AH260" i="5"/>
  <c r="AH259" i="5"/>
  <c r="AH258" i="5"/>
  <c r="AH257" i="5"/>
  <c r="AH256" i="5"/>
  <c r="AH254" i="5"/>
  <c r="AH253" i="5"/>
  <c r="AH252" i="5"/>
  <c r="AH251" i="5"/>
  <c r="AH249" i="5"/>
  <c r="AH248" i="5"/>
  <c r="AH246" i="5"/>
  <c r="AH243" i="5"/>
  <c r="AH242" i="5"/>
  <c r="AH239" i="5"/>
  <c r="AH237" i="5"/>
  <c r="AH236" i="5"/>
  <c r="AH235" i="5"/>
  <c r="AH234" i="5"/>
  <c r="AH231" i="5"/>
  <c r="AH229" i="5"/>
  <c r="AH228" i="5"/>
  <c r="AH227" i="5"/>
  <c r="AH226" i="5"/>
  <c r="AH223" i="5"/>
  <c r="AH221" i="5"/>
  <c r="AH220" i="5"/>
  <c r="AH219" i="5"/>
  <c r="AH218" i="5"/>
  <c r="AH215" i="5"/>
  <c r="AH213" i="5"/>
  <c r="AH210" i="5"/>
  <c r="AH209" i="5"/>
  <c r="AH208" i="5"/>
  <c r="AH204" i="5"/>
  <c r="AH203" i="5"/>
  <c r="AH202" i="5"/>
  <c r="AH201" i="5"/>
  <c r="AH200" i="5"/>
  <c r="AH199" i="5"/>
  <c r="AH196" i="5"/>
  <c r="AH195" i="5"/>
  <c r="AH194" i="5"/>
  <c r="AH193" i="5"/>
  <c r="AH192" i="5"/>
  <c r="AH191" i="5"/>
  <c r="AH190" i="5"/>
  <c r="AH188" i="5"/>
  <c r="AH187" i="5"/>
  <c r="AH186" i="5"/>
  <c r="AH185" i="5"/>
  <c r="AH184" i="5"/>
  <c r="AH183" i="5"/>
  <c r="AH180" i="5"/>
  <c r="AH176" i="5"/>
  <c r="AH175" i="5"/>
  <c r="AH174" i="5"/>
  <c r="AH171" i="5"/>
  <c r="AH170" i="5"/>
  <c r="AH168" i="5"/>
  <c r="AH167" i="5"/>
  <c r="AH166" i="5"/>
  <c r="AH163" i="5"/>
  <c r="AH162" i="5"/>
  <c r="AH160" i="5"/>
  <c r="AH159" i="5"/>
  <c r="AH158" i="5"/>
  <c r="AH155" i="5"/>
  <c r="AH154" i="5"/>
  <c r="AH152" i="5"/>
  <c r="AH151" i="5"/>
  <c r="AH150" i="5"/>
  <c r="AH147" i="5"/>
  <c r="AH144" i="5"/>
  <c r="AH143" i="5"/>
  <c r="AH142" i="5"/>
  <c r="AH141" i="5"/>
  <c r="AH140" i="5"/>
  <c r="AH137" i="5"/>
  <c r="AH136" i="5"/>
  <c r="AH135" i="5"/>
  <c r="AH134" i="5"/>
  <c r="AH133" i="5"/>
  <c r="AH132" i="5"/>
  <c r="AH129" i="5"/>
  <c r="AH128" i="5"/>
  <c r="AH127" i="5"/>
  <c r="AH126" i="5"/>
  <c r="AH125" i="5"/>
  <c r="AH124" i="5"/>
  <c r="AH121" i="5"/>
  <c r="AH120" i="5"/>
  <c r="AH119" i="5"/>
  <c r="AH118" i="5"/>
  <c r="AH117" i="5"/>
  <c r="AH111" i="5"/>
  <c r="AH110" i="5"/>
  <c r="AH109" i="5"/>
  <c r="AH108" i="5"/>
  <c r="AH107" i="5"/>
  <c r="AH103" i="5"/>
  <c r="AH102" i="5"/>
  <c r="AH101" i="5"/>
  <c r="AH100" i="5"/>
  <c r="AH99" i="5"/>
  <c r="AH95" i="5"/>
  <c r="AH94" i="5"/>
  <c r="AH93" i="5"/>
  <c r="AH87" i="5"/>
  <c r="AH86" i="5"/>
  <c r="AH85" i="5"/>
  <c r="AH83" i="5"/>
  <c r="AH77" i="5"/>
  <c r="AH76" i="5"/>
  <c r="AH75" i="5"/>
  <c r="AH74" i="5"/>
  <c r="AH72" i="5"/>
  <c r="AH69" i="5"/>
  <c r="AH68" i="5"/>
  <c r="AH67" i="5"/>
  <c r="T32" i="3"/>
  <c r="AG376" i="5" l="1"/>
  <c r="AH378" i="5"/>
  <c r="AG343" i="5"/>
  <c r="AG310" i="5"/>
  <c r="AG277" i="5"/>
  <c r="AG244" i="5"/>
  <c r="AG211" i="5"/>
  <c r="AH345" i="5"/>
  <c r="AH376" i="5" s="1"/>
  <c r="AG145" i="5"/>
  <c r="AG112" i="5"/>
  <c r="AG178" i="5"/>
  <c r="AG79" i="5"/>
  <c r="AH145" i="5"/>
  <c r="AH343" i="5"/>
  <c r="AH395" i="5"/>
  <c r="AH409" i="5" s="1"/>
  <c r="AH310" i="5"/>
  <c r="AH277" i="5"/>
  <c r="AH112" i="5"/>
  <c r="AH244" i="5"/>
  <c r="AH211" i="5"/>
  <c r="AH178" i="5"/>
  <c r="W16" i="5" l="1"/>
  <c r="W17" i="5"/>
  <c r="W18" i="5"/>
  <c r="W19" i="5"/>
  <c r="X20" i="5"/>
  <c r="X21" i="5"/>
  <c r="W22" i="5"/>
  <c r="W23" i="5"/>
  <c r="W24" i="5"/>
  <c r="W25" i="5"/>
  <c r="W26" i="5"/>
  <c r="W27" i="5"/>
  <c r="X28" i="5"/>
  <c r="W29" i="5"/>
  <c r="Y30" i="5"/>
  <c r="W31" i="5"/>
  <c r="W32" i="5"/>
  <c r="W33" i="5"/>
  <c r="X34" i="5"/>
  <c r="W35" i="5"/>
  <c r="X36" i="5"/>
  <c r="X37" i="5"/>
  <c r="W38" i="5"/>
  <c r="W39" i="5"/>
  <c r="X40" i="5"/>
  <c r="W41" i="5"/>
  <c r="W42" i="5"/>
  <c r="X44" i="5"/>
  <c r="W45" i="5"/>
  <c r="Y15" i="5"/>
  <c r="AL16" i="5"/>
  <c r="AJ17" i="5"/>
  <c r="AL18" i="5"/>
  <c r="AJ19" i="5"/>
  <c r="AJ20" i="5"/>
  <c r="AJ21" i="5"/>
  <c r="AJ22" i="5"/>
  <c r="AL23" i="5"/>
  <c r="AK24" i="5"/>
  <c r="AL25" i="5"/>
  <c r="AJ26" i="5"/>
  <c r="AJ27" i="5"/>
  <c r="AK28" i="5"/>
  <c r="AJ29" i="5"/>
  <c r="AJ30" i="5"/>
  <c r="AJ31" i="5"/>
  <c r="AJ32" i="5"/>
  <c r="AJ33" i="5"/>
  <c r="AL34" i="5"/>
  <c r="AK35" i="5"/>
  <c r="AJ36" i="5"/>
  <c r="AL37" i="5"/>
  <c r="AJ38" i="5"/>
  <c r="AL39" i="5"/>
  <c r="AJ40" i="5"/>
  <c r="AJ41" i="5"/>
  <c r="AJ42" i="5"/>
  <c r="AL43" i="5"/>
  <c r="AJ44" i="5"/>
  <c r="AJ45" i="5"/>
  <c r="AL15" i="5"/>
  <c r="AJ379" i="5"/>
  <c r="AK379" i="5"/>
  <c r="AL379" i="5"/>
  <c r="AJ380" i="5"/>
  <c r="AK380" i="5"/>
  <c r="AL380" i="5"/>
  <c r="AJ381" i="5"/>
  <c r="AK381" i="5"/>
  <c r="AL381" i="5"/>
  <c r="AJ382" i="5"/>
  <c r="AK382" i="5"/>
  <c r="AL382" i="5"/>
  <c r="AJ383" i="5"/>
  <c r="AK383" i="5"/>
  <c r="AL383" i="5"/>
  <c r="AJ384" i="5"/>
  <c r="AK384" i="5"/>
  <c r="AL384" i="5"/>
  <c r="AJ385" i="5"/>
  <c r="AK385" i="5"/>
  <c r="AL385" i="5"/>
  <c r="AJ386" i="5"/>
  <c r="AK386" i="5"/>
  <c r="AL386" i="5"/>
  <c r="AJ387" i="5"/>
  <c r="AK387" i="5"/>
  <c r="AL387" i="5"/>
  <c r="AJ388" i="5"/>
  <c r="AK388" i="5"/>
  <c r="AL388" i="5"/>
  <c r="AJ389" i="5"/>
  <c r="AK389" i="5"/>
  <c r="AL389" i="5"/>
  <c r="AJ390" i="5"/>
  <c r="AK390" i="5"/>
  <c r="AL390" i="5"/>
  <c r="AJ391" i="5"/>
  <c r="AK391" i="5"/>
  <c r="AL391" i="5"/>
  <c r="AJ392" i="5"/>
  <c r="AK392" i="5"/>
  <c r="AL392" i="5"/>
  <c r="AJ393" i="5"/>
  <c r="AK393" i="5"/>
  <c r="AL393" i="5"/>
  <c r="AJ394" i="5"/>
  <c r="AK394" i="5"/>
  <c r="AL394" i="5"/>
  <c r="AJ395" i="5"/>
  <c r="AK395" i="5"/>
  <c r="AL395" i="5"/>
  <c r="AJ396" i="5"/>
  <c r="AK396" i="5"/>
  <c r="AL396" i="5"/>
  <c r="AJ397" i="5"/>
  <c r="AK397" i="5"/>
  <c r="AL397" i="5"/>
  <c r="AJ398" i="5"/>
  <c r="AK398" i="5"/>
  <c r="AL398" i="5"/>
  <c r="AJ399" i="5"/>
  <c r="AK399" i="5"/>
  <c r="AL399" i="5"/>
  <c r="AJ400" i="5"/>
  <c r="AK400" i="5"/>
  <c r="AL400" i="5"/>
  <c r="AJ401" i="5"/>
  <c r="AK401" i="5"/>
  <c r="AL401" i="5"/>
  <c r="AJ402" i="5"/>
  <c r="AK402" i="5"/>
  <c r="AL402" i="5"/>
  <c r="AJ403" i="5"/>
  <c r="AK403" i="5"/>
  <c r="AL403" i="5"/>
  <c r="AJ404" i="5"/>
  <c r="AK404" i="5"/>
  <c r="AL404" i="5"/>
  <c r="AJ405" i="5"/>
  <c r="AK405" i="5"/>
  <c r="AL405" i="5"/>
  <c r="AJ406" i="5"/>
  <c r="AK406" i="5"/>
  <c r="AL406" i="5"/>
  <c r="AJ407" i="5"/>
  <c r="AK407" i="5"/>
  <c r="AL407" i="5"/>
  <c r="AJ408" i="5"/>
  <c r="AK408" i="5"/>
  <c r="AL408" i="5"/>
  <c r="AJ346" i="5"/>
  <c r="AK346" i="5"/>
  <c r="AL346" i="5"/>
  <c r="AJ347" i="5"/>
  <c r="AK347" i="5"/>
  <c r="AL347" i="5"/>
  <c r="AJ348" i="5"/>
  <c r="AK348" i="5"/>
  <c r="AL348" i="5"/>
  <c r="AJ349" i="5"/>
  <c r="AK349" i="5"/>
  <c r="AL349" i="5"/>
  <c r="AJ350" i="5"/>
  <c r="AK350" i="5"/>
  <c r="AL350" i="5"/>
  <c r="AJ351" i="5"/>
  <c r="AK351" i="5"/>
  <c r="AL351" i="5"/>
  <c r="AJ352" i="5"/>
  <c r="AK352" i="5"/>
  <c r="AL352" i="5"/>
  <c r="AJ353" i="5"/>
  <c r="AK353" i="5"/>
  <c r="AL353" i="5"/>
  <c r="AJ354" i="5"/>
  <c r="AK354" i="5"/>
  <c r="AL354" i="5"/>
  <c r="AJ355" i="5"/>
  <c r="AK355" i="5"/>
  <c r="AL355" i="5"/>
  <c r="AJ356" i="5"/>
  <c r="AK356" i="5"/>
  <c r="AL356" i="5"/>
  <c r="AJ357" i="5"/>
  <c r="AK357" i="5"/>
  <c r="AL357" i="5"/>
  <c r="AJ358" i="5"/>
  <c r="AK358" i="5"/>
  <c r="AL358" i="5"/>
  <c r="AJ359" i="5"/>
  <c r="AK359" i="5"/>
  <c r="AL359" i="5"/>
  <c r="AJ360" i="5"/>
  <c r="AK360" i="5"/>
  <c r="AL360" i="5"/>
  <c r="AJ361" i="5"/>
  <c r="AK361" i="5"/>
  <c r="AL361" i="5"/>
  <c r="AJ362" i="5"/>
  <c r="AK362" i="5"/>
  <c r="AL362" i="5"/>
  <c r="AJ363" i="5"/>
  <c r="AK363" i="5"/>
  <c r="AL363" i="5"/>
  <c r="AJ364" i="5"/>
  <c r="AK364" i="5"/>
  <c r="AL364" i="5"/>
  <c r="AJ365" i="5"/>
  <c r="AK365" i="5"/>
  <c r="AL365" i="5"/>
  <c r="AJ366" i="5"/>
  <c r="AK366" i="5"/>
  <c r="AL366" i="5"/>
  <c r="AJ367" i="5"/>
  <c r="AK367" i="5"/>
  <c r="AL367" i="5"/>
  <c r="AJ368" i="5"/>
  <c r="AK368" i="5"/>
  <c r="AL368" i="5"/>
  <c r="AJ369" i="5"/>
  <c r="AK369" i="5"/>
  <c r="AL369" i="5"/>
  <c r="AJ370" i="5"/>
  <c r="AK370" i="5"/>
  <c r="AL370" i="5"/>
  <c r="AJ371" i="5"/>
  <c r="AK371" i="5"/>
  <c r="AL371" i="5"/>
  <c r="AJ372" i="5"/>
  <c r="AK372" i="5"/>
  <c r="AL372" i="5"/>
  <c r="AJ373" i="5"/>
  <c r="AK373" i="5"/>
  <c r="AL373" i="5"/>
  <c r="AJ374" i="5"/>
  <c r="AK374" i="5"/>
  <c r="AL374" i="5"/>
  <c r="AJ375" i="5"/>
  <c r="AK375" i="5"/>
  <c r="AL375" i="5"/>
  <c r="AJ313" i="5"/>
  <c r="AK313" i="5"/>
  <c r="AL313" i="5"/>
  <c r="AJ314" i="5"/>
  <c r="AK314" i="5"/>
  <c r="AL314" i="5"/>
  <c r="AJ315" i="5"/>
  <c r="AK315" i="5"/>
  <c r="AL315" i="5"/>
  <c r="AJ316" i="5"/>
  <c r="AK316" i="5"/>
  <c r="AL316" i="5"/>
  <c r="AJ317" i="5"/>
  <c r="AK317" i="5"/>
  <c r="AL317" i="5"/>
  <c r="AJ318" i="5"/>
  <c r="AK318" i="5"/>
  <c r="AL318" i="5"/>
  <c r="AJ319" i="5"/>
  <c r="AK319" i="5"/>
  <c r="AL319" i="5"/>
  <c r="AJ320" i="5"/>
  <c r="AK320" i="5"/>
  <c r="AL320" i="5"/>
  <c r="AJ321" i="5"/>
  <c r="AK321" i="5"/>
  <c r="AL321" i="5"/>
  <c r="AJ322" i="5"/>
  <c r="AK322" i="5"/>
  <c r="AL322" i="5"/>
  <c r="AJ323" i="5"/>
  <c r="AK323" i="5"/>
  <c r="AL323" i="5"/>
  <c r="AJ324" i="5"/>
  <c r="AK324" i="5"/>
  <c r="AL324" i="5"/>
  <c r="AJ325" i="5"/>
  <c r="AK325" i="5"/>
  <c r="AL325" i="5"/>
  <c r="AJ326" i="5"/>
  <c r="AK326" i="5"/>
  <c r="AL326" i="5"/>
  <c r="AJ327" i="5"/>
  <c r="AK327" i="5"/>
  <c r="AL327" i="5"/>
  <c r="AJ328" i="5"/>
  <c r="AK328" i="5"/>
  <c r="AL328" i="5"/>
  <c r="AJ329" i="5"/>
  <c r="AK329" i="5"/>
  <c r="AL329" i="5"/>
  <c r="AJ330" i="5"/>
  <c r="AK330" i="5"/>
  <c r="AL330" i="5"/>
  <c r="AJ331" i="5"/>
  <c r="AK331" i="5"/>
  <c r="AL331" i="5"/>
  <c r="AJ332" i="5"/>
  <c r="AK332" i="5"/>
  <c r="AL332" i="5"/>
  <c r="AJ333" i="5"/>
  <c r="AK333" i="5"/>
  <c r="AL333" i="5"/>
  <c r="AJ334" i="5"/>
  <c r="AK334" i="5"/>
  <c r="AL334" i="5"/>
  <c r="AJ335" i="5"/>
  <c r="AK335" i="5"/>
  <c r="AL335" i="5"/>
  <c r="AJ336" i="5"/>
  <c r="AK336" i="5"/>
  <c r="AL336" i="5"/>
  <c r="AJ337" i="5"/>
  <c r="AK337" i="5"/>
  <c r="AL337" i="5"/>
  <c r="AJ338" i="5"/>
  <c r="AK338" i="5"/>
  <c r="AL338" i="5"/>
  <c r="AJ339" i="5"/>
  <c r="AK339" i="5"/>
  <c r="AL339" i="5"/>
  <c r="AJ340" i="5"/>
  <c r="AK340" i="5"/>
  <c r="AL340" i="5"/>
  <c r="AJ341" i="5"/>
  <c r="AK341" i="5"/>
  <c r="AL341" i="5"/>
  <c r="AJ342" i="5"/>
  <c r="AK342" i="5"/>
  <c r="AL342" i="5"/>
  <c r="AJ280" i="5"/>
  <c r="AK280" i="5"/>
  <c r="AL280" i="5"/>
  <c r="AJ281" i="5"/>
  <c r="AK281" i="5"/>
  <c r="AL281" i="5"/>
  <c r="AJ282" i="5"/>
  <c r="AK282" i="5"/>
  <c r="AL282" i="5"/>
  <c r="AJ283" i="5"/>
  <c r="AK283" i="5"/>
  <c r="AL283" i="5"/>
  <c r="AJ284" i="5"/>
  <c r="AK284" i="5"/>
  <c r="AL284" i="5"/>
  <c r="AJ285" i="5"/>
  <c r="AK285" i="5"/>
  <c r="AL285" i="5"/>
  <c r="AJ286" i="5"/>
  <c r="AK286" i="5"/>
  <c r="AL286" i="5"/>
  <c r="AJ287" i="5"/>
  <c r="AK287" i="5"/>
  <c r="AL287" i="5"/>
  <c r="AJ288" i="5"/>
  <c r="AK288" i="5"/>
  <c r="AL288" i="5"/>
  <c r="AJ289" i="5"/>
  <c r="AK289" i="5"/>
  <c r="AL289" i="5"/>
  <c r="AJ290" i="5"/>
  <c r="AK290" i="5"/>
  <c r="AL290" i="5"/>
  <c r="AJ291" i="5"/>
  <c r="AK291" i="5"/>
  <c r="AL291" i="5"/>
  <c r="AJ292" i="5"/>
  <c r="AK292" i="5"/>
  <c r="AL292" i="5"/>
  <c r="AJ293" i="5"/>
  <c r="AK293" i="5"/>
  <c r="AL293" i="5"/>
  <c r="AJ294" i="5"/>
  <c r="AK294" i="5"/>
  <c r="AL294" i="5"/>
  <c r="AJ295" i="5"/>
  <c r="AK295" i="5"/>
  <c r="AL295" i="5"/>
  <c r="AJ296" i="5"/>
  <c r="AK296" i="5"/>
  <c r="AL296" i="5"/>
  <c r="AJ297" i="5"/>
  <c r="AK297" i="5"/>
  <c r="AL297" i="5"/>
  <c r="AJ298" i="5"/>
  <c r="AK298" i="5"/>
  <c r="AL298" i="5"/>
  <c r="AJ299" i="5"/>
  <c r="AK299" i="5"/>
  <c r="AL299" i="5"/>
  <c r="AJ300" i="5"/>
  <c r="AK300" i="5"/>
  <c r="AL300" i="5"/>
  <c r="AJ301" i="5"/>
  <c r="AK301" i="5"/>
  <c r="AL301" i="5"/>
  <c r="AJ302" i="5"/>
  <c r="AK302" i="5"/>
  <c r="AL302" i="5"/>
  <c r="AJ303" i="5"/>
  <c r="AK303" i="5"/>
  <c r="AL303" i="5"/>
  <c r="AJ304" i="5"/>
  <c r="AK304" i="5"/>
  <c r="AL304" i="5"/>
  <c r="AJ305" i="5"/>
  <c r="AK305" i="5"/>
  <c r="AL305" i="5"/>
  <c r="AJ306" i="5"/>
  <c r="AK306" i="5"/>
  <c r="AL306" i="5"/>
  <c r="AJ307" i="5"/>
  <c r="AK307" i="5"/>
  <c r="AL307" i="5"/>
  <c r="AJ308" i="5"/>
  <c r="AK308" i="5"/>
  <c r="AL308" i="5"/>
  <c r="AJ309" i="5"/>
  <c r="AK309" i="5"/>
  <c r="AL309" i="5"/>
  <c r="AJ247" i="5"/>
  <c r="AK247" i="5"/>
  <c r="AL247" i="5"/>
  <c r="AJ248" i="5"/>
  <c r="AK248" i="5"/>
  <c r="AL248" i="5"/>
  <c r="AJ249" i="5"/>
  <c r="AK249" i="5"/>
  <c r="AL249" i="5"/>
  <c r="AJ250" i="5"/>
  <c r="AK250" i="5"/>
  <c r="AL250" i="5"/>
  <c r="AJ251" i="5"/>
  <c r="AK251" i="5"/>
  <c r="AL251" i="5"/>
  <c r="AJ252" i="5"/>
  <c r="AK252" i="5"/>
  <c r="AL252" i="5"/>
  <c r="AJ253" i="5"/>
  <c r="AK253" i="5"/>
  <c r="AL253" i="5"/>
  <c r="AJ254" i="5"/>
  <c r="AK254" i="5"/>
  <c r="AL254" i="5"/>
  <c r="AJ255" i="5"/>
  <c r="AK255" i="5"/>
  <c r="AL255" i="5"/>
  <c r="AJ256" i="5"/>
  <c r="AK256" i="5"/>
  <c r="AL256" i="5"/>
  <c r="AJ257" i="5"/>
  <c r="AK257" i="5"/>
  <c r="AL257" i="5"/>
  <c r="AJ258" i="5"/>
  <c r="AK258" i="5"/>
  <c r="AL258" i="5"/>
  <c r="AJ259" i="5"/>
  <c r="AK259" i="5"/>
  <c r="AL259" i="5"/>
  <c r="AJ260" i="5"/>
  <c r="AK260" i="5"/>
  <c r="AL260" i="5"/>
  <c r="AJ261" i="5"/>
  <c r="AK261" i="5"/>
  <c r="AL261" i="5"/>
  <c r="AJ262" i="5"/>
  <c r="AK262" i="5"/>
  <c r="AL262" i="5"/>
  <c r="AJ263" i="5"/>
  <c r="AK263" i="5"/>
  <c r="AL263" i="5"/>
  <c r="AJ264" i="5"/>
  <c r="AK264" i="5"/>
  <c r="AL264" i="5"/>
  <c r="AJ265" i="5"/>
  <c r="AK265" i="5"/>
  <c r="AL265" i="5"/>
  <c r="AJ266" i="5"/>
  <c r="AK266" i="5"/>
  <c r="AL266" i="5"/>
  <c r="AJ267" i="5"/>
  <c r="AK267" i="5"/>
  <c r="AL267" i="5"/>
  <c r="AJ268" i="5"/>
  <c r="AK268" i="5"/>
  <c r="AL268" i="5"/>
  <c r="AJ269" i="5"/>
  <c r="AK269" i="5"/>
  <c r="AL269" i="5"/>
  <c r="AJ270" i="5"/>
  <c r="AK270" i="5"/>
  <c r="AL270" i="5"/>
  <c r="AJ271" i="5"/>
  <c r="AK271" i="5"/>
  <c r="AL271" i="5"/>
  <c r="AJ272" i="5"/>
  <c r="AK272" i="5"/>
  <c r="AL272" i="5"/>
  <c r="AJ273" i="5"/>
  <c r="AK273" i="5"/>
  <c r="AL273" i="5"/>
  <c r="AJ274" i="5"/>
  <c r="AK274" i="5"/>
  <c r="AL274" i="5"/>
  <c r="AJ275" i="5"/>
  <c r="AK275" i="5"/>
  <c r="AL275" i="5"/>
  <c r="AJ276" i="5"/>
  <c r="AK276" i="5"/>
  <c r="AL276" i="5"/>
  <c r="AJ214" i="5"/>
  <c r="AK214" i="5"/>
  <c r="AL214" i="5"/>
  <c r="AJ215" i="5"/>
  <c r="AK215" i="5"/>
  <c r="AL215" i="5"/>
  <c r="AJ216" i="5"/>
  <c r="AK216" i="5"/>
  <c r="AL216" i="5"/>
  <c r="AJ217" i="5"/>
  <c r="AK217" i="5"/>
  <c r="AL217" i="5"/>
  <c r="AJ218" i="5"/>
  <c r="AK218" i="5"/>
  <c r="AL218" i="5"/>
  <c r="AJ219" i="5"/>
  <c r="AK219" i="5"/>
  <c r="AL219" i="5"/>
  <c r="AJ220" i="5"/>
  <c r="AK220" i="5"/>
  <c r="AL220" i="5"/>
  <c r="AJ221" i="5"/>
  <c r="AK221" i="5"/>
  <c r="AL221" i="5"/>
  <c r="AJ222" i="5"/>
  <c r="AK222" i="5"/>
  <c r="AL222" i="5"/>
  <c r="AJ223" i="5"/>
  <c r="AK223" i="5"/>
  <c r="AL223" i="5"/>
  <c r="AJ224" i="5"/>
  <c r="AK224" i="5"/>
  <c r="AL224" i="5"/>
  <c r="AJ225" i="5"/>
  <c r="AK225" i="5"/>
  <c r="AL225" i="5"/>
  <c r="AJ226" i="5"/>
  <c r="AK226" i="5"/>
  <c r="AL226" i="5"/>
  <c r="AJ227" i="5"/>
  <c r="AK227" i="5"/>
  <c r="AL227" i="5"/>
  <c r="AJ228" i="5"/>
  <c r="AK228" i="5"/>
  <c r="AL228" i="5"/>
  <c r="AJ229" i="5"/>
  <c r="AK229" i="5"/>
  <c r="AL229" i="5"/>
  <c r="AJ230" i="5"/>
  <c r="AK230" i="5"/>
  <c r="AL230" i="5"/>
  <c r="AJ231" i="5"/>
  <c r="AK231" i="5"/>
  <c r="AL231" i="5"/>
  <c r="AJ232" i="5"/>
  <c r="AK232" i="5"/>
  <c r="AL232" i="5"/>
  <c r="AJ233" i="5"/>
  <c r="AK233" i="5"/>
  <c r="AL233" i="5"/>
  <c r="AJ234" i="5"/>
  <c r="AK234" i="5"/>
  <c r="AL234" i="5"/>
  <c r="AJ235" i="5"/>
  <c r="AK235" i="5"/>
  <c r="AL235" i="5"/>
  <c r="AJ236" i="5"/>
  <c r="AK236" i="5"/>
  <c r="AL236" i="5"/>
  <c r="AJ237" i="5"/>
  <c r="AK237" i="5"/>
  <c r="AL237" i="5"/>
  <c r="AJ238" i="5"/>
  <c r="AK238" i="5"/>
  <c r="AL238" i="5"/>
  <c r="AJ239" i="5"/>
  <c r="AK239" i="5"/>
  <c r="AL239" i="5"/>
  <c r="AJ240" i="5"/>
  <c r="AK240" i="5"/>
  <c r="AL240" i="5"/>
  <c r="AJ241" i="5"/>
  <c r="AK241" i="5"/>
  <c r="AL241" i="5"/>
  <c r="AJ242" i="5"/>
  <c r="AK242" i="5"/>
  <c r="AL242" i="5"/>
  <c r="AJ243" i="5"/>
  <c r="AK243" i="5"/>
  <c r="AL243" i="5"/>
  <c r="AJ181" i="5"/>
  <c r="AK181" i="5"/>
  <c r="AL181" i="5"/>
  <c r="AJ182" i="5"/>
  <c r="AK182" i="5"/>
  <c r="AL182" i="5"/>
  <c r="AJ183" i="5"/>
  <c r="AK183" i="5"/>
  <c r="AL183" i="5"/>
  <c r="AJ184" i="5"/>
  <c r="AK184" i="5"/>
  <c r="AL184" i="5"/>
  <c r="AJ185" i="5"/>
  <c r="AK185" i="5"/>
  <c r="AL185" i="5"/>
  <c r="AJ186" i="5"/>
  <c r="AK186" i="5"/>
  <c r="AL186" i="5"/>
  <c r="AJ187" i="5"/>
  <c r="AK187" i="5"/>
  <c r="AL187" i="5"/>
  <c r="AJ188" i="5"/>
  <c r="AK188" i="5"/>
  <c r="AL188" i="5"/>
  <c r="AJ189" i="5"/>
  <c r="AK189" i="5"/>
  <c r="AL189" i="5"/>
  <c r="AJ190" i="5"/>
  <c r="AK190" i="5"/>
  <c r="AL190" i="5"/>
  <c r="AJ191" i="5"/>
  <c r="AK191" i="5"/>
  <c r="AL191" i="5"/>
  <c r="AJ192" i="5"/>
  <c r="AK192" i="5"/>
  <c r="AL192" i="5"/>
  <c r="AJ193" i="5"/>
  <c r="AK193" i="5"/>
  <c r="AL193" i="5"/>
  <c r="AJ194" i="5"/>
  <c r="AK194" i="5"/>
  <c r="AL194" i="5"/>
  <c r="AJ195" i="5"/>
  <c r="AK195" i="5"/>
  <c r="AL195" i="5"/>
  <c r="AJ196" i="5"/>
  <c r="AK196" i="5"/>
  <c r="AL196" i="5"/>
  <c r="AJ197" i="5"/>
  <c r="AK197" i="5"/>
  <c r="AL197" i="5"/>
  <c r="AJ198" i="5"/>
  <c r="AK198" i="5"/>
  <c r="AL198" i="5"/>
  <c r="AJ199" i="5"/>
  <c r="AK199" i="5"/>
  <c r="AL199" i="5"/>
  <c r="AJ200" i="5"/>
  <c r="AK200" i="5"/>
  <c r="AL200" i="5"/>
  <c r="AJ201" i="5"/>
  <c r="AK201" i="5"/>
  <c r="AL201" i="5"/>
  <c r="AJ202" i="5"/>
  <c r="AK202" i="5"/>
  <c r="AL202" i="5"/>
  <c r="AJ203" i="5"/>
  <c r="AK203" i="5"/>
  <c r="AL203" i="5"/>
  <c r="AJ204" i="5"/>
  <c r="AK204" i="5"/>
  <c r="AL204" i="5"/>
  <c r="AJ205" i="5"/>
  <c r="AK205" i="5"/>
  <c r="AL205" i="5"/>
  <c r="AJ206" i="5"/>
  <c r="AK206" i="5"/>
  <c r="AL206" i="5"/>
  <c r="AJ207" i="5"/>
  <c r="AK207" i="5"/>
  <c r="AL207" i="5"/>
  <c r="AJ208" i="5"/>
  <c r="AK208" i="5"/>
  <c r="AL208" i="5"/>
  <c r="AJ209" i="5"/>
  <c r="AK209" i="5"/>
  <c r="AL209" i="5"/>
  <c r="AJ210" i="5"/>
  <c r="AK210" i="5"/>
  <c r="AL210" i="5"/>
  <c r="AJ148" i="5"/>
  <c r="AK148" i="5"/>
  <c r="AL148" i="5"/>
  <c r="AJ149" i="5"/>
  <c r="AK149" i="5"/>
  <c r="AL149" i="5"/>
  <c r="AJ150" i="5"/>
  <c r="AK150" i="5"/>
  <c r="AL150" i="5"/>
  <c r="AJ151" i="5"/>
  <c r="AK151" i="5"/>
  <c r="AL151" i="5"/>
  <c r="AJ152" i="5"/>
  <c r="AK152" i="5"/>
  <c r="AL152" i="5"/>
  <c r="AJ153" i="5"/>
  <c r="AK153" i="5"/>
  <c r="AL153" i="5"/>
  <c r="AJ154" i="5"/>
  <c r="AK154" i="5"/>
  <c r="AL154" i="5"/>
  <c r="AJ155" i="5"/>
  <c r="AK155" i="5"/>
  <c r="AL155" i="5"/>
  <c r="AJ156" i="5"/>
  <c r="AK156" i="5"/>
  <c r="AL156" i="5"/>
  <c r="AJ157" i="5"/>
  <c r="AK157" i="5"/>
  <c r="AL157" i="5"/>
  <c r="AJ158" i="5"/>
  <c r="AK158" i="5"/>
  <c r="AL158" i="5"/>
  <c r="AJ159" i="5"/>
  <c r="AK159" i="5"/>
  <c r="AL159" i="5"/>
  <c r="AJ160" i="5"/>
  <c r="AK160" i="5"/>
  <c r="AL160" i="5"/>
  <c r="AJ161" i="5"/>
  <c r="AK161" i="5"/>
  <c r="AL161" i="5"/>
  <c r="AJ162" i="5"/>
  <c r="AK162" i="5"/>
  <c r="AL162" i="5"/>
  <c r="AJ163" i="5"/>
  <c r="AK163" i="5"/>
  <c r="AL163" i="5"/>
  <c r="AJ164" i="5"/>
  <c r="AK164" i="5"/>
  <c r="AL164" i="5"/>
  <c r="AJ165" i="5"/>
  <c r="AK165" i="5"/>
  <c r="AL165" i="5"/>
  <c r="AJ166" i="5"/>
  <c r="AK166" i="5"/>
  <c r="AL166" i="5"/>
  <c r="AJ167" i="5"/>
  <c r="AK167" i="5"/>
  <c r="AL167" i="5"/>
  <c r="AJ168" i="5"/>
  <c r="AK168" i="5"/>
  <c r="AL168" i="5"/>
  <c r="AJ169" i="5"/>
  <c r="AK169" i="5"/>
  <c r="AL169" i="5"/>
  <c r="AJ170" i="5"/>
  <c r="AK170" i="5"/>
  <c r="AL170" i="5"/>
  <c r="AJ171" i="5"/>
  <c r="AK171" i="5"/>
  <c r="AL171" i="5"/>
  <c r="AJ172" i="5"/>
  <c r="AK172" i="5"/>
  <c r="AL172" i="5"/>
  <c r="AJ173" i="5"/>
  <c r="AK173" i="5"/>
  <c r="AL173" i="5"/>
  <c r="AJ174" i="5"/>
  <c r="AK174" i="5"/>
  <c r="AL174" i="5"/>
  <c r="AJ175" i="5"/>
  <c r="AK175" i="5"/>
  <c r="AL175" i="5"/>
  <c r="AJ176" i="5"/>
  <c r="AK176" i="5"/>
  <c r="AL176" i="5"/>
  <c r="AJ177" i="5"/>
  <c r="AK177" i="5"/>
  <c r="AL177" i="5"/>
  <c r="AJ115" i="5"/>
  <c r="AK115" i="5"/>
  <c r="AL115" i="5"/>
  <c r="AJ116" i="5"/>
  <c r="AK116" i="5"/>
  <c r="AL116" i="5"/>
  <c r="AJ117" i="5"/>
  <c r="AK117" i="5"/>
  <c r="AL117" i="5"/>
  <c r="AJ118" i="5"/>
  <c r="AK118" i="5"/>
  <c r="AL118" i="5"/>
  <c r="AJ119" i="5"/>
  <c r="AK119" i="5"/>
  <c r="AL119" i="5"/>
  <c r="AJ120" i="5"/>
  <c r="AK120" i="5"/>
  <c r="AL120" i="5"/>
  <c r="AJ121" i="5"/>
  <c r="AK121" i="5"/>
  <c r="AL121" i="5"/>
  <c r="AJ122" i="5"/>
  <c r="AK122" i="5"/>
  <c r="AL122" i="5"/>
  <c r="AJ123" i="5"/>
  <c r="AK123" i="5"/>
  <c r="AL123" i="5"/>
  <c r="AJ124" i="5"/>
  <c r="AK124" i="5"/>
  <c r="AL124" i="5"/>
  <c r="AJ125" i="5"/>
  <c r="AK125" i="5"/>
  <c r="AL125" i="5"/>
  <c r="AJ126" i="5"/>
  <c r="AK126" i="5"/>
  <c r="AL126" i="5"/>
  <c r="AJ127" i="5"/>
  <c r="AK127" i="5"/>
  <c r="AL127" i="5"/>
  <c r="AJ128" i="5"/>
  <c r="AK128" i="5"/>
  <c r="AL128" i="5"/>
  <c r="AJ129" i="5"/>
  <c r="AK129" i="5"/>
  <c r="AL129" i="5"/>
  <c r="AJ130" i="5"/>
  <c r="AK130" i="5"/>
  <c r="AL130" i="5"/>
  <c r="AJ131" i="5"/>
  <c r="AK131" i="5"/>
  <c r="AL131" i="5"/>
  <c r="AJ132" i="5"/>
  <c r="AK132" i="5"/>
  <c r="AL132" i="5"/>
  <c r="AJ133" i="5"/>
  <c r="AK133" i="5"/>
  <c r="AL133" i="5"/>
  <c r="AJ134" i="5"/>
  <c r="AK134" i="5"/>
  <c r="AL134" i="5"/>
  <c r="AJ135" i="5"/>
  <c r="AK135" i="5"/>
  <c r="AL135" i="5"/>
  <c r="AJ136" i="5"/>
  <c r="AK136" i="5"/>
  <c r="AL136" i="5"/>
  <c r="AJ137" i="5"/>
  <c r="AK137" i="5"/>
  <c r="AL137" i="5"/>
  <c r="AJ138" i="5"/>
  <c r="AK138" i="5"/>
  <c r="AL138" i="5"/>
  <c r="AJ139" i="5"/>
  <c r="AK139" i="5"/>
  <c r="AL139" i="5"/>
  <c r="AJ140" i="5"/>
  <c r="AK140" i="5"/>
  <c r="AL140" i="5"/>
  <c r="AJ141" i="5"/>
  <c r="AK141" i="5"/>
  <c r="AL141" i="5"/>
  <c r="AJ142" i="5"/>
  <c r="AK142" i="5"/>
  <c r="AL142" i="5"/>
  <c r="AJ143" i="5"/>
  <c r="AK143" i="5"/>
  <c r="AL143" i="5"/>
  <c r="AJ144" i="5"/>
  <c r="AK144" i="5"/>
  <c r="AL144" i="5"/>
  <c r="AJ82" i="5"/>
  <c r="AK82" i="5"/>
  <c r="AL82" i="5"/>
  <c r="AJ83" i="5"/>
  <c r="AK83" i="5"/>
  <c r="AL83" i="5"/>
  <c r="AJ84" i="5"/>
  <c r="AK84" i="5"/>
  <c r="AL84" i="5"/>
  <c r="AJ85" i="5"/>
  <c r="AK85" i="5"/>
  <c r="AL85" i="5"/>
  <c r="AJ86" i="5"/>
  <c r="AK86" i="5"/>
  <c r="AL86" i="5"/>
  <c r="AJ87" i="5"/>
  <c r="AK87" i="5"/>
  <c r="AL87" i="5"/>
  <c r="AJ88" i="5"/>
  <c r="AK88" i="5"/>
  <c r="AL88" i="5"/>
  <c r="AJ89" i="5"/>
  <c r="AK89" i="5"/>
  <c r="AL89" i="5"/>
  <c r="AJ90" i="5"/>
  <c r="AK90" i="5"/>
  <c r="AL90" i="5"/>
  <c r="AJ91" i="5"/>
  <c r="AK91" i="5"/>
  <c r="AL91" i="5"/>
  <c r="AJ92" i="5"/>
  <c r="AK92" i="5"/>
  <c r="AL92" i="5"/>
  <c r="AJ93" i="5"/>
  <c r="AK93" i="5"/>
  <c r="AL93" i="5"/>
  <c r="AJ94" i="5"/>
  <c r="AK94" i="5"/>
  <c r="AL94" i="5"/>
  <c r="AJ95" i="5"/>
  <c r="AK95" i="5"/>
  <c r="AL95" i="5"/>
  <c r="AJ96" i="5"/>
  <c r="AK96" i="5"/>
  <c r="AL96" i="5"/>
  <c r="AJ97" i="5"/>
  <c r="AK97" i="5"/>
  <c r="AL97" i="5"/>
  <c r="AJ98" i="5"/>
  <c r="AK98" i="5"/>
  <c r="AL98" i="5"/>
  <c r="AJ99" i="5"/>
  <c r="AK99" i="5"/>
  <c r="AL99" i="5"/>
  <c r="AJ100" i="5"/>
  <c r="AK100" i="5"/>
  <c r="AL100" i="5"/>
  <c r="AJ101" i="5"/>
  <c r="AK101" i="5"/>
  <c r="AL101" i="5"/>
  <c r="AJ102" i="5"/>
  <c r="AK102" i="5"/>
  <c r="AL102" i="5"/>
  <c r="AJ103" i="5"/>
  <c r="AK103" i="5"/>
  <c r="AL103" i="5"/>
  <c r="AJ104" i="5"/>
  <c r="AK104" i="5"/>
  <c r="AL104" i="5"/>
  <c r="AJ105" i="5"/>
  <c r="AK105" i="5"/>
  <c r="AL105" i="5"/>
  <c r="AJ106" i="5"/>
  <c r="AK106" i="5"/>
  <c r="AL106" i="5"/>
  <c r="AJ107" i="5"/>
  <c r="AK107" i="5"/>
  <c r="AL107" i="5"/>
  <c r="AJ108" i="5"/>
  <c r="AK108" i="5"/>
  <c r="AL108" i="5"/>
  <c r="AJ109" i="5"/>
  <c r="AK109" i="5"/>
  <c r="AL109" i="5"/>
  <c r="AJ110" i="5"/>
  <c r="AK110" i="5"/>
  <c r="AL110" i="5"/>
  <c r="AJ111" i="5"/>
  <c r="AK111" i="5"/>
  <c r="AL111" i="5"/>
  <c r="AK49" i="5"/>
  <c r="AL49" i="5"/>
  <c r="AK50" i="5"/>
  <c r="AL50" i="5"/>
  <c r="AK51" i="5"/>
  <c r="AL51" i="5"/>
  <c r="AK52" i="5"/>
  <c r="AL52" i="5"/>
  <c r="AK53" i="5"/>
  <c r="AL53" i="5"/>
  <c r="AK54" i="5"/>
  <c r="AL54" i="5"/>
  <c r="AK55" i="5"/>
  <c r="AL55" i="5"/>
  <c r="AK56" i="5"/>
  <c r="AL56" i="5"/>
  <c r="AK57" i="5"/>
  <c r="AL57" i="5"/>
  <c r="AK58" i="5"/>
  <c r="AL58" i="5"/>
  <c r="AK59" i="5"/>
  <c r="AL59" i="5"/>
  <c r="AK60" i="5"/>
  <c r="AL60" i="5"/>
  <c r="AK61" i="5"/>
  <c r="AL61" i="5"/>
  <c r="AK62" i="5"/>
  <c r="AL62" i="5"/>
  <c r="AK63" i="5"/>
  <c r="AL63" i="5"/>
  <c r="AK64" i="5"/>
  <c r="AL64" i="5"/>
  <c r="AK65" i="5"/>
  <c r="AL65" i="5"/>
  <c r="AK66" i="5"/>
  <c r="AL66" i="5"/>
  <c r="AJ67" i="5"/>
  <c r="AK67" i="5"/>
  <c r="AL67" i="5"/>
  <c r="AJ68" i="5"/>
  <c r="AK68" i="5"/>
  <c r="AL68" i="5"/>
  <c r="AJ69" i="5"/>
  <c r="AK69" i="5"/>
  <c r="AL69" i="5"/>
  <c r="AJ70" i="5"/>
  <c r="AK70" i="5"/>
  <c r="AL70" i="5"/>
  <c r="AJ71" i="5"/>
  <c r="AK71" i="5"/>
  <c r="AL71" i="5"/>
  <c r="AJ72" i="5"/>
  <c r="AK72" i="5"/>
  <c r="AL72" i="5"/>
  <c r="AJ73" i="5"/>
  <c r="AK73" i="5"/>
  <c r="AL73" i="5"/>
  <c r="AJ74" i="5"/>
  <c r="AK74" i="5"/>
  <c r="AL74" i="5"/>
  <c r="AJ75" i="5"/>
  <c r="AK75" i="5"/>
  <c r="AL75" i="5"/>
  <c r="AJ76" i="5"/>
  <c r="AK76" i="5"/>
  <c r="AL76" i="5"/>
  <c r="AJ77" i="5"/>
  <c r="AK77" i="5"/>
  <c r="AL77" i="5"/>
  <c r="AJ78" i="5"/>
  <c r="AK78" i="5"/>
  <c r="AL78" i="5"/>
  <c r="AL48" i="5"/>
  <c r="AK48" i="5"/>
  <c r="AL81" i="5"/>
  <c r="AK81" i="5"/>
  <c r="AJ81" i="5"/>
  <c r="AL114" i="5"/>
  <c r="AK114" i="5"/>
  <c r="AJ114" i="5"/>
  <c r="AL147" i="5"/>
  <c r="AK147" i="5"/>
  <c r="AJ147" i="5"/>
  <c r="AL180" i="5"/>
  <c r="AK180" i="5"/>
  <c r="AJ180" i="5"/>
  <c r="AL213" i="5"/>
  <c r="AK213" i="5"/>
  <c r="AJ213" i="5"/>
  <c r="AK246" i="5"/>
  <c r="AL246" i="5"/>
  <c r="AJ246" i="5"/>
  <c r="AL279" i="5"/>
  <c r="AK279" i="5"/>
  <c r="AJ279" i="5"/>
  <c r="AL312" i="5"/>
  <c r="AK312" i="5"/>
  <c r="AJ312" i="5"/>
  <c r="AK345" i="5"/>
  <c r="AL345" i="5"/>
  <c r="AJ345" i="5"/>
  <c r="AL378" i="5"/>
  <c r="AK378" i="5"/>
  <c r="AJ378" i="5"/>
  <c r="W379" i="5"/>
  <c r="X379" i="5"/>
  <c r="Y379" i="5"/>
  <c r="W380" i="5"/>
  <c r="X380" i="5"/>
  <c r="Y380" i="5"/>
  <c r="W381" i="5"/>
  <c r="X381" i="5"/>
  <c r="Y381" i="5"/>
  <c r="W382" i="5"/>
  <c r="X382" i="5"/>
  <c r="Y382" i="5"/>
  <c r="W383" i="5"/>
  <c r="X383" i="5"/>
  <c r="Y383" i="5"/>
  <c r="W384" i="5"/>
  <c r="X384" i="5"/>
  <c r="Y384" i="5"/>
  <c r="W385" i="5"/>
  <c r="X385" i="5"/>
  <c r="Y385" i="5"/>
  <c r="W386" i="5"/>
  <c r="X386" i="5"/>
  <c r="Y386" i="5"/>
  <c r="W387" i="5"/>
  <c r="X387" i="5"/>
  <c r="Y387" i="5"/>
  <c r="W388" i="5"/>
  <c r="X388" i="5"/>
  <c r="Y388" i="5"/>
  <c r="W389" i="5"/>
  <c r="X389" i="5"/>
  <c r="Y389" i="5"/>
  <c r="W390" i="5"/>
  <c r="X390" i="5"/>
  <c r="Y390" i="5"/>
  <c r="W391" i="5"/>
  <c r="X391" i="5"/>
  <c r="Y391" i="5"/>
  <c r="W392" i="5"/>
  <c r="X392" i="5"/>
  <c r="Y392" i="5"/>
  <c r="W393" i="5"/>
  <c r="X393" i="5"/>
  <c r="Y393" i="5"/>
  <c r="W394" i="5"/>
  <c r="X394" i="5"/>
  <c r="Y394" i="5"/>
  <c r="W395" i="5"/>
  <c r="X395" i="5"/>
  <c r="Y395" i="5"/>
  <c r="W396" i="5"/>
  <c r="X396" i="5"/>
  <c r="Y396" i="5"/>
  <c r="W397" i="5"/>
  <c r="X397" i="5"/>
  <c r="Y397" i="5"/>
  <c r="W398" i="5"/>
  <c r="X398" i="5"/>
  <c r="Y398" i="5"/>
  <c r="W399" i="5"/>
  <c r="X399" i="5"/>
  <c r="Y399" i="5"/>
  <c r="W400" i="5"/>
  <c r="X400" i="5"/>
  <c r="Y400" i="5"/>
  <c r="W401" i="5"/>
  <c r="X401" i="5"/>
  <c r="Y401" i="5"/>
  <c r="W402" i="5"/>
  <c r="X402" i="5"/>
  <c r="Y402" i="5"/>
  <c r="W403" i="5"/>
  <c r="X403" i="5"/>
  <c r="Y403" i="5"/>
  <c r="W404" i="5"/>
  <c r="X404" i="5"/>
  <c r="Y404" i="5"/>
  <c r="W405" i="5"/>
  <c r="X405" i="5"/>
  <c r="Y405" i="5"/>
  <c r="W406" i="5"/>
  <c r="X406" i="5"/>
  <c r="Y406" i="5"/>
  <c r="W407" i="5"/>
  <c r="X407" i="5"/>
  <c r="Y407" i="5"/>
  <c r="W408" i="5"/>
  <c r="X408" i="5"/>
  <c r="Y408" i="5"/>
  <c r="W346" i="5"/>
  <c r="X346" i="5"/>
  <c r="Y346" i="5"/>
  <c r="W347" i="5"/>
  <c r="X347" i="5"/>
  <c r="Y347" i="5"/>
  <c r="W348" i="5"/>
  <c r="X348" i="5"/>
  <c r="Y348" i="5"/>
  <c r="W349" i="5"/>
  <c r="X349" i="5"/>
  <c r="Y349" i="5"/>
  <c r="W350" i="5"/>
  <c r="X350" i="5"/>
  <c r="Y350" i="5"/>
  <c r="W351" i="5"/>
  <c r="X351" i="5"/>
  <c r="Y351" i="5"/>
  <c r="W352" i="5"/>
  <c r="X352" i="5"/>
  <c r="Y352" i="5"/>
  <c r="W353" i="5"/>
  <c r="X353" i="5"/>
  <c r="Y353" i="5"/>
  <c r="W354" i="5"/>
  <c r="X354" i="5"/>
  <c r="Y354" i="5"/>
  <c r="W355" i="5"/>
  <c r="X355" i="5"/>
  <c r="Y355" i="5"/>
  <c r="W356" i="5"/>
  <c r="X356" i="5"/>
  <c r="Y356" i="5"/>
  <c r="W357" i="5"/>
  <c r="X357" i="5"/>
  <c r="Y357" i="5"/>
  <c r="W358" i="5"/>
  <c r="X358" i="5"/>
  <c r="Y358" i="5"/>
  <c r="W359" i="5"/>
  <c r="X359" i="5"/>
  <c r="Y359" i="5"/>
  <c r="W360" i="5"/>
  <c r="X360" i="5"/>
  <c r="Y360" i="5"/>
  <c r="W361" i="5"/>
  <c r="X361" i="5"/>
  <c r="Y361" i="5"/>
  <c r="W362" i="5"/>
  <c r="X362" i="5"/>
  <c r="Y362" i="5"/>
  <c r="W363" i="5"/>
  <c r="X363" i="5"/>
  <c r="Y363" i="5"/>
  <c r="W364" i="5"/>
  <c r="X364" i="5"/>
  <c r="Y364" i="5"/>
  <c r="W365" i="5"/>
  <c r="X365" i="5"/>
  <c r="Y365" i="5"/>
  <c r="W366" i="5"/>
  <c r="X366" i="5"/>
  <c r="Y366" i="5"/>
  <c r="W367" i="5"/>
  <c r="X367" i="5"/>
  <c r="Y367" i="5"/>
  <c r="W368" i="5"/>
  <c r="X368" i="5"/>
  <c r="Y368" i="5"/>
  <c r="W369" i="5"/>
  <c r="X369" i="5"/>
  <c r="Y369" i="5"/>
  <c r="W370" i="5"/>
  <c r="X370" i="5"/>
  <c r="Y370" i="5"/>
  <c r="W371" i="5"/>
  <c r="X371" i="5"/>
  <c r="Y371" i="5"/>
  <c r="W372" i="5"/>
  <c r="X372" i="5"/>
  <c r="Y372" i="5"/>
  <c r="W373" i="5"/>
  <c r="X373" i="5"/>
  <c r="Y373" i="5"/>
  <c r="W374" i="5"/>
  <c r="X374" i="5"/>
  <c r="Y374" i="5"/>
  <c r="W375" i="5"/>
  <c r="X375" i="5"/>
  <c r="Y375" i="5"/>
  <c r="W313" i="5"/>
  <c r="X313" i="5"/>
  <c r="Y313" i="5"/>
  <c r="W314" i="5"/>
  <c r="X314" i="5"/>
  <c r="Y314" i="5"/>
  <c r="W315" i="5"/>
  <c r="X315" i="5"/>
  <c r="Y315" i="5"/>
  <c r="W316" i="5"/>
  <c r="X316" i="5"/>
  <c r="Y316" i="5"/>
  <c r="W317" i="5"/>
  <c r="X317" i="5"/>
  <c r="Y317" i="5"/>
  <c r="W318" i="5"/>
  <c r="X318" i="5"/>
  <c r="Y318" i="5"/>
  <c r="W319" i="5"/>
  <c r="X319" i="5"/>
  <c r="Y319" i="5"/>
  <c r="W320" i="5"/>
  <c r="X320" i="5"/>
  <c r="Y320" i="5"/>
  <c r="W321" i="5"/>
  <c r="X321" i="5"/>
  <c r="Y321" i="5"/>
  <c r="W322" i="5"/>
  <c r="X322" i="5"/>
  <c r="Y322" i="5"/>
  <c r="W323" i="5"/>
  <c r="X323" i="5"/>
  <c r="Y323" i="5"/>
  <c r="W324" i="5"/>
  <c r="X324" i="5"/>
  <c r="Y324" i="5"/>
  <c r="W325" i="5"/>
  <c r="Y325" i="5"/>
  <c r="W326" i="5"/>
  <c r="X326" i="5"/>
  <c r="Y326" i="5"/>
  <c r="W327" i="5"/>
  <c r="X327" i="5"/>
  <c r="Y327" i="5"/>
  <c r="W328" i="5"/>
  <c r="X328" i="5"/>
  <c r="Y328" i="5"/>
  <c r="W329" i="5"/>
  <c r="X329" i="5"/>
  <c r="Y329" i="5"/>
  <c r="W330" i="5"/>
  <c r="X330" i="5"/>
  <c r="Y330" i="5"/>
  <c r="W331" i="5"/>
  <c r="X331" i="5"/>
  <c r="Y331" i="5"/>
  <c r="W332" i="5"/>
  <c r="X332" i="5"/>
  <c r="Y332" i="5"/>
  <c r="W333" i="5"/>
  <c r="X333" i="5"/>
  <c r="Y333" i="5"/>
  <c r="W334" i="5"/>
  <c r="X334" i="5"/>
  <c r="Y334" i="5"/>
  <c r="W335" i="5"/>
  <c r="X335" i="5"/>
  <c r="Y335" i="5"/>
  <c r="W336" i="5"/>
  <c r="X336" i="5"/>
  <c r="Y336" i="5"/>
  <c r="W337" i="5"/>
  <c r="X337" i="5"/>
  <c r="Y337" i="5"/>
  <c r="W338" i="5"/>
  <c r="X338" i="5"/>
  <c r="Y338" i="5"/>
  <c r="W339" i="5"/>
  <c r="X339" i="5"/>
  <c r="Y339" i="5"/>
  <c r="W340" i="5"/>
  <c r="X340" i="5"/>
  <c r="Y340" i="5"/>
  <c r="W341" i="5"/>
  <c r="X341" i="5"/>
  <c r="Y341" i="5"/>
  <c r="W342" i="5"/>
  <c r="X342" i="5"/>
  <c r="Y342" i="5"/>
  <c r="W280" i="5"/>
  <c r="X280" i="5"/>
  <c r="Y280" i="5"/>
  <c r="W281" i="5"/>
  <c r="X281" i="5"/>
  <c r="Y281" i="5"/>
  <c r="W282" i="5"/>
  <c r="X282" i="5"/>
  <c r="Y282" i="5"/>
  <c r="X283" i="5"/>
  <c r="Y283" i="5"/>
  <c r="W284" i="5"/>
  <c r="X284" i="5"/>
  <c r="Y284" i="5"/>
  <c r="W285" i="5"/>
  <c r="X285" i="5"/>
  <c r="Y285" i="5"/>
  <c r="W286" i="5"/>
  <c r="X286" i="5"/>
  <c r="Y286" i="5"/>
  <c r="W287" i="5"/>
  <c r="X287" i="5"/>
  <c r="Y287" i="5"/>
  <c r="W288" i="5"/>
  <c r="Y288" i="5"/>
  <c r="X289" i="5"/>
  <c r="W290" i="5"/>
  <c r="X290" i="5"/>
  <c r="Y290" i="5"/>
  <c r="W291" i="5"/>
  <c r="X291" i="5"/>
  <c r="Y291" i="5"/>
  <c r="W292" i="5"/>
  <c r="X292" i="5"/>
  <c r="Y292" i="5"/>
  <c r="W293" i="5"/>
  <c r="X293" i="5"/>
  <c r="Y293" i="5"/>
  <c r="W294" i="5"/>
  <c r="X294" i="5"/>
  <c r="Y294" i="5"/>
  <c r="W295" i="5"/>
  <c r="X295" i="5"/>
  <c r="Y295" i="5"/>
  <c r="W296" i="5"/>
  <c r="X296" i="5"/>
  <c r="Y296" i="5"/>
  <c r="W297" i="5"/>
  <c r="X297" i="5"/>
  <c r="Y297" i="5"/>
  <c r="W298" i="5"/>
  <c r="X298" i="5"/>
  <c r="Y298" i="5"/>
  <c r="W299" i="5"/>
  <c r="X299" i="5"/>
  <c r="Y299" i="5"/>
  <c r="W300" i="5"/>
  <c r="X300" i="5"/>
  <c r="Y300" i="5"/>
  <c r="W301" i="5"/>
  <c r="X301" i="5"/>
  <c r="Y301" i="5"/>
  <c r="W302" i="5"/>
  <c r="X302" i="5"/>
  <c r="Y302" i="5"/>
  <c r="W303" i="5"/>
  <c r="X303" i="5"/>
  <c r="Y303" i="5"/>
  <c r="W304" i="5"/>
  <c r="X304" i="5"/>
  <c r="Y304" i="5"/>
  <c r="W305" i="5"/>
  <c r="X305" i="5"/>
  <c r="Y305" i="5"/>
  <c r="W306" i="5"/>
  <c r="X306" i="5"/>
  <c r="Y306" i="5"/>
  <c r="W307" i="5"/>
  <c r="X307" i="5"/>
  <c r="Y307" i="5"/>
  <c r="W308" i="5"/>
  <c r="X308" i="5"/>
  <c r="Y308" i="5"/>
  <c r="W309" i="5"/>
  <c r="X309" i="5"/>
  <c r="Y309" i="5"/>
  <c r="W247" i="5"/>
  <c r="X247" i="5"/>
  <c r="Y247" i="5"/>
  <c r="W248" i="5"/>
  <c r="X248" i="5"/>
  <c r="Y248" i="5"/>
  <c r="W249" i="5"/>
  <c r="X249" i="5"/>
  <c r="Y249" i="5"/>
  <c r="W250" i="5"/>
  <c r="X250" i="5"/>
  <c r="Y250" i="5"/>
  <c r="W251" i="5"/>
  <c r="X251" i="5"/>
  <c r="Y251" i="5"/>
  <c r="W252" i="5"/>
  <c r="X252" i="5"/>
  <c r="Y252" i="5"/>
  <c r="W253" i="5"/>
  <c r="X253" i="5"/>
  <c r="Y253" i="5"/>
  <c r="W254" i="5"/>
  <c r="X254" i="5"/>
  <c r="Y254" i="5"/>
  <c r="W255" i="5"/>
  <c r="X255" i="5"/>
  <c r="Y255" i="5"/>
  <c r="W256" i="5"/>
  <c r="X256" i="5"/>
  <c r="Y256" i="5"/>
  <c r="W257" i="5"/>
  <c r="X257" i="5"/>
  <c r="Y257" i="5"/>
  <c r="W258" i="5"/>
  <c r="X258" i="5"/>
  <c r="Y258" i="5"/>
  <c r="W259" i="5"/>
  <c r="X259" i="5"/>
  <c r="Y259" i="5"/>
  <c r="W260" i="5"/>
  <c r="X260" i="5"/>
  <c r="Y260" i="5"/>
  <c r="W261" i="5"/>
  <c r="X261" i="5"/>
  <c r="Y261" i="5"/>
  <c r="W262" i="5"/>
  <c r="X262" i="5"/>
  <c r="Y262" i="5"/>
  <c r="W263" i="5"/>
  <c r="X263" i="5"/>
  <c r="Y263" i="5"/>
  <c r="W264" i="5"/>
  <c r="X264" i="5"/>
  <c r="Y264" i="5"/>
  <c r="W265" i="5"/>
  <c r="X265" i="5"/>
  <c r="Y265" i="5"/>
  <c r="W266" i="5"/>
  <c r="X266" i="5"/>
  <c r="Y266" i="5"/>
  <c r="W267" i="5"/>
  <c r="X267" i="5"/>
  <c r="Y267" i="5"/>
  <c r="W268" i="5"/>
  <c r="X268" i="5"/>
  <c r="Y268" i="5"/>
  <c r="W269" i="5"/>
  <c r="X269" i="5"/>
  <c r="Y269" i="5"/>
  <c r="W270" i="5"/>
  <c r="X270" i="5"/>
  <c r="Y270" i="5"/>
  <c r="W271" i="5"/>
  <c r="X271" i="5"/>
  <c r="Y271" i="5"/>
  <c r="W272" i="5"/>
  <c r="X272" i="5"/>
  <c r="Y272" i="5"/>
  <c r="W273" i="5"/>
  <c r="X273" i="5"/>
  <c r="Y273" i="5"/>
  <c r="W274" i="5"/>
  <c r="X274" i="5"/>
  <c r="Y274" i="5"/>
  <c r="W275" i="5"/>
  <c r="X275" i="5"/>
  <c r="Y275" i="5"/>
  <c r="W276" i="5"/>
  <c r="X276" i="5"/>
  <c r="Y276" i="5"/>
  <c r="W214" i="5"/>
  <c r="X214" i="5"/>
  <c r="Y214" i="5"/>
  <c r="W215" i="5"/>
  <c r="X215" i="5"/>
  <c r="Y215" i="5"/>
  <c r="W216" i="5"/>
  <c r="X216" i="5"/>
  <c r="Y216" i="5"/>
  <c r="W217" i="5"/>
  <c r="X217" i="5"/>
  <c r="Y217" i="5"/>
  <c r="W218" i="5"/>
  <c r="X218" i="5"/>
  <c r="Y218" i="5"/>
  <c r="W219" i="5"/>
  <c r="X219" i="5"/>
  <c r="Y219" i="5"/>
  <c r="W220" i="5"/>
  <c r="X220" i="5"/>
  <c r="Y220" i="5"/>
  <c r="W221" i="5"/>
  <c r="X221" i="5"/>
  <c r="Y221" i="5"/>
  <c r="W222" i="5"/>
  <c r="X222" i="5"/>
  <c r="Y222" i="5"/>
  <c r="W223" i="5"/>
  <c r="X223" i="5"/>
  <c r="Y223" i="5"/>
  <c r="W224" i="5"/>
  <c r="X224" i="5"/>
  <c r="Y224" i="5"/>
  <c r="W225" i="5"/>
  <c r="X225" i="5"/>
  <c r="Y225" i="5"/>
  <c r="W226" i="5"/>
  <c r="X226" i="5"/>
  <c r="Y226" i="5"/>
  <c r="W227" i="5"/>
  <c r="X227" i="5"/>
  <c r="Y227" i="5"/>
  <c r="W228" i="5"/>
  <c r="X228" i="5"/>
  <c r="Y228" i="5"/>
  <c r="W229" i="5"/>
  <c r="X229" i="5"/>
  <c r="Y229" i="5"/>
  <c r="W230" i="5"/>
  <c r="X230" i="5"/>
  <c r="Y230" i="5"/>
  <c r="W231" i="5"/>
  <c r="X231" i="5"/>
  <c r="Y231" i="5"/>
  <c r="W232" i="5"/>
  <c r="X232" i="5"/>
  <c r="Y232" i="5"/>
  <c r="W233" i="5"/>
  <c r="X233" i="5"/>
  <c r="Y233" i="5"/>
  <c r="W234" i="5"/>
  <c r="X234" i="5"/>
  <c r="Y234" i="5"/>
  <c r="W235" i="5"/>
  <c r="X235" i="5"/>
  <c r="Y235" i="5"/>
  <c r="W236" i="5"/>
  <c r="X236" i="5"/>
  <c r="Y236" i="5"/>
  <c r="W237" i="5"/>
  <c r="X237" i="5"/>
  <c r="Y237" i="5"/>
  <c r="W238" i="5"/>
  <c r="X238" i="5"/>
  <c r="Y238" i="5"/>
  <c r="W239" i="5"/>
  <c r="X239" i="5"/>
  <c r="Y239" i="5"/>
  <c r="W240" i="5"/>
  <c r="X240" i="5"/>
  <c r="Y240" i="5"/>
  <c r="W241" i="5"/>
  <c r="X241" i="5"/>
  <c r="Y241" i="5"/>
  <c r="W242" i="5"/>
  <c r="X242" i="5"/>
  <c r="Y242" i="5"/>
  <c r="W243" i="5"/>
  <c r="X243" i="5"/>
  <c r="Y243" i="5"/>
  <c r="W181" i="5"/>
  <c r="X181" i="5"/>
  <c r="Y181" i="5"/>
  <c r="W182" i="5"/>
  <c r="X182" i="5"/>
  <c r="Y182" i="5"/>
  <c r="W183" i="5"/>
  <c r="X183" i="5"/>
  <c r="Y183" i="5"/>
  <c r="W184" i="5"/>
  <c r="X184" i="5"/>
  <c r="Y184" i="5"/>
  <c r="W185" i="5"/>
  <c r="X185" i="5"/>
  <c r="Y185" i="5"/>
  <c r="W186" i="5"/>
  <c r="X186" i="5"/>
  <c r="Y186" i="5"/>
  <c r="W187" i="5"/>
  <c r="X187" i="5"/>
  <c r="Y187" i="5"/>
  <c r="W188" i="5"/>
  <c r="X188" i="5"/>
  <c r="Y188" i="5"/>
  <c r="W189" i="5"/>
  <c r="X189" i="5"/>
  <c r="Y189" i="5"/>
  <c r="W190" i="5"/>
  <c r="X190" i="5"/>
  <c r="Y190" i="5"/>
  <c r="W191" i="5"/>
  <c r="X191" i="5"/>
  <c r="Y191" i="5"/>
  <c r="W192" i="5"/>
  <c r="X192" i="5"/>
  <c r="Y192" i="5"/>
  <c r="W193" i="5"/>
  <c r="X193" i="5"/>
  <c r="Y193" i="5"/>
  <c r="W194" i="5"/>
  <c r="X194" i="5"/>
  <c r="Y194" i="5"/>
  <c r="W195" i="5"/>
  <c r="X195" i="5"/>
  <c r="Y195" i="5"/>
  <c r="W196" i="5"/>
  <c r="X196" i="5"/>
  <c r="Y196" i="5"/>
  <c r="W197" i="5"/>
  <c r="X197" i="5"/>
  <c r="Y197" i="5"/>
  <c r="W198" i="5"/>
  <c r="X198" i="5"/>
  <c r="Y198" i="5"/>
  <c r="W199" i="5"/>
  <c r="X199" i="5"/>
  <c r="Y199" i="5"/>
  <c r="W200" i="5"/>
  <c r="X200" i="5"/>
  <c r="Y200" i="5"/>
  <c r="W201" i="5"/>
  <c r="X201" i="5"/>
  <c r="Y201" i="5"/>
  <c r="W202" i="5"/>
  <c r="X202" i="5"/>
  <c r="Y202" i="5"/>
  <c r="W203" i="5"/>
  <c r="X203" i="5"/>
  <c r="Y203" i="5"/>
  <c r="W204" i="5"/>
  <c r="X204" i="5"/>
  <c r="Y204" i="5"/>
  <c r="W205" i="5"/>
  <c r="X205" i="5"/>
  <c r="Y205" i="5"/>
  <c r="W206" i="5"/>
  <c r="X206" i="5"/>
  <c r="Y206" i="5"/>
  <c r="W207" i="5"/>
  <c r="X207" i="5"/>
  <c r="Y207" i="5"/>
  <c r="W208" i="5"/>
  <c r="X208" i="5"/>
  <c r="Y208" i="5"/>
  <c r="W209" i="5"/>
  <c r="X209" i="5"/>
  <c r="Y209" i="5"/>
  <c r="W210" i="5"/>
  <c r="X210" i="5"/>
  <c r="Y210" i="5"/>
  <c r="X169" i="5"/>
  <c r="Y180" i="5"/>
  <c r="X180" i="5"/>
  <c r="W180" i="5"/>
  <c r="BI211" i="5"/>
  <c r="BH211" i="5"/>
  <c r="BE211" i="5"/>
  <c r="AT211" i="5"/>
  <c r="AP211" i="5"/>
  <c r="AI211" i="5"/>
  <c r="AF211" i="5"/>
  <c r="AE211" i="5"/>
  <c r="AD211" i="5"/>
  <c r="AC211" i="5"/>
  <c r="V211" i="5"/>
  <c r="S211" i="5"/>
  <c r="R211" i="5"/>
  <c r="Q211" i="5"/>
  <c r="P211" i="5"/>
  <c r="AR210" i="5"/>
  <c r="T210" i="5"/>
  <c r="U210" i="5" s="1"/>
  <c r="AR209" i="5"/>
  <c r="T209" i="5"/>
  <c r="U209" i="5" s="1"/>
  <c r="AR208" i="5"/>
  <c r="T208" i="5"/>
  <c r="U208" i="5" s="1"/>
  <c r="AR207" i="5"/>
  <c r="T207" i="5"/>
  <c r="U207" i="5" s="1"/>
  <c r="AR206" i="5"/>
  <c r="T206" i="5"/>
  <c r="U206" i="5" s="1"/>
  <c r="AR205" i="5"/>
  <c r="T205" i="5"/>
  <c r="U205" i="5" s="1"/>
  <c r="AR204" i="5"/>
  <c r="T204" i="5"/>
  <c r="U204" i="5" s="1"/>
  <c r="AR203" i="5"/>
  <c r="T203" i="5"/>
  <c r="U203" i="5" s="1"/>
  <c r="AR202" i="5"/>
  <c r="T202" i="5"/>
  <c r="U202" i="5" s="1"/>
  <c r="AR201" i="5"/>
  <c r="T201" i="5"/>
  <c r="U201" i="5" s="1"/>
  <c r="AR200" i="5"/>
  <c r="T200" i="5"/>
  <c r="U200" i="5" s="1"/>
  <c r="AR199" i="5"/>
  <c r="T199" i="5"/>
  <c r="U199" i="5" s="1"/>
  <c r="AR198" i="5"/>
  <c r="T198" i="5"/>
  <c r="U198" i="5" s="1"/>
  <c r="AR197" i="5"/>
  <c r="T197" i="5"/>
  <c r="U197" i="5" s="1"/>
  <c r="AR196" i="5"/>
  <c r="T196" i="5"/>
  <c r="U196" i="5" s="1"/>
  <c r="AR195" i="5"/>
  <c r="T195" i="5"/>
  <c r="U195" i="5" s="1"/>
  <c r="AR194" i="5"/>
  <c r="T194" i="5"/>
  <c r="U194" i="5" s="1"/>
  <c r="AR193" i="5"/>
  <c r="T193" i="5"/>
  <c r="U193" i="5" s="1"/>
  <c r="AR192" i="5"/>
  <c r="T192" i="5"/>
  <c r="U192" i="5" s="1"/>
  <c r="AR191" i="5"/>
  <c r="T191" i="5"/>
  <c r="U191" i="5" s="1"/>
  <c r="AR190" i="5"/>
  <c r="T190" i="5"/>
  <c r="U190" i="5" s="1"/>
  <c r="AR189" i="5"/>
  <c r="T189" i="5"/>
  <c r="U189" i="5" s="1"/>
  <c r="AR188" i="5"/>
  <c r="T188" i="5"/>
  <c r="U188" i="5" s="1"/>
  <c r="AR187" i="5"/>
  <c r="T187" i="5"/>
  <c r="U187" i="5" s="1"/>
  <c r="AR186" i="5"/>
  <c r="T186" i="5"/>
  <c r="U186" i="5" s="1"/>
  <c r="AR185" i="5"/>
  <c r="T185" i="5"/>
  <c r="U185" i="5" s="1"/>
  <c r="AR184" i="5"/>
  <c r="T184" i="5"/>
  <c r="U184" i="5" s="1"/>
  <c r="AR183" i="5"/>
  <c r="T183" i="5"/>
  <c r="U183" i="5" s="1"/>
  <c r="AR182" i="5"/>
  <c r="T182" i="5"/>
  <c r="U182" i="5" s="1"/>
  <c r="AR181" i="5"/>
  <c r="T181" i="5"/>
  <c r="U181" i="5" s="1"/>
  <c r="AR180" i="5"/>
  <c r="T180" i="5"/>
  <c r="Y177" i="5"/>
  <c r="X177" i="5"/>
  <c r="W177" i="5"/>
  <c r="Y176" i="5"/>
  <c r="X176" i="5"/>
  <c r="W176" i="5"/>
  <c r="Y175" i="5"/>
  <c r="X175" i="5"/>
  <c r="W175" i="5"/>
  <c r="Y174" i="5"/>
  <c r="X174" i="5"/>
  <c r="W174" i="5"/>
  <c r="Y173" i="5"/>
  <c r="X173" i="5"/>
  <c r="W173" i="5"/>
  <c r="Y172" i="5"/>
  <c r="X172" i="5"/>
  <c r="W172" i="5"/>
  <c r="Y171" i="5"/>
  <c r="X171" i="5"/>
  <c r="W171" i="5"/>
  <c r="Y170" i="5"/>
  <c r="X170" i="5"/>
  <c r="W170" i="5"/>
  <c r="Y169" i="5"/>
  <c r="W169" i="5"/>
  <c r="Y168" i="5"/>
  <c r="X168" i="5"/>
  <c r="W168" i="5"/>
  <c r="Y167" i="5"/>
  <c r="X167" i="5"/>
  <c r="W167" i="5"/>
  <c r="Y166" i="5"/>
  <c r="X166" i="5"/>
  <c r="W166" i="5"/>
  <c r="Y165" i="5"/>
  <c r="X165" i="5"/>
  <c r="W165" i="5"/>
  <c r="Y164" i="5"/>
  <c r="X164" i="5"/>
  <c r="W164" i="5"/>
  <c r="Y163" i="5"/>
  <c r="X163" i="5"/>
  <c r="W163" i="5"/>
  <c r="Y162" i="5"/>
  <c r="X162" i="5"/>
  <c r="W162" i="5"/>
  <c r="Y161" i="5"/>
  <c r="X161" i="5"/>
  <c r="W161" i="5"/>
  <c r="Y160" i="5"/>
  <c r="X160" i="5"/>
  <c r="W160" i="5"/>
  <c r="Y159" i="5"/>
  <c r="X159" i="5"/>
  <c r="W159" i="5"/>
  <c r="Y158" i="5"/>
  <c r="X158" i="5"/>
  <c r="W158" i="5"/>
  <c r="Y157" i="5"/>
  <c r="X157" i="5"/>
  <c r="W157" i="5"/>
  <c r="Y156" i="5"/>
  <c r="X156" i="5"/>
  <c r="W156" i="5"/>
  <c r="Y155" i="5"/>
  <c r="X155" i="5"/>
  <c r="W155" i="5"/>
  <c r="Y154" i="5"/>
  <c r="X154" i="5"/>
  <c r="W154" i="5"/>
  <c r="Y153" i="5"/>
  <c r="X153" i="5"/>
  <c r="W153" i="5"/>
  <c r="Y152" i="5"/>
  <c r="X152" i="5"/>
  <c r="W152" i="5"/>
  <c r="Y151" i="5"/>
  <c r="X151" i="5"/>
  <c r="W151" i="5"/>
  <c r="Y150" i="5"/>
  <c r="X150" i="5"/>
  <c r="W150" i="5"/>
  <c r="Y149" i="5"/>
  <c r="X149" i="5"/>
  <c r="W149" i="5"/>
  <c r="Y148" i="5"/>
  <c r="X148" i="5"/>
  <c r="W148" i="5"/>
  <c r="W115" i="5"/>
  <c r="X115" i="5"/>
  <c r="Y115" i="5"/>
  <c r="W116" i="5"/>
  <c r="X116" i="5"/>
  <c r="Y116" i="5"/>
  <c r="W117" i="5"/>
  <c r="X117" i="5"/>
  <c r="Y117" i="5"/>
  <c r="W118" i="5"/>
  <c r="X118" i="5"/>
  <c r="Y118" i="5"/>
  <c r="W119" i="5"/>
  <c r="X119" i="5"/>
  <c r="Y119" i="5"/>
  <c r="W120" i="5"/>
  <c r="X120" i="5"/>
  <c r="Y120" i="5"/>
  <c r="W121" i="5"/>
  <c r="X121" i="5"/>
  <c r="Y121" i="5"/>
  <c r="W122" i="5"/>
  <c r="X122" i="5"/>
  <c r="Y122" i="5"/>
  <c r="W123" i="5"/>
  <c r="X123" i="5"/>
  <c r="Y123" i="5"/>
  <c r="W124" i="5"/>
  <c r="X124" i="5"/>
  <c r="Y124" i="5"/>
  <c r="W125" i="5"/>
  <c r="X125" i="5"/>
  <c r="Y125" i="5"/>
  <c r="W126" i="5"/>
  <c r="X126" i="5"/>
  <c r="Y126" i="5"/>
  <c r="W127" i="5"/>
  <c r="X127" i="5"/>
  <c r="Y127" i="5"/>
  <c r="W128" i="5"/>
  <c r="X128" i="5"/>
  <c r="Y128" i="5"/>
  <c r="W129" i="5"/>
  <c r="X129" i="5"/>
  <c r="Y129" i="5"/>
  <c r="W130" i="5"/>
  <c r="X130" i="5"/>
  <c r="Y130" i="5"/>
  <c r="W131" i="5"/>
  <c r="X131" i="5"/>
  <c r="Y131" i="5"/>
  <c r="W132" i="5"/>
  <c r="X132" i="5"/>
  <c r="Y132" i="5"/>
  <c r="W133" i="5"/>
  <c r="X133" i="5"/>
  <c r="Y133" i="5"/>
  <c r="W134" i="5"/>
  <c r="X134" i="5"/>
  <c r="Y134" i="5"/>
  <c r="W135" i="5"/>
  <c r="X135" i="5"/>
  <c r="Y135" i="5"/>
  <c r="W136" i="5"/>
  <c r="X136" i="5"/>
  <c r="Y136" i="5"/>
  <c r="W137" i="5"/>
  <c r="X137" i="5"/>
  <c r="Y137" i="5"/>
  <c r="W138" i="5"/>
  <c r="X138" i="5"/>
  <c r="Y138" i="5"/>
  <c r="W139" i="5"/>
  <c r="X139" i="5"/>
  <c r="Y139" i="5"/>
  <c r="W140" i="5"/>
  <c r="X140" i="5"/>
  <c r="Y140" i="5"/>
  <c r="W141" i="5"/>
  <c r="X141" i="5"/>
  <c r="Y141" i="5"/>
  <c r="W142" i="5"/>
  <c r="X142" i="5"/>
  <c r="Y142" i="5"/>
  <c r="W143" i="5"/>
  <c r="X143" i="5"/>
  <c r="Y143" i="5"/>
  <c r="W144" i="5"/>
  <c r="X144" i="5"/>
  <c r="Y144" i="5"/>
  <c r="W82" i="5"/>
  <c r="X82" i="5"/>
  <c r="Y82" i="5"/>
  <c r="W83" i="5"/>
  <c r="X83" i="5"/>
  <c r="Y83" i="5"/>
  <c r="W84" i="5"/>
  <c r="X84" i="5"/>
  <c r="Y84" i="5"/>
  <c r="W85" i="5"/>
  <c r="X85" i="5"/>
  <c r="Y85" i="5"/>
  <c r="W86" i="5"/>
  <c r="X86" i="5"/>
  <c r="Y86" i="5"/>
  <c r="W87" i="5"/>
  <c r="X87" i="5"/>
  <c r="Y87" i="5"/>
  <c r="W88" i="5"/>
  <c r="X88" i="5"/>
  <c r="Y88" i="5"/>
  <c r="W89" i="5"/>
  <c r="X89" i="5"/>
  <c r="Y89" i="5"/>
  <c r="W90" i="5"/>
  <c r="X90" i="5"/>
  <c r="Y90" i="5"/>
  <c r="W91" i="5"/>
  <c r="X91" i="5"/>
  <c r="Y91" i="5"/>
  <c r="W92" i="5"/>
  <c r="X92" i="5"/>
  <c r="Y92" i="5"/>
  <c r="W93" i="5"/>
  <c r="X93" i="5"/>
  <c r="Y93" i="5"/>
  <c r="W94" i="5"/>
  <c r="X94" i="5"/>
  <c r="Y94" i="5"/>
  <c r="W95" i="5"/>
  <c r="X95" i="5"/>
  <c r="Y95" i="5"/>
  <c r="W96" i="5"/>
  <c r="X96" i="5"/>
  <c r="Y96" i="5"/>
  <c r="W97" i="5"/>
  <c r="X97" i="5"/>
  <c r="Y97" i="5"/>
  <c r="W98" i="5"/>
  <c r="X98" i="5"/>
  <c r="Y98" i="5"/>
  <c r="W99" i="5"/>
  <c r="X99" i="5"/>
  <c r="Y99" i="5"/>
  <c r="W100" i="5"/>
  <c r="X100" i="5"/>
  <c r="Y100" i="5"/>
  <c r="W101" i="5"/>
  <c r="X101" i="5"/>
  <c r="Y101" i="5"/>
  <c r="W102" i="5"/>
  <c r="X102" i="5"/>
  <c r="Y102" i="5"/>
  <c r="W103" i="5"/>
  <c r="X103" i="5"/>
  <c r="Y103" i="5"/>
  <c r="W104" i="5"/>
  <c r="X104" i="5"/>
  <c r="Y104" i="5"/>
  <c r="W105" i="5"/>
  <c r="X105" i="5"/>
  <c r="Y105" i="5"/>
  <c r="W106" i="5"/>
  <c r="X106" i="5"/>
  <c r="Y106" i="5"/>
  <c r="W107" i="5"/>
  <c r="X107" i="5"/>
  <c r="Y107" i="5"/>
  <c r="W108" i="5"/>
  <c r="X108" i="5"/>
  <c r="Y108" i="5"/>
  <c r="W109" i="5"/>
  <c r="X109" i="5"/>
  <c r="Y109" i="5"/>
  <c r="W110" i="5"/>
  <c r="X110" i="5"/>
  <c r="Y110" i="5"/>
  <c r="W111" i="5"/>
  <c r="X111" i="5"/>
  <c r="Y111" i="5"/>
  <c r="W49" i="5"/>
  <c r="X49" i="5"/>
  <c r="Y49" i="5"/>
  <c r="W50" i="5"/>
  <c r="X50" i="5"/>
  <c r="Y50" i="5"/>
  <c r="W51" i="5"/>
  <c r="X51" i="5"/>
  <c r="Y51" i="5"/>
  <c r="W52" i="5"/>
  <c r="X52" i="5"/>
  <c r="Y52" i="5"/>
  <c r="W53" i="5"/>
  <c r="X53" i="5"/>
  <c r="Y53" i="5"/>
  <c r="W54" i="5"/>
  <c r="X54" i="5"/>
  <c r="Y54" i="5"/>
  <c r="W55" i="5"/>
  <c r="X55" i="5"/>
  <c r="Y55" i="5"/>
  <c r="W56" i="5"/>
  <c r="X56" i="5"/>
  <c r="Y56" i="5"/>
  <c r="W57" i="5"/>
  <c r="X57" i="5"/>
  <c r="Y57" i="5"/>
  <c r="W58" i="5"/>
  <c r="X58" i="5"/>
  <c r="Y58" i="5"/>
  <c r="W59" i="5"/>
  <c r="X59" i="5"/>
  <c r="Y59" i="5"/>
  <c r="W60" i="5"/>
  <c r="X60" i="5"/>
  <c r="Y60" i="5"/>
  <c r="W61" i="5"/>
  <c r="X61" i="5"/>
  <c r="Y61" i="5"/>
  <c r="W62" i="5"/>
  <c r="X62" i="5"/>
  <c r="Y62" i="5"/>
  <c r="W63" i="5"/>
  <c r="X63" i="5"/>
  <c r="Y63" i="5"/>
  <c r="W64" i="5"/>
  <c r="X64" i="5"/>
  <c r="Y64" i="5"/>
  <c r="W65" i="5"/>
  <c r="X65" i="5"/>
  <c r="Y65" i="5"/>
  <c r="W66" i="5"/>
  <c r="X66" i="5"/>
  <c r="Y66" i="5"/>
  <c r="W67" i="5"/>
  <c r="X67" i="5"/>
  <c r="Y67" i="5"/>
  <c r="W68" i="5"/>
  <c r="X68" i="5"/>
  <c r="Y68" i="5"/>
  <c r="W69" i="5"/>
  <c r="X69" i="5"/>
  <c r="Y69" i="5"/>
  <c r="W70" i="5"/>
  <c r="X70" i="5"/>
  <c r="Y70" i="5"/>
  <c r="W71" i="5"/>
  <c r="X71" i="5"/>
  <c r="Y71" i="5"/>
  <c r="W72" i="5"/>
  <c r="X72" i="5"/>
  <c r="Y72" i="5"/>
  <c r="W73" i="5"/>
  <c r="X73" i="5"/>
  <c r="Y73" i="5"/>
  <c r="W74" i="5"/>
  <c r="X74" i="5"/>
  <c r="Y74" i="5"/>
  <c r="W75" i="5"/>
  <c r="X75" i="5"/>
  <c r="Y75" i="5"/>
  <c r="W76" i="5"/>
  <c r="X76" i="5"/>
  <c r="Y76" i="5"/>
  <c r="W77" i="5"/>
  <c r="X77" i="5"/>
  <c r="Y77" i="5"/>
  <c r="W78" i="5"/>
  <c r="X78" i="5"/>
  <c r="Y78" i="5"/>
  <c r="X48" i="5"/>
  <c r="W48" i="5"/>
  <c r="Y81" i="5"/>
  <c r="X81" i="5"/>
  <c r="W81" i="5"/>
  <c r="Y114" i="5"/>
  <c r="X114" i="5"/>
  <c r="W114" i="5"/>
  <c r="W147" i="5"/>
  <c r="Y147" i="5"/>
  <c r="X147" i="5"/>
  <c r="Y213" i="5"/>
  <c r="X213" i="5"/>
  <c r="W213" i="5"/>
  <c r="Y246" i="5"/>
  <c r="X246" i="5"/>
  <c r="W246" i="5"/>
  <c r="Y279" i="5"/>
  <c r="X279" i="5"/>
  <c r="W279" i="5"/>
  <c r="Y312" i="5"/>
  <c r="X312" i="5"/>
  <c r="W312" i="5"/>
  <c r="Y345" i="5"/>
  <c r="X345" i="5"/>
  <c r="W345" i="5"/>
  <c r="Y378" i="5"/>
  <c r="X378" i="5"/>
  <c r="W378" i="5"/>
  <c r="Z268" i="5" l="1"/>
  <c r="W277" i="5"/>
  <c r="Z290" i="5"/>
  <c r="AG26" i="5"/>
  <c r="AG18" i="5"/>
  <c r="AG43" i="5"/>
  <c r="AH43" i="5" s="1"/>
  <c r="AG35" i="5"/>
  <c r="AH35" i="5" s="1"/>
  <c r="AG41" i="5"/>
  <c r="AH41" i="5" s="1"/>
  <c r="AG33" i="5"/>
  <c r="AH33" i="5" s="1"/>
  <c r="AG27" i="5"/>
  <c r="AG34" i="5"/>
  <c r="AH34" i="5" s="1"/>
  <c r="AG39" i="5"/>
  <c r="AH39" i="5" s="1"/>
  <c r="AG31" i="5"/>
  <c r="AH31" i="5" s="1"/>
  <c r="AG19" i="5"/>
  <c r="AG23" i="5"/>
  <c r="AG25" i="5"/>
  <c r="AG42" i="5"/>
  <c r="AH42" i="5" s="1"/>
  <c r="AG15" i="5"/>
  <c r="AG44" i="5"/>
  <c r="AH44" i="5" s="1"/>
  <c r="AG36" i="5"/>
  <c r="AH36" i="5" s="1"/>
  <c r="AG28" i="5"/>
  <c r="AG20" i="5"/>
  <c r="AG17" i="5"/>
  <c r="AG38" i="5"/>
  <c r="AH38" i="5" s="1"/>
  <c r="AG30" i="5"/>
  <c r="AG22" i="5"/>
  <c r="AG40" i="5"/>
  <c r="AH40" i="5" s="1"/>
  <c r="AG32" i="5"/>
  <c r="AH32" i="5" s="1"/>
  <c r="AG24" i="5"/>
  <c r="AG16" i="5"/>
  <c r="AG45" i="5"/>
  <c r="AH45" i="5" s="1"/>
  <c r="AG37" i="5"/>
  <c r="AH37" i="5" s="1"/>
  <c r="AG29" i="5"/>
  <c r="AG21" i="5"/>
  <c r="W40" i="5"/>
  <c r="X33" i="5"/>
  <c r="X24" i="5"/>
  <c r="X17" i="5"/>
  <c r="X16" i="5"/>
  <c r="X32" i="5"/>
  <c r="Y42" i="5"/>
  <c r="W34" i="5"/>
  <c r="Y26" i="5"/>
  <c r="W43" i="5"/>
  <c r="X43" i="5"/>
  <c r="Y32" i="5"/>
  <c r="Y16" i="5"/>
  <c r="Y40" i="5"/>
  <c r="Y24" i="5"/>
  <c r="Y19" i="5"/>
  <c r="Y35" i="5"/>
  <c r="Y27" i="5"/>
  <c r="X19" i="5"/>
  <c r="Y43" i="5"/>
  <c r="X35" i="5"/>
  <c r="X27" i="5"/>
  <c r="X42" i="5"/>
  <c r="Y34" i="5"/>
  <c r="X26" i="5"/>
  <c r="Y18" i="5"/>
  <c r="X18" i="5"/>
  <c r="Z184" i="5"/>
  <c r="AA184" i="5" s="1"/>
  <c r="AB184" i="5" s="1"/>
  <c r="Z197" i="5"/>
  <c r="AA197" i="5" s="1"/>
  <c r="AB197" i="5" s="1"/>
  <c r="AM188" i="5"/>
  <c r="AN188" i="5" s="1"/>
  <c r="AO188" i="5" s="1"/>
  <c r="Z201" i="5"/>
  <c r="AA201" i="5" s="1"/>
  <c r="AB201" i="5" s="1"/>
  <c r="Z203" i="5"/>
  <c r="AA203" i="5" s="1"/>
  <c r="AB203" i="5" s="1"/>
  <c r="AM203" i="5"/>
  <c r="AN203" i="5" s="1"/>
  <c r="AO203" i="5" s="1"/>
  <c r="AM187" i="5"/>
  <c r="AN187" i="5" s="1"/>
  <c r="AO187" i="5" s="1"/>
  <c r="Z200" i="5"/>
  <c r="AA200" i="5" s="1"/>
  <c r="AB200" i="5" s="1"/>
  <c r="Z181" i="5"/>
  <c r="AA181" i="5" s="1"/>
  <c r="AB181" i="5" s="1"/>
  <c r="Z208" i="5"/>
  <c r="AA208" i="5" s="1"/>
  <c r="AB208" i="5" s="1"/>
  <c r="Z192" i="5"/>
  <c r="AA192" i="5" s="1"/>
  <c r="AB192" i="5" s="1"/>
  <c r="Z189" i="5"/>
  <c r="AA189" i="5" s="1"/>
  <c r="AB189" i="5" s="1"/>
  <c r="Z210" i="5"/>
  <c r="AA210" i="5" s="1"/>
  <c r="AB210" i="5" s="1"/>
  <c r="Z207" i="5"/>
  <c r="AA207" i="5" s="1"/>
  <c r="AB207" i="5" s="1"/>
  <c r="Z204" i="5"/>
  <c r="AA204" i="5" s="1"/>
  <c r="AB204" i="5" s="1"/>
  <c r="Z202" i="5"/>
  <c r="AA202" i="5" s="1"/>
  <c r="AB202" i="5" s="1"/>
  <c r="Z199" i="5"/>
  <c r="AA199" i="5" s="1"/>
  <c r="AB199" i="5" s="1"/>
  <c r="Z191" i="5"/>
  <c r="AA191" i="5" s="1"/>
  <c r="AB191" i="5" s="1"/>
  <c r="Z188" i="5"/>
  <c r="AA188" i="5" s="1"/>
  <c r="AB188" i="5" s="1"/>
  <c r="Z186" i="5"/>
  <c r="AA186" i="5" s="1"/>
  <c r="AB186" i="5" s="1"/>
  <c r="AM209" i="5"/>
  <c r="AN209" i="5" s="1"/>
  <c r="AO209" i="5" s="1"/>
  <c r="AM206" i="5"/>
  <c r="AN206" i="5" s="1"/>
  <c r="AO206" i="5" s="1"/>
  <c r="AM198" i="5"/>
  <c r="AN198" i="5" s="1"/>
  <c r="AO198" i="5" s="1"/>
  <c r="AM190" i="5"/>
  <c r="AN190" i="5" s="1"/>
  <c r="AO190" i="5" s="1"/>
  <c r="AM185" i="5"/>
  <c r="AN185" i="5" s="1"/>
  <c r="AO185" i="5" s="1"/>
  <c r="Z180" i="5"/>
  <c r="AA180" i="5" s="1"/>
  <c r="Z209" i="5"/>
  <c r="AA209" i="5" s="1"/>
  <c r="AB209" i="5" s="1"/>
  <c r="Z206" i="5"/>
  <c r="AA206" i="5" s="1"/>
  <c r="AB206" i="5" s="1"/>
  <c r="Z198" i="5"/>
  <c r="AA198" i="5" s="1"/>
  <c r="AB198" i="5" s="1"/>
  <c r="Z193" i="5"/>
  <c r="AA193" i="5" s="1"/>
  <c r="AB193" i="5" s="1"/>
  <c r="Z190" i="5"/>
  <c r="AA190" i="5" s="1"/>
  <c r="AB190" i="5" s="1"/>
  <c r="Z187" i="5"/>
  <c r="AA187" i="5" s="1"/>
  <c r="AB187" i="5" s="1"/>
  <c r="Z185" i="5"/>
  <c r="AA185" i="5" s="1"/>
  <c r="AB185" i="5" s="1"/>
  <c r="Z182" i="5"/>
  <c r="Z205" i="5"/>
  <c r="AA205" i="5" s="1"/>
  <c r="AB205" i="5" s="1"/>
  <c r="AJ18" i="5"/>
  <c r="AL211" i="5"/>
  <c r="AM208" i="5"/>
  <c r="AN208" i="5" s="1"/>
  <c r="AO208" i="5" s="1"/>
  <c r="AM205" i="5"/>
  <c r="AN205" i="5" s="1"/>
  <c r="AO205" i="5" s="1"/>
  <c r="AM200" i="5"/>
  <c r="AN200" i="5" s="1"/>
  <c r="AO200" i="5" s="1"/>
  <c r="AM197" i="5"/>
  <c r="AN197" i="5" s="1"/>
  <c r="AO197" i="5" s="1"/>
  <c r="AM192" i="5"/>
  <c r="AN192" i="5" s="1"/>
  <c r="AO192" i="5" s="1"/>
  <c r="AM189" i="5"/>
  <c r="AN189" i="5" s="1"/>
  <c r="AO189" i="5" s="1"/>
  <c r="AM184" i="5"/>
  <c r="AN184" i="5" s="1"/>
  <c r="AO184" i="5" s="1"/>
  <c r="AM181" i="5"/>
  <c r="AN181" i="5" s="1"/>
  <c r="AO181" i="5" s="1"/>
  <c r="X211" i="5"/>
  <c r="AM210" i="5"/>
  <c r="AN210" i="5" s="1"/>
  <c r="AO210" i="5" s="1"/>
  <c r="AM207" i="5"/>
  <c r="AN207" i="5" s="1"/>
  <c r="AO207" i="5" s="1"/>
  <c r="AM204" i="5"/>
  <c r="AN204" i="5" s="1"/>
  <c r="AO204" i="5" s="1"/>
  <c r="AM202" i="5"/>
  <c r="AN202" i="5" s="1"/>
  <c r="AO202" i="5" s="1"/>
  <c r="AM199" i="5"/>
  <c r="AN199" i="5" s="1"/>
  <c r="AO199" i="5" s="1"/>
  <c r="AM191" i="5"/>
  <c r="AN191" i="5" s="1"/>
  <c r="AO191" i="5" s="1"/>
  <c r="AM186" i="5"/>
  <c r="AN186" i="5" s="1"/>
  <c r="AO186" i="5" s="1"/>
  <c r="AM183" i="5"/>
  <c r="AN183" i="5" s="1"/>
  <c r="AO183" i="5" s="1"/>
  <c r="AM182" i="5"/>
  <c r="AN182" i="5" s="1"/>
  <c r="AO182" i="5" s="1"/>
  <c r="AM201" i="5"/>
  <c r="AN201" i="5" s="1"/>
  <c r="AO201" i="5" s="1"/>
  <c r="Y211" i="5"/>
  <c r="AK26" i="5"/>
  <c r="AJ28" i="5"/>
  <c r="AL26" i="5"/>
  <c r="Y41" i="5"/>
  <c r="Y25" i="5"/>
  <c r="X41" i="5"/>
  <c r="X25" i="5"/>
  <c r="Y33" i="5"/>
  <c r="Y17" i="5"/>
  <c r="AL27" i="5"/>
  <c r="W44" i="5"/>
  <c r="W20" i="5"/>
  <c r="AK34" i="5"/>
  <c r="Y45" i="5"/>
  <c r="AJ34" i="5"/>
  <c r="Y29" i="5"/>
  <c r="W28" i="5"/>
  <c r="W36" i="5"/>
  <c r="AL42" i="5"/>
  <c r="AK19" i="5"/>
  <c r="AK18" i="5"/>
  <c r="AK43" i="5"/>
  <c r="AJ43" i="5"/>
  <c r="AK37" i="5"/>
  <c r="AL19" i="5"/>
  <c r="W30" i="5"/>
  <c r="Y31" i="5"/>
  <c r="Y23" i="5"/>
  <c r="AL17" i="5"/>
  <c r="Y39" i="5"/>
  <c r="W37" i="5"/>
  <c r="X30" i="5"/>
  <c r="W21" i="5"/>
  <c r="X45" i="5"/>
  <c r="Y38" i="5"/>
  <c r="X29" i="5"/>
  <c r="Y22" i="5"/>
  <c r="AK16" i="5"/>
  <c r="X38" i="5"/>
  <c r="X22" i="5"/>
  <c r="AJ24" i="5"/>
  <c r="Y37" i="5"/>
  <c r="Y21" i="5"/>
  <c r="Y44" i="5"/>
  <c r="X39" i="5"/>
  <c r="Y36" i="5"/>
  <c r="X31" i="5"/>
  <c r="Y28" i="5"/>
  <c r="X23" i="5"/>
  <c r="Y20" i="5"/>
  <c r="AK25" i="5"/>
  <c r="AK17" i="5"/>
  <c r="AJ25" i="5"/>
  <c r="AK33" i="5"/>
  <c r="AL33" i="5"/>
  <c r="AL41" i="5"/>
  <c r="AL28" i="5"/>
  <c r="AL44" i="5"/>
  <c r="AK44" i="5"/>
  <c r="AK23" i="5"/>
  <c r="AL40" i="5"/>
  <c r="AK40" i="5"/>
  <c r="W15" i="5"/>
  <c r="AL32" i="5"/>
  <c r="X15" i="5"/>
  <c r="AK39" i="5"/>
  <c r="AL24" i="5"/>
  <c r="AJ16" i="5"/>
  <c r="AK42" i="5"/>
  <c r="AJ37" i="5"/>
  <c r="AK32" i="5"/>
  <c r="AK21" i="5"/>
  <c r="AJ35" i="5"/>
  <c r="AL20" i="5"/>
  <c r="AK41" i="5"/>
  <c r="AL35" i="5"/>
  <c r="AK27" i="5"/>
  <c r="AL45" i="5"/>
  <c r="AJ39" i="5"/>
  <c r="AJ23" i="5"/>
  <c r="AL31" i="5"/>
  <c r="AL36" i="5"/>
  <c r="AK31" i="5"/>
  <c r="AK20" i="5"/>
  <c r="AK36" i="5"/>
  <c r="AK45" i="5"/>
  <c r="AK29" i="5"/>
  <c r="AL29" i="5"/>
  <c r="AL21" i="5"/>
  <c r="AJ15" i="5"/>
  <c r="AL38" i="5"/>
  <c r="AL30" i="5"/>
  <c r="AL22" i="5"/>
  <c r="AK15" i="5"/>
  <c r="AK38" i="5"/>
  <c r="AK30" i="5"/>
  <c r="AK22" i="5"/>
  <c r="Z183" i="5"/>
  <c r="AA183" i="5" s="1"/>
  <c r="AB183" i="5" s="1"/>
  <c r="T211" i="5"/>
  <c r="U180" i="5"/>
  <c r="U211" i="5" s="1"/>
  <c r="AR211" i="5"/>
  <c r="AJ211" i="5"/>
  <c r="AM193" i="5"/>
  <c r="AN193" i="5" s="1"/>
  <c r="AO193" i="5" s="1"/>
  <c r="W211" i="5"/>
  <c r="AK211" i="5"/>
  <c r="AM194" i="5"/>
  <c r="AN194" i="5" s="1"/>
  <c r="AO194" i="5" s="1"/>
  <c r="AM195" i="5"/>
  <c r="AN195" i="5" s="1"/>
  <c r="AO195" i="5" s="1"/>
  <c r="AM196" i="5"/>
  <c r="AN196" i="5" s="1"/>
  <c r="AO196" i="5" s="1"/>
  <c r="AM180" i="5"/>
  <c r="Z194" i="5"/>
  <c r="Z195" i="5"/>
  <c r="Z196" i="5"/>
  <c r="AG46" i="5" l="1"/>
  <c r="AQ184" i="5"/>
  <c r="AU184" i="5" s="1"/>
  <c r="AV184" i="5" s="1"/>
  <c r="AQ185" i="5"/>
  <c r="AU185" i="5" s="1"/>
  <c r="AV185" i="5" s="1"/>
  <c r="AQ197" i="5"/>
  <c r="AU197" i="5" s="1"/>
  <c r="AV197" i="5" s="1"/>
  <c r="AW197" i="5" s="1"/>
  <c r="AX197" i="5" s="1"/>
  <c r="AQ206" i="5"/>
  <c r="AU206" i="5" s="1"/>
  <c r="AV206" i="5" s="1"/>
  <c r="AW206" i="5" s="1"/>
  <c r="AX206" i="5" s="1"/>
  <c r="AQ186" i="5"/>
  <c r="AS186" i="5" s="1"/>
  <c r="AQ189" i="5"/>
  <c r="AS189" i="5" s="1"/>
  <c r="AQ209" i="5"/>
  <c r="AU209" i="5" s="1"/>
  <c r="AV209" i="5" s="1"/>
  <c r="AW209" i="5" s="1"/>
  <c r="AX209" i="5" s="1"/>
  <c r="AQ203" i="5"/>
  <c r="AU203" i="5" s="1"/>
  <c r="AV203" i="5" s="1"/>
  <c r="AW203" i="5" s="1"/>
  <c r="AX203" i="5" s="1"/>
  <c r="AQ183" i="5"/>
  <c r="AU183" i="5" s="1"/>
  <c r="AV183" i="5" s="1"/>
  <c r="AW183" i="5" s="1"/>
  <c r="AX183" i="5" s="1"/>
  <c r="AQ198" i="5"/>
  <c r="AU198" i="5" s="1"/>
  <c r="AV198" i="5" s="1"/>
  <c r="AW198" i="5" s="1"/>
  <c r="AX198" i="5" s="1"/>
  <c r="AQ200" i="5"/>
  <c r="AU200" i="5" s="1"/>
  <c r="AV200" i="5" s="1"/>
  <c r="AW200" i="5" s="1"/>
  <c r="AX200" i="5" s="1"/>
  <c r="AQ204" i="5"/>
  <c r="AU204" i="5" s="1"/>
  <c r="AV204" i="5" s="1"/>
  <c r="AW204" i="5" s="1"/>
  <c r="AX204" i="5" s="1"/>
  <c r="AQ210" i="5"/>
  <c r="AU210" i="5" s="1"/>
  <c r="AV210" i="5" s="1"/>
  <c r="AW210" i="5" s="1"/>
  <c r="AX210" i="5" s="1"/>
  <c r="AQ182" i="5"/>
  <c r="AU182" i="5" s="1"/>
  <c r="AV182" i="5" s="1"/>
  <c r="AW182" i="5" s="1"/>
  <c r="AX182" i="5" s="1"/>
  <c r="AQ199" i="5"/>
  <c r="AU199" i="5" s="1"/>
  <c r="AV199" i="5" s="1"/>
  <c r="AW199" i="5" s="1"/>
  <c r="AX199" i="5" s="1"/>
  <c r="AQ188" i="5"/>
  <c r="AU188" i="5" s="1"/>
  <c r="AV188" i="5" s="1"/>
  <c r="AW188" i="5" s="1"/>
  <c r="AX188" i="5" s="1"/>
  <c r="AQ205" i="5"/>
  <c r="AU205" i="5" s="1"/>
  <c r="AV205" i="5" s="1"/>
  <c r="AW205" i="5" s="1"/>
  <c r="AX205" i="5" s="1"/>
  <c r="AA182" i="5"/>
  <c r="AB182" i="5" s="1"/>
  <c r="AQ191" i="5"/>
  <c r="AQ190" i="5"/>
  <c r="AU190" i="5" s="1"/>
  <c r="AV190" i="5" s="1"/>
  <c r="AQ202" i="5"/>
  <c r="AU202" i="5" s="1"/>
  <c r="AV202" i="5" s="1"/>
  <c r="AW202" i="5" s="1"/>
  <c r="AX202" i="5" s="1"/>
  <c r="AQ187" i="5"/>
  <c r="AS187" i="5" s="1"/>
  <c r="AQ207" i="5"/>
  <c r="AU207" i="5" s="1"/>
  <c r="AV207" i="5" s="1"/>
  <c r="AW207" i="5" s="1"/>
  <c r="AX207" i="5" s="1"/>
  <c r="AQ201" i="5"/>
  <c r="AU201" i="5" s="1"/>
  <c r="AV201" i="5" s="1"/>
  <c r="AW201" i="5" s="1"/>
  <c r="AX201" i="5" s="1"/>
  <c r="AS184" i="5"/>
  <c r="AQ192" i="5"/>
  <c r="AQ181" i="5"/>
  <c r="AU181" i="5" s="1"/>
  <c r="AV181" i="5" s="1"/>
  <c r="AW181" i="5" s="1"/>
  <c r="AX181" i="5" s="1"/>
  <c r="AQ208" i="5"/>
  <c r="Z211" i="5"/>
  <c r="AS185" i="5"/>
  <c r="AA196" i="5"/>
  <c r="AB196" i="5" s="1"/>
  <c r="AQ196" i="5"/>
  <c r="AA195" i="5"/>
  <c r="AB195" i="5" s="1"/>
  <c r="AQ195" i="5"/>
  <c r="AA194" i="5"/>
  <c r="AB194" i="5" s="1"/>
  <c r="AQ194" i="5"/>
  <c r="AU186" i="5"/>
  <c r="AV186" i="5" s="1"/>
  <c r="AM211" i="5"/>
  <c r="AN180" i="5"/>
  <c r="AQ193" i="5"/>
  <c r="AB180" i="5"/>
  <c r="AW184" i="5"/>
  <c r="AX184" i="5" s="1"/>
  <c r="AW185" i="5"/>
  <c r="AX185" i="5" s="1"/>
  <c r="AQ180" i="5"/>
  <c r="AS206" i="5" l="1"/>
  <c r="AS197" i="5"/>
  <c r="AS209" i="5"/>
  <c r="AS199" i="5"/>
  <c r="AS188" i="5"/>
  <c r="AS183" i="5"/>
  <c r="AU187" i="5"/>
  <c r="AV187" i="5" s="1"/>
  <c r="AW187" i="5" s="1"/>
  <c r="AX187" i="5" s="1"/>
  <c r="AS210" i="5"/>
  <c r="AS182" i="5"/>
  <c r="AU189" i="5"/>
  <c r="AV189" i="5" s="1"/>
  <c r="AW189" i="5" s="1"/>
  <c r="AX189" i="5" s="1"/>
  <c r="AS201" i="5"/>
  <c r="AS205" i="5"/>
  <c r="AA211" i="5"/>
  <c r="AS198" i="5"/>
  <c r="AS203" i="5"/>
  <c r="AS204" i="5"/>
  <c r="AS200" i="5"/>
  <c r="AS190" i="5"/>
  <c r="AU191" i="5"/>
  <c r="AV191" i="5" s="1"/>
  <c r="AW191" i="5" s="1"/>
  <c r="AX191" i="5" s="1"/>
  <c r="AS191" i="5"/>
  <c r="AS181" i="5"/>
  <c r="AB211" i="5"/>
  <c r="AS202" i="5"/>
  <c r="AS207" i="5"/>
  <c r="AU208" i="5"/>
  <c r="AV208" i="5" s="1"/>
  <c r="AW208" i="5" s="1"/>
  <c r="AX208" i="5" s="1"/>
  <c r="AS208" i="5"/>
  <c r="AU192" i="5"/>
  <c r="AV192" i="5" s="1"/>
  <c r="AW192" i="5" s="1"/>
  <c r="AX192" i="5" s="1"/>
  <c r="AS192" i="5"/>
  <c r="AU193" i="5"/>
  <c r="AV193" i="5" s="1"/>
  <c r="AS193" i="5"/>
  <c r="AW190" i="5"/>
  <c r="AX190" i="5" s="1"/>
  <c r="AQ211" i="5"/>
  <c r="AU180" i="5"/>
  <c r="AS180" i="5"/>
  <c r="AU195" i="5"/>
  <c r="AV195" i="5" s="1"/>
  <c r="AS195" i="5"/>
  <c r="AN211" i="5"/>
  <c r="AO180" i="5"/>
  <c r="AO211" i="5" s="1"/>
  <c r="AU194" i="5"/>
  <c r="AV194" i="5" s="1"/>
  <c r="AS194" i="5"/>
  <c r="AU196" i="5"/>
  <c r="AV196" i="5" s="1"/>
  <c r="AS196" i="5"/>
  <c r="AW186" i="5"/>
  <c r="AX186" i="5" s="1"/>
  <c r="AW194" i="5" l="1"/>
  <c r="AX194" i="5" s="1"/>
  <c r="AV180" i="5"/>
  <c r="AU211" i="5"/>
  <c r="AW195" i="5"/>
  <c r="AX195" i="5" s="1"/>
  <c r="AW196" i="5"/>
  <c r="AX196" i="5" s="1"/>
  <c r="AS211" i="5"/>
  <c r="AW193" i="5"/>
  <c r="AX193" i="5" s="1"/>
  <c r="AW180" i="5" l="1"/>
  <c r="AW211" i="5" s="1"/>
  <c r="AV211" i="5"/>
  <c r="AX180" i="5" l="1"/>
  <c r="AX211" i="5" l="1"/>
  <c r="AY180" i="5"/>
  <c r="AY181" i="5" s="1"/>
  <c r="AY182" i="5" s="1"/>
  <c r="AY183" i="5" s="1"/>
  <c r="AY184" i="5" s="1"/>
  <c r="AY185" i="5" s="1"/>
  <c r="AY186" i="5" s="1"/>
  <c r="AY187" i="5" s="1"/>
  <c r="AY188" i="5" s="1"/>
  <c r="AY189" i="5" s="1"/>
  <c r="AY190" i="5" s="1"/>
  <c r="AY191" i="5" s="1"/>
  <c r="AY192" i="5" s="1"/>
  <c r="AY193" i="5" s="1"/>
  <c r="AY194" i="5" s="1"/>
  <c r="AY195" i="5" s="1"/>
  <c r="AY196" i="5" s="1"/>
  <c r="AY197" i="5" s="1"/>
  <c r="AY198" i="5" s="1"/>
  <c r="AY199" i="5" s="1"/>
  <c r="AY200" i="5" s="1"/>
  <c r="AY201" i="5" s="1"/>
  <c r="AY202" i="5" s="1"/>
  <c r="AY203" i="5" s="1"/>
  <c r="AY204" i="5" s="1"/>
  <c r="AY205" i="5" s="1"/>
  <c r="AY206" i="5" s="1"/>
  <c r="AY207" i="5" s="1"/>
  <c r="AY208" i="5" s="1"/>
  <c r="AY209" i="5" s="1"/>
  <c r="AY210" i="5" s="1"/>
  <c r="AY211" i="5" s="1"/>
  <c r="T49" i="5" l="1"/>
  <c r="U49" i="5" s="1"/>
  <c r="T50" i="5"/>
  <c r="U50" i="5" s="1"/>
  <c r="L208" i="5"/>
  <c r="AE18" i="6" s="1"/>
  <c r="J208" i="5"/>
  <c r="X18" i="6" s="1"/>
  <c r="L207" i="5"/>
  <c r="AD18" i="6" s="1"/>
  <c r="J207" i="5"/>
  <c r="W18" i="6" s="1"/>
  <c r="L206" i="5"/>
  <c r="AC18" i="6" s="1"/>
  <c r="J206" i="5"/>
  <c r="V18" i="6" s="1"/>
  <c r="L205" i="5"/>
  <c r="AB18" i="6" s="1"/>
  <c r="J205" i="5"/>
  <c r="U18" i="6" s="1"/>
  <c r="L204" i="5"/>
  <c r="AA18" i="6" s="1"/>
  <c r="J204" i="5"/>
  <c r="T18" i="6" s="1"/>
  <c r="BI409" i="5"/>
  <c r="BH409" i="5"/>
  <c r="BE409" i="5"/>
  <c r="AT409" i="5"/>
  <c r="AP409" i="5"/>
  <c r="AI409" i="5"/>
  <c r="AF409" i="5"/>
  <c r="L405" i="5" s="1"/>
  <c r="AD24" i="6" s="1"/>
  <c r="AE409" i="5"/>
  <c r="L404" i="5" s="1"/>
  <c r="AC24" i="6" s="1"/>
  <c r="AD409" i="5"/>
  <c r="L403" i="5" s="1"/>
  <c r="AB24" i="6" s="1"/>
  <c r="AC409" i="5"/>
  <c r="V409" i="5"/>
  <c r="S409" i="5"/>
  <c r="J405" i="5" s="1"/>
  <c r="W24" i="6" s="1"/>
  <c r="R409" i="5"/>
  <c r="J404" i="5" s="1"/>
  <c r="V24" i="6" s="1"/>
  <c r="Q409" i="5"/>
  <c r="J403" i="5" s="1"/>
  <c r="U24" i="6" s="1"/>
  <c r="P409" i="5"/>
  <c r="AR408" i="5"/>
  <c r="Z408" i="5"/>
  <c r="T408" i="5"/>
  <c r="U408" i="5" s="1"/>
  <c r="AR407" i="5"/>
  <c r="AM407" i="5"/>
  <c r="AN407" i="5" s="1"/>
  <c r="AO407" i="5" s="1"/>
  <c r="T407" i="5"/>
  <c r="U407" i="5" s="1"/>
  <c r="AR406" i="5"/>
  <c r="AM406" i="5"/>
  <c r="AN406" i="5" s="1"/>
  <c r="AO406" i="5" s="1"/>
  <c r="T406" i="5"/>
  <c r="U406" i="5" s="1"/>
  <c r="AR405" i="5"/>
  <c r="T405" i="5"/>
  <c r="U405" i="5" s="1"/>
  <c r="AR404" i="5"/>
  <c r="Z404" i="5"/>
  <c r="T404" i="5"/>
  <c r="U404" i="5" s="1"/>
  <c r="AR403" i="5"/>
  <c r="AM403" i="5"/>
  <c r="AN403" i="5" s="1"/>
  <c r="AO403" i="5" s="1"/>
  <c r="T403" i="5"/>
  <c r="U403" i="5" s="1"/>
  <c r="AR402" i="5"/>
  <c r="AM402" i="5"/>
  <c r="AN402" i="5" s="1"/>
  <c r="AO402" i="5" s="1"/>
  <c r="T402" i="5"/>
  <c r="U402" i="5" s="1"/>
  <c r="AR401" i="5"/>
  <c r="T401" i="5"/>
  <c r="U401" i="5" s="1"/>
  <c r="AR400" i="5"/>
  <c r="Z400" i="5"/>
  <c r="T400" i="5"/>
  <c r="U400" i="5" s="1"/>
  <c r="AR399" i="5"/>
  <c r="AM399" i="5"/>
  <c r="AN399" i="5" s="1"/>
  <c r="AO399" i="5" s="1"/>
  <c r="T399" i="5"/>
  <c r="U399" i="5" s="1"/>
  <c r="AR398" i="5"/>
  <c r="AM398" i="5"/>
  <c r="AN398" i="5" s="1"/>
  <c r="AO398" i="5" s="1"/>
  <c r="T398" i="5"/>
  <c r="U398" i="5" s="1"/>
  <c r="AR397" i="5"/>
  <c r="T397" i="5"/>
  <c r="U397" i="5" s="1"/>
  <c r="AR396" i="5"/>
  <c r="Z396" i="5"/>
  <c r="T396" i="5"/>
  <c r="U396" i="5" s="1"/>
  <c r="AR395" i="5"/>
  <c r="AM395" i="5"/>
  <c r="AN395" i="5" s="1"/>
  <c r="AO395" i="5" s="1"/>
  <c r="T395" i="5"/>
  <c r="U395" i="5" s="1"/>
  <c r="AR394" i="5"/>
  <c r="AM394" i="5"/>
  <c r="AN394" i="5" s="1"/>
  <c r="AO394" i="5" s="1"/>
  <c r="T394" i="5"/>
  <c r="U394" i="5" s="1"/>
  <c r="AR393" i="5"/>
  <c r="T393" i="5"/>
  <c r="U393" i="5" s="1"/>
  <c r="AR392" i="5"/>
  <c r="T392" i="5"/>
  <c r="U392" i="5" s="1"/>
  <c r="AR391" i="5"/>
  <c r="T391" i="5"/>
  <c r="U391" i="5" s="1"/>
  <c r="AR390" i="5"/>
  <c r="AM390" i="5"/>
  <c r="AN390" i="5" s="1"/>
  <c r="AO390" i="5" s="1"/>
  <c r="T390" i="5"/>
  <c r="U390" i="5" s="1"/>
  <c r="AR389" i="5"/>
  <c r="T389" i="5"/>
  <c r="U389" i="5" s="1"/>
  <c r="AR388" i="5"/>
  <c r="T388" i="5"/>
  <c r="U388" i="5" s="1"/>
  <c r="AR387" i="5"/>
  <c r="T387" i="5"/>
  <c r="U387" i="5" s="1"/>
  <c r="AR386" i="5"/>
  <c r="T386" i="5"/>
  <c r="U386" i="5" s="1"/>
  <c r="AR385" i="5"/>
  <c r="T385" i="5"/>
  <c r="U385" i="5" s="1"/>
  <c r="AR384" i="5"/>
  <c r="T384" i="5"/>
  <c r="U384" i="5" s="1"/>
  <c r="AR383" i="5"/>
  <c r="T383" i="5"/>
  <c r="U383" i="5" s="1"/>
  <c r="AR382" i="5"/>
  <c r="Z382" i="5"/>
  <c r="AA382" i="5" s="1"/>
  <c r="AB382" i="5" s="1"/>
  <c r="T382" i="5"/>
  <c r="U382" i="5" s="1"/>
  <c r="AR381" i="5"/>
  <c r="AM381" i="5"/>
  <c r="AN381" i="5" s="1"/>
  <c r="AO381" i="5" s="1"/>
  <c r="T381" i="5"/>
  <c r="U381" i="5" s="1"/>
  <c r="AR380" i="5"/>
  <c r="AM380" i="5"/>
  <c r="AN380" i="5" s="1"/>
  <c r="AO380" i="5" s="1"/>
  <c r="Z380" i="5"/>
  <c r="T380" i="5"/>
  <c r="U380" i="5" s="1"/>
  <c r="AR379" i="5"/>
  <c r="Z379" i="5"/>
  <c r="T379" i="5"/>
  <c r="U379" i="5" s="1"/>
  <c r="AR378" i="5"/>
  <c r="AM378" i="5"/>
  <c r="AN378" i="5" s="1"/>
  <c r="T378" i="5"/>
  <c r="BI376" i="5"/>
  <c r="BH376" i="5"/>
  <c r="BE376" i="5"/>
  <c r="AT376" i="5"/>
  <c r="AP376" i="5"/>
  <c r="AI376" i="5"/>
  <c r="AF376" i="5"/>
  <c r="L372" i="5" s="1"/>
  <c r="AD23" i="6" s="1"/>
  <c r="AE376" i="5"/>
  <c r="L371" i="5" s="1"/>
  <c r="AC23" i="6" s="1"/>
  <c r="AD376" i="5"/>
  <c r="L370" i="5" s="1"/>
  <c r="AB23" i="6" s="1"/>
  <c r="AC376" i="5"/>
  <c r="V376" i="5"/>
  <c r="S376" i="5"/>
  <c r="J372" i="5" s="1"/>
  <c r="W23" i="6" s="1"/>
  <c r="R376" i="5"/>
  <c r="J371" i="5" s="1"/>
  <c r="V23" i="6" s="1"/>
  <c r="Q376" i="5"/>
  <c r="J370" i="5" s="1"/>
  <c r="U23" i="6" s="1"/>
  <c r="P376" i="5"/>
  <c r="AR375" i="5"/>
  <c r="AM375" i="5"/>
  <c r="AN375" i="5" s="1"/>
  <c r="AO375" i="5" s="1"/>
  <c r="T375" i="5"/>
  <c r="U375" i="5" s="1"/>
  <c r="AR374" i="5"/>
  <c r="Z374" i="5"/>
  <c r="AA374" i="5" s="1"/>
  <c r="AB374" i="5" s="1"/>
  <c r="T374" i="5"/>
  <c r="U374" i="5" s="1"/>
  <c r="AR373" i="5"/>
  <c r="AM373" i="5"/>
  <c r="AN373" i="5" s="1"/>
  <c r="AO373" i="5" s="1"/>
  <c r="Z373" i="5"/>
  <c r="AA373" i="5" s="1"/>
  <c r="AB373" i="5" s="1"/>
  <c r="T373" i="5"/>
  <c r="U373" i="5" s="1"/>
  <c r="AR372" i="5"/>
  <c r="AM372" i="5"/>
  <c r="AN372" i="5" s="1"/>
  <c r="AO372" i="5" s="1"/>
  <c r="T372" i="5"/>
  <c r="U372" i="5" s="1"/>
  <c r="AR371" i="5"/>
  <c r="AM371" i="5"/>
  <c r="AN371" i="5" s="1"/>
  <c r="AO371" i="5" s="1"/>
  <c r="T371" i="5"/>
  <c r="U371" i="5" s="1"/>
  <c r="AR370" i="5"/>
  <c r="T370" i="5"/>
  <c r="U370" i="5" s="1"/>
  <c r="AR369" i="5"/>
  <c r="T369" i="5"/>
  <c r="U369" i="5" s="1"/>
  <c r="AR368" i="5"/>
  <c r="T368" i="5"/>
  <c r="U368" i="5" s="1"/>
  <c r="AR367" i="5"/>
  <c r="T367" i="5"/>
  <c r="U367" i="5" s="1"/>
  <c r="AR366" i="5"/>
  <c r="AM366" i="5"/>
  <c r="AN366" i="5" s="1"/>
  <c r="AO366" i="5" s="1"/>
  <c r="Z366" i="5"/>
  <c r="AA366" i="5" s="1"/>
  <c r="AB366" i="5" s="1"/>
  <c r="T366" i="5"/>
  <c r="U366" i="5" s="1"/>
  <c r="AR365" i="5"/>
  <c r="Z365" i="5"/>
  <c r="AA365" i="5" s="1"/>
  <c r="AB365" i="5" s="1"/>
  <c r="T365" i="5"/>
  <c r="U365" i="5" s="1"/>
  <c r="AR364" i="5"/>
  <c r="T364" i="5"/>
  <c r="U364" i="5" s="1"/>
  <c r="AR363" i="5"/>
  <c r="T363" i="5"/>
  <c r="U363" i="5" s="1"/>
  <c r="AR362" i="5"/>
  <c r="AM362" i="5"/>
  <c r="AN362" i="5" s="1"/>
  <c r="AO362" i="5" s="1"/>
  <c r="Z362" i="5"/>
  <c r="AA362" i="5" s="1"/>
  <c r="AB362" i="5" s="1"/>
  <c r="T362" i="5"/>
  <c r="U362" i="5" s="1"/>
  <c r="AR361" i="5"/>
  <c r="T361" i="5"/>
  <c r="U361" i="5" s="1"/>
  <c r="AR360" i="5"/>
  <c r="Z360" i="5"/>
  <c r="AA360" i="5" s="1"/>
  <c r="AB360" i="5" s="1"/>
  <c r="T360" i="5"/>
  <c r="U360" i="5" s="1"/>
  <c r="AR359" i="5"/>
  <c r="Z359" i="5"/>
  <c r="AA359" i="5" s="1"/>
  <c r="AB359" i="5" s="1"/>
  <c r="T359" i="5"/>
  <c r="U359" i="5" s="1"/>
  <c r="AR358" i="5"/>
  <c r="AM358" i="5"/>
  <c r="AN358" i="5" s="1"/>
  <c r="AO358" i="5" s="1"/>
  <c r="Z358" i="5"/>
  <c r="T358" i="5"/>
  <c r="U358" i="5" s="1"/>
  <c r="AR357" i="5"/>
  <c r="T357" i="5"/>
  <c r="U357" i="5" s="1"/>
  <c r="AR356" i="5"/>
  <c r="AM356" i="5"/>
  <c r="AN356" i="5" s="1"/>
  <c r="AO356" i="5" s="1"/>
  <c r="T356" i="5"/>
  <c r="U356" i="5" s="1"/>
  <c r="AR355" i="5"/>
  <c r="AM355" i="5"/>
  <c r="AN355" i="5" s="1"/>
  <c r="AO355" i="5" s="1"/>
  <c r="Z355" i="5"/>
  <c r="T355" i="5"/>
  <c r="U355" i="5" s="1"/>
  <c r="AR354" i="5"/>
  <c r="Z354" i="5"/>
  <c r="AA354" i="5" s="1"/>
  <c r="AB354" i="5" s="1"/>
  <c r="T354" i="5"/>
  <c r="U354" i="5" s="1"/>
  <c r="AR353" i="5"/>
  <c r="T353" i="5"/>
  <c r="U353" i="5" s="1"/>
  <c r="AR352" i="5"/>
  <c r="AM352" i="5"/>
  <c r="AN352" i="5" s="1"/>
  <c r="AO352" i="5" s="1"/>
  <c r="Z352" i="5"/>
  <c r="T352" i="5"/>
  <c r="U352" i="5" s="1"/>
  <c r="AR351" i="5"/>
  <c r="AM351" i="5"/>
  <c r="AN351" i="5" s="1"/>
  <c r="AO351" i="5" s="1"/>
  <c r="Z351" i="5"/>
  <c r="T351" i="5"/>
  <c r="U351" i="5" s="1"/>
  <c r="AR350" i="5"/>
  <c r="AM350" i="5"/>
  <c r="AN350" i="5" s="1"/>
  <c r="AO350" i="5" s="1"/>
  <c r="T350" i="5"/>
  <c r="U350" i="5" s="1"/>
  <c r="AR349" i="5"/>
  <c r="T349" i="5"/>
  <c r="U349" i="5" s="1"/>
  <c r="AR348" i="5"/>
  <c r="Z348" i="5"/>
  <c r="T348" i="5"/>
  <c r="U348" i="5" s="1"/>
  <c r="AR347" i="5"/>
  <c r="T347" i="5"/>
  <c r="U347" i="5" s="1"/>
  <c r="AR346" i="5"/>
  <c r="T346" i="5"/>
  <c r="U346" i="5" s="1"/>
  <c r="AR345" i="5"/>
  <c r="T345" i="5"/>
  <c r="BI343" i="5"/>
  <c r="BH343" i="5"/>
  <c r="BE343" i="5"/>
  <c r="AT343" i="5"/>
  <c r="AP343" i="5"/>
  <c r="AI343" i="5"/>
  <c r="AF343" i="5"/>
  <c r="L339" i="5" s="1"/>
  <c r="AD22" i="6" s="1"/>
  <c r="AE343" i="5"/>
  <c r="L338" i="5" s="1"/>
  <c r="AC22" i="6" s="1"/>
  <c r="AD343" i="5"/>
  <c r="L337" i="5" s="1"/>
  <c r="AB22" i="6" s="1"/>
  <c r="AC343" i="5"/>
  <c r="V343" i="5"/>
  <c r="S343" i="5"/>
  <c r="J339" i="5" s="1"/>
  <c r="W22" i="6" s="1"/>
  <c r="R343" i="5"/>
  <c r="J338" i="5" s="1"/>
  <c r="V22" i="6" s="1"/>
  <c r="Q343" i="5"/>
  <c r="J337" i="5" s="1"/>
  <c r="U22" i="6" s="1"/>
  <c r="P343" i="5"/>
  <c r="AR342" i="5"/>
  <c r="AM342" i="5"/>
  <c r="AN342" i="5" s="1"/>
  <c r="AO342" i="5" s="1"/>
  <c r="Z342" i="5"/>
  <c r="AA342" i="5" s="1"/>
  <c r="AB342" i="5" s="1"/>
  <c r="T342" i="5"/>
  <c r="U342" i="5" s="1"/>
  <c r="AR341" i="5"/>
  <c r="T341" i="5"/>
  <c r="U341" i="5" s="1"/>
  <c r="AR340" i="5"/>
  <c r="AM340" i="5"/>
  <c r="AN340" i="5" s="1"/>
  <c r="AO340" i="5" s="1"/>
  <c r="T340" i="5"/>
  <c r="U340" i="5" s="1"/>
  <c r="AR339" i="5"/>
  <c r="AM339" i="5"/>
  <c r="AN339" i="5" s="1"/>
  <c r="AO339" i="5" s="1"/>
  <c r="T339" i="5"/>
  <c r="U339" i="5" s="1"/>
  <c r="AR338" i="5"/>
  <c r="Z338" i="5"/>
  <c r="AA338" i="5" s="1"/>
  <c r="AB338" i="5" s="1"/>
  <c r="T338" i="5"/>
  <c r="U338" i="5" s="1"/>
  <c r="AR337" i="5"/>
  <c r="Z337" i="5"/>
  <c r="AA337" i="5" s="1"/>
  <c r="AB337" i="5" s="1"/>
  <c r="T337" i="5"/>
  <c r="U337" i="5" s="1"/>
  <c r="AR336" i="5"/>
  <c r="AM336" i="5"/>
  <c r="AN336" i="5" s="1"/>
  <c r="AO336" i="5" s="1"/>
  <c r="T336" i="5"/>
  <c r="U336" i="5" s="1"/>
  <c r="AR335" i="5"/>
  <c r="T335" i="5"/>
  <c r="U335" i="5" s="1"/>
  <c r="AR334" i="5"/>
  <c r="AM334" i="5"/>
  <c r="AN334" i="5" s="1"/>
  <c r="AO334" i="5" s="1"/>
  <c r="Z334" i="5"/>
  <c r="AA334" i="5" s="1"/>
  <c r="AB334" i="5" s="1"/>
  <c r="T334" i="5"/>
  <c r="U334" i="5" s="1"/>
  <c r="AR333" i="5"/>
  <c r="Z333" i="5"/>
  <c r="AA333" i="5" s="1"/>
  <c r="AB333" i="5" s="1"/>
  <c r="T333" i="5"/>
  <c r="U333" i="5" s="1"/>
  <c r="AR332" i="5"/>
  <c r="AM332" i="5"/>
  <c r="AN332" i="5" s="1"/>
  <c r="AO332" i="5" s="1"/>
  <c r="T332" i="5"/>
  <c r="U332" i="5" s="1"/>
  <c r="AR331" i="5"/>
  <c r="T331" i="5"/>
  <c r="U331" i="5" s="1"/>
  <c r="AR330" i="5"/>
  <c r="Z330" i="5"/>
  <c r="AA330" i="5" s="1"/>
  <c r="AB330" i="5" s="1"/>
  <c r="T330" i="5"/>
  <c r="U330" i="5" s="1"/>
  <c r="AR329" i="5"/>
  <c r="T329" i="5"/>
  <c r="U329" i="5" s="1"/>
  <c r="AR328" i="5"/>
  <c r="Z328" i="5"/>
  <c r="AA328" i="5" s="1"/>
  <c r="AB328" i="5" s="1"/>
  <c r="T328" i="5"/>
  <c r="U328" i="5" s="1"/>
  <c r="AR327" i="5"/>
  <c r="T327" i="5"/>
  <c r="U327" i="5" s="1"/>
  <c r="AR326" i="5"/>
  <c r="AM326" i="5"/>
  <c r="AN326" i="5" s="1"/>
  <c r="AO326" i="5" s="1"/>
  <c r="T326" i="5"/>
  <c r="U326" i="5" s="1"/>
  <c r="AR325" i="5"/>
  <c r="T325" i="5"/>
  <c r="U325" i="5" s="1"/>
  <c r="AR324" i="5"/>
  <c r="AM324" i="5"/>
  <c r="AN324" i="5" s="1"/>
  <c r="AO324" i="5" s="1"/>
  <c r="T324" i="5"/>
  <c r="U324" i="5" s="1"/>
  <c r="AR323" i="5"/>
  <c r="T323" i="5"/>
  <c r="U323" i="5" s="1"/>
  <c r="AR322" i="5"/>
  <c r="T322" i="5"/>
  <c r="U322" i="5" s="1"/>
  <c r="AR321" i="5"/>
  <c r="T321" i="5"/>
  <c r="U321" i="5" s="1"/>
  <c r="AR320" i="5"/>
  <c r="T320" i="5"/>
  <c r="U320" i="5" s="1"/>
  <c r="AR319" i="5"/>
  <c r="T319" i="5"/>
  <c r="U319" i="5" s="1"/>
  <c r="AR318" i="5"/>
  <c r="AM318" i="5"/>
  <c r="AN318" i="5" s="1"/>
  <c r="AO318" i="5" s="1"/>
  <c r="T318" i="5"/>
  <c r="U318" i="5" s="1"/>
  <c r="AR317" i="5"/>
  <c r="AM317" i="5"/>
  <c r="AN317" i="5" s="1"/>
  <c r="AO317" i="5" s="1"/>
  <c r="T317" i="5"/>
  <c r="U317" i="5" s="1"/>
  <c r="AR316" i="5"/>
  <c r="Z316" i="5"/>
  <c r="T316" i="5"/>
  <c r="U316" i="5" s="1"/>
  <c r="AR315" i="5"/>
  <c r="T315" i="5"/>
  <c r="U315" i="5" s="1"/>
  <c r="AR314" i="5"/>
  <c r="T314" i="5"/>
  <c r="U314" i="5" s="1"/>
  <c r="AR313" i="5"/>
  <c r="AM313" i="5"/>
  <c r="AN313" i="5" s="1"/>
  <c r="AO313" i="5" s="1"/>
  <c r="T313" i="5"/>
  <c r="U313" i="5" s="1"/>
  <c r="AR312" i="5"/>
  <c r="Z312" i="5"/>
  <c r="T312" i="5"/>
  <c r="U312" i="5" s="1"/>
  <c r="BI310" i="5"/>
  <c r="BH310" i="5"/>
  <c r="BE310" i="5"/>
  <c r="AT310" i="5"/>
  <c r="AP310" i="5"/>
  <c r="AI310" i="5"/>
  <c r="AF310" i="5"/>
  <c r="L306" i="5" s="1"/>
  <c r="AD21" i="6" s="1"/>
  <c r="AE310" i="5"/>
  <c r="L305" i="5" s="1"/>
  <c r="AC21" i="6" s="1"/>
  <c r="AD310" i="5"/>
  <c r="L304" i="5" s="1"/>
  <c r="AB21" i="6" s="1"/>
  <c r="AC310" i="5"/>
  <c r="V310" i="5"/>
  <c r="S310" i="5"/>
  <c r="J306" i="5" s="1"/>
  <c r="W21" i="6" s="1"/>
  <c r="R310" i="5"/>
  <c r="J305" i="5" s="1"/>
  <c r="V21" i="6" s="1"/>
  <c r="Q310" i="5"/>
  <c r="J304" i="5" s="1"/>
  <c r="U21" i="6" s="1"/>
  <c r="P310" i="5"/>
  <c r="AR309" i="5"/>
  <c r="T309" i="5"/>
  <c r="U309" i="5" s="1"/>
  <c r="AR308" i="5"/>
  <c r="AM308" i="5"/>
  <c r="AN308" i="5" s="1"/>
  <c r="AO308" i="5" s="1"/>
  <c r="Z308" i="5"/>
  <c r="AA308" i="5" s="1"/>
  <c r="AB308" i="5" s="1"/>
  <c r="T308" i="5"/>
  <c r="U308" i="5" s="1"/>
  <c r="AR307" i="5"/>
  <c r="T307" i="5"/>
  <c r="U307" i="5" s="1"/>
  <c r="AR306" i="5"/>
  <c r="T306" i="5"/>
  <c r="U306" i="5" s="1"/>
  <c r="AR305" i="5"/>
  <c r="AM305" i="5"/>
  <c r="AN305" i="5" s="1"/>
  <c r="AO305" i="5" s="1"/>
  <c r="Z305" i="5"/>
  <c r="AA305" i="5" s="1"/>
  <c r="AB305" i="5" s="1"/>
  <c r="T305" i="5"/>
  <c r="U305" i="5" s="1"/>
  <c r="AR304" i="5"/>
  <c r="T304" i="5"/>
  <c r="U304" i="5" s="1"/>
  <c r="AR303" i="5"/>
  <c r="AM303" i="5"/>
  <c r="AN303" i="5" s="1"/>
  <c r="AO303" i="5" s="1"/>
  <c r="Z303" i="5"/>
  <c r="AA303" i="5" s="1"/>
  <c r="AB303" i="5" s="1"/>
  <c r="T303" i="5"/>
  <c r="U303" i="5" s="1"/>
  <c r="AR302" i="5"/>
  <c r="Z302" i="5"/>
  <c r="AA302" i="5" s="1"/>
  <c r="AB302" i="5" s="1"/>
  <c r="T302" i="5"/>
  <c r="U302" i="5" s="1"/>
  <c r="AR301" i="5"/>
  <c r="Z301" i="5"/>
  <c r="AA301" i="5" s="1"/>
  <c r="AB301" i="5" s="1"/>
  <c r="T301" i="5"/>
  <c r="U301" i="5" s="1"/>
  <c r="AR300" i="5"/>
  <c r="AM300" i="5"/>
  <c r="AN300" i="5" s="1"/>
  <c r="AO300" i="5" s="1"/>
  <c r="T300" i="5"/>
  <c r="U300" i="5" s="1"/>
  <c r="AR299" i="5"/>
  <c r="T299" i="5"/>
  <c r="U299" i="5" s="1"/>
  <c r="AR298" i="5"/>
  <c r="Z298" i="5"/>
  <c r="AA298" i="5" s="1"/>
  <c r="AB298" i="5" s="1"/>
  <c r="T298" i="5"/>
  <c r="U298" i="5" s="1"/>
  <c r="AR297" i="5"/>
  <c r="AM297" i="5"/>
  <c r="AN297" i="5" s="1"/>
  <c r="AO297" i="5" s="1"/>
  <c r="T297" i="5"/>
  <c r="U297" i="5" s="1"/>
  <c r="AR296" i="5"/>
  <c r="AM296" i="5"/>
  <c r="AN296" i="5" s="1"/>
  <c r="AO296" i="5" s="1"/>
  <c r="Z296" i="5"/>
  <c r="AA296" i="5" s="1"/>
  <c r="AB296" i="5" s="1"/>
  <c r="T296" i="5"/>
  <c r="U296" i="5" s="1"/>
  <c r="AR295" i="5"/>
  <c r="AM295" i="5"/>
  <c r="AN295" i="5" s="1"/>
  <c r="AO295" i="5" s="1"/>
  <c r="T295" i="5"/>
  <c r="U295" i="5" s="1"/>
  <c r="AR294" i="5"/>
  <c r="AM294" i="5"/>
  <c r="AN294" i="5" s="1"/>
  <c r="AO294" i="5" s="1"/>
  <c r="T294" i="5"/>
  <c r="U294" i="5" s="1"/>
  <c r="AR293" i="5"/>
  <c r="T293" i="5"/>
  <c r="U293" i="5" s="1"/>
  <c r="AR292" i="5"/>
  <c r="T292" i="5"/>
  <c r="U292" i="5" s="1"/>
  <c r="AR291" i="5"/>
  <c r="T291" i="5"/>
  <c r="U291" i="5" s="1"/>
  <c r="AR290" i="5"/>
  <c r="T290" i="5"/>
  <c r="U290" i="5" s="1"/>
  <c r="AR289" i="5"/>
  <c r="T289" i="5"/>
  <c r="U289" i="5" s="1"/>
  <c r="AR288" i="5"/>
  <c r="T288" i="5"/>
  <c r="U288" i="5" s="1"/>
  <c r="AR287" i="5"/>
  <c r="T287" i="5"/>
  <c r="U287" i="5" s="1"/>
  <c r="AR286" i="5"/>
  <c r="T286" i="5"/>
  <c r="U286" i="5" s="1"/>
  <c r="AR285" i="5"/>
  <c r="T285" i="5"/>
  <c r="U285" i="5" s="1"/>
  <c r="AR284" i="5"/>
  <c r="Z284" i="5"/>
  <c r="AA284" i="5" s="1"/>
  <c r="AB284" i="5" s="1"/>
  <c r="T284" i="5"/>
  <c r="U284" i="5" s="1"/>
  <c r="AR283" i="5"/>
  <c r="Z283" i="5"/>
  <c r="T283" i="5"/>
  <c r="U283" i="5" s="1"/>
  <c r="AR282" i="5"/>
  <c r="T282" i="5"/>
  <c r="U282" i="5" s="1"/>
  <c r="AR281" i="5"/>
  <c r="Z281" i="5"/>
  <c r="T281" i="5"/>
  <c r="U281" i="5" s="1"/>
  <c r="AR280" i="5"/>
  <c r="AM280" i="5"/>
  <c r="AN280" i="5" s="1"/>
  <c r="AO280" i="5" s="1"/>
  <c r="T280" i="5"/>
  <c r="U280" i="5" s="1"/>
  <c r="AR279" i="5"/>
  <c r="T279" i="5"/>
  <c r="BI277" i="5"/>
  <c r="BH277" i="5"/>
  <c r="BE277" i="5"/>
  <c r="AT277" i="5"/>
  <c r="AP277" i="5"/>
  <c r="AI277" i="5"/>
  <c r="AF277" i="5"/>
  <c r="L273" i="5" s="1"/>
  <c r="AD20" i="6" s="1"/>
  <c r="AE277" i="5"/>
  <c r="L272" i="5" s="1"/>
  <c r="AC20" i="6" s="1"/>
  <c r="AD277" i="5"/>
  <c r="L271" i="5" s="1"/>
  <c r="AB20" i="6" s="1"/>
  <c r="AC277" i="5"/>
  <c r="V277" i="5"/>
  <c r="S277" i="5"/>
  <c r="J273" i="5" s="1"/>
  <c r="W20" i="6" s="1"/>
  <c r="R277" i="5"/>
  <c r="J272" i="5" s="1"/>
  <c r="V20" i="6" s="1"/>
  <c r="Q277" i="5"/>
  <c r="J271" i="5" s="1"/>
  <c r="U20" i="6" s="1"/>
  <c r="P277" i="5"/>
  <c r="AR276" i="5"/>
  <c r="AM276" i="5"/>
  <c r="AN276" i="5" s="1"/>
  <c r="AO276" i="5" s="1"/>
  <c r="Z276" i="5"/>
  <c r="AA276" i="5" s="1"/>
  <c r="AB276" i="5" s="1"/>
  <c r="T276" i="5"/>
  <c r="U276" i="5" s="1"/>
  <c r="AR275" i="5"/>
  <c r="T275" i="5"/>
  <c r="U275" i="5" s="1"/>
  <c r="AR274" i="5"/>
  <c r="Z274" i="5"/>
  <c r="AA274" i="5" s="1"/>
  <c r="AB274" i="5" s="1"/>
  <c r="T274" i="5"/>
  <c r="U274" i="5" s="1"/>
  <c r="AR273" i="5"/>
  <c r="T273" i="5"/>
  <c r="U273" i="5" s="1"/>
  <c r="AR272" i="5"/>
  <c r="AM272" i="5"/>
  <c r="AN272" i="5" s="1"/>
  <c r="AO272" i="5" s="1"/>
  <c r="Z272" i="5"/>
  <c r="AA272" i="5" s="1"/>
  <c r="AB272" i="5" s="1"/>
  <c r="T272" i="5"/>
  <c r="U272" i="5" s="1"/>
  <c r="AR271" i="5"/>
  <c r="AM271" i="5"/>
  <c r="AN271" i="5" s="1"/>
  <c r="AO271" i="5" s="1"/>
  <c r="T271" i="5"/>
  <c r="U271" i="5" s="1"/>
  <c r="AR270" i="5"/>
  <c r="T270" i="5"/>
  <c r="U270" i="5" s="1"/>
  <c r="AR269" i="5"/>
  <c r="T269" i="5"/>
  <c r="U269" i="5" s="1"/>
  <c r="AR268" i="5"/>
  <c r="AA268" i="5"/>
  <c r="AB268" i="5" s="1"/>
  <c r="T268" i="5"/>
  <c r="U268" i="5" s="1"/>
  <c r="AR267" i="5"/>
  <c r="AM267" i="5"/>
  <c r="AN267" i="5" s="1"/>
  <c r="AO267" i="5" s="1"/>
  <c r="Z267" i="5"/>
  <c r="AA267" i="5" s="1"/>
  <c r="AB267" i="5" s="1"/>
  <c r="T267" i="5"/>
  <c r="U267" i="5" s="1"/>
  <c r="AR266" i="5"/>
  <c r="T266" i="5"/>
  <c r="U266" i="5" s="1"/>
  <c r="AR265" i="5"/>
  <c r="T265" i="5"/>
  <c r="U265" i="5" s="1"/>
  <c r="AR264" i="5"/>
  <c r="AM264" i="5"/>
  <c r="AN264" i="5" s="1"/>
  <c r="AO264" i="5" s="1"/>
  <c r="Z264" i="5"/>
  <c r="AA264" i="5" s="1"/>
  <c r="AB264" i="5" s="1"/>
  <c r="T264" i="5"/>
  <c r="U264" i="5" s="1"/>
  <c r="AR263" i="5"/>
  <c r="T263" i="5"/>
  <c r="U263" i="5" s="1"/>
  <c r="AR262" i="5"/>
  <c r="T262" i="5"/>
  <c r="U262" i="5" s="1"/>
  <c r="AR261" i="5"/>
  <c r="T261" i="5"/>
  <c r="U261" i="5" s="1"/>
  <c r="AR260" i="5"/>
  <c r="AM260" i="5"/>
  <c r="AN260" i="5" s="1"/>
  <c r="AO260" i="5" s="1"/>
  <c r="Z260" i="5"/>
  <c r="AA260" i="5" s="1"/>
  <c r="AB260" i="5" s="1"/>
  <c r="T260" i="5"/>
  <c r="U260" i="5" s="1"/>
  <c r="AR259" i="5"/>
  <c r="T259" i="5"/>
  <c r="U259" i="5" s="1"/>
  <c r="AR258" i="5"/>
  <c r="AM258" i="5"/>
  <c r="AN258" i="5" s="1"/>
  <c r="AO258" i="5" s="1"/>
  <c r="T258" i="5"/>
  <c r="U258" i="5" s="1"/>
  <c r="AR257" i="5"/>
  <c r="T257" i="5"/>
  <c r="U257" i="5" s="1"/>
  <c r="AR256" i="5"/>
  <c r="AM256" i="5"/>
  <c r="AN256" i="5" s="1"/>
  <c r="AO256" i="5" s="1"/>
  <c r="T256" i="5"/>
  <c r="U256" i="5" s="1"/>
  <c r="AR255" i="5"/>
  <c r="T255" i="5"/>
  <c r="U255" i="5" s="1"/>
  <c r="AR254" i="5"/>
  <c r="T254" i="5"/>
  <c r="U254" i="5" s="1"/>
  <c r="AR253" i="5"/>
  <c r="AM253" i="5"/>
  <c r="AN253" i="5" s="1"/>
  <c r="AO253" i="5" s="1"/>
  <c r="Z253" i="5"/>
  <c r="T253" i="5"/>
  <c r="U253" i="5" s="1"/>
  <c r="AR252" i="5"/>
  <c r="Z252" i="5"/>
  <c r="AA252" i="5" s="1"/>
  <c r="AB252" i="5" s="1"/>
  <c r="T252" i="5"/>
  <c r="U252" i="5" s="1"/>
  <c r="AR251" i="5"/>
  <c r="Z251" i="5"/>
  <c r="T251" i="5"/>
  <c r="U251" i="5" s="1"/>
  <c r="AR250" i="5"/>
  <c r="Z250" i="5"/>
  <c r="T250" i="5"/>
  <c r="U250" i="5" s="1"/>
  <c r="AR249" i="5"/>
  <c r="AM249" i="5"/>
  <c r="AN249" i="5" s="1"/>
  <c r="AO249" i="5" s="1"/>
  <c r="T249" i="5"/>
  <c r="U249" i="5" s="1"/>
  <c r="AR248" i="5"/>
  <c r="Z248" i="5"/>
  <c r="T248" i="5"/>
  <c r="U248" i="5" s="1"/>
  <c r="AR247" i="5"/>
  <c r="T247" i="5"/>
  <c r="U247" i="5" s="1"/>
  <c r="AR246" i="5"/>
  <c r="AM246" i="5"/>
  <c r="T246" i="5"/>
  <c r="BI244" i="5"/>
  <c r="BH244" i="5"/>
  <c r="BE244" i="5"/>
  <c r="AT244" i="5"/>
  <c r="AP244" i="5"/>
  <c r="AI244" i="5"/>
  <c r="AF244" i="5"/>
  <c r="L240" i="5" s="1"/>
  <c r="AD19" i="6" s="1"/>
  <c r="AE244" i="5"/>
  <c r="L239" i="5" s="1"/>
  <c r="AC19" i="6" s="1"/>
  <c r="AD244" i="5"/>
  <c r="L238" i="5" s="1"/>
  <c r="AB19" i="6" s="1"/>
  <c r="AC244" i="5"/>
  <c r="V244" i="5"/>
  <c r="S244" i="5"/>
  <c r="J240" i="5" s="1"/>
  <c r="W19" i="6" s="1"/>
  <c r="R244" i="5"/>
  <c r="J239" i="5" s="1"/>
  <c r="V19" i="6" s="1"/>
  <c r="Q244" i="5"/>
  <c r="J238" i="5" s="1"/>
  <c r="U19" i="6" s="1"/>
  <c r="P244" i="5"/>
  <c r="AR243" i="5"/>
  <c r="AM243" i="5"/>
  <c r="AN243" i="5" s="1"/>
  <c r="AO243" i="5" s="1"/>
  <c r="Z243" i="5"/>
  <c r="T243" i="5"/>
  <c r="U243" i="5" s="1"/>
  <c r="AR242" i="5"/>
  <c r="Z242" i="5"/>
  <c r="T242" i="5"/>
  <c r="U242" i="5" s="1"/>
  <c r="AR241" i="5"/>
  <c r="T241" i="5"/>
  <c r="U241" i="5" s="1"/>
  <c r="AR240" i="5"/>
  <c r="AM240" i="5"/>
  <c r="AN240" i="5" s="1"/>
  <c r="AO240" i="5" s="1"/>
  <c r="T240" i="5"/>
  <c r="U240" i="5" s="1"/>
  <c r="AR239" i="5"/>
  <c r="Z239" i="5"/>
  <c r="T239" i="5"/>
  <c r="U239" i="5" s="1"/>
  <c r="AR238" i="5"/>
  <c r="AM238" i="5"/>
  <c r="AN238" i="5" s="1"/>
  <c r="AO238" i="5" s="1"/>
  <c r="T238" i="5"/>
  <c r="U238" i="5" s="1"/>
  <c r="AR237" i="5"/>
  <c r="Z237" i="5"/>
  <c r="T237" i="5"/>
  <c r="U237" i="5" s="1"/>
  <c r="AR236" i="5"/>
  <c r="Z236" i="5"/>
  <c r="T236" i="5"/>
  <c r="U236" i="5" s="1"/>
  <c r="AR235" i="5"/>
  <c r="AM235" i="5"/>
  <c r="AN235" i="5" s="1"/>
  <c r="AO235" i="5" s="1"/>
  <c r="T235" i="5"/>
  <c r="U235" i="5" s="1"/>
  <c r="AR234" i="5"/>
  <c r="Z234" i="5"/>
  <c r="T234" i="5"/>
  <c r="U234" i="5" s="1"/>
  <c r="AR233" i="5"/>
  <c r="AM233" i="5"/>
  <c r="AN233" i="5" s="1"/>
  <c r="AO233" i="5" s="1"/>
  <c r="T233" i="5"/>
  <c r="U233" i="5" s="1"/>
  <c r="AR232" i="5"/>
  <c r="AM232" i="5"/>
  <c r="AN232" i="5" s="1"/>
  <c r="AO232" i="5" s="1"/>
  <c r="T232" i="5"/>
  <c r="U232" i="5" s="1"/>
  <c r="AR231" i="5"/>
  <c r="Z231" i="5"/>
  <c r="T231" i="5"/>
  <c r="U231" i="5" s="1"/>
  <c r="AR230" i="5"/>
  <c r="AM230" i="5"/>
  <c r="AN230" i="5" s="1"/>
  <c r="AO230" i="5" s="1"/>
  <c r="T230" i="5"/>
  <c r="U230" i="5" s="1"/>
  <c r="AR229" i="5"/>
  <c r="T229" i="5"/>
  <c r="U229" i="5" s="1"/>
  <c r="AR228" i="5"/>
  <c r="AM228" i="5"/>
  <c r="AN228" i="5" s="1"/>
  <c r="AO228" i="5" s="1"/>
  <c r="Z228" i="5"/>
  <c r="T228" i="5"/>
  <c r="U228" i="5" s="1"/>
  <c r="AR227" i="5"/>
  <c r="T227" i="5"/>
  <c r="U227" i="5" s="1"/>
  <c r="AR226" i="5"/>
  <c r="T226" i="5"/>
  <c r="U226" i="5" s="1"/>
  <c r="AR225" i="5"/>
  <c r="T225" i="5"/>
  <c r="U225" i="5" s="1"/>
  <c r="AR224" i="5"/>
  <c r="T224" i="5"/>
  <c r="U224" i="5" s="1"/>
  <c r="AR223" i="5"/>
  <c r="T223" i="5"/>
  <c r="U223" i="5" s="1"/>
  <c r="AR222" i="5"/>
  <c r="T222" i="5"/>
  <c r="U222" i="5" s="1"/>
  <c r="AR221" i="5"/>
  <c r="AM221" i="5"/>
  <c r="AN221" i="5" s="1"/>
  <c r="AO221" i="5" s="1"/>
  <c r="T221" i="5"/>
  <c r="U221" i="5" s="1"/>
  <c r="AR220" i="5"/>
  <c r="Z220" i="5"/>
  <c r="AA220" i="5" s="1"/>
  <c r="AB220" i="5" s="1"/>
  <c r="T220" i="5"/>
  <c r="U220" i="5" s="1"/>
  <c r="AR219" i="5"/>
  <c r="AM219" i="5"/>
  <c r="AN219" i="5" s="1"/>
  <c r="AO219" i="5" s="1"/>
  <c r="Z219" i="5"/>
  <c r="T219" i="5"/>
  <c r="U219" i="5" s="1"/>
  <c r="AR218" i="5"/>
  <c r="AM218" i="5"/>
  <c r="AN218" i="5" s="1"/>
  <c r="AO218" i="5" s="1"/>
  <c r="T218" i="5"/>
  <c r="U218" i="5" s="1"/>
  <c r="AR217" i="5"/>
  <c r="AM217" i="5"/>
  <c r="AN217" i="5" s="1"/>
  <c r="AO217" i="5" s="1"/>
  <c r="Z217" i="5"/>
  <c r="AA217" i="5" s="1"/>
  <c r="AB217" i="5" s="1"/>
  <c r="T217" i="5"/>
  <c r="U217" i="5" s="1"/>
  <c r="AR216" i="5"/>
  <c r="AM216" i="5"/>
  <c r="AN216" i="5" s="1"/>
  <c r="AO216" i="5" s="1"/>
  <c r="Z216" i="5"/>
  <c r="T216" i="5"/>
  <c r="U216" i="5" s="1"/>
  <c r="AR215" i="5"/>
  <c r="T215" i="5"/>
  <c r="U215" i="5" s="1"/>
  <c r="AR214" i="5"/>
  <c r="T214" i="5"/>
  <c r="U214" i="5" s="1"/>
  <c r="AR213" i="5"/>
  <c r="T213" i="5"/>
  <c r="U213" i="5" s="1"/>
  <c r="BI178" i="5"/>
  <c r="BH178" i="5"/>
  <c r="BE178" i="5"/>
  <c r="AT178" i="5"/>
  <c r="AP178" i="5"/>
  <c r="AI178" i="5"/>
  <c r="AF178" i="5"/>
  <c r="L174" i="5" s="1"/>
  <c r="AD17" i="6" s="1"/>
  <c r="AE178" i="5"/>
  <c r="L173" i="5" s="1"/>
  <c r="AC17" i="6" s="1"/>
  <c r="AD178" i="5"/>
  <c r="L172" i="5" s="1"/>
  <c r="AB17" i="6" s="1"/>
  <c r="AC178" i="5"/>
  <c r="V178" i="5"/>
  <c r="S178" i="5"/>
  <c r="J174" i="5" s="1"/>
  <c r="W17" i="6" s="1"/>
  <c r="R178" i="5"/>
  <c r="J173" i="5" s="1"/>
  <c r="V17" i="6" s="1"/>
  <c r="Q178" i="5"/>
  <c r="J172" i="5" s="1"/>
  <c r="U17" i="6" s="1"/>
  <c r="P178" i="5"/>
  <c r="AR177" i="5"/>
  <c r="T177" i="5"/>
  <c r="U177" i="5" s="1"/>
  <c r="AR176" i="5"/>
  <c r="AM176" i="5"/>
  <c r="AN176" i="5" s="1"/>
  <c r="AO176" i="5" s="1"/>
  <c r="T176" i="5"/>
  <c r="U176" i="5" s="1"/>
  <c r="AR175" i="5"/>
  <c r="Z175" i="5"/>
  <c r="AA175" i="5" s="1"/>
  <c r="AB175" i="5" s="1"/>
  <c r="T175" i="5"/>
  <c r="U175" i="5" s="1"/>
  <c r="AR174" i="5"/>
  <c r="T174" i="5"/>
  <c r="U174" i="5" s="1"/>
  <c r="AR173" i="5"/>
  <c r="AM173" i="5"/>
  <c r="AN173" i="5" s="1"/>
  <c r="AO173" i="5" s="1"/>
  <c r="T173" i="5"/>
  <c r="U173" i="5" s="1"/>
  <c r="AR172" i="5"/>
  <c r="Z172" i="5"/>
  <c r="AA172" i="5" s="1"/>
  <c r="AB172" i="5" s="1"/>
  <c r="T172" i="5"/>
  <c r="U172" i="5" s="1"/>
  <c r="AR171" i="5"/>
  <c r="AM171" i="5"/>
  <c r="AN171" i="5" s="1"/>
  <c r="AO171" i="5" s="1"/>
  <c r="T171" i="5"/>
  <c r="U171" i="5" s="1"/>
  <c r="AR170" i="5"/>
  <c r="T170" i="5"/>
  <c r="U170" i="5" s="1"/>
  <c r="AR169" i="5"/>
  <c r="T169" i="5"/>
  <c r="U169" i="5" s="1"/>
  <c r="AR168" i="5"/>
  <c r="T168" i="5"/>
  <c r="U168" i="5" s="1"/>
  <c r="AR167" i="5"/>
  <c r="Z167" i="5"/>
  <c r="AA167" i="5" s="1"/>
  <c r="AB167" i="5" s="1"/>
  <c r="T167" i="5"/>
  <c r="U167" i="5" s="1"/>
  <c r="AR166" i="5"/>
  <c r="T166" i="5"/>
  <c r="U166" i="5" s="1"/>
  <c r="AR165" i="5"/>
  <c r="T165" i="5"/>
  <c r="U165" i="5" s="1"/>
  <c r="AR164" i="5"/>
  <c r="T164" i="5"/>
  <c r="U164" i="5" s="1"/>
  <c r="AR163" i="5"/>
  <c r="T163" i="5"/>
  <c r="U163" i="5" s="1"/>
  <c r="AR162" i="5"/>
  <c r="T162" i="5"/>
  <c r="U162" i="5" s="1"/>
  <c r="AR161" i="5"/>
  <c r="T161" i="5"/>
  <c r="U161" i="5" s="1"/>
  <c r="AR160" i="5"/>
  <c r="T160" i="5"/>
  <c r="U160" i="5" s="1"/>
  <c r="AR159" i="5"/>
  <c r="T159" i="5"/>
  <c r="U159" i="5" s="1"/>
  <c r="AR158" i="5"/>
  <c r="T158" i="5"/>
  <c r="U158" i="5" s="1"/>
  <c r="AR157" i="5"/>
  <c r="T157" i="5"/>
  <c r="U157" i="5" s="1"/>
  <c r="AR156" i="5"/>
  <c r="T156" i="5"/>
  <c r="U156" i="5" s="1"/>
  <c r="AR155" i="5"/>
  <c r="T155" i="5"/>
  <c r="U155" i="5" s="1"/>
  <c r="AR154" i="5"/>
  <c r="T154" i="5"/>
  <c r="U154" i="5" s="1"/>
  <c r="AR153" i="5"/>
  <c r="AM153" i="5"/>
  <c r="AN153" i="5" s="1"/>
  <c r="AO153" i="5" s="1"/>
  <c r="Z153" i="5"/>
  <c r="T153" i="5"/>
  <c r="U153" i="5" s="1"/>
  <c r="AR152" i="5"/>
  <c r="T152" i="5"/>
  <c r="U152" i="5" s="1"/>
  <c r="AR151" i="5"/>
  <c r="T151" i="5"/>
  <c r="U151" i="5" s="1"/>
  <c r="AR150" i="5"/>
  <c r="T150" i="5"/>
  <c r="U150" i="5" s="1"/>
  <c r="AR149" i="5"/>
  <c r="Z149" i="5"/>
  <c r="T149" i="5"/>
  <c r="U149" i="5" s="1"/>
  <c r="AR148" i="5"/>
  <c r="T148" i="5"/>
  <c r="U148" i="5" s="1"/>
  <c r="AR147" i="5"/>
  <c r="W178" i="5"/>
  <c r="T147" i="5"/>
  <c r="BI145" i="5"/>
  <c r="BH145" i="5"/>
  <c r="BE145" i="5"/>
  <c r="AT145" i="5"/>
  <c r="AP145" i="5"/>
  <c r="AI145" i="5"/>
  <c r="AF145" i="5"/>
  <c r="L141" i="5" s="1"/>
  <c r="AD16" i="6" s="1"/>
  <c r="AE145" i="5"/>
  <c r="L140" i="5" s="1"/>
  <c r="AC16" i="6" s="1"/>
  <c r="AD145" i="5"/>
  <c r="L139" i="5" s="1"/>
  <c r="AB16" i="6" s="1"/>
  <c r="AC145" i="5"/>
  <c r="V145" i="5"/>
  <c r="S145" i="5"/>
  <c r="J141" i="5" s="1"/>
  <c r="W16" i="6" s="1"/>
  <c r="R145" i="5"/>
  <c r="J140" i="5" s="1"/>
  <c r="V16" i="6" s="1"/>
  <c r="Q145" i="5"/>
  <c r="J139" i="5" s="1"/>
  <c r="U16" i="6" s="1"/>
  <c r="P145" i="5"/>
  <c r="AR144" i="5"/>
  <c r="AM144" i="5"/>
  <c r="AN144" i="5" s="1"/>
  <c r="AO144" i="5" s="1"/>
  <c r="T144" i="5"/>
  <c r="U144" i="5" s="1"/>
  <c r="AR143" i="5"/>
  <c r="Z143" i="5"/>
  <c r="AA143" i="5" s="1"/>
  <c r="AB143" i="5" s="1"/>
  <c r="T143" i="5"/>
  <c r="U143" i="5" s="1"/>
  <c r="AR142" i="5"/>
  <c r="T142" i="5"/>
  <c r="U142" i="5" s="1"/>
  <c r="AR141" i="5"/>
  <c r="T141" i="5"/>
  <c r="U141" i="5" s="1"/>
  <c r="AR140" i="5"/>
  <c r="Z140" i="5"/>
  <c r="T140" i="5"/>
  <c r="U140" i="5" s="1"/>
  <c r="AR139" i="5"/>
  <c r="Z139" i="5"/>
  <c r="AA139" i="5" s="1"/>
  <c r="AB139" i="5" s="1"/>
  <c r="T139" i="5"/>
  <c r="U139" i="5" s="1"/>
  <c r="AR138" i="5"/>
  <c r="Z138" i="5"/>
  <c r="AA138" i="5" s="1"/>
  <c r="AB138" i="5" s="1"/>
  <c r="T138" i="5"/>
  <c r="U138" i="5" s="1"/>
  <c r="AR137" i="5"/>
  <c r="AM137" i="5"/>
  <c r="AN137" i="5" s="1"/>
  <c r="AO137" i="5" s="1"/>
  <c r="Z137" i="5"/>
  <c r="AA137" i="5" s="1"/>
  <c r="AB137" i="5" s="1"/>
  <c r="T137" i="5"/>
  <c r="U137" i="5" s="1"/>
  <c r="AR136" i="5"/>
  <c r="T136" i="5"/>
  <c r="U136" i="5" s="1"/>
  <c r="AR135" i="5"/>
  <c r="T135" i="5"/>
  <c r="U135" i="5" s="1"/>
  <c r="AR134" i="5"/>
  <c r="T134" i="5"/>
  <c r="U134" i="5" s="1"/>
  <c r="AR133" i="5"/>
  <c r="AM133" i="5"/>
  <c r="AN133" i="5" s="1"/>
  <c r="AO133" i="5" s="1"/>
  <c r="T133" i="5"/>
  <c r="U133" i="5" s="1"/>
  <c r="AR132" i="5"/>
  <c r="T132" i="5"/>
  <c r="U132" i="5" s="1"/>
  <c r="AR131" i="5"/>
  <c r="AM131" i="5"/>
  <c r="AN131" i="5" s="1"/>
  <c r="AO131" i="5" s="1"/>
  <c r="T131" i="5"/>
  <c r="U131" i="5" s="1"/>
  <c r="AR130" i="5"/>
  <c r="T130" i="5"/>
  <c r="U130" i="5" s="1"/>
  <c r="AR129" i="5"/>
  <c r="T129" i="5"/>
  <c r="U129" i="5" s="1"/>
  <c r="AR128" i="5"/>
  <c r="AM128" i="5"/>
  <c r="AN128" i="5" s="1"/>
  <c r="AO128" i="5" s="1"/>
  <c r="T128" i="5"/>
  <c r="U128" i="5" s="1"/>
  <c r="AR127" i="5"/>
  <c r="T127" i="5"/>
  <c r="U127" i="5" s="1"/>
  <c r="AR126" i="5"/>
  <c r="T126" i="5"/>
  <c r="U126" i="5" s="1"/>
  <c r="AR125" i="5"/>
  <c r="T125" i="5"/>
  <c r="U125" i="5" s="1"/>
  <c r="AR124" i="5"/>
  <c r="Z124" i="5"/>
  <c r="T124" i="5"/>
  <c r="U124" i="5" s="1"/>
  <c r="AR123" i="5"/>
  <c r="T123" i="5"/>
  <c r="U123" i="5" s="1"/>
  <c r="AR122" i="5"/>
  <c r="AM122" i="5"/>
  <c r="AN122" i="5" s="1"/>
  <c r="AO122" i="5" s="1"/>
  <c r="T122" i="5"/>
  <c r="U122" i="5" s="1"/>
  <c r="AR121" i="5"/>
  <c r="T121" i="5"/>
  <c r="U121" i="5" s="1"/>
  <c r="AR120" i="5"/>
  <c r="AM120" i="5"/>
  <c r="AN120" i="5" s="1"/>
  <c r="AO120" i="5" s="1"/>
  <c r="Z120" i="5"/>
  <c r="T120" i="5"/>
  <c r="U120" i="5" s="1"/>
  <c r="AR119" i="5"/>
  <c r="Z119" i="5"/>
  <c r="T119" i="5"/>
  <c r="U119" i="5" s="1"/>
  <c r="AR118" i="5"/>
  <c r="Z118" i="5"/>
  <c r="T118" i="5"/>
  <c r="U118" i="5" s="1"/>
  <c r="AR117" i="5"/>
  <c r="Z117" i="5"/>
  <c r="T117" i="5"/>
  <c r="U117" i="5" s="1"/>
  <c r="AR116" i="5"/>
  <c r="AM116" i="5"/>
  <c r="AN116" i="5" s="1"/>
  <c r="AO116" i="5" s="1"/>
  <c r="T116" i="5"/>
  <c r="U116" i="5" s="1"/>
  <c r="AR115" i="5"/>
  <c r="Z115" i="5"/>
  <c r="T115" i="5"/>
  <c r="U115" i="5" s="1"/>
  <c r="AR114" i="5"/>
  <c r="T114" i="5"/>
  <c r="U114" i="5" s="1"/>
  <c r="BI112" i="5"/>
  <c r="BH112" i="5"/>
  <c r="BE112" i="5"/>
  <c r="AT112" i="5"/>
  <c r="AP112" i="5"/>
  <c r="AI112" i="5"/>
  <c r="AF112" i="5"/>
  <c r="L108" i="5" s="1"/>
  <c r="AD15" i="6" s="1"/>
  <c r="AE112" i="5"/>
  <c r="L107" i="5" s="1"/>
  <c r="AC15" i="6" s="1"/>
  <c r="AD112" i="5"/>
  <c r="L106" i="5" s="1"/>
  <c r="AB15" i="6" s="1"/>
  <c r="AC112" i="5"/>
  <c r="V112" i="5"/>
  <c r="S112" i="5"/>
  <c r="J108" i="5" s="1"/>
  <c r="W15" i="6" s="1"/>
  <c r="R112" i="5"/>
  <c r="J107" i="5" s="1"/>
  <c r="V15" i="6" s="1"/>
  <c r="Q112" i="5"/>
  <c r="J106" i="5" s="1"/>
  <c r="U15" i="6" s="1"/>
  <c r="P112" i="5"/>
  <c r="AR111" i="5"/>
  <c r="Z111" i="5"/>
  <c r="AA111" i="5" s="1"/>
  <c r="AB111" i="5" s="1"/>
  <c r="T111" i="5"/>
  <c r="U111" i="5" s="1"/>
  <c r="AR110" i="5"/>
  <c r="T110" i="5"/>
  <c r="U110" i="5" s="1"/>
  <c r="AR109" i="5"/>
  <c r="Z109" i="5"/>
  <c r="T109" i="5"/>
  <c r="U109" i="5" s="1"/>
  <c r="AR108" i="5"/>
  <c r="Z108" i="5"/>
  <c r="AA108" i="5" s="1"/>
  <c r="AB108" i="5" s="1"/>
  <c r="T108" i="5"/>
  <c r="U108" i="5" s="1"/>
  <c r="AR107" i="5"/>
  <c r="Z107" i="5"/>
  <c r="AA107" i="5" s="1"/>
  <c r="AB107" i="5" s="1"/>
  <c r="T107" i="5"/>
  <c r="U107" i="5" s="1"/>
  <c r="AR106" i="5"/>
  <c r="Z106" i="5"/>
  <c r="AA106" i="5" s="1"/>
  <c r="AB106" i="5" s="1"/>
  <c r="T106" i="5"/>
  <c r="U106" i="5" s="1"/>
  <c r="AR105" i="5"/>
  <c r="AM105" i="5"/>
  <c r="AN105" i="5" s="1"/>
  <c r="AO105" i="5" s="1"/>
  <c r="T105" i="5"/>
  <c r="U105" i="5" s="1"/>
  <c r="AR104" i="5"/>
  <c r="T104" i="5"/>
  <c r="U104" i="5" s="1"/>
  <c r="AR103" i="5"/>
  <c r="AM103" i="5"/>
  <c r="AN103" i="5" s="1"/>
  <c r="AO103" i="5" s="1"/>
  <c r="T103" i="5"/>
  <c r="U103" i="5" s="1"/>
  <c r="AR102" i="5"/>
  <c r="T102" i="5"/>
  <c r="U102" i="5" s="1"/>
  <c r="AR101" i="5"/>
  <c r="AM101" i="5"/>
  <c r="AN101" i="5" s="1"/>
  <c r="AO101" i="5" s="1"/>
  <c r="Z101" i="5"/>
  <c r="T101" i="5"/>
  <c r="U101" i="5" s="1"/>
  <c r="AR100" i="5"/>
  <c r="AM100" i="5"/>
  <c r="AN100" i="5" s="1"/>
  <c r="AO100" i="5" s="1"/>
  <c r="T100" i="5"/>
  <c r="U100" i="5" s="1"/>
  <c r="AR99" i="5"/>
  <c r="T99" i="5"/>
  <c r="U99" i="5" s="1"/>
  <c r="AR98" i="5"/>
  <c r="T98" i="5"/>
  <c r="U98" i="5" s="1"/>
  <c r="AR97" i="5"/>
  <c r="T97" i="5"/>
  <c r="U97" i="5" s="1"/>
  <c r="AR96" i="5"/>
  <c r="T96" i="5"/>
  <c r="U96" i="5" s="1"/>
  <c r="AR95" i="5"/>
  <c r="T95" i="5"/>
  <c r="U95" i="5" s="1"/>
  <c r="AR94" i="5"/>
  <c r="T94" i="5"/>
  <c r="U94" i="5" s="1"/>
  <c r="AR93" i="5"/>
  <c r="T93" i="5"/>
  <c r="U93" i="5" s="1"/>
  <c r="AR92" i="5"/>
  <c r="T92" i="5"/>
  <c r="U92" i="5" s="1"/>
  <c r="AR91" i="5"/>
  <c r="AM91" i="5"/>
  <c r="AN91" i="5" s="1"/>
  <c r="AO91" i="5" s="1"/>
  <c r="T91" i="5"/>
  <c r="U91" i="5" s="1"/>
  <c r="AR90" i="5"/>
  <c r="AM90" i="5"/>
  <c r="AN90" i="5" s="1"/>
  <c r="AO90" i="5" s="1"/>
  <c r="T90" i="5"/>
  <c r="U90" i="5" s="1"/>
  <c r="AR89" i="5"/>
  <c r="T89" i="5"/>
  <c r="U89" i="5" s="1"/>
  <c r="AR88" i="5"/>
  <c r="T88" i="5"/>
  <c r="U88" i="5" s="1"/>
  <c r="AR87" i="5"/>
  <c r="Z87" i="5"/>
  <c r="T87" i="5"/>
  <c r="U87" i="5" s="1"/>
  <c r="AR86" i="5"/>
  <c r="AM86" i="5"/>
  <c r="AN86" i="5" s="1"/>
  <c r="AO86" i="5" s="1"/>
  <c r="T86" i="5"/>
  <c r="U86" i="5" s="1"/>
  <c r="AR85" i="5"/>
  <c r="Z85" i="5"/>
  <c r="T85" i="5"/>
  <c r="U85" i="5" s="1"/>
  <c r="AR84" i="5"/>
  <c r="Z84" i="5"/>
  <c r="T84" i="5"/>
  <c r="U84" i="5" s="1"/>
  <c r="AR83" i="5"/>
  <c r="T83" i="5"/>
  <c r="U83" i="5" s="1"/>
  <c r="AR82" i="5"/>
  <c r="AM82" i="5"/>
  <c r="AN82" i="5" s="1"/>
  <c r="AO82" i="5" s="1"/>
  <c r="T82" i="5"/>
  <c r="U82" i="5" s="1"/>
  <c r="AR81" i="5"/>
  <c r="Z81" i="5"/>
  <c r="T81" i="5"/>
  <c r="BI79" i="5"/>
  <c r="J54" i="5" s="1"/>
  <c r="AL14" i="6" s="1"/>
  <c r="BH79" i="5"/>
  <c r="J53" i="5" s="1"/>
  <c r="AK14" i="6" s="1"/>
  <c r="BE79" i="5"/>
  <c r="AT79" i="5"/>
  <c r="AP79" i="5"/>
  <c r="AI79" i="5"/>
  <c r="AF79" i="5"/>
  <c r="L75" i="5" s="1"/>
  <c r="AD14" i="6" s="1"/>
  <c r="AE79" i="5"/>
  <c r="L74" i="5" s="1"/>
  <c r="AC14" i="6" s="1"/>
  <c r="AD79" i="5"/>
  <c r="L73" i="5" s="1"/>
  <c r="AB14" i="6" s="1"/>
  <c r="AC79" i="5"/>
  <c r="V79" i="5"/>
  <c r="S79" i="5"/>
  <c r="R79" i="5"/>
  <c r="J74" i="5" s="1"/>
  <c r="V14" i="6" s="1"/>
  <c r="Q79" i="5"/>
  <c r="J73" i="5" s="1"/>
  <c r="U14" i="6" s="1"/>
  <c r="P79" i="5"/>
  <c r="AR78" i="5"/>
  <c r="AM78" i="5"/>
  <c r="AN78" i="5" s="1"/>
  <c r="AO78" i="5" s="1"/>
  <c r="T78" i="5"/>
  <c r="U78" i="5" s="1"/>
  <c r="AR77" i="5"/>
  <c r="T77" i="5"/>
  <c r="U77" i="5" s="1"/>
  <c r="AR76" i="5"/>
  <c r="AM76" i="5"/>
  <c r="AN76" i="5" s="1"/>
  <c r="AO76" i="5" s="1"/>
  <c r="T76" i="5"/>
  <c r="U76" i="5" s="1"/>
  <c r="AR75" i="5"/>
  <c r="Z75" i="5"/>
  <c r="AA75" i="5" s="1"/>
  <c r="AB75" i="5" s="1"/>
  <c r="T75" i="5"/>
  <c r="U75" i="5" s="1"/>
  <c r="AR74" i="5"/>
  <c r="T74" i="5"/>
  <c r="U74" i="5" s="1"/>
  <c r="AR73" i="5"/>
  <c r="AM73" i="5"/>
  <c r="AN73" i="5" s="1"/>
  <c r="AO73" i="5" s="1"/>
  <c r="Z73" i="5"/>
  <c r="AA73" i="5" s="1"/>
  <c r="AB73" i="5" s="1"/>
  <c r="T73" i="5"/>
  <c r="U73" i="5" s="1"/>
  <c r="AR72" i="5"/>
  <c r="AM72" i="5"/>
  <c r="AN72" i="5" s="1"/>
  <c r="AO72" i="5" s="1"/>
  <c r="T72" i="5"/>
  <c r="U72" i="5" s="1"/>
  <c r="AR71" i="5"/>
  <c r="T71" i="5"/>
  <c r="U71" i="5" s="1"/>
  <c r="AR70" i="5"/>
  <c r="AM70" i="5"/>
  <c r="AN70" i="5" s="1"/>
  <c r="AO70" i="5" s="1"/>
  <c r="Z70" i="5"/>
  <c r="AA70" i="5" s="1"/>
  <c r="AB70" i="5" s="1"/>
  <c r="T70" i="5"/>
  <c r="U70" i="5" s="1"/>
  <c r="AR69" i="5"/>
  <c r="AM69" i="5"/>
  <c r="AN69" i="5" s="1"/>
  <c r="AO69" i="5" s="1"/>
  <c r="T69" i="5"/>
  <c r="U69" i="5" s="1"/>
  <c r="AR68" i="5"/>
  <c r="T68" i="5"/>
  <c r="U68" i="5" s="1"/>
  <c r="AR67" i="5"/>
  <c r="AM67" i="5"/>
  <c r="AN67" i="5" s="1"/>
  <c r="AO67" i="5" s="1"/>
  <c r="Z67" i="5"/>
  <c r="AA67" i="5" s="1"/>
  <c r="AB67" i="5" s="1"/>
  <c r="T67" i="5"/>
  <c r="U67" i="5" s="1"/>
  <c r="AR66" i="5"/>
  <c r="Z66" i="5"/>
  <c r="AA66" i="5" s="1"/>
  <c r="AB66" i="5" s="1"/>
  <c r="T66" i="5"/>
  <c r="U66" i="5" s="1"/>
  <c r="AR65" i="5"/>
  <c r="AM65" i="5"/>
  <c r="AN65" i="5" s="1"/>
  <c r="AO65" i="5" s="1"/>
  <c r="T65" i="5"/>
  <c r="U65" i="5" s="1"/>
  <c r="AR64" i="5"/>
  <c r="AM64" i="5"/>
  <c r="AN64" i="5" s="1"/>
  <c r="AO64" i="5" s="1"/>
  <c r="Z64" i="5"/>
  <c r="AA64" i="5" s="1"/>
  <c r="AB64" i="5" s="1"/>
  <c r="T64" i="5"/>
  <c r="U64" i="5" s="1"/>
  <c r="AR63" i="5"/>
  <c r="T63" i="5"/>
  <c r="U63" i="5" s="1"/>
  <c r="AR62" i="5"/>
  <c r="Z62" i="5"/>
  <c r="AA62" i="5" s="1"/>
  <c r="AB62" i="5" s="1"/>
  <c r="T62" i="5"/>
  <c r="U62" i="5" s="1"/>
  <c r="AR61" i="5"/>
  <c r="T61" i="5"/>
  <c r="U61" i="5" s="1"/>
  <c r="AR60" i="5"/>
  <c r="Z60" i="5"/>
  <c r="AA60" i="5" s="1"/>
  <c r="AB60" i="5" s="1"/>
  <c r="T60" i="5"/>
  <c r="U60" i="5" s="1"/>
  <c r="AR59" i="5"/>
  <c r="T59" i="5"/>
  <c r="U59" i="5" s="1"/>
  <c r="AR58" i="5"/>
  <c r="T58" i="5"/>
  <c r="U58" i="5" s="1"/>
  <c r="AR57" i="5"/>
  <c r="T57" i="5"/>
  <c r="U57" i="5" s="1"/>
  <c r="AR56" i="5"/>
  <c r="AM56" i="5"/>
  <c r="AN56" i="5" s="1"/>
  <c r="AO56" i="5" s="1"/>
  <c r="T56" i="5"/>
  <c r="U56" i="5" s="1"/>
  <c r="AR55" i="5"/>
  <c r="T55" i="5"/>
  <c r="U55" i="5" s="1"/>
  <c r="AR54" i="5"/>
  <c r="T54" i="5"/>
  <c r="U54" i="5" s="1"/>
  <c r="AR53" i="5"/>
  <c r="Z53" i="5"/>
  <c r="AA53" i="5" s="1"/>
  <c r="AB53" i="5" s="1"/>
  <c r="T53" i="5"/>
  <c r="U53" i="5" s="1"/>
  <c r="AR52" i="5"/>
  <c r="T52" i="5"/>
  <c r="U52" i="5" s="1"/>
  <c r="AR51" i="5"/>
  <c r="AM51" i="5"/>
  <c r="AN51" i="5" s="1"/>
  <c r="AO51" i="5" s="1"/>
  <c r="T51" i="5"/>
  <c r="U51" i="5" s="1"/>
  <c r="AR50" i="5"/>
  <c r="AR49" i="5"/>
  <c r="AR48" i="5"/>
  <c r="AL79" i="5"/>
  <c r="Y48" i="5"/>
  <c r="T48" i="5"/>
  <c r="BI46" i="5"/>
  <c r="BH46" i="5"/>
  <c r="BE46" i="5"/>
  <c r="AT46" i="5"/>
  <c r="AP46" i="5"/>
  <c r="AI46" i="5"/>
  <c r="AF46" i="5"/>
  <c r="AE46" i="5"/>
  <c r="L42" i="5" s="1"/>
  <c r="AC13" i="6" s="1"/>
  <c r="AD46" i="5"/>
  <c r="AC46" i="5"/>
  <c r="V46" i="5"/>
  <c r="S46" i="5"/>
  <c r="R46" i="5"/>
  <c r="J42" i="5" s="1"/>
  <c r="V13" i="6" s="1"/>
  <c r="Q46" i="5"/>
  <c r="J41" i="5" s="1"/>
  <c r="P46" i="5"/>
  <c r="AR45" i="5"/>
  <c r="AM45" i="5"/>
  <c r="AN45" i="5" s="1"/>
  <c r="AO45" i="5" s="1"/>
  <c r="T45" i="5"/>
  <c r="U45" i="5" s="1"/>
  <c r="AR44" i="5"/>
  <c r="Z44" i="5"/>
  <c r="T44" i="5"/>
  <c r="U44" i="5" s="1"/>
  <c r="AR43" i="5"/>
  <c r="T43" i="5"/>
  <c r="AR42" i="5"/>
  <c r="Z42" i="5"/>
  <c r="T42" i="5"/>
  <c r="U42" i="5" s="1"/>
  <c r="AR41" i="5"/>
  <c r="AM41" i="5"/>
  <c r="AN41" i="5" s="1"/>
  <c r="AO41" i="5" s="1"/>
  <c r="Z41" i="5"/>
  <c r="AA41" i="5" s="1"/>
  <c r="AB41" i="5" s="1"/>
  <c r="T41" i="5"/>
  <c r="U41" i="5" s="1"/>
  <c r="AR40" i="5"/>
  <c r="AM40" i="5"/>
  <c r="AN40" i="5" s="1"/>
  <c r="AO40" i="5" s="1"/>
  <c r="T40" i="5"/>
  <c r="U40" i="5" s="1"/>
  <c r="AR39" i="5"/>
  <c r="T39" i="5"/>
  <c r="U39" i="5" s="1"/>
  <c r="AR38" i="5"/>
  <c r="Z38" i="5"/>
  <c r="AA38" i="5" s="1"/>
  <c r="AB38" i="5" s="1"/>
  <c r="T38" i="5"/>
  <c r="U38" i="5" s="1"/>
  <c r="AR37" i="5"/>
  <c r="Z37" i="5"/>
  <c r="AA37" i="5" s="1"/>
  <c r="AB37" i="5" s="1"/>
  <c r="T37" i="5"/>
  <c r="U37" i="5" s="1"/>
  <c r="AR36" i="5"/>
  <c r="AM36" i="5"/>
  <c r="AN36" i="5" s="1"/>
  <c r="AO36" i="5" s="1"/>
  <c r="T36" i="5"/>
  <c r="U36" i="5" s="1"/>
  <c r="AR35" i="5"/>
  <c r="AM35" i="5"/>
  <c r="AN35" i="5" s="1"/>
  <c r="AO35" i="5" s="1"/>
  <c r="Z35" i="5"/>
  <c r="T35" i="5"/>
  <c r="U35" i="5" s="1"/>
  <c r="AR34" i="5"/>
  <c r="AM34" i="5"/>
  <c r="AN34" i="5" s="1"/>
  <c r="AO34" i="5" s="1"/>
  <c r="Z34" i="5"/>
  <c r="T34" i="5"/>
  <c r="U34" i="5" s="1"/>
  <c r="AR33" i="5"/>
  <c r="AM33" i="5"/>
  <c r="AN33" i="5" s="1"/>
  <c r="AO33" i="5" s="1"/>
  <c r="Z33" i="5"/>
  <c r="T33" i="5"/>
  <c r="U33" i="5" s="1"/>
  <c r="AR32" i="5"/>
  <c r="AM32" i="5"/>
  <c r="AN32" i="5" s="1"/>
  <c r="AO32" i="5" s="1"/>
  <c r="Z32" i="5"/>
  <c r="T32" i="5"/>
  <c r="U32" i="5" s="1"/>
  <c r="AR31" i="5"/>
  <c r="T31" i="5"/>
  <c r="U31" i="5" s="1"/>
  <c r="AR30" i="5"/>
  <c r="AM30" i="5"/>
  <c r="AN30" i="5" s="1"/>
  <c r="AO30" i="5" s="1"/>
  <c r="AH30" i="5"/>
  <c r="Z30" i="5"/>
  <c r="AA30" i="5" s="1"/>
  <c r="AB30" i="5" s="1"/>
  <c r="T30" i="5"/>
  <c r="U30" i="5" s="1"/>
  <c r="AR29" i="5"/>
  <c r="AH29" i="5"/>
  <c r="Z29" i="5"/>
  <c r="AA29" i="5" s="1"/>
  <c r="AB29" i="5" s="1"/>
  <c r="T29" i="5"/>
  <c r="U29" i="5" s="1"/>
  <c r="AR28" i="5"/>
  <c r="AH28" i="5"/>
  <c r="T28" i="5"/>
  <c r="U28" i="5" s="1"/>
  <c r="AR27" i="5"/>
  <c r="AM27" i="5"/>
  <c r="AN27" i="5" s="1"/>
  <c r="AO27" i="5" s="1"/>
  <c r="AH27" i="5"/>
  <c r="Z27" i="5"/>
  <c r="T27" i="5"/>
  <c r="U27" i="5" s="1"/>
  <c r="AR26" i="5"/>
  <c r="AM26" i="5"/>
  <c r="AN26" i="5" s="1"/>
  <c r="AO26" i="5" s="1"/>
  <c r="AH26" i="5"/>
  <c r="T26" i="5"/>
  <c r="U26" i="5" s="1"/>
  <c r="AR25" i="5"/>
  <c r="AH25" i="5"/>
  <c r="Z25" i="5"/>
  <c r="T25" i="5"/>
  <c r="U25" i="5" s="1"/>
  <c r="AR24" i="5"/>
  <c r="AH24" i="5"/>
  <c r="Z24" i="5"/>
  <c r="T24" i="5"/>
  <c r="U24" i="5" s="1"/>
  <c r="AR23" i="5"/>
  <c r="AH23" i="5"/>
  <c r="Z23" i="5"/>
  <c r="T23" i="5"/>
  <c r="U23" i="5" s="1"/>
  <c r="AR22" i="5"/>
  <c r="AM22" i="5"/>
  <c r="AN22" i="5" s="1"/>
  <c r="AO22" i="5" s="1"/>
  <c r="AH22" i="5"/>
  <c r="Z22" i="5"/>
  <c r="AA22" i="5" s="1"/>
  <c r="AB22" i="5" s="1"/>
  <c r="T22" i="5"/>
  <c r="U22" i="5" s="1"/>
  <c r="AR21" i="5"/>
  <c r="AM21" i="5"/>
  <c r="AN21" i="5" s="1"/>
  <c r="AO21" i="5" s="1"/>
  <c r="AH21" i="5"/>
  <c r="Z21" i="5"/>
  <c r="AA21" i="5" s="1"/>
  <c r="AB21" i="5" s="1"/>
  <c r="T21" i="5"/>
  <c r="U21" i="5" s="1"/>
  <c r="AR20" i="5"/>
  <c r="AH20" i="5"/>
  <c r="Z20" i="5"/>
  <c r="T20" i="5"/>
  <c r="U20" i="5" s="1"/>
  <c r="AR19" i="5"/>
  <c r="AM19" i="5"/>
  <c r="AN19" i="5" s="1"/>
  <c r="AO19" i="5" s="1"/>
  <c r="AH19" i="5"/>
  <c r="Z19" i="5"/>
  <c r="T19" i="5"/>
  <c r="U19" i="5" s="1"/>
  <c r="AR18" i="5"/>
  <c r="AM18" i="5"/>
  <c r="AN18" i="5" s="1"/>
  <c r="AO18" i="5" s="1"/>
  <c r="AH18" i="5"/>
  <c r="T18" i="5"/>
  <c r="U18" i="5" s="1"/>
  <c r="AR17" i="5"/>
  <c r="AH17" i="5"/>
  <c r="T17" i="5"/>
  <c r="U17" i="5" s="1"/>
  <c r="AR16" i="5"/>
  <c r="AH16" i="5"/>
  <c r="T16" i="5"/>
  <c r="U16" i="5" s="1"/>
  <c r="AR15" i="5"/>
  <c r="AH15" i="5"/>
  <c r="T15" i="5"/>
  <c r="U15" i="5" s="1"/>
  <c r="AC25" i="6" l="1"/>
  <c r="J75" i="5"/>
  <c r="W14" i="6" s="1"/>
  <c r="V25" i="6"/>
  <c r="AH46" i="5"/>
  <c r="AH79" i="5"/>
  <c r="L76" i="5" s="1"/>
  <c r="U43" i="5"/>
  <c r="U46" i="5" s="1"/>
  <c r="L270" i="5"/>
  <c r="AA20" i="6" s="1"/>
  <c r="AR343" i="5"/>
  <c r="L303" i="5"/>
  <c r="AA21" i="6" s="1"/>
  <c r="AA101" i="5"/>
  <c r="AB101" i="5" s="1"/>
  <c r="AQ101" i="5"/>
  <c r="AS101" i="5" s="1"/>
  <c r="AL46" i="5"/>
  <c r="AM25" i="5"/>
  <c r="AN25" i="5" s="1"/>
  <c r="AO25" i="5" s="1"/>
  <c r="Z26" i="5"/>
  <c r="AA26" i="5" s="1"/>
  <c r="AB26" i="5" s="1"/>
  <c r="AM28" i="5"/>
  <c r="AN28" i="5" s="1"/>
  <c r="AO28" i="5" s="1"/>
  <c r="AM43" i="5"/>
  <c r="AN43" i="5" s="1"/>
  <c r="AO43" i="5" s="1"/>
  <c r="Z45" i="5"/>
  <c r="AA45" i="5" s="1"/>
  <c r="AB45" i="5" s="1"/>
  <c r="AM50" i="5"/>
  <c r="AN50" i="5" s="1"/>
  <c r="AO50" i="5" s="1"/>
  <c r="AM57" i="5"/>
  <c r="AN57" i="5" s="1"/>
  <c r="AO57" i="5" s="1"/>
  <c r="Z68" i="5"/>
  <c r="AM71" i="5"/>
  <c r="AN71" i="5" s="1"/>
  <c r="AO71" i="5" s="1"/>
  <c r="Z74" i="5"/>
  <c r="AA74" i="5" s="1"/>
  <c r="AB74" i="5" s="1"/>
  <c r="AM77" i="5"/>
  <c r="AN77" i="5" s="1"/>
  <c r="AO77" i="5" s="1"/>
  <c r="Z83" i="5"/>
  <c r="AA83" i="5" s="1"/>
  <c r="AB83" i="5" s="1"/>
  <c r="AM85" i="5"/>
  <c r="AN85" i="5" s="1"/>
  <c r="AO85" i="5" s="1"/>
  <c r="Z86" i="5"/>
  <c r="AA86" i="5" s="1"/>
  <c r="AB86" i="5" s="1"/>
  <c r="AM88" i="5"/>
  <c r="AN88" i="5" s="1"/>
  <c r="AO88" i="5" s="1"/>
  <c r="Z102" i="5"/>
  <c r="Z121" i="5"/>
  <c r="AA121" i="5" s="1"/>
  <c r="AB121" i="5" s="1"/>
  <c r="AM125" i="5"/>
  <c r="AN125" i="5" s="1"/>
  <c r="AO125" i="5" s="1"/>
  <c r="Z129" i="5"/>
  <c r="AA129" i="5" s="1"/>
  <c r="AB129" i="5" s="1"/>
  <c r="AM150" i="5"/>
  <c r="AN150" i="5" s="1"/>
  <c r="AO150" i="5" s="1"/>
  <c r="AM151" i="5"/>
  <c r="AN151" i="5" s="1"/>
  <c r="AO151" i="5" s="1"/>
  <c r="AM169" i="5"/>
  <c r="AN169" i="5" s="1"/>
  <c r="AO169" i="5" s="1"/>
  <c r="Z173" i="5"/>
  <c r="AA173" i="5" s="1"/>
  <c r="AB173" i="5" s="1"/>
  <c r="Z233" i="5"/>
  <c r="AA233" i="5" s="1"/>
  <c r="AB233" i="5" s="1"/>
  <c r="AM234" i="5"/>
  <c r="AN234" i="5" s="1"/>
  <c r="AO234" i="5" s="1"/>
  <c r="Z238" i="5"/>
  <c r="AA238" i="5" s="1"/>
  <c r="AB238" i="5" s="1"/>
  <c r="AM239" i="5"/>
  <c r="AN239" i="5" s="1"/>
  <c r="AO239" i="5" s="1"/>
  <c r="Z288" i="5"/>
  <c r="AA288" i="5" s="1"/>
  <c r="AB288" i="5" s="1"/>
  <c r="Z375" i="5"/>
  <c r="AM49" i="5"/>
  <c r="AN49" i="5" s="1"/>
  <c r="AO49" i="5" s="1"/>
  <c r="W46" i="5"/>
  <c r="AM39" i="5"/>
  <c r="AN39" i="5" s="1"/>
  <c r="AO39" i="5" s="1"/>
  <c r="X112" i="5"/>
  <c r="Z114" i="5"/>
  <c r="AM115" i="5"/>
  <c r="AN115" i="5" s="1"/>
  <c r="AO115" i="5" s="1"/>
  <c r="AM119" i="5"/>
  <c r="AN119" i="5" s="1"/>
  <c r="AO119" i="5" s="1"/>
  <c r="Z122" i="5"/>
  <c r="AA122" i="5" s="1"/>
  <c r="AB122" i="5" s="1"/>
  <c r="AM126" i="5"/>
  <c r="AN126" i="5" s="1"/>
  <c r="AO126" i="5" s="1"/>
  <c r="Z130" i="5"/>
  <c r="AM16" i="5"/>
  <c r="AN16" i="5" s="1"/>
  <c r="AO16" i="5" s="1"/>
  <c r="Z18" i="5"/>
  <c r="AQ18" i="5" s="1"/>
  <c r="AM20" i="5"/>
  <c r="AN20" i="5" s="1"/>
  <c r="AO20" i="5" s="1"/>
  <c r="Z36" i="5"/>
  <c r="AA36" i="5" s="1"/>
  <c r="AB36" i="5" s="1"/>
  <c r="AM37" i="5"/>
  <c r="AN37" i="5" s="1"/>
  <c r="AO37" i="5" s="1"/>
  <c r="Z39" i="5"/>
  <c r="AA39" i="5" s="1"/>
  <c r="AB39" i="5" s="1"/>
  <c r="AM44" i="5"/>
  <c r="AN44" i="5" s="1"/>
  <c r="AO44" i="5" s="1"/>
  <c r="Y79" i="5"/>
  <c r="AM52" i="5"/>
  <c r="AN52" i="5" s="1"/>
  <c r="AO52" i="5" s="1"/>
  <c r="AQ64" i="5"/>
  <c r="AU64" i="5" s="1"/>
  <c r="AV64" i="5" s="1"/>
  <c r="AM66" i="5"/>
  <c r="AN66" i="5" s="1"/>
  <c r="AO66" i="5" s="1"/>
  <c r="Z69" i="5"/>
  <c r="AA69" i="5" s="1"/>
  <c r="AB69" i="5" s="1"/>
  <c r="Z76" i="5"/>
  <c r="AM81" i="5"/>
  <c r="AQ81" i="5" s="1"/>
  <c r="AS81" i="5" s="1"/>
  <c r="AA140" i="5"/>
  <c r="AB140" i="5" s="1"/>
  <c r="AM275" i="5"/>
  <c r="AN275" i="5" s="1"/>
  <c r="AO275" i="5" s="1"/>
  <c r="AM361" i="5"/>
  <c r="AN361" i="5" s="1"/>
  <c r="AO361" i="5" s="1"/>
  <c r="Z372" i="5"/>
  <c r="AA372" i="5" s="1"/>
  <c r="AB372" i="5" s="1"/>
  <c r="AK145" i="5"/>
  <c r="Z17" i="5"/>
  <c r="Z82" i="5"/>
  <c r="AA82" i="5" s="1"/>
  <c r="AB82" i="5" s="1"/>
  <c r="AM31" i="5"/>
  <c r="AN31" i="5" s="1"/>
  <c r="AO31" i="5" s="1"/>
  <c r="X79" i="5"/>
  <c r="AA109" i="5"/>
  <c r="AB109" i="5" s="1"/>
  <c r="AQ137" i="5"/>
  <c r="AU137" i="5" s="1"/>
  <c r="AV137" i="5" s="1"/>
  <c r="AJ310" i="5"/>
  <c r="Z282" i="5"/>
  <c r="AA282" i="5" s="1"/>
  <c r="AB282" i="5" s="1"/>
  <c r="AQ296" i="5"/>
  <c r="AU296" i="5" s="1"/>
  <c r="AV296" i="5" s="1"/>
  <c r="AM42" i="5"/>
  <c r="AN42" i="5" s="1"/>
  <c r="AO42" i="5" s="1"/>
  <c r="Z49" i="5"/>
  <c r="AM17" i="5"/>
  <c r="AN17" i="5" s="1"/>
  <c r="AO17" i="5" s="1"/>
  <c r="Z28" i="5"/>
  <c r="AA28" i="5" s="1"/>
  <c r="AB28" i="5" s="1"/>
  <c r="AM29" i="5"/>
  <c r="AN29" i="5" s="1"/>
  <c r="AO29" i="5" s="1"/>
  <c r="Z31" i="5"/>
  <c r="AA31" i="5" s="1"/>
  <c r="AB31" i="5" s="1"/>
  <c r="Z43" i="5"/>
  <c r="AA43" i="5" s="1"/>
  <c r="AB43" i="5" s="1"/>
  <c r="Z50" i="5"/>
  <c r="AA50" i="5" s="1"/>
  <c r="AB50" i="5" s="1"/>
  <c r="AM53" i="5"/>
  <c r="AN53" i="5" s="1"/>
  <c r="AO53" i="5" s="1"/>
  <c r="AM61" i="5"/>
  <c r="AN61" i="5" s="1"/>
  <c r="AO61" i="5" s="1"/>
  <c r="AM68" i="5"/>
  <c r="AN68" i="5" s="1"/>
  <c r="AO68" i="5" s="1"/>
  <c r="Z71" i="5"/>
  <c r="AA71" i="5" s="1"/>
  <c r="AB71" i="5" s="1"/>
  <c r="AM74" i="5"/>
  <c r="AN74" i="5" s="1"/>
  <c r="AO74" i="5" s="1"/>
  <c r="Z77" i="5"/>
  <c r="AA77" i="5" s="1"/>
  <c r="AB77" i="5" s="1"/>
  <c r="AM83" i="5"/>
  <c r="AN83" i="5" s="1"/>
  <c r="AO83" i="5" s="1"/>
  <c r="Z89" i="5"/>
  <c r="AA89" i="5" s="1"/>
  <c r="AB89" i="5" s="1"/>
  <c r="AM97" i="5"/>
  <c r="AN97" i="5" s="1"/>
  <c r="AO97" i="5" s="1"/>
  <c r="Z100" i="5"/>
  <c r="AM102" i="5"/>
  <c r="AN102" i="5" s="1"/>
  <c r="AO102" i="5" s="1"/>
  <c r="AM135" i="5"/>
  <c r="AN135" i="5" s="1"/>
  <c r="AO135" i="5" s="1"/>
  <c r="Z142" i="5"/>
  <c r="AA142" i="5" s="1"/>
  <c r="AB142" i="5" s="1"/>
  <c r="Z266" i="5"/>
  <c r="AA266" i="5" s="1"/>
  <c r="AB266" i="5" s="1"/>
  <c r="AQ267" i="5"/>
  <c r="AM269" i="5"/>
  <c r="AN269" i="5" s="1"/>
  <c r="AO269" i="5" s="1"/>
  <c r="Z294" i="5"/>
  <c r="AM323" i="5"/>
  <c r="AN323" i="5" s="1"/>
  <c r="AO323" i="5" s="1"/>
  <c r="AM331" i="5"/>
  <c r="AN331" i="5" s="1"/>
  <c r="AO331" i="5" s="1"/>
  <c r="Y46" i="5"/>
  <c r="Z16" i="5"/>
  <c r="AM23" i="5"/>
  <c r="AN23" i="5" s="1"/>
  <c r="AO23" i="5" s="1"/>
  <c r="AM24" i="5"/>
  <c r="AN24" i="5" s="1"/>
  <c r="AO24" i="5" s="1"/>
  <c r="AM38" i="5"/>
  <c r="AN38" i="5" s="1"/>
  <c r="AO38" i="5" s="1"/>
  <c r="Z40" i="5"/>
  <c r="AQ40" i="5" s="1"/>
  <c r="AU40" i="5" s="1"/>
  <c r="AV40" i="5" s="1"/>
  <c r="Z51" i="5"/>
  <c r="AA51" i="5" s="1"/>
  <c r="AB51" i="5" s="1"/>
  <c r="Z52" i="5"/>
  <c r="AA52" i="5" s="1"/>
  <c r="AB52" i="5" s="1"/>
  <c r="Z65" i="5"/>
  <c r="AA65" i="5" s="1"/>
  <c r="AB65" i="5" s="1"/>
  <c r="Z72" i="5"/>
  <c r="AM75" i="5"/>
  <c r="AN75" i="5" s="1"/>
  <c r="AO75" i="5" s="1"/>
  <c r="Z78" i="5"/>
  <c r="AA78" i="5" s="1"/>
  <c r="AB78" i="5" s="1"/>
  <c r="W112" i="5"/>
  <c r="AM84" i="5"/>
  <c r="AN84" i="5" s="1"/>
  <c r="AO84" i="5" s="1"/>
  <c r="AM87" i="5"/>
  <c r="AN87" i="5" s="1"/>
  <c r="AO87" i="5" s="1"/>
  <c r="Z133" i="5"/>
  <c r="AA133" i="5" s="1"/>
  <c r="AB133" i="5" s="1"/>
  <c r="AM263" i="5"/>
  <c r="AN263" i="5" s="1"/>
  <c r="AO263" i="5" s="1"/>
  <c r="AM307" i="5"/>
  <c r="AN307" i="5" s="1"/>
  <c r="AO307" i="5" s="1"/>
  <c r="AL343" i="5"/>
  <c r="AM316" i="5"/>
  <c r="AN316" i="5" s="1"/>
  <c r="AO316" i="5" s="1"/>
  <c r="Z341" i="5"/>
  <c r="AM382" i="5"/>
  <c r="AN382" i="5" s="1"/>
  <c r="AO382" i="5" s="1"/>
  <c r="Z385" i="5"/>
  <c r="AA385" i="5" s="1"/>
  <c r="AB385" i="5" s="1"/>
  <c r="Z392" i="5"/>
  <c r="AA392" i="5" s="1"/>
  <c r="AB392" i="5" s="1"/>
  <c r="Z88" i="5"/>
  <c r="AA88" i="5" s="1"/>
  <c r="AB88" i="5" s="1"/>
  <c r="AM89" i="5"/>
  <c r="AN89" i="5" s="1"/>
  <c r="AO89" i="5" s="1"/>
  <c r="AM96" i="5"/>
  <c r="AN96" i="5" s="1"/>
  <c r="AO96" i="5" s="1"/>
  <c r="AM104" i="5"/>
  <c r="AN104" i="5" s="1"/>
  <c r="AO104" i="5" s="1"/>
  <c r="AM108" i="5"/>
  <c r="AN108" i="5" s="1"/>
  <c r="AO108" i="5" s="1"/>
  <c r="Z110" i="5"/>
  <c r="AM111" i="5"/>
  <c r="AN111" i="5" s="1"/>
  <c r="AO111" i="5" s="1"/>
  <c r="Z123" i="5"/>
  <c r="AA123" i="5" s="1"/>
  <c r="AB123" i="5" s="1"/>
  <c r="Z134" i="5"/>
  <c r="AA134" i="5" s="1"/>
  <c r="AB134" i="5" s="1"/>
  <c r="AM136" i="5"/>
  <c r="AN136" i="5" s="1"/>
  <c r="AO136" i="5" s="1"/>
  <c r="AM139" i="5"/>
  <c r="AN139" i="5" s="1"/>
  <c r="AO139" i="5" s="1"/>
  <c r="Z141" i="5"/>
  <c r="AA141" i="5" s="1"/>
  <c r="AB141" i="5" s="1"/>
  <c r="AM143" i="5"/>
  <c r="AN143" i="5" s="1"/>
  <c r="AO143" i="5" s="1"/>
  <c r="Z148" i="5"/>
  <c r="Z166" i="5"/>
  <c r="AA166" i="5" s="1"/>
  <c r="AB166" i="5" s="1"/>
  <c r="AM170" i="5"/>
  <c r="AN170" i="5" s="1"/>
  <c r="AO170" i="5" s="1"/>
  <c r="Z174" i="5"/>
  <c r="AA174" i="5" s="1"/>
  <c r="AB174" i="5" s="1"/>
  <c r="AM177" i="5"/>
  <c r="AN177" i="5" s="1"/>
  <c r="AO177" i="5" s="1"/>
  <c r="Z215" i="5"/>
  <c r="AM237" i="5"/>
  <c r="AN237" i="5" s="1"/>
  <c r="AO237" i="5" s="1"/>
  <c r="Z241" i="5"/>
  <c r="AA241" i="5" s="1"/>
  <c r="AB241" i="5" s="1"/>
  <c r="AM242" i="5"/>
  <c r="AN242" i="5" s="1"/>
  <c r="AO242" i="5" s="1"/>
  <c r="X277" i="5"/>
  <c r="Z247" i="5"/>
  <c r="AA247" i="5" s="1"/>
  <c r="AB247" i="5" s="1"/>
  <c r="AM252" i="5"/>
  <c r="AN252" i="5" s="1"/>
  <c r="AO252" i="5" s="1"/>
  <c r="AM257" i="5"/>
  <c r="AN257" i="5" s="1"/>
  <c r="AO257" i="5" s="1"/>
  <c r="AM265" i="5"/>
  <c r="AN265" i="5" s="1"/>
  <c r="AO265" i="5" s="1"/>
  <c r="AM270" i="5"/>
  <c r="AN270" i="5" s="1"/>
  <c r="AO270" i="5" s="1"/>
  <c r="Z273" i="5"/>
  <c r="AA273" i="5" s="1"/>
  <c r="AB273" i="5" s="1"/>
  <c r="AM284" i="5"/>
  <c r="AN284" i="5" s="1"/>
  <c r="AO284" i="5" s="1"/>
  <c r="AM293" i="5"/>
  <c r="AN293" i="5" s="1"/>
  <c r="AO293" i="5" s="1"/>
  <c r="AM299" i="5"/>
  <c r="AN299" i="5" s="1"/>
  <c r="AO299" i="5" s="1"/>
  <c r="Z307" i="5"/>
  <c r="AA307" i="5" s="1"/>
  <c r="AB307" i="5" s="1"/>
  <c r="X343" i="5"/>
  <c r="Z315" i="5"/>
  <c r="AA315" i="5" s="1"/>
  <c r="AB315" i="5" s="1"/>
  <c r="AM325" i="5"/>
  <c r="AN325" i="5" s="1"/>
  <c r="AO325" i="5" s="1"/>
  <c r="AM335" i="5"/>
  <c r="AN335" i="5" s="1"/>
  <c r="AO335" i="5" s="1"/>
  <c r="AK376" i="5"/>
  <c r="AM346" i="5"/>
  <c r="AN346" i="5" s="1"/>
  <c r="AO346" i="5" s="1"/>
  <c r="Z349" i="5"/>
  <c r="AA349" i="5" s="1"/>
  <c r="AB349" i="5" s="1"/>
  <c r="Z356" i="5"/>
  <c r="AA356" i="5" s="1"/>
  <c r="AB356" i="5" s="1"/>
  <c r="Z364" i="5"/>
  <c r="AA364" i="5" s="1"/>
  <c r="AB364" i="5" s="1"/>
  <c r="AM365" i="5"/>
  <c r="AN365" i="5" s="1"/>
  <c r="AO365" i="5" s="1"/>
  <c r="Z367" i="5"/>
  <c r="AA367" i="5" s="1"/>
  <c r="AB367" i="5" s="1"/>
  <c r="AM368" i="5"/>
  <c r="AN368" i="5" s="1"/>
  <c r="AO368" i="5" s="1"/>
  <c r="Z369" i="5"/>
  <c r="AM370" i="5"/>
  <c r="AN370" i="5" s="1"/>
  <c r="AO370" i="5" s="1"/>
  <c r="AM374" i="5"/>
  <c r="AN374" i="5" s="1"/>
  <c r="AO374" i="5" s="1"/>
  <c r="Z381" i="5"/>
  <c r="AQ381" i="5" s="1"/>
  <c r="AQ334" i="5"/>
  <c r="AU334" i="5" s="1"/>
  <c r="AV334" i="5" s="1"/>
  <c r="AQ342" i="5"/>
  <c r="AU342" i="5" s="1"/>
  <c r="AV342" i="5" s="1"/>
  <c r="AM347" i="5"/>
  <c r="AN347" i="5" s="1"/>
  <c r="AO347" i="5" s="1"/>
  <c r="Z353" i="5"/>
  <c r="AA353" i="5" s="1"/>
  <c r="AB353" i="5" s="1"/>
  <c r="AM354" i="5"/>
  <c r="AN354" i="5" s="1"/>
  <c r="AO354" i="5" s="1"/>
  <c r="Z357" i="5"/>
  <c r="Z103" i="5"/>
  <c r="AA103" i="5" s="1"/>
  <c r="AB103" i="5" s="1"/>
  <c r="AM109" i="5"/>
  <c r="AN109" i="5" s="1"/>
  <c r="AO109" i="5" s="1"/>
  <c r="AM117" i="5"/>
  <c r="AN117" i="5" s="1"/>
  <c r="AO117" i="5" s="1"/>
  <c r="AM121" i="5"/>
  <c r="AN121" i="5" s="1"/>
  <c r="AO121" i="5" s="1"/>
  <c r="Z125" i="5"/>
  <c r="AA125" i="5" s="1"/>
  <c r="AB125" i="5" s="1"/>
  <c r="Z131" i="5"/>
  <c r="AM132" i="5"/>
  <c r="AN132" i="5" s="1"/>
  <c r="AO132" i="5" s="1"/>
  <c r="Z135" i="5"/>
  <c r="AA135" i="5" s="1"/>
  <c r="AB135" i="5" s="1"/>
  <c r="AM140" i="5"/>
  <c r="AN140" i="5" s="1"/>
  <c r="AO140" i="5" s="1"/>
  <c r="Z150" i="5"/>
  <c r="AA150" i="5" s="1"/>
  <c r="AB150" i="5" s="1"/>
  <c r="Z151" i="5"/>
  <c r="AA151" i="5" s="1"/>
  <c r="AB151" i="5" s="1"/>
  <c r="AM152" i="5"/>
  <c r="AN152" i="5" s="1"/>
  <c r="AO152" i="5" s="1"/>
  <c r="Z168" i="5"/>
  <c r="AA168" i="5" s="1"/>
  <c r="AB168" i="5" s="1"/>
  <c r="AM172" i="5"/>
  <c r="AN172" i="5" s="1"/>
  <c r="AO172" i="5" s="1"/>
  <c r="Z176" i="5"/>
  <c r="AA176" i="5" s="1"/>
  <c r="AB176" i="5" s="1"/>
  <c r="Z213" i="5"/>
  <c r="AA213" i="5" s="1"/>
  <c r="AM214" i="5"/>
  <c r="AN214" i="5" s="1"/>
  <c r="AO214" i="5" s="1"/>
  <c r="Z218" i="5"/>
  <c r="AA218" i="5" s="1"/>
  <c r="AB218" i="5" s="1"/>
  <c r="Z221" i="5"/>
  <c r="AA221" i="5" s="1"/>
  <c r="AB221" i="5" s="1"/>
  <c r="Z232" i="5"/>
  <c r="AA232" i="5" s="1"/>
  <c r="AB232" i="5" s="1"/>
  <c r="Z249" i="5"/>
  <c r="AM250" i="5"/>
  <c r="AN250" i="5" s="1"/>
  <c r="AO250" i="5" s="1"/>
  <c r="AM266" i="5"/>
  <c r="AN266" i="5" s="1"/>
  <c r="AO266" i="5" s="1"/>
  <c r="Z269" i="5"/>
  <c r="Z275" i="5"/>
  <c r="AA275" i="5" s="1"/>
  <c r="AB275" i="5" s="1"/>
  <c r="AM281" i="5"/>
  <c r="AN281" i="5" s="1"/>
  <c r="AO281" i="5" s="1"/>
  <c r="AM282" i="5"/>
  <c r="AN282" i="5" s="1"/>
  <c r="AO282" i="5" s="1"/>
  <c r="AM285" i="5"/>
  <c r="AN285" i="5" s="1"/>
  <c r="AO285" i="5" s="1"/>
  <c r="AM291" i="5"/>
  <c r="AN291" i="5" s="1"/>
  <c r="AO291" i="5" s="1"/>
  <c r="Z295" i="5"/>
  <c r="Z297" i="5"/>
  <c r="Z299" i="5"/>
  <c r="AA299" i="5" s="1"/>
  <c r="AB299" i="5" s="1"/>
  <c r="AM304" i="5"/>
  <c r="AN304" i="5" s="1"/>
  <c r="AO304" i="5" s="1"/>
  <c r="AQ305" i="5"/>
  <c r="AU305" i="5" s="1"/>
  <c r="AV305" i="5" s="1"/>
  <c r="AM306" i="5"/>
  <c r="AN306" i="5" s="1"/>
  <c r="AO306" i="5" s="1"/>
  <c r="AM309" i="5"/>
  <c r="AN309" i="5" s="1"/>
  <c r="AO309" i="5" s="1"/>
  <c r="Z313" i="5"/>
  <c r="AM314" i="5"/>
  <c r="AN314" i="5" s="1"/>
  <c r="AO314" i="5" s="1"/>
  <c r="Z331" i="5"/>
  <c r="AA331" i="5" s="1"/>
  <c r="AB331" i="5" s="1"/>
  <c r="AM333" i="5"/>
  <c r="Z339" i="5"/>
  <c r="AA339" i="5" s="1"/>
  <c r="AB339" i="5" s="1"/>
  <c r="AM341" i="5"/>
  <c r="AN341" i="5" s="1"/>
  <c r="AO341" i="5" s="1"/>
  <c r="Z350" i="5"/>
  <c r="AA350" i="5" s="1"/>
  <c r="AB350" i="5" s="1"/>
  <c r="Z361" i="5"/>
  <c r="AA361" i="5" s="1"/>
  <c r="AB361" i="5" s="1"/>
  <c r="AM363" i="5"/>
  <c r="AN363" i="5" s="1"/>
  <c r="AO363" i="5" s="1"/>
  <c r="Y409" i="5"/>
  <c r="AM379" i="5"/>
  <c r="AN379" i="5" s="1"/>
  <c r="AO379" i="5" s="1"/>
  <c r="AM385" i="5"/>
  <c r="AN385" i="5" s="1"/>
  <c r="AO385" i="5" s="1"/>
  <c r="Z388" i="5"/>
  <c r="AA388" i="5" s="1"/>
  <c r="AB388" i="5" s="1"/>
  <c r="AM392" i="5"/>
  <c r="AN392" i="5" s="1"/>
  <c r="AO392" i="5" s="1"/>
  <c r="Z394" i="5"/>
  <c r="AA394" i="5" s="1"/>
  <c r="AB394" i="5" s="1"/>
  <c r="AM396" i="5"/>
  <c r="AN396" i="5" s="1"/>
  <c r="AO396" i="5" s="1"/>
  <c r="Z398" i="5"/>
  <c r="AA398" i="5" s="1"/>
  <c r="AB398" i="5" s="1"/>
  <c r="AM400" i="5"/>
  <c r="AN400" i="5" s="1"/>
  <c r="AO400" i="5" s="1"/>
  <c r="Z402" i="5"/>
  <c r="AA402" i="5" s="1"/>
  <c r="AB402" i="5" s="1"/>
  <c r="AM404" i="5"/>
  <c r="AN404" i="5" s="1"/>
  <c r="AO404" i="5" s="1"/>
  <c r="Z406" i="5"/>
  <c r="AQ406" i="5" s="1"/>
  <c r="AU406" i="5" s="1"/>
  <c r="AV406" i="5" s="1"/>
  <c r="AM408" i="5"/>
  <c r="AN408" i="5" s="1"/>
  <c r="AO408" i="5" s="1"/>
  <c r="AK178" i="5"/>
  <c r="W310" i="5"/>
  <c r="W343" i="5"/>
  <c r="W376" i="5"/>
  <c r="Z368" i="5"/>
  <c r="Z370" i="5"/>
  <c r="AA370" i="5" s="1"/>
  <c r="AB370" i="5" s="1"/>
  <c r="Z389" i="5"/>
  <c r="AA389" i="5" s="1"/>
  <c r="AB389" i="5" s="1"/>
  <c r="Z90" i="5"/>
  <c r="AA90" i="5" s="1"/>
  <c r="AB90" i="5" s="1"/>
  <c r="Z96" i="5"/>
  <c r="AA96" i="5" s="1"/>
  <c r="AB96" i="5" s="1"/>
  <c r="AM99" i="5"/>
  <c r="AN99" i="5" s="1"/>
  <c r="AO99" i="5" s="1"/>
  <c r="Z104" i="5"/>
  <c r="AA104" i="5" s="1"/>
  <c r="AB104" i="5" s="1"/>
  <c r="AM106" i="5"/>
  <c r="AN106" i="5" s="1"/>
  <c r="AO106" i="5" s="1"/>
  <c r="AM110" i="5"/>
  <c r="AN110" i="5" s="1"/>
  <c r="AO110" i="5" s="1"/>
  <c r="Z116" i="5"/>
  <c r="AQ116" i="5" s="1"/>
  <c r="AU116" i="5" s="1"/>
  <c r="AV116" i="5" s="1"/>
  <c r="AM118" i="5"/>
  <c r="AN118" i="5" s="1"/>
  <c r="AO118" i="5" s="1"/>
  <c r="Z127" i="5"/>
  <c r="AA127" i="5" s="1"/>
  <c r="AB127" i="5" s="1"/>
  <c r="AM130" i="5"/>
  <c r="AN130" i="5" s="1"/>
  <c r="AO130" i="5" s="1"/>
  <c r="AM134" i="5"/>
  <c r="AN134" i="5" s="1"/>
  <c r="AO134" i="5" s="1"/>
  <c r="Z136" i="5"/>
  <c r="AA136" i="5" s="1"/>
  <c r="AB136" i="5" s="1"/>
  <c r="AM141" i="5"/>
  <c r="AN141" i="5" s="1"/>
  <c r="AO141" i="5" s="1"/>
  <c r="AM148" i="5"/>
  <c r="AN148" i="5" s="1"/>
  <c r="AO148" i="5" s="1"/>
  <c r="AM220" i="5"/>
  <c r="AQ220" i="5" s="1"/>
  <c r="AU220" i="5" s="1"/>
  <c r="AV220" i="5" s="1"/>
  <c r="Z230" i="5"/>
  <c r="AQ230" i="5" s="1"/>
  <c r="AU230" i="5" s="1"/>
  <c r="AV230" i="5" s="1"/>
  <c r="AM231" i="5"/>
  <c r="AN231" i="5" s="1"/>
  <c r="AO231" i="5" s="1"/>
  <c r="Z235" i="5"/>
  <c r="AQ235" i="5" s="1"/>
  <c r="AM236" i="5"/>
  <c r="AN236" i="5" s="1"/>
  <c r="AO236" i="5" s="1"/>
  <c r="Z240" i="5"/>
  <c r="AQ240" i="5" s="1"/>
  <c r="AM247" i="5"/>
  <c r="AN247" i="5" s="1"/>
  <c r="AO247" i="5" s="1"/>
  <c r="Z265" i="5"/>
  <c r="Z270" i="5"/>
  <c r="AA270" i="5" s="1"/>
  <c r="AB270" i="5" s="1"/>
  <c r="AM273" i="5"/>
  <c r="AN273" i="5" s="1"/>
  <c r="AO273" i="5" s="1"/>
  <c r="Z279" i="5"/>
  <c r="AA279" i="5" s="1"/>
  <c r="AM283" i="5"/>
  <c r="AN283" i="5" s="1"/>
  <c r="AO283" i="5" s="1"/>
  <c r="AM298" i="5"/>
  <c r="AM301" i="5"/>
  <c r="AN301" i="5" s="1"/>
  <c r="AO301" i="5" s="1"/>
  <c r="AM315" i="5"/>
  <c r="AN315" i="5" s="1"/>
  <c r="AO315" i="5" s="1"/>
  <c r="AM329" i="5"/>
  <c r="AN329" i="5" s="1"/>
  <c r="AO329" i="5" s="1"/>
  <c r="Z332" i="5"/>
  <c r="AA332" i="5" s="1"/>
  <c r="AB332" i="5" s="1"/>
  <c r="Z335" i="5"/>
  <c r="AA335" i="5" s="1"/>
  <c r="AB335" i="5" s="1"/>
  <c r="AM337" i="5"/>
  <c r="AN337" i="5" s="1"/>
  <c r="AO337" i="5" s="1"/>
  <c r="Z340" i="5"/>
  <c r="AA340" i="5" s="1"/>
  <c r="AB340" i="5" s="1"/>
  <c r="X376" i="5"/>
  <c r="Z346" i="5"/>
  <c r="AM348" i="5"/>
  <c r="AN348" i="5" s="1"/>
  <c r="AO348" i="5" s="1"/>
  <c r="AM349" i="5"/>
  <c r="AN349" i="5" s="1"/>
  <c r="AO349" i="5" s="1"/>
  <c r="Z363" i="5"/>
  <c r="AA363" i="5" s="1"/>
  <c r="AB363" i="5" s="1"/>
  <c r="Z384" i="5"/>
  <c r="AA384" i="5" s="1"/>
  <c r="AB384" i="5" s="1"/>
  <c r="AM386" i="5"/>
  <c r="AN386" i="5" s="1"/>
  <c r="AO386" i="5" s="1"/>
  <c r="AM393" i="5"/>
  <c r="AN393" i="5" s="1"/>
  <c r="AO393" i="5" s="1"/>
  <c r="AM397" i="5"/>
  <c r="AN397" i="5" s="1"/>
  <c r="AO397" i="5" s="1"/>
  <c r="AM401" i="5"/>
  <c r="AN401" i="5" s="1"/>
  <c r="AO401" i="5" s="1"/>
  <c r="AM405" i="5"/>
  <c r="AN405" i="5" s="1"/>
  <c r="AO405" i="5" s="1"/>
  <c r="Z105" i="5"/>
  <c r="AA105" i="5" s="1"/>
  <c r="AB105" i="5" s="1"/>
  <c r="AM107" i="5"/>
  <c r="AN107" i="5" s="1"/>
  <c r="AO107" i="5" s="1"/>
  <c r="W145" i="5"/>
  <c r="AM123" i="5"/>
  <c r="AN123" i="5" s="1"/>
  <c r="AO123" i="5" s="1"/>
  <c r="AM124" i="5"/>
  <c r="AN124" i="5" s="1"/>
  <c r="AO124" i="5" s="1"/>
  <c r="Z128" i="5"/>
  <c r="AA128" i="5" s="1"/>
  <c r="AB128" i="5" s="1"/>
  <c r="Z132" i="5"/>
  <c r="AA132" i="5" s="1"/>
  <c r="AB132" i="5" s="1"/>
  <c r="AM138" i="5"/>
  <c r="AN138" i="5" s="1"/>
  <c r="AO138" i="5" s="1"/>
  <c r="AM142" i="5"/>
  <c r="AN142" i="5" s="1"/>
  <c r="AO142" i="5" s="1"/>
  <c r="Z144" i="5"/>
  <c r="AA144" i="5" s="1"/>
  <c r="AB144" i="5" s="1"/>
  <c r="AM149" i="5"/>
  <c r="AN149" i="5" s="1"/>
  <c r="AO149" i="5" s="1"/>
  <c r="Z152" i="5"/>
  <c r="AA152" i="5" s="1"/>
  <c r="AB152" i="5" s="1"/>
  <c r="Z214" i="5"/>
  <c r="AA214" i="5" s="1"/>
  <c r="AB214" i="5" s="1"/>
  <c r="AM215" i="5"/>
  <c r="AN215" i="5" s="1"/>
  <c r="AO215" i="5" s="1"/>
  <c r="AM241" i="5"/>
  <c r="AN241" i="5" s="1"/>
  <c r="AO241" i="5" s="1"/>
  <c r="AM248" i="5"/>
  <c r="AN248" i="5" s="1"/>
  <c r="AO248" i="5" s="1"/>
  <c r="AM251" i="5"/>
  <c r="AN251" i="5" s="1"/>
  <c r="AO251" i="5" s="1"/>
  <c r="AM262" i="5"/>
  <c r="AN262" i="5" s="1"/>
  <c r="AO262" i="5" s="1"/>
  <c r="AM268" i="5"/>
  <c r="AN268" i="5" s="1"/>
  <c r="AO268" i="5" s="1"/>
  <c r="Z271" i="5"/>
  <c r="AM274" i="5"/>
  <c r="AN274" i="5" s="1"/>
  <c r="AO274" i="5" s="1"/>
  <c r="Y310" i="5"/>
  <c r="Z280" i="5"/>
  <c r="AA280" i="5" s="1"/>
  <c r="AB280" i="5" s="1"/>
  <c r="Z285" i="5"/>
  <c r="AA285" i="5" s="1"/>
  <c r="AB285" i="5" s="1"/>
  <c r="AM292" i="5"/>
  <c r="AN292" i="5" s="1"/>
  <c r="AO292" i="5" s="1"/>
  <c r="Z300" i="5"/>
  <c r="AA300" i="5" s="1"/>
  <c r="AB300" i="5" s="1"/>
  <c r="AM302" i="5"/>
  <c r="AN302" i="5" s="1"/>
  <c r="AO302" i="5" s="1"/>
  <c r="Z304" i="5"/>
  <c r="Z306" i="5"/>
  <c r="Z309" i="5"/>
  <c r="AA309" i="5" s="1"/>
  <c r="AB309" i="5" s="1"/>
  <c r="Z314" i="5"/>
  <c r="AA314" i="5" s="1"/>
  <c r="AB314" i="5" s="1"/>
  <c r="Z318" i="5"/>
  <c r="AQ318" i="5" s="1"/>
  <c r="AU318" i="5" s="1"/>
  <c r="AV318" i="5" s="1"/>
  <c r="AM322" i="5"/>
  <c r="AN322" i="5" s="1"/>
  <c r="AO322" i="5" s="1"/>
  <c r="Z326" i="5"/>
  <c r="AA326" i="5" s="1"/>
  <c r="AB326" i="5" s="1"/>
  <c r="AM330" i="5"/>
  <c r="AN330" i="5" s="1"/>
  <c r="AO330" i="5" s="1"/>
  <c r="Z336" i="5"/>
  <c r="AA336" i="5" s="1"/>
  <c r="AB336" i="5" s="1"/>
  <c r="AM338" i="5"/>
  <c r="AN338" i="5" s="1"/>
  <c r="AO338" i="5" s="1"/>
  <c r="Y376" i="5"/>
  <c r="Z347" i="5"/>
  <c r="AQ347" i="5" s="1"/>
  <c r="AM353" i="5"/>
  <c r="AN353" i="5" s="1"/>
  <c r="AO353" i="5" s="1"/>
  <c r="AM357" i="5"/>
  <c r="AN357" i="5" s="1"/>
  <c r="AO357" i="5" s="1"/>
  <c r="AM364" i="5"/>
  <c r="AN364" i="5" s="1"/>
  <c r="AO364" i="5" s="1"/>
  <c r="AM367" i="5"/>
  <c r="AN367" i="5" s="1"/>
  <c r="AO367" i="5" s="1"/>
  <c r="AM369" i="5"/>
  <c r="AN369" i="5" s="1"/>
  <c r="AO369" i="5" s="1"/>
  <c r="Z371" i="5"/>
  <c r="AA371" i="5" s="1"/>
  <c r="AB371" i="5" s="1"/>
  <c r="AQ380" i="5"/>
  <c r="AA380" i="5"/>
  <c r="AB380" i="5" s="1"/>
  <c r="AA379" i="5"/>
  <c r="AB379" i="5" s="1"/>
  <c r="AA396" i="5"/>
  <c r="AB396" i="5" s="1"/>
  <c r="Z378" i="5"/>
  <c r="AM389" i="5"/>
  <c r="AN389" i="5" s="1"/>
  <c r="AO389" i="5" s="1"/>
  <c r="Z393" i="5"/>
  <c r="Z397" i="5"/>
  <c r="Z401" i="5"/>
  <c r="Z405" i="5"/>
  <c r="AA408" i="5"/>
  <c r="AB408" i="5" s="1"/>
  <c r="AO378" i="5"/>
  <c r="AA400" i="5"/>
  <c r="AB400" i="5" s="1"/>
  <c r="AA404" i="5"/>
  <c r="AB404" i="5" s="1"/>
  <c r="W409" i="5"/>
  <c r="AL409" i="5"/>
  <c r="Z395" i="5"/>
  <c r="Z399" i="5"/>
  <c r="Z403" i="5"/>
  <c r="Z407" i="5"/>
  <c r="L406" i="5"/>
  <c r="AE24" i="6" s="1"/>
  <c r="X409" i="5"/>
  <c r="L402" i="5"/>
  <c r="AA24" i="6" s="1"/>
  <c r="T409" i="5"/>
  <c r="J402" i="5" s="1"/>
  <c r="T24" i="6" s="1"/>
  <c r="AM383" i="5"/>
  <c r="AN383" i="5" s="1"/>
  <c r="AO383" i="5" s="1"/>
  <c r="Z386" i="5"/>
  <c r="AM387" i="5"/>
  <c r="AN387" i="5" s="1"/>
  <c r="AO387" i="5" s="1"/>
  <c r="Z390" i="5"/>
  <c r="AM391" i="5"/>
  <c r="AN391" i="5" s="1"/>
  <c r="AO391" i="5" s="1"/>
  <c r="U378" i="5"/>
  <c r="U409" i="5" s="1"/>
  <c r="J406" i="5" s="1"/>
  <c r="X24" i="6" s="1"/>
  <c r="AR409" i="5"/>
  <c r="AJ409" i="5"/>
  <c r="Z383" i="5"/>
  <c r="AM384" i="5"/>
  <c r="AN384" i="5" s="1"/>
  <c r="AO384" i="5" s="1"/>
  <c r="Z387" i="5"/>
  <c r="AM388" i="5"/>
  <c r="AN388" i="5" s="1"/>
  <c r="AO388" i="5" s="1"/>
  <c r="Z391" i="5"/>
  <c r="AK409" i="5"/>
  <c r="AA352" i="5"/>
  <c r="AB352" i="5" s="1"/>
  <c r="AQ352" i="5"/>
  <c r="AU352" i="5" s="1"/>
  <c r="AV352" i="5" s="1"/>
  <c r="AA357" i="5"/>
  <c r="AB357" i="5" s="1"/>
  <c r="AA358" i="5"/>
  <c r="AB358" i="5" s="1"/>
  <c r="AQ358" i="5"/>
  <c r="AU358" i="5" s="1"/>
  <c r="AV358" i="5" s="1"/>
  <c r="L373" i="5"/>
  <c r="AE23" i="6" s="1"/>
  <c r="AA348" i="5"/>
  <c r="AB348" i="5" s="1"/>
  <c r="AA351" i="5"/>
  <c r="AB351" i="5" s="1"/>
  <c r="AQ351" i="5"/>
  <c r="AA355" i="5"/>
  <c r="AB355" i="5" s="1"/>
  <c r="AQ355" i="5"/>
  <c r="AJ376" i="5"/>
  <c r="Z345" i="5"/>
  <c r="AM345" i="5"/>
  <c r="AM359" i="5"/>
  <c r="AN359" i="5" s="1"/>
  <c r="AO359" i="5" s="1"/>
  <c r="AM360" i="5"/>
  <c r="AN360" i="5" s="1"/>
  <c r="AO360" i="5" s="1"/>
  <c r="AQ366" i="5"/>
  <c r="AU366" i="5" s="1"/>
  <c r="AV366" i="5" s="1"/>
  <c r="L369" i="5"/>
  <c r="AA23" i="6" s="1"/>
  <c r="AQ373" i="5"/>
  <c r="AU373" i="5" s="1"/>
  <c r="AV373" i="5" s="1"/>
  <c r="AL376" i="5"/>
  <c r="T376" i="5"/>
  <c r="J369" i="5" s="1"/>
  <c r="T23" i="6" s="1"/>
  <c r="AQ354" i="5"/>
  <c r="U345" i="5"/>
  <c r="U376" i="5" s="1"/>
  <c r="J373" i="5" s="1"/>
  <c r="X23" i="6" s="1"/>
  <c r="AR376" i="5"/>
  <c r="AQ362" i="5"/>
  <c r="AU362" i="5" s="1"/>
  <c r="AV362" i="5" s="1"/>
  <c r="AQ313" i="5"/>
  <c r="AU313" i="5" s="1"/>
  <c r="AV313" i="5" s="1"/>
  <c r="AA313" i="5"/>
  <c r="AB313" i="5" s="1"/>
  <c r="AA316" i="5"/>
  <c r="AB316" i="5" s="1"/>
  <c r="AQ316" i="5"/>
  <c r="AU316" i="5" s="1"/>
  <c r="AV316" i="5" s="1"/>
  <c r="AA312" i="5"/>
  <c r="Z317" i="5"/>
  <c r="T343" i="5"/>
  <c r="J336" i="5" s="1"/>
  <c r="T22" i="6" s="1"/>
  <c r="L336" i="5"/>
  <c r="AA22" i="6" s="1"/>
  <c r="Z327" i="5"/>
  <c r="AJ343" i="5"/>
  <c r="AM319" i="5"/>
  <c r="AN319" i="5" s="1"/>
  <c r="AO319" i="5" s="1"/>
  <c r="AM320" i="5"/>
  <c r="AN320" i="5" s="1"/>
  <c r="AO320" i="5" s="1"/>
  <c r="AM321" i="5"/>
  <c r="AN321" i="5" s="1"/>
  <c r="AO321" i="5" s="1"/>
  <c r="U343" i="5"/>
  <c r="J340" i="5" s="1"/>
  <c r="X22" i="6" s="1"/>
  <c r="L340" i="5"/>
  <c r="AE22" i="6" s="1"/>
  <c r="AK343" i="5"/>
  <c r="AM328" i="5"/>
  <c r="AN328" i="5" s="1"/>
  <c r="AO328" i="5" s="1"/>
  <c r="Z325" i="5"/>
  <c r="Z329" i="5"/>
  <c r="Y343" i="5"/>
  <c r="AM312" i="5"/>
  <c r="AQ312" i="5" s="1"/>
  <c r="Z319" i="5"/>
  <c r="Z320" i="5"/>
  <c r="Z321" i="5"/>
  <c r="Z322" i="5"/>
  <c r="Z323" i="5"/>
  <c r="Z324" i="5"/>
  <c r="AM327" i="5"/>
  <c r="AN327" i="5" s="1"/>
  <c r="AO327" i="5" s="1"/>
  <c r="AS342" i="5"/>
  <c r="AQ280" i="5"/>
  <c r="AA283" i="5"/>
  <c r="AB283" i="5" s="1"/>
  <c r="AA281" i="5"/>
  <c r="AB281" i="5" s="1"/>
  <c r="Z287" i="5"/>
  <c r="AM288" i="5"/>
  <c r="AN288" i="5" s="1"/>
  <c r="AO288" i="5" s="1"/>
  <c r="T310" i="5"/>
  <c r="J303" i="5" s="1"/>
  <c r="T21" i="6" s="1"/>
  <c r="AM289" i="5"/>
  <c r="AN289" i="5" s="1"/>
  <c r="AO289" i="5" s="1"/>
  <c r="AS296" i="5"/>
  <c r="AQ303" i="5"/>
  <c r="AU303" i="5" s="1"/>
  <c r="AV303" i="5" s="1"/>
  <c r="U279" i="5"/>
  <c r="U310" i="5" s="1"/>
  <c r="J307" i="5" s="1"/>
  <c r="X21" i="6" s="1"/>
  <c r="L307" i="5"/>
  <c r="AE21" i="6" s="1"/>
  <c r="AR310" i="5"/>
  <c r="AQ302" i="5"/>
  <c r="AU302" i="5" s="1"/>
  <c r="AV302" i="5" s="1"/>
  <c r="AM286" i="5"/>
  <c r="AN286" i="5" s="1"/>
  <c r="AO286" i="5" s="1"/>
  <c r="Z289" i="5"/>
  <c r="AM290" i="5"/>
  <c r="AN290" i="5" s="1"/>
  <c r="AO290" i="5" s="1"/>
  <c r="AK310" i="5"/>
  <c r="AQ308" i="5"/>
  <c r="AU308" i="5" s="1"/>
  <c r="AV308" i="5" s="1"/>
  <c r="X310" i="5"/>
  <c r="AL310" i="5"/>
  <c r="Z286" i="5"/>
  <c r="AM287" i="5"/>
  <c r="AN287" i="5" s="1"/>
  <c r="AO287" i="5" s="1"/>
  <c r="AM279" i="5"/>
  <c r="Z291" i="5"/>
  <c r="Z292" i="5"/>
  <c r="Z293" i="5"/>
  <c r="AA249" i="5"/>
  <c r="AB249" i="5" s="1"/>
  <c r="AQ249" i="5"/>
  <c r="AN246" i="5"/>
  <c r="AA250" i="5"/>
  <c r="AB250" i="5" s="1"/>
  <c r="AA253" i="5"/>
  <c r="AB253" i="5" s="1"/>
  <c r="AQ253" i="5"/>
  <c r="AU253" i="5" s="1"/>
  <c r="AV253" i="5" s="1"/>
  <c r="AA251" i="5"/>
  <c r="AB251" i="5" s="1"/>
  <c r="AA248" i="5"/>
  <c r="AB248" i="5" s="1"/>
  <c r="Z246" i="5"/>
  <c r="Z255" i="5"/>
  <c r="AM259" i="5"/>
  <c r="AN259" i="5" s="1"/>
  <c r="AO259" i="5" s="1"/>
  <c r="AQ260" i="5"/>
  <c r="AM261" i="5"/>
  <c r="AN261" i="5" s="1"/>
  <c r="AO261" i="5" s="1"/>
  <c r="Z254" i="5"/>
  <c r="Z257" i="5"/>
  <c r="Z263" i="5"/>
  <c r="AU267" i="5"/>
  <c r="AV267" i="5" s="1"/>
  <c r="AS267" i="5"/>
  <c r="T277" i="5"/>
  <c r="J270" i="5" s="1"/>
  <c r="T20" i="6" s="1"/>
  <c r="U246" i="5"/>
  <c r="U277" i="5" s="1"/>
  <c r="J274" i="5" s="1"/>
  <c r="X20" i="6" s="1"/>
  <c r="L274" i="5"/>
  <c r="AE20" i="6" s="1"/>
  <c r="AR277" i="5"/>
  <c r="AM255" i="5"/>
  <c r="AN255" i="5" s="1"/>
  <c r="AO255" i="5" s="1"/>
  <c r="Z259" i="5"/>
  <c r="Z261" i="5"/>
  <c r="AQ264" i="5"/>
  <c r="AQ272" i="5"/>
  <c r="AQ276" i="5"/>
  <c r="AU276" i="5" s="1"/>
  <c r="AV276" i="5" s="1"/>
  <c r="AJ277" i="5"/>
  <c r="Z256" i="5"/>
  <c r="AK277" i="5"/>
  <c r="Y277" i="5"/>
  <c r="AL277" i="5"/>
  <c r="AM254" i="5"/>
  <c r="AN254" i="5" s="1"/>
  <c r="AO254" i="5" s="1"/>
  <c r="Z258" i="5"/>
  <c r="Z262" i="5"/>
  <c r="AA216" i="5"/>
  <c r="AB216" i="5" s="1"/>
  <c r="AQ216" i="5"/>
  <c r="AU216" i="5" s="1"/>
  <c r="AV216" i="5" s="1"/>
  <c r="AA219" i="5"/>
  <c r="AB219" i="5" s="1"/>
  <c r="AQ219" i="5"/>
  <c r="AN220" i="5"/>
  <c r="AO220" i="5" s="1"/>
  <c r="U244" i="5"/>
  <c r="J241" i="5" s="1"/>
  <c r="X19" i="6" s="1"/>
  <c r="L241" i="5"/>
  <c r="AE19" i="6" s="1"/>
  <c r="AR244" i="5"/>
  <c r="AA236" i="5"/>
  <c r="AB236" i="5" s="1"/>
  <c r="X244" i="5"/>
  <c r="AK244" i="5"/>
  <c r="AQ217" i="5"/>
  <c r="AA231" i="5"/>
  <c r="AB231" i="5" s="1"/>
  <c r="AA239" i="5"/>
  <c r="AB239" i="5" s="1"/>
  <c r="AA243" i="5"/>
  <c r="AB243" i="5" s="1"/>
  <c r="AQ243" i="5"/>
  <c r="Y244" i="5"/>
  <c r="AL244" i="5"/>
  <c r="AM222" i="5"/>
  <c r="AN222" i="5" s="1"/>
  <c r="AO222" i="5" s="1"/>
  <c r="AM229" i="5"/>
  <c r="AN229" i="5" s="1"/>
  <c r="AO229" i="5" s="1"/>
  <c r="W244" i="5"/>
  <c r="AJ244" i="5"/>
  <c r="AM213" i="5"/>
  <c r="AA234" i="5"/>
  <c r="AB234" i="5" s="1"/>
  <c r="AA242" i="5"/>
  <c r="AB242" i="5" s="1"/>
  <c r="AQ242" i="5"/>
  <c r="Z222" i="5"/>
  <c r="AM223" i="5"/>
  <c r="AN223" i="5" s="1"/>
  <c r="AO223" i="5" s="1"/>
  <c r="AM224" i="5"/>
  <c r="AN224" i="5" s="1"/>
  <c r="AO224" i="5" s="1"/>
  <c r="AM225" i="5"/>
  <c r="AN225" i="5" s="1"/>
  <c r="AO225" i="5" s="1"/>
  <c r="AM226" i="5"/>
  <c r="AN226" i="5" s="1"/>
  <c r="AO226" i="5" s="1"/>
  <c r="AM227" i="5"/>
  <c r="AN227" i="5" s="1"/>
  <c r="AO227" i="5" s="1"/>
  <c r="Z229" i="5"/>
  <c r="AA228" i="5"/>
  <c r="AB228" i="5" s="1"/>
  <c r="AQ228" i="5"/>
  <c r="AU228" i="5" s="1"/>
  <c r="AV228" i="5" s="1"/>
  <c r="AA237" i="5"/>
  <c r="AB237" i="5" s="1"/>
  <c r="AQ241" i="5"/>
  <c r="AU241" i="5" s="1"/>
  <c r="AV241" i="5" s="1"/>
  <c r="T244" i="5"/>
  <c r="J237" i="5" s="1"/>
  <c r="T19" i="6" s="1"/>
  <c r="L237" i="5"/>
  <c r="AA19" i="6" s="1"/>
  <c r="Z223" i="5"/>
  <c r="Z224" i="5"/>
  <c r="Z225" i="5"/>
  <c r="Z226" i="5"/>
  <c r="Z227" i="5"/>
  <c r="AA149" i="5"/>
  <c r="AB149" i="5" s="1"/>
  <c r="AA153" i="5"/>
  <c r="AB153" i="5" s="1"/>
  <c r="AQ153" i="5"/>
  <c r="X178" i="5"/>
  <c r="Y178" i="5"/>
  <c r="AL178" i="5"/>
  <c r="AM154" i="5"/>
  <c r="AN154" i="5" s="1"/>
  <c r="AO154" i="5" s="1"/>
  <c r="Z157" i="5"/>
  <c r="AM158" i="5"/>
  <c r="AN158" i="5" s="1"/>
  <c r="AO158" i="5" s="1"/>
  <c r="Z161" i="5"/>
  <c r="AM162" i="5"/>
  <c r="AN162" i="5" s="1"/>
  <c r="AO162" i="5" s="1"/>
  <c r="Z165" i="5"/>
  <c r="AQ176" i="5"/>
  <c r="Z147" i="5"/>
  <c r="Z154" i="5"/>
  <c r="AM155" i="5"/>
  <c r="AN155" i="5" s="1"/>
  <c r="AO155" i="5" s="1"/>
  <c r="Z158" i="5"/>
  <c r="AM159" i="5"/>
  <c r="AN159" i="5" s="1"/>
  <c r="AO159" i="5" s="1"/>
  <c r="Z162" i="5"/>
  <c r="AM163" i="5"/>
  <c r="AN163" i="5" s="1"/>
  <c r="AO163" i="5" s="1"/>
  <c r="AM147" i="5"/>
  <c r="AQ173" i="5"/>
  <c r="T178" i="5"/>
  <c r="J171" i="5" s="1"/>
  <c r="T17" i="6" s="1"/>
  <c r="L171" i="5"/>
  <c r="AA17" i="6" s="1"/>
  <c r="Z155" i="5"/>
  <c r="AM156" i="5"/>
  <c r="AN156" i="5" s="1"/>
  <c r="AO156" i="5" s="1"/>
  <c r="Z159" i="5"/>
  <c r="AM160" i="5"/>
  <c r="AN160" i="5" s="1"/>
  <c r="AO160" i="5" s="1"/>
  <c r="Z163" i="5"/>
  <c r="AM164" i="5"/>
  <c r="AN164" i="5" s="1"/>
  <c r="AO164" i="5" s="1"/>
  <c r="AM168" i="5"/>
  <c r="AN168" i="5" s="1"/>
  <c r="AO168" i="5" s="1"/>
  <c r="Z171" i="5"/>
  <c r="AQ172" i="5"/>
  <c r="U147" i="5"/>
  <c r="U178" i="5" s="1"/>
  <c r="J175" i="5" s="1"/>
  <c r="X17" i="6" s="1"/>
  <c r="L175" i="5"/>
  <c r="AE17" i="6" s="1"/>
  <c r="AR178" i="5"/>
  <c r="AM167" i="5"/>
  <c r="Z170" i="5"/>
  <c r="AM175" i="5"/>
  <c r="AJ178" i="5"/>
  <c r="Z156" i="5"/>
  <c r="AM157" i="5"/>
  <c r="AN157" i="5" s="1"/>
  <c r="AO157" i="5" s="1"/>
  <c r="Z160" i="5"/>
  <c r="AM161" i="5"/>
  <c r="AN161" i="5" s="1"/>
  <c r="AO161" i="5" s="1"/>
  <c r="Z164" i="5"/>
  <c r="AM165" i="5"/>
  <c r="AN165" i="5" s="1"/>
  <c r="AO165" i="5" s="1"/>
  <c r="AM166" i="5"/>
  <c r="AN166" i="5" s="1"/>
  <c r="AO166" i="5" s="1"/>
  <c r="Z169" i="5"/>
  <c r="AM174" i="5"/>
  <c r="AN174" i="5" s="1"/>
  <c r="AO174" i="5" s="1"/>
  <c r="Z177" i="5"/>
  <c r="AA117" i="5"/>
  <c r="AB117" i="5" s="1"/>
  <c r="AA118" i="5"/>
  <c r="AB118" i="5" s="1"/>
  <c r="AQ118" i="5"/>
  <c r="AA114" i="5"/>
  <c r="AA115" i="5"/>
  <c r="AB115" i="5" s="1"/>
  <c r="AA124" i="5"/>
  <c r="AB124" i="5" s="1"/>
  <c r="AA119" i="5"/>
  <c r="AB119" i="5" s="1"/>
  <c r="AA120" i="5"/>
  <c r="AB120" i="5" s="1"/>
  <c r="AQ120" i="5"/>
  <c r="AU120" i="5" s="1"/>
  <c r="AV120" i="5" s="1"/>
  <c r="Y145" i="5"/>
  <c r="AL145" i="5"/>
  <c r="AM127" i="5"/>
  <c r="AN127" i="5" s="1"/>
  <c r="AO127" i="5" s="1"/>
  <c r="AM114" i="5"/>
  <c r="AQ133" i="5"/>
  <c r="X145" i="5"/>
  <c r="T145" i="5"/>
  <c r="J138" i="5" s="1"/>
  <c r="T16" i="6" s="1"/>
  <c r="L138" i="5"/>
  <c r="AA16" i="6" s="1"/>
  <c r="Z126" i="5"/>
  <c r="U145" i="5"/>
  <c r="J142" i="5" s="1"/>
  <c r="X16" i="6" s="1"/>
  <c r="L142" i="5"/>
  <c r="AE16" i="6" s="1"/>
  <c r="AR145" i="5"/>
  <c r="AJ145" i="5"/>
  <c r="AM129" i="5"/>
  <c r="AN129" i="5" s="1"/>
  <c r="AO129" i="5" s="1"/>
  <c r="AA81" i="5"/>
  <c r="AQ86" i="5"/>
  <c r="AU86" i="5" s="1"/>
  <c r="AV86" i="5" s="1"/>
  <c r="AA84" i="5"/>
  <c r="AB84" i="5" s="1"/>
  <c r="AA87" i="5"/>
  <c r="AB87" i="5" s="1"/>
  <c r="AA85" i="5"/>
  <c r="AB85" i="5" s="1"/>
  <c r="AM92" i="5"/>
  <c r="AN92" i="5" s="1"/>
  <c r="AO92" i="5" s="1"/>
  <c r="AM93" i="5"/>
  <c r="AN93" i="5" s="1"/>
  <c r="AO93" i="5" s="1"/>
  <c r="AM94" i="5"/>
  <c r="AN94" i="5" s="1"/>
  <c r="AO94" i="5" s="1"/>
  <c r="AM95" i="5"/>
  <c r="AN95" i="5" s="1"/>
  <c r="AO95" i="5" s="1"/>
  <c r="AQ111" i="5"/>
  <c r="AU111" i="5" s="1"/>
  <c r="AV111" i="5" s="1"/>
  <c r="AM98" i="5"/>
  <c r="AN98" i="5" s="1"/>
  <c r="AO98" i="5" s="1"/>
  <c r="T112" i="5"/>
  <c r="J105" i="5" s="1"/>
  <c r="T15" i="6" s="1"/>
  <c r="L105" i="5"/>
  <c r="AA15" i="6" s="1"/>
  <c r="Z91" i="5"/>
  <c r="Z92" i="5"/>
  <c r="Z93" i="5"/>
  <c r="Z94" i="5"/>
  <c r="Z95" i="5"/>
  <c r="Z99" i="5"/>
  <c r="U81" i="5"/>
  <c r="U112" i="5" s="1"/>
  <c r="L109" i="5"/>
  <c r="AE15" i="6" s="1"/>
  <c r="AR112" i="5"/>
  <c r="AJ112" i="5"/>
  <c r="Z98" i="5"/>
  <c r="AK112" i="5"/>
  <c r="AU101" i="5"/>
  <c r="AV101" i="5" s="1"/>
  <c r="Y112" i="5"/>
  <c r="AL112" i="5"/>
  <c r="Z97" i="5"/>
  <c r="AQ106" i="5"/>
  <c r="AA49" i="5"/>
  <c r="AB49" i="5" s="1"/>
  <c r="Z48" i="5"/>
  <c r="AM48" i="5"/>
  <c r="AM54" i="5"/>
  <c r="AN54" i="5" s="1"/>
  <c r="AO54" i="5" s="1"/>
  <c r="Z58" i="5"/>
  <c r="Z55" i="5"/>
  <c r="AM59" i="5"/>
  <c r="AN59" i="5" s="1"/>
  <c r="AO59" i="5" s="1"/>
  <c r="AM63" i="5"/>
  <c r="AN63" i="5" s="1"/>
  <c r="AO63" i="5" s="1"/>
  <c r="AQ73" i="5"/>
  <c r="T79" i="5"/>
  <c r="J72" i="5" s="1"/>
  <c r="T14" i="6" s="1"/>
  <c r="L72" i="5"/>
  <c r="AA14" i="6" s="1"/>
  <c r="Z57" i="5"/>
  <c r="AQ66" i="5"/>
  <c r="AQ70" i="5"/>
  <c r="AQ78" i="5"/>
  <c r="AU78" i="5" s="1"/>
  <c r="AV78" i="5" s="1"/>
  <c r="U48" i="5"/>
  <c r="U79" i="5" s="1"/>
  <c r="J76" i="5" s="1"/>
  <c r="X14" i="6" s="1"/>
  <c r="AR79" i="5"/>
  <c r="Z54" i="5"/>
  <c r="AM58" i="5"/>
  <c r="AN58" i="5" s="1"/>
  <c r="AO58" i="5" s="1"/>
  <c r="W79" i="5"/>
  <c r="AJ79" i="5"/>
  <c r="AM55" i="5"/>
  <c r="AN55" i="5" s="1"/>
  <c r="AO55" i="5" s="1"/>
  <c r="Z59" i="5"/>
  <c r="Z63" i="5"/>
  <c r="AQ67" i="5"/>
  <c r="AK79" i="5"/>
  <c r="Z56" i="5"/>
  <c r="AM60" i="5"/>
  <c r="AN60" i="5" s="1"/>
  <c r="AO60" i="5" s="1"/>
  <c r="Z61" i="5"/>
  <c r="AM62" i="5"/>
  <c r="AN62" i="5" s="1"/>
  <c r="AO62" i="5" s="1"/>
  <c r="AA32" i="5"/>
  <c r="AB32" i="5" s="1"/>
  <c r="AQ32" i="5"/>
  <c r="AU32" i="5" s="1"/>
  <c r="AV32" i="5" s="1"/>
  <c r="AA35" i="5"/>
  <c r="AB35" i="5" s="1"/>
  <c r="AQ35" i="5"/>
  <c r="AU35" i="5" s="1"/>
  <c r="AV35" i="5" s="1"/>
  <c r="AA27" i="5"/>
  <c r="AB27" i="5" s="1"/>
  <c r="AQ27" i="5"/>
  <c r="AU27" i="5" s="1"/>
  <c r="AV27" i="5" s="1"/>
  <c r="AA33" i="5"/>
  <c r="AB33" i="5" s="1"/>
  <c r="AQ33" i="5"/>
  <c r="AA19" i="5"/>
  <c r="AB19" i="5" s="1"/>
  <c r="AQ19" i="5"/>
  <c r="AU19" i="5" s="1"/>
  <c r="AV19" i="5" s="1"/>
  <c r="AA25" i="5"/>
  <c r="AB25" i="5" s="1"/>
  <c r="AA24" i="5"/>
  <c r="AB24" i="5" s="1"/>
  <c r="AA20" i="5"/>
  <c r="AB20" i="5" s="1"/>
  <c r="AA23" i="5"/>
  <c r="AB23" i="5" s="1"/>
  <c r="AA34" i="5"/>
  <c r="AB34" i="5" s="1"/>
  <c r="AQ34" i="5"/>
  <c r="AR46" i="5"/>
  <c r="X46" i="5"/>
  <c r="AK46" i="5"/>
  <c r="Z15" i="5"/>
  <c r="AM15" i="5"/>
  <c r="AQ21" i="5"/>
  <c r="T46" i="5"/>
  <c r="AA42" i="5"/>
  <c r="AB42" i="5" s="1"/>
  <c r="AQ41" i="5"/>
  <c r="AU41" i="5" s="1"/>
  <c r="AJ46" i="5"/>
  <c r="AQ22" i="5"/>
  <c r="AQ30" i="5"/>
  <c r="AA44" i="5"/>
  <c r="AB44" i="5" s="1"/>
  <c r="AQ53" i="5" l="1"/>
  <c r="AU53" i="5" s="1"/>
  <c r="AV53" i="5" s="1"/>
  <c r="AQ69" i="5"/>
  <c r="AQ119" i="5"/>
  <c r="AU119" i="5" s="1"/>
  <c r="AV119" i="5" s="1"/>
  <c r="AN81" i="5"/>
  <c r="AQ87" i="5"/>
  <c r="AU87" i="5" s="1"/>
  <c r="AV87" i="5" s="1"/>
  <c r="AQ85" i="5"/>
  <c r="AQ50" i="5"/>
  <c r="AQ149" i="5"/>
  <c r="AS149" i="5" s="1"/>
  <c r="AA230" i="5"/>
  <c r="AB230" i="5" s="1"/>
  <c r="AQ213" i="5"/>
  <c r="AQ105" i="5"/>
  <c r="AQ82" i="5"/>
  <c r="AU82" i="5" s="1"/>
  <c r="AV82" i="5" s="1"/>
  <c r="AQ51" i="5"/>
  <c r="AU51" i="5" s="1"/>
  <c r="AV51" i="5" s="1"/>
  <c r="AQ404" i="5"/>
  <c r="AU404" i="5" s="1"/>
  <c r="AV404" i="5" s="1"/>
  <c r="AW404" i="5" s="1"/>
  <c r="AX404" i="5" s="1"/>
  <c r="AQ49" i="5"/>
  <c r="AQ233" i="5"/>
  <c r="AU233" i="5" s="1"/>
  <c r="AV233" i="5" s="1"/>
  <c r="J109" i="5"/>
  <c r="X15" i="6" s="1"/>
  <c r="AQ144" i="5"/>
  <c r="AQ122" i="5"/>
  <c r="AQ138" i="5"/>
  <c r="AQ143" i="5"/>
  <c r="AU143" i="5" s="1"/>
  <c r="AV143" i="5" s="1"/>
  <c r="AA116" i="5"/>
  <c r="AB116" i="5" s="1"/>
  <c r="AQ115" i="5"/>
  <c r="AU115" i="5" s="1"/>
  <c r="AV115" i="5" s="1"/>
  <c r="AW115" i="5" s="1"/>
  <c r="AX115" i="5" s="1"/>
  <c r="AQ141" i="5"/>
  <c r="AU141" i="5" s="1"/>
  <c r="AV141" i="5" s="1"/>
  <c r="AS111" i="5"/>
  <c r="AQ107" i="5"/>
  <c r="AS107" i="5" s="1"/>
  <c r="AQ84" i="5"/>
  <c r="AU84" i="5" s="1"/>
  <c r="AV84" i="5" s="1"/>
  <c r="AA318" i="5"/>
  <c r="AB318" i="5" s="1"/>
  <c r="AQ348" i="5"/>
  <c r="AU348" i="5" s="1"/>
  <c r="AV348" i="5" s="1"/>
  <c r="AQ363" i="5"/>
  <c r="AU363" i="5" s="1"/>
  <c r="AV363" i="5" s="1"/>
  <c r="AW363" i="5" s="1"/>
  <c r="AX363" i="5" s="1"/>
  <c r="AQ65" i="5"/>
  <c r="AU65" i="5" s="1"/>
  <c r="AV65" i="5" s="1"/>
  <c r="AQ275" i="5"/>
  <c r="AU275" i="5" s="1"/>
  <c r="AV275" i="5" s="1"/>
  <c r="AW275" i="5" s="1"/>
  <c r="AX275" i="5" s="1"/>
  <c r="AS305" i="5"/>
  <c r="AQ88" i="5"/>
  <c r="AU88" i="5" s="1"/>
  <c r="AV88" i="5" s="1"/>
  <c r="AW88" i="5" s="1"/>
  <c r="AX88" i="5" s="1"/>
  <c r="AQ135" i="5"/>
  <c r="AQ123" i="5"/>
  <c r="AQ218" i="5"/>
  <c r="AS218" i="5" s="1"/>
  <c r="AQ356" i="5"/>
  <c r="AU356" i="5" s="1"/>
  <c r="AV356" i="5" s="1"/>
  <c r="AW356" i="5" s="1"/>
  <c r="AX356" i="5" s="1"/>
  <c r="AQ231" i="5"/>
  <c r="AU231" i="5" s="1"/>
  <c r="AV231" i="5" s="1"/>
  <c r="AW231" i="5" s="1"/>
  <c r="AX231" i="5" s="1"/>
  <c r="AQ336" i="5"/>
  <c r="AQ279" i="5"/>
  <c r="AQ117" i="5"/>
  <c r="AU117" i="5" s="1"/>
  <c r="AV117" i="5" s="1"/>
  <c r="AW117" i="5" s="1"/>
  <c r="AX117" i="5" s="1"/>
  <c r="AQ248" i="5"/>
  <c r="AS248" i="5" s="1"/>
  <c r="AQ337" i="5"/>
  <c r="AQ331" i="5"/>
  <c r="AU331" i="5" s="1"/>
  <c r="AV331" i="5" s="1"/>
  <c r="AA406" i="5"/>
  <c r="AB406" i="5" s="1"/>
  <c r="AE14" i="6"/>
  <c r="AQ20" i="5"/>
  <c r="AU20" i="5" s="1"/>
  <c r="AV20" i="5" s="1"/>
  <c r="AW20" i="5" s="1"/>
  <c r="AX20" i="5" s="1"/>
  <c r="AQ24" i="5"/>
  <c r="AU24" i="5" s="1"/>
  <c r="AV24" i="5" s="1"/>
  <c r="AW24" i="5" s="1"/>
  <c r="AX24" i="5" s="1"/>
  <c r="AQ44" i="5"/>
  <c r="AU44" i="5" s="1"/>
  <c r="AV44" i="5" s="1"/>
  <c r="AW44" i="5" s="1"/>
  <c r="AX44" i="5" s="1"/>
  <c r="AV41" i="5"/>
  <c r="AW41" i="5" s="1"/>
  <c r="AX41" i="5" s="1"/>
  <c r="AQ16" i="5"/>
  <c r="AU16" i="5" s="1"/>
  <c r="AV16" i="5" s="1"/>
  <c r="AW16" i="5" s="1"/>
  <c r="AX16" i="5" s="1"/>
  <c r="AA18" i="5"/>
  <c r="AB18" i="5" s="1"/>
  <c r="AQ31" i="5"/>
  <c r="AU31" i="5" s="1"/>
  <c r="AV31" i="5" s="1"/>
  <c r="AQ270" i="5"/>
  <c r="AU270" i="5" s="1"/>
  <c r="AV270" i="5" s="1"/>
  <c r="AQ370" i="5"/>
  <c r="AU370" i="5" s="1"/>
  <c r="AV370" i="5" s="1"/>
  <c r="AQ214" i="5"/>
  <c r="AS214" i="5" s="1"/>
  <c r="AQ268" i="5"/>
  <c r="AQ330" i="5"/>
  <c r="AU330" i="5" s="1"/>
  <c r="AV330" i="5" s="1"/>
  <c r="AQ402" i="5"/>
  <c r="AU402" i="5" s="1"/>
  <c r="AV402" i="5" s="1"/>
  <c r="AW402" i="5" s="1"/>
  <c r="AX402" i="5" s="1"/>
  <c r="AQ379" i="5"/>
  <c r="AS379" i="5" s="1"/>
  <c r="AQ273" i="5"/>
  <c r="AU273" i="5" s="1"/>
  <c r="AV273" i="5" s="1"/>
  <c r="AQ299" i="5"/>
  <c r="AU299" i="5" s="1"/>
  <c r="AV299" i="5" s="1"/>
  <c r="AQ281" i="5"/>
  <c r="AS281" i="5" s="1"/>
  <c r="AQ332" i="5"/>
  <c r="AQ339" i="5"/>
  <c r="AQ382" i="5"/>
  <c r="AS382" i="5" s="1"/>
  <c r="AQ385" i="5"/>
  <c r="AQ346" i="5"/>
  <c r="AQ389" i="5"/>
  <c r="AS389" i="5" s="1"/>
  <c r="AQ234" i="5"/>
  <c r="AU234" i="5" s="1"/>
  <c r="AV234" i="5" s="1"/>
  <c r="AW234" i="5" s="1"/>
  <c r="AX234" i="5" s="1"/>
  <c r="AQ340" i="5"/>
  <c r="AU340" i="5" s="1"/>
  <c r="AV340" i="5" s="1"/>
  <c r="AW340" i="5" s="1"/>
  <c r="AX340" i="5" s="1"/>
  <c r="AQ338" i="5"/>
  <c r="AU338" i="5" s="1"/>
  <c r="AV338" i="5" s="1"/>
  <c r="AQ142" i="5"/>
  <c r="AS142" i="5" s="1"/>
  <c r="AQ274" i="5"/>
  <c r="AU274" i="5" s="1"/>
  <c r="AV274" i="5" s="1"/>
  <c r="AQ408" i="5"/>
  <c r="AU408" i="5" s="1"/>
  <c r="AV408" i="5" s="1"/>
  <c r="AW408" i="5" s="1"/>
  <c r="AX408" i="5" s="1"/>
  <c r="AQ29" i="5"/>
  <c r="AS29" i="5" s="1"/>
  <c r="AQ71" i="5"/>
  <c r="AU71" i="5" s="1"/>
  <c r="AV71" i="5" s="1"/>
  <c r="AS334" i="5"/>
  <c r="AS137" i="5"/>
  <c r="AQ124" i="5"/>
  <c r="AS124" i="5" s="1"/>
  <c r="AA235" i="5"/>
  <c r="AB235" i="5" s="1"/>
  <c r="AQ392" i="5"/>
  <c r="AU392" i="5" s="1"/>
  <c r="AV392" i="5" s="1"/>
  <c r="AW392" i="5" s="1"/>
  <c r="AX392" i="5" s="1"/>
  <c r="AQ152" i="5"/>
  <c r="AS152" i="5" s="1"/>
  <c r="AQ309" i="5"/>
  <c r="AU309" i="5" s="1"/>
  <c r="AV309" i="5" s="1"/>
  <c r="AW309" i="5" s="1"/>
  <c r="AX309" i="5" s="1"/>
  <c r="AQ121" i="5"/>
  <c r="AU121" i="5" s="1"/>
  <c r="AV121" i="5" s="1"/>
  <c r="AW121" i="5" s="1"/>
  <c r="AX121" i="5" s="1"/>
  <c r="AS316" i="5"/>
  <c r="AQ372" i="5"/>
  <c r="AU372" i="5" s="1"/>
  <c r="AV372" i="5" s="1"/>
  <c r="AQ23" i="5"/>
  <c r="AU23" i="5" s="1"/>
  <c r="AV23" i="5" s="1"/>
  <c r="AQ26" i="5"/>
  <c r="AU26" i="5" s="1"/>
  <c r="AV26" i="5" s="1"/>
  <c r="AQ74" i="5"/>
  <c r="AU74" i="5" s="1"/>
  <c r="AV74" i="5" s="1"/>
  <c r="AS64" i="5"/>
  <c r="AQ365" i="5"/>
  <c r="AU365" i="5" s="1"/>
  <c r="AV365" i="5" s="1"/>
  <c r="AW365" i="5" s="1"/>
  <c r="AX365" i="5" s="1"/>
  <c r="AQ128" i="5"/>
  <c r="AU128" i="5" s="1"/>
  <c r="AV128" i="5" s="1"/>
  <c r="AQ371" i="5"/>
  <c r="AU371" i="5" s="1"/>
  <c r="AV371" i="5" s="1"/>
  <c r="AW371" i="5" s="1"/>
  <c r="AX371" i="5" s="1"/>
  <c r="AQ359" i="5"/>
  <c r="AU359" i="5" s="1"/>
  <c r="AV359" i="5" s="1"/>
  <c r="AW359" i="5" s="1"/>
  <c r="AX359" i="5" s="1"/>
  <c r="AS86" i="5"/>
  <c r="AQ353" i="5"/>
  <c r="AU353" i="5" s="1"/>
  <c r="AV353" i="5" s="1"/>
  <c r="AW353" i="5" s="1"/>
  <c r="AX353" i="5" s="1"/>
  <c r="AS318" i="5"/>
  <c r="AS116" i="5"/>
  <c r="AS51" i="5"/>
  <c r="AQ25" i="5"/>
  <c r="AU25" i="5" s="1"/>
  <c r="AV25" i="5" s="1"/>
  <c r="AA40" i="5"/>
  <c r="AB40" i="5" s="1"/>
  <c r="AS19" i="5"/>
  <c r="AQ36" i="5"/>
  <c r="AU36" i="5" s="1"/>
  <c r="AV36" i="5" s="1"/>
  <c r="AW36" i="5" s="1"/>
  <c r="AX36" i="5" s="1"/>
  <c r="AQ45" i="5"/>
  <c r="AU45" i="5" s="1"/>
  <c r="AV45" i="5" s="1"/>
  <c r="AW45" i="5" s="1"/>
  <c r="AX45" i="5" s="1"/>
  <c r="AQ37" i="5"/>
  <c r="AU37" i="5" s="1"/>
  <c r="AV37" i="5" s="1"/>
  <c r="AQ42" i="5"/>
  <c r="AQ38" i="5"/>
  <c r="AS38" i="5" s="1"/>
  <c r="AQ43" i="5"/>
  <c r="AU43" i="5" s="1"/>
  <c r="AV43" i="5" s="1"/>
  <c r="AW43" i="5" s="1"/>
  <c r="AX43" i="5" s="1"/>
  <c r="AS35" i="5"/>
  <c r="AQ400" i="5"/>
  <c r="AS348" i="5"/>
  <c r="AQ349" i="5"/>
  <c r="AS349" i="5" s="1"/>
  <c r="AQ315" i="5"/>
  <c r="AU315" i="5" s="1"/>
  <c r="AV315" i="5" s="1"/>
  <c r="AW315" i="5" s="1"/>
  <c r="AX315" i="5" s="1"/>
  <c r="AQ335" i="5"/>
  <c r="AU335" i="5" s="1"/>
  <c r="AV335" i="5" s="1"/>
  <c r="AQ284" i="5"/>
  <c r="AS284" i="5" s="1"/>
  <c r="AQ283" i="5"/>
  <c r="AU283" i="5" s="1"/>
  <c r="AV283" i="5" s="1"/>
  <c r="AQ282" i="5"/>
  <c r="AS253" i="5"/>
  <c r="AQ250" i="5"/>
  <c r="AU250" i="5" s="1"/>
  <c r="AV250" i="5" s="1"/>
  <c r="AW250" i="5" s="1"/>
  <c r="AX250" i="5" s="1"/>
  <c r="AQ252" i="5"/>
  <c r="AU252" i="5" s="1"/>
  <c r="AV252" i="5" s="1"/>
  <c r="AW252" i="5" s="1"/>
  <c r="AX252" i="5" s="1"/>
  <c r="AQ239" i="5"/>
  <c r="AU239" i="5" s="1"/>
  <c r="AV239" i="5" s="1"/>
  <c r="AW239" i="5" s="1"/>
  <c r="AX239" i="5" s="1"/>
  <c r="AQ237" i="5"/>
  <c r="AU237" i="5" s="1"/>
  <c r="AV237" i="5" s="1"/>
  <c r="AW237" i="5" s="1"/>
  <c r="AX237" i="5" s="1"/>
  <c r="AQ215" i="5"/>
  <c r="AU215" i="5" s="1"/>
  <c r="AV215" i="5" s="1"/>
  <c r="AQ148" i="5"/>
  <c r="AS148" i="5" s="1"/>
  <c r="AQ151" i="5"/>
  <c r="AU151" i="5" s="1"/>
  <c r="AV151" i="5" s="1"/>
  <c r="AQ139" i="5"/>
  <c r="AQ104" i="5"/>
  <c r="AS104" i="5" s="1"/>
  <c r="AQ83" i="5"/>
  <c r="AU83" i="5" s="1"/>
  <c r="AV83" i="5" s="1"/>
  <c r="AW83" i="5" s="1"/>
  <c r="AX83" i="5" s="1"/>
  <c r="AQ17" i="5"/>
  <c r="AU17" i="5" s="1"/>
  <c r="AV17" i="5" s="1"/>
  <c r="AW17" i="5" s="1"/>
  <c r="AX17" i="5" s="1"/>
  <c r="AS406" i="5"/>
  <c r="AS404" i="5"/>
  <c r="AQ398" i="5"/>
  <c r="AS373" i="5"/>
  <c r="AA347" i="5"/>
  <c r="AB347" i="5" s="1"/>
  <c r="AQ367" i="5"/>
  <c r="AU367" i="5" s="1"/>
  <c r="AV367" i="5" s="1"/>
  <c r="AS313" i="5"/>
  <c r="AQ314" i="5"/>
  <c r="AU314" i="5" s="1"/>
  <c r="AV314" i="5" s="1"/>
  <c r="AW314" i="5" s="1"/>
  <c r="AX314" i="5" s="1"/>
  <c r="AS303" i="5"/>
  <c r="AU235" i="5"/>
  <c r="AV235" i="5" s="1"/>
  <c r="AW235" i="5" s="1"/>
  <c r="AX235" i="5" s="1"/>
  <c r="AS235" i="5"/>
  <c r="AA215" i="5"/>
  <c r="AB215" i="5" s="1"/>
  <c r="AS220" i="5"/>
  <c r="AA148" i="5"/>
  <c r="AB148" i="5" s="1"/>
  <c r="AS78" i="5"/>
  <c r="AS41" i="5"/>
  <c r="AQ114" i="5"/>
  <c r="AS114" i="5" s="1"/>
  <c r="AU240" i="5"/>
  <c r="AV240" i="5" s="1"/>
  <c r="AW240" i="5" s="1"/>
  <c r="AX240" i="5" s="1"/>
  <c r="AS240" i="5"/>
  <c r="AA17" i="5"/>
  <c r="AB17" i="5" s="1"/>
  <c r="AS120" i="5"/>
  <c r="AQ166" i="5"/>
  <c r="AS166" i="5" s="1"/>
  <c r="AA240" i="5"/>
  <c r="AB240" i="5" s="1"/>
  <c r="AQ326" i="5"/>
  <c r="AU326" i="5" s="1"/>
  <c r="AV326" i="5" s="1"/>
  <c r="AQ361" i="5"/>
  <c r="AU361" i="5" s="1"/>
  <c r="AV361" i="5" s="1"/>
  <c r="AW361" i="5" s="1"/>
  <c r="AX361" i="5" s="1"/>
  <c r="AS366" i="5"/>
  <c r="AQ350" i="5"/>
  <c r="AU350" i="5" s="1"/>
  <c r="AV350" i="5" s="1"/>
  <c r="AA381" i="5"/>
  <c r="AB381" i="5" s="1"/>
  <c r="AA130" i="5"/>
  <c r="AB130" i="5" s="1"/>
  <c r="AQ130" i="5"/>
  <c r="AQ52" i="5"/>
  <c r="AQ103" i="5"/>
  <c r="AS103" i="5" s="1"/>
  <c r="AQ132" i="5"/>
  <c r="AU132" i="5" s="1"/>
  <c r="AV132" i="5" s="1"/>
  <c r="AQ134" i="5"/>
  <c r="AU134" i="5" s="1"/>
  <c r="AV134" i="5" s="1"/>
  <c r="AQ236" i="5"/>
  <c r="AQ221" i="5"/>
  <c r="AQ266" i="5"/>
  <c r="AU266" i="5" s="1"/>
  <c r="AV266" i="5" s="1"/>
  <c r="AQ301" i="5"/>
  <c r="AQ285" i="5"/>
  <c r="Z343" i="5"/>
  <c r="AQ394" i="5"/>
  <c r="AA369" i="5"/>
  <c r="AB369" i="5" s="1"/>
  <c r="AQ369" i="5"/>
  <c r="AQ108" i="5"/>
  <c r="AA72" i="5"/>
  <c r="AB72" i="5" s="1"/>
  <c r="AQ72" i="5"/>
  <c r="AS40" i="5"/>
  <c r="AQ28" i="5"/>
  <c r="AU28" i="5" s="1"/>
  <c r="AV28" i="5" s="1"/>
  <c r="AW28" i="5" s="1"/>
  <c r="AX28" i="5" s="1"/>
  <c r="AQ247" i="5"/>
  <c r="AS247" i="5" s="1"/>
  <c r="AQ300" i="5"/>
  <c r="AQ364" i="5"/>
  <c r="AU364" i="5" s="1"/>
  <c r="AV364" i="5" s="1"/>
  <c r="AW364" i="5" s="1"/>
  <c r="AX364" i="5" s="1"/>
  <c r="AQ357" i="5"/>
  <c r="AS402" i="5"/>
  <c r="AA368" i="5"/>
  <c r="AB368" i="5" s="1"/>
  <c r="AQ368" i="5"/>
  <c r="AN333" i="5"/>
  <c r="AO333" i="5" s="1"/>
  <c r="AQ333" i="5"/>
  <c r="AA269" i="5"/>
  <c r="AB269" i="5" s="1"/>
  <c r="AQ269" i="5"/>
  <c r="AA131" i="5"/>
  <c r="AB131" i="5" s="1"/>
  <c r="AQ131" i="5"/>
  <c r="AA110" i="5"/>
  <c r="AB110" i="5" s="1"/>
  <c r="AQ110" i="5"/>
  <c r="AQ109" i="5"/>
  <c r="AA76" i="5"/>
  <c r="AB76" i="5" s="1"/>
  <c r="AQ76" i="5"/>
  <c r="AA375" i="5"/>
  <c r="AB375" i="5" s="1"/>
  <c r="AQ375" i="5"/>
  <c r="AA102" i="5"/>
  <c r="AB102" i="5" s="1"/>
  <c r="AQ102" i="5"/>
  <c r="AA68" i="5"/>
  <c r="AB68" i="5" s="1"/>
  <c r="AQ68" i="5"/>
  <c r="Z244" i="5"/>
  <c r="AN298" i="5"/>
  <c r="AO298" i="5" s="1"/>
  <c r="AQ298" i="5"/>
  <c r="AS32" i="5"/>
  <c r="AS27" i="5"/>
  <c r="AQ77" i="5"/>
  <c r="AS77" i="5" s="1"/>
  <c r="AQ90" i="5"/>
  <c r="AS90" i="5" s="1"/>
  <c r="AQ238" i="5"/>
  <c r="AQ232" i="5"/>
  <c r="AA346" i="5"/>
  <c r="AB346" i="5" s="1"/>
  <c r="AQ396" i="5"/>
  <c r="AU396" i="5" s="1"/>
  <c r="AV396" i="5" s="1"/>
  <c r="AW396" i="5" s="1"/>
  <c r="AX396" i="5" s="1"/>
  <c r="AA306" i="5"/>
  <c r="AB306" i="5" s="1"/>
  <c r="AQ306" i="5"/>
  <c r="AA297" i="5"/>
  <c r="AB297" i="5" s="1"/>
  <c r="AQ297" i="5"/>
  <c r="AA341" i="5"/>
  <c r="AB341" i="5" s="1"/>
  <c r="AQ341" i="5"/>
  <c r="AA294" i="5"/>
  <c r="AB294" i="5" s="1"/>
  <c r="AQ294" i="5"/>
  <c r="AQ140" i="5"/>
  <c r="AA16" i="5"/>
  <c r="AB16" i="5" s="1"/>
  <c r="AQ39" i="5"/>
  <c r="AS39" i="5" s="1"/>
  <c r="AQ96" i="5"/>
  <c r="AS96" i="5" s="1"/>
  <c r="AQ136" i="5"/>
  <c r="AU136" i="5" s="1"/>
  <c r="AV136" i="5" s="1"/>
  <c r="AQ150" i="5"/>
  <c r="AQ251" i="5"/>
  <c r="AU251" i="5" s="1"/>
  <c r="AV251" i="5" s="1"/>
  <c r="AQ307" i="5"/>
  <c r="AU307" i="5" s="1"/>
  <c r="AV307" i="5" s="1"/>
  <c r="AW307" i="5" s="1"/>
  <c r="AX307" i="5" s="1"/>
  <c r="AQ288" i="5"/>
  <c r="AU288" i="5" s="1"/>
  <c r="AV288" i="5" s="1"/>
  <c r="AW288" i="5" s="1"/>
  <c r="AX288" i="5" s="1"/>
  <c r="AQ374" i="5"/>
  <c r="AA304" i="5"/>
  <c r="AB304" i="5" s="1"/>
  <c r="AQ304" i="5"/>
  <c r="AA271" i="5"/>
  <c r="AB271" i="5" s="1"/>
  <c r="AQ271" i="5"/>
  <c r="AA265" i="5"/>
  <c r="AB265" i="5" s="1"/>
  <c r="AQ265" i="5"/>
  <c r="AA295" i="5"/>
  <c r="AB295" i="5" s="1"/>
  <c r="AQ295" i="5"/>
  <c r="AA100" i="5"/>
  <c r="AB100" i="5" s="1"/>
  <c r="AQ100" i="5"/>
  <c r="AS252" i="5"/>
  <c r="AS82" i="5"/>
  <c r="AS302" i="5"/>
  <c r="AQ384" i="5"/>
  <c r="AS384" i="5" s="1"/>
  <c r="AQ75" i="5"/>
  <c r="AU75" i="5" s="1"/>
  <c r="AV75" i="5" s="1"/>
  <c r="AQ89" i="5"/>
  <c r="AU89" i="5" s="1"/>
  <c r="AV89" i="5" s="1"/>
  <c r="AQ125" i="5"/>
  <c r="AU125" i="5" s="1"/>
  <c r="AV125" i="5" s="1"/>
  <c r="AS230" i="5"/>
  <c r="AS216" i="5"/>
  <c r="AS358" i="5"/>
  <c r="AW406" i="5"/>
  <c r="AX406" i="5" s="1"/>
  <c r="AA391" i="5"/>
  <c r="AB391" i="5" s="1"/>
  <c r="AQ391" i="5"/>
  <c r="AA397" i="5"/>
  <c r="AB397" i="5" s="1"/>
  <c r="AQ397" i="5"/>
  <c r="AA401" i="5"/>
  <c r="AB401" i="5" s="1"/>
  <c r="AQ401" i="5"/>
  <c r="AA407" i="5"/>
  <c r="AB407" i="5" s="1"/>
  <c r="AQ407" i="5"/>
  <c r="AQ388" i="5"/>
  <c r="AA393" i="5"/>
  <c r="AB393" i="5" s="1"/>
  <c r="AQ393" i="5"/>
  <c r="AA387" i="5"/>
  <c r="AB387" i="5" s="1"/>
  <c r="AQ387" i="5"/>
  <c r="AA390" i="5"/>
  <c r="AB390" i="5" s="1"/>
  <c r="AQ390" i="5"/>
  <c r="AS392" i="5"/>
  <c r="AA403" i="5"/>
  <c r="AB403" i="5" s="1"/>
  <c r="AQ403" i="5"/>
  <c r="AO409" i="5"/>
  <c r="AU381" i="5"/>
  <c r="AV381" i="5" s="1"/>
  <c r="AS381" i="5"/>
  <c r="AU385" i="5"/>
  <c r="AV385" i="5" s="1"/>
  <c r="AS385" i="5"/>
  <c r="AA405" i="5"/>
  <c r="AB405" i="5" s="1"/>
  <c r="AQ405" i="5"/>
  <c r="AA399" i="5"/>
  <c r="AB399" i="5" s="1"/>
  <c r="AQ399" i="5"/>
  <c r="AN409" i="5"/>
  <c r="L407" i="5" s="1"/>
  <c r="F24" i="6" s="1"/>
  <c r="AA383" i="5"/>
  <c r="AB383" i="5" s="1"/>
  <c r="AQ383" i="5"/>
  <c r="AM409" i="5"/>
  <c r="AA395" i="5"/>
  <c r="AB395" i="5" s="1"/>
  <c r="AQ395" i="5"/>
  <c r="AA386" i="5"/>
  <c r="AB386" i="5" s="1"/>
  <c r="AQ386" i="5"/>
  <c r="Z409" i="5"/>
  <c r="AQ378" i="5"/>
  <c r="AA378" i="5"/>
  <c r="AU380" i="5"/>
  <c r="AV380" i="5" s="1"/>
  <c r="AS380" i="5"/>
  <c r="AW362" i="5"/>
  <c r="AX362" i="5" s="1"/>
  <c r="AW352" i="5"/>
  <c r="AX352" i="5" s="1"/>
  <c r="AW366" i="5"/>
  <c r="AX366" i="5" s="1"/>
  <c r="AW370" i="5"/>
  <c r="AX370" i="5" s="1"/>
  <c r="AU351" i="5"/>
  <c r="AV351" i="5" s="1"/>
  <c r="AS351" i="5"/>
  <c r="AW358" i="5"/>
  <c r="AX358" i="5" s="1"/>
  <c r="AU354" i="5"/>
  <c r="AV354" i="5" s="1"/>
  <c r="AS354" i="5"/>
  <c r="AS362" i="5"/>
  <c r="AW348" i="5"/>
  <c r="AX348" i="5" s="1"/>
  <c r="AU347" i="5"/>
  <c r="AV347" i="5" s="1"/>
  <c r="AS347" i="5"/>
  <c r="AS350" i="5"/>
  <c r="AQ360" i="5"/>
  <c r="AW372" i="5"/>
  <c r="AX372" i="5" s="1"/>
  <c r="AM376" i="5"/>
  <c r="AN345" i="5"/>
  <c r="AW373" i="5"/>
  <c r="AX373" i="5" s="1"/>
  <c r="Z376" i="5"/>
  <c r="AQ345" i="5"/>
  <c r="AA345" i="5"/>
  <c r="AW367" i="5"/>
  <c r="AX367" i="5" s="1"/>
  <c r="AS355" i="5"/>
  <c r="AU355" i="5"/>
  <c r="AV355" i="5" s="1"/>
  <c r="AS352" i="5"/>
  <c r="AU346" i="5"/>
  <c r="AV346" i="5" s="1"/>
  <c r="AS346" i="5"/>
  <c r="AW318" i="5"/>
  <c r="AX318" i="5" s="1"/>
  <c r="AW313" i="5"/>
  <c r="AX313" i="5" s="1"/>
  <c r="AU312" i="5"/>
  <c r="AS312" i="5"/>
  <c r="AA321" i="5"/>
  <c r="AB321" i="5" s="1"/>
  <c r="AQ321" i="5"/>
  <c r="AA329" i="5"/>
  <c r="AB329" i="5" s="1"/>
  <c r="AQ329" i="5"/>
  <c r="AA327" i="5"/>
  <c r="AB327" i="5" s="1"/>
  <c r="AQ327" i="5"/>
  <c r="AA319" i="5"/>
  <c r="AB319" i="5" s="1"/>
  <c r="AQ319" i="5"/>
  <c r="AW316" i="5"/>
  <c r="AX316" i="5" s="1"/>
  <c r="AU337" i="5"/>
  <c r="AV337" i="5" s="1"/>
  <c r="AS337" i="5"/>
  <c r="AM343" i="5"/>
  <c r="AN312" i="5"/>
  <c r="AS338" i="5"/>
  <c r="AA320" i="5"/>
  <c r="AB320" i="5" s="1"/>
  <c r="AQ320" i="5"/>
  <c r="AA325" i="5"/>
  <c r="AB325" i="5" s="1"/>
  <c r="AQ325" i="5"/>
  <c r="AW342" i="5"/>
  <c r="AX342" i="5" s="1"/>
  <c r="AW334" i="5"/>
  <c r="AX334" i="5" s="1"/>
  <c r="AA324" i="5"/>
  <c r="AB324" i="5" s="1"/>
  <c r="AQ324" i="5"/>
  <c r="AU339" i="5"/>
  <c r="AV339" i="5" s="1"/>
  <c r="AS339" i="5"/>
  <c r="AA317" i="5"/>
  <c r="AB317" i="5" s="1"/>
  <c r="AQ317" i="5"/>
  <c r="AA323" i="5"/>
  <c r="AB323" i="5" s="1"/>
  <c r="AQ323" i="5"/>
  <c r="AB312" i="5"/>
  <c r="AA322" i="5"/>
  <c r="AB322" i="5" s="1"/>
  <c r="AQ322" i="5"/>
  <c r="AU332" i="5"/>
  <c r="AV332" i="5" s="1"/>
  <c r="AS332" i="5"/>
  <c r="AU336" i="5"/>
  <c r="AV336" i="5" s="1"/>
  <c r="AS336" i="5"/>
  <c r="AQ328" i="5"/>
  <c r="AW303" i="5"/>
  <c r="AX303" i="5" s="1"/>
  <c r="AW308" i="5"/>
  <c r="AX308" i="5" s="1"/>
  <c r="AU279" i="5"/>
  <c r="AS279" i="5"/>
  <c r="AA289" i="5"/>
  <c r="AB289" i="5" s="1"/>
  <c r="AQ289" i="5"/>
  <c r="AA293" i="5"/>
  <c r="AB293" i="5" s="1"/>
  <c r="AQ293" i="5"/>
  <c r="AB279" i="5"/>
  <c r="AA292" i="5"/>
  <c r="AB292" i="5" s="1"/>
  <c r="AQ292" i="5"/>
  <c r="AA291" i="5"/>
  <c r="AB291" i="5" s="1"/>
  <c r="AQ291" i="5"/>
  <c r="AA290" i="5"/>
  <c r="AB290" i="5" s="1"/>
  <c r="AQ290" i="5"/>
  <c r="Z310" i="5"/>
  <c r="AM310" i="5"/>
  <c r="AN279" i="5"/>
  <c r="AW302" i="5"/>
  <c r="AX302" i="5" s="1"/>
  <c r="AS308" i="5"/>
  <c r="AA286" i="5"/>
  <c r="AB286" i="5" s="1"/>
  <c r="AQ286" i="5"/>
  <c r="AW296" i="5"/>
  <c r="AX296" i="5" s="1"/>
  <c r="AW299" i="5"/>
  <c r="AX299" i="5" s="1"/>
  <c r="AW305" i="5"/>
  <c r="AX305" i="5" s="1"/>
  <c r="AA287" i="5"/>
  <c r="AB287" i="5" s="1"/>
  <c r="AQ287" i="5"/>
  <c r="AU280" i="5"/>
  <c r="AV280" i="5" s="1"/>
  <c r="AS280" i="5"/>
  <c r="AW276" i="5"/>
  <c r="AX276" i="5" s="1"/>
  <c r="AA261" i="5"/>
  <c r="AB261" i="5" s="1"/>
  <c r="AQ261" i="5"/>
  <c r="AA257" i="5"/>
  <c r="AB257" i="5" s="1"/>
  <c r="AQ257" i="5"/>
  <c r="AA259" i="5"/>
  <c r="AB259" i="5" s="1"/>
  <c r="AQ259" i="5"/>
  <c r="AW274" i="5"/>
  <c r="AX274" i="5" s="1"/>
  <c r="AA254" i="5"/>
  <c r="AB254" i="5" s="1"/>
  <c r="AQ254" i="5"/>
  <c r="AA255" i="5"/>
  <c r="AB255" i="5" s="1"/>
  <c r="AQ255" i="5"/>
  <c r="AS276" i="5"/>
  <c r="AA256" i="5"/>
  <c r="AB256" i="5" s="1"/>
  <c r="AQ256" i="5"/>
  <c r="Z277" i="5"/>
  <c r="AQ246" i="5"/>
  <c r="AA246" i="5"/>
  <c r="AN277" i="5"/>
  <c r="L275" i="5" s="1"/>
  <c r="F20" i="6" s="1"/>
  <c r="AO246" i="5"/>
  <c r="AO277" i="5" s="1"/>
  <c r="AA262" i="5"/>
  <c r="AB262" i="5" s="1"/>
  <c r="AQ262" i="5"/>
  <c r="AU272" i="5"/>
  <c r="AV272" i="5" s="1"/>
  <c r="AS272" i="5"/>
  <c r="AW253" i="5"/>
  <c r="AX253" i="5" s="1"/>
  <c r="AM277" i="5"/>
  <c r="AA258" i="5"/>
  <c r="AB258" i="5" s="1"/>
  <c r="AQ258" i="5"/>
  <c r="AU268" i="5"/>
  <c r="AV268" i="5" s="1"/>
  <c r="AS268" i="5"/>
  <c r="AW267" i="5"/>
  <c r="AX267" i="5" s="1"/>
  <c r="AU249" i="5"/>
  <c r="AV249" i="5" s="1"/>
  <c r="AS249" i="5"/>
  <c r="AU264" i="5"/>
  <c r="AV264" i="5" s="1"/>
  <c r="AS264" i="5"/>
  <c r="AA263" i="5"/>
  <c r="AB263" i="5" s="1"/>
  <c r="AQ263" i="5"/>
  <c r="AS260" i="5"/>
  <c r="AU260" i="5"/>
  <c r="AV260" i="5" s="1"/>
  <c r="AS213" i="5"/>
  <c r="AU213" i="5"/>
  <c r="AW220" i="5"/>
  <c r="AX220" i="5" s="1"/>
  <c r="AW233" i="5"/>
  <c r="AX233" i="5" s="1"/>
  <c r="AW241" i="5"/>
  <c r="AX241" i="5" s="1"/>
  <c r="AW228" i="5"/>
  <c r="AX228" i="5" s="1"/>
  <c r="AS228" i="5"/>
  <c r="AA227" i="5"/>
  <c r="AB227" i="5" s="1"/>
  <c r="AQ227" i="5"/>
  <c r="AN213" i="5"/>
  <c r="AM244" i="5"/>
  <c r="AA226" i="5"/>
  <c r="AB226" i="5" s="1"/>
  <c r="AQ226" i="5"/>
  <c r="AW230" i="5"/>
  <c r="AX230" i="5" s="1"/>
  <c r="AU217" i="5"/>
  <c r="AV217" i="5" s="1"/>
  <c r="AS217" i="5"/>
  <c r="AU219" i="5"/>
  <c r="AV219" i="5" s="1"/>
  <c r="AS219" i="5"/>
  <c r="AA225" i="5"/>
  <c r="AB225" i="5" s="1"/>
  <c r="AQ225" i="5"/>
  <c r="AS241" i="5"/>
  <c r="AS233" i="5"/>
  <c r="AA224" i="5"/>
  <c r="AB224" i="5" s="1"/>
  <c r="AQ224" i="5"/>
  <c r="AA222" i="5"/>
  <c r="AB222" i="5" s="1"/>
  <c r="AQ222" i="5"/>
  <c r="AW216" i="5"/>
  <c r="AX216" i="5" s="1"/>
  <c r="AA223" i="5"/>
  <c r="AB223" i="5" s="1"/>
  <c r="AQ223" i="5"/>
  <c r="AA229" i="5"/>
  <c r="AB229" i="5" s="1"/>
  <c r="AQ229" i="5"/>
  <c r="AU242" i="5"/>
  <c r="AV242" i="5" s="1"/>
  <c r="AS242" i="5"/>
  <c r="AU243" i="5"/>
  <c r="AV243" i="5" s="1"/>
  <c r="AS243" i="5"/>
  <c r="AU214" i="5"/>
  <c r="AV214" i="5" s="1"/>
  <c r="AB213" i="5"/>
  <c r="AN175" i="5"/>
  <c r="AO175" i="5" s="1"/>
  <c r="AQ175" i="5"/>
  <c r="AA155" i="5"/>
  <c r="AB155" i="5" s="1"/>
  <c r="AQ155" i="5"/>
  <c r="AA154" i="5"/>
  <c r="AB154" i="5" s="1"/>
  <c r="AQ154" i="5"/>
  <c r="AA161" i="5"/>
  <c r="AB161" i="5" s="1"/>
  <c r="AQ161" i="5"/>
  <c r="AA164" i="5"/>
  <c r="AB164" i="5" s="1"/>
  <c r="AQ164" i="5"/>
  <c r="AN167" i="5"/>
  <c r="AO167" i="5" s="1"/>
  <c r="AQ167" i="5"/>
  <c r="AA163" i="5"/>
  <c r="AB163" i="5" s="1"/>
  <c r="AQ163" i="5"/>
  <c r="AA162" i="5"/>
  <c r="AB162" i="5" s="1"/>
  <c r="AQ162" i="5"/>
  <c r="AU176" i="5"/>
  <c r="AV176" i="5" s="1"/>
  <c r="AS176" i="5"/>
  <c r="AA157" i="5"/>
  <c r="AB157" i="5" s="1"/>
  <c r="AQ157" i="5"/>
  <c r="AQ147" i="5"/>
  <c r="Z178" i="5"/>
  <c r="AA147" i="5"/>
  <c r="AA160" i="5"/>
  <c r="AB160" i="5" s="1"/>
  <c r="AQ160" i="5"/>
  <c r="AU173" i="5"/>
  <c r="AV173" i="5" s="1"/>
  <c r="AS173" i="5"/>
  <c r="AQ168" i="5"/>
  <c r="AU153" i="5"/>
  <c r="AV153" i="5" s="1"/>
  <c r="AS153" i="5"/>
  <c r="AA170" i="5"/>
  <c r="AB170" i="5" s="1"/>
  <c r="AQ170" i="5"/>
  <c r="AA177" i="5"/>
  <c r="AB177" i="5" s="1"/>
  <c r="AQ177" i="5"/>
  <c r="AA159" i="5"/>
  <c r="AB159" i="5" s="1"/>
  <c r="AQ159" i="5"/>
  <c r="AN147" i="5"/>
  <c r="AM178" i="5"/>
  <c r="AA158" i="5"/>
  <c r="AB158" i="5" s="1"/>
  <c r="AQ158" i="5"/>
  <c r="AA165" i="5"/>
  <c r="AB165" i="5" s="1"/>
  <c r="AQ165" i="5"/>
  <c r="AA156" i="5"/>
  <c r="AB156" i="5" s="1"/>
  <c r="AQ156" i="5"/>
  <c r="AU172" i="5"/>
  <c r="AV172" i="5" s="1"/>
  <c r="AS172" i="5"/>
  <c r="AQ174" i="5"/>
  <c r="AA169" i="5"/>
  <c r="AB169" i="5" s="1"/>
  <c r="AQ169" i="5"/>
  <c r="AA171" i="5"/>
  <c r="AB171" i="5" s="1"/>
  <c r="AQ171" i="5"/>
  <c r="AW120" i="5"/>
  <c r="AX120" i="5" s="1"/>
  <c r="AQ127" i="5"/>
  <c r="AU133" i="5"/>
  <c r="AV133" i="5" s="1"/>
  <c r="AS133" i="5"/>
  <c r="AQ129" i="5"/>
  <c r="AW119" i="5"/>
  <c r="AX119" i="5" s="1"/>
  <c r="AU122" i="5"/>
  <c r="AV122" i="5" s="1"/>
  <c r="AS122" i="5"/>
  <c r="AA126" i="5"/>
  <c r="AB126" i="5" s="1"/>
  <c r="AQ126" i="5"/>
  <c r="AW116" i="5"/>
  <c r="AX116" i="5" s="1"/>
  <c r="Z145" i="5"/>
  <c r="AU123" i="5"/>
  <c r="AV123" i="5" s="1"/>
  <c r="AS123" i="5"/>
  <c r="AS118" i="5"/>
  <c r="AU118" i="5"/>
  <c r="AV118" i="5" s="1"/>
  <c r="AN114" i="5"/>
  <c r="AM145" i="5"/>
  <c r="AS119" i="5"/>
  <c r="AU144" i="5"/>
  <c r="AV144" i="5" s="1"/>
  <c r="AS144" i="5"/>
  <c r="AU135" i="5"/>
  <c r="AV135" i="5" s="1"/>
  <c r="AS135" i="5"/>
  <c r="AU138" i="5"/>
  <c r="AV138" i="5" s="1"/>
  <c r="AS138" i="5"/>
  <c r="AW137" i="5"/>
  <c r="AX137" i="5" s="1"/>
  <c r="AB114" i="5"/>
  <c r="AW86" i="5"/>
  <c r="AX86" i="5" s="1"/>
  <c r="AW87" i="5"/>
  <c r="AX87" i="5" s="1"/>
  <c r="AA98" i="5"/>
  <c r="AB98" i="5" s="1"/>
  <c r="AQ98" i="5"/>
  <c r="AA95" i="5"/>
  <c r="AB95" i="5" s="1"/>
  <c r="AQ95" i="5"/>
  <c r="AU85" i="5"/>
  <c r="AV85" i="5" s="1"/>
  <c r="AS85" i="5"/>
  <c r="AM112" i="5"/>
  <c r="AA94" i="5"/>
  <c r="AB94" i="5" s="1"/>
  <c r="AQ94" i="5"/>
  <c r="AA93" i="5"/>
  <c r="AB93" i="5" s="1"/>
  <c r="AQ93" i="5"/>
  <c r="AA97" i="5"/>
  <c r="AB97" i="5" s="1"/>
  <c r="AQ97" i="5"/>
  <c r="AA92" i="5"/>
  <c r="AB92" i="5" s="1"/>
  <c r="AQ92" i="5"/>
  <c r="AS87" i="5"/>
  <c r="AS84" i="5"/>
  <c r="AA91" i="5"/>
  <c r="AB91" i="5" s="1"/>
  <c r="AQ91" i="5"/>
  <c r="AW101" i="5"/>
  <c r="AX101" i="5" s="1"/>
  <c r="AW82" i="5"/>
  <c r="AX82" i="5" s="1"/>
  <c r="AU81" i="5"/>
  <c r="AU106" i="5"/>
  <c r="AV106" i="5" s="1"/>
  <c r="AS106" i="5"/>
  <c r="AB81" i="5"/>
  <c r="AW111" i="5"/>
  <c r="AX111" i="5" s="1"/>
  <c r="AA99" i="5"/>
  <c r="AB99" i="5" s="1"/>
  <c r="AQ99" i="5"/>
  <c r="AU105" i="5"/>
  <c r="AV105" i="5" s="1"/>
  <c r="AS105" i="5"/>
  <c r="AO81" i="5"/>
  <c r="AO112" i="5" s="1"/>
  <c r="AN112" i="5"/>
  <c r="L110" i="5" s="1"/>
  <c r="F15" i="6" s="1"/>
  <c r="Z112" i="5"/>
  <c r="AW53" i="5"/>
  <c r="AX53" i="5" s="1"/>
  <c r="AW51" i="5"/>
  <c r="AX51" i="5" s="1"/>
  <c r="AU73" i="5"/>
  <c r="AV73" i="5" s="1"/>
  <c r="AS73" i="5"/>
  <c r="AA58" i="5"/>
  <c r="AB58" i="5" s="1"/>
  <c r="AQ58" i="5"/>
  <c r="AU70" i="5"/>
  <c r="AV70" i="5" s="1"/>
  <c r="AS70" i="5"/>
  <c r="AS53" i="5"/>
  <c r="AU67" i="5"/>
  <c r="AV67" i="5" s="1"/>
  <c r="AS67" i="5"/>
  <c r="AU66" i="5"/>
  <c r="AV66" i="5" s="1"/>
  <c r="AS66" i="5"/>
  <c r="AA61" i="5"/>
  <c r="AB61" i="5" s="1"/>
  <c r="AQ61" i="5"/>
  <c r="AA63" i="5"/>
  <c r="AB63" i="5" s="1"/>
  <c r="AQ63" i="5"/>
  <c r="AA54" i="5"/>
  <c r="AB54" i="5" s="1"/>
  <c r="AQ54" i="5"/>
  <c r="AA57" i="5"/>
  <c r="AB57" i="5" s="1"/>
  <c r="AQ57" i="5"/>
  <c r="AM79" i="5"/>
  <c r="AN48" i="5"/>
  <c r="AU69" i="5"/>
  <c r="AV69" i="5" s="1"/>
  <c r="AS69" i="5"/>
  <c r="AA59" i="5"/>
  <c r="AB59" i="5" s="1"/>
  <c r="AQ59" i="5"/>
  <c r="AQ62" i="5"/>
  <c r="Z79" i="5"/>
  <c r="AQ48" i="5"/>
  <c r="AA48" i="5"/>
  <c r="AW64" i="5"/>
  <c r="AX64" i="5" s="1"/>
  <c r="AA56" i="5"/>
  <c r="AB56" i="5" s="1"/>
  <c r="AQ56" i="5"/>
  <c r="AQ60" i="5"/>
  <c r="AW78" i="5"/>
  <c r="AX78" i="5" s="1"/>
  <c r="AA55" i="5"/>
  <c r="AB55" i="5" s="1"/>
  <c r="AQ55" i="5"/>
  <c r="AU49" i="5"/>
  <c r="AV49" i="5" s="1"/>
  <c r="AS49" i="5"/>
  <c r="AU50" i="5"/>
  <c r="AV50" i="5" s="1"/>
  <c r="AS50" i="5"/>
  <c r="AW35" i="5"/>
  <c r="AX35" i="5" s="1"/>
  <c r="AW27" i="5"/>
  <c r="AX27" i="5" s="1"/>
  <c r="Z46" i="5"/>
  <c r="AQ15" i="5"/>
  <c r="AA15" i="5"/>
  <c r="AU33" i="5"/>
  <c r="AV33" i="5" s="1"/>
  <c r="AS33" i="5"/>
  <c r="AW32" i="5"/>
  <c r="AX32" i="5" s="1"/>
  <c r="AN15" i="5"/>
  <c r="AM46" i="5"/>
  <c r="AW40" i="5"/>
  <c r="AX40" i="5" s="1"/>
  <c r="AW19" i="5"/>
  <c r="AX19" i="5" s="1"/>
  <c r="AS30" i="5"/>
  <c r="AU30" i="5"/>
  <c r="AV30" i="5" s="1"/>
  <c r="AU34" i="5"/>
  <c r="AV34" i="5" s="1"/>
  <c r="AS34" i="5"/>
  <c r="AU22" i="5"/>
  <c r="AV22" i="5" s="1"/>
  <c r="AW22" i="5" s="1"/>
  <c r="AS22" i="5"/>
  <c r="AU21" i="5"/>
  <c r="AV21" i="5" s="1"/>
  <c r="AS21" i="5"/>
  <c r="AU18" i="5"/>
  <c r="AV18" i="5" s="1"/>
  <c r="AS18" i="5"/>
  <c r="AS65" i="5" l="1"/>
  <c r="AS115" i="5"/>
  <c r="AU149" i="5"/>
  <c r="AV149" i="5" s="1"/>
  <c r="AU107" i="5"/>
  <c r="AV107" i="5" s="1"/>
  <c r="AS117" i="5"/>
  <c r="AU124" i="5"/>
  <c r="AV124" i="5" s="1"/>
  <c r="AS128" i="5"/>
  <c r="AS151" i="5"/>
  <c r="AS299" i="5"/>
  <c r="AS270" i="5"/>
  <c r="AS275" i="5"/>
  <c r="AS231" i="5"/>
  <c r="AF20" i="6"/>
  <c r="AF15" i="6"/>
  <c r="AF24" i="6"/>
  <c r="AS288" i="5"/>
  <c r="AS143" i="5"/>
  <c r="AU284" i="5"/>
  <c r="AV284" i="5" s="1"/>
  <c r="AU90" i="5"/>
  <c r="AV90" i="5" s="1"/>
  <c r="AW90" i="5" s="1"/>
  <c r="AX90" i="5" s="1"/>
  <c r="AS363" i="5"/>
  <c r="AU148" i="5"/>
  <c r="AV148" i="5" s="1"/>
  <c r="AW148" i="5" s="1"/>
  <c r="AX148" i="5" s="1"/>
  <c r="AS283" i="5"/>
  <c r="AS372" i="5"/>
  <c r="AS315" i="5"/>
  <c r="AS215" i="5"/>
  <c r="AS234" i="5"/>
  <c r="AU349" i="5"/>
  <c r="AV349" i="5" s="1"/>
  <c r="AW349" i="5" s="1"/>
  <c r="AX349" i="5" s="1"/>
  <c r="AU114" i="5"/>
  <c r="AV114" i="5" s="1"/>
  <c r="AS141" i="5"/>
  <c r="AS125" i="5"/>
  <c r="AU103" i="5"/>
  <c r="AV103" i="5" s="1"/>
  <c r="AW103" i="5" s="1"/>
  <c r="AX103" i="5" s="1"/>
  <c r="AS83" i="5"/>
  <c r="AS89" i="5"/>
  <c r="AS20" i="5"/>
  <c r="AS88" i="5"/>
  <c r="AS370" i="5"/>
  <c r="AS74" i="5"/>
  <c r="AU77" i="5"/>
  <c r="AV77" i="5" s="1"/>
  <c r="AS71" i="5"/>
  <c r="AS75" i="5"/>
  <c r="AS273" i="5"/>
  <c r="AU218" i="5"/>
  <c r="AV218" i="5" s="1"/>
  <c r="AW218" i="5" s="1"/>
  <c r="AX218" i="5" s="1"/>
  <c r="AU379" i="5"/>
  <c r="AV379" i="5" s="1"/>
  <c r="AS239" i="5"/>
  <c r="AS251" i="5"/>
  <c r="AS365" i="5"/>
  <c r="AS356" i="5"/>
  <c r="AU389" i="5"/>
  <c r="AV389" i="5" s="1"/>
  <c r="AS331" i="5"/>
  <c r="AS309" i="5"/>
  <c r="AU248" i="5"/>
  <c r="AV248" i="5" s="1"/>
  <c r="AS136" i="5"/>
  <c r="AS134" i="5"/>
  <c r="AS330" i="5"/>
  <c r="AU142" i="5"/>
  <c r="AV142" i="5" s="1"/>
  <c r="AW142" i="5" s="1"/>
  <c r="AX142" i="5" s="1"/>
  <c r="AU382" i="5"/>
  <c r="AV382" i="5" s="1"/>
  <c r="AW382" i="5" s="1"/>
  <c r="AX382" i="5" s="1"/>
  <c r="AS44" i="5"/>
  <c r="AS24" i="5"/>
  <c r="AS25" i="5"/>
  <c r="AS31" i="5"/>
  <c r="AU29" i="5"/>
  <c r="AV29" i="5" s="1"/>
  <c r="AW29" i="5" s="1"/>
  <c r="AX29" i="5" s="1"/>
  <c r="AS16" i="5"/>
  <c r="AS23" i="5"/>
  <c r="AS26" i="5"/>
  <c r="AS37" i="5"/>
  <c r="AS408" i="5"/>
  <c r="AU281" i="5"/>
  <c r="AV281" i="5" s="1"/>
  <c r="AW281" i="5" s="1"/>
  <c r="AX281" i="5" s="1"/>
  <c r="AS371" i="5"/>
  <c r="AS340" i="5"/>
  <c r="AS335" i="5"/>
  <c r="AS121" i="5"/>
  <c r="AS367" i="5"/>
  <c r="AS353" i="5"/>
  <c r="AS237" i="5"/>
  <c r="AS359" i="5"/>
  <c r="AS250" i="5"/>
  <c r="AS361" i="5"/>
  <c r="AU104" i="5"/>
  <c r="AV104" i="5" s="1"/>
  <c r="AW104" i="5" s="1"/>
  <c r="AX104" i="5" s="1"/>
  <c r="AS364" i="5"/>
  <c r="AS132" i="5"/>
  <c r="AU152" i="5"/>
  <c r="AV152" i="5" s="1"/>
  <c r="AW152" i="5" s="1"/>
  <c r="AX152" i="5" s="1"/>
  <c r="AS274" i="5"/>
  <c r="AU96" i="5"/>
  <c r="AV96" i="5" s="1"/>
  <c r="AW96" i="5" s="1"/>
  <c r="AX96" i="5" s="1"/>
  <c r="AS266" i="5"/>
  <c r="AU166" i="5"/>
  <c r="AV166" i="5" s="1"/>
  <c r="AW166" i="5" s="1"/>
  <c r="AX166" i="5" s="1"/>
  <c r="AU38" i="5"/>
  <c r="AV38" i="5" s="1"/>
  <c r="AW38" i="5" s="1"/>
  <c r="AX38" i="5" s="1"/>
  <c r="AU39" i="5"/>
  <c r="AV39" i="5" s="1"/>
  <c r="AW39" i="5" s="1"/>
  <c r="AX39" i="5" s="1"/>
  <c r="AS45" i="5"/>
  <c r="AS36" i="5"/>
  <c r="AS43" i="5"/>
  <c r="AU42" i="5"/>
  <c r="AV42" i="5" s="1"/>
  <c r="AW42" i="5" s="1"/>
  <c r="AX42" i="5" s="1"/>
  <c r="AS42" i="5"/>
  <c r="AS17" i="5"/>
  <c r="AS28" i="5"/>
  <c r="AU400" i="5"/>
  <c r="AV400" i="5" s="1"/>
  <c r="AW400" i="5" s="1"/>
  <c r="AX400" i="5" s="1"/>
  <c r="AS400" i="5"/>
  <c r="AS326" i="5"/>
  <c r="AS314" i="5"/>
  <c r="AU282" i="5"/>
  <c r="AV282" i="5" s="1"/>
  <c r="AW282" i="5" s="1"/>
  <c r="AX282" i="5" s="1"/>
  <c r="AS282" i="5"/>
  <c r="AU247" i="5"/>
  <c r="AV247" i="5" s="1"/>
  <c r="AW247" i="5" s="1"/>
  <c r="AX247" i="5" s="1"/>
  <c r="AS139" i="5"/>
  <c r="AU139" i="5"/>
  <c r="AV139" i="5" s="1"/>
  <c r="AW139" i="5" s="1"/>
  <c r="AX139" i="5" s="1"/>
  <c r="AQ112" i="5"/>
  <c r="AU398" i="5"/>
  <c r="AV398" i="5" s="1"/>
  <c r="AW398" i="5" s="1"/>
  <c r="AX398" i="5" s="1"/>
  <c r="AS398" i="5"/>
  <c r="AB145" i="5"/>
  <c r="AU384" i="5"/>
  <c r="AV384" i="5" s="1"/>
  <c r="AS271" i="5"/>
  <c r="AU271" i="5"/>
  <c r="AV271" i="5" s="1"/>
  <c r="AW271" i="5" s="1"/>
  <c r="AX271" i="5" s="1"/>
  <c r="AU140" i="5"/>
  <c r="AV140" i="5" s="1"/>
  <c r="AW140" i="5" s="1"/>
  <c r="AX140" i="5" s="1"/>
  <c r="AS140" i="5"/>
  <c r="AU68" i="5"/>
  <c r="AV68" i="5" s="1"/>
  <c r="AW68" i="5" s="1"/>
  <c r="AX68" i="5" s="1"/>
  <c r="AS68" i="5"/>
  <c r="AU109" i="5"/>
  <c r="AV109" i="5" s="1"/>
  <c r="AW109" i="5" s="1"/>
  <c r="AX109" i="5" s="1"/>
  <c r="AS109" i="5"/>
  <c r="AU300" i="5"/>
  <c r="AV300" i="5" s="1"/>
  <c r="AW300" i="5" s="1"/>
  <c r="AX300" i="5" s="1"/>
  <c r="AS300" i="5"/>
  <c r="AU72" i="5"/>
  <c r="AV72" i="5" s="1"/>
  <c r="AS72" i="5"/>
  <c r="AU294" i="5"/>
  <c r="AV294" i="5" s="1"/>
  <c r="AS294" i="5"/>
  <c r="AU110" i="5"/>
  <c r="AV110" i="5" s="1"/>
  <c r="AW110" i="5" s="1"/>
  <c r="AX110" i="5" s="1"/>
  <c r="AS110" i="5"/>
  <c r="AU100" i="5"/>
  <c r="AV100" i="5" s="1"/>
  <c r="AW100" i="5" s="1"/>
  <c r="AX100" i="5" s="1"/>
  <c r="AS100" i="5"/>
  <c r="AU304" i="5"/>
  <c r="AV304" i="5" s="1"/>
  <c r="AW304" i="5" s="1"/>
  <c r="AX304" i="5" s="1"/>
  <c r="AS304" i="5"/>
  <c r="AU102" i="5"/>
  <c r="AV102" i="5" s="1"/>
  <c r="AW102" i="5" s="1"/>
  <c r="AX102" i="5" s="1"/>
  <c r="AS102" i="5"/>
  <c r="AS108" i="5"/>
  <c r="AU108" i="5"/>
  <c r="AV108" i="5" s="1"/>
  <c r="AU301" i="5"/>
  <c r="AV301" i="5" s="1"/>
  <c r="AW301" i="5" s="1"/>
  <c r="AX301" i="5" s="1"/>
  <c r="AS301" i="5"/>
  <c r="AA145" i="5"/>
  <c r="J143" i="5" s="1"/>
  <c r="AU368" i="5"/>
  <c r="AV368" i="5" s="1"/>
  <c r="AW368" i="5" s="1"/>
  <c r="AX368" i="5" s="1"/>
  <c r="AS368" i="5"/>
  <c r="AS396" i="5"/>
  <c r="AU150" i="5"/>
  <c r="AV150" i="5" s="1"/>
  <c r="AW150" i="5" s="1"/>
  <c r="AX150" i="5" s="1"/>
  <c r="AS150" i="5"/>
  <c r="AU341" i="5"/>
  <c r="AV341" i="5" s="1"/>
  <c r="AW341" i="5" s="1"/>
  <c r="AX341" i="5" s="1"/>
  <c r="AS341" i="5"/>
  <c r="AU131" i="5"/>
  <c r="AV131" i="5" s="1"/>
  <c r="AW131" i="5" s="1"/>
  <c r="AX131" i="5" s="1"/>
  <c r="AS131" i="5"/>
  <c r="AU295" i="5"/>
  <c r="AV295" i="5" s="1"/>
  <c r="AS295" i="5"/>
  <c r="AU374" i="5"/>
  <c r="AV374" i="5" s="1"/>
  <c r="AW374" i="5" s="1"/>
  <c r="AX374" i="5" s="1"/>
  <c r="AS374" i="5"/>
  <c r="AU375" i="5"/>
  <c r="AV375" i="5" s="1"/>
  <c r="AS375" i="5"/>
  <c r="AU357" i="5"/>
  <c r="AV357" i="5" s="1"/>
  <c r="AW357" i="5" s="1"/>
  <c r="AX357" i="5" s="1"/>
  <c r="AS357" i="5"/>
  <c r="AU369" i="5"/>
  <c r="AV369" i="5" s="1"/>
  <c r="AW369" i="5" s="1"/>
  <c r="AX369" i="5" s="1"/>
  <c r="AS369" i="5"/>
  <c r="AU285" i="5"/>
  <c r="AV285" i="5" s="1"/>
  <c r="AW285" i="5" s="1"/>
  <c r="AX285" i="5" s="1"/>
  <c r="AS285" i="5"/>
  <c r="AB112" i="5"/>
  <c r="AQ145" i="5"/>
  <c r="AS307" i="5"/>
  <c r="AU297" i="5"/>
  <c r="AV297" i="5" s="1"/>
  <c r="AS297" i="5"/>
  <c r="AU232" i="5"/>
  <c r="AV232" i="5" s="1"/>
  <c r="AS232" i="5"/>
  <c r="AU298" i="5"/>
  <c r="AV298" i="5" s="1"/>
  <c r="AS298" i="5"/>
  <c r="AU269" i="5"/>
  <c r="AV269" i="5" s="1"/>
  <c r="AS269" i="5"/>
  <c r="AU221" i="5"/>
  <c r="AV221" i="5" s="1"/>
  <c r="AS221" i="5"/>
  <c r="AU52" i="5"/>
  <c r="AV52" i="5" s="1"/>
  <c r="AW52" i="5" s="1"/>
  <c r="AX52" i="5" s="1"/>
  <c r="AS52" i="5"/>
  <c r="AS76" i="5"/>
  <c r="AU76" i="5"/>
  <c r="AV76" i="5" s="1"/>
  <c r="AU394" i="5"/>
  <c r="AV394" i="5" s="1"/>
  <c r="AW394" i="5" s="1"/>
  <c r="AX394" i="5" s="1"/>
  <c r="AS394" i="5"/>
  <c r="AU236" i="5"/>
  <c r="AV236" i="5" s="1"/>
  <c r="AS236" i="5"/>
  <c r="AU130" i="5"/>
  <c r="AV130" i="5" s="1"/>
  <c r="AW130" i="5" s="1"/>
  <c r="AX130" i="5" s="1"/>
  <c r="AS130" i="5"/>
  <c r="AU265" i="5"/>
  <c r="AV265" i="5" s="1"/>
  <c r="AW265" i="5" s="1"/>
  <c r="AX265" i="5" s="1"/>
  <c r="AS265" i="5"/>
  <c r="AU238" i="5"/>
  <c r="AV238" i="5" s="1"/>
  <c r="AS238" i="5"/>
  <c r="AU306" i="5"/>
  <c r="AV306" i="5" s="1"/>
  <c r="AS306" i="5"/>
  <c r="AU333" i="5"/>
  <c r="AV333" i="5" s="1"/>
  <c r="AW333" i="5" s="1"/>
  <c r="AX333" i="5" s="1"/>
  <c r="AS333" i="5"/>
  <c r="AU405" i="5"/>
  <c r="AV405" i="5" s="1"/>
  <c r="AS405" i="5"/>
  <c r="AU383" i="5"/>
  <c r="AV383" i="5" s="1"/>
  <c r="AS383" i="5"/>
  <c r="AU393" i="5"/>
  <c r="AV393" i="5" s="1"/>
  <c r="AS393" i="5"/>
  <c r="AU386" i="5"/>
  <c r="AV386" i="5" s="1"/>
  <c r="AS386" i="5"/>
  <c r="AU397" i="5"/>
  <c r="AV397" i="5" s="1"/>
  <c r="AS397" i="5"/>
  <c r="AW379" i="5"/>
  <c r="AX379" i="5" s="1"/>
  <c r="AW385" i="5"/>
  <c r="AX385" i="5" s="1"/>
  <c r="AU390" i="5"/>
  <c r="AV390" i="5" s="1"/>
  <c r="AS390" i="5"/>
  <c r="AU388" i="5"/>
  <c r="AV388" i="5" s="1"/>
  <c r="AS388" i="5"/>
  <c r="AW384" i="5"/>
  <c r="AX384" i="5" s="1"/>
  <c r="AU407" i="5"/>
  <c r="AV407" i="5" s="1"/>
  <c r="AS407" i="5"/>
  <c r="AU391" i="5"/>
  <c r="AV391" i="5" s="1"/>
  <c r="AS391" i="5"/>
  <c r="AW381" i="5"/>
  <c r="AX381" i="5" s="1"/>
  <c r="AU387" i="5"/>
  <c r="AV387" i="5" s="1"/>
  <c r="AS387" i="5"/>
  <c r="AQ409" i="5"/>
  <c r="AU378" i="5"/>
  <c r="AS378" i="5"/>
  <c r="AW380" i="5"/>
  <c r="AX380" i="5" s="1"/>
  <c r="AU395" i="5"/>
  <c r="AV395" i="5" s="1"/>
  <c r="AS395" i="5"/>
  <c r="AU399" i="5"/>
  <c r="AV399" i="5" s="1"/>
  <c r="AS399" i="5"/>
  <c r="AU401" i="5"/>
  <c r="AV401" i="5" s="1"/>
  <c r="AS401" i="5"/>
  <c r="AA409" i="5"/>
  <c r="J407" i="5" s="1"/>
  <c r="E24" i="6" s="1"/>
  <c r="AB378" i="5"/>
  <c r="AB409" i="5" s="1"/>
  <c r="AW389" i="5"/>
  <c r="AX389" i="5" s="1"/>
  <c r="AU403" i="5"/>
  <c r="AV403" i="5" s="1"/>
  <c r="AS403" i="5"/>
  <c r="AQ376" i="5"/>
  <c r="AU345" i="5"/>
  <c r="AS345" i="5"/>
  <c r="AW354" i="5"/>
  <c r="AX354" i="5" s="1"/>
  <c r="AW355" i="5"/>
  <c r="AX355" i="5" s="1"/>
  <c r="AW347" i="5"/>
  <c r="AX347" i="5" s="1"/>
  <c r="AU360" i="5"/>
  <c r="AV360" i="5" s="1"/>
  <c r="AS360" i="5"/>
  <c r="AW346" i="5"/>
  <c r="AX346" i="5" s="1"/>
  <c r="AW351" i="5"/>
  <c r="AX351" i="5" s="1"/>
  <c r="AN376" i="5"/>
  <c r="L374" i="5" s="1"/>
  <c r="F23" i="6" s="1"/>
  <c r="AO345" i="5"/>
  <c r="AO376" i="5" s="1"/>
  <c r="AW350" i="5"/>
  <c r="AX350" i="5" s="1"/>
  <c r="AA376" i="5"/>
  <c r="J374" i="5" s="1"/>
  <c r="E23" i="6" s="1"/>
  <c r="Y23" i="6" s="1"/>
  <c r="AB345" i="5"/>
  <c r="AB376" i="5" s="1"/>
  <c r="AA343" i="5"/>
  <c r="J341" i="5" s="1"/>
  <c r="E22" i="6" s="1"/>
  <c r="Y22" i="6" s="1"/>
  <c r="AW336" i="5"/>
  <c r="AX336" i="5" s="1"/>
  <c r="AW331" i="5"/>
  <c r="AX331" i="5" s="1"/>
  <c r="AW339" i="5"/>
  <c r="AX339" i="5" s="1"/>
  <c r="AW330" i="5"/>
  <c r="AX330" i="5" s="1"/>
  <c r="AW338" i="5"/>
  <c r="AX338" i="5" s="1"/>
  <c r="AW335" i="5"/>
  <c r="AX335" i="5" s="1"/>
  <c r="AV312" i="5"/>
  <c r="AS328" i="5"/>
  <c r="AU328" i="5"/>
  <c r="AV328" i="5" s="1"/>
  <c r="AU324" i="5"/>
  <c r="AV324" i="5" s="1"/>
  <c r="AS324" i="5"/>
  <c r="AW326" i="5"/>
  <c r="AX326" i="5" s="1"/>
  <c r="AO312" i="5"/>
  <c r="AO343" i="5" s="1"/>
  <c r="AN343" i="5"/>
  <c r="L341" i="5" s="1"/>
  <c r="F22" i="6" s="1"/>
  <c r="AU319" i="5"/>
  <c r="AV319" i="5" s="1"/>
  <c r="AS319" i="5"/>
  <c r="AS327" i="5"/>
  <c r="AU327" i="5"/>
  <c r="AV327" i="5" s="1"/>
  <c r="AQ343" i="5"/>
  <c r="AW332" i="5"/>
  <c r="AX332" i="5" s="1"/>
  <c r="AU322" i="5"/>
  <c r="AV322" i="5" s="1"/>
  <c r="AS322" i="5"/>
  <c r="AU323" i="5"/>
  <c r="AV323" i="5" s="1"/>
  <c r="AS323" i="5"/>
  <c r="AS325" i="5"/>
  <c r="AU325" i="5"/>
  <c r="AV325" i="5" s="1"/>
  <c r="AU329" i="5"/>
  <c r="AV329" i="5" s="1"/>
  <c r="AS329" i="5"/>
  <c r="AW337" i="5"/>
  <c r="AX337" i="5" s="1"/>
  <c r="AB343" i="5"/>
  <c r="AU317" i="5"/>
  <c r="AV317" i="5" s="1"/>
  <c r="AS317" i="5"/>
  <c r="AU320" i="5"/>
  <c r="AV320" i="5" s="1"/>
  <c r="AS320" i="5"/>
  <c r="AU321" i="5"/>
  <c r="AV321" i="5" s="1"/>
  <c r="AS321" i="5"/>
  <c r="AU289" i="5"/>
  <c r="AV289" i="5" s="1"/>
  <c r="AS289" i="5"/>
  <c r="AW280" i="5"/>
  <c r="AX280" i="5" s="1"/>
  <c r="AW284" i="5"/>
  <c r="AX284" i="5" s="1"/>
  <c r="AA310" i="5"/>
  <c r="J308" i="5" s="1"/>
  <c r="E21" i="6" s="1"/>
  <c r="Y21" i="6" s="1"/>
  <c r="AV279" i="5"/>
  <c r="AU286" i="5"/>
  <c r="AV286" i="5" s="1"/>
  <c r="AS286" i="5"/>
  <c r="AW283" i="5"/>
  <c r="AX283" i="5" s="1"/>
  <c r="AU290" i="5"/>
  <c r="AV290" i="5" s="1"/>
  <c r="AS290" i="5"/>
  <c r="AB310" i="5"/>
  <c r="AU287" i="5"/>
  <c r="AV287" i="5" s="1"/>
  <c r="AS287" i="5"/>
  <c r="AU291" i="5"/>
  <c r="AV291" i="5" s="1"/>
  <c r="AS291" i="5"/>
  <c r="AQ310" i="5"/>
  <c r="AU293" i="5"/>
  <c r="AV293" i="5" s="1"/>
  <c r="AS293" i="5"/>
  <c r="AN310" i="5"/>
  <c r="L308" i="5" s="1"/>
  <c r="F21" i="6" s="1"/>
  <c r="AO279" i="5"/>
  <c r="AO310" i="5" s="1"/>
  <c r="AU292" i="5"/>
  <c r="AV292" i="5" s="1"/>
  <c r="AS292" i="5"/>
  <c r="AS262" i="5"/>
  <c r="AU262" i="5"/>
  <c r="AV262" i="5" s="1"/>
  <c r="AW251" i="5"/>
  <c r="AX251" i="5" s="1"/>
  <c r="AS261" i="5"/>
  <c r="AU261" i="5"/>
  <c r="AV261" i="5" s="1"/>
  <c r="AW248" i="5"/>
  <c r="AX248" i="5" s="1"/>
  <c r="AU259" i="5"/>
  <c r="AV259" i="5" s="1"/>
  <c r="AS259" i="5"/>
  <c r="AW264" i="5"/>
  <c r="AX264" i="5" s="1"/>
  <c r="AW268" i="5"/>
  <c r="AX268" i="5" s="1"/>
  <c r="AW260" i="5"/>
  <c r="AX260" i="5" s="1"/>
  <c r="AU258" i="5"/>
  <c r="AV258" i="5" s="1"/>
  <c r="AS258" i="5"/>
  <c r="AW266" i="5"/>
  <c r="AX266" i="5" s="1"/>
  <c r="AU255" i="5"/>
  <c r="AV255" i="5" s="1"/>
  <c r="AS255" i="5"/>
  <c r="AW270" i="5"/>
  <c r="AX270" i="5" s="1"/>
  <c r="AA277" i="5"/>
  <c r="J275" i="5" s="1"/>
  <c r="E20" i="6" s="1"/>
  <c r="AB246" i="5"/>
  <c r="AB277" i="5" s="1"/>
  <c r="AW273" i="5"/>
  <c r="AX273" i="5" s="1"/>
  <c r="AS263" i="5"/>
  <c r="AU263" i="5"/>
  <c r="AV263" i="5" s="1"/>
  <c r="AW272" i="5"/>
  <c r="AX272" i="5" s="1"/>
  <c r="AQ277" i="5"/>
  <c r="AU246" i="5"/>
  <c r="AS246" i="5"/>
  <c r="AU254" i="5"/>
  <c r="AV254" i="5" s="1"/>
  <c r="AS254" i="5"/>
  <c r="AU257" i="5"/>
  <c r="AV257" i="5" s="1"/>
  <c r="AS257" i="5"/>
  <c r="AU256" i="5"/>
  <c r="AV256" i="5" s="1"/>
  <c r="AS256" i="5"/>
  <c r="AW249" i="5"/>
  <c r="AX249" i="5" s="1"/>
  <c r="AB244" i="5"/>
  <c r="AU229" i="5"/>
  <c r="AV229" i="5" s="1"/>
  <c r="AS229" i="5"/>
  <c r="AU225" i="5"/>
  <c r="AV225" i="5" s="1"/>
  <c r="AS225" i="5"/>
  <c r="AU226" i="5"/>
  <c r="AV226" i="5" s="1"/>
  <c r="AS226" i="5"/>
  <c r="AA244" i="5"/>
  <c r="J242" i="5" s="1"/>
  <c r="E19" i="6" s="1"/>
  <c r="Y19" i="6" s="1"/>
  <c r="AW214" i="5"/>
  <c r="AX214" i="5" s="1"/>
  <c r="AS222" i="5"/>
  <c r="AU222" i="5"/>
  <c r="AV222" i="5" s="1"/>
  <c r="AW219" i="5"/>
  <c r="AX219" i="5" s="1"/>
  <c r="AV213" i="5"/>
  <c r="AW215" i="5"/>
  <c r="AX215" i="5" s="1"/>
  <c r="AU224" i="5"/>
  <c r="AV224" i="5" s="1"/>
  <c r="AS224" i="5"/>
  <c r="AW243" i="5"/>
  <c r="AX243" i="5" s="1"/>
  <c r="AW217" i="5"/>
  <c r="AX217" i="5" s="1"/>
  <c r="AN244" i="5"/>
  <c r="L242" i="5" s="1"/>
  <c r="F19" i="6" s="1"/>
  <c r="AO213" i="5"/>
  <c r="AO244" i="5" s="1"/>
  <c r="AQ244" i="5"/>
  <c r="AU223" i="5"/>
  <c r="AV223" i="5" s="1"/>
  <c r="AS223" i="5"/>
  <c r="AU227" i="5"/>
  <c r="AV227" i="5" s="1"/>
  <c r="AS227" i="5"/>
  <c r="AW242" i="5"/>
  <c r="AX242" i="5" s="1"/>
  <c r="L209" i="5"/>
  <c r="F18" i="6" s="1"/>
  <c r="J209" i="5"/>
  <c r="E18" i="6" s="1"/>
  <c r="Y18" i="6" s="1"/>
  <c r="AU159" i="5"/>
  <c r="AV159" i="5" s="1"/>
  <c r="AS159" i="5"/>
  <c r="AU157" i="5"/>
  <c r="AV157" i="5" s="1"/>
  <c r="AS157" i="5"/>
  <c r="AU163" i="5"/>
  <c r="AV163" i="5" s="1"/>
  <c r="AS163" i="5"/>
  <c r="AU169" i="5"/>
  <c r="AV169" i="5" s="1"/>
  <c r="AS169" i="5"/>
  <c r="AW151" i="5"/>
  <c r="AX151" i="5" s="1"/>
  <c r="AU168" i="5"/>
  <c r="AV168" i="5" s="1"/>
  <c r="AS168" i="5"/>
  <c r="AS154" i="5"/>
  <c r="AU154" i="5"/>
  <c r="AV154" i="5" s="1"/>
  <c r="AU165" i="5"/>
  <c r="AV165" i="5" s="1"/>
  <c r="AS165" i="5"/>
  <c r="AU177" i="5"/>
  <c r="AV177" i="5" s="1"/>
  <c r="AS177" i="5"/>
  <c r="AW173" i="5"/>
  <c r="AX173" i="5" s="1"/>
  <c r="AU167" i="5"/>
  <c r="AV167" i="5" s="1"/>
  <c r="AS167" i="5"/>
  <c r="AU155" i="5"/>
  <c r="AV155" i="5" s="1"/>
  <c r="AS155" i="5"/>
  <c r="AU160" i="5"/>
  <c r="AV160" i="5" s="1"/>
  <c r="AS160" i="5"/>
  <c r="AW176" i="5"/>
  <c r="AX176" i="5" s="1"/>
  <c r="AU174" i="5"/>
  <c r="AV174" i="5" s="1"/>
  <c r="AS174" i="5"/>
  <c r="AS158" i="5"/>
  <c r="AU158" i="5"/>
  <c r="AV158" i="5" s="1"/>
  <c r="AU170" i="5"/>
  <c r="AV170" i="5" s="1"/>
  <c r="AS170" i="5"/>
  <c r="AU164" i="5"/>
  <c r="AV164" i="5" s="1"/>
  <c r="AS164" i="5"/>
  <c r="AU175" i="5"/>
  <c r="AV175" i="5" s="1"/>
  <c r="AS175" i="5"/>
  <c r="AW172" i="5"/>
  <c r="AX172" i="5" s="1"/>
  <c r="AA178" i="5"/>
  <c r="J176" i="5" s="1"/>
  <c r="E17" i="6" s="1"/>
  <c r="Y17" i="6" s="1"/>
  <c r="AB147" i="5"/>
  <c r="AB178" i="5" s="1"/>
  <c r="AU156" i="5"/>
  <c r="AV156" i="5" s="1"/>
  <c r="AS156" i="5"/>
  <c r="AS162" i="5"/>
  <c r="AU162" i="5"/>
  <c r="AV162" i="5" s="1"/>
  <c r="AU161" i="5"/>
  <c r="AV161" i="5" s="1"/>
  <c r="AS161" i="5"/>
  <c r="AW149" i="5"/>
  <c r="AX149" i="5" s="1"/>
  <c r="AU171" i="5"/>
  <c r="AV171" i="5" s="1"/>
  <c r="AS171" i="5"/>
  <c r="AN178" i="5"/>
  <c r="L176" i="5" s="1"/>
  <c r="F17" i="6" s="1"/>
  <c r="AO147" i="5"/>
  <c r="AO178" i="5" s="1"/>
  <c r="AW153" i="5"/>
  <c r="AX153" i="5" s="1"/>
  <c r="AQ178" i="5"/>
  <c r="AS147" i="5"/>
  <c r="AU147" i="5"/>
  <c r="AW124" i="5"/>
  <c r="AX124" i="5" s="1"/>
  <c r="AW138" i="5"/>
  <c r="AX138" i="5" s="1"/>
  <c r="AW144" i="5"/>
  <c r="AX144" i="5" s="1"/>
  <c r="AW133" i="5"/>
  <c r="AX133" i="5" s="1"/>
  <c r="AS127" i="5"/>
  <c r="AU127" i="5"/>
  <c r="AV127" i="5" s="1"/>
  <c r="AW135" i="5"/>
  <c r="AX135" i="5" s="1"/>
  <c r="AW128" i="5"/>
  <c r="AX128" i="5" s="1"/>
  <c r="AN145" i="5"/>
  <c r="L143" i="5" s="1"/>
  <c r="F16" i="6" s="1"/>
  <c r="AO114" i="5"/>
  <c r="AO145" i="5" s="1"/>
  <c r="AW118" i="5"/>
  <c r="AX118" i="5" s="1"/>
  <c r="AW122" i="5"/>
  <c r="AX122" i="5" s="1"/>
  <c r="AW132" i="5"/>
  <c r="AX132" i="5" s="1"/>
  <c r="AW125" i="5"/>
  <c r="AX125" i="5" s="1"/>
  <c r="AW136" i="5"/>
  <c r="AX136" i="5" s="1"/>
  <c r="AW143" i="5"/>
  <c r="AX143" i="5" s="1"/>
  <c r="AW141" i="5"/>
  <c r="AX141" i="5" s="1"/>
  <c r="AW134" i="5"/>
  <c r="AX134" i="5" s="1"/>
  <c r="AW123" i="5"/>
  <c r="AX123" i="5" s="1"/>
  <c r="AU126" i="5"/>
  <c r="AV126" i="5" s="1"/>
  <c r="AS126" i="5"/>
  <c r="AU129" i="5"/>
  <c r="AV129" i="5" s="1"/>
  <c r="AS129" i="5"/>
  <c r="AV81" i="5"/>
  <c r="AU91" i="5"/>
  <c r="AV91" i="5" s="1"/>
  <c r="AS91" i="5"/>
  <c r="AS97" i="5"/>
  <c r="AU97" i="5"/>
  <c r="AV97" i="5" s="1"/>
  <c r="AS98" i="5"/>
  <c r="AU98" i="5"/>
  <c r="AV98" i="5" s="1"/>
  <c r="AU94" i="5"/>
  <c r="AV94" i="5" s="1"/>
  <c r="AS94" i="5"/>
  <c r="AW105" i="5"/>
  <c r="AX105" i="5" s="1"/>
  <c r="AU99" i="5"/>
  <c r="AV99" i="5" s="1"/>
  <c r="AS99" i="5"/>
  <c r="AW84" i="5"/>
  <c r="AX84" i="5" s="1"/>
  <c r="AW106" i="5"/>
  <c r="AX106" i="5" s="1"/>
  <c r="AW89" i="5"/>
  <c r="AX89" i="5" s="1"/>
  <c r="AW85" i="5"/>
  <c r="AX85" i="5" s="1"/>
  <c r="AW107" i="5"/>
  <c r="AX107" i="5" s="1"/>
  <c r="AA112" i="5"/>
  <c r="AU92" i="5"/>
  <c r="AV92" i="5" s="1"/>
  <c r="AS92" i="5"/>
  <c r="AU93" i="5"/>
  <c r="AV93" i="5" s="1"/>
  <c r="AS93" i="5"/>
  <c r="AS95" i="5"/>
  <c r="AU95" i="5"/>
  <c r="AV95" i="5" s="1"/>
  <c r="AW50" i="5"/>
  <c r="AX50" i="5" s="1"/>
  <c r="AW69" i="5"/>
  <c r="AX69" i="5" s="1"/>
  <c r="AW66" i="5"/>
  <c r="AX66" i="5" s="1"/>
  <c r="AS63" i="5"/>
  <c r="AU63" i="5"/>
  <c r="AV63" i="5" s="1"/>
  <c r="AW70" i="5"/>
  <c r="AX70" i="5" s="1"/>
  <c r="AW74" i="5"/>
  <c r="AX74" i="5" s="1"/>
  <c r="AQ79" i="5"/>
  <c r="AU48" i="5"/>
  <c r="AS48" i="5"/>
  <c r="AW71" i="5"/>
  <c r="AX71" i="5" s="1"/>
  <c r="AW67" i="5"/>
  <c r="AX67" i="5" s="1"/>
  <c r="AO48" i="5"/>
  <c r="AO79" i="5" s="1"/>
  <c r="AN79" i="5"/>
  <c r="L77" i="5" s="1"/>
  <c r="F14" i="6" s="1"/>
  <c r="AU61" i="5"/>
  <c r="AV61" i="5" s="1"/>
  <c r="AS61" i="5"/>
  <c r="AW75" i="5"/>
  <c r="AX75" i="5" s="1"/>
  <c r="AU60" i="5"/>
  <c r="AV60" i="5" s="1"/>
  <c r="AS60" i="5"/>
  <c r="AU58" i="5"/>
  <c r="AV58" i="5" s="1"/>
  <c r="AS58" i="5"/>
  <c r="AS55" i="5"/>
  <c r="AU55" i="5"/>
  <c r="AV55" i="5" s="1"/>
  <c r="AU56" i="5"/>
  <c r="AV56" i="5" s="1"/>
  <c r="AS56" i="5"/>
  <c r="AS59" i="5"/>
  <c r="AU59" i="5"/>
  <c r="AV59" i="5" s="1"/>
  <c r="AU57" i="5"/>
  <c r="AV57" i="5" s="1"/>
  <c r="AS57" i="5"/>
  <c r="AA79" i="5"/>
  <c r="J77" i="5" s="1"/>
  <c r="E14" i="6" s="1"/>
  <c r="Y14" i="6" s="1"/>
  <c r="AB48" i="5"/>
  <c r="AB79" i="5" s="1"/>
  <c r="AW49" i="5"/>
  <c r="AX49" i="5" s="1"/>
  <c r="AS62" i="5"/>
  <c r="AU62" i="5"/>
  <c r="AV62" i="5" s="1"/>
  <c r="AW77" i="5"/>
  <c r="AX77" i="5" s="1"/>
  <c r="AU54" i="5"/>
  <c r="AV54" i="5" s="1"/>
  <c r="AS54" i="5"/>
  <c r="AW65" i="5"/>
  <c r="AX65" i="5" s="1"/>
  <c r="AW73" i="5"/>
  <c r="AX73" i="5" s="1"/>
  <c r="AQ46" i="5"/>
  <c r="AU15" i="5"/>
  <c r="AS15" i="5"/>
  <c r="AW33" i="5"/>
  <c r="AX33" i="5" s="1"/>
  <c r="AW26" i="5"/>
  <c r="AX26" i="5" s="1"/>
  <c r="AW25" i="5"/>
  <c r="AX25" i="5" s="1"/>
  <c r="AN46" i="5"/>
  <c r="AO15" i="5"/>
  <c r="AO46" i="5" s="1"/>
  <c r="AX22" i="5"/>
  <c r="AW18" i="5"/>
  <c r="AX18" i="5" s="1"/>
  <c r="AW31" i="5"/>
  <c r="AX31" i="5" s="1"/>
  <c r="AW34" i="5"/>
  <c r="AX34" i="5" s="1"/>
  <c r="AW23" i="5"/>
  <c r="AX23" i="5" s="1"/>
  <c r="AW30" i="5"/>
  <c r="AX30" i="5" s="1"/>
  <c r="AW21" i="5"/>
  <c r="AX21" i="5" s="1"/>
  <c r="AW37" i="5"/>
  <c r="AX37" i="5" s="1"/>
  <c r="AA46" i="5"/>
  <c r="AB15" i="5"/>
  <c r="AB46" i="5" s="1"/>
  <c r="AF16" i="6" l="1"/>
  <c r="AF22" i="6"/>
  <c r="AF14" i="6"/>
  <c r="AF23" i="6"/>
  <c r="AF19" i="6"/>
  <c r="AF18" i="6"/>
  <c r="AF17" i="6"/>
  <c r="AF21" i="6"/>
  <c r="AH24" i="6"/>
  <c r="Y24" i="6"/>
  <c r="AH20" i="6"/>
  <c r="Y20" i="6"/>
  <c r="E16" i="6"/>
  <c r="Y16" i="6" s="1"/>
  <c r="J110" i="5"/>
  <c r="E15" i="6" s="1"/>
  <c r="AH14" i="6"/>
  <c r="AH19" i="6"/>
  <c r="AH18" i="6"/>
  <c r="AH22" i="6"/>
  <c r="AH17" i="6"/>
  <c r="AH21" i="6"/>
  <c r="AH23" i="6"/>
  <c r="AS46" i="5"/>
  <c r="AS145" i="5"/>
  <c r="AW295" i="5"/>
  <c r="AX295" i="5" s="1"/>
  <c r="AW72" i="5"/>
  <c r="AX72" i="5" s="1"/>
  <c r="AW236" i="5"/>
  <c r="AX236" i="5" s="1"/>
  <c r="AW297" i="5"/>
  <c r="AX297" i="5" s="1"/>
  <c r="AS178" i="5"/>
  <c r="AS244" i="5"/>
  <c r="AW306" i="5"/>
  <c r="AX306" i="5" s="1"/>
  <c r="AW221" i="5"/>
  <c r="AX221" i="5" s="1"/>
  <c r="AS112" i="5"/>
  <c r="AW238" i="5"/>
  <c r="AX238" i="5" s="1"/>
  <c r="AW269" i="5"/>
  <c r="AX269" i="5" s="1"/>
  <c r="AS343" i="5"/>
  <c r="AW76" i="5"/>
  <c r="AX76" i="5" s="1"/>
  <c r="AW375" i="5"/>
  <c r="AX375" i="5" s="1"/>
  <c r="AW294" i="5"/>
  <c r="AX294" i="5" s="1"/>
  <c r="AW108" i="5"/>
  <c r="AX108" i="5" s="1"/>
  <c r="AS310" i="5"/>
  <c r="AW298" i="5"/>
  <c r="AX298" i="5" s="1"/>
  <c r="AW232" i="5"/>
  <c r="AX232" i="5" s="1"/>
  <c r="AW407" i="5"/>
  <c r="AX407" i="5" s="1"/>
  <c r="AW390" i="5"/>
  <c r="AX390" i="5" s="1"/>
  <c r="AW386" i="5"/>
  <c r="AX386" i="5" s="1"/>
  <c r="AW403" i="5"/>
  <c r="AX403" i="5" s="1"/>
  <c r="AW399" i="5"/>
  <c r="AX399" i="5" s="1"/>
  <c r="AW401" i="5"/>
  <c r="AX401" i="5" s="1"/>
  <c r="AW387" i="5"/>
  <c r="AX387" i="5" s="1"/>
  <c r="AW393" i="5"/>
  <c r="AX393" i="5" s="1"/>
  <c r="AW395" i="5"/>
  <c r="AX395" i="5" s="1"/>
  <c r="AU409" i="5"/>
  <c r="AV378" i="5"/>
  <c r="AW383" i="5"/>
  <c r="AX383" i="5" s="1"/>
  <c r="AS409" i="5"/>
  <c r="AW391" i="5"/>
  <c r="AX391" i="5" s="1"/>
  <c r="AW388" i="5"/>
  <c r="AX388" i="5" s="1"/>
  <c r="AW397" i="5"/>
  <c r="AX397" i="5" s="1"/>
  <c r="AW405" i="5"/>
  <c r="AX405" i="5" s="1"/>
  <c r="AS376" i="5"/>
  <c r="AW360" i="5"/>
  <c r="AX360" i="5" s="1"/>
  <c r="AV345" i="5"/>
  <c r="AU376" i="5"/>
  <c r="AW321" i="5"/>
  <c r="AX321" i="5" s="1"/>
  <c r="AU343" i="5"/>
  <c r="AW312" i="5"/>
  <c r="AX312" i="5" s="1"/>
  <c r="AV343" i="5"/>
  <c r="AW329" i="5"/>
  <c r="AX329" i="5" s="1"/>
  <c r="AW322" i="5"/>
  <c r="AX322" i="5" s="1"/>
  <c r="AW320" i="5"/>
  <c r="AX320" i="5" s="1"/>
  <c r="AW325" i="5"/>
  <c r="AX325" i="5" s="1"/>
  <c r="AW327" i="5"/>
  <c r="AX327" i="5" s="1"/>
  <c r="AW317" i="5"/>
  <c r="AX317" i="5" s="1"/>
  <c r="AW324" i="5"/>
  <c r="AX324" i="5" s="1"/>
  <c r="AW323" i="5"/>
  <c r="AX323" i="5" s="1"/>
  <c r="AW328" i="5"/>
  <c r="AX328" i="5" s="1"/>
  <c r="AW319" i="5"/>
  <c r="AX319" i="5" s="1"/>
  <c r="AW291" i="5"/>
  <c r="AX291" i="5" s="1"/>
  <c r="AW292" i="5"/>
  <c r="AX292" i="5" s="1"/>
  <c r="AW286" i="5"/>
  <c r="AX286" i="5" s="1"/>
  <c r="AW287" i="5"/>
  <c r="AX287" i="5" s="1"/>
  <c r="AW279" i="5"/>
  <c r="AV310" i="5"/>
  <c r="AU310" i="5"/>
  <c r="AW293" i="5"/>
  <c r="AX293" i="5" s="1"/>
  <c r="AW290" i="5"/>
  <c r="AX290" i="5" s="1"/>
  <c r="AW289" i="5"/>
  <c r="AX289" i="5" s="1"/>
  <c r="AW257" i="5"/>
  <c r="AX257" i="5" s="1"/>
  <c r="AW263" i="5"/>
  <c r="AX263" i="5" s="1"/>
  <c r="AW254" i="5"/>
  <c r="AX254" i="5" s="1"/>
  <c r="AW261" i="5"/>
  <c r="AX261" i="5" s="1"/>
  <c r="AS277" i="5"/>
  <c r="AW255" i="5"/>
  <c r="AX255" i="5" s="1"/>
  <c r="AU277" i="5"/>
  <c r="AV246" i="5"/>
  <c r="AW256" i="5"/>
  <c r="AX256" i="5" s="1"/>
  <c r="AW262" i="5"/>
  <c r="AX262" i="5" s="1"/>
  <c r="AW258" i="5"/>
  <c r="AX258" i="5" s="1"/>
  <c r="AW259" i="5"/>
  <c r="AX259" i="5" s="1"/>
  <c r="AW223" i="5"/>
  <c r="AX223" i="5" s="1"/>
  <c r="AW222" i="5"/>
  <c r="AX222" i="5" s="1"/>
  <c r="AW226" i="5"/>
  <c r="AX226" i="5" s="1"/>
  <c r="AW224" i="5"/>
  <c r="AX224" i="5" s="1"/>
  <c r="AW225" i="5"/>
  <c r="AX225" i="5" s="1"/>
  <c r="AV244" i="5"/>
  <c r="AW213" i="5"/>
  <c r="AX213" i="5" s="1"/>
  <c r="AW229" i="5"/>
  <c r="AX229" i="5" s="1"/>
  <c r="AW227" i="5"/>
  <c r="AX227" i="5" s="1"/>
  <c r="AU244" i="5"/>
  <c r="AW164" i="5"/>
  <c r="AX164" i="5" s="1"/>
  <c r="AW174" i="5"/>
  <c r="AX174" i="5" s="1"/>
  <c r="AW167" i="5"/>
  <c r="AX167" i="5" s="1"/>
  <c r="AW161" i="5"/>
  <c r="AX161" i="5" s="1"/>
  <c r="AW168" i="5"/>
  <c r="AX168" i="5" s="1"/>
  <c r="AW163" i="5"/>
  <c r="AX163" i="5" s="1"/>
  <c r="AW162" i="5"/>
  <c r="AX162" i="5" s="1"/>
  <c r="AW170" i="5"/>
  <c r="AX170" i="5" s="1"/>
  <c r="AW160" i="5"/>
  <c r="AX160" i="5" s="1"/>
  <c r="AW177" i="5"/>
  <c r="AX177" i="5" s="1"/>
  <c r="AW157" i="5"/>
  <c r="AX157" i="5" s="1"/>
  <c r="AW158" i="5"/>
  <c r="AX158" i="5" s="1"/>
  <c r="AW154" i="5"/>
  <c r="AX154" i="5" s="1"/>
  <c r="AU178" i="5"/>
  <c r="AV147" i="5"/>
  <c r="AW171" i="5"/>
  <c r="AX171" i="5" s="1"/>
  <c r="AW156" i="5"/>
  <c r="AX156" i="5" s="1"/>
  <c r="AW175" i="5"/>
  <c r="AX175" i="5" s="1"/>
  <c r="AW155" i="5"/>
  <c r="AX155" i="5" s="1"/>
  <c r="AW165" i="5"/>
  <c r="AX165" i="5" s="1"/>
  <c r="AW169" i="5"/>
  <c r="AX169" i="5" s="1"/>
  <c r="AW159" i="5"/>
  <c r="AX159" i="5" s="1"/>
  <c r="AW126" i="5"/>
  <c r="AX126" i="5" s="1"/>
  <c r="AW127" i="5"/>
  <c r="AX127" i="5" s="1"/>
  <c r="AV145" i="5"/>
  <c r="AW114" i="5"/>
  <c r="AU145" i="5"/>
  <c r="AW129" i="5"/>
  <c r="AX129" i="5" s="1"/>
  <c r="AW95" i="5"/>
  <c r="AX95" i="5" s="1"/>
  <c r="AW91" i="5"/>
  <c r="AX91" i="5" s="1"/>
  <c r="AV112" i="5"/>
  <c r="AW81" i="5"/>
  <c r="AW94" i="5"/>
  <c r="AX94" i="5" s="1"/>
  <c r="AU112" i="5"/>
  <c r="AW98" i="5"/>
  <c r="AX98" i="5" s="1"/>
  <c r="AW99" i="5"/>
  <c r="AX99" i="5" s="1"/>
  <c r="AW93" i="5"/>
  <c r="AX93" i="5" s="1"/>
  <c r="AW92" i="5"/>
  <c r="AX92" i="5" s="1"/>
  <c r="AW97" i="5"/>
  <c r="AX97" i="5" s="1"/>
  <c r="AW56" i="5"/>
  <c r="AX56" i="5" s="1"/>
  <c r="AW63" i="5"/>
  <c r="AX63" i="5" s="1"/>
  <c r="AU79" i="5"/>
  <c r="AV48" i="5"/>
  <c r="AS79" i="5"/>
  <c r="AW55" i="5"/>
  <c r="AX55" i="5" s="1"/>
  <c r="AW54" i="5"/>
  <c r="AX54" i="5" s="1"/>
  <c r="AW61" i="5"/>
  <c r="AX61" i="5" s="1"/>
  <c r="AW57" i="5"/>
  <c r="AX57" i="5" s="1"/>
  <c r="AW58" i="5"/>
  <c r="AX58" i="5" s="1"/>
  <c r="AW62" i="5"/>
  <c r="AX62" i="5" s="1"/>
  <c r="AW59" i="5"/>
  <c r="AX59" i="5" s="1"/>
  <c r="AW60" i="5"/>
  <c r="AX60" i="5" s="1"/>
  <c r="AU46" i="5"/>
  <c r="AV15" i="5"/>
  <c r="AH15" i="6" l="1"/>
  <c r="Y15" i="6"/>
  <c r="AH16" i="6"/>
  <c r="J55" i="5"/>
  <c r="I14" i="6" s="1"/>
  <c r="AW112" i="5"/>
  <c r="AW145" i="5"/>
  <c r="AV409" i="5"/>
  <c r="AW378" i="5"/>
  <c r="AW409" i="5" s="1"/>
  <c r="AV376" i="5"/>
  <c r="AW345" i="5"/>
  <c r="AW376" i="5" s="1"/>
  <c r="AX343" i="5"/>
  <c r="AY312" i="5"/>
  <c r="AY313" i="5" s="1"/>
  <c r="AY314" i="5" s="1"/>
  <c r="AY315" i="5" s="1"/>
  <c r="AY316" i="5" s="1"/>
  <c r="AY317" i="5" s="1"/>
  <c r="AY318" i="5" s="1"/>
  <c r="AY319" i="5" s="1"/>
  <c r="AY320" i="5" s="1"/>
  <c r="AY321" i="5" s="1"/>
  <c r="AY322" i="5" s="1"/>
  <c r="AY323" i="5" s="1"/>
  <c r="AY324" i="5" s="1"/>
  <c r="AY325" i="5" s="1"/>
  <c r="AY326" i="5" s="1"/>
  <c r="AY327" i="5" s="1"/>
  <c r="AY328" i="5" s="1"/>
  <c r="AY329" i="5" s="1"/>
  <c r="AY330" i="5" s="1"/>
  <c r="AY331" i="5" s="1"/>
  <c r="AY332" i="5" s="1"/>
  <c r="AY333" i="5" s="1"/>
  <c r="AY334" i="5" s="1"/>
  <c r="AY335" i="5" s="1"/>
  <c r="AY336" i="5" s="1"/>
  <c r="AY337" i="5" s="1"/>
  <c r="AY338" i="5" s="1"/>
  <c r="AY339" i="5" s="1"/>
  <c r="AY340" i="5" s="1"/>
  <c r="AY341" i="5" s="1"/>
  <c r="AY342" i="5" s="1"/>
  <c r="AY343" i="5" s="1"/>
  <c r="AW343" i="5"/>
  <c r="AW310" i="5"/>
  <c r="AX279" i="5"/>
  <c r="AV277" i="5"/>
  <c r="AW246" i="5"/>
  <c r="AW277" i="5" s="1"/>
  <c r="AW244" i="5"/>
  <c r="AX244" i="5"/>
  <c r="AY213" i="5"/>
  <c r="AY214" i="5" s="1"/>
  <c r="AY215" i="5" s="1"/>
  <c r="AY216" i="5" s="1"/>
  <c r="AY217" i="5" s="1"/>
  <c r="AY218" i="5" s="1"/>
  <c r="AY219" i="5" s="1"/>
  <c r="AY220" i="5" s="1"/>
  <c r="AY221" i="5" s="1"/>
  <c r="AY222" i="5" s="1"/>
  <c r="AY223" i="5" s="1"/>
  <c r="AY224" i="5" s="1"/>
  <c r="AY225" i="5" s="1"/>
  <c r="AY226" i="5" s="1"/>
  <c r="AY227" i="5" s="1"/>
  <c r="AY228" i="5" s="1"/>
  <c r="AY229" i="5" s="1"/>
  <c r="AY230" i="5" s="1"/>
  <c r="AY231" i="5" s="1"/>
  <c r="AY232" i="5" s="1"/>
  <c r="AY233" i="5" s="1"/>
  <c r="AY234" i="5" s="1"/>
  <c r="AY235" i="5" s="1"/>
  <c r="AY236" i="5" s="1"/>
  <c r="AY237" i="5" s="1"/>
  <c r="AY238" i="5" s="1"/>
  <c r="AY239" i="5" s="1"/>
  <c r="AY240" i="5" s="1"/>
  <c r="AY241" i="5" s="1"/>
  <c r="AY242" i="5" s="1"/>
  <c r="AY243" i="5" s="1"/>
  <c r="AY244" i="5" s="1"/>
  <c r="AV178" i="5"/>
  <c r="AW147" i="5"/>
  <c r="AW178" i="5" s="1"/>
  <c r="AX114" i="5"/>
  <c r="AX81" i="5"/>
  <c r="AX112" i="5" s="1"/>
  <c r="AV79" i="5"/>
  <c r="AW48" i="5"/>
  <c r="AW79" i="5" s="1"/>
  <c r="J56" i="5" s="1"/>
  <c r="G14" i="6" s="1"/>
  <c r="AV46" i="5"/>
  <c r="AW15" i="5"/>
  <c r="AW46" i="5" s="1"/>
  <c r="K27" i="5" s="1"/>
  <c r="J14" i="6" l="1"/>
  <c r="AX246" i="5"/>
  <c r="AX277" i="5" s="1"/>
  <c r="AX147" i="5"/>
  <c r="AX178" i="5" s="1"/>
  <c r="J59" i="5"/>
  <c r="AX48" i="5"/>
  <c r="AX79" i="5" s="1"/>
  <c r="J52" i="5" s="1"/>
  <c r="AX378" i="5"/>
  <c r="AX345" i="5"/>
  <c r="AX310" i="5"/>
  <c r="AY279" i="5"/>
  <c r="AY280" i="5" s="1"/>
  <c r="AY281" i="5" s="1"/>
  <c r="AY282" i="5" s="1"/>
  <c r="AY283" i="5" s="1"/>
  <c r="AY284" i="5" s="1"/>
  <c r="AY285" i="5" s="1"/>
  <c r="AY286" i="5" s="1"/>
  <c r="AY287" i="5" s="1"/>
  <c r="AY288" i="5" s="1"/>
  <c r="AY289" i="5" s="1"/>
  <c r="AY290" i="5" s="1"/>
  <c r="AY291" i="5" s="1"/>
  <c r="AY292" i="5" s="1"/>
  <c r="AY293" i="5" s="1"/>
  <c r="AY294" i="5" s="1"/>
  <c r="AY295" i="5" s="1"/>
  <c r="AY296" i="5" s="1"/>
  <c r="AY297" i="5" s="1"/>
  <c r="AY298" i="5" s="1"/>
  <c r="AY299" i="5" s="1"/>
  <c r="AY300" i="5" s="1"/>
  <c r="AY301" i="5" s="1"/>
  <c r="AY302" i="5" s="1"/>
  <c r="AY303" i="5" s="1"/>
  <c r="AY304" i="5" s="1"/>
  <c r="AY305" i="5" s="1"/>
  <c r="AY306" i="5" s="1"/>
  <c r="AY307" i="5" s="1"/>
  <c r="AY308" i="5" s="1"/>
  <c r="AY309" i="5" s="1"/>
  <c r="AY310" i="5" s="1"/>
  <c r="AX145" i="5"/>
  <c r="AY114" i="5"/>
  <c r="AY115" i="5" s="1"/>
  <c r="AY116" i="5" s="1"/>
  <c r="AY117" i="5" s="1"/>
  <c r="AY118" i="5" s="1"/>
  <c r="AY119" i="5" s="1"/>
  <c r="AY120" i="5" s="1"/>
  <c r="AY121" i="5" s="1"/>
  <c r="AY122" i="5" s="1"/>
  <c r="AY123" i="5" s="1"/>
  <c r="AY124" i="5" s="1"/>
  <c r="AY125" i="5" s="1"/>
  <c r="AY126" i="5" s="1"/>
  <c r="AY127" i="5" s="1"/>
  <c r="AY128" i="5" s="1"/>
  <c r="AY129" i="5" s="1"/>
  <c r="AY130" i="5" s="1"/>
  <c r="AY131" i="5" s="1"/>
  <c r="AY132" i="5" s="1"/>
  <c r="AY133" i="5" s="1"/>
  <c r="AY134" i="5" s="1"/>
  <c r="AY135" i="5" s="1"/>
  <c r="AY136" i="5" s="1"/>
  <c r="AY137" i="5" s="1"/>
  <c r="AY138" i="5" s="1"/>
  <c r="AY139" i="5" s="1"/>
  <c r="AY140" i="5" s="1"/>
  <c r="AY141" i="5" s="1"/>
  <c r="AY142" i="5" s="1"/>
  <c r="AY143" i="5" s="1"/>
  <c r="AY144" i="5" s="1"/>
  <c r="AY145" i="5" s="1"/>
  <c r="AY81" i="5"/>
  <c r="AY82" i="5" s="1"/>
  <c r="AY83" i="5" s="1"/>
  <c r="AY84" i="5" s="1"/>
  <c r="AY85" i="5" s="1"/>
  <c r="AY86" i="5" s="1"/>
  <c r="AY87" i="5" s="1"/>
  <c r="AY88" i="5" s="1"/>
  <c r="AY89" i="5" s="1"/>
  <c r="AY90" i="5" s="1"/>
  <c r="AY91" i="5" s="1"/>
  <c r="AY92" i="5" s="1"/>
  <c r="AY93" i="5" s="1"/>
  <c r="AY94" i="5" s="1"/>
  <c r="AY95" i="5" s="1"/>
  <c r="AY96" i="5" s="1"/>
  <c r="AY97" i="5" s="1"/>
  <c r="AY98" i="5" s="1"/>
  <c r="AY99" i="5" s="1"/>
  <c r="AY100" i="5" s="1"/>
  <c r="AY101" i="5" s="1"/>
  <c r="AY102" i="5" s="1"/>
  <c r="AY103" i="5" s="1"/>
  <c r="AY104" i="5" s="1"/>
  <c r="AY105" i="5" s="1"/>
  <c r="AY106" i="5" s="1"/>
  <c r="AY107" i="5" s="1"/>
  <c r="AY108" i="5" s="1"/>
  <c r="AY109" i="5" s="1"/>
  <c r="AY110" i="5" s="1"/>
  <c r="AY111" i="5" s="1"/>
  <c r="AY112" i="5" s="1"/>
  <c r="AX15" i="5"/>
  <c r="AY48" i="5" l="1"/>
  <c r="AY49" i="5" s="1"/>
  <c r="AY50" i="5" s="1"/>
  <c r="AY51" i="5" s="1"/>
  <c r="AY52" i="5" s="1"/>
  <c r="AY53" i="5" s="1"/>
  <c r="AY54" i="5" s="1"/>
  <c r="AY55" i="5" s="1"/>
  <c r="AY56" i="5" s="1"/>
  <c r="AY57" i="5" s="1"/>
  <c r="AY58" i="5" s="1"/>
  <c r="AY59" i="5" s="1"/>
  <c r="AY60" i="5" s="1"/>
  <c r="AY61" i="5" s="1"/>
  <c r="AY62" i="5" s="1"/>
  <c r="AY63" i="5" s="1"/>
  <c r="AY64" i="5" s="1"/>
  <c r="AY65" i="5" s="1"/>
  <c r="AY66" i="5" s="1"/>
  <c r="AY67" i="5" s="1"/>
  <c r="AY68" i="5" s="1"/>
  <c r="AY69" i="5" s="1"/>
  <c r="AY70" i="5" s="1"/>
  <c r="AY71" i="5" s="1"/>
  <c r="AY72" i="5" s="1"/>
  <c r="AY73" i="5" s="1"/>
  <c r="AY74" i="5" s="1"/>
  <c r="AY75" i="5" s="1"/>
  <c r="AY76" i="5" s="1"/>
  <c r="AY77" i="5" s="1"/>
  <c r="AY78" i="5" s="1"/>
  <c r="AY79" i="5" s="1"/>
  <c r="AY147" i="5"/>
  <c r="AY148" i="5" s="1"/>
  <c r="AY149" i="5" s="1"/>
  <c r="AY150" i="5" s="1"/>
  <c r="AY151" i="5" s="1"/>
  <c r="AY152" i="5" s="1"/>
  <c r="AY153" i="5" s="1"/>
  <c r="AY154" i="5" s="1"/>
  <c r="AY155" i="5" s="1"/>
  <c r="AY156" i="5" s="1"/>
  <c r="AY157" i="5" s="1"/>
  <c r="AY158" i="5" s="1"/>
  <c r="AY159" i="5" s="1"/>
  <c r="AY160" i="5" s="1"/>
  <c r="AY161" i="5" s="1"/>
  <c r="AY162" i="5" s="1"/>
  <c r="AY163" i="5" s="1"/>
  <c r="AY164" i="5" s="1"/>
  <c r="AY165" i="5" s="1"/>
  <c r="AY166" i="5" s="1"/>
  <c r="AY167" i="5" s="1"/>
  <c r="AY168" i="5" s="1"/>
  <c r="AY169" i="5" s="1"/>
  <c r="AY170" i="5" s="1"/>
  <c r="AY171" i="5" s="1"/>
  <c r="AY172" i="5" s="1"/>
  <c r="AY173" i="5" s="1"/>
  <c r="AY174" i="5" s="1"/>
  <c r="AY175" i="5" s="1"/>
  <c r="AY176" i="5" s="1"/>
  <c r="AY177" i="5" s="1"/>
  <c r="AY178" i="5" s="1"/>
  <c r="AY246" i="5"/>
  <c r="AY247" i="5" s="1"/>
  <c r="AY248" i="5" s="1"/>
  <c r="AY249" i="5" s="1"/>
  <c r="AY250" i="5" s="1"/>
  <c r="AY251" i="5" s="1"/>
  <c r="AY252" i="5" s="1"/>
  <c r="AY253" i="5" s="1"/>
  <c r="AY254" i="5" s="1"/>
  <c r="AY255" i="5" s="1"/>
  <c r="AY256" i="5" s="1"/>
  <c r="AY257" i="5" s="1"/>
  <c r="AY258" i="5" s="1"/>
  <c r="AY259" i="5" s="1"/>
  <c r="AY260" i="5" s="1"/>
  <c r="AY261" i="5" s="1"/>
  <c r="AY262" i="5" s="1"/>
  <c r="AY263" i="5" s="1"/>
  <c r="AY264" i="5" s="1"/>
  <c r="AY265" i="5" s="1"/>
  <c r="AY266" i="5" s="1"/>
  <c r="AY267" i="5" s="1"/>
  <c r="AY268" i="5" s="1"/>
  <c r="AY269" i="5" s="1"/>
  <c r="AY270" i="5" s="1"/>
  <c r="AY271" i="5" s="1"/>
  <c r="AY272" i="5" s="1"/>
  <c r="AY273" i="5" s="1"/>
  <c r="AY274" i="5" s="1"/>
  <c r="AY275" i="5" s="1"/>
  <c r="AY276" i="5" s="1"/>
  <c r="AY277" i="5" s="1"/>
  <c r="AX409" i="5"/>
  <c r="AY378" i="5"/>
  <c r="AY379" i="5" s="1"/>
  <c r="AY380" i="5" s="1"/>
  <c r="AY381" i="5" s="1"/>
  <c r="AY382" i="5" s="1"/>
  <c r="AY383" i="5" s="1"/>
  <c r="AY384" i="5" s="1"/>
  <c r="AY385" i="5" s="1"/>
  <c r="AY386" i="5" s="1"/>
  <c r="AY387" i="5" s="1"/>
  <c r="AY388" i="5" s="1"/>
  <c r="AY389" i="5" s="1"/>
  <c r="AY390" i="5" s="1"/>
  <c r="AY391" i="5" s="1"/>
  <c r="AY392" i="5" s="1"/>
  <c r="AY393" i="5" s="1"/>
  <c r="AY394" i="5" s="1"/>
  <c r="AY395" i="5" s="1"/>
  <c r="AY396" i="5" s="1"/>
  <c r="AY397" i="5" s="1"/>
  <c r="AY398" i="5" s="1"/>
  <c r="AY399" i="5" s="1"/>
  <c r="AY400" i="5" s="1"/>
  <c r="AY401" i="5" s="1"/>
  <c r="AY402" i="5" s="1"/>
  <c r="AY403" i="5" s="1"/>
  <c r="AY404" i="5" s="1"/>
  <c r="AY405" i="5" s="1"/>
  <c r="AY406" i="5" s="1"/>
  <c r="AY407" i="5" s="1"/>
  <c r="AY408" i="5" s="1"/>
  <c r="AY409" i="5" s="1"/>
  <c r="AX376" i="5"/>
  <c r="AY345" i="5"/>
  <c r="AY346" i="5" s="1"/>
  <c r="AY347" i="5" s="1"/>
  <c r="AY348" i="5" s="1"/>
  <c r="AY349" i="5" s="1"/>
  <c r="AY350" i="5" s="1"/>
  <c r="AY351" i="5" s="1"/>
  <c r="AY352" i="5" s="1"/>
  <c r="AY353" i="5" s="1"/>
  <c r="AY354" i="5" s="1"/>
  <c r="AY355" i="5" s="1"/>
  <c r="AY356" i="5" s="1"/>
  <c r="AY357" i="5" s="1"/>
  <c r="AY358" i="5" s="1"/>
  <c r="AY359" i="5" s="1"/>
  <c r="AY360" i="5" s="1"/>
  <c r="AY361" i="5" s="1"/>
  <c r="AY362" i="5" s="1"/>
  <c r="AY363" i="5" s="1"/>
  <c r="AY364" i="5" s="1"/>
  <c r="AY365" i="5" s="1"/>
  <c r="AY366" i="5" s="1"/>
  <c r="AY367" i="5" s="1"/>
  <c r="AY368" i="5" s="1"/>
  <c r="AY369" i="5" s="1"/>
  <c r="AY370" i="5" s="1"/>
  <c r="AY371" i="5" s="1"/>
  <c r="AY372" i="5" s="1"/>
  <c r="AY373" i="5" s="1"/>
  <c r="AY374" i="5" s="1"/>
  <c r="AY375" i="5" s="1"/>
  <c r="AY376" i="5" s="1"/>
  <c r="AX46" i="5"/>
  <c r="AY15" i="5"/>
  <c r="AY16" i="5" s="1"/>
  <c r="AY17" i="5" s="1"/>
  <c r="AY18" i="5" s="1"/>
  <c r="AY19" i="5" s="1"/>
  <c r="AY20" i="5" s="1"/>
  <c r="AY21" i="5" s="1"/>
  <c r="AY22" i="5" s="1"/>
  <c r="AY23" i="5" s="1"/>
  <c r="AY24" i="5" s="1"/>
  <c r="AY25" i="5" s="1"/>
  <c r="AY26" i="5" s="1"/>
  <c r="AY27" i="5" s="1"/>
  <c r="AY28" i="5" s="1"/>
  <c r="AY29" i="5" s="1"/>
  <c r="AY30" i="5" s="1"/>
  <c r="AY31" i="5" s="1"/>
  <c r="AY32" i="5" s="1"/>
  <c r="AY33" i="5" s="1"/>
  <c r="AY34" i="5" s="1"/>
  <c r="AY35" i="5" s="1"/>
  <c r="AY36" i="5" s="1"/>
  <c r="AY37" i="5" s="1"/>
  <c r="AY38" i="5" s="1"/>
  <c r="AY39" i="5" s="1"/>
  <c r="AY40" i="5" s="1"/>
  <c r="AY41" i="5" s="1"/>
  <c r="AY42" i="5" s="1"/>
  <c r="AY43" i="5" s="1"/>
  <c r="AY44" i="5" s="1"/>
  <c r="AY45" i="5" s="1"/>
  <c r="AY46" i="5" s="1"/>
  <c r="N16" i="3" l="1"/>
  <c r="N17" i="3" s="1"/>
  <c r="N18" i="3" s="1"/>
  <c r="N19" i="3" s="1"/>
  <c r="N20" i="3" s="1"/>
  <c r="N21" i="3" s="1"/>
  <c r="N22" i="3" s="1"/>
  <c r="N23" i="3" s="1"/>
  <c r="N24" i="3" s="1"/>
  <c r="N25" i="3" s="1"/>
  <c r="N26" i="3" s="1"/>
  <c r="N27" i="3" s="1"/>
  <c r="N28" i="3" s="1"/>
  <c r="N29" i="3" s="1"/>
  <c r="N30" i="3" s="1"/>
  <c r="N31" i="3" s="1"/>
  <c r="N32" i="3" s="1"/>
  <c r="N33" i="3" s="1"/>
  <c r="N34" i="3" s="1"/>
  <c r="N35" i="3" s="1"/>
  <c r="N36" i="3" s="1"/>
  <c r="N37" i="3" s="1"/>
  <c r="N38" i="3" s="1"/>
  <c r="N39" i="3" s="1"/>
  <c r="N40" i="3" s="1"/>
  <c r="N41" i="3" s="1"/>
  <c r="N42" i="3" s="1"/>
  <c r="N43" i="3" s="1"/>
  <c r="N44" i="3" s="1"/>
  <c r="N45" i="3" s="1"/>
  <c r="N46" i="3" s="1"/>
  <c r="N47" i="3" s="1"/>
  <c r="N48" i="3" s="1"/>
  <c r="N49" i="3" s="1"/>
  <c r="N50" i="3" s="1"/>
  <c r="N51" i="3" s="1"/>
  <c r="N52" i="3" s="1"/>
  <c r="N53" i="3" s="1"/>
  <c r="N54" i="3" s="1"/>
  <c r="N55" i="3" s="1"/>
  <c r="N56" i="3" s="1"/>
  <c r="N57" i="3" s="1"/>
  <c r="N58" i="3" s="1"/>
  <c r="N59" i="3" s="1"/>
  <c r="N60" i="3" s="1"/>
  <c r="N61" i="3" s="1"/>
  <c r="N62" i="3" s="1"/>
  <c r="N63" i="3" s="1"/>
  <c r="N64" i="3" s="1"/>
  <c r="N65" i="3" s="1"/>
  <c r="N66" i="3" s="1"/>
  <c r="N67" i="3" s="1"/>
  <c r="N68" i="3" s="1"/>
  <c r="N69" i="3" s="1"/>
  <c r="N70" i="3" s="1"/>
  <c r="N71" i="3" s="1"/>
  <c r="N72" i="3" s="1"/>
  <c r="N73" i="3" s="1"/>
  <c r="N74" i="3" s="1"/>
  <c r="N75" i="3" s="1"/>
  <c r="N76" i="3" s="1"/>
  <c r="N77" i="3" s="1"/>
  <c r="N78" i="3" s="1"/>
  <c r="N79" i="3" s="1"/>
  <c r="N80" i="3" s="1"/>
  <c r="N81" i="3" s="1"/>
  <c r="N82" i="3" s="1"/>
  <c r="N83" i="3" s="1"/>
  <c r="N84" i="3" s="1"/>
  <c r="N85" i="3" s="1"/>
  <c r="N86" i="3" s="1"/>
  <c r="N87" i="3" s="1"/>
  <c r="N88" i="3" s="1"/>
  <c r="N89" i="3" s="1"/>
  <c r="N90" i="3" s="1"/>
  <c r="N91" i="3" s="1"/>
  <c r="N92" i="3" s="1"/>
  <c r="N93" i="3" s="1"/>
  <c r="N94" i="3" s="1"/>
  <c r="N95" i="3" s="1"/>
  <c r="N96" i="3" s="1"/>
  <c r="N97" i="3" s="1"/>
  <c r="N98" i="3" s="1"/>
  <c r="N99" i="3" s="1"/>
  <c r="N100" i="3" s="1"/>
  <c r="N101" i="3" s="1"/>
  <c r="N102" i="3" s="1"/>
  <c r="N103" i="3" s="1"/>
  <c r="N104" i="3" s="1"/>
  <c r="N105" i="3" s="1"/>
  <c r="N106" i="3" s="1"/>
  <c r="N107" i="3" s="1"/>
  <c r="N108" i="3" s="1"/>
  <c r="N109" i="3" s="1"/>
  <c r="N110" i="3" s="1"/>
  <c r="N111" i="3" s="1"/>
  <c r="N112" i="3" s="1"/>
  <c r="N113" i="3" s="1"/>
  <c r="N114" i="3" s="1"/>
  <c r="N115" i="3" s="1"/>
  <c r="N116" i="3" s="1"/>
  <c r="N117" i="3" s="1"/>
  <c r="N118" i="3" s="1"/>
  <c r="N119" i="3" s="1"/>
  <c r="N120" i="3" s="1"/>
  <c r="N121" i="3" s="1"/>
  <c r="N122" i="3" s="1"/>
  <c r="N123" i="3" s="1"/>
  <c r="N124" i="3" s="1"/>
  <c r="N125" i="3" s="1"/>
  <c r="N126" i="3" s="1"/>
  <c r="N127" i="3" s="1"/>
  <c r="N128" i="3" s="1"/>
  <c r="N129" i="3" s="1"/>
  <c r="N130" i="3" s="1"/>
  <c r="N131" i="3" s="1"/>
  <c r="N132" i="3" s="1"/>
  <c r="N133" i="3" s="1"/>
  <c r="N134" i="3" s="1"/>
  <c r="N135" i="3" s="1"/>
  <c r="T24" i="3"/>
  <c r="U43" i="3"/>
  <c r="T13" i="3"/>
  <c r="Q32" i="3"/>
  <c r="L7" i="3"/>
  <c r="C16" i="3" s="1"/>
  <c r="C17" i="3" s="1"/>
  <c r="C18" i="3" s="1"/>
  <c r="C19" i="3" s="1"/>
  <c r="C20" i="3" s="1"/>
  <c r="C21" i="3" s="1"/>
  <c r="C22" i="3" s="1"/>
  <c r="C23" i="3" s="1"/>
  <c r="C24" i="3" s="1"/>
  <c r="C25" i="3" s="1"/>
  <c r="C26" i="3" s="1"/>
  <c r="C27" i="3" s="1"/>
  <c r="C28" i="3" s="1"/>
  <c r="F9" i="3"/>
  <c r="F16" i="3"/>
  <c r="F17" i="3" s="1"/>
  <c r="F18" i="3" s="1"/>
  <c r="F19" i="3" s="1"/>
  <c r="F20" i="3" s="1"/>
  <c r="F21" i="3" s="1"/>
  <c r="F22" i="3" s="1"/>
  <c r="F23" i="3" s="1"/>
  <c r="F24" i="3" s="1"/>
  <c r="F25" i="3" s="1"/>
  <c r="F26" i="3" s="1"/>
  <c r="F27" i="3" s="1"/>
  <c r="F28" i="3" s="1"/>
  <c r="F29" i="3" s="1"/>
  <c r="F30" i="3" s="1"/>
  <c r="F31" i="3" s="1"/>
  <c r="F32" i="3" s="1"/>
  <c r="F33" i="3" s="1"/>
  <c r="F34" i="3" s="1"/>
  <c r="F35" i="3" s="1"/>
  <c r="F36" i="3" s="1"/>
  <c r="F37" i="3" s="1"/>
  <c r="F38" i="3" s="1"/>
  <c r="W6" i="3"/>
  <c r="F7" i="3" s="1"/>
  <c r="T34" i="3" l="1"/>
  <c r="T36" i="3" s="1"/>
  <c r="T39" i="3" s="1"/>
  <c r="T20" i="3"/>
  <c r="V20" i="3" s="1"/>
  <c r="Q34" i="3"/>
  <c r="V24" i="3"/>
  <c r="T22" i="3"/>
  <c r="V22" i="3" s="1"/>
  <c r="F39" i="3"/>
  <c r="F40" i="3" s="1"/>
  <c r="F41" i="3" s="1"/>
  <c r="F42" i="3" s="1"/>
  <c r="F43" i="3" s="1"/>
  <c r="F44" i="3" s="1"/>
  <c r="F45" i="3" s="1"/>
  <c r="F46" i="3" s="1"/>
  <c r="F47" i="3" s="1"/>
  <c r="F48" i="3" s="1"/>
  <c r="F49" i="3" s="1"/>
  <c r="F50" i="3" s="1"/>
  <c r="F51" i="3" s="1"/>
  <c r="F52" i="3" s="1"/>
  <c r="F53" i="3" s="1"/>
  <c r="F54" i="3" s="1"/>
  <c r="F55" i="3" s="1"/>
  <c r="F56" i="3" s="1"/>
  <c r="F57" i="3" s="1"/>
  <c r="F58" i="3" s="1"/>
  <c r="F59" i="3" s="1"/>
  <c r="F60" i="3" s="1"/>
  <c r="F61" i="3" s="1"/>
  <c r="F62" i="3" s="1"/>
  <c r="F63" i="3" s="1"/>
  <c r="F64" i="3" s="1"/>
  <c r="F65" i="3" s="1"/>
  <c r="F66" i="3" s="1"/>
  <c r="F67" i="3" s="1"/>
  <c r="F68" i="3" s="1"/>
  <c r="F69" i="3" s="1"/>
  <c r="F70" i="3" s="1"/>
  <c r="F71" i="3" s="1"/>
  <c r="F72" i="3" s="1"/>
  <c r="F73" i="3" s="1"/>
  <c r="F74" i="3" s="1"/>
  <c r="F75" i="3" s="1"/>
  <c r="F76" i="3" s="1"/>
  <c r="F77" i="3" s="1"/>
  <c r="F78" i="3" s="1"/>
  <c r="F79" i="3" s="1"/>
  <c r="F80" i="3" s="1"/>
  <c r="F81" i="3" s="1"/>
  <c r="F82" i="3" s="1"/>
  <c r="F83" i="3" s="1"/>
  <c r="F84" i="3" s="1"/>
  <c r="F85" i="3" s="1"/>
  <c r="F86" i="3" s="1"/>
  <c r="F87" i="3" s="1"/>
  <c r="F88" i="3" s="1"/>
  <c r="F89" i="3" s="1"/>
  <c r="F90" i="3" s="1"/>
  <c r="F91" i="3" s="1"/>
  <c r="F92" i="3" s="1"/>
  <c r="F93" i="3" s="1"/>
  <c r="F94" i="3" s="1"/>
  <c r="F95" i="3" s="1"/>
  <c r="F96" i="3" s="1"/>
  <c r="F97" i="3" s="1"/>
  <c r="F98" i="3" s="1"/>
  <c r="F99" i="3" s="1"/>
  <c r="F100" i="3" s="1"/>
  <c r="F101" i="3" s="1"/>
  <c r="F102" i="3" s="1"/>
  <c r="F103" i="3" s="1"/>
  <c r="F104" i="3" s="1"/>
  <c r="F105" i="3" s="1"/>
  <c r="F106" i="3" s="1"/>
  <c r="F107" i="3" s="1"/>
  <c r="F108" i="3" s="1"/>
  <c r="F109" i="3" s="1"/>
  <c r="F110" i="3" s="1"/>
  <c r="F111" i="3" s="1"/>
  <c r="F112" i="3" s="1"/>
  <c r="F113" i="3" s="1"/>
  <c r="F114" i="3" s="1"/>
  <c r="F115" i="3" s="1"/>
  <c r="F116" i="3" s="1"/>
  <c r="F117" i="3" s="1"/>
  <c r="F118" i="3" s="1"/>
  <c r="F119" i="3" s="1"/>
  <c r="F120" i="3" s="1"/>
  <c r="F121" i="3" s="1"/>
  <c r="F122" i="3" s="1"/>
  <c r="F123" i="3" s="1"/>
  <c r="F124" i="3" s="1"/>
  <c r="F125" i="3" s="1"/>
  <c r="F126" i="3" s="1"/>
  <c r="F127" i="3" s="1"/>
  <c r="F128" i="3" s="1"/>
  <c r="F129" i="3" s="1"/>
  <c r="F130" i="3" s="1"/>
  <c r="F131" i="3" s="1"/>
  <c r="F132" i="3" s="1"/>
  <c r="F133" i="3" s="1"/>
  <c r="F134" i="3" s="1"/>
  <c r="F135" i="3" s="1"/>
  <c r="C29" i="3"/>
  <c r="C30" i="3" s="1"/>
  <c r="C31" i="3" s="1"/>
  <c r="C32" i="3" s="1"/>
  <c r="C33" i="3" s="1"/>
  <c r="C34" i="3" s="1"/>
  <c r="C35" i="3" s="1"/>
  <c r="C36" i="3" s="1"/>
  <c r="C37" i="3" s="1"/>
  <c r="C38" i="3" s="1"/>
  <c r="C39" i="3" s="1"/>
  <c r="C40" i="3" s="1"/>
  <c r="C41" i="3" s="1"/>
  <c r="C42" i="3" s="1"/>
  <c r="C43" i="3" s="1"/>
  <c r="C44" i="3" s="1"/>
  <c r="C45" i="3" s="1"/>
  <c r="C46" i="3" s="1"/>
  <c r="C47" i="3" s="1"/>
  <c r="C48" i="3" s="1"/>
  <c r="C49" i="3" s="1"/>
  <c r="C50" i="3" s="1"/>
  <c r="C51" i="3" s="1"/>
  <c r="C52" i="3" s="1"/>
  <c r="C53" i="3" s="1"/>
  <c r="C54" i="3" s="1"/>
  <c r="C55" i="3" s="1"/>
  <c r="C56" i="3" s="1"/>
  <c r="C57" i="3" s="1"/>
  <c r="C58" i="3" s="1"/>
  <c r="C59" i="3" s="1"/>
  <c r="C60" i="3" s="1"/>
  <c r="C61" i="3" s="1"/>
  <c r="C62" i="3" s="1"/>
  <c r="C63" i="3" s="1"/>
  <c r="C64" i="3" s="1"/>
  <c r="C65" i="3" s="1"/>
  <c r="C66" i="3" s="1"/>
  <c r="C67" i="3" s="1"/>
  <c r="C68" i="3" s="1"/>
  <c r="C69" i="3" s="1"/>
  <c r="C70" i="3" s="1"/>
  <c r="C71" i="3" s="1"/>
  <c r="C72" i="3" s="1"/>
  <c r="C73" i="3" s="1"/>
  <c r="C74" i="3" s="1"/>
  <c r="C75" i="3" s="1"/>
  <c r="C76" i="3" s="1"/>
  <c r="C77" i="3" s="1"/>
  <c r="C78" i="3" s="1"/>
  <c r="C79" i="3" s="1"/>
  <c r="C80" i="3" s="1"/>
  <c r="C81" i="3" s="1"/>
  <c r="C82" i="3" s="1"/>
  <c r="C83" i="3" s="1"/>
  <c r="C84" i="3" s="1"/>
  <c r="C85" i="3" s="1"/>
  <c r="C86" i="3" s="1"/>
  <c r="C87" i="3" s="1"/>
  <c r="C88" i="3" s="1"/>
  <c r="C89" i="3" s="1"/>
  <c r="C90" i="3" s="1"/>
  <c r="C91" i="3" s="1"/>
  <c r="C92" i="3" s="1"/>
  <c r="C93" i="3" s="1"/>
  <c r="C94" i="3" s="1"/>
  <c r="C95" i="3" s="1"/>
  <c r="C96" i="3" s="1"/>
  <c r="C97" i="3" s="1"/>
  <c r="C98" i="3" s="1"/>
  <c r="C99" i="3" s="1"/>
  <c r="C100" i="3" s="1"/>
  <c r="C101" i="3" s="1"/>
  <c r="C102" i="3" s="1"/>
  <c r="C103" i="3" s="1"/>
  <c r="C104" i="3" s="1"/>
  <c r="C105" i="3" s="1"/>
  <c r="C106" i="3" s="1"/>
  <c r="C107" i="3" s="1"/>
  <c r="C108" i="3" s="1"/>
  <c r="C109" i="3" s="1"/>
  <c r="C110" i="3" s="1"/>
  <c r="C111" i="3" s="1"/>
  <c r="C112" i="3" s="1"/>
  <c r="C113" i="3" s="1"/>
  <c r="C114" i="3" s="1"/>
  <c r="C115" i="3" s="1"/>
  <c r="C116" i="3" s="1"/>
  <c r="C117" i="3" s="1"/>
  <c r="C118" i="3" s="1"/>
  <c r="C119" i="3" s="1"/>
  <c r="C120" i="3" s="1"/>
  <c r="C121" i="3" s="1"/>
  <c r="C122" i="3" s="1"/>
  <c r="C123" i="3" s="1"/>
  <c r="C124" i="3" s="1"/>
  <c r="C125" i="3" s="1"/>
  <c r="C126" i="3" s="1"/>
  <c r="C127" i="3" s="1"/>
  <c r="C128" i="3" s="1"/>
  <c r="C129" i="3" s="1"/>
  <c r="C130" i="3" s="1"/>
  <c r="C131" i="3" s="1"/>
  <c r="C132" i="3" s="1"/>
  <c r="C133" i="3" s="1"/>
  <c r="C134" i="3" s="1"/>
  <c r="C135" i="3" s="1"/>
  <c r="Q63" i="3" l="1"/>
  <c r="Q13" i="3"/>
  <c r="Q36" i="3" l="1"/>
  <c r="Q39" i="3" s="1"/>
  <c r="U25" i="3"/>
  <c r="U23" i="3"/>
  <c r="U21" i="3"/>
  <c r="Q47" i="3"/>
  <c r="Q58" i="3" s="1"/>
  <c r="Q56" i="3" l="1"/>
  <c r="W7" i="3" l="1"/>
  <c r="K615" i="9" l="1"/>
  <c r="D615" i="9"/>
  <c r="K614" i="9"/>
  <c r="D614" i="9"/>
  <c r="K613" i="9"/>
  <c r="D613" i="9"/>
  <c r="K612" i="9"/>
  <c r="D612" i="9"/>
  <c r="K611" i="9"/>
  <c r="D611" i="9"/>
  <c r="K610" i="9"/>
  <c r="D610" i="9"/>
  <c r="K609" i="9"/>
  <c r="D609" i="9"/>
  <c r="K608" i="9"/>
  <c r="D608" i="9"/>
  <c r="K607" i="9"/>
  <c r="D607" i="9"/>
  <c r="K606" i="9"/>
  <c r="D606" i="9"/>
  <c r="K605" i="9"/>
  <c r="D605" i="9"/>
  <c r="K604" i="9"/>
  <c r="D604" i="9"/>
  <c r="K603" i="9"/>
  <c r="D603" i="9"/>
  <c r="K602" i="9"/>
  <c r="D602" i="9"/>
  <c r="K601" i="9"/>
  <c r="D601" i="9"/>
  <c r="K600" i="9"/>
  <c r="D600" i="9"/>
  <c r="K599" i="9"/>
  <c r="D599" i="9"/>
  <c r="K598" i="9"/>
  <c r="D598" i="9"/>
  <c r="K597" i="9"/>
  <c r="D597" i="9"/>
  <c r="K596" i="9"/>
  <c r="D596" i="9"/>
  <c r="K595" i="9"/>
  <c r="D595" i="9"/>
  <c r="K594" i="9"/>
  <c r="D594" i="9"/>
  <c r="K593" i="9"/>
  <c r="D593" i="9"/>
  <c r="K592" i="9"/>
  <c r="D592" i="9"/>
  <c r="K591" i="9"/>
  <c r="D591" i="9"/>
  <c r="K590" i="9"/>
  <c r="D590" i="9"/>
  <c r="K589" i="9"/>
  <c r="D589" i="9"/>
  <c r="K588" i="9"/>
  <c r="D588" i="9"/>
  <c r="K587" i="9"/>
  <c r="D587" i="9"/>
  <c r="K586" i="9"/>
  <c r="D586" i="9"/>
  <c r="K585" i="9"/>
  <c r="D585" i="9"/>
  <c r="K584" i="9"/>
  <c r="D584" i="9"/>
  <c r="K583" i="9"/>
  <c r="D583" i="9"/>
  <c r="K582" i="9"/>
  <c r="D582" i="9"/>
  <c r="K581" i="9"/>
  <c r="D581" i="9"/>
  <c r="K580" i="9"/>
  <c r="D580" i="9"/>
  <c r="K579" i="9"/>
  <c r="D579" i="9"/>
  <c r="K578" i="9"/>
  <c r="D578" i="9"/>
  <c r="K577" i="9"/>
  <c r="D577" i="9"/>
  <c r="K576" i="9"/>
  <c r="D576" i="9"/>
  <c r="K575" i="9"/>
  <c r="D575" i="9"/>
  <c r="K574" i="9"/>
  <c r="D574" i="9"/>
  <c r="K573" i="9"/>
  <c r="D573" i="9"/>
  <c r="K572" i="9"/>
  <c r="D572" i="9"/>
  <c r="K571" i="9"/>
  <c r="D571" i="9"/>
  <c r="K570" i="9"/>
  <c r="D570" i="9"/>
  <c r="K569" i="9"/>
  <c r="D569" i="9"/>
  <c r="K568" i="9"/>
  <c r="D568" i="9"/>
  <c r="K567" i="9"/>
  <c r="D567" i="9"/>
  <c r="K566" i="9"/>
  <c r="D566" i="9"/>
  <c r="K565" i="9"/>
  <c r="D565" i="9"/>
  <c r="K564" i="9"/>
  <c r="D564" i="9"/>
  <c r="K563" i="9"/>
  <c r="D563" i="9"/>
  <c r="K562" i="9"/>
  <c r="D562" i="9"/>
  <c r="K561" i="9"/>
  <c r="D561" i="9"/>
  <c r="K560" i="9"/>
  <c r="D560" i="9"/>
  <c r="K559" i="9"/>
  <c r="D559" i="9"/>
  <c r="K558" i="9"/>
  <c r="D558" i="9"/>
  <c r="K557" i="9"/>
  <c r="D557" i="9"/>
  <c r="K556" i="9"/>
  <c r="D556" i="9"/>
  <c r="K555" i="9"/>
  <c r="D555" i="9"/>
  <c r="K554" i="9"/>
  <c r="D554" i="9"/>
  <c r="K553" i="9"/>
  <c r="D553" i="9"/>
  <c r="K552" i="9"/>
  <c r="D552" i="9"/>
  <c r="K551" i="9"/>
  <c r="D551" i="9"/>
  <c r="K550" i="9"/>
  <c r="D550" i="9"/>
  <c r="K549" i="9"/>
  <c r="D549" i="9"/>
  <c r="K548" i="9"/>
  <c r="D548" i="9"/>
  <c r="K547" i="9"/>
  <c r="D547" i="9"/>
  <c r="K546" i="9"/>
  <c r="D546" i="9"/>
  <c r="K545" i="9"/>
  <c r="D545" i="9"/>
  <c r="K544" i="9"/>
  <c r="D544" i="9"/>
  <c r="K543" i="9"/>
  <c r="D543" i="9"/>
  <c r="K542" i="9"/>
  <c r="D542" i="9"/>
  <c r="K541" i="9"/>
  <c r="D541" i="9"/>
  <c r="K540" i="9"/>
  <c r="D540" i="9"/>
  <c r="K539" i="9"/>
  <c r="D539" i="9"/>
  <c r="K538" i="9"/>
  <c r="D538" i="9"/>
  <c r="K537" i="9"/>
  <c r="D537" i="9"/>
  <c r="K536" i="9"/>
  <c r="D536" i="9"/>
  <c r="K535" i="9"/>
  <c r="D535" i="9"/>
  <c r="K534" i="9"/>
  <c r="D534" i="9"/>
  <c r="K533" i="9"/>
  <c r="D533" i="9"/>
  <c r="K532" i="9"/>
  <c r="D532" i="9"/>
  <c r="K531" i="9"/>
  <c r="D531" i="9"/>
  <c r="K530" i="9"/>
  <c r="D530" i="9"/>
  <c r="K529" i="9"/>
  <c r="D529" i="9"/>
  <c r="K528" i="9"/>
  <c r="D528" i="9"/>
  <c r="K527" i="9"/>
  <c r="D527" i="9"/>
  <c r="K526" i="9"/>
  <c r="D526" i="9"/>
  <c r="K525" i="9"/>
  <c r="D525" i="9"/>
  <c r="K524" i="9"/>
  <c r="D524" i="9"/>
  <c r="K523" i="9"/>
  <c r="D523" i="9"/>
  <c r="K522" i="9"/>
  <c r="D522" i="9"/>
  <c r="K521" i="9"/>
  <c r="D521" i="9"/>
  <c r="K520" i="9"/>
  <c r="D520" i="9"/>
  <c r="K519" i="9"/>
  <c r="D519" i="9"/>
  <c r="K518" i="9"/>
  <c r="D518" i="9"/>
  <c r="K517" i="9"/>
  <c r="D517" i="9"/>
  <c r="K516" i="9"/>
  <c r="D516" i="9"/>
  <c r="K515" i="9"/>
  <c r="D515" i="9"/>
  <c r="K514" i="9"/>
  <c r="D514" i="9"/>
  <c r="K513" i="9"/>
  <c r="D513" i="9"/>
  <c r="K512" i="9"/>
  <c r="D512" i="9"/>
  <c r="K511" i="9"/>
  <c r="D511" i="9"/>
  <c r="K510" i="9"/>
  <c r="D510" i="9"/>
  <c r="K509" i="9"/>
  <c r="D509" i="9"/>
  <c r="K508" i="9"/>
  <c r="D508" i="9"/>
  <c r="K507" i="9"/>
  <c r="D507" i="9"/>
  <c r="K506" i="9"/>
  <c r="D506" i="9"/>
  <c r="K505" i="9"/>
  <c r="D505" i="9"/>
  <c r="K504" i="9"/>
  <c r="D504" i="9"/>
  <c r="K503" i="9"/>
  <c r="D503" i="9"/>
  <c r="K502" i="9"/>
  <c r="D502" i="9"/>
  <c r="K501" i="9"/>
  <c r="D501" i="9"/>
  <c r="K500" i="9"/>
  <c r="D500" i="9"/>
  <c r="K499" i="9"/>
  <c r="D499" i="9"/>
  <c r="K498" i="9"/>
  <c r="D498" i="9"/>
  <c r="K497" i="9"/>
  <c r="D497" i="9"/>
  <c r="K496" i="9"/>
  <c r="D496" i="9"/>
  <c r="K495" i="9"/>
  <c r="D495" i="9"/>
  <c r="K494" i="9"/>
  <c r="D494" i="9"/>
  <c r="K493" i="9"/>
  <c r="D493" i="9"/>
  <c r="K492" i="9"/>
  <c r="D492" i="9"/>
  <c r="K491" i="9"/>
  <c r="D491" i="9"/>
  <c r="K490" i="9"/>
  <c r="D490" i="9"/>
  <c r="K489" i="9"/>
  <c r="D489" i="9"/>
  <c r="K488" i="9"/>
  <c r="D488" i="9"/>
  <c r="K487" i="9"/>
  <c r="D487" i="9"/>
  <c r="K486" i="9"/>
  <c r="D486" i="9"/>
  <c r="K485" i="9"/>
  <c r="D485" i="9"/>
  <c r="K484" i="9"/>
  <c r="D484" i="9"/>
  <c r="K483" i="9"/>
  <c r="D483" i="9"/>
  <c r="K482" i="9"/>
  <c r="D482" i="9"/>
  <c r="K481" i="9"/>
  <c r="D481" i="9"/>
  <c r="K480" i="9"/>
  <c r="D480" i="9"/>
  <c r="K479" i="9"/>
  <c r="D479" i="9"/>
  <c r="K478" i="9"/>
  <c r="D478" i="9"/>
  <c r="K477" i="9"/>
  <c r="D477" i="9"/>
  <c r="K476" i="9"/>
  <c r="D476" i="9"/>
  <c r="K475" i="9"/>
  <c r="D475" i="9"/>
  <c r="K474" i="9"/>
  <c r="D474" i="9"/>
  <c r="K473" i="9"/>
  <c r="D473" i="9"/>
  <c r="K472" i="9"/>
  <c r="D472" i="9"/>
  <c r="K471" i="9"/>
  <c r="D471" i="9"/>
  <c r="K470" i="9"/>
  <c r="D470" i="9"/>
  <c r="K469" i="9"/>
  <c r="D469" i="9"/>
  <c r="K468" i="9"/>
  <c r="D468" i="9"/>
  <c r="K467" i="9"/>
  <c r="D467" i="9"/>
  <c r="K466" i="9"/>
  <c r="D466" i="9"/>
  <c r="K465" i="9"/>
  <c r="D465" i="9"/>
  <c r="K464" i="9"/>
  <c r="D464" i="9"/>
  <c r="K463" i="9"/>
  <c r="D463" i="9"/>
  <c r="K462" i="9"/>
  <c r="D462" i="9"/>
  <c r="K461" i="9"/>
  <c r="D461" i="9"/>
  <c r="K460" i="9"/>
  <c r="D460" i="9"/>
  <c r="K459" i="9"/>
  <c r="D459" i="9"/>
  <c r="K458" i="9"/>
  <c r="D458" i="9"/>
  <c r="K457" i="9"/>
  <c r="D457" i="9"/>
  <c r="K456" i="9"/>
  <c r="D456" i="9"/>
  <c r="K455" i="9"/>
  <c r="D455" i="9"/>
  <c r="K454" i="9"/>
  <c r="D454" i="9"/>
  <c r="K453" i="9"/>
  <c r="D453" i="9"/>
  <c r="K452" i="9"/>
  <c r="D452" i="9"/>
  <c r="K451" i="9"/>
  <c r="D451" i="9"/>
  <c r="K450" i="9"/>
  <c r="D450" i="9"/>
  <c r="K449" i="9"/>
  <c r="D449" i="9"/>
  <c r="K448" i="9"/>
  <c r="D448" i="9"/>
  <c r="K447" i="9"/>
  <c r="D447" i="9"/>
  <c r="K446" i="9"/>
  <c r="D446" i="9"/>
  <c r="K445" i="9"/>
  <c r="D445" i="9"/>
  <c r="K444" i="9"/>
  <c r="D444" i="9"/>
  <c r="K443" i="9"/>
  <c r="D443" i="9"/>
  <c r="K442" i="9"/>
  <c r="D442" i="9"/>
  <c r="K441" i="9"/>
  <c r="D441" i="9"/>
  <c r="K440" i="9"/>
  <c r="D440" i="9"/>
  <c r="K439" i="9"/>
  <c r="D439" i="9"/>
  <c r="K438" i="9"/>
  <c r="D438" i="9"/>
  <c r="K437" i="9"/>
  <c r="D437" i="9"/>
  <c r="K436" i="9"/>
  <c r="D436" i="9"/>
  <c r="K435" i="9"/>
  <c r="D435" i="9"/>
  <c r="K434" i="9"/>
  <c r="D434" i="9"/>
  <c r="K433" i="9"/>
  <c r="D433" i="9"/>
  <c r="K432" i="9"/>
  <c r="D432" i="9"/>
  <c r="K431" i="9"/>
  <c r="D431" i="9"/>
  <c r="K430" i="9"/>
  <c r="D430" i="9"/>
  <c r="K429" i="9"/>
  <c r="D429" i="9"/>
  <c r="K428" i="9"/>
  <c r="D428" i="9"/>
  <c r="K427" i="9"/>
  <c r="D427" i="9"/>
  <c r="K426" i="9"/>
  <c r="D426" i="9"/>
  <c r="K425" i="9"/>
  <c r="D425" i="9"/>
  <c r="K424" i="9"/>
  <c r="D424" i="9"/>
  <c r="K423" i="9"/>
  <c r="D423" i="9"/>
  <c r="K422" i="9"/>
  <c r="D422" i="9"/>
  <c r="K421" i="9"/>
  <c r="D421" i="9"/>
  <c r="K420" i="9"/>
  <c r="D420" i="9"/>
  <c r="K419" i="9"/>
  <c r="D419" i="9"/>
  <c r="K418" i="9"/>
  <c r="D418" i="9"/>
  <c r="K417" i="9"/>
  <c r="D417" i="9"/>
  <c r="K416" i="9"/>
  <c r="D416" i="9"/>
  <c r="K415" i="9"/>
  <c r="D415" i="9"/>
  <c r="K414" i="9"/>
  <c r="D414" i="9"/>
  <c r="K413" i="9"/>
  <c r="D413" i="9"/>
  <c r="K412" i="9"/>
  <c r="D412" i="9"/>
  <c r="K411" i="9"/>
  <c r="D411" i="9"/>
  <c r="K410" i="9"/>
  <c r="D410" i="9"/>
  <c r="K409" i="9"/>
  <c r="D409" i="9"/>
  <c r="K408" i="9"/>
  <c r="D408" i="9"/>
  <c r="K407" i="9"/>
  <c r="D407" i="9"/>
  <c r="K406" i="9"/>
  <c r="D406" i="9"/>
  <c r="K405" i="9"/>
  <c r="D405" i="9"/>
  <c r="K404" i="9"/>
  <c r="D404" i="9"/>
  <c r="K403" i="9"/>
  <c r="D403" i="9"/>
  <c r="K402" i="9"/>
  <c r="D402" i="9"/>
  <c r="K401" i="9"/>
  <c r="D401" i="9"/>
  <c r="K400" i="9"/>
  <c r="D400" i="9"/>
  <c r="K399" i="9"/>
  <c r="D399" i="9"/>
  <c r="K398" i="9"/>
  <c r="D398" i="9"/>
  <c r="K397" i="9"/>
  <c r="D397" i="9"/>
  <c r="K396" i="9"/>
  <c r="D396" i="9"/>
  <c r="K395" i="9"/>
  <c r="D395" i="9"/>
  <c r="K394" i="9"/>
  <c r="D394" i="9"/>
  <c r="K393" i="9"/>
  <c r="D393" i="9"/>
  <c r="K392" i="9"/>
  <c r="D392" i="9"/>
  <c r="K391" i="9"/>
  <c r="D391" i="9"/>
  <c r="K390" i="9"/>
  <c r="D390" i="9"/>
  <c r="K389" i="9"/>
  <c r="D389" i="9"/>
  <c r="K388" i="9"/>
  <c r="D388" i="9"/>
  <c r="K387" i="9"/>
  <c r="D387" i="9"/>
  <c r="K386" i="9"/>
  <c r="D386" i="9"/>
  <c r="K385" i="9"/>
  <c r="D385" i="9"/>
  <c r="K384" i="9"/>
  <c r="D384" i="9"/>
  <c r="K383" i="9"/>
  <c r="D383" i="9"/>
  <c r="K382" i="9"/>
  <c r="D382" i="9"/>
  <c r="K381" i="9"/>
  <c r="D381" i="9"/>
  <c r="K380" i="9"/>
  <c r="D380" i="9"/>
  <c r="K379" i="9"/>
  <c r="D379" i="9"/>
  <c r="K378" i="9"/>
  <c r="D378" i="9"/>
  <c r="K377" i="9"/>
  <c r="D377" i="9"/>
  <c r="K376" i="9"/>
  <c r="D376" i="9"/>
  <c r="K375" i="9"/>
  <c r="D375" i="9"/>
  <c r="K374" i="9"/>
  <c r="D374" i="9"/>
  <c r="K373" i="9"/>
  <c r="D373" i="9"/>
  <c r="K372" i="9"/>
  <c r="D372" i="9"/>
  <c r="K371" i="9"/>
  <c r="D371" i="9"/>
  <c r="K370" i="9"/>
  <c r="D370" i="9"/>
  <c r="K369" i="9"/>
  <c r="D369" i="9"/>
  <c r="K368" i="9"/>
  <c r="D368" i="9"/>
  <c r="K367" i="9"/>
  <c r="D367" i="9"/>
  <c r="K366" i="9"/>
  <c r="D366" i="9"/>
  <c r="K365" i="9"/>
  <c r="D365" i="9"/>
  <c r="K364" i="9"/>
  <c r="D364" i="9"/>
  <c r="K363" i="9"/>
  <c r="D363" i="9"/>
  <c r="K362" i="9"/>
  <c r="D362" i="9"/>
  <c r="K361" i="9"/>
  <c r="D361" i="9"/>
  <c r="K360" i="9"/>
  <c r="D360" i="9"/>
  <c r="K359" i="9"/>
  <c r="D359" i="9"/>
  <c r="K358" i="9"/>
  <c r="D358" i="9"/>
  <c r="K357" i="9"/>
  <c r="D357" i="9"/>
  <c r="K356" i="9"/>
  <c r="D356" i="9"/>
  <c r="K355" i="9"/>
  <c r="D355" i="9"/>
  <c r="K354" i="9"/>
  <c r="D354" i="9"/>
  <c r="K353" i="9"/>
  <c r="D353" i="9"/>
  <c r="K352" i="9"/>
  <c r="D352" i="9"/>
  <c r="K351" i="9"/>
  <c r="D351" i="9"/>
  <c r="K350" i="9"/>
  <c r="D350" i="9"/>
  <c r="K349" i="9"/>
  <c r="D349" i="9"/>
  <c r="K348" i="9"/>
  <c r="D348" i="9"/>
  <c r="K347" i="9"/>
  <c r="D347" i="9"/>
  <c r="K346" i="9"/>
  <c r="D346" i="9"/>
  <c r="K345" i="9"/>
  <c r="D345" i="9"/>
  <c r="K344" i="9"/>
  <c r="D344" i="9"/>
  <c r="K343" i="9"/>
  <c r="D343" i="9"/>
  <c r="K342" i="9"/>
  <c r="D342" i="9"/>
  <c r="K341" i="9"/>
  <c r="D341" i="9"/>
  <c r="K340" i="9"/>
  <c r="D340" i="9"/>
  <c r="K339" i="9"/>
  <c r="D339" i="9"/>
  <c r="K338" i="9"/>
  <c r="D338" i="9"/>
  <c r="K337" i="9"/>
  <c r="D337" i="9"/>
  <c r="K336" i="9"/>
  <c r="D336" i="9"/>
  <c r="K335" i="9"/>
  <c r="D335" i="9"/>
  <c r="K334" i="9"/>
  <c r="D334" i="9"/>
  <c r="K333" i="9"/>
  <c r="D333" i="9"/>
  <c r="K332" i="9"/>
  <c r="D332" i="9"/>
  <c r="K331" i="9"/>
  <c r="D331" i="9"/>
  <c r="K330" i="9"/>
  <c r="D330" i="9"/>
  <c r="K329" i="9"/>
  <c r="D329" i="9"/>
  <c r="K328" i="9"/>
  <c r="D328" i="9"/>
  <c r="K327" i="9"/>
  <c r="D327" i="9"/>
  <c r="K326" i="9"/>
  <c r="D326" i="9"/>
  <c r="K325" i="9"/>
  <c r="D325" i="9"/>
  <c r="K324" i="9"/>
  <c r="D324" i="9"/>
  <c r="K323" i="9"/>
  <c r="D323" i="9"/>
  <c r="K322" i="9"/>
  <c r="D322" i="9"/>
  <c r="K321" i="9"/>
  <c r="D321" i="9"/>
  <c r="K320" i="9"/>
  <c r="D320" i="9"/>
  <c r="K319" i="9"/>
  <c r="D319" i="9"/>
  <c r="K318" i="9"/>
  <c r="D318" i="9"/>
  <c r="K317" i="9"/>
  <c r="D317" i="9"/>
  <c r="K316" i="9"/>
  <c r="D316" i="9"/>
  <c r="K315" i="9"/>
  <c r="D315" i="9"/>
  <c r="K314" i="9"/>
  <c r="D314" i="9"/>
  <c r="K313" i="9"/>
  <c r="D313" i="9"/>
  <c r="K312" i="9"/>
  <c r="D312" i="9"/>
  <c r="K311" i="9"/>
  <c r="D311" i="9"/>
  <c r="K310" i="9"/>
  <c r="D310" i="9"/>
  <c r="K309" i="9"/>
  <c r="D309" i="9"/>
  <c r="K308" i="9"/>
  <c r="D308" i="9"/>
  <c r="K307" i="9"/>
  <c r="D307" i="9"/>
  <c r="K306" i="9"/>
  <c r="D306" i="9"/>
  <c r="K305" i="9"/>
  <c r="D305" i="9"/>
  <c r="K304" i="9"/>
  <c r="D304" i="9"/>
  <c r="K303" i="9"/>
  <c r="D303" i="9"/>
  <c r="K302" i="9"/>
  <c r="D302" i="9"/>
  <c r="K301" i="9"/>
  <c r="D301" i="9"/>
  <c r="K300" i="9"/>
  <c r="D300" i="9"/>
  <c r="K299" i="9"/>
  <c r="D299" i="9"/>
  <c r="K298" i="9"/>
  <c r="D298" i="9"/>
  <c r="K297" i="9"/>
  <c r="D297" i="9"/>
  <c r="K296" i="9"/>
  <c r="D296" i="9"/>
  <c r="K295" i="9"/>
  <c r="D295" i="9"/>
  <c r="K294" i="9"/>
  <c r="D294" i="9"/>
  <c r="K293" i="9"/>
  <c r="D293" i="9"/>
  <c r="K292" i="9"/>
  <c r="D292" i="9"/>
  <c r="K291" i="9"/>
  <c r="D291" i="9"/>
  <c r="K290" i="9"/>
  <c r="D290" i="9"/>
  <c r="K289" i="9"/>
  <c r="D289" i="9"/>
  <c r="K288" i="9"/>
  <c r="D288" i="9"/>
  <c r="K287" i="9"/>
  <c r="D287" i="9"/>
  <c r="K286" i="9"/>
  <c r="D286" i="9"/>
  <c r="K285" i="9"/>
  <c r="D285" i="9"/>
  <c r="K284" i="9"/>
  <c r="D284" i="9"/>
  <c r="K283" i="9"/>
  <c r="D283" i="9"/>
  <c r="K282" i="9"/>
  <c r="D282" i="9"/>
  <c r="K281" i="9"/>
  <c r="D281" i="9"/>
  <c r="K280" i="9"/>
  <c r="D280" i="9"/>
  <c r="K279" i="9"/>
  <c r="D279" i="9"/>
  <c r="K278" i="9"/>
  <c r="D278" i="9"/>
  <c r="K277" i="9"/>
  <c r="D277" i="9"/>
  <c r="K276" i="9"/>
  <c r="D276" i="9"/>
  <c r="K275" i="9"/>
  <c r="D275" i="9"/>
  <c r="K274" i="9"/>
  <c r="D274" i="9"/>
  <c r="K273" i="9"/>
  <c r="D273" i="9"/>
  <c r="K272" i="9"/>
  <c r="D272" i="9"/>
  <c r="K271" i="9"/>
  <c r="D271" i="9"/>
  <c r="K270" i="9"/>
  <c r="D270" i="9"/>
  <c r="K269" i="9"/>
  <c r="D269" i="9"/>
  <c r="K268" i="9"/>
  <c r="D268" i="9"/>
  <c r="K267" i="9"/>
  <c r="D267" i="9"/>
  <c r="K266" i="9"/>
  <c r="D266" i="9"/>
  <c r="K265" i="9"/>
  <c r="D265" i="9"/>
  <c r="K264" i="9"/>
  <c r="D264" i="9"/>
  <c r="K263" i="9"/>
  <c r="D263" i="9"/>
  <c r="K262" i="9"/>
  <c r="D262" i="9"/>
  <c r="K261" i="9"/>
  <c r="D261" i="9"/>
  <c r="K260" i="9"/>
  <c r="D260" i="9"/>
  <c r="K259" i="9"/>
  <c r="D259" i="9"/>
  <c r="K258" i="9"/>
  <c r="D258" i="9"/>
  <c r="K257" i="9"/>
  <c r="D257" i="9"/>
  <c r="K256" i="9"/>
  <c r="D256" i="9"/>
  <c r="K255" i="9"/>
  <c r="D255" i="9"/>
  <c r="K254" i="9"/>
  <c r="D254" i="9"/>
  <c r="K253" i="9"/>
  <c r="D253" i="9"/>
  <c r="K252" i="9"/>
  <c r="D252" i="9"/>
  <c r="K251" i="9"/>
  <c r="D251" i="9"/>
  <c r="K250" i="9"/>
  <c r="D250" i="9"/>
  <c r="K249" i="9"/>
  <c r="D249" i="9"/>
  <c r="K248" i="9"/>
  <c r="D248" i="9"/>
  <c r="K247" i="9"/>
  <c r="D247" i="9"/>
  <c r="K246" i="9"/>
  <c r="D246" i="9"/>
  <c r="K245" i="9"/>
  <c r="D245" i="9"/>
  <c r="K244" i="9"/>
  <c r="D244" i="9"/>
  <c r="K243" i="9"/>
  <c r="D243" i="9"/>
  <c r="K242" i="9"/>
  <c r="D242" i="9"/>
  <c r="K241" i="9"/>
  <c r="D241" i="9"/>
  <c r="K240" i="9"/>
  <c r="D240" i="9"/>
  <c r="K239" i="9"/>
  <c r="D239" i="9"/>
  <c r="K238" i="9"/>
  <c r="D238" i="9"/>
  <c r="K237" i="9"/>
  <c r="D237" i="9"/>
  <c r="K236" i="9"/>
  <c r="D236" i="9"/>
  <c r="K235" i="9"/>
  <c r="D235" i="9"/>
  <c r="K234" i="9"/>
  <c r="D234" i="9"/>
  <c r="K233" i="9"/>
  <c r="D233" i="9"/>
  <c r="K232" i="9"/>
  <c r="D232" i="9"/>
  <c r="K231" i="9"/>
  <c r="D231" i="9"/>
  <c r="K230" i="9"/>
  <c r="D230" i="9"/>
  <c r="K229" i="9"/>
  <c r="D229" i="9"/>
  <c r="K228" i="9"/>
  <c r="D228" i="9"/>
  <c r="K227" i="9"/>
  <c r="D227" i="9"/>
  <c r="K226" i="9"/>
  <c r="D226" i="9"/>
  <c r="K225" i="9"/>
  <c r="D225" i="9"/>
  <c r="K224" i="9"/>
  <c r="D224" i="9"/>
  <c r="K223" i="9"/>
  <c r="D223" i="9"/>
  <c r="K222" i="9"/>
  <c r="D222" i="9"/>
  <c r="K221" i="9"/>
  <c r="D221" i="9"/>
  <c r="K220" i="9"/>
  <c r="D220" i="9"/>
  <c r="K219" i="9"/>
  <c r="D219" i="9"/>
  <c r="K218" i="9"/>
  <c r="D218" i="9"/>
  <c r="K217" i="9"/>
  <c r="D217" i="9"/>
  <c r="K216" i="9"/>
  <c r="D216" i="9"/>
  <c r="K215" i="9"/>
  <c r="D215" i="9"/>
  <c r="K214" i="9"/>
  <c r="D214" i="9"/>
  <c r="K213" i="9"/>
  <c r="D213" i="9"/>
  <c r="K212" i="9"/>
  <c r="D212" i="9"/>
  <c r="K211" i="9"/>
  <c r="D211" i="9"/>
  <c r="K210" i="9"/>
  <c r="D210" i="9"/>
  <c r="K209" i="9"/>
  <c r="D209" i="9"/>
  <c r="K208" i="9"/>
  <c r="D208" i="9"/>
  <c r="K207" i="9"/>
  <c r="D207" i="9"/>
  <c r="K206" i="9"/>
  <c r="D206" i="9"/>
  <c r="K205" i="9"/>
  <c r="D205" i="9"/>
  <c r="K204" i="9"/>
  <c r="D204" i="9"/>
  <c r="K203" i="9"/>
  <c r="D203" i="9"/>
  <c r="K202" i="9"/>
  <c r="D202" i="9"/>
  <c r="K201" i="9"/>
  <c r="D201" i="9"/>
  <c r="K200" i="9"/>
  <c r="D200" i="9"/>
  <c r="K199" i="9"/>
  <c r="D199" i="9"/>
  <c r="K198" i="9"/>
  <c r="D198" i="9"/>
  <c r="K197" i="9"/>
  <c r="D197" i="9"/>
  <c r="K196" i="9"/>
  <c r="D196" i="9"/>
  <c r="K195" i="9"/>
  <c r="D195" i="9"/>
  <c r="K194" i="9"/>
  <c r="D194" i="9"/>
  <c r="K193" i="9"/>
  <c r="D193" i="9"/>
  <c r="K192" i="9"/>
  <c r="D192" i="9"/>
  <c r="K191" i="9"/>
  <c r="D191" i="9"/>
  <c r="K190" i="9"/>
  <c r="D190" i="9"/>
  <c r="K189" i="9"/>
  <c r="D189" i="9"/>
  <c r="K188" i="9"/>
  <c r="D188" i="9"/>
  <c r="K187" i="9"/>
  <c r="D187" i="9"/>
  <c r="K186" i="9"/>
  <c r="D186" i="9"/>
  <c r="K185" i="9"/>
  <c r="D185" i="9"/>
  <c r="K184" i="9"/>
  <c r="D184" i="9"/>
  <c r="K183" i="9"/>
  <c r="D183" i="9"/>
  <c r="K182" i="9"/>
  <c r="D182" i="9"/>
  <c r="K181" i="9"/>
  <c r="D181" i="9"/>
  <c r="K180" i="9"/>
  <c r="D180" i="9"/>
  <c r="K179" i="9"/>
  <c r="D179" i="9"/>
  <c r="K178" i="9"/>
  <c r="D178" i="9"/>
  <c r="K177" i="9"/>
  <c r="D177" i="9"/>
  <c r="K176" i="9"/>
  <c r="D176" i="9"/>
  <c r="K175" i="9"/>
  <c r="D175" i="9"/>
  <c r="K174" i="9"/>
  <c r="D174" i="9"/>
  <c r="K173" i="9"/>
  <c r="D173" i="9"/>
  <c r="K172" i="9"/>
  <c r="D172" i="9"/>
  <c r="K171" i="9"/>
  <c r="D171" i="9"/>
  <c r="K170" i="9"/>
  <c r="D170" i="9"/>
  <c r="K169" i="9"/>
  <c r="D169" i="9"/>
  <c r="K168" i="9"/>
  <c r="D168" i="9"/>
  <c r="K167" i="9"/>
  <c r="D167" i="9"/>
  <c r="K166" i="9"/>
  <c r="D166" i="9"/>
  <c r="K165" i="9"/>
  <c r="D165" i="9"/>
  <c r="K164" i="9"/>
  <c r="D164" i="9"/>
  <c r="K163" i="9"/>
  <c r="D163" i="9"/>
  <c r="K162" i="9"/>
  <c r="D162" i="9"/>
  <c r="K161" i="9"/>
  <c r="D161" i="9"/>
  <c r="K160" i="9"/>
  <c r="D160" i="9"/>
  <c r="K159" i="9"/>
  <c r="D159" i="9"/>
  <c r="K158" i="9"/>
  <c r="D158" i="9"/>
  <c r="K157" i="9"/>
  <c r="D157" i="9"/>
  <c r="K156" i="9"/>
  <c r="D156" i="9"/>
  <c r="K155" i="9"/>
  <c r="D155" i="9"/>
  <c r="K154" i="9"/>
  <c r="D154" i="9"/>
  <c r="K153" i="9"/>
  <c r="D153" i="9"/>
  <c r="K152" i="9"/>
  <c r="D152" i="9"/>
  <c r="K151" i="9"/>
  <c r="D151" i="9"/>
  <c r="K150" i="9"/>
  <c r="D150" i="9"/>
  <c r="K149" i="9"/>
  <c r="D149" i="9"/>
  <c r="K148" i="9"/>
  <c r="D148" i="9"/>
  <c r="K147" i="9"/>
  <c r="D147" i="9"/>
  <c r="K146" i="9"/>
  <c r="D146" i="9"/>
  <c r="K145" i="9"/>
  <c r="D145" i="9"/>
  <c r="K144" i="9"/>
  <c r="D144" i="9"/>
  <c r="K143" i="9"/>
  <c r="D143" i="9"/>
  <c r="K142" i="9"/>
  <c r="D142" i="9"/>
  <c r="K141" i="9"/>
  <c r="D141" i="9"/>
  <c r="K140" i="9"/>
  <c r="D140" i="9"/>
  <c r="K139" i="9"/>
  <c r="D139" i="9"/>
  <c r="K138" i="9"/>
  <c r="D138" i="9"/>
  <c r="K137" i="9"/>
  <c r="D137" i="9"/>
  <c r="K136" i="9"/>
  <c r="D136" i="9"/>
  <c r="K135" i="9"/>
  <c r="D135" i="9"/>
  <c r="K134" i="9"/>
  <c r="D134" i="9"/>
  <c r="K133" i="9"/>
  <c r="D133" i="9"/>
  <c r="K132" i="9"/>
  <c r="D132" i="9"/>
  <c r="K131" i="9"/>
  <c r="D131" i="9"/>
  <c r="K130" i="9"/>
  <c r="D130" i="9"/>
  <c r="K129" i="9"/>
  <c r="D129" i="9"/>
  <c r="K128" i="9"/>
  <c r="D128" i="9"/>
  <c r="K127" i="9"/>
  <c r="D127" i="9"/>
  <c r="K126" i="9"/>
  <c r="D126" i="9"/>
  <c r="K125" i="9"/>
  <c r="D125" i="9"/>
  <c r="K124" i="9"/>
  <c r="D124" i="9"/>
  <c r="K123" i="9"/>
  <c r="D123" i="9"/>
  <c r="K122" i="9"/>
  <c r="D122" i="9"/>
  <c r="K121" i="9"/>
  <c r="D121" i="9"/>
  <c r="K120" i="9"/>
  <c r="D120" i="9"/>
  <c r="K119" i="9"/>
  <c r="D119" i="9"/>
  <c r="K118" i="9"/>
  <c r="D118" i="9"/>
  <c r="K117" i="9"/>
  <c r="D117" i="9"/>
  <c r="K116" i="9"/>
  <c r="D116" i="9"/>
  <c r="K115" i="9"/>
  <c r="D115" i="9"/>
  <c r="K114" i="9"/>
  <c r="D114" i="9"/>
  <c r="K113" i="9"/>
  <c r="D113" i="9"/>
  <c r="K112" i="9"/>
  <c r="D112" i="9"/>
  <c r="K111" i="9"/>
  <c r="D111" i="9"/>
  <c r="K110" i="9"/>
  <c r="D110" i="9"/>
  <c r="K109" i="9"/>
  <c r="D109" i="9"/>
  <c r="K108" i="9"/>
  <c r="D108" i="9"/>
  <c r="K107" i="9"/>
  <c r="D107" i="9"/>
  <c r="K106" i="9"/>
  <c r="D106" i="9"/>
  <c r="K105" i="9"/>
  <c r="D105" i="9"/>
  <c r="K104" i="9"/>
  <c r="D104" i="9"/>
  <c r="K103" i="9"/>
  <c r="D103" i="9"/>
  <c r="K102" i="9"/>
  <c r="D102" i="9"/>
  <c r="K101" i="9"/>
  <c r="D101" i="9"/>
  <c r="K100" i="9"/>
  <c r="D100" i="9"/>
  <c r="K99" i="9"/>
  <c r="D99" i="9"/>
  <c r="K98" i="9"/>
  <c r="D98" i="9"/>
  <c r="K97" i="9"/>
  <c r="D97" i="9"/>
  <c r="K96" i="9"/>
  <c r="D96" i="9"/>
  <c r="K95" i="9"/>
  <c r="D95" i="9"/>
  <c r="K94" i="9"/>
  <c r="D94" i="9"/>
  <c r="K93" i="9"/>
  <c r="D93" i="9"/>
  <c r="K92" i="9"/>
  <c r="D92" i="9"/>
  <c r="K91" i="9"/>
  <c r="D91" i="9"/>
  <c r="K90" i="9"/>
  <c r="D90" i="9"/>
  <c r="K89" i="9"/>
  <c r="D89" i="9"/>
  <c r="K88" i="9"/>
  <c r="D88" i="9"/>
  <c r="K87" i="9"/>
  <c r="D87" i="9"/>
  <c r="K86" i="9"/>
  <c r="D86" i="9"/>
  <c r="K85" i="9"/>
  <c r="D85" i="9"/>
  <c r="K84" i="9"/>
  <c r="D84" i="9"/>
  <c r="K83" i="9"/>
  <c r="D83" i="9"/>
  <c r="K82" i="9"/>
  <c r="D82" i="9"/>
  <c r="K81" i="9"/>
  <c r="D81" i="9"/>
  <c r="K80" i="9"/>
  <c r="D80" i="9"/>
  <c r="K79" i="9"/>
  <c r="D79" i="9"/>
  <c r="K78" i="9"/>
  <c r="D78" i="9"/>
  <c r="K77" i="9"/>
  <c r="D77" i="9"/>
  <c r="K76" i="9"/>
  <c r="D76" i="9"/>
  <c r="K75" i="9"/>
  <c r="D75" i="9"/>
  <c r="K74" i="9"/>
  <c r="D74" i="9"/>
  <c r="K73" i="9"/>
  <c r="D73" i="9"/>
  <c r="K72" i="9"/>
  <c r="D72" i="9"/>
  <c r="K71" i="9"/>
  <c r="D71" i="9"/>
  <c r="K70" i="9"/>
  <c r="D70" i="9"/>
  <c r="K69" i="9"/>
  <c r="D69" i="9"/>
  <c r="K68" i="9"/>
  <c r="D68" i="9"/>
  <c r="K67" i="9"/>
  <c r="D67" i="9"/>
  <c r="K66" i="9"/>
  <c r="D66" i="9"/>
  <c r="K65" i="9"/>
  <c r="D65" i="9"/>
  <c r="K64" i="9"/>
  <c r="D64" i="9"/>
  <c r="K63" i="9"/>
  <c r="D63" i="9"/>
  <c r="K62" i="9"/>
  <c r="D62" i="9"/>
  <c r="K61" i="9"/>
  <c r="D61" i="9"/>
  <c r="K60" i="9"/>
  <c r="D60" i="9"/>
  <c r="K59" i="9"/>
  <c r="D59" i="9"/>
  <c r="K58" i="9"/>
  <c r="D58" i="9"/>
  <c r="K57" i="9"/>
  <c r="D57" i="9"/>
  <c r="K56" i="9"/>
  <c r="D56" i="9"/>
  <c r="K55" i="9"/>
  <c r="D55" i="9"/>
  <c r="K54" i="9"/>
  <c r="D54" i="9"/>
  <c r="K53" i="9"/>
  <c r="D53" i="9"/>
  <c r="K52" i="9"/>
  <c r="D52" i="9"/>
  <c r="K51" i="9"/>
  <c r="D51" i="9"/>
  <c r="K50" i="9"/>
  <c r="D50" i="9"/>
  <c r="K49" i="9"/>
  <c r="D49" i="9"/>
  <c r="K48" i="9"/>
  <c r="D48" i="9"/>
  <c r="K47" i="9"/>
  <c r="D47" i="9"/>
  <c r="K46" i="9"/>
  <c r="D46" i="9"/>
  <c r="K45" i="9"/>
  <c r="D45" i="9"/>
  <c r="K44" i="9"/>
  <c r="D44" i="9"/>
  <c r="K43" i="9"/>
  <c r="D43" i="9"/>
  <c r="K42" i="9"/>
  <c r="D42" i="9"/>
  <c r="K41" i="9"/>
  <c r="D41" i="9"/>
  <c r="K40" i="9"/>
  <c r="D40" i="9"/>
  <c r="K39" i="9"/>
  <c r="D39" i="9"/>
  <c r="K38" i="9"/>
  <c r="D38" i="9"/>
  <c r="K37" i="9"/>
  <c r="D37" i="9"/>
  <c r="K36" i="9"/>
  <c r="D36" i="9"/>
  <c r="K35" i="9"/>
  <c r="D35" i="9"/>
  <c r="K34" i="9"/>
  <c r="D34" i="9"/>
  <c r="K33" i="9"/>
  <c r="D33" i="9"/>
  <c r="K32" i="9"/>
  <c r="D32" i="9"/>
  <c r="K31" i="9"/>
  <c r="D31" i="9"/>
  <c r="K30" i="9"/>
  <c r="D30" i="9"/>
  <c r="K29" i="9"/>
  <c r="D29" i="9"/>
  <c r="K28" i="9"/>
  <c r="D28" i="9"/>
  <c r="K27" i="9"/>
  <c r="D27" i="9"/>
  <c r="K26" i="9"/>
  <c r="D26" i="9"/>
  <c r="K25" i="9"/>
  <c r="D25" i="9"/>
  <c r="K24" i="9"/>
  <c r="D24" i="9"/>
  <c r="K23" i="9"/>
  <c r="D23" i="9"/>
  <c r="K22" i="9"/>
  <c r="D22" i="9"/>
  <c r="K21" i="9"/>
  <c r="D21" i="9"/>
  <c r="K20" i="9"/>
  <c r="D20" i="9"/>
  <c r="K19" i="9"/>
  <c r="D19" i="9"/>
  <c r="K18" i="9"/>
  <c r="D18" i="9"/>
  <c r="K17" i="9"/>
  <c r="D17" i="9"/>
  <c r="K16" i="9"/>
  <c r="G16" i="9"/>
  <c r="D16" i="9"/>
  <c r="E16" i="9" s="1"/>
  <c r="C16" i="9"/>
  <c r="C17" i="9" s="1"/>
  <c r="C18" i="9" s="1"/>
  <c r="C19" i="9" s="1"/>
  <c r="C20" i="9" s="1"/>
  <c r="C21" i="9" s="1"/>
  <c r="C22" i="9" s="1"/>
  <c r="C23" i="9" s="1"/>
  <c r="C24" i="9" s="1"/>
  <c r="C25" i="9" s="1"/>
  <c r="C26" i="9" s="1"/>
  <c r="C27" i="9" s="1"/>
  <c r="C28" i="9" s="1"/>
  <c r="C29" i="9" s="1"/>
  <c r="C30" i="9" s="1"/>
  <c r="C31" i="9" s="1"/>
  <c r="C32" i="9" s="1"/>
  <c r="C33" i="9" s="1"/>
  <c r="C34" i="9" s="1"/>
  <c r="C35" i="9" s="1"/>
  <c r="C36" i="9" s="1"/>
  <c r="C37" i="9" s="1"/>
  <c r="C38" i="9" s="1"/>
  <c r="C39" i="9" s="1"/>
  <c r="C40" i="9" s="1"/>
  <c r="C41" i="9" s="1"/>
  <c r="C42" i="9" s="1"/>
  <c r="C43" i="9" s="1"/>
  <c r="C44" i="9" s="1"/>
  <c r="C45" i="9" s="1"/>
  <c r="C46" i="9" s="1"/>
  <c r="C47" i="9" s="1"/>
  <c r="C48" i="9" s="1"/>
  <c r="C49" i="9" s="1"/>
  <c r="C50" i="9" s="1"/>
  <c r="C51" i="9" s="1"/>
  <c r="C52" i="9" s="1"/>
  <c r="C53" i="9" s="1"/>
  <c r="C54" i="9" s="1"/>
  <c r="C55" i="9" s="1"/>
  <c r="C56" i="9" s="1"/>
  <c r="C57" i="9" s="1"/>
  <c r="C58" i="9" s="1"/>
  <c r="C59" i="9" s="1"/>
  <c r="C60" i="9" s="1"/>
  <c r="C61" i="9" s="1"/>
  <c r="C62" i="9" s="1"/>
  <c r="C63" i="9" s="1"/>
  <c r="C64" i="9" s="1"/>
  <c r="C65" i="9" s="1"/>
  <c r="C66" i="9" s="1"/>
  <c r="C67" i="9" s="1"/>
  <c r="C68" i="9" s="1"/>
  <c r="C69" i="9" s="1"/>
  <c r="C70" i="9" s="1"/>
  <c r="C71" i="9" s="1"/>
  <c r="C72" i="9" s="1"/>
  <c r="C73" i="9" s="1"/>
  <c r="C74" i="9" s="1"/>
  <c r="C75" i="9" s="1"/>
  <c r="C76" i="9" s="1"/>
  <c r="C77" i="9" s="1"/>
  <c r="C78" i="9" s="1"/>
  <c r="C79" i="9" s="1"/>
  <c r="C80" i="9" s="1"/>
  <c r="C81" i="9" s="1"/>
  <c r="C82" i="9" s="1"/>
  <c r="C83" i="9" s="1"/>
  <c r="C84" i="9" s="1"/>
  <c r="C85" i="9" s="1"/>
  <c r="C86" i="9" s="1"/>
  <c r="C87" i="9" s="1"/>
  <c r="C88" i="9" s="1"/>
  <c r="C89" i="9" s="1"/>
  <c r="C90" i="9" s="1"/>
  <c r="C91" i="9" s="1"/>
  <c r="C92" i="9" s="1"/>
  <c r="C93" i="9" s="1"/>
  <c r="C94" i="9" s="1"/>
  <c r="C95" i="9" s="1"/>
  <c r="C96" i="9" s="1"/>
  <c r="C97" i="9" s="1"/>
  <c r="C98" i="9" s="1"/>
  <c r="C99" i="9" s="1"/>
  <c r="C100" i="9" s="1"/>
  <c r="C101" i="9" s="1"/>
  <c r="C102" i="9" s="1"/>
  <c r="C103" i="9" s="1"/>
  <c r="C104" i="9" s="1"/>
  <c r="C105" i="9" s="1"/>
  <c r="C106" i="9" s="1"/>
  <c r="C107" i="9" s="1"/>
  <c r="C108" i="9" s="1"/>
  <c r="C109" i="9" s="1"/>
  <c r="C110" i="9" s="1"/>
  <c r="C111" i="9" s="1"/>
  <c r="C112" i="9" s="1"/>
  <c r="C113" i="9" s="1"/>
  <c r="C114" i="9" s="1"/>
  <c r="C115" i="9" s="1"/>
  <c r="C116" i="9" s="1"/>
  <c r="C117" i="9" s="1"/>
  <c r="C118" i="9" s="1"/>
  <c r="C119" i="9" s="1"/>
  <c r="C120" i="9" s="1"/>
  <c r="C121" i="9" s="1"/>
  <c r="C122" i="9" s="1"/>
  <c r="C123" i="9" s="1"/>
  <c r="C124" i="9" s="1"/>
  <c r="C125" i="9" s="1"/>
  <c r="C126" i="9" s="1"/>
  <c r="C127" i="9" s="1"/>
  <c r="C128" i="9" s="1"/>
  <c r="C129" i="9" s="1"/>
  <c r="C130" i="9" s="1"/>
  <c r="C131" i="9" s="1"/>
  <c r="C132" i="9" s="1"/>
  <c r="C133" i="9" s="1"/>
  <c r="C134" i="9" s="1"/>
  <c r="C135" i="9" s="1"/>
  <c r="C136" i="9" s="1"/>
  <c r="C137" i="9" s="1"/>
  <c r="C138" i="9" s="1"/>
  <c r="C139" i="9" s="1"/>
  <c r="C140" i="9" s="1"/>
  <c r="C141" i="9" s="1"/>
  <c r="C142" i="9" s="1"/>
  <c r="C143" i="9" s="1"/>
  <c r="C144" i="9" s="1"/>
  <c r="C145" i="9" s="1"/>
  <c r="C146" i="9" s="1"/>
  <c r="C147" i="9" s="1"/>
  <c r="C148" i="9" s="1"/>
  <c r="C149" i="9" s="1"/>
  <c r="C150" i="9" s="1"/>
  <c r="C151" i="9" s="1"/>
  <c r="C152" i="9" s="1"/>
  <c r="C153" i="9" s="1"/>
  <c r="C154" i="9" s="1"/>
  <c r="C155" i="9" s="1"/>
  <c r="C156" i="9" s="1"/>
  <c r="C157" i="9" s="1"/>
  <c r="C158" i="9" s="1"/>
  <c r="C159" i="9" s="1"/>
  <c r="C160" i="9" s="1"/>
  <c r="C161" i="9" s="1"/>
  <c r="C162" i="9" s="1"/>
  <c r="C163" i="9" s="1"/>
  <c r="C164" i="9" s="1"/>
  <c r="C165" i="9" s="1"/>
  <c r="C166" i="9" s="1"/>
  <c r="C167" i="9" s="1"/>
  <c r="C168" i="9" s="1"/>
  <c r="C169" i="9" s="1"/>
  <c r="C170" i="9" s="1"/>
  <c r="C171" i="9" s="1"/>
  <c r="C172" i="9" s="1"/>
  <c r="C173" i="9" s="1"/>
  <c r="C174" i="9" s="1"/>
  <c r="C175" i="9" s="1"/>
  <c r="C176" i="9" s="1"/>
  <c r="C177" i="9" s="1"/>
  <c r="C178" i="9" s="1"/>
  <c r="C179" i="9" s="1"/>
  <c r="C180" i="9" s="1"/>
  <c r="C181" i="9" s="1"/>
  <c r="C182" i="9" s="1"/>
  <c r="C183" i="9" s="1"/>
  <c r="C184" i="9" s="1"/>
  <c r="C185" i="9" s="1"/>
  <c r="C186" i="9" s="1"/>
  <c r="C187" i="9" s="1"/>
  <c r="C188" i="9" s="1"/>
  <c r="C189" i="9" s="1"/>
  <c r="C190" i="9" s="1"/>
  <c r="C191" i="9" s="1"/>
  <c r="C192" i="9" s="1"/>
  <c r="C193" i="9" s="1"/>
  <c r="C194" i="9" s="1"/>
  <c r="C195" i="9" s="1"/>
  <c r="C196" i="9" s="1"/>
  <c r="C197" i="9" s="1"/>
  <c r="C198" i="9" s="1"/>
  <c r="C199" i="9" s="1"/>
  <c r="C200" i="9" s="1"/>
  <c r="C201" i="9" s="1"/>
  <c r="C202" i="9" s="1"/>
  <c r="C203" i="9" s="1"/>
  <c r="C204" i="9" s="1"/>
  <c r="C205" i="9" s="1"/>
  <c r="C206" i="9" s="1"/>
  <c r="C207" i="9" s="1"/>
  <c r="C208" i="9" s="1"/>
  <c r="C209" i="9" s="1"/>
  <c r="C210" i="9" s="1"/>
  <c r="C211" i="9" s="1"/>
  <c r="C212" i="9" s="1"/>
  <c r="C213" i="9" s="1"/>
  <c r="C214" i="9" s="1"/>
  <c r="C215" i="9" s="1"/>
  <c r="C216" i="9" s="1"/>
  <c r="C217" i="9" s="1"/>
  <c r="C218" i="9" s="1"/>
  <c r="C219" i="9" s="1"/>
  <c r="C220" i="9" s="1"/>
  <c r="C221" i="9" s="1"/>
  <c r="C222" i="9" s="1"/>
  <c r="C223" i="9" s="1"/>
  <c r="C224" i="9" s="1"/>
  <c r="C225" i="9" s="1"/>
  <c r="C226" i="9" s="1"/>
  <c r="C227" i="9" s="1"/>
  <c r="C228" i="9" s="1"/>
  <c r="C229" i="9" s="1"/>
  <c r="C230" i="9" s="1"/>
  <c r="C231" i="9" s="1"/>
  <c r="C232" i="9" s="1"/>
  <c r="C233" i="9" s="1"/>
  <c r="C234" i="9" s="1"/>
  <c r="C235" i="9" s="1"/>
  <c r="C236" i="9" s="1"/>
  <c r="C237" i="9" s="1"/>
  <c r="C238" i="9" s="1"/>
  <c r="C239" i="9" s="1"/>
  <c r="C240" i="9" s="1"/>
  <c r="C241" i="9" s="1"/>
  <c r="C242" i="9" s="1"/>
  <c r="C243" i="9" s="1"/>
  <c r="C244" i="9" s="1"/>
  <c r="C245" i="9" s="1"/>
  <c r="C246" i="9" s="1"/>
  <c r="C247" i="9" s="1"/>
  <c r="C248" i="9" s="1"/>
  <c r="C249" i="9" s="1"/>
  <c r="C250" i="9" s="1"/>
  <c r="C251" i="9" s="1"/>
  <c r="C252" i="9" s="1"/>
  <c r="C253" i="9" s="1"/>
  <c r="C254" i="9" s="1"/>
  <c r="C255" i="9" s="1"/>
  <c r="C256" i="9" s="1"/>
  <c r="C257" i="9" s="1"/>
  <c r="C258" i="9" s="1"/>
  <c r="C259" i="9" s="1"/>
  <c r="C260" i="9" s="1"/>
  <c r="C261" i="9" s="1"/>
  <c r="C262" i="9" s="1"/>
  <c r="C263" i="9" s="1"/>
  <c r="C264" i="9" s="1"/>
  <c r="C265" i="9" s="1"/>
  <c r="C266" i="9" s="1"/>
  <c r="C267" i="9" s="1"/>
  <c r="C268" i="9" s="1"/>
  <c r="C269" i="9" s="1"/>
  <c r="C270" i="9" s="1"/>
  <c r="C271" i="9" s="1"/>
  <c r="C272" i="9" s="1"/>
  <c r="C273" i="9" s="1"/>
  <c r="C274" i="9" s="1"/>
  <c r="C275" i="9" s="1"/>
  <c r="C276" i="9" s="1"/>
  <c r="C277" i="9" s="1"/>
  <c r="C278" i="9" s="1"/>
  <c r="C279" i="9" s="1"/>
  <c r="C280" i="9" s="1"/>
  <c r="C281" i="9" s="1"/>
  <c r="C282" i="9" s="1"/>
  <c r="C283" i="9" s="1"/>
  <c r="C284" i="9" s="1"/>
  <c r="C285" i="9" s="1"/>
  <c r="C286" i="9" s="1"/>
  <c r="C287" i="9" s="1"/>
  <c r="C288" i="9" s="1"/>
  <c r="C289" i="9" s="1"/>
  <c r="C290" i="9" s="1"/>
  <c r="C291" i="9" s="1"/>
  <c r="C292" i="9" s="1"/>
  <c r="C293" i="9" s="1"/>
  <c r="C294" i="9" s="1"/>
  <c r="C295" i="9" s="1"/>
  <c r="C296" i="9" s="1"/>
  <c r="C297" i="9" s="1"/>
  <c r="C298" i="9" s="1"/>
  <c r="C299" i="9" s="1"/>
  <c r="C300" i="9" s="1"/>
  <c r="C301" i="9" s="1"/>
  <c r="C302" i="9" s="1"/>
  <c r="C303" i="9" s="1"/>
  <c r="C304" i="9" s="1"/>
  <c r="C305" i="9" s="1"/>
  <c r="C306" i="9" s="1"/>
  <c r="C307" i="9" s="1"/>
  <c r="C308" i="9" s="1"/>
  <c r="C309" i="9" s="1"/>
  <c r="C310" i="9" s="1"/>
  <c r="C311" i="9" s="1"/>
  <c r="C312" i="9" s="1"/>
  <c r="C313" i="9" s="1"/>
  <c r="C314" i="9" s="1"/>
  <c r="C315" i="9" s="1"/>
  <c r="C316" i="9" s="1"/>
  <c r="C317" i="9" s="1"/>
  <c r="C318" i="9" s="1"/>
  <c r="C319" i="9" s="1"/>
  <c r="C320" i="9" s="1"/>
  <c r="C321" i="9" s="1"/>
  <c r="C322" i="9" s="1"/>
  <c r="C323" i="9" s="1"/>
  <c r="C324" i="9" s="1"/>
  <c r="C325" i="9" s="1"/>
  <c r="C326" i="9" s="1"/>
  <c r="C327" i="9" s="1"/>
  <c r="C328" i="9" s="1"/>
  <c r="C329" i="9" s="1"/>
  <c r="C330" i="9" s="1"/>
  <c r="C331" i="9" s="1"/>
  <c r="C332" i="9" s="1"/>
  <c r="C333" i="9" s="1"/>
  <c r="C334" i="9" s="1"/>
  <c r="C335" i="9" s="1"/>
  <c r="C336" i="9" s="1"/>
  <c r="C337" i="9" s="1"/>
  <c r="C338" i="9" s="1"/>
  <c r="C339" i="9" s="1"/>
  <c r="C340" i="9" s="1"/>
  <c r="C341" i="9" s="1"/>
  <c r="C342" i="9" s="1"/>
  <c r="C343" i="9" s="1"/>
  <c r="C344" i="9" s="1"/>
  <c r="C345" i="9" s="1"/>
  <c r="C346" i="9" s="1"/>
  <c r="C347" i="9" s="1"/>
  <c r="C348" i="9" s="1"/>
  <c r="C349" i="9" s="1"/>
  <c r="C350" i="9" s="1"/>
  <c r="C351" i="9" s="1"/>
  <c r="C352" i="9" s="1"/>
  <c r="C353" i="9" s="1"/>
  <c r="C354" i="9" s="1"/>
  <c r="C355" i="9" s="1"/>
  <c r="C356" i="9" s="1"/>
  <c r="C357" i="9" s="1"/>
  <c r="C358" i="9" s="1"/>
  <c r="C359" i="9" s="1"/>
  <c r="C360" i="9" s="1"/>
  <c r="C361" i="9" s="1"/>
  <c r="C362" i="9" s="1"/>
  <c r="C363" i="9" s="1"/>
  <c r="C364" i="9" s="1"/>
  <c r="C365" i="9" s="1"/>
  <c r="C366" i="9" s="1"/>
  <c r="C367" i="9" s="1"/>
  <c r="C368" i="9" s="1"/>
  <c r="C369" i="9" s="1"/>
  <c r="C370" i="9" s="1"/>
  <c r="C371" i="9" s="1"/>
  <c r="C372" i="9" s="1"/>
  <c r="C373" i="9" s="1"/>
  <c r="C374" i="9" s="1"/>
  <c r="C375" i="9" s="1"/>
  <c r="C376" i="9" s="1"/>
  <c r="C377" i="9" s="1"/>
  <c r="C378" i="9" s="1"/>
  <c r="C379" i="9" s="1"/>
  <c r="C380" i="9" s="1"/>
  <c r="C381" i="9" s="1"/>
  <c r="C382" i="9" s="1"/>
  <c r="C383" i="9" s="1"/>
  <c r="C384" i="9" s="1"/>
  <c r="C385" i="9" s="1"/>
  <c r="C386" i="9" s="1"/>
  <c r="C387" i="9" s="1"/>
  <c r="C388" i="9" s="1"/>
  <c r="C389" i="9" s="1"/>
  <c r="C390" i="9" s="1"/>
  <c r="C391" i="9" s="1"/>
  <c r="C392" i="9" s="1"/>
  <c r="C393" i="9" s="1"/>
  <c r="C394" i="9" s="1"/>
  <c r="C395" i="9" s="1"/>
  <c r="C396" i="9" s="1"/>
  <c r="C397" i="9" s="1"/>
  <c r="C398" i="9" s="1"/>
  <c r="C399" i="9" s="1"/>
  <c r="C400" i="9" s="1"/>
  <c r="C401" i="9" s="1"/>
  <c r="C402" i="9" s="1"/>
  <c r="C403" i="9" s="1"/>
  <c r="C404" i="9" s="1"/>
  <c r="C405" i="9" s="1"/>
  <c r="C406" i="9" s="1"/>
  <c r="C407" i="9" s="1"/>
  <c r="C408" i="9" s="1"/>
  <c r="C409" i="9" s="1"/>
  <c r="C410" i="9" s="1"/>
  <c r="C411" i="9" s="1"/>
  <c r="C412" i="9" s="1"/>
  <c r="C413" i="9" s="1"/>
  <c r="C414" i="9" s="1"/>
  <c r="C415" i="9" s="1"/>
  <c r="C416" i="9" s="1"/>
  <c r="C417" i="9" s="1"/>
  <c r="C418" i="9" s="1"/>
  <c r="C419" i="9" s="1"/>
  <c r="C420" i="9" s="1"/>
  <c r="C421" i="9" s="1"/>
  <c r="C422" i="9" s="1"/>
  <c r="C423" i="9" s="1"/>
  <c r="C424" i="9" s="1"/>
  <c r="C425" i="9" s="1"/>
  <c r="C426" i="9" s="1"/>
  <c r="C427" i="9" s="1"/>
  <c r="C428" i="9" s="1"/>
  <c r="C429" i="9" s="1"/>
  <c r="C430" i="9" s="1"/>
  <c r="C431" i="9" s="1"/>
  <c r="C432" i="9" s="1"/>
  <c r="C433" i="9" s="1"/>
  <c r="C434" i="9" s="1"/>
  <c r="C435" i="9" s="1"/>
  <c r="C436" i="9" s="1"/>
  <c r="C437" i="9" s="1"/>
  <c r="C438" i="9" s="1"/>
  <c r="C439" i="9" s="1"/>
  <c r="C440" i="9" s="1"/>
  <c r="C441" i="9" s="1"/>
  <c r="C442" i="9" s="1"/>
  <c r="C443" i="9" s="1"/>
  <c r="C444" i="9" s="1"/>
  <c r="C445" i="9" s="1"/>
  <c r="C446" i="9" s="1"/>
  <c r="C447" i="9" s="1"/>
  <c r="C448" i="9" s="1"/>
  <c r="C449" i="9" s="1"/>
  <c r="C450" i="9" s="1"/>
  <c r="C451" i="9" s="1"/>
  <c r="C452" i="9" s="1"/>
  <c r="C453" i="9" s="1"/>
  <c r="C454" i="9" s="1"/>
  <c r="C455" i="9" s="1"/>
  <c r="C456" i="9" s="1"/>
  <c r="C457" i="9" s="1"/>
  <c r="C458" i="9" s="1"/>
  <c r="C459" i="9" s="1"/>
  <c r="C460" i="9" s="1"/>
  <c r="C461" i="9" s="1"/>
  <c r="C462" i="9" s="1"/>
  <c r="C463" i="9" s="1"/>
  <c r="C464" i="9" s="1"/>
  <c r="C465" i="9" s="1"/>
  <c r="C466" i="9" s="1"/>
  <c r="C467" i="9" s="1"/>
  <c r="C468" i="9" s="1"/>
  <c r="C469" i="9" s="1"/>
  <c r="C470" i="9" s="1"/>
  <c r="C471" i="9" s="1"/>
  <c r="C472" i="9" s="1"/>
  <c r="C473" i="9" s="1"/>
  <c r="C474" i="9" s="1"/>
  <c r="C475" i="9" s="1"/>
  <c r="C476" i="9" s="1"/>
  <c r="C477" i="9" s="1"/>
  <c r="C478" i="9" s="1"/>
  <c r="C479" i="9" s="1"/>
  <c r="C480" i="9" s="1"/>
  <c r="C481" i="9" s="1"/>
  <c r="C482" i="9" s="1"/>
  <c r="C483" i="9" s="1"/>
  <c r="C484" i="9" s="1"/>
  <c r="C485" i="9" s="1"/>
  <c r="C486" i="9" s="1"/>
  <c r="C487" i="9" s="1"/>
  <c r="C488" i="9" s="1"/>
  <c r="C489" i="9" s="1"/>
  <c r="C490" i="9" s="1"/>
  <c r="C491" i="9" s="1"/>
  <c r="C492" i="9" s="1"/>
  <c r="C493" i="9" s="1"/>
  <c r="C494" i="9" s="1"/>
  <c r="C495" i="9" s="1"/>
  <c r="C496" i="9" s="1"/>
  <c r="C497" i="9" s="1"/>
  <c r="C498" i="9" s="1"/>
  <c r="C499" i="9" s="1"/>
  <c r="C500" i="9" s="1"/>
  <c r="C501" i="9" s="1"/>
  <c r="C502" i="9" s="1"/>
  <c r="C503" i="9" s="1"/>
  <c r="C504" i="9" s="1"/>
  <c r="C505" i="9" s="1"/>
  <c r="C506" i="9" s="1"/>
  <c r="C507" i="9" s="1"/>
  <c r="C508" i="9" s="1"/>
  <c r="C509" i="9" s="1"/>
  <c r="C510" i="9" s="1"/>
  <c r="C511" i="9" s="1"/>
  <c r="C512" i="9" s="1"/>
  <c r="C513" i="9" s="1"/>
  <c r="C514" i="9" s="1"/>
  <c r="C515" i="9" s="1"/>
  <c r="C516" i="9" s="1"/>
  <c r="C517" i="9" s="1"/>
  <c r="C518" i="9" s="1"/>
  <c r="C519" i="9" s="1"/>
  <c r="C520" i="9" s="1"/>
  <c r="C521" i="9" s="1"/>
  <c r="C522" i="9" s="1"/>
  <c r="C523" i="9" s="1"/>
  <c r="C524" i="9" s="1"/>
  <c r="C525" i="9" s="1"/>
  <c r="C526" i="9" s="1"/>
  <c r="C527" i="9" s="1"/>
  <c r="C528" i="9" s="1"/>
  <c r="C529" i="9" s="1"/>
  <c r="C530" i="9" s="1"/>
  <c r="C531" i="9" s="1"/>
  <c r="C532" i="9" s="1"/>
  <c r="C533" i="9" s="1"/>
  <c r="C534" i="9" s="1"/>
  <c r="C535" i="9" s="1"/>
  <c r="C536" i="9" s="1"/>
  <c r="C537" i="9" s="1"/>
  <c r="C538" i="9" s="1"/>
  <c r="C539" i="9" s="1"/>
  <c r="C540" i="9" s="1"/>
  <c r="C541" i="9" s="1"/>
  <c r="C542" i="9" s="1"/>
  <c r="C543" i="9" s="1"/>
  <c r="C544" i="9" s="1"/>
  <c r="C545" i="9" s="1"/>
  <c r="C546" i="9" s="1"/>
  <c r="C547" i="9" s="1"/>
  <c r="C548" i="9" s="1"/>
  <c r="C549" i="9" s="1"/>
  <c r="C550" i="9" s="1"/>
  <c r="C551" i="9" s="1"/>
  <c r="C552" i="9" s="1"/>
  <c r="C553" i="9" s="1"/>
  <c r="C554" i="9" s="1"/>
  <c r="C555" i="9" s="1"/>
  <c r="C556" i="9" s="1"/>
  <c r="C557" i="9" s="1"/>
  <c r="C558" i="9" s="1"/>
  <c r="C559" i="9" s="1"/>
  <c r="C560" i="9" s="1"/>
  <c r="C561" i="9" s="1"/>
  <c r="C562" i="9" s="1"/>
  <c r="C563" i="9" s="1"/>
  <c r="C564" i="9" s="1"/>
  <c r="C565" i="9" s="1"/>
  <c r="C566" i="9" s="1"/>
  <c r="C567" i="9" s="1"/>
  <c r="C568" i="9" s="1"/>
  <c r="C569" i="9" s="1"/>
  <c r="C570" i="9" s="1"/>
  <c r="C571" i="9" s="1"/>
  <c r="C572" i="9" s="1"/>
  <c r="C573" i="9" s="1"/>
  <c r="C574" i="9" s="1"/>
  <c r="C575" i="9" s="1"/>
  <c r="C576" i="9" s="1"/>
  <c r="C577" i="9" s="1"/>
  <c r="C578" i="9" s="1"/>
  <c r="C579" i="9" s="1"/>
  <c r="C580" i="9" s="1"/>
  <c r="C581" i="9" s="1"/>
  <c r="C582" i="9" s="1"/>
  <c r="C583" i="9" s="1"/>
  <c r="C584" i="9" s="1"/>
  <c r="C585" i="9" s="1"/>
  <c r="C586" i="9" s="1"/>
  <c r="C587" i="9" s="1"/>
  <c r="C588" i="9" s="1"/>
  <c r="C589" i="9" s="1"/>
  <c r="C590" i="9" s="1"/>
  <c r="C591" i="9" s="1"/>
  <c r="C592" i="9" s="1"/>
  <c r="C593" i="9" s="1"/>
  <c r="C594" i="9" s="1"/>
  <c r="C595" i="9" s="1"/>
  <c r="C596" i="9" s="1"/>
  <c r="C597" i="9" s="1"/>
  <c r="C598" i="9" s="1"/>
  <c r="C599" i="9" s="1"/>
  <c r="C600" i="9" s="1"/>
  <c r="C601" i="9" s="1"/>
  <c r="C602" i="9" s="1"/>
  <c r="C603" i="9" s="1"/>
  <c r="C604" i="9" s="1"/>
  <c r="C605" i="9" s="1"/>
  <c r="C606" i="9" s="1"/>
  <c r="C607" i="9" s="1"/>
  <c r="C608" i="9" s="1"/>
  <c r="C609" i="9" s="1"/>
  <c r="C610" i="9" s="1"/>
  <c r="C611" i="9" s="1"/>
  <c r="C612" i="9" s="1"/>
  <c r="C613" i="9" s="1"/>
  <c r="C614" i="9" s="1"/>
  <c r="C615" i="9" s="1"/>
  <c r="D14" i="9"/>
  <c r="K613" i="8"/>
  <c r="D613" i="8"/>
  <c r="K612" i="8"/>
  <c r="D612" i="8"/>
  <c r="K611" i="8"/>
  <c r="D611" i="8"/>
  <c r="K610" i="8"/>
  <c r="D610" i="8"/>
  <c r="K609" i="8"/>
  <c r="D609" i="8"/>
  <c r="K608" i="8"/>
  <c r="D608" i="8"/>
  <c r="K607" i="8"/>
  <c r="D607" i="8"/>
  <c r="K606" i="8"/>
  <c r="D606" i="8"/>
  <c r="K605" i="8"/>
  <c r="D605" i="8"/>
  <c r="K604" i="8"/>
  <c r="D604" i="8"/>
  <c r="K603" i="8"/>
  <c r="D603" i="8"/>
  <c r="K602" i="8"/>
  <c r="D602" i="8"/>
  <c r="K601" i="8"/>
  <c r="D601" i="8"/>
  <c r="K600" i="8"/>
  <c r="D600" i="8"/>
  <c r="K599" i="8"/>
  <c r="D599" i="8"/>
  <c r="K598" i="8"/>
  <c r="D598" i="8"/>
  <c r="K597" i="8"/>
  <c r="D597" i="8"/>
  <c r="K596" i="8"/>
  <c r="D596" i="8"/>
  <c r="K595" i="8"/>
  <c r="D595" i="8"/>
  <c r="K594" i="8"/>
  <c r="D594" i="8"/>
  <c r="K593" i="8"/>
  <c r="D593" i="8"/>
  <c r="K592" i="8"/>
  <c r="D592" i="8"/>
  <c r="K591" i="8"/>
  <c r="D591" i="8"/>
  <c r="K590" i="8"/>
  <c r="D590" i="8"/>
  <c r="K589" i="8"/>
  <c r="D589" i="8"/>
  <c r="K588" i="8"/>
  <c r="D588" i="8"/>
  <c r="K587" i="8"/>
  <c r="D587" i="8"/>
  <c r="K586" i="8"/>
  <c r="D586" i="8"/>
  <c r="K585" i="8"/>
  <c r="D585" i="8"/>
  <c r="K584" i="8"/>
  <c r="D584" i="8"/>
  <c r="K583" i="8"/>
  <c r="D583" i="8"/>
  <c r="K582" i="8"/>
  <c r="D582" i="8"/>
  <c r="K581" i="8"/>
  <c r="D581" i="8"/>
  <c r="K580" i="8"/>
  <c r="D580" i="8"/>
  <c r="K579" i="8"/>
  <c r="D579" i="8"/>
  <c r="K578" i="8"/>
  <c r="D578" i="8"/>
  <c r="K577" i="8"/>
  <c r="D577" i="8"/>
  <c r="K576" i="8"/>
  <c r="D576" i="8"/>
  <c r="K575" i="8"/>
  <c r="D575" i="8"/>
  <c r="K574" i="8"/>
  <c r="D574" i="8"/>
  <c r="K573" i="8"/>
  <c r="D573" i="8"/>
  <c r="K572" i="8"/>
  <c r="D572" i="8"/>
  <c r="K571" i="8"/>
  <c r="D571" i="8"/>
  <c r="K570" i="8"/>
  <c r="D570" i="8"/>
  <c r="K569" i="8"/>
  <c r="D569" i="8"/>
  <c r="K568" i="8"/>
  <c r="D568" i="8"/>
  <c r="K567" i="8"/>
  <c r="D567" i="8"/>
  <c r="K566" i="8"/>
  <c r="D566" i="8"/>
  <c r="K565" i="8"/>
  <c r="D565" i="8"/>
  <c r="K564" i="8"/>
  <c r="D564" i="8"/>
  <c r="K563" i="8"/>
  <c r="D563" i="8"/>
  <c r="K562" i="8"/>
  <c r="D562" i="8"/>
  <c r="K561" i="8"/>
  <c r="D561" i="8"/>
  <c r="K560" i="8"/>
  <c r="D560" i="8"/>
  <c r="K559" i="8"/>
  <c r="D559" i="8"/>
  <c r="K558" i="8"/>
  <c r="D558" i="8"/>
  <c r="K557" i="8"/>
  <c r="D557" i="8"/>
  <c r="K556" i="8"/>
  <c r="D556" i="8"/>
  <c r="K555" i="8"/>
  <c r="D555" i="8"/>
  <c r="K554" i="8"/>
  <c r="D554" i="8"/>
  <c r="K553" i="8"/>
  <c r="D553" i="8"/>
  <c r="K552" i="8"/>
  <c r="D552" i="8"/>
  <c r="K551" i="8"/>
  <c r="D551" i="8"/>
  <c r="K550" i="8"/>
  <c r="D550" i="8"/>
  <c r="K549" i="8"/>
  <c r="D549" i="8"/>
  <c r="K548" i="8"/>
  <c r="D548" i="8"/>
  <c r="K547" i="8"/>
  <c r="D547" i="8"/>
  <c r="K546" i="8"/>
  <c r="D546" i="8"/>
  <c r="K545" i="8"/>
  <c r="D545" i="8"/>
  <c r="K544" i="8"/>
  <c r="D544" i="8"/>
  <c r="K543" i="8"/>
  <c r="D543" i="8"/>
  <c r="K542" i="8"/>
  <c r="D542" i="8"/>
  <c r="K541" i="8"/>
  <c r="D541" i="8"/>
  <c r="K540" i="8"/>
  <c r="D540" i="8"/>
  <c r="K539" i="8"/>
  <c r="D539" i="8"/>
  <c r="K538" i="8"/>
  <c r="D538" i="8"/>
  <c r="K537" i="8"/>
  <c r="D537" i="8"/>
  <c r="K536" i="8"/>
  <c r="D536" i="8"/>
  <c r="K535" i="8"/>
  <c r="D535" i="8"/>
  <c r="K534" i="8"/>
  <c r="D534" i="8"/>
  <c r="K533" i="8"/>
  <c r="D533" i="8"/>
  <c r="K532" i="8"/>
  <c r="D532" i="8"/>
  <c r="K531" i="8"/>
  <c r="D531" i="8"/>
  <c r="K530" i="8"/>
  <c r="D530" i="8"/>
  <c r="K529" i="8"/>
  <c r="D529" i="8"/>
  <c r="K528" i="8"/>
  <c r="D528" i="8"/>
  <c r="K527" i="8"/>
  <c r="D527" i="8"/>
  <c r="K526" i="8"/>
  <c r="D526" i="8"/>
  <c r="K525" i="8"/>
  <c r="D525" i="8"/>
  <c r="K524" i="8"/>
  <c r="D524" i="8"/>
  <c r="K523" i="8"/>
  <c r="D523" i="8"/>
  <c r="K522" i="8"/>
  <c r="D522" i="8"/>
  <c r="K521" i="8"/>
  <c r="D521" i="8"/>
  <c r="K520" i="8"/>
  <c r="D520" i="8"/>
  <c r="K519" i="8"/>
  <c r="D519" i="8"/>
  <c r="K518" i="8"/>
  <c r="D518" i="8"/>
  <c r="K517" i="8"/>
  <c r="D517" i="8"/>
  <c r="K516" i="8"/>
  <c r="D516" i="8"/>
  <c r="K515" i="8"/>
  <c r="D515" i="8"/>
  <c r="K514" i="8"/>
  <c r="D514" i="8"/>
  <c r="K513" i="8"/>
  <c r="D513" i="8"/>
  <c r="K512" i="8"/>
  <c r="D512" i="8"/>
  <c r="K511" i="8"/>
  <c r="D511" i="8"/>
  <c r="K510" i="8"/>
  <c r="D510" i="8"/>
  <c r="K509" i="8"/>
  <c r="D509" i="8"/>
  <c r="K508" i="8"/>
  <c r="D508" i="8"/>
  <c r="K507" i="8"/>
  <c r="D507" i="8"/>
  <c r="K506" i="8"/>
  <c r="D506" i="8"/>
  <c r="K505" i="8"/>
  <c r="D505" i="8"/>
  <c r="K504" i="8"/>
  <c r="D504" i="8"/>
  <c r="K503" i="8"/>
  <c r="D503" i="8"/>
  <c r="K502" i="8"/>
  <c r="D502" i="8"/>
  <c r="K501" i="8"/>
  <c r="D501" i="8"/>
  <c r="K500" i="8"/>
  <c r="D500" i="8"/>
  <c r="K499" i="8"/>
  <c r="D499" i="8"/>
  <c r="K498" i="8"/>
  <c r="D498" i="8"/>
  <c r="K497" i="8"/>
  <c r="D497" i="8"/>
  <c r="K496" i="8"/>
  <c r="D496" i="8"/>
  <c r="K495" i="8"/>
  <c r="D495" i="8"/>
  <c r="K494" i="8"/>
  <c r="D494" i="8"/>
  <c r="K493" i="8"/>
  <c r="D493" i="8"/>
  <c r="K492" i="8"/>
  <c r="D492" i="8"/>
  <c r="K491" i="8"/>
  <c r="D491" i="8"/>
  <c r="K490" i="8"/>
  <c r="D490" i="8"/>
  <c r="K489" i="8"/>
  <c r="D489" i="8"/>
  <c r="K488" i="8"/>
  <c r="D488" i="8"/>
  <c r="K487" i="8"/>
  <c r="D487" i="8"/>
  <c r="K486" i="8"/>
  <c r="D486" i="8"/>
  <c r="K485" i="8"/>
  <c r="D485" i="8"/>
  <c r="K484" i="8"/>
  <c r="D484" i="8"/>
  <c r="K483" i="8"/>
  <c r="D483" i="8"/>
  <c r="K482" i="8"/>
  <c r="D482" i="8"/>
  <c r="K481" i="8"/>
  <c r="D481" i="8"/>
  <c r="K480" i="8"/>
  <c r="D480" i="8"/>
  <c r="K479" i="8"/>
  <c r="D479" i="8"/>
  <c r="K478" i="8"/>
  <c r="D478" i="8"/>
  <c r="K477" i="8"/>
  <c r="D477" i="8"/>
  <c r="K476" i="8"/>
  <c r="D476" i="8"/>
  <c r="K475" i="8"/>
  <c r="D475" i="8"/>
  <c r="K474" i="8"/>
  <c r="D474" i="8"/>
  <c r="K473" i="8"/>
  <c r="D473" i="8"/>
  <c r="K472" i="8"/>
  <c r="D472" i="8"/>
  <c r="K471" i="8"/>
  <c r="D471" i="8"/>
  <c r="K470" i="8"/>
  <c r="D470" i="8"/>
  <c r="K469" i="8"/>
  <c r="D469" i="8"/>
  <c r="K468" i="8"/>
  <c r="D468" i="8"/>
  <c r="K467" i="8"/>
  <c r="D467" i="8"/>
  <c r="K466" i="8"/>
  <c r="D466" i="8"/>
  <c r="K465" i="8"/>
  <c r="D465" i="8"/>
  <c r="K464" i="8"/>
  <c r="D464" i="8"/>
  <c r="K463" i="8"/>
  <c r="D463" i="8"/>
  <c r="K462" i="8"/>
  <c r="D462" i="8"/>
  <c r="K461" i="8"/>
  <c r="D461" i="8"/>
  <c r="K460" i="8"/>
  <c r="D460" i="8"/>
  <c r="K459" i="8"/>
  <c r="D459" i="8"/>
  <c r="K458" i="8"/>
  <c r="D458" i="8"/>
  <c r="K457" i="8"/>
  <c r="D457" i="8"/>
  <c r="K456" i="8"/>
  <c r="D456" i="8"/>
  <c r="K455" i="8"/>
  <c r="D455" i="8"/>
  <c r="K454" i="8"/>
  <c r="D454" i="8"/>
  <c r="K453" i="8"/>
  <c r="D453" i="8"/>
  <c r="K452" i="8"/>
  <c r="D452" i="8"/>
  <c r="K451" i="8"/>
  <c r="D451" i="8"/>
  <c r="K450" i="8"/>
  <c r="D450" i="8"/>
  <c r="K449" i="8"/>
  <c r="D449" i="8"/>
  <c r="K448" i="8"/>
  <c r="D448" i="8"/>
  <c r="K447" i="8"/>
  <c r="D447" i="8"/>
  <c r="K446" i="8"/>
  <c r="D446" i="8"/>
  <c r="K445" i="8"/>
  <c r="D445" i="8"/>
  <c r="K444" i="8"/>
  <c r="D444" i="8"/>
  <c r="K443" i="8"/>
  <c r="D443" i="8"/>
  <c r="K442" i="8"/>
  <c r="D442" i="8"/>
  <c r="K441" i="8"/>
  <c r="D441" i="8"/>
  <c r="K440" i="8"/>
  <c r="D440" i="8"/>
  <c r="K439" i="8"/>
  <c r="D439" i="8"/>
  <c r="K438" i="8"/>
  <c r="D438" i="8"/>
  <c r="K437" i="8"/>
  <c r="D437" i="8"/>
  <c r="K436" i="8"/>
  <c r="D436" i="8"/>
  <c r="K435" i="8"/>
  <c r="D435" i="8"/>
  <c r="K434" i="8"/>
  <c r="D434" i="8"/>
  <c r="K433" i="8"/>
  <c r="D433" i="8"/>
  <c r="K432" i="8"/>
  <c r="D432" i="8"/>
  <c r="K431" i="8"/>
  <c r="D431" i="8"/>
  <c r="K430" i="8"/>
  <c r="D430" i="8"/>
  <c r="K429" i="8"/>
  <c r="D429" i="8"/>
  <c r="K428" i="8"/>
  <c r="D428" i="8"/>
  <c r="K427" i="8"/>
  <c r="D427" i="8"/>
  <c r="K426" i="8"/>
  <c r="D426" i="8"/>
  <c r="K425" i="8"/>
  <c r="D425" i="8"/>
  <c r="K424" i="8"/>
  <c r="D424" i="8"/>
  <c r="K423" i="8"/>
  <c r="D423" i="8"/>
  <c r="K422" i="8"/>
  <c r="D422" i="8"/>
  <c r="K421" i="8"/>
  <c r="D421" i="8"/>
  <c r="K420" i="8"/>
  <c r="D420" i="8"/>
  <c r="K419" i="8"/>
  <c r="D419" i="8"/>
  <c r="K418" i="8"/>
  <c r="D418" i="8"/>
  <c r="K417" i="8"/>
  <c r="D417" i="8"/>
  <c r="K416" i="8"/>
  <c r="D416" i="8"/>
  <c r="K415" i="8"/>
  <c r="D415" i="8"/>
  <c r="K414" i="8"/>
  <c r="D414" i="8"/>
  <c r="K413" i="8"/>
  <c r="D413" i="8"/>
  <c r="K412" i="8"/>
  <c r="D412" i="8"/>
  <c r="K411" i="8"/>
  <c r="D411" i="8"/>
  <c r="K410" i="8"/>
  <c r="D410" i="8"/>
  <c r="K409" i="8"/>
  <c r="D409" i="8"/>
  <c r="K408" i="8"/>
  <c r="D408" i="8"/>
  <c r="K407" i="8"/>
  <c r="D407" i="8"/>
  <c r="K406" i="8"/>
  <c r="D406" i="8"/>
  <c r="K405" i="8"/>
  <c r="D405" i="8"/>
  <c r="K404" i="8"/>
  <c r="D404" i="8"/>
  <c r="K403" i="8"/>
  <c r="D403" i="8"/>
  <c r="K402" i="8"/>
  <c r="D402" i="8"/>
  <c r="K401" i="8"/>
  <c r="D401" i="8"/>
  <c r="K400" i="8"/>
  <c r="D400" i="8"/>
  <c r="K399" i="8"/>
  <c r="D399" i="8"/>
  <c r="K398" i="8"/>
  <c r="D398" i="8"/>
  <c r="K397" i="8"/>
  <c r="D397" i="8"/>
  <c r="K396" i="8"/>
  <c r="D396" i="8"/>
  <c r="K395" i="8"/>
  <c r="D395" i="8"/>
  <c r="K394" i="8"/>
  <c r="D394" i="8"/>
  <c r="K393" i="8"/>
  <c r="D393" i="8"/>
  <c r="K392" i="8"/>
  <c r="D392" i="8"/>
  <c r="K391" i="8"/>
  <c r="D391" i="8"/>
  <c r="K390" i="8"/>
  <c r="D390" i="8"/>
  <c r="K389" i="8"/>
  <c r="D389" i="8"/>
  <c r="K388" i="8"/>
  <c r="D388" i="8"/>
  <c r="K387" i="8"/>
  <c r="D387" i="8"/>
  <c r="K386" i="8"/>
  <c r="D386" i="8"/>
  <c r="K385" i="8"/>
  <c r="D385" i="8"/>
  <c r="K384" i="8"/>
  <c r="D384" i="8"/>
  <c r="K383" i="8"/>
  <c r="D383" i="8"/>
  <c r="K382" i="8"/>
  <c r="D382" i="8"/>
  <c r="K381" i="8"/>
  <c r="D381" i="8"/>
  <c r="K380" i="8"/>
  <c r="D380" i="8"/>
  <c r="K379" i="8"/>
  <c r="D379" i="8"/>
  <c r="K378" i="8"/>
  <c r="D378" i="8"/>
  <c r="K377" i="8"/>
  <c r="D377" i="8"/>
  <c r="K376" i="8"/>
  <c r="D376" i="8"/>
  <c r="K375" i="8"/>
  <c r="D375" i="8"/>
  <c r="K374" i="8"/>
  <c r="D374" i="8"/>
  <c r="K373" i="8"/>
  <c r="D373" i="8"/>
  <c r="K372" i="8"/>
  <c r="D372" i="8"/>
  <c r="K371" i="8"/>
  <c r="D371" i="8"/>
  <c r="K370" i="8"/>
  <c r="D370" i="8"/>
  <c r="K369" i="8"/>
  <c r="D369" i="8"/>
  <c r="K368" i="8"/>
  <c r="D368" i="8"/>
  <c r="K367" i="8"/>
  <c r="D367" i="8"/>
  <c r="K366" i="8"/>
  <c r="D366" i="8"/>
  <c r="K365" i="8"/>
  <c r="D365" i="8"/>
  <c r="K364" i="8"/>
  <c r="D364" i="8"/>
  <c r="K363" i="8"/>
  <c r="D363" i="8"/>
  <c r="K362" i="8"/>
  <c r="D362" i="8"/>
  <c r="K361" i="8"/>
  <c r="D361" i="8"/>
  <c r="K360" i="8"/>
  <c r="D360" i="8"/>
  <c r="K359" i="8"/>
  <c r="D359" i="8"/>
  <c r="K358" i="8"/>
  <c r="D358" i="8"/>
  <c r="K357" i="8"/>
  <c r="D357" i="8"/>
  <c r="K356" i="8"/>
  <c r="D356" i="8"/>
  <c r="K355" i="8"/>
  <c r="D355" i="8"/>
  <c r="K354" i="8"/>
  <c r="D354" i="8"/>
  <c r="K353" i="8"/>
  <c r="D353" i="8"/>
  <c r="K352" i="8"/>
  <c r="D352" i="8"/>
  <c r="K351" i="8"/>
  <c r="D351" i="8"/>
  <c r="K350" i="8"/>
  <c r="D350" i="8"/>
  <c r="K349" i="8"/>
  <c r="D349" i="8"/>
  <c r="K348" i="8"/>
  <c r="D348" i="8"/>
  <c r="K347" i="8"/>
  <c r="D347" i="8"/>
  <c r="K346" i="8"/>
  <c r="D346" i="8"/>
  <c r="K345" i="8"/>
  <c r="D345" i="8"/>
  <c r="K344" i="8"/>
  <c r="D344" i="8"/>
  <c r="K343" i="8"/>
  <c r="D343" i="8"/>
  <c r="K342" i="8"/>
  <c r="D342" i="8"/>
  <c r="K341" i="8"/>
  <c r="D341" i="8"/>
  <c r="K340" i="8"/>
  <c r="D340" i="8"/>
  <c r="K339" i="8"/>
  <c r="D339" i="8"/>
  <c r="K338" i="8"/>
  <c r="D338" i="8"/>
  <c r="K337" i="8"/>
  <c r="D337" i="8"/>
  <c r="K336" i="8"/>
  <c r="D336" i="8"/>
  <c r="K335" i="8"/>
  <c r="D335" i="8"/>
  <c r="K334" i="8"/>
  <c r="D334" i="8"/>
  <c r="K333" i="8"/>
  <c r="D333" i="8"/>
  <c r="K332" i="8"/>
  <c r="D332" i="8"/>
  <c r="K331" i="8"/>
  <c r="D331" i="8"/>
  <c r="K330" i="8"/>
  <c r="D330" i="8"/>
  <c r="K329" i="8"/>
  <c r="D329" i="8"/>
  <c r="K328" i="8"/>
  <c r="D328" i="8"/>
  <c r="K327" i="8"/>
  <c r="D327" i="8"/>
  <c r="K326" i="8"/>
  <c r="D326" i="8"/>
  <c r="K325" i="8"/>
  <c r="D325" i="8"/>
  <c r="K324" i="8"/>
  <c r="D324" i="8"/>
  <c r="K323" i="8"/>
  <c r="D323" i="8"/>
  <c r="K322" i="8"/>
  <c r="D322" i="8"/>
  <c r="K321" i="8"/>
  <c r="D321" i="8"/>
  <c r="K320" i="8"/>
  <c r="D320" i="8"/>
  <c r="K319" i="8"/>
  <c r="D319" i="8"/>
  <c r="K318" i="8"/>
  <c r="D318" i="8"/>
  <c r="K317" i="8"/>
  <c r="D317" i="8"/>
  <c r="K316" i="8"/>
  <c r="D316" i="8"/>
  <c r="K315" i="8"/>
  <c r="D315" i="8"/>
  <c r="K314" i="8"/>
  <c r="D314" i="8"/>
  <c r="K313" i="8"/>
  <c r="D313" i="8"/>
  <c r="K312" i="8"/>
  <c r="D312" i="8"/>
  <c r="K311" i="8"/>
  <c r="D311" i="8"/>
  <c r="K310" i="8"/>
  <c r="D310" i="8"/>
  <c r="K309" i="8"/>
  <c r="D309" i="8"/>
  <c r="K308" i="8"/>
  <c r="D308" i="8"/>
  <c r="K307" i="8"/>
  <c r="D307" i="8"/>
  <c r="K306" i="8"/>
  <c r="D306" i="8"/>
  <c r="K305" i="8"/>
  <c r="D305" i="8"/>
  <c r="K304" i="8"/>
  <c r="D304" i="8"/>
  <c r="K303" i="8"/>
  <c r="D303" i="8"/>
  <c r="K302" i="8"/>
  <c r="D302" i="8"/>
  <c r="K301" i="8"/>
  <c r="D301" i="8"/>
  <c r="K300" i="8"/>
  <c r="D300" i="8"/>
  <c r="K299" i="8"/>
  <c r="D299" i="8"/>
  <c r="K298" i="8"/>
  <c r="D298" i="8"/>
  <c r="K297" i="8"/>
  <c r="D297" i="8"/>
  <c r="K296" i="8"/>
  <c r="D296" i="8"/>
  <c r="K295" i="8"/>
  <c r="D295" i="8"/>
  <c r="K294" i="8"/>
  <c r="D294" i="8"/>
  <c r="K293" i="8"/>
  <c r="D293" i="8"/>
  <c r="K292" i="8"/>
  <c r="D292" i="8"/>
  <c r="K291" i="8"/>
  <c r="D291" i="8"/>
  <c r="K290" i="8"/>
  <c r="D290" i="8"/>
  <c r="K289" i="8"/>
  <c r="D289" i="8"/>
  <c r="K288" i="8"/>
  <c r="D288" i="8"/>
  <c r="K287" i="8"/>
  <c r="D287" i="8"/>
  <c r="K286" i="8"/>
  <c r="D286" i="8"/>
  <c r="K285" i="8"/>
  <c r="D285" i="8"/>
  <c r="K284" i="8"/>
  <c r="D284" i="8"/>
  <c r="K283" i="8"/>
  <c r="D283" i="8"/>
  <c r="K282" i="8"/>
  <c r="D282" i="8"/>
  <c r="K281" i="8"/>
  <c r="D281" i="8"/>
  <c r="K280" i="8"/>
  <c r="D280" i="8"/>
  <c r="K279" i="8"/>
  <c r="D279" i="8"/>
  <c r="K278" i="8"/>
  <c r="D278" i="8"/>
  <c r="K277" i="8"/>
  <c r="D277" i="8"/>
  <c r="K276" i="8"/>
  <c r="D276" i="8"/>
  <c r="K275" i="8"/>
  <c r="D275" i="8"/>
  <c r="K274" i="8"/>
  <c r="D274" i="8"/>
  <c r="K273" i="8"/>
  <c r="D273" i="8"/>
  <c r="K272" i="8"/>
  <c r="D272" i="8"/>
  <c r="K271" i="8"/>
  <c r="D271" i="8"/>
  <c r="K270" i="8"/>
  <c r="D270" i="8"/>
  <c r="K269" i="8"/>
  <c r="D269" i="8"/>
  <c r="K268" i="8"/>
  <c r="D268" i="8"/>
  <c r="K267" i="8"/>
  <c r="D267" i="8"/>
  <c r="K266" i="8"/>
  <c r="D266" i="8"/>
  <c r="K265" i="8"/>
  <c r="D265" i="8"/>
  <c r="K264" i="8"/>
  <c r="D264" i="8"/>
  <c r="K263" i="8"/>
  <c r="D263" i="8"/>
  <c r="K262" i="8"/>
  <c r="D262" i="8"/>
  <c r="K261" i="8"/>
  <c r="D261" i="8"/>
  <c r="K260" i="8"/>
  <c r="D260" i="8"/>
  <c r="K259" i="8"/>
  <c r="D259" i="8"/>
  <c r="K258" i="8"/>
  <c r="D258" i="8"/>
  <c r="K257" i="8"/>
  <c r="D257" i="8"/>
  <c r="K256" i="8"/>
  <c r="D256" i="8"/>
  <c r="K255" i="8"/>
  <c r="D255" i="8"/>
  <c r="K254" i="8"/>
  <c r="D254" i="8"/>
  <c r="K253" i="8"/>
  <c r="D253" i="8"/>
  <c r="K252" i="8"/>
  <c r="D252" i="8"/>
  <c r="K251" i="8"/>
  <c r="D251" i="8"/>
  <c r="K250" i="8"/>
  <c r="D250" i="8"/>
  <c r="K249" i="8"/>
  <c r="D249" i="8"/>
  <c r="K248" i="8"/>
  <c r="D248" i="8"/>
  <c r="K247" i="8"/>
  <c r="D247" i="8"/>
  <c r="K246" i="8"/>
  <c r="D246" i="8"/>
  <c r="K245" i="8"/>
  <c r="D245" i="8"/>
  <c r="K244" i="8"/>
  <c r="D244" i="8"/>
  <c r="K243" i="8"/>
  <c r="D243" i="8"/>
  <c r="K242" i="8"/>
  <c r="D242" i="8"/>
  <c r="K241" i="8"/>
  <c r="D241" i="8"/>
  <c r="K240" i="8"/>
  <c r="D240" i="8"/>
  <c r="K239" i="8"/>
  <c r="D239" i="8"/>
  <c r="K238" i="8"/>
  <c r="D238" i="8"/>
  <c r="K237" i="8"/>
  <c r="D237" i="8"/>
  <c r="K236" i="8"/>
  <c r="D236" i="8"/>
  <c r="K235" i="8"/>
  <c r="D235" i="8"/>
  <c r="K234" i="8"/>
  <c r="D234" i="8"/>
  <c r="K233" i="8"/>
  <c r="D233" i="8"/>
  <c r="K232" i="8"/>
  <c r="D232" i="8"/>
  <c r="K231" i="8"/>
  <c r="D231" i="8"/>
  <c r="K230" i="8"/>
  <c r="D230" i="8"/>
  <c r="K229" i="8"/>
  <c r="D229" i="8"/>
  <c r="K228" i="8"/>
  <c r="D228" i="8"/>
  <c r="K227" i="8"/>
  <c r="D227" i="8"/>
  <c r="K226" i="8"/>
  <c r="D226" i="8"/>
  <c r="K225" i="8"/>
  <c r="D225" i="8"/>
  <c r="K224" i="8"/>
  <c r="D224" i="8"/>
  <c r="K223" i="8"/>
  <c r="D223" i="8"/>
  <c r="K222" i="8"/>
  <c r="D222" i="8"/>
  <c r="K221" i="8"/>
  <c r="D221" i="8"/>
  <c r="K220" i="8"/>
  <c r="D220" i="8"/>
  <c r="K219" i="8"/>
  <c r="D219" i="8"/>
  <c r="K218" i="8"/>
  <c r="D218" i="8"/>
  <c r="K217" i="8"/>
  <c r="D217" i="8"/>
  <c r="K216" i="8"/>
  <c r="D216" i="8"/>
  <c r="K215" i="8"/>
  <c r="D215" i="8"/>
  <c r="K214" i="8"/>
  <c r="D214" i="8"/>
  <c r="K213" i="8"/>
  <c r="D213" i="8"/>
  <c r="K212" i="8"/>
  <c r="D212" i="8"/>
  <c r="K211" i="8"/>
  <c r="D211" i="8"/>
  <c r="K210" i="8"/>
  <c r="D210" i="8"/>
  <c r="K209" i="8"/>
  <c r="D209" i="8"/>
  <c r="K208" i="8"/>
  <c r="D208" i="8"/>
  <c r="K207" i="8"/>
  <c r="D207" i="8"/>
  <c r="K206" i="8"/>
  <c r="D206" i="8"/>
  <c r="K205" i="8"/>
  <c r="D205" i="8"/>
  <c r="K204" i="8"/>
  <c r="D204" i="8"/>
  <c r="K203" i="8"/>
  <c r="D203" i="8"/>
  <c r="K202" i="8"/>
  <c r="D202" i="8"/>
  <c r="K201" i="8"/>
  <c r="D201" i="8"/>
  <c r="K200" i="8"/>
  <c r="D200" i="8"/>
  <c r="K199" i="8"/>
  <c r="D199" i="8"/>
  <c r="K198" i="8"/>
  <c r="D198" i="8"/>
  <c r="K197" i="8"/>
  <c r="D197" i="8"/>
  <c r="K196" i="8"/>
  <c r="D196" i="8"/>
  <c r="K195" i="8"/>
  <c r="D195" i="8"/>
  <c r="K194" i="8"/>
  <c r="D194" i="8"/>
  <c r="K193" i="8"/>
  <c r="D193" i="8"/>
  <c r="K192" i="8"/>
  <c r="D192" i="8"/>
  <c r="K191" i="8"/>
  <c r="D191" i="8"/>
  <c r="K190" i="8"/>
  <c r="D190" i="8"/>
  <c r="K189" i="8"/>
  <c r="D189" i="8"/>
  <c r="K188" i="8"/>
  <c r="D188" i="8"/>
  <c r="K187" i="8"/>
  <c r="D187" i="8"/>
  <c r="K186" i="8"/>
  <c r="D186" i="8"/>
  <c r="K185" i="8"/>
  <c r="D185" i="8"/>
  <c r="K184" i="8"/>
  <c r="D184" i="8"/>
  <c r="K183" i="8"/>
  <c r="D183" i="8"/>
  <c r="K182" i="8"/>
  <c r="D182" i="8"/>
  <c r="K181" i="8"/>
  <c r="D181" i="8"/>
  <c r="K180" i="8"/>
  <c r="D180" i="8"/>
  <c r="K179" i="8"/>
  <c r="D179" i="8"/>
  <c r="K178" i="8"/>
  <c r="D178" i="8"/>
  <c r="K177" i="8"/>
  <c r="D177" i="8"/>
  <c r="K176" i="8"/>
  <c r="D176" i="8"/>
  <c r="K175" i="8"/>
  <c r="D175" i="8"/>
  <c r="K174" i="8"/>
  <c r="D174" i="8"/>
  <c r="K173" i="8"/>
  <c r="D173" i="8"/>
  <c r="K172" i="8"/>
  <c r="D172" i="8"/>
  <c r="K171" i="8"/>
  <c r="D171" i="8"/>
  <c r="K170" i="8"/>
  <c r="D170" i="8"/>
  <c r="K169" i="8"/>
  <c r="D169" i="8"/>
  <c r="K168" i="8"/>
  <c r="D168" i="8"/>
  <c r="K167" i="8"/>
  <c r="D167" i="8"/>
  <c r="K166" i="8"/>
  <c r="D166" i="8"/>
  <c r="K165" i="8"/>
  <c r="D165" i="8"/>
  <c r="K164" i="8"/>
  <c r="D164" i="8"/>
  <c r="K163" i="8"/>
  <c r="D163" i="8"/>
  <c r="K162" i="8"/>
  <c r="D162" i="8"/>
  <c r="K161" i="8"/>
  <c r="D161" i="8"/>
  <c r="K160" i="8"/>
  <c r="D160" i="8"/>
  <c r="K159" i="8"/>
  <c r="D159" i="8"/>
  <c r="K158" i="8"/>
  <c r="D158" i="8"/>
  <c r="K157" i="8"/>
  <c r="D157" i="8"/>
  <c r="K156" i="8"/>
  <c r="D156" i="8"/>
  <c r="K155" i="8"/>
  <c r="D155" i="8"/>
  <c r="K154" i="8"/>
  <c r="D154" i="8"/>
  <c r="K153" i="8"/>
  <c r="D153" i="8"/>
  <c r="K152" i="8"/>
  <c r="D152" i="8"/>
  <c r="K151" i="8"/>
  <c r="D151" i="8"/>
  <c r="K150" i="8"/>
  <c r="D150" i="8"/>
  <c r="K149" i="8"/>
  <c r="D149" i="8"/>
  <c r="K148" i="8"/>
  <c r="D148" i="8"/>
  <c r="K147" i="8"/>
  <c r="D147" i="8"/>
  <c r="K146" i="8"/>
  <c r="D146" i="8"/>
  <c r="K145" i="8"/>
  <c r="D145" i="8"/>
  <c r="K144" i="8"/>
  <c r="D144" i="8"/>
  <c r="K143" i="8"/>
  <c r="D143" i="8"/>
  <c r="K142" i="8"/>
  <c r="D142" i="8"/>
  <c r="K141" i="8"/>
  <c r="D141" i="8"/>
  <c r="K140" i="8"/>
  <c r="D140" i="8"/>
  <c r="K139" i="8"/>
  <c r="D139" i="8"/>
  <c r="K138" i="8"/>
  <c r="D138" i="8"/>
  <c r="K137" i="8"/>
  <c r="D137" i="8"/>
  <c r="K136" i="8"/>
  <c r="D136" i="8"/>
  <c r="K135" i="8"/>
  <c r="D135" i="8"/>
  <c r="K134" i="8"/>
  <c r="D134" i="8"/>
  <c r="K133" i="8"/>
  <c r="D133" i="8"/>
  <c r="K132" i="8"/>
  <c r="D132" i="8"/>
  <c r="K131" i="8"/>
  <c r="D131" i="8"/>
  <c r="K130" i="8"/>
  <c r="D130" i="8"/>
  <c r="K129" i="8"/>
  <c r="D129" i="8"/>
  <c r="K128" i="8"/>
  <c r="D128" i="8"/>
  <c r="K127" i="8"/>
  <c r="D127" i="8"/>
  <c r="K126" i="8"/>
  <c r="D126" i="8"/>
  <c r="K125" i="8"/>
  <c r="D125" i="8"/>
  <c r="K124" i="8"/>
  <c r="D124" i="8"/>
  <c r="K123" i="8"/>
  <c r="D123" i="8"/>
  <c r="K122" i="8"/>
  <c r="D122" i="8"/>
  <c r="K121" i="8"/>
  <c r="D121" i="8"/>
  <c r="K120" i="8"/>
  <c r="D120" i="8"/>
  <c r="K119" i="8"/>
  <c r="D119" i="8"/>
  <c r="K118" i="8"/>
  <c r="D118" i="8"/>
  <c r="K117" i="8"/>
  <c r="D117" i="8"/>
  <c r="K116" i="8"/>
  <c r="D116" i="8"/>
  <c r="K115" i="8"/>
  <c r="D115" i="8"/>
  <c r="K114" i="8"/>
  <c r="D114" i="8"/>
  <c r="K113" i="8"/>
  <c r="D113" i="8"/>
  <c r="K112" i="8"/>
  <c r="D112" i="8"/>
  <c r="K111" i="8"/>
  <c r="D111" i="8"/>
  <c r="K110" i="8"/>
  <c r="D110" i="8"/>
  <c r="K109" i="8"/>
  <c r="D109" i="8"/>
  <c r="K108" i="8"/>
  <c r="D108" i="8"/>
  <c r="K107" i="8"/>
  <c r="D107" i="8"/>
  <c r="K106" i="8"/>
  <c r="D106" i="8"/>
  <c r="K105" i="8"/>
  <c r="D105" i="8"/>
  <c r="K104" i="8"/>
  <c r="D104" i="8"/>
  <c r="K103" i="8"/>
  <c r="D103" i="8"/>
  <c r="K102" i="8"/>
  <c r="D102" i="8"/>
  <c r="K101" i="8"/>
  <c r="D101" i="8"/>
  <c r="K100" i="8"/>
  <c r="D100" i="8"/>
  <c r="K99" i="8"/>
  <c r="D99" i="8"/>
  <c r="K98" i="8"/>
  <c r="D98" i="8"/>
  <c r="K97" i="8"/>
  <c r="D97" i="8"/>
  <c r="K96" i="8"/>
  <c r="D96" i="8"/>
  <c r="K95" i="8"/>
  <c r="D95" i="8"/>
  <c r="K94" i="8"/>
  <c r="D94" i="8"/>
  <c r="K93" i="8"/>
  <c r="D93" i="8"/>
  <c r="K92" i="8"/>
  <c r="D92" i="8"/>
  <c r="K91" i="8"/>
  <c r="D91" i="8"/>
  <c r="K90" i="8"/>
  <c r="D90" i="8"/>
  <c r="K89" i="8"/>
  <c r="D89" i="8"/>
  <c r="K88" i="8"/>
  <c r="D88" i="8"/>
  <c r="K87" i="8"/>
  <c r="D87" i="8"/>
  <c r="K86" i="8"/>
  <c r="D86" i="8"/>
  <c r="K85" i="8"/>
  <c r="D85" i="8"/>
  <c r="K84" i="8"/>
  <c r="D84" i="8"/>
  <c r="K83" i="8"/>
  <c r="D83" i="8"/>
  <c r="K82" i="8"/>
  <c r="D82" i="8"/>
  <c r="K81" i="8"/>
  <c r="D81" i="8"/>
  <c r="K80" i="8"/>
  <c r="D80" i="8"/>
  <c r="K79" i="8"/>
  <c r="D79" i="8"/>
  <c r="K78" i="8"/>
  <c r="D78" i="8"/>
  <c r="K77" i="8"/>
  <c r="D77" i="8"/>
  <c r="K76" i="8"/>
  <c r="D76" i="8"/>
  <c r="K75" i="8"/>
  <c r="D75" i="8"/>
  <c r="K74" i="8"/>
  <c r="D74" i="8"/>
  <c r="K73" i="8"/>
  <c r="D73" i="8"/>
  <c r="K72" i="8"/>
  <c r="D72" i="8"/>
  <c r="K71" i="8"/>
  <c r="D71" i="8"/>
  <c r="K70" i="8"/>
  <c r="D70" i="8"/>
  <c r="K69" i="8"/>
  <c r="D69" i="8"/>
  <c r="K68" i="8"/>
  <c r="D68" i="8"/>
  <c r="K67" i="8"/>
  <c r="D67" i="8"/>
  <c r="K66" i="8"/>
  <c r="D66" i="8"/>
  <c r="K65" i="8"/>
  <c r="D65" i="8"/>
  <c r="K64" i="8"/>
  <c r="D64" i="8"/>
  <c r="K63" i="8"/>
  <c r="D63" i="8"/>
  <c r="K62" i="8"/>
  <c r="D62" i="8"/>
  <c r="K61" i="8"/>
  <c r="D61" i="8"/>
  <c r="K60" i="8"/>
  <c r="D60" i="8"/>
  <c r="K59" i="8"/>
  <c r="D59" i="8"/>
  <c r="K58" i="8"/>
  <c r="D58" i="8"/>
  <c r="K57" i="8"/>
  <c r="D57" i="8"/>
  <c r="K56" i="8"/>
  <c r="D56" i="8"/>
  <c r="K55" i="8"/>
  <c r="D55" i="8"/>
  <c r="K54" i="8"/>
  <c r="D54" i="8"/>
  <c r="K53" i="8"/>
  <c r="D53" i="8"/>
  <c r="K52" i="8"/>
  <c r="D52" i="8"/>
  <c r="K51" i="8"/>
  <c r="D51" i="8"/>
  <c r="K50" i="8"/>
  <c r="D50" i="8"/>
  <c r="K49" i="8"/>
  <c r="D49" i="8"/>
  <c r="K48" i="8"/>
  <c r="D48" i="8"/>
  <c r="K47" i="8"/>
  <c r="D47" i="8"/>
  <c r="K46" i="8"/>
  <c r="D46" i="8"/>
  <c r="K45" i="8"/>
  <c r="D45" i="8"/>
  <c r="K44" i="8"/>
  <c r="D44" i="8"/>
  <c r="K43" i="8"/>
  <c r="D43" i="8"/>
  <c r="K42" i="8"/>
  <c r="D42" i="8"/>
  <c r="K41" i="8"/>
  <c r="D41" i="8"/>
  <c r="K40" i="8"/>
  <c r="D40" i="8"/>
  <c r="K39" i="8"/>
  <c r="D39" i="8"/>
  <c r="K38" i="8"/>
  <c r="D38" i="8"/>
  <c r="K37" i="8"/>
  <c r="D37" i="8"/>
  <c r="K36" i="8"/>
  <c r="D36" i="8"/>
  <c r="K35" i="8"/>
  <c r="D35" i="8"/>
  <c r="K34" i="8"/>
  <c r="D34" i="8"/>
  <c r="K33" i="8"/>
  <c r="D33" i="8"/>
  <c r="K32" i="8"/>
  <c r="D32" i="8"/>
  <c r="K31" i="8"/>
  <c r="D31" i="8"/>
  <c r="K30" i="8"/>
  <c r="D30" i="8"/>
  <c r="K29" i="8"/>
  <c r="D29" i="8"/>
  <c r="K28" i="8"/>
  <c r="D28" i="8"/>
  <c r="K27" i="8"/>
  <c r="D27" i="8"/>
  <c r="Y26" i="8"/>
  <c r="G14" i="8" s="1"/>
  <c r="K26" i="8"/>
  <c r="D26" i="8"/>
  <c r="K25" i="8"/>
  <c r="D25" i="8"/>
  <c r="K24" i="8"/>
  <c r="D24" i="8"/>
  <c r="K23" i="8"/>
  <c r="D23" i="8"/>
  <c r="K22" i="8"/>
  <c r="D22" i="8"/>
  <c r="K21" i="8"/>
  <c r="D21" i="8"/>
  <c r="K20" i="8"/>
  <c r="D20" i="8"/>
  <c r="K19" i="8"/>
  <c r="D19" i="8"/>
  <c r="K18" i="8"/>
  <c r="D18" i="8"/>
  <c r="K17" i="8"/>
  <c r="D17" i="8"/>
  <c r="K16" i="8"/>
  <c r="D16" i="8"/>
  <c r="K15" i="8"/>
  <c r="D15" i="8"/>
  <c r="K14" i="8"/>
  <c r="D14" i="8"/>
  <c r="E14" i="8" s="1"/>
  <c r="E15" i="8" s="1"/>
  <c r="E16" i="8" s="1"/>
  <c r="C14" i="8"/>
  <c r="C15" i="8" s="1"/>
  <c r="C16" i="8" s="1"/>
  <c r="C17" i="8" s="1"/>
  <c r="C18" i="8" s="1"/>
  <c r="C19" i="8" s="1"/>
  <c r="C20" i="8" s="1"/>
  <c r="C21" i="8" s="1"/>
  <c r="C22" i="8" s="1"/>
  <c r="C23" i="8" s="1"/>
  <c r="C24" i="8" s="1"/>
  <c r="C25" i="8" s="1"/>
  <c r="C26" i="8" s="1"/>
  <c r="C27" i="8" s="1"/>
  <c r="C28" i="8" s="1"/>
  <c r="C29" i="8" s="1"/>
  <c r="C30" i="8" s="1"/>
  <c r="C31" i="8" s="1"/>
  <c r="C32" i="8" s="1"/>
  <c r="C33" i="8" s="1"/>
  <c r="C34" i="8" s="1"/>
  <c r="C35" i="8" s="1"/>
  <c r="C36" i="8" s="1"/>
  <c r="C37" i="8" s="1"/>
  <c r="C38" i="8" s="1"/>
  <c r="C39" i="8" s="1"/>
  <c r="C40" i="8" s="1"/>
  <c r="C41" i="8" s="1"/>
  <c r="C42" i="8" s="1"/>
  <c r="C43" i="8" s="1"/>
  <c r="C44" i="8" s="1"/>
  <c r="C45" i="8" s="1"/>
  <c r="C46" i="8" s="1"/>
  <c r="C47" i="8" s="1"/>
  <c r="C48" i="8" s="1"/>
  <c r="C49" i="8" s="1"/>
  <c r="C50" i="8" s="1"/>
  <c r="C51" i="8" s="1"/>
  <c r="C52" i="8" s="1"/>
  <c r="C53" i="8" s="1"/>
  <c r="C54" i="8" s="1"/>
  <c r="C55" i="8" s="1"/>
  <c r="C56" i="8" s="1"/>
  <c r="C57" i="8" s="1"/>
  <c r="C58" i="8" s="1"/>
  <c r="C59" i="8" s="1"/>
  <c r="C60" i="8" s="1"/>
  <c r="C61" i="8" s="1"/>
  <c r="C62" i="8" s="1"/>
  <c r="C63" i="8" s="1"/>
  <c r="C64" i="8" s="1"/>
  <c r="C65" i="8" s="1"/>
  <c r="C66" i="8" s="1"/>
  <c r="C67" i="8" s="1"/>
  <c r="C68" i="8" s="1"/>
  <c r="C69" i="8" s="1"/>
  <c r="C70" i="8" s="1"/>
  <c r="C71" i="8" s="1"/>
  <c r="C72" i="8" s="1"/>
  <c r="C73" i="8" s="1"/>
  <c r="C74" i="8" s="1"/>
  <c r="C75" i="8" s="1"/>
  <c r="C76" i="8" s="1"/>
  <c r="C77" i="8" s="1"/>
  <c r="C78" i="8" s="1"/>
  <c r="C79" i="8" s="1"/>
  <c r="C80" i="8" s="1"/>
  <c r="C81" i="8" s="1"/>
  <c r="C82" i="8" s="1"/>
  <c r="C83" i="8" s="1"/>
  <c r="C84" i="8" s="1"/>
  <c r="C85" i="8" s="1"/>
  <c r="C86" i="8" s="1"/>
  <c r="C87" i="8" s="1"/>
  <c r="C88" i="8" s="1"/>
  <c r="C89" i="8" s="1"/>
  <c r="C90" i="8" s="1"/>
  <c r="C91" i="8" s="1"/>
  <c r="C92" i="8" s="1"/>
  <c r="C93" i="8" s="1"/>
  <c r="C94" i="8" s="1"/>
  <c r="C95" i="8" s="1"/>
  <c r="C96" i="8" s="1"/>
  <c r="C97" i="8" s="1"/>
  <c r="C98" i="8" s="1"/>
  <c r="C99" i="8" s="1"/>
  <c r="C100" i="8" s="1"/>
  <c r="C101" i="8" s="1"/>
  <c r="C102" i="8" s="1"/>
  <c r="C103" i="8" s="1"/>
  <c r="C104" i="8" s="1"/>
  <c r="C105" i="8" s="1"/>
  <c r="C106" i="8" s="1"/>
  <c r="C107" i="8" s="1"/>
  <c r="C108" i="8" s="1"/>
  <c r="C109" i="8" s="1"/>
  <c r="C110" i="8" s="1"/>
  <c r="C111" i="8" s="1"/>
  <c r="C112" i="8" s="1"/>
  <c r="C113" i="8" s="1"/>
  <c r="C114" i="8" s="1"/>
  <c r="C115" i="8" s="1"/>
  <c r="C116" i="8" s="1"/>
  <c r="C117" i="8" s="1"/>
  <c r="C118" i="8" s="1"/>
  <c r="C119" i="8" s="1"/>
  <c r="C120" i="8" s="1"/>
  <c r="C121" i="8" s="1"/>
  <c r="C122" i="8" s="1"/>
  <c r="C123" i="8" s="1"/>
  <c r="C124" i="8" s="1"/>
  <c r="C125" i="8" s="1"/>
  <c r="C126" i="8" s="1"/>
  <c r="C127" i="8" s="1"/>
  <c r="C128" i="8" s="1"/>
  <c r="C129" i="8" s="1"/>
  <c r="C130" i="8" s="1"/>
  <c r="C131" i="8" s="1"/>
  <c r="C132" i="8" s="1"/>
  <c r="C133" i="8" s="1"/>
  <c r="C134" i="8" s="1"/>
  <c r="C135" i="8" s="1"/>
  <c r="C136" i="8" s="1"/>
  <c r="C137" i="8" s="1"/>
  <c r="C138" i="8" s="1"/>
  <c r="C139" i="8" s="1"/>
  <c r="C140" i="8" s="1"/>
  <c r="C141" i="8" s="1"/>
  <c r="C142" i="8" s="1"/>
  <c r="C143" i="8" s="1"/>
  <c r="C144" i="8" s="1"/>
  <c r="C145" i="8" s="1"/>
  <c r="C146" i="8" s="1"/>
  <c r="C147" i="8" s="1"/>
  <c r="C148" i="8" s="1"/>
  <c r="C149" i="8" s="1"/>
  <c r="C150" i="8" s="1"/>
  <c r="C151" i="8" s="1"/>
  <c r="C152" i="8" s="1"/>
  <c r="C153" i="8" s="1"/>
  <c r="C154" i="8" s="1"/>
  <c r="C155" i="8" s="1"/>
  <c r="C156" i="8" s="1"/>
  <c r="C157" i="8" s="1"/>
  <c r="C158" i="8" s="1"/>
  <c r="C159" i="8" s="1"/>
  <c r="C160" i="8" s="1"/>
  <c r="C161" i="8" s="1"/>
  <c r="C162" i="8" s="1"/>
  <c r="C163" i="8" s="1"/>
  <c r="C164" i="8" s="1"/>
  <c r="C165" i="8" s="1"/>
  <c r="C166" i="8" s="1"/>
  <c r="C167" i="8" s="1"/>
  <c r="C168" i="8" s="1"/>
  <c r="C169" i="8" s="1"/>
  <c r="C170" i="8" s="1"/>
  <c r="C171" i="8" s="1"/>
  <c r="C172" i="8" s="1"/>
  <c r="C173" i="8" s="1"/>
  <c r="C174" i="8" s="1"/>
  <c r="C175" i="8" s="1"/>
  <c r="C176" i="8" s="1"/>
  <c r="C177" i="8" s="1"/>
  <c r="C178" i="8" s="1"/>
  <c r="C179" i="8" s="1"/>
  <c r="C180" i="8" s="1"/>
  <c r="C181" i="8" s="1"/>
  <c r="C182" i="8" s="1"/>
  <c r="C183" i="8" s="1"/>
  <c r="C184" i="8" s="1"/>
  <c r="C185" i="8" s="1"/>
  <c r="C186" i="8" s="1"/>
  <c r="C187" i="8" s="1"/>
  <c r="C188" i="8" s="1"/>
  <c r="C189" i="8" s="1"/>
  <c r="C190" i="8" s="1"/>
  <c r="C191" i="8" s="1"/>
  <c r="C192" i="8" s="1"/>
  <c r="C193" i="8" s="1"/>
  <c r="C194" i="8" s="1"/>
  <c r="C195" i="8" s="1"/>
  <c r="C196" i="8" s="1"/>
  <c r="C197" i="8" s="1"/>
  <c r="C198" i="8" s="1"/>
  <c r="C199" i="8" s="1"/>
  <c r="C200" i="8" s="1"/>
  <c r="C201" i="8" s="1"/>
  <c r="C202" i="8" s="1"/>
  <c r="C203" i="8" s="1"/>
  <c r="C204" i="8" s="1"/>
  <c r="C205" i="8" s="1"/>
  <c r="C206" i="8" s="1"/>
  <c r="C207" i="8" s="1"/>
  <c r="C208" i="8" s="1"/>
  <c r="C209" i="8" s="1"/>
  <c r="C210" i="8" s="1"/>
  <c r="C211" i="8" s="1"/>
  <c r="C212" i="8" s="1"/>
  <c r="C213" i="8" s="1"/>
  <c r="C214" i="8" s="1"/>
  <c r="C215" i="8" s="1"/>
  <c r="C216" i="8" s="1"/>
  <c r="C217" i="8" s="1"/>
  <c r="C218" i="8" s="1"/>
  <c r="C219" i="8" s="1"/>
  <c r="C220" i="8" s="1"/>
  <c r="C221" i="8" s="1"/>
  <c r="C222" i="8" s="1"/>
  <c r="C223" i="8" s="1"/>
  <c r="C224" i="8" s="1"/>
  <c r="C225" i="8" s="1"/>
  <c r="C226" i="8" s="1"/>
  <c r="C227" i="8" s="1"/>
  <c r="C228" i="8" s="1"/>
  <c r="C229" i="8" s="1"/>
  <c r="C230" i="8" s="1"/>
  <c r="C231" i="8" s="1"/>
  <c r="C232" i="8" s="1"/>
  <c r="C233" i="8" s="1"/>
  <c r="C234" i="8" s="1"/>
  <c r="C235" i="8" s="1"/>
  <c r="C236" i="8" s="1"/>
  <c r="C237" i="8" s="1"/>
  <c r="C238" i="8" s="1"/>
  <c r="C239" i="8" s="1"/>
  <c r="C240" i="8" s="1"/>
  <c r="C241" i="8" s="1"/>
  <c r="C242" i="8" s="1"/>
  <c r="C243" i="8" s="1"/>
  <c r="C244" i="8" s="1"/>
  <c r="C245" i="8" s="1"/>
  <c r="C246" i="8" s="1"/>
  <c r="C247" i="8" s="1"/>
  <c r="C248" i="8" s="1"/>
  <c r="C249" i="8" s="1"/>
  <c r="C250" i="8" s="1"/>
  <c r="C251" i="8" s="1"/>
  <c r="C252" i="8" s="1"/>
  <c r="C253" i="8" s="1"/>
  <c r="C254" i="8" s="1"/>
  <c r="C255" i="8" s="1"/>
  <c r="C256" i="8" s="1"/>
  <c r="C257" i="8" s="1"/>
  <c r="C258" i="8" s="1"/>
  <c r="C259" i="8" s="1"/>
  <c r="C260" i="8" s="1"/>
  <c r="C261" i="8" s="1"/>
  <c r="C262" i="8" s="1"/>
  <c r="C263" i="8" s="1"/>
  <c r="C264" i="8" s="1"/>
  <c r="C265" i="8" s="1"/>
  <c r="C266" i="8" s="1"/>
  <c r="C267" i="8" s="1"/>
  <c r="C268" i="8" s="1"/>
  <c r="C269" i="8" s="1"/>
  <c r="C270" i="8" s="1"/>
  <c r="C271" i="8" s="1"/>
  <c r="C272" i="8" s="1"/>
  <c r="C273" i="8" s="1"/>
  <c r="C274" i="8" s="1"/>
  <c r="C275" i="8" s="1"/>
  <c r="C276" i="8" s="1"/>
  <c r="C277" i="8" s="1"/>
  <c r="C278" i="8" s="1"/>
  <c r="C279" i="8" s="1"/>
  <c r="C280" i="8" s="1"/>
  <c r="C281" i="8" s="1"/>
  <c r="C282" i="8" s="1"/>
  <c r="C283" i="8" s="1"/>
  <c r="C284" i="8" s="1"/>
  <c r="C285" i="8" s="1"/>
  <c r="C286" i="8" s="1"/>
  <c r="C287" i="8" s="1"/>
  <c r="C288" i="8" s="1"/>
  <c r="C289" i="8" s="1"/>
  <c r="C290" i="8" s="1"/>
  <c r="C291" i="8" s="1"/>
  <c r="C292" i="8" s="1"/>
  <c r="C293" i="8" s="1"/>
  <c r="C294" i="8" s="1"/>
  <c r="C295" i="8" s="1"/>
  <c r="C296" i="8" s="1"/>
  <c r="C297" i="8" s="1"/>
  <c r="C298" i="8" s="1"/>
  <c r="C299" i="8" s="1"/>
  <c r="C300" i="8" s="1"/>
  <c r="C301" i="8" s="1"/>
  <c r="C302" i="8" s="1"/>
  <c r="C303" i="8" s="1"/>
  <c r="C304" i="8" s="1"/>
  <c r="C305" i="8" s="1"/>
  <c r="C306" i="8" s="1"/>
  <c r="C307" i="8" s="1"/>
  <c r="C308" i="8" s="1"/>
  <c r="C309" i="8" s="1"/>
  <c r="C310" i="8" s="1"/>
  <c r="C311" i="8" s="1"/>
  <c r="C312" i="8" s="1"/>
  <c r="C313" i="8" s="1"/>
  <c r="C314" i="8" s="1"/>
  <c r="C315" i="8" s="1"/>
  <c r="C316" i="8" s="1"/>
  <c r="C317" i="8" s="1"/>
  <c r="C318" i="8" s="1"/>
  <c r="C319" i="8" s="1"/>
  <c r="C320" i="8" s="1"/>
  <c r="C321" i="8" s="1"/>
  <c r="C322" i="8" s="1"/>
  <c r="C323" i="8" s="1"/>
  <c r="C324" i="8" s="1"/>
  <c r="C325" i="8" s="1"/>
  <c r="C326" i="8" s="1"/>
  <c r="C327" i="8" s="1"/>
  <c r="C328" i="8" s="1"/>
  <c r="C329" i="8" s="1"/>
  <c r="C330" i="8" s="1"/>
  <c r="C331" i="8" s="1"/>
  <c r="C332" i="8" s="1"/>
  <c r="C333" i="8" s="1"/>
  <c r="C334" i="8" s="1"/>
  <c r="C335" i="8" s="1"/>
  <c r="C336" i="8" s="1"/>
  <c r="C337" i="8" s="1"/>
  <c r="C338" i="8" s="1"/>
  <c r="C339" i="8" s="1"/>
  <c r="C340" i="8" s="1"/>
  <c r="C341" i="8" s="1"/>
  <c r="C342" i="8" s="1"/>
  <c r="C343" i="8" s="1"/>
  <c r="C344" i="8" s="1"/>
  <c r="C345" i="8" s="1"/>
  <c r="C346" i="8" s="1"/>
  <c r="C347" i="8" s="1"/>
  <c r="C348" i="8" s="1"/>
  <c r="C349" i="8" s="1"/>
  <c r="C350" i="8" s="1"/>
  <c r="C351" i="8" s="1"/>
  <c r="C352" i="8" s="1"/>
  <c r="C353" i="8" s="1"/>
  <c r="C354" i="8" s="1"/>
  <c r="C355" i="8" s="1"/>
  <c r="C356" i="8" s="1"/>
  <c r="C357" i="8" s="1"/>
  <c r="C358" i="8" s="1"/>
  <c r="C359" i="8" s="1"/>
  <c r="C360" i="8" s="1"/>
  <c r="C361" i="8" s="1"/>
  <c r="C362" i="8" s="1"/>
  <c r="C363" i="8" s="1"/>
  <c r="C364" i="8" s="1"/>
  <c r="C365" i="8" s="1"/>
  <c r="C366" i="8" s="1"/>
  <c r="C367" i="8" s="1"/>
  <c r="C368" i="8" s="1"/>
  <c r="C369" i="8" s="1"/>
  <c r="C370" i="8" s="1"/>
  <c r="C371" i="8" s="1"/>
  <c r="C372" i="8" s="1"/>
  <c r="C373" i="8" s="1"/>
  <c r="C374" i="8" s="1"/>
  <c r="C375" i="8" s="1"/>
  <c r="C376" i="8" s="1"/>
  <c r="C377" i="8" s="1"/>
  <c r="C378" i="8" s="1"/>
  <c r="C379" i="8" s="1"/>
  <c r="C380" i="8" s="1"/>
  <c r="C381" i="8" s="1"/>
  <c r="C382" i="8" s="1"/>
  <c r="C383" i="8" s="1"/>
  <c r="C384" i="8" s="1"/>
  <c r="C385" i="8" s="1"/>
  <c r="C386" i="8" s="1"/>
  <c r="C387" i="8" s="1"/>
  <c r="C388" i="8" s="1"/>
  <c r="C389" i="8" s="1"/>
  <c r="C390" i="8" s="1"/>
  <c r="C391" i="8" s="1"/>
  <c r="C392" i="8" s="1"/>
  <c r="C393" i="8" s="1"/>
  <c r="C394" i="8" s="1"/>
  <c r="C395" i="8" s="1"/>
  <c r="C396" i="8" s="1"/>
  <c r="C397" i="8" s="1"/>
  <c r="C398" i="8" s="1"/>
  <c r="C399" i="8" s="1"/>
  <c r="C400" i="8" s="1"/>
  <c r="C401" i="8" s="1"/>
  <c r="C402" i="8" s="1"/>
  <c r="C403" i="8" s="1"/>
  <c r="C404" i="8" s="1"/>
  <c r="C405" i="8" s="1"/>
  <c r="C406" i="8" s="1"/>
  <c r="C407" i="8" s="1"/>
  <c r="C408" i="8" s="1"/>
  <c r="C409" i="8" s="1"/>
  <c r="C410" i="8" s="1"/>
  <c r="C411" i="8" s="1"/>
  <c r="C412" i="8" s="1"/>
  <c r="C413" i="8" s="1"/>
  <c r="C414" i="8" s="1"/>
  <c r="C415" i="8" s="1"/>
  <c r="C416" i="8" s="1"/>
  <c r="C417" i="8" s="1"/>
  <c r="C418" i="8" s="1"/>
  <c r="C419" i="8" s="1"/>
  <c r="C420" i="8" s="1"/>
  <c r="C421" i="8" s="1"/>
  <c r="C422" i="8" s="1"/>
  <c r="C423" i="8" s="1"/>
  <c r="C424" i="8" s="1"/>
  <c r="C425" i="8" s="1"/>
  <c r="C426" i="8" s="1"/>
  <c r="C427" i="8" s="1"/>
  <c r="C428" i="8" s="1"/>
  <c r="C429" i="8" s="1"/>
  <c r="C430" i="8" s="1"/>
  <c r="C431" i="8" s="1"/>
  <c r="C432" i="8" s="1"/>
  <c r="C433" i="8" s="1"/>
  <c r="C434" i="8" s="1"/>
  <c r="C435" i="8" s="1"/>
  <c r="C436" i="8" s="1"/>
  <c r="C437" i="8" s="1"/>
  <c r="C438" i="8" s="1"/>
  <c r="C439" i="8" s="1"/>
  <c r="C440" i="8" s="1"/>
  <c r="C441" i="8" s="1"/>
  <c r="C442" i="8" s="1"/>
  <c r="C443" i="8" s="1"/>
  <c r="C444" i="8" s="1"/>
  <c r="C445" i="8" s="1"/>
  <c r="C446" i="8" s="1"/>
  <c r="C447" i="8" s="1"/>
  <c r="C448" i="8" s="1"/>
  <c r="C449" i="8" s="1"/>
  <c r="C450" i="8" s="1"/>
  <c r="C451" i="8" s="1"/>
  <c r="C452" i="8" s="1"/>
  <c r="C453" i="8" s="1"/>
  <c r="C454" i="8" s="1"/>
  <c r="C455" i="8" s="1"/>
  <c r="C456" i="8" s="1"/>
  <c r="C457" i="8" s="1"/>
  <c r="C458" i="8" s="1"/>
  <c r="C459" i="8" s="1"/>
  <c r="C460" i="8" s="1"/>
  <c r="C461" i="8" s="1"/>
  <c r="C462" i="8" s="1"/>
  <c r="C463" i="8" s="1"/>
  <c r="C464" i="8" s="1"/>
  <c r="C465" i="8" s="1"/>
  <c r="C466" i="8" s="1"/>
  <c r="C467" i="8" s="1"/>
  <c r="C468" i="8" s="1"/>
  <c r="C469" i="8" s="1"/>
  <c r="C470" i="8" s="1"/>
  <c r="C471" i="8" s="1"/>
  <c r="C472" i="8" s="1"/>
  <c r="C473" i="8" s="1"/>
  <c r="C474" i="8" s="1"/>
  <c r="C475" i="8" s="1"/>
  <c r="C476" i="8" s="1"/>
  <c r="C477" i="8" s="1"/>
  <c r="C478" i="8" s="1"/>
  <c r="C479" i="8" s="1"/>
  <c r="C480" i="8" s="1"/>
  <c r="C481" i="8" s="1"/>
  <c r="C482" i="8" s="1"/>
  <c r="C483" i="8" s="1"/>
  <c r="C484" i="8" s="1"/>
  <c r="C485" i="8" s="1"/>
  <c r="C486" i="8" s="1"/>
  <c r="C487" i="8" s="1"/>
  <c r="C488" i="8" s="1"/>
  <c r="C489" i="8" s="1"/>
  <c r="C490" i="8" s="1"/>
  <c r="C491" i="8" s="1"/>
  <c r="C492" i="8" s="1"/>
  <c r="C493" i="8" s="1"/>
  <c r="C494" i="8" s="1"/>
  <c r="C495" i="8" s="1"/>
  <c r="C496" i="8" s="1"/>
  <c r="C497" i="8" s="1"/>
  <c r="C498" i="8" s="1"/>
  <c r="C499" i="8" s="1"/>
  <c r="C500" i="8" s="1"/>
  <c r="C501" i="8" s="1"/>
  <c r="C502" i="8" s="1"/>
  <c r="C503" i="8" s="1"/>
  <c r="C504" i="8" s="1"/>
  <c r="C505" i="8" s="1"/>
  <c r="C506" i="8" s="1"/>
  <c r="C507" i="8" s="1"/>
  <c r="C508" i="8" s="1"/>
  <c r="C509" i="8" s="1"/>
  <c r="C510" i="8" s="1"/>
  <c r="C511" i="8" s="1"/>
  <c r="C512" i="8" s="1"/>
  <c r="C513" i="8" s="1"/>
  <c r="C514" i="8" s="1"/>
  <c r="C515" i="8" s="1"/>
  <c r="C516" i="8" s="1"/>
  <c r="C517" i="8" s="1"/>
  <c r="C518" i="8" s="1"/>
  <c r="C519" i="8" s="1"/>
  <c r="C520" i="8" s="1"/>
  <c r="C521" i="8" s="1"/>
  <c r="C522" i="8" s="1"/>
  <c r="C523" i="8" s="1"/>
  <c r="C524" i="8" s="1"/>
  <c r="C525" i="8" s="1"/>
  <c r="C526" i="8" s="1"/>
  <c r="C527" i="8" s="1"/>
  <c r="C528" i="8" s="1"/>
  <c r="C529" i="8" s="1"/>
  <c r="C530" i="8" s="1"/>
  <c r="C531" i="8" s="1"/>
  <c r="C532" i="8" s="1"/>
  <c r="C533" i="8" s="1"/>
  <c r="C534" i="8" s="1"/>
  <c r="C535" i="8" s="1"/>
  <c r="C536" i="8" s="1"/>
  <c r="C537" i="8" s="1"/>
  <c r="C538" i="8" s="1"/>
  <c r="C539" i="8" s="1"/>
  <c r="C540" i="8" s="1"/>
  <c r="C541" i="8" s="1"/>
  <c r="C542" i="8" s="1"/>
  <c r="C543" i="8" s="1"/>
  <c r="C544" i="8" s="1"/>
  <c r="C545" i="8" s="1"/>
  <c r="C546" i="8" s="1"/>
  <c r="C547" i="8" s="1"/>
  <c r="C548" i="8" s="1"/>
  <c r="C549" i="8" s="1"/>
  <c r="C550" i="8" s="1"/>
  <c r="C551" i="8" s="1"/>
  <c r="C552" i="8" s="1"/>
  <c r="C553" i="8" s="1"/>
  <c r="C554" i="8" s="1"/>
  <c r="C555" i="8" s="1"/>
  <c r="C556" i="8" s="1"/>
  <c r="C557" i="8" s="1"/>
  <c r="C558" i="8" s="1"/>
  <c r="C559" i="8" s="1"/>
  <c r="C560" i="8" s="1"/>
  <c r="C561" i="8" s="1"/>
  <c r="C562" i="8" s="1"/>
  <c r="C563" i="8" s="1"/>
  <c r="C564" i="8" s="1"/>
  <c r="C565" i="8" s="1"/>
  <c r="C566" i="8" s="1"/>
  <c r="C567" i="8" s="1"/>
  <c r="C568" i="8" s="1"/>
  <c r="C569" i="8" s="1"/>
  <c r="C570" i="8" s="1"/>
  <c r="C571" i="8" s="1"/>
  <c r="C572" i="8" s="1"/>
  <c r="C573" i="8" s="1"/>
  <c r="C574" i="8" s="1"/>
  <c r="C575" i="8" s="1"/>
  <c r="C576" i="8" s="1"/>
  <c r="C577" i="8" s="1"/>
  <c r="C578" i="8" s="1"/>
  <c r="C579" i="8" s="1"/>
  <c r="C580" i="8" s="1"/>
  <c r="C581" i="8" s="1"/>
  <c r="C582" i="8" s="1"/>
  <c r="C583" i="8" s="1"/>
  <c r="C584" i="8" s="1"/>
  <c r="C585" i="8" s="1"/>
  <c r="C586" i="8" s="1"/>
  <c r="C587" i="8" s="1"/>
  <c r="C588" i="8" s="1"/>
  <c r="C589" i="8" s="1"/>
  <c r="C590" i="8" s="1"/>
  <c r="C591" i="8" s="1"/>
  <c r="C592" i="8" s="1"/>
  <c r="C593" i="8" s="1"/>
  <c r="C594" i="8" s="1"/>
  <c r="C595" i="8" s="1"/>
  <c r="C596" i="8" s="1"/>
  <c r="C597" i="8" s="1"/>
  <c r="C598" i="8" s="1"/>
  <c r="C599" i="8" s="1"/>
  <c r="C600" i="8" s="1"/>
  <c r="C601" i="8" s="1"/>
  <c r="C602" i="8" s="1"/>
  <c r="C603" i="8" s="1"/>
  <c r="C604" i="8" s="1"/>
  <c r="C605" i="8" s="1"/>
  <c r="C606" i="8" s="1"/>
  <c r="C607" i="8" s="1"/>
  <c r="C608" i="8" s="1"/>
  <c r="C609" i="8" s="1"/>
  <c r="C610" i="8" s="1"/>
  <c r="C611" i="8" s="1"/>
  <c r="C612" i="8" s="1"/>
  <c r="C613" i="8" s="1"/>
  <c r="E10" i="8"/>
  <c r="J383" i="5"/>
  <c r="AK24" i="6" s="1"/>
  <c r="J384" i="5"/>
  <c r="AL24" i="6" s="1"/>
  <c r="J351" i="5"/>
  <c r="AL23" i="6" s="1"/>
  <c r="J350" i="5"/>
  <c r="AK23" i="6" s="1"/>
  <c r="J318" i="5"/>
  <c r="AL22" i="6" s="1"/>
  <c r="J317" i="5"/>
  <c r="AK22" i="6" s="1"/>
  <c r="J285" i="5"/>
  <c r="AL21" i="6" s="1"/>
  <c r="J284" i="5"/>
  <c r="AK21" i="6" s="1"/>
  <c r="J252" i="5"/>
  <c r="AL20" i="6" s="1"/>
  <c r="J251" i="5"/>
  <c r="AK20" i="6" s="1"/>
  <c r="J219" i="5"/>
  <c r="AL19" i="6" s="1"/>
  <c r="J218" i="5"/>
  <c r="AK19" i="6" s="1"/>
  <c r="J186" i="5"/>
  <c r="AL18" i="6" s="1"/>
  <c r="J185" i="5"/>
  <c r="AK18" i="6" s="1"/>
  <c r="J153" i="5"/>
  <c r="AL17" i="6" s="1"/>
  <c r="J152" i="5"/>
  <c r="AK17" i="6" s="1"/>
  <c r="J120" i="5"/>
  <c r="AL16" i="6" s="1"/>
  <c r="J119" i="5"/>
  <c r="AK16" i="6" s="1"/>
  <c r="J87" i="5"/>
  <c r="AL15" i="6" s="1"/>
  <c r="J86" i="5"/>
  <c r="AK15" i="6" s="1"/>
  <c r="K22" i="5"/>
  <c r="K21" i="5"/>
  <c r="L43" i="5"/>
  <c r="AD13" i="6" s="1"/>
  <c r="AD25" i="6" s="1"/>
  <c r="L41" i="5"/>
  <c r="AB13" i="6" s="1"/>
  <c r="AB25" i="6" s="1"/>
  <c r="J43" i="5"/>
  <c r="W13" i="6" s="1"/>
  <c r="W25" i="6" s="1"/>
  <c r="U13" i="6"/>
  <c r="U25" i="6" s="1"/>
  <c r="K26" i="5"/>
  <c r="K27" i="4"/>
  <c r="D27" i="4"/>
  <c r="N12" i="4"/>
  <c r="G12" i="4"/>
  <c r="AL13" i="6" l="1"/>
  <c r="AL25" i="6" s="1"/>
  <c r="AK13" i="6"/>
  <c r="AK25" i="6" s="1"/>
  <c r="J44" i="5"/>
  <c r="J40" i="5"/>
  <c r="T13" i="6" s="1"/>
  <c r="T25" i="6" s="1"/>
  <c r="G15" i="8"/>
  <c r="L15" i="8" s="1"/>
  <c r="L14" i="8"/>
  <c r="E17" i="9"/>
  <c r="E18" i="9" s="1"/>
  <c r="E19" i="9" s="1"/>
  <c r="E20" i="9" s="1"/>
  <c r="E21" i="9" s="1"/>
  <c r="E22" i="9" s="1"/>
  <c r="E23" i="9" s="1"/>
  <c r="E24" i="9" s="1"/>
  <c r="E25" i="9" s="1"/>
  <c r="E26" i="9" s="1"/>
  <c r="E27" i="9" s="1"/>
  <c r="E28" i="9" s="1"/>
  <c r="E29" i="9" s="1"/>
  <c r="E30" i="9" s="1"/>
  <c r="E31" i="9" s="1"/>
  <c r="E32" i="9" s="1"/>
  <c r="E33" i="9" s="1"/>
  <c r="E34" i="9" s="1"/>
  <c r="E35" i="9" s="1"/>
  <c r="E36" i="9" s="1"/>
  <c r="E37" i="9" s="1"/>
  <c r="E38" i="9" s="1"/>
  <c r="E39" i="9" s="1"/>
  <c r="E40" i="9" s="1"/>
  <c r="E41" i="9" s="1"/>
  <c r="E42" i="9" s="1"/>
  <c r="E43" i="9" s="1"/>
  <c r="E44" i="9" s="1"/>
  <c r="E45" i="9" s="1"/>
  <c r="E46" i="9" s="1"/>
  <c r="E47" i="9" s="1"/>
  <c r="E48" i="9" s="1"/>
  <c r="E49" i="9" s="1"/>
  <c r="E50" i="9" s="1"/>
  <c r="E51" i="9" s="1"/>
  <c r="E52" i="9" s="1"/>
  <c r="E53" i="9" s="1"/>
  <c r="E54" i="9" s="1"/>
  <c r="E55" i="9" s="1"/>
  <c r="E56" i="9" s="1"/>
  <c r="E57" i="9" s="1"/>
  <c r="E58" i="9" s="1"/>
  <c r="E59" i="9" s="1"/>
  <c r="E60" i="9" s="1"/>
  <c r="E61" i="9" s="1"/>
  <c r="E62" i="9" s="1"/>
  <c r="E63" i="9" s="1"/>
  <c r="E64" i="9" s="1"/>
  <c r="E65" i="9" s="1"/>
  <c r="E66" i="9" s="1"/>
  <c r="E67" i="9" s="1"/>
  <c r="E68" i="9" s="1"/>
  <c r="E69" i="9" s="1"/>
  <c r="E70" i="9" s="1"/>
  <c r="E71" i="9" s="1"/>
  <c r="E72" i="9" s="1"/>
  <c r="E73" i="9" s="1"/>
  <c r="E74" i="9" s="1"/>
  <c r="E75" i="9" s="1"/>
  <c r="E76" i="9" s="1"/>
  <c r="E77" i="9" s="1"/>
  <c r="E78" i="9" s="1"/>
  <c r="E79" i="9" s="1"/>
  <c r="E80" i="9" s="1"/>
  <c r="E81" i="9" s="1"/>
  <c r="E82" i="9" s="1"/>
  <c r="E83" i="9" s="1"/>
  <c r="E84" i="9" s="1"/>
  <c r="E85" i="9" s="1"/>
  <c r="E86" i="9" s="1"/>
  <c r="E87" i="9" s="1"/>
  <c r="E88" i="9" s="1"/>
  <c r="E89" i="9" s="1"/>
  <c r="E90" i="9" s="1"/>
  <c r="E91" i="9" s="1"/>
  <c r="E92" i="9" s="1"/>
  <c r="E93" i="9" s="1"/>
  <c r="E94" i="9" s="1"/>
  <c r="E95" i="9" s="1"/>
  <c r="E96" i="9" s="1"/>
  <c r="E97" i="9" s="1"/>
  <c r="E98" i="9" s="1"/>
  <c r="E99" i="9" s="1"/>
  <c r="E100" i="9" s="1"/>
  <c r="E101" i="9" s="1"/>
  <c r="E102" i="9" s="1"/>
  <c r="E103" i="9" s="1"/>
  <c r="E104" i="9" s="1"/>
  <c r="E105" i="9" s="1"/>
  <c r="E106" i="9" s="1"/>
  <c r="E107" i="9" s="1"/>
  <c r="E108" i="9" s="1"/>
  <c r="E109" i="9" s="1"/>
  <c r="E110" i="9" s="1"/>
  <c r="E111" i="9" s="1"/>
  <c r="E112" i="9" s="1"/>
  <c r="E113" i="9" s="1"/>
  <c r="E114" i="9" s="1"/>
  <c r="E115" i="9" s="1"/>
  <c r="E116" i="9" s="1"/>
  <c r="E117" i="9" s="1"/>
  <c r="E118" i="9" s="1"/>
  <c r="E119" i="9" s="1"/>
  <c r="E120" i="9" s="1"/>
  <c r="E121" i="9" s="1"/>
  <c r="E122" i="9" s="1"/>
  <c r="E123" i="9" s="1"/>
  <c r="E124" i="9" s="1"/>
  <c r="E125" i="9" s="1"/>
  <c r="E126" i="9" s="1"/>
  <c r="E127" i="9" s="1"/>
  <c r="E128" i="9" s="1"/>
  <c r="E129" i="9" s="1"/>
  <c r="E130" i="9" s="1"/>
  <c r="E131" i="9" s="1"/>
  <c r="E132" i="9" s="1"/>
  <c r="E133" i="9" s="1"/>
  <c r="E134" i="9" s="1"/>
  <c r="E135" i="9" s="1"/>
  <c r="E136" i="9" s="1"/>
  <c r="E137" i="9" s="1"/>
  <c r="E138" i="9" s="1"/>
  <c r="E139" i="9" s="1"/>
  <c r="E140" i="9" s="1"/>
  <c r="E141" i="9" s="1"/>
  <c r="E142" i="9" s="1"/>
  <c r="E143" i="9" s="1"/>
  <c r="E144" i="9" s="1"/>
  <c r="E145" i="9" s="1"/>
  <c r="E146" i="9" s="1"/>
  <c r="E147" i="9" s="1"/>
  <c r="E148" i="9" s="1"/>
  <c r="E149" i="9" s="1"/>
  <c r="E150" i="9" s="1"/>
  <c r="E151" i="9" s="1"/>
  <c r="E152" i="9" s="1"/>
  <c r="E153" i="9" s="1"/>
  <c r="E154" i="9" s="1"/>
  <c r="E155" i="9" s="1"/>
  <c r="E156" i="9" s="1"/>
  <c r="E157" i="9" s="1"/>
  <c r="E158" i="9" s="1"/>
  <c r="E159" i="9" s="1"/>
  <c r="E160" i="9" s="1"/>
  <c r="E161" i="9" s="1"/>
  <c r="E162" i="9" s="1"/>
  <c r="E163" i="9" s="1"/>
  <c r="E164" i="9" s="1"/>
  <c r="E165" i="9" s="1"/>
  <c r="E166" i="9" s="1"/>
  <c r="E167" i="9" s="1"/>
  <c r="E168" i="9" s="1"/>
  <c r="E169" i="9" s="1"/>
  <c r="E170" i="9" s="1"/>
  <c r="E171" i="9" s="1"/>
  <c r="E172" i="9" s="1"/>
  <c r="E173" i="9" s="1"/>
  <c r="E174" i="9" s="1"/>
  <c r="E175" i="9" s="1"/>
  <c r="E176" i="9" s="1"/>
  <c r="E177" i="9" s="1"/>
  <c r="E178" i="9" s="1"/>
  <c r="E179" i="9" s="1"/>
  <c r="E180" i="9" s="1"/>
  <c r="E181" i="9" s="1"/>
  <c r="E182" i="9" s="1"/>
  <c r="E183" i="9" s="1"/>
  <c r="E184" i="9" s="1"/>
  <c r="E185" i="9" s="1"/>
  <c r="E186" i="9" s="1"/>
  <c r="E187" i="9" s="1"/>
  <c r="E188" i="9" s="1"/>
  <c r="E189" i="9" s="1"/>
  <c r="E190" i="9" s="1"/>
  <c r="E191" i="9" s="1"/>
  <c r="E192" i="9" s="1"/>
  <c r="E193" i="9" s="1"/>
  <c r="E194" i="9" s="1"/>
  <c r="E195" i="9" s="1"/>
  <c r="E196" i="9" s="1"/>
  <c r="E197" i="9" s="1"/>
  <c r="E198" i="9" s="1"/>
  <c r="E199" i="9" s="1"/>
  <c r="E200" i="9" s="1"/>
  <c r="E201" i="9" s="1"/>
  <c r="E202" i="9" s="1"/>
  <c r="E203" i="9" s="1"/>
  <c r="E204" i="9" s="1"/>
  <c r="E205" i="9" s="1"/>
  <c r="E206" i="9" s="1"/>
  <c r="E207" i="9" s="1"/>
  <c r="E208" i="9" s="1"/>
  <c r="E209" i="9" s="1"/>
  <c r="E210" i="9" s="1"/>
  <c r="E211" i="9" s="1"/>
  <c r="E212" i="9" s="1"/>
  <c r="E213" i="9" s="1"/>
  <c r="E214" i="9" s="1"/>
  <c r="E215" i="9" s="1"/>
  <c r="E216" i="9" s="1"/>
  <c r="E217" i="9" s="1"/>
  <c r="E218" i="9" s="1"/>
  <c r="E219" i="9" s="1"/>
  <c r="E220" i="9" s="1"/>
  <c r="E221" i="9" s="1"/>
  <c r="E222" i="9" s="1"/>
  <c r="E223" i="9" s="1"/>
  <c r="E224" i="9" s="1"/>
  <c r="E225" i="9" s="1"/>
  <c r="E226" i="9" s="1"/>
  <c r="E227" i="9" s="1"/>
  <c r="E228" i="9" s="1"/>
  <c r="E229" i="9" s="1"/>
  <c r="E230" i="9" s="1"/>
  <c r="E231" i="9" s="1"/>
  <c r="E232" i="9" s="1"/>
  <c r="E233" i="9" s="1"/>
  <c r="E234" i="9" s="1"/>
  <c r="E235" i="9" s="1"/>
  <c r="E236" i="9" s="1"/>
  <c r="E237" i="9" s="1"/>
  <c r="E238" i="9" s="1"/>
  <c r="E239" i="9" s="1"/>
  <c r="E240" i="9" s="1"/>
  <c r="E241" i="9" s="1"/>
  <c r="E242" i="9" s="1"/>
  <c r="E243" i="9" s="1"/>
  <c r="E244" i="9" s="1"/>
  <c r="E245" i="9" s="1"/>
  <c r="E246" i="9" s="1"/>
  <c r="E247" i="9" s="1"/>
  <c r="E248" i="9" s="1"/>
  <c r="E249" i="9" s="1"/>
  <c r="E250" i="9" s="1"/>
  <c r="E251" i="9" s="1"/>
  <c r="E252" i="9" s="1"/>
  <c r="E253" i="9" s="1"/>
  <c r="E254" i="9" s="1"/>
  <c r="E255" i="9" s="1"/>
  <c r="E256" i="9" s="1"/>
  <c r="E257" i="9" s="1"/>
  <c r="E258" i="9" s="1"/>
  <c r="E259" i="9" s="1"/>
  <c r="E260" i="9" s="1"/>
  <c r="E261" i="9" s="1"/>
  <c r="E262" i="9" s="1"/>
  <c r="E263" i="9" s="1"/>
  <c r="E264" i="9" s="1"/>
  <c r="E265" i="9" s="1"/>
  <c r="E266" i="9" s="1"/>
  <c r="E267" i="9" s="1"/>
  <c r="E268" i="9" s="1"/>
  <c r="E269" i="9" s="1"/>
  <c r="E270" i="9" s="1"/>
  <c r="E271" i="9" s="1"/>
  <c r="E272" i="9" s="1"/>
  <c r="E273" i="9" s="1"/>
  <c r="E274" i="9" s="1"/>
  <c r="E275" i="9" s="1"/>
  <c r="E276" i="9" s="1"/>
  <c r="E277" i="9" s="1"/>
  <c r="E278" i="9" s="1"/>
  <c r="E279" i="9" s="1"/>
  <c r="E280" i="9" s="1"/>
  <c r="E281" i="9" s="1"/>
  <c r="E282" i="9" s="1"/>
  <c r="E283" i="9" s="1"/>
  <c r="E284" i="9" s="1"/>
  <c r="E285" i="9" s="1"/>
  <c r="E286" i="9" s="1"/>
  <c r="E287" i="9" s="1"/>
  <c r="E288" i="9" s="1"/>
  <c r="E289" i="9" s="1"/>
  <c r="E290" i="9" s="1"/>
  <c r="E291" i="9" s="1"/>
  <c r="E292" i="9" s="1"/>
  <c r="E293" i="9" s="1"/>
  <c r="E294" i="9" s="1"/>
  <c r="E295" i="9" s="1"/>
  <c r="E296" i="9" s="1"/>
  <c r="E297" i="9" s="1"/>
  <c r="E298" i="9" s="1"/>
  <c r="E299" i="9" s="1"/>
  <c r="E300" i="9" s="1"/>
  <c r="E301" i="9" s="1"/>
  <c r="E302" i="9" s="1"/>
  <c r="E303" i="9" s="1"/>
  <c r="E304" i="9" s="1"/>
  <c r="E305" i="9" s="1"/>
  <c r="E306" i="9" s="1"/>
  <c r="E307" i="9" s="1"/>
  <c r="E308" i="9" s="1"/>
  <c r="E309" i="9" s="1"/>
  <c r="E310" i="9" s="1"/>
  <c r="E311" i="9" s="1"/>
  <c r="E312" i="9" s="1"/>
  <c r="E313" i="9" s="1"/>
  <c r="E314" i="9" s="1"/>
  <c r="E315" i="9" s="1"/>
  <c r="E316" i="9" s="1"/>
  <c r="E317" i="9" s="1"/>
  <c r="E318" i="9" s="1"/>
  <c r="E319" i="9" s="1"/>
  <c r="E320" i="9" s="1"/>
  <c r="E321" i="9" s="1"/>
  <c r="E322" i="9" s="1"/>
  <c r="E323" i="9" s="1"/>
  <c r="E324" i="9" s="1"/>
  <c r="E325" i="9" s="1"/>
  <c r="E326" i="9" s="1"/>
  <c r="E327" i="9" s="1"/>
  <c r="E328" i="9" s="1"/>
  <c r="E329" i="9" s="1"/>
  <c r="E330" i="9" s="1"/>
  <c r="E331" i="9" s="1"/>
  <c r="E332" i="9" s="1"/>
  <c r="E333" i="9" s="1"/>
  <c r="E334" i="9" s="1"/>
  <c r="E335" i="9" s="1"/>
  <c r="E336" i="9" s="1"/>
  <c r="E337" i="9" s="1"/>
  <c r="E338" i="9" s="1"/>
  <c r="E339" i="9" s="1"/>
  <c r="E340" i="9" s="1"/>
  <c r="E341" i="9" s="1"/>
  <c r="E342" i="9" s="1"/>
  <c r="E343" i="9" s="1"/>
  <c r="E344" i="9" s="1"/>
  <c r="E345" i="9" s="1"/>
  <c r="E346" i="9" s="1"/>
  <c r="E347" i="9" s="1"/>
  <c r="E348" i="9" s="1"/>
  <c r="E349" i="9" s="1"/>
  <c r="E350" i="9" s="1"/>
  <c r="E351" i="9" s="1"/>
  <c r="E352" i="9" s="1"/>
  <c r="E353" i="9" s="1"/>
  <c r="E354" i="9" s="1"/>
  <c r="E355" i="9" s="1"/>
  <c r="E356" i="9" s="1"/>
  <c r="E357" i="9" s="1"/>
  <c r="E358" i="9" s="1"/>
  <c r="E359" i="9" s="1"/>
  <c r="E360" i="9" s="1"/>
  <c r="E361" i="9" s="1"/>
  <c r="E362" i="9" s="1"/>
  <c r="E363" i="9" s="1"/>
  <c r="E364" i="9" s="1"/>
  <c r="E365" i="9" s="1"/>
  <c r="E366" i="9" s="1"/>
  <c r="E367" i="9" s="1"/>
  <c r="E368" i="9" s="1"/>
  <c r="E369" i="9" s="1"/>
  <c r="E370" i="9" s="1"/>
  <c r="E371" i="9" s="1"/>
  <c r="E372" i="9" s="1"/>
  <c r="E373" i="9" s="1"/>
  <c r="E374" i="9" s="1"/>
  <c r="E375" i="9" s="1"/>
  <c r="E376" i="9" s="1"/>
  <c r="E377" i="9" s="1"/>
  <c r="E378" i="9" s="1"/>
  <c r="E379" i="9" s="1"/>
  <c r="E380" i="9" s="1"/>
  <c r="E381" i="9" s="1"/>
  <c r="E382" i="9" s="1"/>
  <c r="E383" i="9" s="1"/>
  <c r="E384" i="9" s="1"/>
  <c r="E385" i="9" s="1"/>
  <c r="E386" i="9" s="1"/>
  <c r="E387" i="9" s="1"/>
  <c r="E388" i="9" s="1"/>
  <c r="E389" i="9" s="1"/>
  <c r="E390" i="9" s="1"/>
  <c r="E391" i="9" s="1"/>
  <c r="E392" i="9" s="1"/>
  <c r="E393" i="9" s="1"/>
  <c r="E394" i="9" s="1"/>
  <c r="E395" i="9" s="1"/>
  <c r="E396" i="9" s="1"/>
  <c r="E397" i="9" s="1"/>
  <c r="E398" i="9" s="1"/>
  <c r="E399" i="9" s="1"/>
  <c r="E400" i="9" s="1"/>
  <c r="E401" i="9" s="1"/>
  <c r="E402" i="9" s="1"/>
  <c r="E403" i="9" s="1"/>
  <c r="E404" i="9" s="1"/>
  <c r="E405" i="9" s="1"/>
  <c r="E406" i="9" s="1"/>
  <c r="E407" i="9" s="1"/>
  <c r="E408" i="9" s="1"/>
  <c r="E409" i="9" s="1"/>
  <c r="E410" i="9" s="1"/>
  <c r="E411" i="9" s="1"/>
  <c r="E412" i="9" s="1"/>
  <c r="E413" i="9" s="1"/>
  <c r="E414" i="9" s="1"/>
  <c r="E415" i="9" s="1"/>
  <c r="E416" i="9" s="1"/>
  <c r="E417" i="9" s="1"/>
  <c r="E418" i="9" s="1"/>
  <c r="E419" i="9" s="1"/>
  <c r="E420" i="9" s="1"/>
  <c r="E421" i="9" s="1"/>
  <c r="E422" i="9" s="1"/>
  <c r="E423" i="9" s="1"/>
  <c r="E424" i="9" s="1"/>
  <c r="E425" i="9" s="1"/>
  <c r="E426" i="9" s="1"/>
  <c r="E427" i="9" s="1"/>
  <c r="E428" i="9" s="1"/>
  <c r="E429" i="9" s="1"/>
  <c r="E430" i="9" s="1"/>
  <c r="E431" i="9" s="1"/>
  <c r="E432" i="9" s="1"/>
  <c r="E433" i="9" s="1"/>
  <c r="E434" i="9" s="1"/>
  <c r="E435" i="9" s="1"/>
  <c r="E436" i="9" s="1"/>
  <c r="E437" i="9" s="1"/>
  <c r="E438" i="9" s="1"/>
  <c r="E439" i="9" s="1"/>
  <c r="E440" i="9" s="1"/>
  <c r="E441" i="9" s="1"/>
  <c r="E442" i="9" s="1"/>
  <c r="E443" i="9" s="1"/>
  <c r="E444" i="9" s="1"/>
  <c r="E445" i="9" s="1"/>
  <c r="E446" i="9" s="1"/>
  <c r="E447" i="9" s="1"/>
  <c r="E448" i="9" s="1"/>
  <c r="E449" i="9" s="1"/>
  <c r="E450" i="9" s="1"/>
  <c r="E451" i="9" s="1"/>
  <c r="E452" i="9" s="1"/>
  <c r="E453" i="9" s="1"/>
  <c r="E454" i="9" s="1"/>
  <c r="E455" i="9" s="1"/>
  <c r="E456" i="9" s="1"/>
  <c r="E457" i="9" s="1"/>
  <c r="E458" i="9" s="1"/>
  <c r="E459" i="9" s="1"/>
  <c r="E460" i="9" s="1"/>
  <c r="E461" i="9" s="1"/>
  <c r="E462" i="9" s="1"/>
  <c r="E463" i="9" s="1"/>
  <c r="E464" i="9" s="1"/>
  <c r="E465" i="9" s="1"/>
  <c r="E466" i="9" s="1"/>
  <c r="E467" i="9" s="1"/>
  <c r="E468" i="9" s="1"/>
  <c r="E469" i="9" s="1"/>
  <c r="E470" i="9" s="1"/>
  <c r="E471" i="9" s="1"/>
  <c r="E472" i="9" s="1"/>
  <c r="E473" i="9" s="1"/>
  <c r="E474" i="9" s="1"/>
  <c r="E475" i="9" s="1"/>
  <c r="E476" i="9" s="1"/>
  <c r="E477" i="9" s="1"/>
  <c r="E478" i="9" s="1"/>
  <c r="E479" i="9" s="1"/>
  <c r="E480" i="9" s="1"/>
  <c r="E481" i="9" s="1"/>
  <c r="E482" i="9" s="1"/>
  <c r="E483" i="9" s="1"/>
  <c r="E484" i="9" s="1"/>
  <c r="E485" i="9" s="1"/>
  <c r="E486" i="9" s="1"/>
  <c r="E487" i="9" s="1"/>
  <c r="E488" i="9" s="1"/>
  <c r="E489" i="9" s="1"/>
  <c r="E490" i="9" s="1"/>
  <c r="E491" i="9" s="1"/>
  <c r="E492" i="9" s="1"/>
  <c r="E493" i="9" s="1"/>
  <c r="E494" i="9" s="1"/>
  <c r="E495" i="9" s="1"/>
  <c r="E496" i="9" s="1"/>
  <c r="E497" i="9" s="1"/>
  <c r="E498" i="9" s="1"/>
  <c r="E499" i="9" s="1"/>
  <c r="E500" i="9" s="1"/>
  <c r="E501" i="9" s="1"/>
  <c r="E502" i="9" s="1"/>
  <c r="E503" i="9" s="1"/>
  <c r="E504" i="9" s="1"/>
  <c r="E505" i="9" s="1"/>
  <c r="E506" i="9" s="1"/>
  <c r="E507" i="9" s="1"/>
  <c r="E508" i="9" s="1"/>
  <c r="E509" i="9" s="1"/>
  <c r="E510" i="9" s="1"/>
  <c r="E511" i="9" s="1"/>
  <c r="E512" i="9" s="1"/>
  <c r="E513" i="9" s="1"/>
  <c r="E514" i="9" s="1"/>
  <c r="E515" i="9" s="1"/>
  <c r="E516" i="9" s="1"/>
  <c r="E517" i="9" s="1"/>
  <c r="E518" i="9" s="1"/>
  <c r="E519" i="9" s="1"/>
  <c r="E520" i="9" s="1"/>
  <c r="E521" i="9" s="1"/>
  <c r="E522" i="9" s="1"/>
  <c r="E523" i="9" s="1"/>
  <c r="E524" i="9" s="1"/>
  <c r="E525" i="9" s="1"/>
  <c r="E526" i="9" s="1"/>
  <c r="E527" i="9" s="1"/>
  <c r="E528" i="9" s="1"/>
  <c r="E529" i="9" s="1"/>
  <c r="E530" i="9" s="1"/>
  <c r="E531" i="9" s="1"/>
  <c r="E532" i="9" s="1"/>
  <c r="E533" i="9" s="1"/>
  <c r="E534" i="9" s="1"/>
  <c r="E535" i="9" s="1"/>
  <c r="E536" i="9" s="1"/>
  <c r="E537" i="9" s="1"/>
  <c r="E538" i="9" s="1"/>
  <c r="E539" i="9" s="1"/>
  <c r="E540" i="9" s="1"/>
  <c r="E541" i="9" s="1"/>
  <c r="E542" i="9" s="1"/>
  <c r="E543" i="9" s="1"/>
  <c r="E544" i="9" s="1"/>
  <c r="E545" i="9" s="1"/>
  <c r="E546" i="9" s="1"/>
  <c r="E547" i="9" s="1"/>
  <c r="E548" i="9" s="1"/>
  <c r="E549" i="9" s="1"/>
  <c r="E550" i="9" s="1"/>
  <c r="E551" i="9" s="1"/>
  <c r="E552" i="9" s="1"/>
  <c r="E553" i="9" s="1"/>
  <c r="E554" i="9" s="1"/>
  <c r="E555" i="9" s="1"/>
  <c r="E556" i="9" s="1"/>
  <c r="E557" i="9" s="1"/>
  <c r="E558" i="9" s="1"/>
  <c r="E559" i="9" s="1"/>
  <c r="E560" i="9" s="1"/>
  <c r="E561" i="9" s="1"/>
  <c r="E562" i="9" s="1"/>
  <c r="E563" i="9" s="1"/>
  <c r="E564" i="9" s="1"/>
  <c r="E565" i="9" s="1"/>
  <c r="E566" i="9" s="1"/>
  <c r="E567" i="9" s="1"/>
  <c r="E568" i="9" s="1"/>
  <c r="E569" i="9" s="1"/>
  <c r="E570" i="9" s="1"/>
  <c r="E571" i="9" s="1"/>
  <c r="E572" i="9" s="1"/>
  <c r="E573" i="9" s="1"/>
  <c r="E574" i="9" s="1"/>
  <c r="E575" i="9" s="1"/>
  <c r="E576" i="9" s="1"/>
  <c r="E577" i="9" s="1"/>
  <c r="E578" i="9" s="1"/>
  <c r="E579" i="9" s="1"/>
  <c r="E580" i="9" s="1"/>
  <c r="E581" i="9" s="1"/>
  <c r="E582" i="9" s="1"/>
  <c r="E583" i="9" s="1"/>
  <c r="E584" i="9" s="1"/>
  <c r="E585" i="9" s="1"/>
  <c r="E586" i="9" s="1"/>
  <c r="E587" i="9" s="1"/>
  <c r="E588" i="9" s="1"/>
  <c r="E589" i="9" s="1"/>
  <c r="E590" i="9" s="1"/>
  <c r="E591" i="9" s="1"/>
  <c r="E592" i="9" s="1"/>
  <c r="E593" i="9" s="1"/>
  <c r="E594" i="9" s="1"/>
  <c r="E595" i="9" s="1"/>
  <c r="E596" i="9" s="1"/>
  <c r="E597" i="9" s="1"/>
  <c r="E598" i="9" s="1"/>
  <c r="E599" i="9" s="1"/>
  <c r="E600" i="9" s="1"/>
  <c r="E601" i="9" s="1"/>
  <c r="E602" i="9" s="1"/>
  <c r="E603" i="9" s="1"/>
  <c r="E604" i="9" s="1"/>
  <c r="E605" i="9" s="1"/>
  <c r="E606" i="9" s="1"/>
  <c r="E607" i="9" s="1"/>
  <c r="E608" i="9" s="1"/>
  <c r="E609" i="9" s="1"/>
  <c r="E610" i="9" s="1"/>
  <c r="E611" i="9" s="1"/>
  <c r="E612" i="9" s="1"/>
  <c r="E613" i="9" s="1"/>
  <c r="E614" i="9" s="1"/>
  <c r="E615" i="9" s="1"/>
  <c r="E17" i="8"/>
  <c r="E18" i="8" s="1"/>
  <c r="E19" i="8" s="1"/>
  <c r="E20" i="8" s="1"/>
  <c r="E21" i="8" s="1"/>
  <c r="E22" i="8" s="1"/>
  <c r="E23" i="8" s="1"/>
  <c r="E24" i="8" s="1"/>
  <c r="E25" i="8" s="1"/>
  <c r="E26" i="8" s="1"/>
  <c r="L44" i="5"/>
  <c r="L40" i="5"/>
  <c r="AA13" i="6" s="1"/>
  <c r="AA25" i="6" s="1"/>
  <c r="E27" i="8"/>
  <c r="E28" i="8" s="1"/>
  <c r="E29" i="8" s="1"/>
  <c r="E30" i="8" s="1"/>
  <c r="E31" i="8" s="1"/>
  <c r="E32" i="8" s="1"/>
  <c r="E33" i="8" s="1"/>
  <c r="E34" i="8" s="1"/>
  <c r="E35" i="8" s="1"/>
  <c r="E36" i="8" s="1"/>
  <c r="E37" i="8" s="1"/>
  <c r="E38" i="8" s="1"/>
  <c r="E39" i="8" s="1"/>
  <c r="E40" i="8" s="1"/>
  <c r="E41" i="8" s="1"/>
  <c r="E42" i="8" s="1"/>
  <c r="E43" i="8" s="1"/>
  <c r="E44" i="8" s="1"/>
  <c r="E45" i="8" s="1"/>
  <c r="E46" i="8" s="1"/>
  <c r="E47" i="8" s="1"/>
  <c r="E48" i="8" s="1"/>
  <c r="E49" i="8" s="1"/>
  <c r="E50" i="8" s="1"/>
  <c r="E51" i="8" s="1"/>
  <c r="E52" i="8" s="1"/>
  <c r="E53" i="8" s="1"/>
  <c r="E54" i="8" s="1"/>
  <c r="E55" i="8" s="1"/>
  <c r="E56" i="8" s="1"/>
  <c r="E57" i="8" s="1"/>
  <c r="E58" i="8" s="1"/>
  <c r="E59" i="8" s="1"/>
  <c r="E60" i="8" s="1"/>
  <c r="E61" i="8" s="1"/>
  <c r="E62" i="8" s="1"/>
  <c r="E63" i="8" s="1"/>
  <c r="E64" i="8" s="1"/>
  <c r="E65" i="8" s="1"/>
  <c r="E66" i="8" s="1"/>
  <c r="E67" i="8" s="1"/>
  <c r="E68" i="8" s="1"/>
  <c r="E69" i="8" s="1"/>
  <c r="E70" i="8" s="1"/>
  <c r="E71" i="8" s="1"/>
  <c r="E72" i="8" s="1"/>
  <c r="E73" i="8" s="1"/>
  <c r="E74" i="8" s="1"/>
  <c r="E75" i="8" s="1"/>
  <c r="E76" i="8" s="1"/>
  <c r="E77" i="8" s="1"/>
  <c r="E78" i="8" s="1"/>
  <c r="E79" i="8" s="1"/>
  <c r="E80" i="8" s="1"/>
  <c r="E81" i="8" s="1"/>
  <c r="E82" i="8" s="1"/>
  <c r="E83" i="8" s="1"/>
  <c r="E84" i="8" s="1"/>
  <c r="E85" i="8" s="1"/>
  <c r="E86" i="8" s="1"/>
  <c r="E87" i="8" s="1"/>
  <c r="E88" i="8" s="1"/>
  <c r="E89" i="8" s="1"/>
  <c r="E90" i="8" s="1"/>
  <c r="E91" i="8" s="1"/>
  <c r="E92" i="8" s="1"/>
  <c r="E93" i="8" s="1"/>
  <c r="E94" i="8" s="1"/>
  <c r="E95" i="8" s="1"/>
  <c r="E96" i="8" s="1"/>
  <c r="E97" i="8" s="1"/>
  <c r="E98" i="8" s="1"/>
  <c r="E99" i="8" s="1"/>
  <c r="E100" i="8" s="1"/>
  <c r="E101" i="8" s="1"/>
  <c r="E102" i="8" s="1"/>
  <c r="E103" i="8" s="1"/>
  <c r="E104" i="8" s="1"/>
  <c r="E105" i="8" s="1"/>
  <c r="E106" i="8" s="1"/>
  <c r="E107" i="8" s="1"/>
  <c r="E108" i="8" s="1"/>
  <c r="E109" i="8" s="1"/>
  <c r="E110" i="8" s="1"/>
  <c r="E111" i="8" s="1"/>
  <c r="E112" i="8" s="1"/>
  <c r="E113" i="8" s="1"/>
  <c r="E114" i="8" s="1"/>
  <c r="E115" i="8" s="1"/>
  <c r="E116" i="8" s="1"/>
  <c r="E117" i="8" s="1"/>
  <c r="E118" i="8" s="1"/>
  <c r="E119" i="8" s="1"/>
  <c r="E120" i="8" s="1"/>
  <c r="E121" i="8" s="1"/>
  <c r="E122" i="8" s="1"/>
  <c r="E123" i="8" s="1"/>
  <c r="E124" i="8" s="1"/>
  <c r="E125" i="8" s="1"/>
  <c r="E126" i="8" s="1"/>
  <c r="E127" i="8" s="1"/>
  <c r="E128" i="8" s="1"/>
  <c r="E129" i="8" s="1"/>
  <c r="E130" i="8" s="1"/>
  <c r="E131" i="8" s="1"/>
  <c r="E132" i="8" s="1"/>
  <c r="E133" i="8" s="1"/>
  <c r="E134" i="8" s="1"/>
  <c r="E135" i="8" s="1"/>
  <c r="E136" i="8" s="1"/>
  <c r="E137" i="8" s="1"/>
  <c r="E138" i="8" s="1"/>
  <c r="E139" i="8" s="1"/>
  <c r="E140" i="8" s="1"/>
  <c r="E141" i="8" s="1"/>
  <c r="E142" i="8" s="1"/>
  <c r="E143" i="8" s="1"/>
  <c r="E144" i="8" s="1"/>
  <c r="E145" i="8" s="1"/>
  <c r="E146" i="8" s="1"/>
  <c r="E147" i="8" s="1"/>
  <c r="E148" i="8" s="1"/>
  <c r="E149" i="8" s="1"/>
  <c r="E150" i="8" s="1"/>
  <c r="E151" i="8" s="1"/>
  <c r="E152" i="8" s="1"/>
  <c r="E153" i="8" s="1"/>
  <c r="E154" i="8" s="1"/>
  <c r="E155" i="8" s="1"/>
  <c r="E156" i="8" s="1"/>
  <c r="E157" i="8" s="1"/>
  <c r="E158" i="8" s="1"/>
  <c r="E159" i="8" s="1"/>
  <c r="E160" i="8" s="1"/>
  <c r="E161" i="8" s="1"/>
  <c r="E162" i="8" s="1"/>
  <c r="E163" i="8" s="1"/>
  <c r="E164" i="8" s="1"/>
  <c r="E165" i="8" s="1"/>
  <c r="E166" i="8" s="1"/>
  <c r="E167" i="8" s="1"/>
  <c r="E168" i="8" s="1"/>
  <c r="E169" i="8" s="1"/>
  <c r="E170" i="8" s="1"/>
  <c r="E171" i="8" s="1"/>
  <c r="E172" i="8" s="1"/>
  <c r="E173" i="8" s="1"/>
  <c r="E174" i="8" s="1"/>
  <c r="E175" i="8" s="1"/>
  <c r="E176" i="8" s="1"/>
  <c r="E177" i="8" s="1"/>
  <c r="E178" i="8" s="1"/>
  <c r="E179" i="8" s="1"/>
  <c r="E180" i="8" s="1"/>
  <c r="E181" i="8" s="1"/>
  <c r="E182" i="8" s="1"/>
  <c r="E183" i="8" s="1"/>
  <c r="E184" i="8" s="1"/>
  <c r="E185" i="8" s="1"/>
  <c r="E186" i="8" s="1"/>
  <c r="E187" i="8" s="1"/>
  <c r="E188" i="8" s="1"/>
  <c r="E189" i="8" s="1"/>
  <c r="E190" i="8" s="1"/>
  <c r="E191" i="8" s="1"/>
  <c r="E192" i="8" s="1"/>
  <c r="E193" i="8" s="1"/>
  <c r="E194" i="8" s="1"/>
  <c r="E195" i="8" s="1"/>
  <c r="E196" i="8" s="1"/>
  <c r="E197" i="8" s="1"/>
  <c r="E198" i="8" s="1"/>
  <c r="E199" i="8" s="1"/>
  <c r="E200" i="8" s="1"/>
  <c r="E201" i="8" s="1"/>
  <c r="E202" i="8" s="1"/>
  <c r="E203" i="8" s="1"/>
  <c r="E204" i="8" s="1"/>
  <c r="E205" i="8" s="1"/>
  <c r="E206" i="8" s="1"/>
  <c r="E207" i="8" s="1"/>
  <c r="E208" i="8" s="1"/>
  <c r="E209" i="8" s="1"/>
  <c r="E210" i="8" s="1"/>
  <c r="E211" i="8" s="1"/>
  <c r="E212" i="8" s="1"/>
  <c r="E213" i="8" s="1"/>
  <c r="E214" i="8" s="1"/>
  <c r="E215" i="8" s="1"/>
  <c r="E216" i="8" s="1"/>
  <c r="E217" i="8" s="1"/>
  <c r="E218" i="8" s="1"/>
  <c r="E219" i="8" s="1"/>
  <c r="E220" i="8" s="1"/>
  <c r="E221" i="8" s="1"/>
  <c r="E222" i="8" s="1"/>
  <c r="E223" i="8" s="1"/>
  <c r="E224" i="8" s="1"/>
  <c r="E225" i="8" s="1"/>
  <c r="E226" i="8" s="1"/>
  <c r="E227" i="8" s="1"/>
  <c r="E228" i="8" s="1"/>
  <c r="E229" i="8" s="1"/>
  <c r="E230" i="8" s="1"/>
  <c r="E231" i="8" s="1"/>
  <c r="E232" i="8" s="1"/>
  <c r="E233" i="8" s="1"/>
  <c r="E234" i="8" s="1"/>
  <c r="E235" i="8" s="1"/>
  <c r="E236" i="8" s="1"/>
  <c r="E237" i="8" s="1"/>
  <c r="E238" i="8" s="1"/>
  <c r="E239" i="8" s="1"/>
  <c r="E240" i="8" s="1"/>
  <c r="E241" i="8" s="1"/>
  <c r="E242" i="8" s="1"/>
  <c r="E243" i="8" s="1"/>
  <c r="E244" i="8" s="1"/>
  <c r="E245" i="8" s="1"/>
  <c r="E246" i="8" s="1"/>
  <c r="E247" i="8" s="1"/>
  <c r="E248" i="8" s="1"/>
  <c r="E249" i="8" s="1"/>
  <c r="E250" i="8" s="1"/>
  <c r="E251" i="8" s="1"/>
  <c r="E252" i="8" s="1"/>
  <c r="E253" i="8" s="1"/>
  <c r="E254" i="8" s="1"/>
  <c r="E255" i="8" s="1"/>
  <c r="E256" i="8" s="1"/>
  <c r="E257" i="8" s="1"/>
  <c r="E258" i="8" s="1"/>
  <c r="E259" i="8" s="1"/>
  <c r="E260" i="8" s="1"/>
  <c r="E261" i="8" s="1"/>
  <c r="E262" i="8" s="1"/>
  <c r="E263" i="8" s="1"/>
  <c r="E264" i="8" s="1"/>
  <c r="E265" i="8" s="1"/>
  <c r="E266" i="8" s="1"/>
  <c r="E267" i="8" s="1"/>
  <c r="E268" i="8" s="1"/>
  <c r="E269" i="8" s="1"/>
  <c r="E270" i="8" s="1"/>
  <c r="E271" i="8" s="1"/>
  <c r="E272" i="8" s="1"/>
  <c r="E273" i="8" s="1"/>
  <c r="E274" i="8" s="1"/>
  <c r="E275" i="8" s="1"/>
  <c r="E276" i="8" s="1"/>
  <c r="E277" i="8" s="1"/>
  <c r="E278" i="8" s="1"/>
  <c r="E279" i="8" s="1"/>
  <c r="E280" i="8" s="1"/>
  <c r="E281" i="8" s="1"/>
  <c r="E282" i="8" s="1"/>
  <c r="E283" i="8" s="1"/>
  <c r="E284" i="8" s="1"/>
  <c r="E285" i="8" s="1"/>
  <c r="E286" i="8" s="1"/>
  <c r="E287" i="8" s="1"/>
  <c r="E288" i="8" s="1"/>
  <c r="E289" i="8" s="1"/>
  <c r="E290" i="8" s="1"/>
  <c r="E291" i="8" s="1"/>
  <c r="E292" i="8" s="1"/>
  <c r="E293" i="8" s="1"/>
  <c r="E294" i="8" s="1"/>
  <c r="E295" i="8" s="1"/>
  <c r="E296" i="8" s="1"/>
  <c r="E297" i="8" s="1"/>
  <c r="E298" i="8" s="1"/>
  <c r="E299" i="8" s="1"/>
  <c r="E300" i="8" s="1"/>
  <c r="E301" i="8" s="1"/>
  <c r="E302" i="8" s="1"/>
  <c r="E303" i="8" s="1"/>
  <c r="E304" i="8" s="1"/>
  <c r="E305" i="8" s="1"/>
  <c r="E306" i="8" s="1"/>
  <c r="E307" i="8" s="1"/>
  <c r="E308" i="8" s="1"/>
  <c r="E309" i="8" s="1"/>
  <c r="E310" i="8" s="1"/>
  <c r="E311" i="8" s="1"/>
  <c r="E312" i="8" s="1"/>
  <c r="E313" i="8" s="1"/>
  <c r="E314" i="8" s="1"/>
  <c r="E315" i="8" s="1"/>
  <c r="E316" i="8" s="1"/>
  <c r="E317" i="8" s="1"/>
  <c r="E318" i="8" s="1"/>
  <c r="E319" i="8" s="1"/>
  <c r="E320" i="8" s="1"/>
  <c r="E321" i="8" s="1"/>
  <c r="E322" i="8" s="1"/>
  <c r="E323" i="8" s="1"/>
  <c r="E324" i="8" s="1"/>
  <c r="E325" i="8" s="1"/>
  <c r="E326" i="8" s="1"/>
  <c r="E327" i="8" s="1"/>
  <c r="E328" i="8" s="1"/>
  <c r="E329" i="8" s="1"/>
  <c r="E330" i="8" s="1"/>
  <c r="E331" i="8" s="1"/>
  <c r="E332" i="8" s="1"/>
  <c r="E333" i="8" s="1"/>
  <c r="E334" i="8" s="1"/>
  <c r="E335" i="8" s="1"/>
  <c r="E336" i="8" s="1"/>
  <c r="E337" i="8" s="1"/>
  <c r="E338" i="8" s="1"/>
  <c r="E339" i="8" s="1"/>
  <c r="E340" i="8" s="1"/>
  <c r="E341" i="8" s="1"/>
  <c r="E342" i="8" s="1"/>
  <c r="E343" i="8" s="1"/>
  <c r="E344" i="8" s="1"/>
  <c r="E345" i="8" s="1"/>
  <c r="E346" i="8" s="1"/>
  <c r="E347" i="8" s="1"/>
  <c r="E348" i="8" s="1"/>
  <c r="E349" i="8" s="1"/>
  <c r="E350" i="8" s="1"/>
  <c r="E351" i="8" s="1"/>
  <c r="E352" i="8" s="1"/>
  <c r="E353" i="8" s="1"/>
  <c r="E354" i="8" s="1"/>
  <c r="E355" i="8" s="1"/>
  <c r="E356" i="8" s="1"/>
  <c r="E357" i="8" s="1"/>
  <c r="E358" i="8" s="1"/>
  <c r="E359" i="8" s="1"/>
  <c r="E360" i="8" s="1"/>
  <c r="E361" i="8" s="1"/>
  <c r="E362" i="8" s="1"/>
  <c r="E363" i="8" s="1"/>
  <c r="E364" i="8" s="1"/>
  <c r="E365" i="8" s="1"/>
  <c r="E366" i="8" s="1"/>
  <c r="E367" i="8" s="1"/>
  <c r="E368" i="8" s="1"/>
  <c r="E369" i="8" s="1"/>
  <c r="E370" i="8" s="1"/>
  <c r="E371" i="8" s="1"/>
  <c r="E372" i="8" s="1"/>
  <c r="E373" i="8" s="1"/>
  <c r="E374" i="8" s="1"/>
  <c r="E375" i="8" s="1"/>
  <c r="E376" i="8" s="1"/>
  <c r="E377" i="8" s="1"/>
  <c r="E378" i="8" s="1"/>
  <c r="E379" i="8" s="1"/>
  <c r="E380" i="8" s="1"/>
  <c r="E381" i="8" s="1"/>
  <c r="E382" i="8" s="1"/>
  <c r="E383" i="8" s="1"/>
  <c r="E384" i="8" s="1"/>
  <c r="E385" i="8" s="1"/>
  <c r="E386" i="8" s="1"/>
  <c r="E387" i="8" s="1"/>
  <c r="E388" i="8" s="1"/>
  <c r="E389" i="8" s="1"/>
  <c r="E390" i="8" s="1"/>
  <c r="E391" i="8" s="1"/>
  <c r="E392" i="8" s="1"/>
  <c r="E393" i="8" s="1"/>
  <c r="E394" i="8" s="1"/>
  <c r="E395" i="8" s="1"/>
  <c r="E396" i="8" s="1"/>
  <c r="E397" i="8" s="1"/>
  <c r="E398" i="8" s="1"/>
  <c r="E399" i="8" s="1"/>
  <c r="E400" i="8" s="1"/>
  <c r="E401" i="8" s="1"/>
  <c r="E402" i="8" s="1"/>
  <c r="E403" i="8" s="1"/>
  <c r="E404" i="8" s="1"/>
  <c r="E405" i="8" s="1"/>
  <c r="E406" i="8" s="1"/>
  <c r="E407" i="8" s="1"/>
  <c r="E408" i="8" s="1"/>
  <c r="E409" i="8" s="1"/>
  <c r="E410" i="8" s="1"/>
  <c r="E411" i="8" s="1"/>
  <c r="E412" i="8" s="1"/>
  <c r="E413" i="8" s="1"/>
  <c r="E414" i="8" s="1"/>
  <c r="E415" i="8" s="1"/>
  <c r="E416" i="8" s="1"/>
  <c r="E417" i="8" s="1"/>
  <c r="E418" i="8" s="1"/>
  <c r="E419" i="8" s="1"/>
  <c r="E420" i="8" s="1"/>
  <c r="E421" i="8" s="1"/>
  <c r="E422" i="8" s="1"/>
  <c r="E423" i="8" s="1"/>
  <c r="E424" i="8" s="1"/>
  <c r="E425" i="8" s="1"/>
  <c r="E426" i="8" s="1"/>
  <c r="E427" i="8" s="1"/>
  <c r="E428" i="8" s="1"/>
  <c r="E429" i="8" s="1"/>
  <c r="E430" i="8" s="1"/>
  <c r="E431" i="8" s="1"/>
  <c r="E432" i="8" s="1"/>
  <c r="E433" i="8" s="1"/>
  <c r="E434" i="8" s="1"/>
  <c r="E435" i="8" s="1"/>
  <c r="E436" i="8" s="1"/>
  <c r="E437" i="8" s="1"/>
  <c r="E438" i="8" s="1"/>
  <c r="E439" i="8" s="1"/>
  <c r="E440" i="8" s="1"/>
  <c r="E441" i="8" s="1"/>
  <c r="E442" i="8" s="1"/>
  <c r="E443" i="8" s="1"/>
  <c r="E444" i="8" s="1"/>
  <c r="E445" i="8" s="1"/>
  <c r="E446" i="8" s="1"/>
  <c r="E447" i="8" s="1"/>
  <c r="E448" i="8" s="1"/>
  <c r="E449" i="8" s="1"/>
  <c r="E450" i="8" s="1"/>
  <c r="E451" i="8" s="1"/>
  <c r="E452" i="8" s="1"/>
  <c r="E453" i="8" s="1"/>
  <c r="E454" i="8" s="1"/>
  <c r="E455" i="8" s="1"/>
  <c r="E456" i="8" s="1"/>
  <c r="E457" i="8" s="1"/>
  <c r="E458" i="8" s="1"/>
  <c r="E459" i="8" s="1"/>
  <c r="E460" i="8" s="1"/>
  <c r="E461" i="8" s="1"/>
  <c r="E462" i="8" s="1"/>
  <c r="E463" i="8" s="1"/>
  <c r="E464" i="8" s="1"/>
  <c r="E465" i="8" s="1"/>
  <c r="E466" i="8" s="1"/>
  <c r="E467" i="8" s="1"/>
  <c r="E468" i="8" s="1"/>
  <c r="E469" i="8" s="1"/>
  <c r="E470" i="8" s="1"/>
  <c r="E471" i="8" s="1"/>
  <c r="E472" i="8" s="1"/>
  <c r="E473" i="8" s="1"/>
  <c r="E474" i="8" s="1"/>
  <c r="E475" i="8" s="1"/>
  <c r="E476" i="8" s="1"/>
  <c r="E477" i="8" s="1"/>
  <c r="E478" i="8" s="1"/>
  <c r="E479" i="8" s="1"/>
  <c r="E480" i="8" s="1"/>
  <c r="E481" i="8" s="1"/>
  <c r="E482" i="8" s="1"/>
  <c r="E483" i="8" s="1"/>
  <c r="E484" i="8" s="1"/>
  <c r="E485" i="8" s="1"/>
  <c r="E486" i="8" s="1"/>
  <c r="E487" i="8" s="1"/>
  <c r="E488" i="8" s="1"/>
  <c r="E489" i="8" s="1"/>
  <c r="E490" i="8" s="1"/>
  <c r="E491" i="8" s="1"/>
  <c r="E492" i="8" s="1"/>
  <c r="E493" i="8" s="1"/>
  <c r="E494" i="8" s="1"/>
  <c r="E495" i="8" s="1"/>
  <c r="E496" i="8" s="1"/>
  <c r="E497" i="8" s="1"/>
  <c r="E498" i="8" s="1"/>
  <c r="E499" i="8" s="1"/>
  <c r="E500" i="8" s="1"/>
  <c r="E501" i="8" s="1"/>
  <c r="E502" i="8" s="1"/>
  <c r="E503" i="8" s="1"/>
  <c r="E504" i="8" s="1"/>
  <c r="E505" i="8" s="1"/>
  <c r="E506" i="8" s="1"/>
  <c r="E507" i="8" s="1"/>
  <c r="E508" i="8" s="1"/>
  <c r="E509" i="8" s="1"/>
  <c r="E510" i="8" s="1"/>
  <c r="E511" i="8" s="1"/>
  <c r="E512" i="8" s="1"/>
  <c r="E513" i="8" s="1"/>
  <c r="E514" i="8" s="1"/>
  <c r="E515" i="8" s="1"/>
  <c r="E516" i="8" s="1"/>
  <c r="E517" i="8" s="1"/>
  <c r="E518" i="8" s="1"/>
  <c r="E519" i="8" s="1"/>
  <c r="E520" i="8" s="1"/>
  <c r="E521" i="8" s="1"/>
  <c r="E522" i="8" s="1"/>
  <c r="E523" i="8" s="1"/>
  <c r="E524" i="8" s="1"/>
  <c r="E525" i="8" s="1"/>
  <c r="E526" i="8" s="1"/>
  <c r="E527" i="8" s="1"/>
  <c r="E528" i="8" s="1"/>
  <c r="E529" i="8" s="1"/>
  <c r="E530" i="8" s="1"/>
  <c r="E531" i="8" s="1"/>
  <c r="E532" i="8" s="1"/>
  <c r="E533" i="8" s="1"/>
  <c r="E534" i="8" s="1"/>
  <c r="E535" i="8" s="1"/>
  <c r="E536" i="8" s="1"/>
  <c r="E537" i="8" s="1"/>
  <c r="E538" i="8" s="1"/>
  <c r="E539" i="8" s="1"/>
  <c r="E540" i="8" s="1"/>
  <c r="E541" i="8" s="1"/>
  <c r="E542" i="8" s="1"/>
  <c r="E543" i="8" s="1"/>
  <c r="E544" i="8" s="1"/>
  <c r="E545" i="8" s="1"/>
  <c r="E546" i="8" s="1"/>
  <c r="E547" i="8" s="1"/>
  <c r="E548" i="8" s="1"/>
  <c r="E549" i="8" s="1"/>
  <c r="E550" i="8" s="1"/>
  <c r="E551" i="8" s="1"/>
  <c r="E552" i="8" s="1"/>
  <c r="E553" i="8" s="1"/>
  <c r="E554" i="8" s="1"/>
  <c r="E555" i="8" s="1"/>
  <c r="E556" i="8" s="1"/>
  <c r="E557" i="8" s="1"/>
  <c r="E558" i="8" s="1"/>
  <c r="E559" i="8" s="1"/>
  <c r="E560" i="8" s="1"/>
  <c r="E561" i="8" s="1"/>
  <c r="E562" i="8" s="1"/>
  <c r="E563" i="8" s="1"/>
  <c r="E564" i="8" s="1"/>
  <c r="E565" i="8" s="1"/>
  <c r="E566" i="8" s="1"/>
  <c r="E567" i="8" s="1"/>
  <c r="E568" i="8" s="1"/>
  <c r="E569" i="8" s="1"/>
  <c r="E570" i="8" s="1"/>
  <c r="E571" i="8" s="1"/>
  <c r="E572" i="8" s="1"/>
  <c r="E573" i="8" s="1"/>
  <c r="E574" i="8" s="1"/>
  <c r="E575" i="8" s="1"/>
  <c r="E576" i="8" s="1"/>
  <c r="E577" i="8" s="1"/>
  <c r="E578" i="8" s="1"/>
  <c r="E579" i="8" s="1"/>
  <c r="E580" i="8" s="1"/>
  <c r="E581" i="8" s="1"/>
  <c r="E582" i="8" s="1"/>
  <c r="E583" i="8" s="1"/>
  <c r="E584" i="8" s="1"/>
  <c r="E585" i="8" s="1"/>
  <c r="E586" i="8" s="1"/>
  <c r="E587" i="8" s="1"/>
  <c r="E588" i="8" s="1"/>
  <c r="E589" i="8" s="1"/>
  <c r="E590" i="8" s="1"/>
  <c r="E591" i="8" s="1"/>
  <c r="E592" i="8" s="1"/>
  <c r="E593" i="8" s="1"/>
  <c r="E594" i="8" s="1"/>
  <c r="E595" i="8" s="1"/>
  <c r="E596" i="8" s="1"/>
  <c r="E597" i="8" s="1"/>
  <c r="E598" i="8" s="1"/>
  <c r="E599" i="8" s="1"/>
  <c r="E600" i="8" s="1"/>
  <c r="E601" i="8" s="1"/>
  <c r="E602" i="8" s="1"/>
  <c r="E603" i="8" s="1"/>
  <c r="E604" i="8" s="1"/>
  <c r="E605" i="8" s="1"/>
  <c r="E606" i="8" s="1"/>
  <c r="E607" i="8" s="1"/>
  <c r="E608" i="8" s="1"/>
  <c r="E609" i="8" s="1"/>
  <c r="E610" i="8" s="1"/>
  <c r="E611" i="8" s="1"/>
  <c r="E612" i="8" s="1"/>
  <c r="E613" i="8" s="1"/>
  <c r="G16" i="8"/>
  <c r="L16" i="9"/>
  <c r="G17" i="9"/>
  <c r="X13" i="6" l="1"/>
  <c r="X25" i="6" s="1"/>
  <c r="AE13" i="6"/>
  <c r="AE25" i="6" s="1"/>
  <c r="L16" i="8"/>
  <c r="G17" i="8"/>
  <c r="G18" i="9"/>
  <c r="L17" i="9"/>
  <c r="J45" i="5" l="1"/>
  <c r="L45" i="5"/>
  <c r="L17" i="8"/>
  <c r="G18" i="8"/>
  <c r="G19" i="9"/>
  <c r="L18" i="9"/>
  <c r="E13" i="6" l="1"/>
  <c r="F13" i="6"/>
  <c r="J286" i="5"/>
  <c r="I21" i="6" s="1"/>
  <c r="J21" i="6" s="1"/>
  <c r="G19" i="8"/>
  <c r="L18" i="8"/>
  <c r="J319" i="5"/>
  <c r="I22" i="6" s="1"/>
  <c r="J22" i="6" s="1"/>
  <c r="L19" i="9"/>
  <c r="G20" i="9"/>
  <c r="AF13" i="6" l="1"/>
  <c r="AG13" i="6" s="1"/>
  <c r="AG14" i="6" s="1"/>
  <c r="AG15" i="6" s="1"/>
  <c r="AG16" i="6" s="1"/>
  <c r="AG17" i="6" s="1"/>
  <c r="AG18" i="6" s="1"/>
  <c r="AG19" i="6" s="1"/>
  <c r="AG20" i="6" s="1"/>
  <c r="AG21" i="6" s="1"/>
  <c r="AG22" i="6" s="1"/>
  <c r="AG23" i="6" s="1"/>
  <c r="AG24" i="6" s="1"/>
  <c r="AG25" i="6" s="1"/>
  <c r="E25" i="6"/>
  <c r="Y13" i="6"/>
  <c r="Z13" i="6" s="1"/>
  <c r="Z14" i="6" s="1"/>
  <c r="Z15" i="6" s="1"/>
  <c r="Z16" i="6" s="1"/>
  <c r="Z17" i="6" s="1"/>
  <c r="Z18" i="6" s="1"/>
  <c r="Z19" i="6" s="1"/>
  <c r="Z20" i="6" s="1"/>
  <c r="Z21" i="6" s="1"/>
  <c r="Z22" i="6" s="1"/>
  <c r="Z23" i="6" s="1"/>
  <c r="Z24" i="6" s="1"/>
  <c r="AH13" i="6"/>
  <c r="F25" i="6"/>
  <c r="J221" i="5"/>
  <c r="G19" i="6" s="1"/>
  <c r="J154" i="5"/>
  <c r="I17" i="6" s="1"/>
  <c r="J220" i="5"/>
  <c r="I19" i="6" s="1"/>
  <c r="J19" i="6" s="1"/>
  <c r="L20" i="9"/>
  <c r="G21" i="9"/>
  <c r="J253" i="5"/>
  <c r="I20" i="6" s="1"/>
  <c r="J20" i="6" s="1"/>
  <c r="J352" i="5"/>
  <c r="I23" i="6" s="1"/>
  <c r="J23" i="6" s="1"/>
  <c r="J385" i="5"/>
  <c r="I24" i="6" s="1"/>
  <c r="J24" i="6" s="1"/>
  <c r="J187" i="5"/>
  <c r="I18" i="6" s="1"/>
  <c r="J18" i="6" s="1"/>
  <c r="J121" i="5"/>
  <c r="J217" i="5"/>
  <c r="G20" i="8"/>
  <c r="L19" i="8"/>
  <c r="K23" i="5"/>
  <c r="J88" i="5"/>
  <c r="I15" i="6" s="1"/>
  <c r="J15" i="6" s="1"/>
  <c r="AH25" i="6" l="1"/>
  <c r="AI13" i="6"/>
  <c r="AI14" i="6" s="1"/>
  <c r="AI15" i="6" s="1"/>
  <c r="AI16" i="6" s="1"/>
  <c r="AI17" i="6" s="1"/>
  <c r="AI18" i="6" s="1"/>
  <c r="AI19" i="6" s="1"/>
  <c r="AI20" i="6" s="1"/>
  <c r="AI21" i="6" s="1"/>
  <c r="AI22" i="6" s="1"/>
  <c r="AI23" i="6" s="1"/>
  <c r="AI24" i="6" s="1"/>
  <c r="AI25" i="6" s="1"/>
  <c r="AF25" i="6"/>
  <c r="Y25" i="6"/>
  <c r="Z25" i="6"/>
  <c r="I16" i="6"/>
  <c r="I13" i="6"/>
  <c r="J283" i="5"/>
  <c r="J349" i="5"/>
  <c r="J316" i="5"/>
  <c r="J151" i="5"/>
  <c r="J250" i="5"/>
  <c r="J118" i="5"/>
  <c r="J184" i="5"/>
  <c r="J85" i="5"/>
  <c r="J382" i="5"/>
  <c r="J188" i="5"/>
  <c r="G18" i="6" s="1"/>
  <c r="J254" i="5"/>
  <c r="G20" i="6" s="1"/>
  <c r="K24" i="5"/>
  <c r="J386" i="5"/>
  <c r="G24" i="6" s="1"/>
  <c r="J122" i="5"/>
  <c r="J320" i="5"/>
  <c r="G22" i="6" s="1"/>
  <c r="J92" i="5"/>
  <c r="J290" i="5"/>
  <c r="J353" i="5"/>
  <c r="G23" i="6" s="1"/>
  <c r="J155" i="5"/>
  <c r="G17" i="6" s="1"/>
  <c r="J17" i="6" s="1"/>
  <c r="G22" i="9"/>
  <c r="L21" i="9"/>
  <c r="L20" i="8"/>
  <c r="G21" i="8"/>
  <c r="J224" i="5"/>
  <c r="I25" i="6" l="1"/>
  <c r="G16" i="6"/>
  <c r="L14" i="6"/>
  <c r="L15" i="6" s="1"/>
  <c r="L16" i="6" s="1"/>
  <c r="L17" i="6" s="1"/>
  <c r="L18" i="6" s="1"/>
  <c r="L19" i="6" s="1"/>
  <c r="L20" i="6" s="1"/>
  <c r="L21" i="6" s="1"/>
  <c r="L22" i="6" s="1"/>
  <c r="L23" i="6" s="1"/>
  <c r="L24" i="6" s="1"/>
  <c r="O13" i="6"/>
  <c r="N13" i="6" s="1"/>
  <c r="G13" i="6"/>
  <c r="J13" i="6" s="1"/>
  <c r="J389" i="5"/>
  <c r="J191" i="5"/>
  <c r="J323" i="5"/>
  <c r="J356" i="5"/>
  <c r="J257" i="5"/>
  <c r="J287" i="5"/>
  <c r="G21" i="6" s="1"/>
  <c r="J158" i="5"/>
  <c r="J125" i="5"/>
  <c r="K20" i="5"/>
  <c r="K19" i="5" s="1"/>
  <c r="J51" i="5" s="1"/>
  <c r="J89" i="5"/>
  <c r="G15" i="6" s="1"/>
  <c r="L21" i="8"/>
  <c r="G22" i="8"/>
  <c r="G23" i="9"/>
  <c r="L22" i="9"/>
  <c r="Q13" i="6" l="1"/>
  <c r="S13" i="6" s="1"/>
  <c r="M14" i="6" s="1"/>
  <c r="J84" i="5"/>
  <c r="J117" i="5" s="1"/>
  <c r="J150" i="5" s="1"/>
  <c r="J183" i="5" s="1"/>
  <c r="J216" i="5" s="1"/>
  <c r="J249" i="5" s="1"/>
  <c r="J282" i="5" s="1"/>
  <c r="J315" i="5" s="1"/>
  <c r="J348" i="5" s="1"/>
  <c r="J381" i="5" s="1"/>
  <c r="J16" i="6"/>
  <c r="R13" i="6"/>
  <c r="O14" i="6"/>
  <c r="O15" i="6" s="1"/>
  <c r="G25" i="6"/>
  <c r="G23" i="8"/>
  <c r="L22" i="8"/>
  <c r="L23" i="9"/>
  <c r="G24" i="9"/>
  <c r="P13" i="6" l="1"/>
  <c r="K14" i="6" s="1"/>
  <c r="J58" i="5" s="1"/>
  <c r="H13" i="6"/>
  <c r="J25" i="6"/>
  <c r="N14" i="6"/>
  <c r="R14" i="6"/>
  <c r="R15" i="6"/>
  <c r="N15" i="6"/>
  <c r="O16" i="6"/>
  <c r="K28" i="5"/>
  <c r="N7" i="3"/>
  <c r="K16" i="4"/>
  <c r="K41" i="4" s="1"/>
  <c r="D16" i="4"/>
  <c r="D41" i="4" s="1"/>
  <c r="G16" i="3"/>
  <c r="L16" i="3" s="1"/>
  <c r="L24" i="9"/>
  <c r="G25" i="9"/>
  <c r="L23" i="8"/>
  <c r="G24" i="8"/>
  <c r="K29" i="5" l="1"/>
  <c r="K25" i="5" s="1"/>
  <c r="Q14" i="6"/>
  <c r="O17" i="6"/>
  <c r="R16" i="6"/>
  <c r="N16" i="6"/>
  <c r="G18" i="4"/>
  <c r="I18" i="4" s="1"/>
  <c r="N29" i="4"/>
  <c r="K29" i="4"/>
  <c r="N22" i="4"/>
  <c r="P22" i="4" s="1"/>
  <c r="N20" i="4"/>
  <c r="P20" i="4" s="1"/>
  <c r="O39" i="4"/>
  <c r="N18" i="4"/>
  <c r="P18" i="4" s="1"/>
  <c r="D29" i="4"/>
  <c r="G22" i="4"/>
  <c r="I22" i="4" s="1"/>
  <c r="G29" i="4"/>
  <c r="G31" i="4" s="1"/>
  <c r="G20" i="4"/>
  <c r="I20" i="4" s="1"/>
  <c r="H39" i="4"/>
  <c r="F8" i="3"/>
  <c r="AJ16" i="6" s="1"/>
  <c r="M9" i="3"/>
  <c r="G17" i="3"/>
  <c r="K17" i="3" s="1"/>
  <c r="K16" i="3"/>
  <c r="L24" i="8"/>
  <c r="G25" i="8"/>
  <c r="G26" i="9"/>
  <c r="L25" i="9"/>
  <c r="D49" i="4" l="1"/>
  <c r="D12" i="4"/>
  <c r="D31" i="4" s="1"/>
  <c r="D34" i="4" s="1"/>
  <c r="N31" i="4"/>
  <c r="N34" i="4" s="1"/>
  <c r="K49" i="4"/>
  <c r="K12" i="4"/>
  <c r="O19" i="4" s="1"/>
  <c r="AJ13" i="6"/>
  <c r="AJ15" i="6"/>
  <c r="AJ23" i="6"/>
  <c r="AJ24" i="6"/>
  <c r="AJ17" i="6"/>
  <c r="AJ22" i="6"/>
  <c r="AJ18" i="6"/>
  <c r="AJ19" i="6"/>
  <c r="AJ21" i="6"/>
  <c r="AJ20" i="6"/>
  <c r="AJ14" i="6"/>
  <c r="P14" i="6"/>
  <c r="K15" i="6" s="1"/>
  <c r="H14" i="6"/>
  <c r="S14" i="6"/>
  <c r="M15" i="6" s="1"/>
  <c r="N17" i="6"/>
  <c r="O18" i="6"/>
  <c r="R17" i="6"/>
  <c r="D16" i="3"/>
  <c r="M8" i="3"/>
  <c r="N9" i="3" s="1"/>
  <c r="G18" i="3"/>
  <c r="L18" i="3" s="1"/>
  <c r="L17" i="3"/>
  <c r="G27" i="9"/>
  <c r="L26" i="9"/>
  <c r="D43" i="4"/>
  <c r="G34" i="4"/>
  <c r="G26" i="8"/>
  <c r="L25" i="8"/>
  <c r="K43" i="4" l="1"/>
  <c r="H19" i="4"/>
  <c r="Q15" i="6"/>
  <c r="H15" i="6" s="1"/>
  <c r="H21" i="4"/>
  <c r="O21" i="4"/>
  <c r="O23" i="4"/>
  <c r="H23" i="4"/>
  <c r="EM15" i="5"/>
  <c r="EM16" i="5"/>
  <c r="EM17" i="5"/>
  <c r="EM25" i="5"/>
  <c r="EM33" i="5"/>
  <c r="EM41" i="5"/>
  <c r="EM44" i="5"/>
  <c r="EM21" i="5"/>
  <c r="EM45" i="5"/>
  <c r="EM38" i="5"/>
  <c r="EM23" i="5"/>
  <c r="EM39" i="5"/>
  <c r="EM32" i="5"/>
  <c r="EM18" i="5"/>
  <c r="EM26" i="5"/>
  <c r="EM34" i="5"/>
  <c r="EM42" i="5"/>
  <c r="EM19" i="5"/>
  <c r="EM27" i="5"/>
  <c r="EM35" i="5"/>
  <c r="EM43" i="5"/>
  <c r="EM28" i="5"/>
  <c r="EM36" i="5"/>
  <c r="EM29" i="5"/>
  <c r="EM37" i="5"/>
  <c r="EM22" i="5"/>
  <c r="EM30" i="5"/>
  <c r="EM31" i="5"/>
  <c r="EM24" i="5"/>
  <c r="EM40" i="5"/>
  <c r="EM20" i="5"/>
  <c r="R18" i="6"/>
  <c r="N18" i="6"/>
  <c r="O19" i="6"/>
  <c r="J60" i="5"/>
  <c r="K31" i="4"/>
  <c r="K34" i="4" s="1"/>
  <c r="D17" i="3"/>
  <c r="D18" i="3" s="1"/>
  <c r="D19" i="3" s="1"/>
  <c r="D20" i="3" s="1"/>
  <c r="G19" i="3"/>
  <c r="L19" i="3" s="1"/>
  <c r="K18" i="3"/>
  <c r="L27" i="9"/>
  <c r="G28" i="9"/>
  <c r="G27" i="8"/>
  <c r="L26" i="8"/>
  <c r="S15" i="6" l="1"/>
  <c r="M16" i="6" s="1"/>
  <c r="P15" i="6"/>
  <c r="K16" i="6" s="1"/>
  <c r="EM77" i="5"/>
  <c r="EM69" i="5"/>
  <c r="EM76" i="5"/>
  <c r="EM68" i="5"/>
  <c r="EM60" i="5"/>
  <c r="EM52" i="5"/>
  <c r="EM57" i="5"/>
  <c r="EM64" i="5"/>
  <c r="EM75" i="5"/>
  <c r="EM67" i="5"/>
  <c r="EM59" i="5"/>
  <c r="EM51" i="5"/>
  <c r="EM73" i="5"/>
  <c r="EM49" i="5"/>
  <c r="EM53" i="5"/>
  <c r="EM74" i="5"/>
  <c r="EM66" i="5"/>
  <c r="EM58" i="5"/>
  <c r="EM50" i="5"/>
  <c r="EM65" i="5"/>
  <c r="EM72" i="5"/>
  <c r="EM56" i="5"/>
  <c r="EM71" i="5"/>
  <c r="EM63" i="5"/>
  <c r="EM55" i="5"/>
  <c r="EM78" i="5"/>
  <c r="EM70" i="5"/>
  <c r="EM62" i="5"/>
  <c r="EM54" i="5"/>
  <c r="EM61" i="5"/>
  <c r="EM48" i="5"/>
  <c r="N19" i="6"/>
  <c r="O20" i="6"/>
  <c r="R19" i="6"/>
  <c r="J91" i="5"/>
  <c r="J61" i="5"/>
  <c r="J57" i="5" s="1"/>
  <c r="G20" i="3"/>
  <c r="L20" i="3" s="1"/>
  <c r="K19" i="3"/>
  <c r="D21" i="3"/>
  <c r="L28" i="9"/>
  <c r="G29" i="9"/>
  <c r="L27" i="8"/>
  <c r="G28" i="8"/>
  <c r="Q16" i="6" l="1"/>
  <c r="EM111" i="5"/>
  <c r="EM103" i="5"/>
  <c r="EM95" i="5"/>
  <c r="EM87" i="5"/>
  <c r="EM110" i="5"/>
  <c r="EM102" i="5"/>
  <c r="EM94" i="5"/>
  <c r="EM86" i="5"/>
  <c r="EM82" i="5"/>
  <c r="EM89" i="5"/>
  <c r="EM109" i="5"/>
  <c r="EM101" i="5"/>
  <c r="EM93" i="5"/>
  <c r="EM85" i="5"/>
  <c r="EM108" i="5"/>
  <c r="EM100" i="5"/>
  <c r="EM92" i="5"/>
  <c r="EM84" i="5"/>
  <c r="EM97" i="5"/>
  <c r="EM107" i="5"/>
  <c r="EM99" i="5"/>
  <c r="EM91" i="5"/>
  <c r="EM83" i="5"/>
  <c r="EM105" i="5"/>
  <c r="EM106" i="5"/>
  <c r="EM98" i="5"/>
  <c r="EM90" i="5"/>
  <c r="EM104" i="5"/>
  <c r="EM96" i="5"/>
  <c r="EM88" i="5"/>
  <c r="EM81" i="5"/>
  <c r="N20" i="6"/>
  <c r="R20" i="6"/>
  <c r="O21" i="6"/>
  <c r="G21" i="3"/>
  <c r="L21" i="3" s="1"/>
  <c r="K20" i="3"/>
  <c r="D22" i="3"/>
  <c r="G30" i="9"/>
  <c r="L29" i="9"/>
  <c r="G29" i="8"/>
  <c r="L28" i="8"/>
  <c r="P16" i="6" l="1"/>
  <c r="K17" i="6" s="1"/>
  <c r="S16" i="6"/>
  <c r="M17" i="6" s="1"/>
  <c r="H16" i="6"/>
  <c r="EM144" i="5"/>
  <c r="EM136" i="5"/>
  <c r="EM128" i="5"/>
  <c r="EM120" i="5"/>
  <c r="EM135" i="5"/>
  <c r="EM127" i="5"/>
  <c r="EM119" i="5"/>
  <c r="EM138" i="5"/>
  <c r="EM143" i="5"/>
  <c r="EM142" i="5"/>
  <c r="EM134" i="5"/>
  <c r="EM126" i="5"/>
  <c r="EM118" i="5"/>
  <c r="EM122" i="5"/>
  <c r="EM141" i="5"/>
  <c r="EM133" i="5"/>
  <c r="EM125" i="5"/>
  <c r="EM117" i="5"/>
  <c r="EM140" i="5"/>
  <c r="EM132" i="5"/>
  <c r="EM124" i="5"/>
  <c r="EM116" i="5"/>
  <c r="EM139" i="5"/>
  <c r="EM131" i="5"/>
  <c r="EM123" i="5"/>
  <c r="EM115" i="5"/>
  <c r="EM130" i="5"/>
  <c r="EM137" i="5"/>
  <c r="EM129" i="5"/>
  <c r="EM121" i="5"/>
  <c r="EM114" i="5"/>
  <c r="O22" i="6"/>
  <c r="R21" i="6"/>
  <c r="N21" i="6"/>
  <c r="J93" i="5"/>
  <c r="G22" i="3"/>
  <c r="L22" i="3" s="1"/>
  <c r="K21" i="3"/>
  <c r="D23" i="3"/>
  <c r="G30" i="8"/>
  <c r="L29" i="8"/>
  <c r="L30" i="9"/>
  <c r="G31" i="9"/>
  <c r="Q17" i="6" l="1"/>
  <c r="H17" i="6" s="1"/>
  <c r="EM177" i="5"/>
  <c r="EM169" i="5"/>
  <c r="EM161" i="5"/>
  <c r="EM153" i="5"/>
  <c r="EM176" i="5"/>
  <c r="EM168" i="5"/>
  <c r="EM160" i="5"/>
  <c r="EM152" i="5"/>
  <c r="EM175" i="5"/>
  <c r="EM167" i="5"/>
  <c r="EM159" i="5"/>
  <c r="EM151" i="5"/>
  <c r="EM171" i="5"/>
  <c r="EM174" i="5"/>
  <c r="EM166" i="5"/>
  <c r="EM158" i="5"/>
  <c r="EM150" i="5"/>
  <c r="EM155" i="5"/>
  <c r="EM173" i="5"/>
  <c r="EM165" i="5"/>
  <c r="EM157" i="5"/>
  <c r="EM149" i="5"/>
  <c r="EM163" i="5"/>
  <c r="EM172" i="5"/>
  <c r="EM164" i="5"/>
  <c r="EM156" i="5"/>
  <c r="EM148" i="5"/>
  <c r="EM170" i="5"/>
  <c r="EM162" i="5"/>
  <c r="EM154" i="5"/>
  <c r="EM147" i="5"/>
  <c r="N22" i="6"/>
  <c r="O23" i="6"/>
  <c r="R22" i="6"/>
  <c r="J124" i="5"/>
  <c r="J94" i="5"/>
  <c r="J90" i="5" s="1"/>
  <c r="G23" i="3"/>
  <c r="L23" i="3" s="1"/>
  <c r="K22" i="3"/>
  <c r="D24" i="3"/>
  <c r="L30" i="8"/>
  <c r="G31" i="8"/>
  <c r="L31" i="9"/>
  <c r="G32" i="9"/>
  <c r="S17" i="6" l="1"/>
  <c r="M18" i="6" s="1"/>
  <c r="P17" i="6"/>
  <c r="K18" i="6" s="1"/>
  <c r="EM210" i="5"/>
  <c r="EM202" i="5"/>
  <c r="EM194" i="5"/>
  <c r="EM186" i="5"/>
  <c r="EM209" i="5"/>
  <c r="EM193" i="5"/>
  <c r="EM185" i="5"/>
  <c r="EM192" i="5"/>
  <c r="EM195" i="5"/>
  <c r="EM201" i="5"/>
  <c r="EM208" i="5"/>
  <c r="EM200" i="5"/>
  <c r="EM184" i="5"/>
  <c r="EM203" i="5"/>
  <c r="EM207" i="5"/>
  <c r="EM199" i="5"/>
  <c r="EM191" i="5"/>
  <c r="EM183" i="5"/>
  <c r="EM206" i="5"/>
  <c r="EM198" i="5"/>
  <c r="EM190" i="5"/>
  <c r="EM182" i="5"/>
  <c r="EM187" i="5"/>
  <c r="EM205" i="5"/>
  <c r="EM197" i="5"/>
  <c r="EM189" i="5"/>
  <c r="EM181" i="5"/>
  <c r="EM204" i="5"/>
  <c r="EM196" i="5"/>
  <c r="EM188" i="5"/>
  <c r="EM180" i="5"/>
  <c r="R23" i="6"/>
  <c r="N23" i="6"/>
  <c r="O24" i="6"/>
  <c r="G24" i="3"/>
  <c r="L24" i="3" s="1"/>
  <c r="K23" i="3"/>
  <c r="D25" i="3"/>
  <c r="L31" i="8"/>
  <c r="G32" i="8"/>
  <c r="G33" i="9"/>
  <c r="L32" i="9"/>
  <c r="Q18" i="6" l="1"/>
  <c r="EM242" i="5"/>
  <c r="EM234" i="5"/>
  <c r="EM226" i="5"/>
  <c r="EM218" i="5"/>
  <c r="EM214" i="5"/>
  <c r="EM229" i="5"/>
  <c r="EM241" i="5"/>
  <c r="EM233" i="5"/>
  <c r="EM225" i="5"/>
  <c r="EM217" i="5"/>
  <c r="EM222" i="5"/>
  <c r="EM237" i="5"/>
  <c r="EM240" i="5"/>
  <c r="EM232" i="5"/>
  <c r="EM224" i="5"/>
  <c r="EM216" i="5"/>
  <c r="EM230" i="5"/>
  <c r="EM239" i="5"/>
  <c r="EM231" i="5"/>
  <c r="EM223" i="5"/>
  <c r="EM215" i="5"/>
  <c r="EM238" i="5"/>
  <c r="EM221" i="5"/>
  <c r="EM236" i="5"/>
  <c r="EM228" i="5"/>
  <c r="EM220" i="5"/>
  <c r="EM243" i="5"/>
  <c r="EM235" i="5"/>
  <c r="EM227" i="5"/>
  <c r="EM219" i="5"/>
  <c r="EM213" i="5"/>
  <c r="R24" i="6"/>
  <c r="N24" i="6"/>
  <c r="N25" i="6" s="1"/>
  <c r="J126" i="5"/>
  <c r="G25" i="3"/>
  <c r="L25" i="3" s="1"/>
  <c r="K24" i="3"/>
  <c r="D26" i="3"/>
  <c r="G33" i="8"/>
  <c r="L32" i="8"/>
  <c r="G34" i="9"/>
  <c r="L33" i="9"/>
  <c r="P18" i="6" l="1"/>
  <c r="K19" i="6" s="1"/>
  <c r="H18" i="6"/>
  <c r="S18" i="6"/>
  <c r="M19" i="6" s="1"/>
  <c r="EM276" i="5"/>
  <c r="EM268" i="5"/>
  <c r="EM260" i="5"/>
  <c r="EM252" i="5"/>
  <c r="EM275" i="5"/>
  <c r="EM267" i="5"/>
  <c r="EM259" i="5"/>
  <c r="EM251" i="5"/>
  <c r="EM274" i="5"/>
  <c r="EM266" i="5"/>
  <c r="EM258" i="5"/>
  <c r="EM250" i="5"/>
  <c r="EM262" i="5"/>
  <c r="EM269" i="5"/>
  <c r="EM273" i="5"/>
  <c r="EM265" i="5"/>
  <c r="EM257" i="5"/>
  <c r="EM249" i="5"/>
  <c r="EM270" i="5"/>
  <c r="EM261" i="5"/>
  <c r="EM272" i="5"/>
  <c r="EM264" i="5"/>
  <c r="EM256" i="5"/>
  <c r="EM248" i="5"/>
  <c r="EM271" i="5"/>
  <c r="EM263" i="5"/>
  <c r="EM255" i="5"/>
  <c r="EM247" i="5"/>
  <c r="EM254" i="5"/>
  <c r="EM253" i="5"/>
  <c r="EM246" i="5"/>
  <c r="J157" i="5"/>
  <c r="J127" i="5"/>
  <c r="J123" i="5" s="1"/>
  <c r="G26" i="3"/>
  <c r="L26" i="3" s="1"/>
  <c r="K25" i="3"/>
  <c r="D27" i="3"/>
  <c r="L34" i="9"/>
  <c r="G35" i="9"/>
  <c r="G34" i="8"/>
  <c r="L33" i="8"/>
  <c r="Q19" i="6" l="1"/>
  <c r="EM309" i="5"/>
  <c r="EM301" i="5"/>
  <c r="EM293" i="5"/>
  <c r="EM285" i="5"/>
  <c r="EM308" i="5"/>
  <c r="EM300" i="5"/>
  <c r="EM292" i="5"/>
  <c r="EM284" i="5"/>
  <c r="EM307" i="5"/>
  <c r="EM299" i="5"/>
  <c r="EM291" i="5"/>
  <c r="EM283" i="5"/>
  <c r="EM306" i="5"/>
  <c r="EM298" i="5"/>
  <c r="EM290" i="5"/>
  <c r="EM282" i="5"/>
  <c r="EM305" i="5"/>
  <c r="EM297" i="5"/>
  <c r="EM289" i="5"/>
  <c r="EM281" i="5"/>
  <c r="EM295" i="5"/>
  <c r="EM304" i="5"/>
  <c r="EM296" i="5"/>
  <c r="EM288" i="5"/>
  <c r="EM280" i="5"/>
  <c r="EM303" i="5"/>
  <c r="EM302" i="5"/>
  <c r="EM294" i="5"/>
  <c r="EM286" i="5"/>
  <c r="EM287" i="5"/>
  <c r="EM279" i="5"/>
  <c r="G27" i="3"/>
  <c r="L27" i="3" s="1"/>
  <c r="K26" i="3"/>
  <c r="D28" i="3"/>
  <c r="G35" i="8"/>
  <c r="L34" i="8"/>
  <c r="L35" i="9"/>
  <c r="G36" i="9"/>
  <c r="S19" i="6" l="1"/>
  <c r="M20" i="6" s="1"/>
  <c r="P19" i="6"/>
  <c r="K20" i="6" s="1"/>
  <c r="H19" i="6"/>
  <c r="EM342" i="5"/>
  <c r="EM334" i="5"/>
  <c r="EM326" i="5"/>
  <c r="EM318" i="5"/>
  <c r="EM341" i="5"/>
  <c r="EM333" i="5"/>
  <c r="EM325" i="5"/>
  <c r="EM317" i="5"/>
  <c r="EM327" i="5"/>
  <c r="EM340" i="5"/>
  <c r="EM332" i="5"/>
  <c r="EM324" i="5"/>
  <c r="EM316" i="5"/>
  <c r="EM339" i="5"/>
  <c r="EM331" i="5"/>
  <c r="EM323" i="5"/>
  <c r="EM315" i="5"/>
  <c r="EM338" i="5"/>
  <c r="EM330" i="5"/>
  <c r="EM322" i="5"/>
  <c r="EM314" i="5"/>
  <c r="EM337" i="5"/>
  <c r="EM329" i="5"/>
  <c r="EM321" i="5"/>
  <c r="EM313" i="5"/>
  <c r="EM319" i="5"/>
  <c r="EM336" i="5"/>
  <c r="EM328" i="5"/>
  <c r="EM320" i="5"/>
  <c r="EM335" i="5"/>
  <c r="EM312" i="5"/>
  <c r="J159" i="5"/>
  <c r="G28" i="3"/>
  <c r="L28" i="3" s="1"/>
  <c r="K27" i="3"/>
  <c r="D29" i="3"/>
  <c r="G37" i="9"/>
  <c r="L36" i="9"/>
  <c r="G36" i="8"/>
  <c r="L35" i="8"/>
  <c r="Q20" i="6" l="1"/>
  <c r="H20" i="6" s="1"/>
  <c r="EM375" i="5"/>
  <c r="EM367" i="5"/>
  <c r="EM359" i="5"/>
  <c r="EM351" i="5"/>
  <c r="EM374" i="5"/>
  <c r="EM366" i="5"/>
  <c r="EM358" i="5"/>
  <c r="EM350" i="5"/>
  <c r="EM373" i="5"/>
  <c r="EM365" i="5"/>
  <c r="EM357" i="5"/>
  <c r="EM349" i="5"/>
  <c r="EM372" i="5"/>
  <c r="EM364" i="5"/>
  <c r="EM356" i="5"/>
  <c r="EM348" i="5"/>
  <c r="EM353" i="5"/>
  <c r="EM371" i="5"/>
  <c r="EM363" i="5"/>
  <c r="EM355" i="5"/>
  <c r="EM347" i="5"/>
  <c r="EM369" i="5"/>
  <c r="EM370" i="5"/>
  <c r="EM362" i="5"/>
  <c r="EM354" i="5"/>
  <c r="EM346" i="5"/>
  <c r="EM361" i="5"/>
  <c r="EM368" i="5"/>
  <c r="EM360" i="5"/>
  <c r="EM352" i="5"/>
  <c r="EM345" i="5"/>
  <c r="J190" i="5"/>
  <c r="J160" i="5"/>
  <c r="J156" i="5" s="1"/>
  <c r="K28" i="3"/>
  <c r="G29" i="3"/>
  <c r="L29" i="3" s="1"/>
  <c r="D30" i="3"/>
  <c r="L36" i="8"/>
  <c r="G37" i="8"/>
  <c r="G38" i="9"/>
  <c r="L37" i="9"/>
  <c r="P20" i="6" l="1"/>
  <c r="K21" i="6" s="1"/>
  <c r="S20" i="6"/>
  <c r="M21" i="6" s="1"/>
  <c r="EM378" i="5"/>
  <c r="EM408" i="5"/>
  <c r="EM400" i="5"/>
  <c r="EM392" i="5"/>
  <c r="EM384" i="5"/>
  <c r="EM386" i="5"/>
  <c r="EM407" i="5"/>
  <c r="EM399" i="5"/>
  <c r="EM391" i="5"/>
  <c r="EM383" i="5"/>
  <c r="EM406" i="5"/>
  <c r="EM398" i="5"/>
  <c r="EM390" i="5"/>
  <c r="EM382" i="5"/>
  <c r="EM405" i="5"/>
  <c r="EM397" i="5"/>
  <c r="EM389" i="5"/>
  <c r="EM381" i="5"/>
  <c r="EM393" i="5"/>
  <c r="EM404" i="5"/>
  <c r="EM396" i="5"/>
  <c r="EM388" i="5"/>
  <c r="EM380" i="5"/>
  <c r="EM394" i="5"/>
  <c r="EM385" i="5"/>
  <c r="EM403" i="5"/>
  <c r="EM395" i="5"/>
  <c r="EM387" i="5"/>
  <c r="EM379" i="5"/>
  <c r="EM402" i="5"/>
  <c r="EM401" i="5"/>
  <c r="G30" i="3"/>
  <c r="L30" i="3" s="1"/>
  <c r="K29" i="3"/>
  <c r="D31" i="3"/>
  <c r="L38" i="9"/>
  <c r="G39" i="9"/>
  <c r="L37" i="8"/>
  <c r="G38" i="8"/>
  <c r="Q21" i="6" l="1"/>
  <c r="P21" i="6" s="1"/>
  <c r="K22" i="6" s="1"/>
  <c r="J192" i="5"/>
  <c r="G31" i="3"/>
  <c r="L31" i="3" s="1"/>
  <c r="K30" i="3"/>
  <c r="D32" i="3"/>
  <c r="L38" i="8"/>
  <c r="G39" i="8"/>
  <c r="L39" i="9"/>
  <c r="G40" i="9"/>
  <c r="H21" i="6" l="1"/>
  <c r="S21" i="6"/>
  <c r="M22" i="6" s="1"/>
  <c r="Q22" i="6" s="1"/>
  <c r="P22" i="6" s="1"/>
  <c r="J223" i="5"/>
  <c r="J193" i="5"/>
  <c r="J189" i="5" s="1"/>
  <c r="K31" i="3"/>
  <c r="G32" i="3"/>
  <c r="L32" i="3" s="1"/>
  <c r="D33" i="3"/>
  <c r="G41" i="9"/>
  <c r="L40" i="9"/>
  <c r="G40" i="8"/>
  <c r="L39" i="8"/>
  <c r="S22" i="6" l="1"/>
  <c r="M23" i="6" s="1"/>
  <c r="Q23" i="6" s="1"/>
  <c r="H22" i="6"/>
  <c r="K23" i="6"/>
  <c r="G33" i="3"/>
  <c r="L33" i="3" s="1"/>
  <c r="K32" i="3"/>
  <c r="D34" i="3"/>
  <c r="G41" i="8"/>
  <c r="L40" i="8"/>
  <c r="G42" i="9"/>
  <c r="L41" i="9"/>
  <c r="P23" i="6" l="1"/>
  <c r="H23" i="6"/>
  <c r="S23" i="6"/>
  <c r="M24" i="6" s="1"/>
  <c r="J225" i="5"/>
  <c r="K33" i="3"/>
  <c r="G34" i="3"/>
  <c r="L34" i="3" s="1"/>
  <c r="D35" i="3"/>
  <c r="L42" i="9"/>
  <c r="G43" i="9"/>
  <c r="L41" i="8"/>
  <c r="G42" i="8"/>
  <c r="Q24" i="6" l="1"/>
  <c r="K24" i="6"/>
  <c r="J256" i="5"/>
  <c r="J226" i="5"/>
  <c r="J222" i="5" s="1"/>
  <c r="K34" i="3"/>
  <c r="G35" i="3"/>
  <c r="L35" i="3" s="1"/>
  <c r="D36" i="3"/>
  <c r="G43" i="8"/>
  <c r="L42" i="8"/>
  <c r="L43" i="9"/>
  <c r="G44" i="9"/>
  <c r="P24" i="6" l="1"/>
  <c r="H24" i="6"/>
  <c r="H25" i="6" s="1"/>
  <c r="S24" i="6"/>
  <c r="K35" i="3"/>
  <c r="G36" i="3"/>
  <c r="L36" i="3" s="1"/>
  <c r="D37" i="3"/>
  <c r="G45" i="9"/>
  <c r="L44" i="9"/>
  <c r="G44" i="8"/>
  <c r="L43" i="8"/>
  <c r="J258" i="5" l="1"/>
  <c r="K36" i="3"/>
  <c r="G37" i="3"/>
  <c r="L37" i="3" s="1"/>
  <c r="D38" i="3"/>
  <c r="L44" i="8"/>
  <c r="G45" i="8"/>
  <c r="G46" i="9"/>
  <c r="L45" i="9"/>
  <c r="J289" i="5" l="1"/>
  <c r="J259" i="5"/>
  <c r="J255" i="5" s="1"/>
  <c r="G38" i="3"/>
  <c r="L38" i="3" s="1"/>
  <c r="K37" i="3"/>
  <c r="D39" i="3"/>
  <c r="L45" i="8"/>
  <c r="G46" i="8"/>
  <c r="L46" i="9"/>
  <c r="G47" i="9"/>
  <c r="G39" i="3" l="1"/>
  <c r="L39" i="3" s="1"/>
  <c r="K38" i="3"/>
  <c r="D40" i="3"/>
  <c r="L47" i="9"/>
  <c r="G48" i="9"/>
  <c r="L46" i="8"/>
  <c r="G47" i="8"/>
  <c r="J291" i="5" l="1"/>
  <c r="G40" i="3"/>
  <c r="L40" i="3" s="1"/>
  <c r="K39" i="3"/>
  <c r="D41" i="3"/>
  <c r="G48" i="8"/>
  <c r="L47" i="8"/>
  <c r="G49" i="9"/>
  <c r="L48" i="9"/>
  <c r="J322" i="5" l="1"/>
  <c r="J292" i="5"/>
  <c r="J288" i="5" s="1"/>
  <c r="G41" i="3"/>
  <c r="L41" i="3" s="1"/>
  <c r="K40" i="3"/>
  <c r="D42" i="3"/>
  <c r="G50" i="9"/>
  <c r="L49" i="9"/>
  <c r="G49" i="8"/>
  <c r="L48" i="8"/>
  <c r="G42" i="3" l="1"/>
  <c r="L42" i="3" s="1"/>
  <c r="K41" i="3"/>
  <c r="D43" i="3"/>
  <c r="L49" i="8"/>
  <c r="G50" i="8"/>
  <c r="L50" i="9"/>
  <c r="G51" i="9"/>
  <c r="J324" i="5" l="1"/>
  <c r="G43" i="3"/>
  <c r="L43" i="3" s="1"/>
  <c r="K42" i="3"/>
  <c r="D44" i="3"/>
  <c r="L51" i="9"/>
  <c r="G52" i="9"/>
  <c r="G51" i="8"/>
  <c r="L50" i="8"/>
  <c r="J355" i="5" l="1"/>
  <c r="J325" i="5"/>
  <c r="J321" i="5" s="1"/>
  <c r="G44" i="3"/>
  <c r="L44" i="3" s="1"/>
  <c r="K43" i="3"/>
  <c r="D45" i="3"/>
  <c r="G52" i="8"/>
  <c r="L51" i="8"/>
  <c r="G53" i="9"/>
  <c r="L52" i="9"/>
  <c r="G45" i="3" l="1"/>
  <c r="L45" i="3" s="1"/>
  <c r="K44" i="3"/>
  <c r="D46" i="3"/>
  <c r="G54" i="9"/>
  <c r="L53" i="9"/>
  <c r="L52" i="8"/>
  <c r="G53" i="8"/>
  <c r="J357" i="5" l="1"/>
  <c r="G46" i="3"/>
  <c r="L46" i="3" s="1"/>
  <c r="K45" i="3"/>
  <c r="D47" i="3"/>
  <c r="L53" i="8"/>
  <c r="G54" i="8"/>
  <c r="L54" i="9"/>
  <c r="G55" i="9"/>
  <c r="J388" i="5" l="1"/>
  <c r="J358" i="5"/>
  <c r="J354" i="5" s="1"/>
  <c r="K46" i="3"/>
  <c r="G47" i="3"/>
  <c r="L47" i="3" s="1"/>
  <c r="D48" i="3"/>
  <c r="L55" i="9"/>
  <c r="G56" i="9"/>
  <c r="L54" i="8"/>
  <c r="G55" i="8"/>
  <c r="K47" i="3" l="1"/>
  <c r="G48" i="3"/>
  <c r="L48" i="3" s="1"/>
  <c r="D49" i="3"/>
  <c r="G56" i="8"/>
  <c r="L55" i="8"/>
  <c r="G57" i="9"/>
  <c r="L56" i="9"/>
  <c r="J391" i="5" l="1"/>
  <c r="J387" i="5" s="1"/>
  <c r="J390" i="5"/>
  <c r="G49" i="3"/>
  <c r="L49" i="3" s="1"/>
  <c r="K48" i="3"/>
  <c r="D50" i="3"/>
  <c r="G58" i="9"/>
  <c r="L57" i="9"/>
  <c r="G57" i="8"/>
  <c r="L56" i="8"/>
  <c r="K49" i="3" l="1"/>
  <c r="G50" i="3"/>
  <c r="L50" i="3" s="1"/>
  <c r="D51" i="3"/>
  <c r="L57" i="8"/>
  <c r="G58" i="8"/>
  <c r="L58" i="9"/>
  <c r="G59" i="9"/>
  <c r="G51" i="3" l="1"/>
  <c r="L51" i="3" s="1"/>
  <c r="K50" i="3"/>
  <c r="D52" i="3"/>
  <c r="L59" i="9"/>
  <c r="G60" i="9"/>
  <c r="G59" i="8"/>
  <c r="L58" i="8"/>
  <c r="G52" i="3" l="1"/>
  <c r="L52" i="3" s="1"/>
  <c r="K51" i="3"/>
  <c r="D53" i="3"/>
  <c r="G61" i="9"/>
  <c r="L60" i="9"/>
  <c r="G60" i="8"/>
  <c r="L59" i="8"/>
  <c r="G53" i="3" l="1"/>
  <c r="L53" i="3" s="1"/>
  <c r="K52" i="3"/>
  <c r="D54" i="3"/>
  <c r="L60" i="8"/>
  <c r="G61" i="8"/>
  <c r="G62" i="9"/>
  <c r="L61" i="9"/>
  <c r="G54" i="3" l="1"/>
  <c r="L54" i="3" s="1"/>
  <c r="K53" i="3"/>
  <c r="D55" i="3"/>
  <c r="L62" i="9"/>
  <c r="G63" i="9"/>
  <c r="L61" i="8"/>
  <c r="G62" i="8"/>
  <c r="G55" i="3" l="1"/>
  <c r="L55" i="3" s="1"/>
  <c r="K54" i="3"/>
  <c r="D56" i="3"/>
  <c r="L63" i="9"/>
  <c r="G64" i="9"/>
  <c r="L62" i="8"/>
  <c r="G63" i="8"/>
  <c r="K55" i="3" l="1"/>
  <c r="G56" i="3"/>
  <c r="L56" i="3" s="1"/>
  <c r="D57" i="3"/>
  <c r="G64" i="8"/>
  <c r="L63" i="8"/>
  <c r="G65" i="9"/>
  <c r="L64" i="9"/>
  <c r="K56" i="3" l="1"/>
  <c r="G57" i="3"/>
  <c r="L57" i="3" s="1"/>
  <c r="D58" i="3"/>
  <c r="G66" i="9"/>
  <c r="L65" i="9"/>
  <c r="G65" i="8"/>
  <c r="L64" i="8"/>
  <c r="K57" i="3" l="1"/>
  <c r="G58" i="3"/>
  <c r="L58" i="3" s="1"/>
  <c r="D59" i="3"/>
  <c r="L65" i="8"/>
  <c r="G66" i="8"/>
  <c r="L66" i="9"/>
  <c r="G67" i="9"/>
  <c r="G59" i="3" l="1"/>
  <c r="L59" i="3" s="1"/>
  <c r="K58" i="3"/>
  <c r="D60" i="3"/>
  <c r="G67" i="8"/>
  <c r="L66" i="8"/>
  <c r="L67" i="9"/>
  <c r="G68" i="9"/>
  <c r="K59" i="3" l="1"/>
  <c r="G60" i="3"/>
  <c r="L60" i="3" s="1"/>
  <c r="D61" i="3"/>
  <c r="G69" i="9"/>
  <c r="L68" i="9"/>
  <c r="G68" i="8"/>
  <c r="L67" i="8"/>
  <c r="K60" i="3" l="1"/>
  <c r="G61" i="3"/>
  <c r="L61" i="3" s="1"/>
  <c r="D62" i="3"/>
  <c r="L68" i="8"/>
  <c r="G69" i="8"/>
  <c r="G70" i="9"/>
  <c r="L69" i="9"/>
  <c r="G62" i="3" l="1"/>
  <c r="L62" i="3" s="1"/>
  <c r="K61" i="3"/>
  <c r="D63" i="3"/>
  <c r="L70" i="9"/>
  <c r="G71" i="9"/>
  <c r="L69" i="8"/>
  <c r="G70" i="8"/>
  <c r="G63" i="3" l="1"/>
  <c r="L63" i="3" s="1"/>
  <c r="K62" i="3"/>
  <c r="D64" i="3"/>
  <c r="L71" i="9"/>
  <c r="G72" i="9"/>
  <c r="L70" i="8"/>
  <c r="G71" i="8"/>
  <c r="K63" i="3" l="1"/>
  <c r="G64" i="3"/>
  <c r="L64" i="3" s="1"/>
  <c r="D65" i="3"/>
  <c r="G73" i="9"/>
  <c r="L72" i="9"/>
  <c r="G72" i="8"/>
  <c r="L71" i="8"/>
  <c r="K64" i="3" l="1"/>
  <c r="G65" i="3"/>
  <c r="L65" i="3" s="1"/>
  <c r="D66" i="3"/>
  <c r="G73" i="8"/>
  <c r="L72" i="8"/>
  <c r="G74" i="9"/>
  <c r="L73" i="9"/>
  <c r="K65" i="3" l="1"/>
  <c r="G66" i="3"/>
  <c r="L66" i="3" s="1"/>
  <c r="D67" i="3"/>
  <c r="L74" i="9"/>
  <c r="G75" i="9"/>
  <c r="L73" i="8"/>
  <c r="G74" i="8"/>
  <c r="K66" i="3" l="1"/>
  <c r="G67" i="3"/>
  <c r="L67" i="3" s="1"/>
  <c r="D68" i="3"/>
  <c r="G75" i="8"/>
  <c r="L74" i="8"/>
  <c r="L75" i="9"/>
  <c r="G76" i="9"/>
  <c r="G68" i="3" l="1"/>
  <c r="L68" i="3" s="1"/>
  <c r="K67" i="3"/>
  <c r="D69" i="3"/>
  <c r="G77" i="9"/>
  <c r="L76" i="9"/>
  <c r="G76" i="8"/>
  <c r="L75" i="8"/>
  <c r="G69" i="3" l="1"/>
  <c r="L69" i="3" s="1"/>
  <c r="K68" i="3"/>
  <c r="D70" i="3"/>
  <c r="L76" i="8"/>
  <c r="G77" i="8"/>
  <c r="G78" i="9"/>
  <c r="L77" i="9"/>
  <c r="G70" i="3" l="1"/>
  <c r="L70" i="3" s="1"/>
  <c r="K69" i="3"/>
  <c r="D71" i="3"/>
  <c r="L78" i="9"/>
  <c r="G79" i="9"/>
  <c r="L77" i="8"/>
  <c r="G78" i="8"/>
  <c r="K70" i="3" l="1"/>
  <c r="G71" i="3"/>
  <c r="L71" i="3" s="1"/>
  <c r="D72" i="3"/>
  <c r="L78" i="8"/>
  <c r="G79" i="8"/>
  <c r="L79" i="9"/>
  <c r="G80" i="9"/>
  <c r="K71" i="3" l="1"/>
  <c r="G72" i="3"/>
  <c r="L72" i="3" s="1"/>
  <c r="D73" i="3"/>
  <c r="G80" i="8"/>
  <c r="L79" i="8"/>
  <c r="G81" i="9"/>
  <c r="L80" i="9"/>
  <c r="K72" i="3" l="1"/>
  <c r="G73" i="3"/>
  <c r="L73" i="3" s="1"/>
  <c r="D74" i="3"/>
  <c r="G82" i="9"/>
  <c r="L81" i="9"/>
  <c r="G81" i="8"/>
  <c r="L80" i="8"/>
  <c r="K73" i="3" l="1"/>
  <c r="G74" i="3"/>
  <c r="L74" i="3" s="1"/>
  <c r="D75" i="3"/>
  <c r="L81" i="8"/>
  <c r="G82" i="8"/>
  <c r="L82" i="9"/>
  <c r="G83" i="9"/>
  <c r="G75" i="3" l="1"/>
  <c r="L75" i="3" s="1"/>
  <c r="K74" i="3"/>
  <c r="D76" i="3"/>
  <c r="G83" i="8"/>
  <c r="L82" i="8"/>
  <c r="L83" i="9"/>
  <c r="G84" i="9"/>
  <c r="K75" i="3" l="1"/>
  <c r="G76" i="3"/>
  <c r="L76" i="3" s="1"/>
  <c r="D77" i="3"/>
  <c r="G85" i="9"/>
  <c r="L84" i="9"/>
  <c r="G84" i="8"/>
  <c r="L83" i="8"/>
  <c r="G77" i="3" l="1"/>
  <c r="L77" i="3" s="1"/>
  <c r="K76" i="3"/>
  <c r="D78" i="3"/>
  <c r="L84" i="8"/>
  <c r="G85" i="8"/>
  <c r="G86" i="9"/>
  <c r="L85" i="9"/>
  <c r="K77" i="3" l="1"/>
  <c r="G78" i="3"/>
  <c r="L78" i="3" s="1"/>
  <c r="D79" i="3"/>
  <c r="L86" i="9"/>
  <c r="G87" i="9"/>
  <c r="L85" i="8"/>
  <c r="G86" i="8"/>
  <c r="K78" i="3" l="1"/>
  <c r="G79" i="3"/>
  <c r="L79" i="3" s="1"/>
  <c r="D80" i="3"/>
  <c r="L86" i="8"/>
  <c r="G87" i="8"/>
  <c r="L87" i="9"/>
  <c r="G88" i="9"/>
  <c r="G80" i="3" l="1"/>
  <c r="L80" i="3" s="1"/>
  <c r="K79" i="3"/>
  <c r="D81" i="3"/>
  <c r="G89" i="9"/>
  <c r="L88" i="9"/>
  <c r="G88" i="8"/>
  <c r="L87" i="8"/>
  <c r="K80" i="3" l="1"/>
  <c r="G81" i="3"/>
  <c r="L81" i="3" s="1"/>
  <c r="D82" i="3"/>
  <c r="L88" i="8"/>
  <c r="G89" i="8"/>
  <c r="G90" i="9"/>
  <c r="L89" i="9"/>
  <c r="K81" i="3" l="1"/>
  <c r="G82" i="3"/>
  <c r="L82" i="3" s="1"/>
  <c r="D83" i="3"/>
  <c r="L90" i="9"/>
  <c r="G91" i="9"/>
  <c r="L89" i="8"/>
  <c r="G90" i="8"/>
  <c r="K82" i="3" l="1"/>
  <c r="G83" i="3"/>
  <c r="L83" i="3" s="1"/>
  <c r="D84" i="3"/>
  <c r="L91" i="9"/>
  <c r="G92" i="9"/>
  <c r="L90" i="8"/>
  <c r="G91" i="8"/>
  <c r="K83" i="3" l="1"/>
  <c r="G84" i="3"/>
  <c r="L84" i="3" s="1"/>
  <c r="D85" i="3"/>
  <c r="G93" i="9"/>
  <c r="L92" i="9"/>
  <c r="G92" i="8"/>
  <c r="L91" i="8"/>
  <c r="K84" i="3" l="1"/>
  <c r="G85" i="3"/>
  <c r="L85" i="3" s="1"/>
  <c r="D86" i="3"/>
  <c r="G93" i="8"/>
  <c r="L92" i="8"/>
  <c r="G94" i="9"/>
  <c r="L93" i="9"/>
  <c r="K85" i="3" l="1"/>
  <c r="G86" i="3"/>
  <c r="L86" i="3" s="1"/>
  <c r="D87" i="3"/>
  <c r="G95" i="9"/>
  <c r="L94" i="9"/>
  <c r="L93" i="8"/>
  <c r="G94" i="8"/>
  <c r="G87" i="3" l="1"/>
  <c r="L87" i="3" s="1"/>
  <c r="K86" i="3"/>
  <c r="D88" i="3"/>
  <c r="G95" i="8"/>
  <c r="L94" i="8"/>
  <c r="L95" i="9"/>
  <c r="G96" i="9"/>
  <c r="K87" i="3" l="1"/>
  <c r="G88" i="3"/>
  <c r="L88" i="3" s="1"/>
  <c r="D89" i="3"/>
  <c r="G97" i="9"/>
  <c r="L96" i="9"/>
  <c r="G96" i="8"/>
  <c r="L95" i="8"/>
  <c r="K88" i="3" l="1"/>
  <c r="G89" i="3"/>
  <c r="L89" i="3" s="1"/>
  <c r="D90" i="3"/>
  <c r="G97" i="8"/>
  <c r="L96" i="8"/>
  <c r="G98" i="9"/>
  <c r="L97" i="9"/>
  <c r="K89" i="3" l="1"/>
  <c r="G90" i="3"/>
  <c r="L90" i="3" s="1"/>
  <c r="D91" i="3"/>
  <c r="G99" i="9"/>
  <c r="L98" i="9"/>
  <c r="L97" i="8"/>
  <c r="G98" i="8"/>
  <c r="G91" i="3" l="1"/>
  <c r="L91" i="3" s="1"/>
  <c r="K90" i="3"/>
  <c r="D92" i="3"/>
  <c r="G99" i="8"/>
  <c r="L98" i="8"/>
  <c r="L99" i="9"/>
  <c r="G100" i="9"/>
  <c r="G92" i="3" l="1"/>
  <c r="L92" i="3" s="1"/>
  <c r="K91" i="3"/>
  <c r="D93" i="3"/>
  <c r="L100" i="9"/>
  <c r="G101" i="9"/>
  <c r="G100" i="8"/>
  <c r="L99" i="8"/>
  <c r="G93" i="3" l="1"/>
  <c r="L93" i="3" s="1"/>
  <c r="K92" i="3"/>
  <c r="D94" i="3"/>
  <c r="G102" i="9"/>
  <c r="L101" i="9"/>
  <c r="L100" i="8"/>
  <c r="G101" i="8"/>
  <c r="K93" i="3" l="1"/>
  <c r="G94" i="3"/>
  <c r="L94" i="3" s="1"/>
  <c r="D95" i="3"/>
  <c r="L101" i="8"/>
  <c r="G102" i="8"/>
  <c r="L102" i="9"/>
  <c r="G103" i="9"/>
  <c r="G95" i="3" l="1"/>
  <c r="L95" i="3" s="1"/>
  <c r="K94" i="3"/>
  <c r="D96" i="3"/>
  <c r="G103" i="8"/>
  <c r="L102" i="8"/>
  <c r="L103" i="9"/>
  <c r="G104" i="9"/>
  <c r="K95" i="3" l="1"/>
  <c r="G96" i="3"/>
  <c r="L96" i="3" s="1"/>
  <c r="D97" i="3"/>
  <c r="L104" i="9"/>
  <c r="G105" i="9"/>
  <c r="G104" i="8"/>
  <c r="L103" i="8"/>
  <c r="G97" i="3" l="1"/>
  <c r="L97" i="3" s="1"/>
  <c r="K96" i="3"/>
  <c r="D98" i="3"/>
  <c r="G106" i="9"/>
  <c r="L105" i="9"/>
  <c r="G105" i="8"/>
  <c r="L104" i="8"/>
  <c r="G98" i="3" l="1"/>
  <c r="L98" i="3" s="1"/>
  <c r="K97" i="3"/>
  <c r="D99" i="3"/>
  <c r="L105" i="8"/>
  <c r="G106" i="8"/>
  <c r="L106" i="9"/>
  <c r="G107" i="9"/>
  <c r="K98" i="3" l="1"/>
  <c r="G99" i="3"/>
  <c r="L99" i="3" s="1"/>
  <c r="D100" i="3"/>
  <c r="L107" i="9"/>
  <c r="G108" i="9"/>
  <c r="G107" i="8"/>
  <c r="L106" i="8"/>
  <c r="K99" i="3" l="1"/>
  <c r="G100" i="3"/>
  <c r="L100" i="3" s="1"/>
  <c r="D101" i="3"/>
  <c r="G108" i="8"/>
  <c r="L107" i="8"/>
  <c r="G109" i="9"/>
  <c r="L108" i="9"/>
  <c r="G101" i="3" l="1"/>
  <c r="L101" i="3" s="1"/>
  <c r="K100" i="3"/>
  <c r="D102" i="3"/>
  <c r="G110" i="9"/>
  <c r="L109" i="9"/>
  <c r="G109" i="8"/>
  <c r="L108" i="8"/>
  <c r="K101" i="3" l="1"/>
  <c r="G102" i="3"/>
  <c r="L102" i="3" s="1"/>
  <c r="D103" i="3"/>
  <c r="L109" i="8"/>
  <c r="G110" i="8"/>
  <c r="G111" i="9"/>
  <c r="L110" i="9"/>
  <c r="G103" i="3" l="1"/>
  <c r="L103" i="3" s="1"/>
  <c r="K102" i="3"/>
  <c r="D104" i="3"/>
  <c r="G111" i="8"/>
  <c r="L110" i="8"/>
  <c r="L111" i="9"/>
  <c r="G112" i="9"/>
  <c r="K103" i="3" l="1"/>
  <c r="G104" i="3"/>
  <c r="L104" i="3" s="1"/>
  <c r="D105" i="3"/>
  <c r="G113" i="9"/>
  <c r="L112" i="9"/>
  <c r="G112" i="8"/>
  <c r="L111" i="8"/>
  <c r="K104" i="3" l="1"/>
  <c r="G105" i="3"/>
  <c r="L105" i="3" s="1"/>
  <c r="D106" i="3"/>
  <c r="L112" i="8"/>
  <c r="G113" i="8"/>
  <c r="G114" i="9"/>
  <c r="L113" i="9"/>
  <c r="K105" i="3" l="1"/>
  <c r="G106" i="3"/>
  <c r="L106" i="3" s="1"/>
  <c r="D107" i="3"/>
  <c r="L113" i="8"/>
  <c r="G114" i="8"/>
  <c r="G115" i="9"/>
  <c r="L114" i="9"/>
  <c r="G107" i="3" l="1"/>
  <c r="L107" i="3" s="1"/>
  <c r="K106" i="3"/>
  <c r="D108" i="3"/>
  <c r="L115" i="9"/>
  <c r="G116" i="9"/>
  <c r="L114" i="8"/>
  <c r="G115" i="8"/>
  <c r="K107" i="3" l="1"/>
  <c r="G108" i="3"/>
  <c r="L108" i="3" s="1"/>
  <c r="D109" i="3"/>
  <c r="L116" i="9"/>
  <c r="G117" i="9"/>
  <c r="G116" i="8"/>
  <c r="L115" i="8"/>
  <c r="K108" i="3" l="1"/>
  <c r="G109" i="3"/>
  <c r="L109" i="3" s="1"/>
  <c r="D110" i="3"/>
  <c r="G118" i="9"/>
  <c r="L117" i="9"/>
  <c r="L116" i="8"/>
  <c r="G117" i="8"/>
  <c r="K109" i="3" l="1"/>
  <c r="G110" i="3"/>
  <c r="L110" i="3" s="1"/>
  <c r="D111" i="3"/>
  <c r="L117" i="8"/>
  <c r="G118" i="8"/>
  <c r="L118" i="9"/>
  <c r="G119" i="9"/>
  <c r="G111" i="3" l="1"/>
  <c r="L111" i="3" s="1"/>
  <c r="K110" i="3"/>
  <c r="D112" i="3"/>
  <c r="G119" i="8"/>
  <c r="L118" i="8"/>
  <c r="L119" i="9"/>
  <c r="G120" i="9"/>
  <c r="K111" i="3" l="1"/>
  <c r="G112" i="3"/>
  <c r="L112" i="3" s="1"/>
  <c r="D113" i="3"/>
  <c r="G121" i="9"/>
  <c r="L120" i="9"/>
  <c r="G120" i="8"/>
  <c r="L119" i="8"/>
  <c r="G113" i="3" l="1"/>
  <c r="L113" i="3" s="1"/>
  <c r="K112" i="3"/>
  <c r="D114" i="3"/>
  <c r="G121" i="8"/>
  <c r="L120" i="8"/>
  <c r="G122" i="9"/>
  <c r="L121" i="9"/>
  <c r="K113" i="3" l="1"/>
  <c r="G114" i="3"/>
  <c r="L114" i="3" s="1"/>
  <c r="D115" i="3"/>
  <c r="L122" i="9"/>
  <c r="G123" i="9"/>
  <c r="L121" i="8"/>
  <c r="G122" i="8"/>
  <c r="G115" i="3" l="1"/>
  <c r="L115" i="3" s="1"/>
  <c r="K114" i="3"/>
  <c r="D116" i="3"/>
  <c r="G123" i="8"/>
  <c r="L122" i="8"/>
  <c r="L123" i="9"/>
  <c r="G124" i="9"/>
  <c r="K115" i="3" l="1"/>
  <c r="G116" i="3"/>
  <c r="L116" i="3" s="1"/>
  <c r="D117" i="3"/>
  <c r="G125" i="9"/>
  <c r="L124" i="9"/>
  <c r="G124" i="8"/>
  <c r="L123" i="8"/>
  <c r="G117" i="3" l="1"/>
  <c r="L117" i="3" s="1"/>
  <c r="K116" i="3"/>
  <c r="D118" i="3"/>
  <c r="G125" i="8"/>
  <c r="L124" i="8"/>
  <c r="G126" i="9"/>
  <c r="L125" i="9"/>
  <c r="K117" i="3" l="1"/>
  <c r="G118" i="3"/>
  <c r="L118" i="3" s="1"/>
  <c r="D119" i="3"/>
  <c r="G127" i="9"/>
  <c r="L126" i="9"/>
  <c r="L125" i="8"/>
  <c r="G126" i="8"/>
  <c r="G119" i="3" l="1"/>
  <c r="L119" i="3" s="1"/>
  <c r="K118" i="3"/>
  <c r="D120" i="3"/>
  <c r="G127" i="8"/>
  <c r="L126" i="8"/>
  <c r="L127" i="9"/>
  <c r="G128" i="9"/>
  <c r="K119" i="3" l="1"/>
  <c r="G120" i="3"/>
  <c r="L120" i="3" s="1"/>
  <c r="D121" i="3"/>
  <c r="L128" i="9"/>
  <c r="G129" i="9"/>
  <c r="G128" i="8"/>
  <c r="L127" i="8"/>
  <c r="K120" i="3" l="1"/>
  <c r="G121" i="3"/>
  <c r="L121" i="3" s="1"/>
  <c r="D122" i="3"/>
  <c r="L128" i="8"/>
  <c r="G129" i="8"/>
  <c r="G130" i="9"/>
  <c r="L129" i="9"/>
  <c r="G122" i="3" l="1"/>
  <c r="L122" i="3" s="1"/>
  <c r="K121" i="3"/>
  <c r="D123" i="3"/>
  <c r="G131" i="9"/>
  <c r="L130" i="9"/>
  <c r="L129" i="8"/>
  <c r="G130" i="8"/>
  <c r="K122" i="3" l="1"/>
  <c r="G123" i="3"/>
  <c r="L123" i="3" s="1"/>
  <c r="D124" i="3"/>
  <c r="L130" i="8"/>
  <c r="G131" i="8"/>
  <c r="L131" i="9"/>
  <c r="G132" i="9"/>
  <c r="K123" i="3" l="1"/>
  <c r="G124" i="3"/>
  <c r="L124" i="3" s="1"/>
  <c r="D125" i="3"/>
  <c r="G132" i="8"/>
  <c r="L131" i="8"/>
  <c r="L132" i="9"/>
  <c r="G133" i="9"/>
  <c r="K124" i="3" l="1"/>
  <c r="G125" i="3"/>
  <c r="L125" i="3" s="1"/>
  <c r="D126" i="3"/>
  <c r="G134" i="9"/>
  <c r="L133" i="9"/>
  <c r="L132" i="8"/>
  <c r="G133" i="8"/>
  <c r="K125" i="3" l="1"/>
  <c r="G126" i="3"/>
  <c r="L126" i="3" s="1"/>
  <c r="D127" i="3"/>
  <c r="L133" i="8"/>
  <c r="G134" i="8"/>
  <c r="G135" i="9"/>
  <c r="L134" i="9"/>
  <c r="G127" i="3" l="1"/>
  <c r="L127" i="3" s="1"/>
  <c r="K126" i="3"/>
  <c r="D128" i="3"/>
  <c r="G135" i="8"/>
  <c r="L134" i="8"/>
  <c r="L135" i="9"/>
  <c r="G136" i="9"/>
  <c r="K127" i="3" l="1"/>
  <c r="G128" i="3"/>
  <c r="L128" i="3" s="1"/>
  <c r="D129" i="3"/>
  <c r="L136" i="9"/>
  <c r="G137" i="9"/>
  <c r="G136" i="8"/>
  <c r="L135" i="8"/>
  <c r="K128" i="3" l="1"/>
  <c r="G129" i="3"/>
  <c r="L129" i="3" s="1"/>
  <c r="D130" i="3"/>
  <c r="G138" i="9"/>
  <c r="L137" i="9"/>
  <c r="G137" i="8"/>
  <c r="L136" i="8"/>
  <c r="K129" i="3" l="1"/>
  <c r="G130" i="3"/>
  <c r="L130" i="3" s="1"/>
  <c r="D131" i="3"/>
  <c r="L137" i="8"/>
  <c r="G138" i="8"/>
  <c r="G139" i="9"/>
  <c r="L138" i="9"/>
  <c r="K130" i="3" l="1"/>
  <c r="G131" i="3"/>
  <c r="L131" i="3" s="1"/>
  <c r="D132" i="3"/>
  <c r="G139" i="8"/>
  <c r="L138" i="8"/>
  <c r="L139" i="9"/>
  <c r="G140" i="9"/>
  <c r="K131" i="3" l="1"/>
  <c r="G132" i="3"/>
  <c r="L132" i="3" s="1"/>
  <c r="D133" i="3"/>
  <c r="L140" i="9"/>
  <c r="G141" i="9"/>
  <c r="G140" i="8"/>
  <c r="L139" i="8"/>
  <c r="G133" i="3" l="1"/>
  <c r="L133" i="3" s="1"/>
  <c r="K132" i="3"/>
  <c r="D134" i="3"/>
  <c r="G141" i="8"/>
  <c r="L140" i="8"/>
  <c r="G142" i="9"/>
  <c r="L141" i="9"/>
  <c r="G134" i="3" l="1"/>
  <c r="L134" i="3" s="1"/>
  <c r="K133" i="3"/>
  <c r="D135" i="3"/>
  <c r="G143" i="9"/>
  <c r="L142" i="9"/>
  <c r="L141" i="8"/>
  <c r="G142" i="8"/>
  <c r="G135" i="3" l="1"/>
  <c r="K135" i="3" s="1"/>
  <c r="K134" i="3"/>
  <c r="G143" i="8"/>
  <c r="L142" i="8"/>
  <c r="L143" i="9"/>
  <c r="G144" i="9"/>
  <c r="L135" i="3" l="1"/>
  <c r="L144" i="9"/>
  <c r="G145" i="9"/>
  <c r="G144" i="8"/>
  <c r="L143" i="8"/>
  <c r="G146" i="9" l="1"/>
  <c r="L145" i="9"/>
  <c r="L144" i="8"/>
  <c r="G145" i="8"/>
  <c r="L145" i="8" l="1"/>
  <c r="G146" i="8"/>
  <c r="G147" i="9"/>
  <c r="L146" i="9"/>
  <c r="L146" i="8" l="1"/>
  <c r="G147" i="8"/>
  <c r="L147" i="9"/>
  <c r="G148" i="9"/>
  <c r="L148" i="9" l="1"/>
  <c r="G149" i="9"/>
  <c r="G148" i="8"/>
  <c r="L147" i="8"/>
  <c r="G150" i="9" l="1"/>
  <c r="L149" i="9"/>
  <c r="L148" i="8"/>
  <c r="G149" i="8"/>
  <c r="L149" i="8" l="1"/>
  <c r="G150" i="8"/>
  <c r="G151" i="9"/>
  <c r="L150" i="9"/>
  <c r="L151" i="9" l="1"/>
  <c r="G152" i="9"/>
  <c r="G151" i="8"/>
  <c r="L150" i="8"/>
  <c r="G152" i="8" l="1"/>
  <c r="L151" i="8"/>
  <c r="L152" i="9"/>
  <c r="G153" i="9"/>
  <c r="G154" i="9" l="1"/>
  <c r="L153" i="9"/>
  <c r="G153" i="8"/>
  <c r="L152" i="8"/>
  <c r="L153" i="8" l="1"/>
  <c r="G154" i="8"/>
  <c r="G155" i="9"/>
  <c r="L154" i="9"/>
  <c r="G155" i="8" l="1"/>
  <c r="L154" i="8"/>
  <c r="L155" i="9"/>
  <c r="G156" i="9"/>
  <c r="L156" i="9" l="1"/>
  <c r="G157" i="9"/>
  <c r="G156" i="8"/>
  <c r="L155" i="8"/>
  <c r="G158" i="9" l="1"/>
  <c r="L157" i="9"/>
  <c r="G157" i="8"/>
  <c r="L156" i="8"/>
  <c r="L157" i="8" l="1"/>
  <c r="G158" i="8"/>
  <c r="G159" i="9"/>
  <c r="L158" i="9"/>
  <c r="L159" i="9" l="1"/>
  <c r="G160" i="9"/>
  <c r="G159" i="8"/>
  <c r="L158" i="8"/>
  <c r="G160" i="8" l="1"/>
  <c r="L159" i="8"/>
  <c r="L160" i="9"/>
  <c r="G161" i="9"/>
  <c r="G162" i="9" l="1"/>
  <c r="L161" i="9"/>
  <c r="L160" i="8"/>
  <c r="G161" i="8"/>
  <c r="L161" i="8" l="1"/>
  <c r="G162" i="8"/>
  <c r="G163" i="9"/>
  <c r="L162" i="9"/>
  <c r="L163" i="9" l="1"/>
  <c r="G164" i="9"/>
  <c r="L162" i="8"/>
  <c r="G163" i="8"/>
  <c r="G164" i="8" l="1"/>
  <c r="L163" i="8"/>
  <c r="L164" i="9"/>
  <c r="G165" i="9"/>
  <c r="G166" i="9" l="1"/>
  <c r="L165" i="9"/>
  <c r="L164" i="8"/>
  <c r="G165" i="8"/>
  <c r="L165" i="8" l="1"/>
  <c r="G166" i="8"/>
  <c r="G167" i="9"/>
  <c r="L166" i="9"/>
  <c r="G167" i="8" l="1"/>
  <c r="L166" i="8"/>
  <c r="L167" i="9"/>
  <c r="G168" i="9"/>
  <c r="L168" i="9" l="1"/>
  <c r="G169" i="9"/>
  <c r="G168" i="8"/>
  <c r="L167" i="8"/>
  <c r="G170" i="9" l="1"/>
  <c r="L169" i="9"/>
  <c r="G169" i="8"/>
  <c r="L168" i="8"/>
  <c r="L169" i="8" l="1"/>
  <c r="G170" i="8"/>
  <c r="G171" i="9"/>
  <c r="L170" i="9"/>
  <c r="L171" i="9" l="1"/>
  <c r="G172" i="9"/>
  <c r="G171" i="8"/>
  <c r="L170" i="8"/>
  <c r="G172" i="8" l="1"/>
  <c r="L171" i="8"/>
  <c r="L172" i="9"/>
  <c r="G173" i="9"/>
  <c r="G174" i="9" l="1"/>
  <c r="L173" i="9"/>
  <c r="G173" i="8"/>
  <c r="L172" i="8"/>
  <c r="L173" i="8" l="1"/>
  <c r="G174" i="8"/>
  <c r="G175" i="9"/>
  <c r="L174" i="9"/>
  <c r="G175" i="8" l="1"/>
  <c r="L174" i="8"/>
  <c r="L175" i="9"/>
  <c r="G176" i="9"/>
  <c r="L176" i="9" l="1"/>
  <c r="G177" i="9"/>
  <c r="G176" i="8"/>
  <c r="L175" i="8"/>
  <c r="G178" i="9" l="1"/>
  <c r="L177" i="9"/>
  <c r="L176" i="8"/>
  <c r="G177" i="8"/>
  <c r="L177" i="8" l="1"/>
  <c r="G178" i="8"/>
  <c r="G179" i="9"/>
  <c r="L178" i="9"/>
  <c r="L179" i="9" l="1"/>
  <c r="G180" i="9"/>
  <c r="L178" i="8"/>
  <c r="G179" i="8"/>
  <c r="L180" i="9" l="1"/>
  <c r="G181" i="9"/>
  <c r="G180" i="8"/>
  <c r="L179" i="8"/>
  <c r="G182" i="9" l="1"/>
  <c r="L181" i="9"/>
  <c r="L180" i="8"/>
  <c r="G181" i="8"/>
  <c r="L181" i="8" l="1"/>
  <c r="G182" i="8"/>
  <c r="G183" i="9"/>
  <c r="L182" i="9"/>
  <c r="L183" i="9" l="1"/>
  <c r="G184" i="9"/>
  <c r="G183" i="8"/>
  <c r="L182" i="8"/>
  <c r="L184" i="9" l="1"/>
  <c r="G185" i="9"/>
  <c r="G184" i="8"/>
  <c r="L183" i="8"/>
  <c r="G186" i="9" l="1"/>
  <c r="L185" i="9"/>
  <c r="G185" i="8"/>
  <c r="L184" i="8"/>
  <c r="L185" i="8" l="1"/>
  <c r="G186" i="8"/>
  <c r="G187" i="9"/>
  <c r="L186" i="9"/>
  <c r="L187" i="9" l="1"/>
  <c r="G188" i="9"/>
  <c r="G187" i="8"/>
  <c r="L186" i="8"/>
  <c r="G188" i="8" l="1"/>
  <c r="L187" i="8"/>
  <c r="G189" i="9"/>
  <c r="L188" i="9"/>
  <c r="G190" i="9" l="1"/>
  <c r="L189" i="9"/>
  <c r="G189" i="8"/>
  <c r="L188" i="8"/>
  <c r="L189" i="8" l="1"/>
  <c r="G190" i="8"/>
  <c r="L190" i="9"/>
  <c r="G191" i="9"/>
  <c r="L191" i="9" l="1"/>
  <c r="G192" i="9"/>
  <c r="G191" i="8"/>
  <c r="L190" i="8"/>
  <c r="G192" i="8" l="1"/>
  <c r="L191" i="8"/>
  <c r="L192" i="9"/>
  <c r="G193" i="9"/>
  <c r="G194" i="9" l="1"/>
  <c r="L193" i="9"/>
  <c r="L192" i="8"/>
  <c r="G193" i="8"/>
  <c r="L193" i="8" l="1"/>
  <c r="G194" i="8"/>
  <c r="G195" i="9"/>
  <c r="L194" i="9"/>
  <c r="L195" i="9" l="1"/>
  <c r="G196" i="9"/>
  <c r="L194" i="8"/>
  <c r="G195" i="8"/>
  <c r="G196" i="8" l="1"/>
  <c r="L195" i="8"/>
  <c r="G197" i="9"/>
  <c r="L196" i="9"/>
  <c r="G198" i="9" l="1"/>
  <c r="L197" i="9"/>
  <c r="L196" i="8"/>
  <c r="G197" i="8"/>
  <c r="L197" i="8" l="1"/>
  <c r="G198" i="8"/>
  <c r="L198" i="9"/>
  <c r="G199" i="9"/>
  <c r="L199" i="9" l="1"/>
  <c r="G200" i="9"/>
  <c r="G199" i="8"/>
  <c r="L198" i="8"/>
  <c r="G200" i="8" l="1"/>
  <c r="L199" i="8"/>
  <c r="L200" i="9"/>
  <c r="G201" i="9"/>
  <c r="G202" i="9" l="1"/>
  <c r="L201" i="9"/>
  <c r="G201" i="8"/>
  <c r="L200" i="8"/>
  <c r="L201" i="8" l="1"/>
  <c r="G202" i="8"/>
  <c r="G203" i="9"/>
  <c r="L202" i="9"/>
  <c r="L203" i="9" l="1"/>
  <c r="G204" i="9"/>
  <c r="G203" i="8"/>
  <c r="L202" i="8"/>
  <c r="G205" i="9" l="1"/>
  <c r="L204" i="9"/>
  <c r="G204" i="8"/>
  <c r="L203" i="8"/>
  <c r="G205" i="8" l="1"/>
  <c r="L204" i="8"/>
  <c r="G206" i="9"/>
  <c r="L205" i="9"/>
  <c r="L206" i="9" l="1"/>
  <c r="G207" i="9"/>
  <c r="L205" i="8"/>
  <c r="G206" i="8"/>
  <c r="G207" i="8" l="1"/>
  <c r="L206" i="8"/>
  <c r="L207" i="9"/>
  <c r="G208" i="9"/>
  <c r="L208" i="9" l="1"/>
  <c r="G209" i="9"/>
  <c r="G208" i="8"/>
  <c r="L207" i="8"/>
  <c r="L208" i="8" l="1"/>
  <c r="G209" i="8"/>
  <c r="G210" i="9"/>
  <c r="L209" i="9"/>
  <c r="L210" i="9" l="1"/>
  <c r="G211" i="9"/>
  <c r="L209" i="8"/>
  <c r="G210" i="8"/>
  <c r="L210" i="8" l="1"/>
  <c r="G211" i="8"/>
  <c r="L211" i="9"/>
  <c r="G212" i="9"/>
  <c r="G213" i="9" l="1"/>
  <c r="L212" i="9"/>
  <c r="G212" i="8"/>
  <c r="L211" i="8"/>
  <c r="L212" i="8" l="1"/>
  <c r="G213" i="8"/>
  <c r="G214" i="9"/>
  <c r="L213" i="9"/>
  <c r="L213" i="8" l="1"/>
  <c r="G214" i="8"/>
  <c r="G215" i="9"/>
  <c r="L214" i="9"/>
  <c r="G215" i="8" l="1"/>
  <c r="L214" i="8"/>
  <c r="L215" i="9"/>
  <c r="G216" i="9"/>
  <c r="G217" i="9" l="1"/>
  <c r="L216" i="9"/>
  <c r="G216" i="8"/>
  <c r="L215" i="8"/>
  <c r="G217" i="8" l="1"/>
  <c r="L216" i="8"/>
  <c r="G218" i="9"/>
  <c r="L217" i="9"/>
  <c r="L218" i="9" l="1"/>
  <c r="G219" i="9"/>
  <c r="L217" i="8"/>
  <c r="G218" i="8"/>
  <c r="G219" i="8" l="1"/>
  <c r="L218" i="8"/>
  <c r="L219" i="9"/>
  <c r="G220" i="9"/>
  <c r="L220" i="9" l="1"/>
  <c r="G221" i="9"/>
  <c r="G220" i="8"/>
  <c r="L219" i="8"/>
  <c r="G222" i="9" l="1"/>
  <c r="L221" i="9"/>
  <c r="G221" i="8"/>
  <c r="L220" i="8"/>
  <c r="L221" i="8" l="1"/>
  <c r="G222" i="8"/>
  <c r="L222" i="9"/>
  <c r="G223" i="9"/>
  <c r="L223" i="9" l="1"/>
  <c r="G224" i="9"/>
  <c r="G223" i="8"/>
  <c r="L222" i="8"/>
  <c r="L224" i="9" l="1"/>
  <c r="G225" i="9"/>
  <c r="G224" i="8"/>
  <c r="L223" i="8"/>
  <c r="L224" i="8" l="1"/>
  <c r="G225" i="8"/>
  <c r="G226" i="9"/>
  <c r="L225" i="9"/>
  <c r="G227" i="9" l="1"/>
  <c r="L226" i="9"/>
  <c r="L225" i="8"/>
  <c r="G226" i="8"/>
  <c r="L226" i="8" l="1"/>
  <c r="G227" i="8"/>
  <c r="L227" i="9"/>
  <c r="G228" i="9"/>
  <c r="G229" i="9" l="1"/>
  <c r="L228" i="9"/>
  <c r="G228" i="8"/>
  <c r="L227" i="8"/>
  <c r="L228" i="8" l="1"/>
  <c r="G229" i="8"/>
  <c r="G230" i="9"/>
  <c r="L229" i="9"/>
  <c r="G231" i="9" l="1"/>
  <c r="L230" i="9"/>
  <c r="L229" i="8"/>
  <c r="G230" i="8"/>
  <c r="G231" i="8" l="1"/>
  <c r="L230" i="8"/>
  <c r="L231" i="9"/>
  <c r="G232" i="9"/>
  <c r="G233" i="9" l="1"/>
  <c r="L232" i="9"/>
  <c r="G232" i="8"/>
  <c r="L231" i="8"/>
  <c r="G233" i="8" l="1"/>
  <c r="L232" i="8"/>
  <c r="G234" i="9"/>
  <c r="L233" i="9"/>
  <c r="G235" i="9" l="1"/>
  <c r="L234" i="9"/>
  <c r="L233" i="8"/>
  <c r="G234" i="8"/>
  <c r="G235" i="8" l="1"/>
  <c r="L234" i="8"/>
  <c r="L235" i="9"/>
  <c r="G236" i="9"/>
  <c r="G237" i="9" l="1"/>
  <c r="L236" i="9"/>
  <c r="G236" i="8"/>
  <c r="L235" i="8"/>
  <c r="G237" i="8" l="1"/>
  <c r="L236" i="8"/>
  <c r="G238" i="9"/>
  <c r="L237" i="9"/>
  <c r="G239" i="9" l="1"/>
  <c r="L238" i="9"/>
  <c r="L237" i="8"/>
  <c r="G238" i="8"/>
  <c r="G239" i="8" l="1"/>
  <c r="L238" i="8"/>
  <c r="L239" i="9"/>
  <c r="G240" i="9"/>
  <c r="G241" i="9" l="1"/>
  <c r="L240" i="9"/>
  <c r="G240" i="8"/>
  <c r="L239" i="8"/>
  <c r="L240" i="8" l="1"/>
  <c r="G241" i="8"/>
  <c r="G242" i="9"/>
  <c r="L241" i="9"/>
  <c r="G243" i="9" l="1"/>
  <c r="L242" i="9"/>
  <c r="L241" i="8"/>
  <c r="G242" i="8"/>
  <c r="L242" i="8" l="1"/>
  <c r="G243" i="8"/>
  <c r="L243" i="9"/>
  <c r="G244" i="9"/>
  <c r="G245" i="9" l="1"/>
  <c r="L244" i="9"/>
  <c r="G244" i="8"/>
  <c r="L243" i="8"/>
  <c r="L244" i="8" l="1"/>
  <c r="G245" i="8"/>
  <c r="G246" i="9"/>
  <c r="L245" i="9"/>
  <c r="G246" i="8" l="1"/>
  <c r="L245" i="8"/>
  <c r="G247" i="9"/>
  <c r="L246" i="9"/>
  <c r="L247" i="9" l="1"/>
  <c r="G248" i="9"/>
  <c r="G247" i="8"/>
  <c r="L246" i="8"/>
  <c r="G249" i="9" l="1"/>
  <c r="L248" i="9"/>
  <c r="L247" i="8"/>
  <c r="G248" i="8"/>
  <c r="L248" i="8" l="1"/>
  <c r="G249" i="8"/>
  <c r="G250" i="9"/>
  <c r="L249" i="9"/>
  <c r="G251" i="9" l="1"/>
  <c r="L250" i="9"/>
  <c r="G250" i="8"/>
  <c r="L249" i="8"/>
  <c r="G251" i="8" l="1"/>
  <c r="L250" i="8"/>
  <c r="L251" i="9"/>
  <c r="G252" i="9"/>
  <c r="G253" i="9" l="1"/>
  <c r="L252" i="9"/>
  <c r="G252" i="8"/>
  <c r="L251" i="8"/>
  <c r="G253" i="8" l="1"/>
  <c r="L252" i="8"/>
  <c r="G254" i="9"/>
  <c r="L253" i="9"/>
  <c r="G255" i="9" l="1"/>
  <c r="L254" i="9"/>
  <c r="L253" i="8"/>
  <c r="G254" i="8"/>
  <c r="L254" i="8" l="1"/>
  <c r="G255" i="8"/>
  <c r="L255" i="9"/>
  <c r="G256" i="9"/>
  <c r="G257" i="9" l="1"/>
  <c r="L256" i="9"/>
  <c r="G256" i="8"/>
  <c r="L255" i="8"/>
  <c r="L256" i="8" l="1"/>
  <c r="G257" i="8"/>
  <c r="G258" i="9"/>
  <c r="L257" i="9"/>
  <c r="L257" i="8" l="1"/>
  <c r="G258" i="8"/>
  <c r="G259" i="9"/>
  <c r="L258" i="9"/>
  <c r="L259" i="9" l="1"/>
  <c r="G260" i="9"/>
  <c r="G259" i="8"/>
  <c r="L258" i="8"/>
  <c r="G260" i="8" l="1"/>
  <c r="L259" i="8"/>
  <c r="G261" i="9"/>
  <c r="L260" i="9"/>
  <c r="G262" i="9" l="1"/>
  <c r="L261" i="9"/>
  <c r="L260" i="8"/>
  <c r="G261" i="8"/>
  <c r="L261" i="8" l="1"/>
  <c r="G262" i="8"/>
  <c r="G263" i="9"/>
  <c r="L262" i="9"/>
  <c r="L263" i="9" l="1"/>
  <c r="G264" i="9"/>
  <c r="G263" i="8"/>
  <c r="L262" i="8"/>
  <c r="G264" i="8" l="1"/>
  <c r="L263" i="8"/>
  <c r="G265" i="9"/>
  <c r="L264" i="9"/>
  <c r="G266" i="9" l="1"/>
  <c r="L265" i="9"/>
  <c r="L264" i="8"/>
  <c r="G265" i="8"/>
  <c r="G266" i="8" l="1"/>
  <c r="L265" i="8"/>
  <c r="G267" i="9"/>
  <c r="L266" i="9"/>
  <c r="L267" i="9" l="1"/>
  <c r="G268" i="9"/>
  <c r="L266" i="8"/>
  <c r="G267" i="8"/>
  <c r="G268" i="8" l="1"/>
  <c r="L267" i="8"/>
  <c r="L268" i="9"/>
  <c r="G269" i="9"/>
  <c r="G270" i="9" l="1"/>
  <c r="L269" i="9"/>
  <c r="G269" i="8"/>
  <c r="L268" i="8"/>
  <c r="G270" i="8" l="1"/>
  <c r="L269" i="8"/>
  <c r="L270" i="9"/>
  <c r="G271" i="9"/>
  <c r="L271" i="9" l="1"/>
  <c r="G272" i="9"/>
  <c r="L270" i="8"/>
  <c r="G271" i="8"/>
  <c r="G272" i="8" l="1"/>
  <c r="L271" i="8"/>
  <c r="G273" i="9"/>
  <c r="L272" i="9"/>
  <c r="G274" i="9" l="1"/>
  <c r="L273" i="9"/>
  <c r="L272" i="8"/>
  <c r="G273" i="8"/>
  <c r="L273" i="8" l="1"/>
  <c r="G274" i="8"/>
  <c r="G275" i="9"/>
  <c r="L274" i="9"/>
  <c r="L275" i="9" l="1"/>
  <c r="G276" i="9"/>
  <c r="G275" i="8"/>
  <c r="L274" i="8"/>
  <c r="G276" i="8" l="1"/>
  <c r="L275" i="8"/>
  <c r="G277" i="9"/>
  <c r="L276" i="9"/>
  <c r="G278" i="9" l="1"/>
  <c r="L277" i="9"/>
  <c r="L276" i="8"/>
  <c r="G277" i="8"/>
  <c r="G278" i="8" l="1"/>
  <c r="L277" i="8"/>
  <c r="G279" i="9"/>
  <c r="L278" i="9"/>
  <c r="L279" i="9" l="1"/>
  <c r="G280" i="9"/>
  <c r="G279" i="8"/>
  <c r="L278" i="8"/>
  <c r="G280" i="8" l="1"/>
  <c r="L279" i="8"/>
  <c r="G281" i="9"/>
  <c r="L280" i="9"/>
  <c r="G282" i="9" l="1"/>
  <c r="L281" i="9"/>
  <c r="G281" i="8"/>
  <c r="L280" i="8"/>
  <c r="L281" i="8" l="1"/>
  <c r="G282" i="8"/>
  <c r="G283" i="9"/>
  <c r="L282" i="9"/>
  <c r="L283" i="9" l="1"/>
  <c r="G284" i="9"/>
  <c r="L282" i="8"/>
  <c r="G283" i="8"/>
  <c r="G284" i="8" l="1"/>
  <c r="L283" i="8"/>
  <c r="L284" i="9"/>
  <c r="G285" i="9"/>
  <c r="G286" i="9" l="1"/>
  <c r="L285" i="9"/>
  <c r="G285" i="8"/>
  <c r="L284" i="8"/>
  <c r="L285" i="8" l="1"/>
  <c r="G286" i="8"/>
  <c r="L286" i="9"/>
  <c r="G287" i="9"/>
  <c r="G287" i="8" l="1"/>
  <c r="L286" i="8"/>
  <c r="L287" i="9"/>
  <c r="G288" i="9"/>
  <c r="G289" i="9" l="1"/>
  <c r="L288" i="9"/>
  <c r="G288" i="8"/>
  <c r="L287" i="8"/>
  <c r="G289" i="8" l="1"/>
  <c r="L288" i="8"/>
  <c r="L289" i="9"/>
  <c r="G290" i="9"/>
  <c r="L290" i="9" l="1"/>
  <c r="G291" i="9"/>
  <c r="L289" i="8"/>
  <c r="G290" i="8"/>
  <c r="L290" i="8" l="1"/>
  <c r="G291" i="8"/>
  <c r="G292" i="9"/>
  <c r="L291" i="9"/>
  <c r="G293" i="9" l="1"/>
  <c r="L292" i="9"/>
  <c r="G292" i="8"/>
  <c r="L291" i="8"/>
  <c r="G293" i="8" l="1"/>
  <c r="L292" i="8"/>
  <c r="L293" i="9"/>
  <c r="G294" i="9"/>
  <c r="L294" i="9" l="1"/>
  <c r="G295" i="9"/>
  <c r="L293" i="8"/>
  <c r="G294" i="8"/>
  <c r="G295" i="8" l="1"/>
  <c r="L294" i="8"/>
  <c r="G296" i="9"/>
  <c r="L295" i="9"/>
  <c r="G297" i="9" l="1"/>
  <c r="L296" i="9"/>
  <c r="G296" i="8"/>
  <c r="L295" i="8"/>
  <c r="L296" i="8" l="1"/>
  <c r="G297" i="8"/>
  <c r="G298" i="9"/>
  <c r="L297" i="9"/>
  <c r="L297" i="8" l="1"/>
  <c r="G298" i="8"/>
  <c r="L298" i="9"/>
  <c r="G299" i="9"/>
  <c r="G299" i="8" l="1"/>
  <c r="L298" i="8"/>
  <c r="G300" i="9"/>
  <c r="L299" i="9"/>
  <c r="G301" i="9" l="1"/>
  <c r="L300" i="9"/>
  <c r="G300" i="8"/>
  <c r="L299" i="8"/>
  <c r="L300" i="8" l="1"/>
  <c r="G301" i="8"/>
  <c r="G302" i="9"/>
  <c r="L301" i="9"/>
  <c r="L302" i="9" l="1"/>
  <c r="G303" i="9"/>
  <c r="L301" i="8"/>
  <c r="G302" i="8"/>
  <c r="G303" i="8" l="1"/>
  <c r="L302" i="8"/>
  <c r="L303" i="9"/>
  <c r="G304" i="9"/>
  <c r="G305" i="9" l="1"/>
  <c r="L304" i="9"/>
  <c r="G304" i="8"/>
  <c r="L303" i="8"/>
  <c r="L304" i="8" l="1"/>
  <c r="G305" i="8"/>
  <c r="L305" i="9"/>
  <c r="G306" i="9"/>
  <c r="L306" i="9" l="1"/>
  <c r="G307" i="9"/>
  <c r="L305" i="8"/>
  <c r="G306" i="8"/>
  <c r="G307" i="8" l="1"/>
  <c r="L306" i="8"/>
  <c r="G308" i="9"/>
  <c r="L307" i="9"/>
  <c r="G309" i="9" l="1"/>
  <c r="L308" i="9"/>
  <c r="G308" i="8"/>
  <c r="L307" i="8"/>
  <c r="L308" i="8" l="1"/>
  <c r="G309" i="8"/>
  <c r="G310" i="9"/>
  <c r="L309" i="9"/>
  <c r="L310" i="9" l="1"/>
  <c r="G311" i="9"/>
  <c r="L309" i="8"/>
  <c r="G310" i="8"/>
  <c r="L311" i="9" l="1"/>
  <c r="G312" i="9"/>
  <c r="G311" i="8"/>
  <c r="L310" i="8"/>
  <c r="G313" i="9" l="1"/>
  <c r="L312" i="9"/>
  <c r="G312" i="8"/>
  <c r="L311" i="8"/>
  <c r="L312" i="8" l="1"/>
  <c r="G313" i="8"/>
  <c r="G314" i="9"/>
  <c r="L313" i="9"/>
  <c r="L314" i="9" l="1"/>
  <c r="G315" i="9"/>
  <c r="L313" i="8"/>
  <c r="G314" i="8"/>
  <c r="G315" i="8" l="1"/>
  <c r="L314" i="8"/>
  <c r="L315" i="9"/>
  <c r="G316" i="9"/>
  <c r="G317" i="9" l="1"/>
  <c r="L316" i="9"/>
  <c r="G316" i="8"/>
  <c r="L315" i="8"/>
  <c r="G317" i="8" l="1"/>
  <c r="L316" i="8"/>
  <c r="G318" i="9"/>
  <c r="L317" i="9"/>
  <c r="L318" i="9" l="1"/>
  <c r="G319" i="9"/>
  <c r="L317" i="8"/>
  <c r="G318" i="8"/>
  <c r="L318" i="8" l="1"/>
  <c r="G319" i="8"/>
  <c r="L319" i="9"/>
  <c r="G320" i="9"/>
  <c r="G321" i="9" l="1"/>
  <c r="L320" i="9"/>
  <c r="G320" i="8"/>
  <c r="L319" i="8"/>
  <c r="G321" i="8" l="1"/>
  <c r="L320" i="8"/>
  <c r="G322" i="9"/>
  <c r="L321" i="9"/>
  <c r="L322" i="9" l="1"/>
  <c r="G323" i="9"/>
  <c r="L321" i="8"/>
  <c r="G322" i="8"/>
  <c r="L323" i="9" l="1"/>
  <c r="G324" i="9"/>
  <c r="L322" i="8"/>
  <c r="G323" i="8"/>
  <c r="G325" i="9" l="1"/>
  <c r="L324" i="9"/>
  <c r="G324" i="8"/>
  <c r="L323" i="8"/>
  <c r="G325" i="8" l="1"/>
  <c r="L324" i="8"/>
  <c r="G326" i="9"/>
  <c r="L325" i="9"/>
  <c r="L326" i="9" l="1"/>
  <c r="G327" i="9"/>
  <c r="L325" i="8"/>
  <c r="G326" i="8"/>
  <c r="L326" i="8" l="1"/>
  <c r="G327" i="8"/>
  <c r="L327" i="9"/>
  <c r="G328" i="9"/>
  <c r="G329" i="9" l="1"/>
  <c r="L328" i="9"/>
  <c r="G328" i="8"/>
  <c r="L327" i="8"/>
  <c r="G329" i="8" l="1"/>
  <c r="L328" i="8"/>
  <c r="G330" i="9"/>
  <c r="L329" i="9"/>
  <c r="L330" i="9" l="1"/>
  <c r="G331" i="9"/>
  <c r="L329" i="8"/>
  <c r="G330" i="8"/>
  <c r="L330" i="8" l="1"/>
  <c r="G331" i="8"/>
  <c r="L331" i="9"/>
  <c r="G332" i="9"/>
  <c r="G333" i="9" l="1"/>
  <c r="L332" i="9"/>
  <c r="G332" i="8"/>
  <c r="L331" i="8"/>
  <c r="G333" i="8" l="1"/>
  <c r="L332" i="8"/>
  <c r="G334" i="9"/>
  <c r="L333" i="9"/>
  <c r="L334" i="9" l="1"/>
  <c r="G335" i="9"/>
  <c r="L333" i="8"/>
  <c r="G334" i="8"/>
  <c r="L335" i="9" l="1"/>
  <c r="G336" i="9"/>
  <c r="L334" i="8"/>
  <c r="G335" i="8"/>
  <c r="G336" i="8" l="1"/>
  <c r="L335" i="8"/>
  <c r="G337" i="9"/>
  <c r="L336" i="9"/>
  <c r="G338" i="9" l="1"/>
  <c r="L337" i="9"/>
  <c r="G337" i="8"/>
  <c r="L336" i="8"/>
  <c r="L337" i="8" l="1"/>
  <c r="G338" i="8"/>
  <c r="L338" i="9"/>
  <c r="G339" i="9"/>
  <c r="L339" i="9" l="1"/>
  <c r="G340" i="9"/>
  <c r="L338" i="8"/>
  <c r="G339" i="8"/>
  <c r="G340" i="8" l="1"/>
  <c r="L339" i="8"/>
  <c r="G341" i="9"/>
  <c r="L340" i="9"/>
  <c r="G342" i="9" l="1"/>
  <c r="L341" i="9"/>
  <c r="G341" i="8"/>
  <c r="L340" i="8"/>
  <c r="L341" i="8" l="1"/>
  <c r="G342" i="8"/>
  <c r="L342" i="9"/>
  <c r="G343" i="9"/>
  <c r="L343" i="9" l="1"/>
  <c r="G344" i="9"/>
  <c r="L342" i="8"/>
  <c r="G343" i="8"/>
  <c r="G345" i="9" l="1"/>
  <c r="L344" i="9"/>
  <c r="G344" i="8"/>
  <c r="L343" i="8"/>
  <c r="G345" i="8" l="1"/>
  <c r="L344" i="8"/>
  <c r="G346" i="9"/>
  <c r="L345" i="9"/>
  <c r="L346" i="9" l="1"/>
  <c r="G347" i="9"/>
  <c r="L345" i="8"/>
  <c r="G346" i="8"/>
  <c r="L346" i="8" l="1"/>
  <c r="G347" i="8"/>
  <c r="L347" i="9"/>
  <c r="G348" i="9"/>
  <c r="G349" i="9" l="1"/>
  <c r="L348" i="9"/>
  <c r="G348" i="8"/>
  <c r="L347" i="8"/>
  <c r="G349" i="8" l="1"/>
  <c r="L348" i="8"/>
  <c r="G350" i="9"/>
  <c r="L349" i="9"/>
  <c r="L350" i="9" l="1"/>
  <c r="G351" i="9"/>
  <c r="L349" i="8"/>
  <c r="G350" i="8"/>
  <c r="L350" i="8" l="1"/>
  <c r="G351" i="8"/>
  <c r="L351" i="9"/>
  <c r="G352" i="9"/>
  <c r="G353" i="9" l="1"/>
  <c r="L352" i="9"/>
  <c r="G352" i="8"/>
  <c r="L351" i="8"/>
  <c r="G353" i="8" l="1"/>
  <c r="L352" i="8"/>
  <c r="G354" i="9"/>
  <c r="L353" i="9"/>
  <c r="L354" i="9" l="1"/>
  <c r="G355" i="9"/>
  <c r="G354" i="8"/>
  <c r="L353" i="8"/>
  <c r="L355" i="9" l="1"/>
  <c r="G356" i="9"/>
  <c r="L354" i="8"/>
  <c r="G355" i="8"/>
  <c r="L355" i="8" l="1"/>
  <c r="G356" i="8"/>
  <c r="G357" i="9"/>
  <c r="L356" i="9"/>
  <c r="G357" i="8" l="1"/>
  <c r="L356" i="8"/>
  <c r="G358" i="9"/>
  <c r="L357" i="9"/>
  <c r="L358" i="9" l="1"/>
  <c r="G359" i="9"/>
  <c r="G358" i="8"/>
  <c r="L357" i="8"/>
  <c r="L358" i="8" l="1"/>
  <c r="G359" i="8"/>
  <c r="L359" i="9"/>
  <c r="G360" i="9"/>
  <c r="G361" i="9" l="1"/>
  <c r="L360" i="9"/>
  <c r="L359" i="8"/>
  <c r="G360" i="8"/>
  <c r="G361" i="8" l="1"/>
  <c r="L360" i="8"/>
  <c r="G362" i="9"/>
  <c r="L361" i="9"/>
  <c r="L362" i="9" l="1"/>
  <c r="G363" i="9"/>
  <c r="L361" i="8"/>
  <c r="G362" i="8"/>
  <c r="L362" i="8" l="1"/>
  <c r="G363" i="8"/>
  <c r="L363" i="9"/>
  <c r="G364" i="9"/>
  <c r="G365" i="9" l="1"/>
  <c r="L364" i="9"/>
  <c r="G364" i="8"/>
  <c r="L363" i="8"/>
  <c r="G365" i="8" l="1"/>
  <c r="L364" i="8"/>
  <c r="G366" i="9"/>
  <c r="L365" i="9"/>
  <c r="L366" i="9" l="1"/>
  <c r="G367" i="9"/>
  <c r="L365" i="8"/>
  <c r="G366" i="8"/>
  <c r="L367" i="9" l="1"/>
  <c r="G368" i="9"/>
  <c r="L366" i="8"/>
  <c r="G367" i="8"/>
  <c r="G368" i="8" l="1"/>
  <c r="L367" i="8"/>
  <c r="G369" i="9"/>
  <c r="L368" i="9"/>
  <c r="G370" i="9" l="1"/>
  <c r="L369" i="9"/>
  <c r="G369" i="8"/>
  <c r="L368" i="8"/>
  <c r="G370" i="8" l="1"/>
  <c r="L369" i="8"/>
  <c r="L370" i="9"/>
  <c r="G371" i="9"/>
  <c r="L371" i="9" l="1"/>
  <c r="G372" i="9"/>
  <c r="L370" i="8"/>
  <c r="G371" i="8"/>
  <c r="L371" i="8" l="1"/>
  <c r="G372" i="8"/>
  <c r="G373" i="9"/>
  <c r="L372" i="9"/>
  <c r="G373" i="8" l="1"/>
  <c r="L372" i="8"/>
  <c r="G374" i="9"/>
  <c r="L373" i="9"/>
  <c r="L373" i="8" l="1"/>
  <c r="G374" i="8"/>
  <c r="L374" i="9"/>
  <c r="G375" i="9"/>
  <c r="L375" i="9" l="1"/>
  <c r="G376" i="9"/>
  <c r="L374" i="8"/>
  <c r="G375" i="8"/>
  <c r="G377" i="9" l="1"/>
  <c r="L376" i="9"/>
  <c r="G376" i="8"/>
  <c r="L375" i="8"/>
  <c r="G377" i="8" l="1"/>
  <c r="L376" i="8"/>
  <c r="G378" i="9"/>
  <c r="L377" i="9"/>
  <c r="L378" i="9" l="1"/>
  <c r="G379" i="9"/>
  <c r="G378" i="8"/>
  <c r="L377" i="8"/>
  <c r="L378" i="8" l="1"/>
  <c r="G379" i="8"/>
  <c r="L379" i="9"/>
  <c r="G380" i="9"/>
  <c r="G381" i="9" l="1"/>
  <c r="L380" i="9"/>
  <c r="L379" i="8"/>
  <c r="G380" i="8"/>
  <c r="G381" i="8" l="1"/>
  <c r="L380" i="8"/>
  <c r="L381" i="9"/>
  <c r="G382" i="9"/>
  <c r="L382" i="9" l="1"/>
  <c r="G383" i="9"/>
  <c r="L381" i="8"/>
  <c r="G382" i="8"/>
  <c r="L382" i="8" l="1"/>
  <c r="G383" i="8"/>
  <c r="G384" i="9"/>
  <c r="L383" i="9"/>
  <c r="G385" i="9" l="1"/>
  <c r="L384" i="9"/>
  <c r="G384" i="8"/>
  <c r="L383" i="8"/>
  <c r="G385" i="8" l="1"/>
  <c r="L384" i="8"/>
  <c r="L385" i="9"/>
  <c r="G386" i="9"/>
  <c r="L386" i="9" l="1"/>
  <c r="G387" i="9"/>
  <c r="G386" i="8"/>
  <c r="L385" i="8"/>
  <c r="G388" i="9" l="1"/>
  <c r="L387" i="9"/>
  <c r="L386" i="8"/>
  <c r="G387" i="8"/>
  <c r="L387" i="8" l="1"/>
  <c r="G388" i="8"/>
  <c r="G389" i="9"/>
  <c r="L388" i="9"/>
  <c r="G390" i="9" l="1"/>
  <c r="L389" i="9"/>
  <c r="G389" i="8"/>
  <c r="L388" i="8"/>
  <c r="L389" i="8" l="1"/>
  <c r="G390" i="8"/>
  <c r="L390" i="9"/>
  <c r="G391" i="9"/>
  <c r="L390" i="8" l="1"/>
  <c r="G391" i="8"/>
  <c r="L391" i="9"/>
  <c r="G392" i="9"/>
  <c r="G393" i="9" l="1"/>
  <c r="L392" i="9"/>
  <c r="G392" i="8"/>
  <c r="L391" i="8"/>
  <c r="G393" i="8" l="1"/>
  <c r="L392" i="8"/>
  <c r="G394" i="9"/>
  <c r="L393" i="9"/>
  <c r="L394" i="9" l="1"/>
  <c r="G395" i="9"/>
  <c r="G394" i="8"/>
  <c r="L393" i="8"/>
  <c r="L395" i="9" l="1"/>
  <c r="G396" i="9"/>
  <c r="L394" i="8"/>
  <c r="G395" i="8"/>
  <c r="L395" i="8" l="1"/>
  <c r="G396" i="8"/>
  <c r="G397" i="9"/>
  <c r="L396" i="9"/>
  <c r="G397" i="8" l="1"/>
  <c r="L396" i="8"/>
  <c r="L397" i="9"/>
  <c r="G398" i="9"/>
  <c r="L398" i="9" l="1"/>
  <c r="G399" i="9"/>
  <c r="L397" i="8"/>
  <c r="G398" i="8"/>
  <c r="L398" i="8" l="1"/>
  <c r="G399" i="8"/>
  <c r="G400" i="9"/>
  <c r="L399" i="9"/>
  <c r="G401" i="9" l="1"/>
  <c r="L400" i="9"/>
  <c r="G400" i="8"/>
  <c r="L399" i="8"/>
  <c r="G401" i="8" l="1"/>
  <c r="L400" i="8"/>
  <c r="L401" i="9"/>
  <c r="G402" i="9"/>
  <c r="L402" i="9" l="1"/>
  <c r="G403" i="9"/>
  <c r="G402" i="8"/>
  <c r="L401" i="8"/>
  <c r="G404" i="9" l="1"/>
  <c r="L403" i="9"/>
  <c r="L402" i="8"/>
  <c r="G403" i="8"/>
  <c r="L403" i="8" l="1"/>
  <c r="G404" i="8"/>
  <c r="G405" i="9"/>
  <c r="L404" i="9"/>
  <c r="G405" i="8" l="1"/>
  <c r="L404" i="8"/>
  <c r="G406" i="9"/>
  <c r="L405" i="9"/>
  <c r="L406" i="9" l="1"/>
  <c r="G407" i="9"/>
  <c r="L405" i="8"/>
  <c r="G406" i="8"/>
  <c r="L406" i="8" l="1"/>
  <c r="G407" i="8"/>
  <c r="L407" i="9"/>
  <c r="G408" i="9"/>
  <c r="G409" i="9" l="1"/>
  <c r="L408" i="9"/>
  <c r="G408" i="8"/>
  <c r="L407" i="8"/>
  <c r="G409" i="8" l="1"/>
  <c r="L408" i="8"/>
  <c r="G410" i="9"/>
  <c r="L409" i="9"/>
  <c r="L410" i="9" l="1"/>
  <c r="G411" i="9"/>
  <c r="G410" i="8"/>
  <c r="L409" i="8"/>
  <c r="L410" i="8" l="1"/>
  <c r="G411" i="8"/>
  <c r="L411" i="9"/>
  <c r="G412" i="9"/>
  <c r="L411" i="8" l="1"/>
  <c r="G412" i="8"/>
  <c r="G413" i="9"/>
  <c r="L412" i="9"/>
  <c r="L413" i="9" l="1"/>
  <c r="G414" i="9"/>
  <c r="G413" i="8"/>
  <c r="L412" i="8"/>
  <c r="L414" i="9" l="1"/>
  <c r="G415" i="9"/>
  <c r="L413" i="8"/>
  <c r="G414" i="8"/>
  <c r="L414" i="8" l="1"/>
  <c r="G415" i="8"/>
  <c r="G416" i="9"/>
  <c r="L415" i="9"/>
  <c r="G417" i="9" l="1"/>
  <c r="L416" i="9"/>
  <c r="G416" i="8"/>
  <c r="L415" i="8"/>
  <c r="G417" i="8" l="1"/>
  <c r="L416" i="8"/>
  <c r="G418" i="9"/>
  <c r="L417" i="9"/>
  <c r="L418" i="9" l="1"/>
  <c r="G419" i="9"/>
  <c r="G418" i="8"/>
  <c r="L417" i="8"/>
  <c r="L418" i="8" l="1"/>
  <c r="G419" i="8"/>
  <c r="G420" i="9"/>
  <c r="L419" i="9"/>
  <c r="G421" i="9" l="1"/>
  <c r="L420" i="9"/>
  <c r="L419" i="8"/>
  <c r="G420" i="8"/>
  <c r="G421" i="8" l="1"/>
  <c r="L420" i="8"/>
  <c r="G422" i="9"/>
  <c r="L421" i="9"/>
  <c r="L422" i="9" l="1"/>
  <c r="G423" i="9"/>
  <c r="L421" i="8"/>
  <c r="G422" i="8"/>
  <c r="L422" i="8" l="1"/>
  <c r="G423" i="8"/>
  <c r="G424" i="9"/>
  <c r="L423" i="9"/>
  <c r="G425" i="9" l="1"/>
  <c r="L424" i="9"/>
  <c r="G424" i="8"/>
  <c r="L423" i="8"/>
  <c r="G425" i="8" l="1"/>
  <c r="L424" i="8"/>
  <c r="G426" i="9"/>
  <c r="L425" i="9"/>
  <c r="L426" i="9" l="1"/>
  <c r="G427" i="9"/>
  <c r="G426" i="8"/>
  <c r="L425" i="8"/>
  <c r="G428" i="9" l="1"/>
  <c r="L427" i="9"/>
  <c r="L426" i="8"/>
  <c r="G427" i="8"/>
  <c r="L427" i="8" l="1"/>
  <c r="G428" i="8"/>
  <c r="G429" i="9"/>
  <c r="L428" i="9"/>
  <c r="G430" i="9" l="1"/>
  <c r="L429" i="9"/>
  <c r="G429" i="8"/>
  <c r="L428" i="8"/>
  <c r="L429" i="8" l="1"/>
  <c r="G430" i="8"/>
  <c r="L430" i="9"/>
  <c r="G431" i="9"/>
  <c r="G432" i="9" l="1"/>
  <c r="L431" i="9"/>
  <c r="L430" i="8"/>
  <c r="G431" i="8"/>
  <c r="G432" i="8" l="1"/>
  <c r="L431" i="8"/>
  <c r="G433" i="9"/>
  <c r="L432" i="9"/>
  <c r="G434" i="9" l="1"/>
  <c r="L433" i="9"/>
  <c r="G433" i="8"/>
  <c r="L432" i="8"/>
  <c r="G434" i="8" l="1"/>
  <c r="L433" i="8"/>
  <c r="L434" i="9"/>
  <c r="G435" i="9"/>
  <c r="G436" i="9" l="1"/>
  <c r="L435" i="9"/>
  <c r="L434" i="8"/>
  <c r="G435" i="8"/>
  <c r="L435" i="8" l="1"/>
  <c r="G436" i="8"/>
  <c r="G437" i="9"/>
  <c r="L436" i="9"/>
  <c r="G437" i="8" l="1"/>
  <c r="L436" i="8"/>
  <c r="G438" i="9"/>
  <c r="L437" i="9"/>
  <c r="L438" i="9" l="1"/>
  <c r="G439" i="9"/>
  <c r="L437" i="8"/>
  <c r="G438" i="8"/>
  <c r="G440" i="9" l="1"/>
  <c r="L439" i="9"/>
  <c r="L438" i="8"/>
  <c r="G439" i="8"/>
  <c r="G440" i="8" l="1"/>
  <c r="L439" i="8"/>
  <c r="G441" i="9"/>
  <c r="L440" i="9"/>
  <c r="L441" i="9" l="1"/>
  <c r="G442" i="9"/>
  <c r="G441" i="8"/>
  <c r="L440" i="8"/>
  <c r="G442" i="8" l="1"/>
  <c r="L441" i="8"/>
  <c r="L442" i="9"/>
  <c r="G443" i="9"/>
  <c r="G444" i="9" l="1"/>
  <c r="L443" i="9"/>
  <c r="L442" i="8"/>
  <c r="G443" i="8"/>
  <c r="L443" i="8" l="1"/>
  <c r="G444" i="8"/>
  <c r="G445" i="9"/>
  <c r="L444" i="9"/>
  <c r="L445" i="9" l="1"/>
  <c r="G446" i="9"/>
  <c r="G445" i="8"/>
  <c r="L444" i="8"/>
  <c r="L445" i="8" l="1"/>
  <c r="G446" i="8"/>
  <c r="L446" i="9"/>
  <c r="G447" i="9"/>
  <c r="G448" i="9" l="1"/>
  <c r="L447" i="9"/>
  <c r="L446" i="8"/>
  <c r="G447" i="8"/>
  <c r="G448" i="8" l="1"/>
  <c r="L447" i="8"/>
  <c r="G449" i="9"/>
  <c r="L448" i="9"/>
  <c r="L449" i="9" l="1"/>
  <c r="G450" i="9"/>
  <c r="G449" i="8"/>
  <c r="L448" i="8"/>
  <c r="G450" i="8" l="1"/>
  <c r="L449" i="8"/>
  <c r="L450" i="9"/>
  <c r="G451" i="9"/>
  <c r="L451" i="9" l="1"/>
  <c r="G452" i="9"/>
  <c r="L450" i="8"/>
  <c r="G451" i="8"/>
  <c r="G453" i="9" l="1"/>
  <c r="L452" i="9"/>
  <c r="L451" i="8"/>
  <c r="G452" i="8"/>
  <c r="G453" i="8" l="1"/>
  <c r="L452" i="8"/>
  <c r="G454" i="9"/>
  <c r="L453" i="9"/>
  <c r="L454" i="9" l="1"/>
  <c r="G455" i="9"/>
  <c r="L453" i="8"/>
  <c r="G454" i="8"/>
  <c r="L455" i="9" l="1"/>
  <c r="G456" i="9"/>
  <c r="L454" i="8"/>
  <c r="G455" i="8"/>
  <c r="G456" i="8" l="1"/>
  <c r="L455" i="8"/>
  <c r="G457" i="9"/>
  <c r="L456" i="9"/>
  <c r="G458" i="9" l="1"/>
  <c r="L457" i="9"/>
  <c r="G457" i="8"/>
  <c r="L456" i="8"/>
  <c r="G458" i="8" l="1"/>
  <c r="L457" i="8"/>
  <c r="L458" i="9"/>
  <c r="G459" i="9"/>
  <c r="G460" i="9" l="1"/>
  <c r="L459" i="9"/>
  <c r="L458" i="8"/>
  <c r="G459" i="8"/>
  <c r="L459" i="8" l="1"/>
  <c r="G460" i="8"/>
  <c r="G461" i="9"/>
  <c r="L460" i="9"/>
  <c r="L461" i="9" l="1"/>
  <c r="G462" i="9"/>
  <c r="G461" i="8"/>
  <c r="L460" i="8"/>
  <c r="L461" i="8" l="1"/>
  <c r="G462" i="8"/>
  <c r="L462" i="9"/>
  <c r="G463" i="9"/>
  <c r="L462" i="8" l="1"/>
  <c r="G463" i="8"/>
  <c r="G464" i="9"/>
  <c r="L463" i="9"/>
  <c r="G465" i="9" l="1"/>
  <c r="L464" i="9"/>
  <c r="G464" i="8"/>
  <c r="L463" i="8"/>
  <c r="G465" i="8" l="1"/>
  <c r="L464" i="8"/>
  <c r="L465" i="9"/>
  <c r="G466" i="9"/>
  <c r="L466" i="9" l="1"/>
  <c r="G467" i="9"/>
  <c r="G466" i="8"/>
  <c r="L465" i="8"/>
  <c r="L466" i="8" l="1"/>
  <c r="G467" i="8"/>
  <c r="L467" i="9"/>
  <c r="G468" i="9"/>
  <c r="L467" i="8" l="1"/>
  <c r="G468" i="8"/>
  <c r="G469" i="9"/>
  <c r="L468" i="9"/>
  <c r="G470" i="9" l="1"/>
  <c r="L469" i="9"/>
  <c r="G469" i="8"/>
  <c r="L468" i="8"/>
  <c r="L469" i="8" l="1"/>
  <c r="G470" i="8"/>
  <c r="L470" i="9"/>
  <c r="G471" i="9"/>
  <c r="L471" i="9" l="1"/>
  <c r="G472" i="9"/>
  <c r="L470" i="8"/>
  <c r="G471" i="8"/>
  <c r="G472" i="8" l="1"/>
  <c r="L471" i="8"/>
  <c r="G473" i="9"/>
  <c r="L472" i="9"/>
  <c r="G474" i="9" l="1"/>
  <c r="L473" i="9"/>
  <c r="G473" i="8"/>
  <c r="L472" i="8"/>
  <c r="G474" i="8" l="1"/>
  <c r="L473" i="8"/>
  <c r="L474" i="9"/>
  <c r="G475" i="9"/>
  <c r="G476" i="9" l="1"/>
  <c r="L475" i="9"/>
  <c r="L474" i="8"/>
  <c r="G475" i="8"/>
  <c r="L475" i="8" l="1"/>
  <c r="G476" i="8"/>
  <c r="G477" i="9"/>
  <c r="L476" i="9"/>
  <c r="G477" i="8" l="1"/>
  <c r="L476" i="8"/>
  <c r="L477" i="9"/>
  <c r="G478" i="9"/>
  <c r="L478" i="9" l="1"/>
  <c r="G479" i="9"/>
  <c r="L477" i="8"/>
  <c r="G478" i="8"/>
  <c r="L478" i="8" l="1"/>
  <c r="G479" i="8"/>
  <c r="G480" i="9"/>
  <c r="L479" i="9"/>
  <c r="G481" i="9" l="1"/>
  <c r="L480" i="9"/>
  <c r="G480" i="8"/>
  <c r="L479" i="8"/>
  <c r="G481" i="8" l="1"/>
  <c r="L480" i="8"/>
  <c r="L481" i="9"/>
  <c r="G482" i="9"/>
  <c r="L482" i="9" l="1"/>
  <c r="G483" i="9"/>
  <c r="G482" i="8"/>
  <c r="L481" i="8"/>
  <c r="L482" i="8" l="1"/>
  <c r="G483" i="8"/>
  <c r="L483" i="9"/>
  <c r="G484" i="9"/>
  <c r="G485" i="9" l="1"/>
  <c r="L484" i="9"/>
  <c r="L483" i="8"/>
  <c r="G484" i="8"/>
  <c r="G485" i="8" l="1"/>
  <c r="L484" i="8"/>
  <c r="G486" i="9"/>
  <c r="L485" i="9"/>
  <c r="L486" i="9" l="1"/>
  <c r="G487" i="9"/>
  <c r="L485" i="8"/>
  <c r="G486" i="8"/>
  <c r="L486" i="8" l="1"/>
  <c r="G487" i="8"/>
  <c r="L487" i="9"/>
  <c r="G488" i="9"/>
  <c r="G488" i="8" l="1"/>
  <c r="L487" i="8"/>
  <c r="G489" i="9"/>
  <c r="L488" i="9"/>
  <c r="G490" i="9" l="1"/>
  <c r="L489" i="9"/>
  <c r="G489" i="8"/>
  <c r="L488" i="8"/>
  <c r="G490" i="8" l="1"/>
  <c r="L489" i="8"/>
  <c r="L490" i="9"/>
  <c r="G491" i="9"/>
  <c r="G492" i="9" l="1"/>
  <c r="L491" i="9"/>
  <c r="L490" i="8"/>
  <c r="G491" i="8"/>
  <c r="L491" i="8" l="1"/>
  <c r="G492" i="8"/>
  <c r="G493" i="9"/>
  <c r="L492" i="9"/>
  <c r="L493" i="9" l="1"/>
  <c r="G494" i="9"/>
  <c r="G493" i="8"/>
  <c r="L492" i="8"/>
  <c r="L493" i="8" l="1"/>
  <c r="G494" i="8"/>
  <c r="L494" i="9"/>
  <c r="G495" i="9"/>
  <c r="G496" i="9" l="1"/>
  <c r="L495" i="9"/>
  <c r="L494" i="8"/>
  <c r="G495" i="8"/>
  <c r="G496" i="8" l="1"/>
  <c r="L495" i="8"/>
  <c r="L496" i="9"/>
  <c r="G497" i="9"/>
  <c r="G498" i="9" l="1"/>
  <c r="L497" i="9"/>
  <c r="G497" i="8"/>
  <c r="L496" i="8"/>
  <c r="G498" i="8" l="1"/>
  <c r="L497" i="8"/>
  <c r="G499" i="9"/>
  <c r="L498" i="9"/>
  <c r="L499" i="9" l="1"/>
  <c r="G500" i="9"/>
  <c r="L498" i="8"/>
  <c r="G499" i="8"/>
  <c r="L499" i="8" l="1"/>
  <c r="G500" i="8"/>
  <c r="L500" i="9"/>
  <c r="G501" i="9"/>
  <c r="L501" i="9" l="1"/>
  <c r="G502" i="9"/>
  <c r="G501" i="8"/>
  <c r="L500" i="8"/>
  <c r="L501" i="8" l="1"/>
  <c r="G502" i="8"/>
  <c r="G503" i="9"/>
  <c r="L502" i="9"/>
  <c r="G504" i="9" l="1"/>
  <c r="L503" i="9"/>
  <c r="L502" i="8"/>
  <c r="G503" i="8"/>
  <c r="G504" i="8" l="1"/>
  <c r="L503" i="8"/>
  <c r="L504" i="9"/>
  <c r="G505" i="9"/>
  <c r="G506" i="9" l="1"/>
  <c r="L505" i="9"/>
  <c r="G505" i="8"/>
  <c r="L504" i="8"/>
  <c r="G506" i="8" l="1"/>
  <c r="L505" i="8"/>
  <c r="G507" i="9"/>
  <c r="L506" i="9"/>
  <c r="L507" i="9" l="1"/>
  <c r="G508" i="9"/>
  <c r="L506" i="8"/>
  <c r="G507" i="8"/>
  <c r="L507" i="8" l="1"/>
  <c r="G508" i="8"/>
  <c r="L508" i="9"/>
  <c r="G509" i="9"/>
  <c r="G509" i="8" l="1"/>
  <c r="L508" i="8"/>
  <c r="L509" i="9"/>
  <c r="G510" i="9"/>
  <c r="G511" i="9" l="1"/>
  <c r="L510" i="9"/>
  <c r="L509" i="8"/>
  <c r="G510" i="8"/>
  <c r="L510" i="8" l="1"/>
  <c r="G511" i="8"/>
  <c r="G512" i="9"/>
  <c r="L511" i="9"/>
  <c r="L512" i="9" l="1"/>
  <c r="G513" i="9"/>
  <c r="G512" i="8"/>
  <c r="L511" i="8"/>
  <c r="G513" i="8" l="1"/>
  <c r="L512" i="8"/>
  <c r="L513" i="9"/>
  <c r="G514" i="9"/>
  <c r="G515" i="9" l="1"/>
  <c r="L514" i="9"/>
  <c r="G514" i="8"/>
  <c r="L513" i="8"/>
  <c r="L514" i="8" l="1"/>
  <c r="G515" i="8"/>
  <c r="G516" i="9"/>
  <c r="L515" i="9"/>
  <c r="L516" i="9" l="1"/>
  <c r="G517" i="9"/>
  <c r="G516" i="8"/>
  <c r="L515" i="8"/>
  <c r="L517" i="9" l="1"/>
  <c r="G518" i="9"/>
  <c r="G517" i="8"/>
  <c r="L516" i="8"/>
  <c r="G518" i="8" l="1"/>
  <c r="L517" i="8"/>
  <c r="G519" i="9"/>
  <c r="L518" i="9"/>
  <c r="G520" i="9" l="1"/>
  <c r="L519" i="9"/>
  <c r="L518" i="8"/>
  <c r="G519" i="8"/>
  <c r="G520" i="8" l="1"/>
  <c r="L519" i="8"/>
  <c r="L520" i="9"/>
  <c r="G521" i="9"/>
  <c r="L521" i="9" l="1"/>
  <c r="G522" i="9"/>
  <c r="G521" i="8"/>
  <c r="L520" i="8"/>
  <c r="G522" i="8" l="1"/>
  <c r="L521" i="8"/>
  <c r="G523" i="9"/>
  <c r="L522" i="9"/>
  <c r="G524" i="9" l="1"/>
  <c r="L523" i="9"/>
  <c r="L522" i="8"/>
  <c r="G523" i="8"/>
  <c r="G524" i="8" l="1"/>
  <c r="L523" i="8"/>
  <c r="L524" i="9"/>
  <c r="G525" i="9"/>
  <c r="L525" i="9" l="1"/>
  <c r="G526" i="9"/>
  <c r="G525" i="8"/>
  <c r="L524" i="8"/>
  <c r="G527" i="9" l="1"/>
  <c r="L526" i="9"/>
  <c r="G526" i="8"/>
  <c r="L525" i="8"/>
  <c r="L526" i="8" l="1"/>
  <c r="G527" i="8"/>
  <c r="G528" i="9"/>
  <c r="L527" i="9"/>
  <c r="L528" i="9" l="1"/>
  <c r="G529" i="9"/>
  <c r="G528" i="8"/>
  <c r="L527" i="8"/>
  <c r="G529" i="8" l="1"/>
  <c r="L528" i="8"/>
  <c r="L529" i="9"/>
  <c r="G530" i="9"/>
  <c r="G531" i="9" l="1"/>
  <c r="L530" i="9"/>
  <c r="L529" i="8"/>
  <c r="G530" i="8"/>
  <c r="L530" i="8" l="1"/>
  <c r="G531" i="8"/>
  <c r="G532" i="9"/>
  <c r="L531" i="9"/>
  <c r="L532" i="9" l="1"/>
  <c r="G533" i="9"/>
  <c r="L531" i="8"/>
  <c r="G532" i="8"/>
  <c r="G533" i="8" l="1"/>
  <c r="L532" i="8"/>
  <c r="L533" i="9"/>
  <c r="G534" i="9"/>
  <c r="G535" i="9" l="1"/>
  <c r="L534" i="9"/>
  <c r="L533" i="8"/>
  <c r="G534" i="8"/>
  <c r="L534" i="8" l="1"/>
  <c r="G535" i="8"/>
  <c r="G536" i="9"/>
  <c r="L535" i="9"/>
  <c r="L536" i="9" l="1"/>
  <c r="G537" i="9"/>
  <c r="G536" i="8"/>
  <c r="L535" i="8"/>
  <c r="L537" i="9" l="1"/>
  <c r="G538" i="9"/>
  <c r="G537" i="8"/>
  <c r="L536" i="8"/>
  <c r="G538" i="8" l="1"/>
  <c r="L537" i="8"/>
  <c r="G539" i="9"/>
  <c r="L538" i="9"/>
  <c r="G540" i="9" l="1"/>
  <c r="L539" i="9"/>
  <c r="L538" i="8"/>
  <c r="G539" i="8"/>
  <c r="G540" i="8" l="1"/>
  <c r="L539" i="8"/>
  <c r="L540" i="9"/>
  <c r="G541" i="9"/>
  <c r="L541" i="9" l="1"/>
  <c r="G542" i="9"/>
  <c r="G541" i="8"/>
  <c r="L540" i="8"/>
  <c r="G543" i="9" l="1"/>
  <c r="L542" i="9"/>
  <c r="G542" i="8"/>
  <c r="L541" i="8"/>
  <c r="L542" i="8" l="1"/>
  <c r="G543" i="8"/>
  <c r="G544" i="9"/>
  <c r="L543" i="9"/>
  <c r="L544" i="9" l="1"/>
  <c r="G545" i="9"/>
  <c r="G544" i="8"/>
  <c r="L543" i="8"/>
  <c r="L545" i="9" l="1"/>
  <c r="G546" i="9"/>
  <c r="G545" i="8"/>
  <c r="L544" i="8"/>
  <c r="L545" i="8" l="1"/>
  <c r="G546" i="8"/>
  <c r="G547" i="9"/>
  <c r="L546" i="9"/>
  <c r="G548" i="9" l="1"/>
  <c r="L547" i="9"/>
  <c r="L546" i="8"/>
  <c r="G547" i="8"/>
  <c r="L547" i="8" l="1"/>
  <c r="G548" i="8"/>
  <c r="L548" i="9"/>
  <c r="G549" i="9"/>
  <c r="L549" i="9" l="1"/>
  <c r="G550" i="9"/>
  <c r="G549" i="8"/>
  <c r="L548" i="8"/>
  <c r="L549" i="8" l="1"/>
  <c r="G550" i="8"/>
  <c r="G551" i="9"/>
  <c r="L550" i="9"/>
  <c r="G552" i="9" l="1"/>
  <c r="L551" i="9"/>
  <c r="L550" i="8"/>
  <c r="G551" i="8"/>
  <c r="G552" i="8" l="1"/>
  <c r="L551" i="8"/>
  <c r="L552" i="9"/>
  <c r="G553" i="9"/>
  <c r="L553" i="9" l="1"/>
  <c r="G554" i="9"/>
  <c r="G553" i="8"/>
  <c r="L552" i="8"/>
  <c r="G555" i="9" l="1"/>
  <c r="L554" i="9"/>
  <c r="G554" i="8"/>
  <c r="L553" i="8"/>
  <c r="L554" i="8" l="1"/>
  <c r="G555" i="8"/>
  <c r="G556" i="9"/>
  <c r="L555" i="9"/>
  <c r="L556" i="9" l="1"/>
  <c r="G557" i="9"/>
  <c r="G556" i="8"/>
  <c r="L555" i="8"/>
  <c r="L557" i="9" l="1"/>
  <c r="G558" i="9"/>
  <c r="G557" i="8"/>
  <c r="L556" i="8"/>
  <c r="G558" i="8" l="1"/>
  <c r="L557" i="8"/>
  <c r="G559" i="9"/>
  <c r="L558" i="9"/>
  <c r="G560" i="9" l="1"/>
  <c r="L559" i="9"/>
  <c r="L558" i="8"/>
  <c r="G559" i="8"/>
  <c r="G560" i="8" l="1"/>
  <c r="L559" i="8"/>
  <c r="L560" i="9"/>
  <c r="G561" i="9"/>
  <c r="L561" i="9" l="1"/>
  <c r="G562" i="9"/>
  <c r="G561" i="8"/>
  <c r="L560" i="8"/>
  <c r="G563" i="9" l="1"/>
  <c r="L562" i="9"/>
  <c r="L561" i="8"/>
  <c r="G562" i="8"/>
  <c r="L562" i="8" l="1"/>
  <c r="G563" i="8"/>
  <c r="G564" i="9"/>
  <c r="L563" i="9"/>
  <c r="L564" i="9" l="1"/>
  <c r="G565" i="9"/>
  <c r="L563" i="8"/>
  <c r="G564" i="8"/>
  <c r="G565" i="8" l="1"/>
  <c r="L564" i="8"/>
  <c r="L565" i="9"/>
  <c r="G566" i="9"/>
  <c r="G567" i="9" l="1"/>
  <c r="L566" i="9"/>
  <c r="L565" i="8"/>
  <c r="G566" i="8"/>
  <c r="L566" i="8" l="1"/>
  <c r="G567" i="8"/>
  <c r="G568" i="9"/>
  <c r="L567" i="9"/>
  <c r="L568" i="9" l="1"/>
  <c r="G569" i="9"/>
  <c r="G568" i="8"/>
  <c r="L567" i="8"/>
  <c r="G569" i="8" l="1"/>
  <c r="L568" i="8"/>
  <c r="L569" i="9"/>
  <c r="G570" i="9"/>
  <c r="G571" i="9" l="1"/>
  <c r="L570" i="9"/>
  <c r="G570" i="8"/>
  <c r="L569" i="8"/>
  <c r="L570" i="8" l="1"/>
  <c r="G571" i="8"/>
  <c r="G572" i="9"/>
  <c r="L571" i="9"/>
  <c r="L572" i="9" l="1"/>
  <c r="G573" i="9"/>
  <c r="G572" i="8"/>
  <c r="L571" i="8"/>
  <c r="L573" i="9" l="1"/>
  <c r="G574" i="9"/>
  <c r="G573" i="8"/>
  <c r="L572" i="8"/>
  <c r="G575" i="9" l="1"/>
  <c r="L574" i="9"/>
  <c r="G574" i="8"/>
  <c r="L573" i="8"/>
  <c r="L574" i="8" l="1"/>
  <c r="G575" i="8"/>
  <c r="G576" i="9"/>
  <c r="L575" i="9"/>
  <c r="G576" i="8" l="1"/>
  <c r="L575" i="8"/>
  <c r="L576" i="9"/>
  <c r="G577" i="9"/>
  <c r="L577" i="9" l="1"/>
  <c r="G578" i="9"/>
  <c r="G577" i="8"/>
  <c r="L576" i="8"/>
  <c r="G579" i="9" l="1"/>
  <c r="L578" i="9"/>
  <c r="L577" i="8"/>
  <c r="G578" i="8"/>
  <c r="L578" i="8" l="1"/>
  <c r="G579" i="8"/>
  <c r="G580" i="9"/>
  <c r="L579" i="9"/>
  <c r="L580" i="9" l="1"/>
  <c r="G581" i="9"/>
  <c r="L579" i="8"/>
  <c r="G580" i="8"/>
  <c r="G581" i="8" l="1"/>
  <c r="L580" i="8"/>
  <c r="L581" i="9"/>
  <c r="G582" i="9"/>
  <c r="G583" i="9" l="1"/>
  <c r="L582" i="9"/>
  <c r="L581" i="8"/>
  <c r="G582" i="8"/>
  <c r="L582" i="8" l="1"/>
  <c r="G583" i="8"/>
  <c r="G584" i="9"/>
  <c r="L583" i="9"/>
  <c r="L584" i="9" l="1"/>
  <c r="G585" i="9"/>
  <c r="G584" i="8"/>
  <c r="L583" i="8"/>
  <c r="G585" i="8" l="1"/>
  <c r="L584" i="8"/>
  <c r="L585" i="9"/>
  <c r="G586" i="9"/>
  <c r="G587" i="9" l="1"/>
  <c r="L586" i="9"/>
  <c r="G586" i="8"/>
  <c r="L585" i="8"/>
  <c r="L586" i="8" l="1"/>
  <c r="G587" i="8"/>
  <c r="G588" i="9"/>
  <c r="L587" i="9"/>
  <c r="L588" i="9" l="1"/>
  <c r="G589" i="9"/>
  <c r="G588" i="8"/>
  <c r="L587" i="8"/>
  <c r="G589" i="8" l="1"/>
  <c r="L588" i="8"/>
  <c r="L589" i="9"/>
  <c r="G590" i="9"/>
  <c r="G591" i="9" l="1"/>
  <c r="L590" i="9"/>
  <c r="G590" i="8"/>
  <c r="L589" i="8"/>
  <c r="L590" i="8" l="1"/>
  <c r="G591" i="8"/>
  <c r="G592" i="9"/>
  <c r="L591" i="9"/>
  <c r="L592" i="9" l="1"/>
  <c r="G593" i="9"/>
  <c r="G592" i="8"/>
  <c r="L591" i="8"/>
  <c r="G593" i="8" l="1"/>
  <c r="L592" i="8"/>
  <c r="L593" i="9"/>
  <c r="G594" i="9"/>
  <c r="G595" i="9" l="1"/>
  <c r="L594" i="9"/>
  <c r="L593" i="8"/>
  <c r="G594" i="8"/>
  <c r="L594" i="8" l="1"/>
  <c r="G595" i="8"/>
  <c r="G596" i="9"/>
  <c r="L595" i="9"/>
  <c r="L596" i="9" l="1"/>
  <c r="G597" i="9"/>
  <c r="L595" i="8"/>
  <c r="G596" i="8"/>
  <c r="G597" i="8" l="1"/>
  <c r="L596" i="8"/>
  <c r="L597" i="9"/>
  <c r="G598" i="9"/>
  <c r="G599" i="9" l="1"/>
  <c r="L598" i="9"/>
  <c r="L597" i="8"/>
  <c r="G598" i="8"/>
  <c r="L598" i="8" l="1"/>
  <c r="G599" i="8"/>
  <c r="G600" i="9"/>
  <c r="L599" i="9"/>
  <c r="G600" i="8" l="1"/>
  <c r="L599" i="8"/>
  <c r="L600" i="9"/>
  <c r="G601" i="9"/>
  <c r="L601" i="9" l="1"/>
  <c r="G602" i="9"/>
  <c r="G601" i="8"/>
  <c r="L600" i="8"/>
  <c r="G603" i="9" l="1"/>
  <c r="L602" i="9"/>
  <c r="G602" i="8"/>
  <c r="L601" i="8"/>
  <c r="L602" i="8" l="1"/>
  <c r="G603" i="8"/>
  <c r="G604" i="9"/>
  <c r="L603" i="9"/>
  <c r="L604" i="9" l="1"/>
  <c r="G605" i="9"/>
  <c r="G604" i="8"/>
  <c r="L603" i="8"/>
  <c r="G605" i="8" l="1"/>
  <c r="L604" i="8"/>
  <c r="L605" i="9"/>
  <c r="G606" i="9"/>
  <c r="G607" i="9" l="1"/>
  <c r="L606" i="9"/>
  <c r="G606" i="8"/>
  <c r="L605" i="8"/>
  <c r="L606" i="8" l="1"/>
  <c r="G607" i="8"/>
  <c r="G608" i="9"/>
  <c r="L607" i="9"/>
  <c r="L608" i="9" l="1"/>
  <c r="G609" i="9"/>
  <c r="G608" i="8"/>
  <c r="L607" i="8"/>
  <c r="G609" i="8" l="1"/>
  <c r="L608" i="8"/>
  <c r="L609" i="9"/>
  <c r="G610" i="9"/>
  <c r="G611" i="9" l="1"/>
  <c r="L610" i="9"/>
  <c r="L609" i="8"/>
  <c r="G610" i="8"/>
  <c r="L610" i="8" l="1"/>
  <c r="G611" i="8"/>
  <c r="G612" i="9"/>
  <c r="L611" i="9"/>
  <c r="L612" i="9" l="1"/>
  <c r="G613" i="9"/>
  <c r="G612" i="8"/>
  <c r="L611" i="8"/>
  <c r="L613" i="9" l="1"/>
  <c r="G614" i="9"/>
  <c r="G613" i="8"/>
  <c r="L613" i="8" s="1"/>
  <c r="L612" i="8"/>
  <c r="G615" i="9" l="1"/>
  <c r="L615" i="9" s="1"/>
  <c r="L61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L3" authorId="0" shapeId="0" xr:uid="{8B5C24D3-2A22-44CD-9223-A240914CB012}">
      <text>
        <r>
          <rPr>
            <b/>
            <sz val="9"/>
            <color indexed="81"/>
            <rFont val="Segoe UI"/>
            <family val="2"/>
          </rPr>
          <t>BOTÕES:
-Salvar Planilha
-Fechar Tela Cheia
-Tela Cheia
-Fechar Planilha</t>
        </r>
        <r>
          <rPr>
            <sz val="9"/>
            <color indexed="81"/>
            <rFont val="Segoe UI"/>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3" authorId="0" shapeId="0" xr:uid="{78526C68-B7F0-4C76-95DE-ECA0731F2B42}">
      <text>
        <r>
          <rPr>
            <b/>
            <sz val="9"/>
            <color indexed="81"/>
            <rFont val="Segoe UI"/>
            <family val="2"/>
          </rPr>
          <t xml:space="preserve">Preencha primeiramente a margem de garantia para você operar cada ativo, depois defina a quantidade de pontos da sua estratégia operacional e leia atentamente as linhas para definir os limites de perda e meta diária deixando bem claro o seu plano de trade ao finalizar o preenchimento respondendo às perguntas determinando qual será seu comportamento ao alcançar sua meta esclarecendo também qual é o seu propósito em ser Trader.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3" authorId="0" shapeId="0" xr:uid="{A102AA5A-1B97-47C8-B8AD-C0B96C5DA4EA}">
      <text>
        <r>
          <rPr>
            <b/>
            <sz val="9"/>
            <color indexed="81"/>
            <rFont val="Segoe UI"/>
            <family val="2"/>
          </rPr>
          <t>Preencha as células em Amarelo desta planilha ao ler e interpretar o texto especificando uma Meta Financeira, Data de Realização da Meta, Data de Início da Meta e Capital Inicial. Depois simule um Plano de Trade em qualquer ativo que você desejar.</t>
        </r>
      </text>
    </comment>
    <comment ref="U7" authorId="0" shapeId="0" xr:uid="{D0C4C43C-8D6E-4F71-B30E-30B3D92065C7}">
      <text>
        <r>
          <rPr>
            <b/>
            <sz val="9"/>
            <color indexed="81"/>
            <rFont val="Segoe UI"/>
            <family val="2"/>
          </rPr>
          <t>Informe a soma de todos os custos operacionais incluindo a Corretagem, Taxa de Registro e Emolumentos.</t>
        </r>
        <r>
          <rPr>
            <sz val="9"/>
            <color indexed="81"/>
            <rFont val="Segoe UI"/>
            <family val="2"/>
          </rPr>
          <t xml:space="preserve">
</t>
        </r>
      </text>
    </comment>
    <comment ref="I15" authorId="0" shapeId="0" xr:uid="{229B0A7F-E7D5-4386-9D37-1063DFAE01F4}">
      <text>
        <r>
          <rPr>
            <b/>
            <sz val="9"/>
            <color indexed="81"/>
            <rFont val="Segoe UI"/>
            <family val="2"/>
          </rPr>
          <t>Verifique na opção de Resultados desta Planilha qual é o Saldo Líquido do mês finalizado para inserir nas células abaixo.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4" authorId="0" shapeId="0" xr:uid="{A73FDA00-731D-4EAE-AA58-053E1CB46BC9}">
      <text>
        <r>
          <rPr>
            <b/>
            <sz val="9"/>
            <color indexed="81"/>
            <rFont val="Segoe UI"/>
            <family val="2"/>
          </rPr>
          <t>Primeiramente preencha qual é seu capital inicial, as taxas operacionais de cada ativo e diariamente faça o lançamento do valor bruto alcançado em suas operações, a quantidade de operações vencedora, perdedoras e zeradas, a quantidade de contratos operado, outros custos custos que aparece na nota de corretagem, custos não operacionais visíveis conta corrente junto da corretora, e caso você realizar algum saque ou aporte financeiro também realize todos os lançamentos na planilha.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3" authorId="0" shapeId="0" xr:uid="{5BD719A4-2F87-4629-9C41-6DF26F6B82FB}">
      <text>
        <r>
          <rPr>
            <b/>
            <sz val="9"/>
            <color indexed="81"/>
            <rFont val="Segoe UI"/>
            <family val="2"/>
          </rPr>
          <t>Somente se você possuir histórico de operações em meses e anos anteriores preencha as células com o saldo líquido do último mês operado, o prejuízo acumulado de anos anteriores, valores da DARF e de IRRF a compensar em meses futuros caso existam e através desses dados a planilha de forma precisa irá informar automaticamente todos os dados para emissão de documentos importantes para te manter regularizado(a) na profissão de Trader.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3" authorId="0" shapeId="0" xr:uid="{528547E6-B7D2-4E18-BAAF-535544E6DD54}">
      <text>
        <r>
          <rPr>
            <b/>
            <sz val="9"/>
            <color indexed="81"/>
            <rFont val="Segoe UI"/>
            <family val="2"/>
          </rPr>
          <t>Sempre que quiser conferir com precisão quais são os custos cobradas pela B3 que incide sobre as operações do mini dólar e mini índice e comparar com os dados da nota de corretagem você pode clicar nos links indicados respectivos para atualizar as tabelas preenchendo todas as informações das células em amarelo claro para ter de forma automática e exata a Taxa de Registro e Emolumentos atuais mensais do mês.</t>
        </r>
      </text>
    </comment>
    <comment ref="C5" authorId="0" shapeId="0" xr:uid="{A946CE8C-F27A-4B28-A8E0-98E677322493}">
      <text>
        <r>
          <rPr>
            <b/>
            <sz val="9"/>
            <color indexed="81"/>
            <rFont val="Segoe UI"/>
            <family val="2"/>
          </rPr>
          <t>Clique no link ao lado (Tabela WDO B3) e atualize a tabela abaixo conforme a tabela encontrada no site, confira mensalmente esses dados, principalmente a PTAX que normalmente sempre é diferente.</t>
        </r>
      </text>
    </comment>
    <comment ref="J9" authorId="0" shapeId="0" xr:uid="{B605E953-01DA-489C-A8EB-A3A43B01A092}">
      <text>
        <r>
          <rPr>
            <b/>
            <sz val="9"/>
            <color indexed="81"/>
            <rFont val="Segoe UI"/>
            <family val="2"/>
          </rPr>
          <t>Localize na tabela à esquerda qual é o valor correspondente do Registro e Emolumentos conforme a quantidade do ADV operado por você, insira no campo em amarelado ao lado e veja o resultado de cada um deste custo após preencher o percentual da Redução e a PTAX. (Alterne entre o valor de Registro e Emolumentos vendo o resultado de cada um.)</t>
        </r>
      </text>
    </comment>
    <comment ref="J10" authorId="0" shapeId="0" xr:uid="{DBB8DDF6-92D1-4593-B680-3436D6DC6352}">
      <text>
        <r>
          <rPr>
            <b/>
            <sz val="9"/>
            <color indexed="81"/>
            <rFont val="Segoe UI"/>
            <family val="2"/>
          </rPr>
          <t>Localize na tabela à esquerda qual é o valor correspondente da Redução conforme a quantidade do ADV operado por você, insira no campo ao lado.</t>
        </r>
      </text>
    </comment>
    <comment ref="J11" authorId="0" shapeId="0" xr:uid="{6BE96E07-69E9-487D-8017-A9ABB2D10B5C}">
      <text>
        <r>
          <rPr>
            <b/>
            <sz val="9"/>
            <color indexed="81"/>
            <rFont val="Segoe UI"/>
            <family val="2"/>
          </rPr>
          <t xml:space="preserve">Clique no link (PTAX WDO) ao lado e identifique o valor da PTAX de Venda do Dólar no último dia do mês anterior e insira no campo ao lado. </t>
        </r>
      </text>
    </comment>
    <comment ref="C16" authorId="0" shapeId="0" xr:uid="{97D36547-865B-4E12-88B3-4E0012552ADB}">
      <text>
        <r>
          <rPr>
            <b/>
            <sz val="9"/>
            <color indexed="81"/>
            <rFont val="Segoe UI"/>
            <family val="2"/>
          </rPr>
          <t>Clique no link ao lado (Tabela WIN B3) e atualize a tabela abaixo conforme a tabela encontrada no site, confira mensalmente esses dados.</t>
        </r>
      </text>
    </comment>
  </commentList>
</comments>
</file>

<file path=xl/sharedStrings.xml><?xml version="1.0" encoding="utf-8"?>
<sst xmlns="http://schemas.openxmlformats.org/spreadsheetml/2006/main" count="940" uniqueCount="274">
  <si>
    <t>PROJEÇÃO DE RESULTADOS</t>
  </si>
  <si>
    <t>PLANO DE TRADE</t>
  </si>
  <si>
    <t>RESULTADOS</t>
  </si>
  <si>
    <t>DARF E DECLARAÇÃO DE IR</t>
  </si>
  <si>
    <t>CUSTOS DA B3</t>
  </si>
  <si>
    <t>INSTRUÇÕES PARA PREENCHIMENTO</t>
  </si>
  <si>
    <t>1º</t>
  </si>
  <si>
    <t>2º</t>
  </si>
  <si>
    <t>LEGENDA PARA PREENCIMENTO:</t>
  </si>
  <si>
    <t>Verde Claro</t>
  </si>
  <si>
    <t>Células de outras cores são apenas para leitura.</t>
  </si>
  <si>
    <t>FUNÇÕES</t>
  </si>
  <si>
    <t>PRINCIPAL</t>
  </si>
  <si>
    <t>Tenha de forma clara também o que fazer quando atingir o limite de perda diária evitando perder um capital que comprometa seu patrimônio, sabendo o que fazer para melhorar o operacional para os próximos pregões.</t>
  </si>
  <si>
    <t>Saiba automaticamente e de forma exata qual é o seu patrimônio acumulado total e seu saldo líquido em cada dia e mês do ano de forma separada para cada ativo.</t>
  </si>
  <si>
    <t>DARF/DECLARAÇÃO IR</t>
  </si>
  <si>
    <t>MÊS</t>
  </si>
  <si>
    <t>DATA</t>
  </si>
  <si>
    <t>RESULTADO ALCANÇADO (R$)</t>
  </si>
  <si>
    <t>RESULTADO ALCANÇADO (%)</t>
  </si>
  <si>
    <t>SALDO SOBRE META ALMEJADA</t>
  </si>
  <si>
    <t>SALDO SOBRE A META FINANCEIRA TOTAL</t>
  </si>
  <si>
    <t>WDO</t>
  </si>
  <si>
    <t>WIN</t>
  </si>
  <si>
    <t>GAIN/LOSS (1 pto)</t>
  </si>
  <si>
    <t>ESTRATÉGIA OPERACIONAL (pts)</t>
  </si>
  <si>
    <t>STOP LOSS</t>
  </si>
  <si>
    <t>STOP GAIN</t>
  </si>
  <si>
    <t>LIMITES DE PERDA</t>
  </si>
  <si>
    <t>Meu saldo disponível para investimento no início do pregão de HOJE  é de</t>
  </si>
  <si>
    <t>por operação, que equivale a</t>
  </si>
  <si>
    <t xml:space="preserve">, ou seja, </t>
  </si>
  <si>
    <t>pontos. Atingindo esse limite, para perder todo capital restará</t>
  </si>
  <si>
    <t>STOPs LOSS.</t>
  </si>
  <si>
    <t>por dia, que equivale a</t>
  </si>
  <si>
    <t>por semana, que equivale a</t>
  </si>
  <si>
    <t>Conforme a margem de garantia da corretora tenho até</t>
  </si>
  <si>
    <t>contratos</t>
  </si>
  <si>
    <t>para operar, porém conforme meu plano de trader o Nº de contratos permitidos por operação é</t>
  </si>
  <si>
    <t>e o número máximo de operações diárias que posso executar são</t>
  </si>
  <si>
    <t>LIMITE PERDA E META DIÁRIA</t>
  </si>
  <si>
    <t>Meu risco por dia é de</t>
  </si>
  <si>
    <t>Minha meta por dia é de</t>
  </si>
  <si>
    <t>sobre meu capital inicial do dia, que equivale a</t>
  </si>
  <si>
    <t>o mesmo que</t>
  </si>
  <si>
    <t>sendo necessário</t>
  </si>
  <si>
    <t>operações perdedoras para atingir esse resultado, o equivalente a</t>
  </si>
  <si>
    <t>CONCLUSÃO</t>
  </si>
  <si>
    <t>O QUE DEVO FAZER QUANDO ATINGIR MINHA META DIÁRIA?</t>
  </si>
  <si>
    <t>Vou continuar a operar?</t>
  </si>
  <si>
    <t>Sim.</t>
  </si>
  <si>
    <t>Qual a condição para continuar a operar?</t>
  </si>
  <si>
    <t>Qual a estratégia irei operar (quantidade de pts de loss e de gain)?</t>
  </si>
  <si>
    <t>2pts de loss e 1 de gain.</t>
  </si>
  <si>
    <t>Qual a condição para voltar a operar com a estratégia padrão?</t>
  </si>
  <si>
    <t>Quantos lotes vou operar?</t>
  </si>
  <si>
    <t>A condição já está satisfeita.</t>
  </si>
  <si>
    <t>Qual a condição para parar de operar?</t>
  </si>
  <si>
    <t>Primeiro Stop Loss.</t>
  </si>
  <si>
    <t>O QUE DEVO FAZER QUANDO ATINGIR O LIMITE DE PERDA DIÁRIA?</t>
  </si>
  <si>
    <r>
      <rPr>
        <b/>
        <sz val="10"/>
        <color theme="1"/>
        <rFont val="Bahnschrift SemiBold"/>
        <family val="2"/>
      </rPr>
      <t xml:space="preserve">Conforme os percentuais e a estratégia de STOP que defini acima, caso seja atingido algum dos limites devo encerrar todas as ordens em aberto IMEDIATAMENTE, </t>
    </r>
    <r>
      <rPr>
        <b/>
        <u/>
        <sz val="10"/>
        <color theme="1"/>
        <rFont val="Bahnschrift SemiBold"/>
        <family val="2"/>
      </rPr>
      <t>não abrir nenhuma outra ordem no dia</t>
    </r>
    <r>
      <rPr>
        <b/>
        <sz val="10"/>
        <color theme="1"/>
        <rFont val="Bahnschrift SemiBold"/>
        <family val="2"/>
      </rPr>
      <t>, revisar meu operacional, identificar os erros que me levaram atingir o limite e aprender com esses erros para  somente voltar a operar em outro pregão com uma percepção do mercado superior.</t>
    </r>
  </si>
  <si>
    <t>DE FORMA DETALHADA E ESPECÍFICA, QUAL É O MEU PROPÓSITO EM SER TRADER?</t>
  </si>
  <si>
    <t>Meu propósito em ser trader é alcançar meu propósito de vida, poder viajar pelo mundo conhecendo novas culturas e vivenciar o maior número de experiências possíveis, ajudando cada ser humano a atingir o ponto mais alto de suas vidas. Meu propósito de ser trader também é poder ir ao mercado, ao restaurante e não se preocupar com o valor do cardápio, com o quanto posso gastar. Realmente é ser livre financeiramente desfrutando de uma vida de abundância, prosperidade e generosidade, é ter liberdade geográfica vivendo em lugares variados quando e onde eu desejar, além de ter liberdade de tempo podendo usufruir ao máximo das minhas experiências sem me preocupar com quanto tempo elas tem ou podem durar. E assim é!</t>
  </si>
  <si>
    <t>MENU DE NAVEGAÇÃO</t>
  </si>
  <si>
    <t>JANEIRO</t>
  </si>
  <si>
    <t>JULHO</t>
  </si>
  <si>
    <t>FEVEREIRO</t>
  </si>
  <si>
    <t>AGOSTO</t>
  </si>
  <si>
    <t>MARÇO</t>
  </si>
  <si>
    <t>SETEMBRO</t>
  </si>
  <si>
    <t>ABRIL</t>
  </si>
  <si>
    <t>OUTUBRO</t>
  </si>
  <si>
    <t>MAIO</t>
  </si>
  <si>
    <t>NOVEMBRO</t>
  </si>
  <si>
    <t>DIA</t>
  </si>
  <si>
    <t>GERAL</t>
  </si>
  <si>
    <t>CUSTOS NÃO OPERACIONAIS</t>
  </si>
  <si>
    <t>SAQUES E APORTES</t>
  </si>
  <si>
    <t>JUNHO</t>
  </si>
  <si>
    <t>DEZEMBRO</t>
  </si>
  <si>
    <t>SALDO BRUTO</t>
  </si>
  <si>
    <t>Nº GAIN</t>
  </si>
  <si>
    <t>Nº LOSS</t>
  </si>
  <si>
    <t>Nº ZER.</t>
  </si>
  <si>
    <t>TOTAL OPER.</t>
  </si>
  <si>
    <t xml:space="preserve">% GAIN </t>
  </si>
  <si>
    <t>Nº DE CONTR.</t>
  </si>
  <si>
    <t>CORRET.</t>
  </si>
  <si>
    <t>REGIST.</t>
  </si>
  <si>
    <t>EMOLUM.</t>
  </si>
  <si>
    <t>CUSTOS TOTAIS</t>
  </si>
  <si>
    <t>SALDO LÍQUIDO</t>
  </si>
  <si>
    <t>OUTROS CUSTOS</t>
  </si>
  <si>
    <t>SALDO BRUTO TOTAL</t>
  </si>
  <si>
    <t>SALDO LIQU. TOTAL</t>
  </si>
  <si>
    <t>ISS</t>
  </si>
  <si>
    <t>CUSTOS TOTAIS FINAL</t>
  </si>
  <si>
    <t>SALDO LIQU. FINAL</t>
  </si>
  <si>
    <t>IRRF</t>
  </si>
  <si>
    <t>SALDO NOTA DE CORR.</t>
  </si>
  <si>
    <t>DESCRIÇÃO</t>
  </si>
  <si>
    <t>VALOR</t>
  </si>
  <si>
    <t>SAQUES</t>
  </si>
  <si>
    <t>APORTES</t>
  </si>
  <si>
    <t>RESUMO</t>
  </si>
  <si>
    <t>PATRIMÔNIO ACUMULADO</t>
  </si>
  <si>
    <t>BASE DE CÁLCULO IR</t>
  </si>
  <si>
    <t>IRRF À COMPENSAR</t>
  </si>
  <si>
    <t>COMPENSAÇÃO DARF MÊS ANTERIOR</t>
  </si>
  <si>
    <t xml:space="preserve">DARF </t>
  </si>
  <si>
    <t>DARF À PAGAR</t>
  </si>
  <si>
    <t>DARF À COMPENSAR</t>
  </si>
  <si>
    <t>TAXAS E IMPOSTOS</t>
  </si>
  <si>
    <t>CAPITAL INICIAL</t>
  </si>
  <si>
    <t>CORRETAGEM</t>
  </si>
  <si>
    <t>REGISTRO</t>
  </si>
  <si>
    <t>EMOLUMENTOS</t>
  </si>
  <si>
    <t>IRRF DIÁRIO</t>
  </si>
  <si>
    <t>IR MENSAL</t>
  </si>
  <si>
    <t>TOTAL DE OPER.</t>
  </si>
  <si>
    <t>OP. ZERADAS</t>
  </si>
  <si>
    <t>% GAIN</t>
  </si>
  <si>
    <t>TOTAL</t>
  </si>
  <si>
    <t>RESULTADO LÍQUIDO</t>
  </si>
  <si>
    <t>COMPENSAÇÃO PREJUIZO ANTERIOR</t>
  </si>
  <si>
    <t>COMPENSAÇÃO IRRF MÊS ANTERIOR</t>
  </si>
  <si>
    <t>IR MENSAL (20%)</t>
  </si>
  <si>
    <t>DARF A COMPENSAR</t>
  </si>
  <si>
    <t>DARF A PAGAR</t>
  </si>
  <si>
    <t>COMPENSAÇÃO DE PREJUÍRO PARA LUCRO FUTURO</t>
  </si>
  <si>
    <t>IRRF A COMPENSAR EM MESES FUTUROS</t>
  </si>
  <si>
    <t>RESULTADO LÍQUIDO DÓLAR (WDO)</t>
  </si>
  <si>
    <t>RESULTADO LÍQUIDO ÍNDICE (WIN)</t>
  </si>
  <si>
    <t>DARF PAGA</t>
  </si>
  <si>
    <t>LINKS ÚTEIS</t>
  </si>
  <si>
    <t>ADV</t>
  </si>
  <si>
    <t>TAXA DE REGISTRO</t>
  </si>
  <si>
    <t>REDUÇÃO</t>
  </si>
  <si>
    <t>DE</t>
  </si>
  <si>
    <t>ATÉ</t>
  </si>
  <si>
    <t>PTAX</t>
  </si>
  <si>
    <t>RESULTADO</t>
  </si>
  <si>
    <t>CUSTO UNITÁRIO</t>
  </si>
  <si>
    <t>ACIMA DE 1.500</t>
  </si>
  <si>
    <t>ACIMA DE 15.000</t>
  </si>
  <si>
    <t>INSTRUÇÕES PANILHA</t>
  </si>
  <si>
    <t>META FINANCEIRA</t>
  </si>
  <si>
    <t xml:space="preserve">PLANEJAMENTO </t>
  </si>
  <si>
    <t>Voltar</t>
  </si>
  <si>
    <t>Início</t>
  </si>
  <si>
    <t xml:space="preserve">DATA DE INÍCIO: </t>
  </si>
  <si>
    <t>ATÉ O DIA</t>
  </si>
  <si>
    <t>META MENSAL</t>
  </si>
  <si>
    <t>META PESSOAL</t>
  </si>
  <si>
    <t>META ALMEJADA</t>
  </si>
  <si>
    <t xml:space="preserve">META PESSOAL MENSAL: </t>
  </si>
  <si>
    <t xml:space="preserve">META NECESSÁRIA </t>
  </si>
  <si>
    <t>Meu objetivo financeiro alcançar o faturamento de</t>
  </si>
  <si>
    <t xml:space="preserve">exatamente na(o) </t>
  </si>
  <si>
    <t xml:space="preserve">por isso determino que essa meta se inicia na(o) </t>
  </si>
  <si>
    <t>com um capital inicial de</t>
  </si>
  <si>
    <t>e para que essa meta se realize é necessário que eu tenha um faturamento ao mês de</t>
  </si>
  <si>
    <t>INSTRUÇÕES E FUNÇÕES DA PLANILHA</t>
  </si>
  <si>
    <t>IRRF DE  (1%) NO MÊS</t>
  </si>
  <si>
    <t xml:space="preserve">IRRF DE  (1%) </t>
  </si>
  <si>
    <t>DETALHES</t>
  </si>
  <si>
    <t>OPÇÕES</t>
  </si>
  <si>
    <t>DATA ATUAL</t>
  </si>
  <si>
    <t>DATA INICIAL</t>
  </si>
  <si>
    <t>Minha meta financeira é ter em conta</t>
  </si>
  <si>
    <t>no dia</t>
  </si>
  <si>
    <t>. Iniciei ela dia</t>
  </si>
  <si>
    <t>com o capital de</t>
  </si>
  <si>
    <t>ou seja, eu precisaria faturar</t>
  </si>
  <si>
    <t>ao mês para alcança-la, mas como meu patrimônio hoje, dia</t>
  </si>
  <si>
    <t>é igual a</t>
  </si>
  <si>
    <t>eu preciso faturar no mercado</t>
  </si>
  <si>
    <t>ao mês caso eu deseje realiza-la no prazo, que nesse momento equivale a</t>
  </si>
  <si>
    <t>porém, conforme meu plano</t>
  </si>
  <si>
    <t>de trade que está definido aqui</t>
  </si>
  <si>
    <t>deste total, eu me comprometo assumir o risco de perda máxima de</t>
  </si>
  <si>
    <t>Baseado nesse plano se eu tiver um índice de assertividade de</t>
  </si>
  <si>
    <t>SIMULANDO MEU PLANO DE TRADE</t>
  </si>
  <si>
    <t>SIMULANDO MINHA META FINANCEIRA</t>
  </si>
  <si>
    <t>Total de Custos Operacionais</t>
  </si>
  <si>
    <t>bruto e</t>
  </si>
  <si>
    <t>operando o nº de lotes totais permitido, ao final do dia meu resultado financeiro será de</t>
  </si>
  <si>
    <t xml:space="preserve"> (R$) META ALMEJADA - Capital Acumulado</t>
  </si>
  <si>
    <t>(R$) META ALMEJADA - Capital Inicial</t>
  </si>
  <si>
    <t xml:space="preserve">O preenchimento da planilha é bem simples. Ao lado você consegue visualizar os ícones do MENU que estão em todas as opções da planilha e que irá te direcionar até as respectivas opções cujas funções se encontram na tabela abaixo. </t>
  </si>
  <si>
    <t>Células da cor Verde Claro sempre irão retornar automáticamente resultados provenientes de cálculos.</t>
  </si>
  <si>
    <t>Abaixo consigo ver a projeção de resultados para os próximos 10 anos baseado na meta financeira que pretendo alcançar a partir da data atual e, conforme a data que iniciei, consigo ter a projeção também para os próximos 10 anos sabendo qual valor ela representava e se estou conseguindo alcança-la ou não conforme minhas operações ao longo do ano sabendo o tanto que faltou para alcança-la ou o tanto que a ultrapassei.</t>
  </si>
  <si>
    <t>ÍNDICE DE ASSERTIVIDADES NOS ATIVOS</t>
  </si>
  <si>
    <t>QUANTIDADE DE OPERAÇÕES POR ATIVO</t>
  </si>
  <si>
    <t>ÍNDICE DE ASSERTIVIDADES NOS TIPOS DE OPERAÇÕES POR ATIVO</t>
  </si>
  <si>
    <t>SALDO LÍQUIDO POR ATIVO</t>
  </si>
  <si>
    <t>SALDO LÍQUIDO FINAL NA NOTA DE CORRETAGEM DA SOMA DE TODOS OS ATIVOS</t>
  </si>
  <si>
    <t>SALDO NOTA DE CORR. ACUMULADO</t>
  </si>
  <si>
    <t>SALDO LÍQUIDO FINAL ACUMULADO NA NOTA DE CORRETAGEM DA SOMA DE TODOS OS ATIVOS</t>
  </si>
  <si>
    <t>SALDO LÍQUIDO ACUMULADO</t>
  </si>
  <si>
    <t>SALDO LÍQUIDO ACUMULADO POR ATIVO</t>
  </si>
  <si>
    <t>APORTES TOTAIS</t>
  </si>
  <si>
    <t>SAQUES TOTAIS</t>
  </si>
  <si>
    <t>OP. GAIN</t>
  </si>
  <si>
    <t>OP. LOSS</t>
  </si>
  <si>
    <t>DADOS PARA A DECLARAÇÃO DE IR ANUAL</t>
  </si>
  <si>
    <t>Margem de Garantia (1 lote)</t>
  </si>
  <si>
    <t>LIMITE DE PERDA E META DIÁRIA</t>
  </si>
  <si>
    <t>Defina os percentuais de limite de perda por operação, diário e semanal e saiba quantos reais e quantos pontos ele representa, além disso descubra automaticamente também quantos Stops Loss restam para seu Patrimônio Acumulado chegar a zero se cada limite for atingido.</t>
  </si>
  <si>
    <t>PEFORMANCE</t>
  </si>
  <si>
    <t>COMP. DARF MÊS ANT.</t>
  </si>
  <si>
    <t>ASSERTIVIDADE DESEJADA</t>
  </si>
  <si>
    <t>Baseado nesse meu Plano de Trade pretendo ter um índice de assertividade diária no WDO de no mínimo</t>
  </si>
  <si>
    <t>Baseado nesse meu Plano de Trade pretendo ter um índice de assertividade diária no WIN de no mínimo</t>
  </si>
  <si>
    <t>3º</t>
  </si>
  <si>
    <t>META BASEADA NO % DO MÊS ATUAL</t>
  </si>
  <si>
    <t>SALDO LÍQUIDO DO ÚLTIMO MÊS OPERADO</t>
  </si>
  <si>
    <t>RESUMO WDO</t>
  </si>
  <si>
    <t>RESUMO WIN</t>
  </si>
  <si>
    <t>RESUMO GERAL</t>
  </si>
  <si>
    <t xml:space="preserve">TOTAL DE OPERAÇÕES </t>
  </si>
  <si>
    <t xml:space="preserve">OP. LOSS </t>
  </si>
  <si>
    <t>RESULTADO LÍQUIDO ACUMULADO</t>
  </si>
  <si>
    <t>PREENHA OS CAMPOS ABAIXO SOMENTE SE VOCÊ TIVER HISTÓRICO DE OPERAÇÕES ANTERIORES</t>
  </si>
  <si>
    <t>REGISTRO/EMOLUMEN.</t>
  </si>
  <si>
    <t>CÁLCULO DA TAXA DE REGISTRO E EMOLUMENTOS</t>
  </si>
  <si>
    <t>COMPENSAÇÃO IRRF DO MÊS ANTERIOR</t>
  </si>
  <si>
    <t>Ao clicar em uma opção do MENU, em cada planilha você terá campos com cores diferentes para te auxiliar no preenchimento da mesma de forma simples para te retornar resultados automáticos e eficazes conforme a legenda abaixo:</t>
  </si>
  <si>
    <t>Descubra automaticamente o valor em reais que representa a quantidade de Loss e de Gain que você definir para cada ativo em sua estratégia operacional.</t>
  </si>
  <si>
    <t>Entenda o real motivo que fará você manter a disciplina e alcançar suas metas financeiras evitando cometer erros que envolve principalmente fatores mentais e emocionais ao definir claramente qual é o seu Propósito em ser Trader.</t>
  </si>
  <si>
    <t>Saiba antecipadamente qual é o resultado financeiro em reais que você precisa alcançar mês a mês para atingir sua Meta Financeira no prazo estipulado.</t>
  </si>
  <si>
    <t xml:space="preserve">Saiba também qual é o percentual que representa sua Meta Mensal atual conforme o Plano de Trade que você definiu e quanto representa em reais esse percentual. </t>
  </si>
  <si>
    <t>Visualize facilmente o valor no mês em reais que ficou faltando ou que você fez à mais em relação à sua Meta Mensal Almejada quando finalizar o mês..</t>
  </si>
  <si>
    <t>Conforme o seu Plano de Trade descubra se sua meta financeira é alcançável ou não no prazo estipulado.</t>
  </si>
  <si>
    <t>Simule um Plano de Trade completo em qualquer ativo que desejar.</t>
  </si>
  <si>
    <t>Baseado nas condições do Plano de Trade simulado, descubra qual o valor financeiro bruto e líquido que você terá no final do dia conforme um índice de assertividade que você determinar.</t>
  </si>
  <si>
    <t>Tenha claramente a quantidade máxima de contratos que você pode comprar ou vender simultaneamente, mas veja principalmente o número de contratos máximo que você poderá operar conforme os limites estabelecidos em seu Plano de Trade.</t>
  </si>
  <si>
    <t>Descubra facilmente em qual mês você precisa gerar e pagar a DARF e qual é o valor da mesma, calculado da forma correta.</t>
  </si>
  <si>
    <t>Tenha de forma simples e automática todos os dados para você realizar a Declaração de IR anual obrigatória para Day Trade corretamente, como saldo líquido das operações separada por ativo, soma do IRRF e valores pago das DARFs dos meses antes.</t>
  </si>
  <si>
    <t>d</t>
  </si>
  <si>
    <t>A estratégia padrão.</t>
  </si>
  <si>
    <t>Esta condição já está satisfeita.</t>
  </si>
  <si>
    <t>Somente se você possuir histórico de operações em meses e anos anteriores preencha as células com o saldo líquido do último mês operado, o prejuízo acumulado de anos anteriores, valores da DARF e de IRRF a compensar em meses futuros caso existam e através desses dados a planilha de forma precisa irá informar automaticamente todos os dados para emissão de documentos importantes para te manter regularizado(a) na profissão de Trader.</t>
  </si>
  <si>
    <t>Amarelo</t>
  </si>
  <si>
    <t>Células da  cor Amarelo são as únicas que podem ser preenchidas.</t>
  </si>
  <si>
    <t>Preencha as células em Amarelo desta planilha ao ler e interpretar o texto especificando uma Meta Financeira, Data de Realização da Meta, Data de Início da Meta e Capital Inicial. Depois simule um Plano de Trade em qualquer ativo que você desejar.</t>
  </si>
  <si>
    <t>pts operando o número máximo de lotes permitido.</t>
  </si>
  <si>
    <t xml:space="preserve">Ao informar na planilha o resultado que você de fato alcançou no mês, automaticamente você saberá o percentual que o resultado representa e se ele alcançou a meta do mês ou não. </t>
  </si>
  <si>
    <t>SALDO ANTES IR (BASE DE CÁLCULO)</t>
  </si>
  <si>
    <t>contratos.</t>
  </si>
  <si>
    <t>pts operando</t>
  </si>
  <si>
    <t>PREJUIZO LÍQUIDO ACUMULADO DOS ANOS ANTERIORES</t>
  </si>
  <si>
    <t>ao mês é minha meta de faturamento, o que representaria o valor exato de</t>
  </si>
  <si>
    <t>ATENÇÃO:  Não preencha nenhuma outra célula para não desconfigurar as fórmulas presente na planilha portanto edite apenas as célula de cor (Amarelo).</t>
  </si>
  <si>
    <t>Sempre que você for realizar algum lançamento de custos da planilha, realização de saques ou compensação de prejuízos anteriores é necessário que você insira o sinal de subtração (-) antes de colocar o valor e certifique-se que o valor ficará com a cor vermelha.</t>
  </si>
  <si>
    <t xml:space="preserve">Preencha primeiramente a margem de garantia para você operar cada ativo, depois defina a quantidade de pontos da sua estratégia operacional e leia atentamente as linhas para definir os limites de perda e meta diária deixando bem claro o seu plano de trade ao finalizar o preenchimento respondendo às perguntas determinando qual será seu comportamento ao alcançar sua meta esclarecendo também qual é o seu propósito em ser Trader. </t>
  </si>
  <si>
    <t>Saiba automaticamente também qual é a quantidade máxima de operações que você poderá fazer no dia conforme seu Plano de Trade, baseada na quantidade máxima de operações  consecutivas mínima possível para você alcançar sua meta diária.</t>
  </si>
  <si>
    <t>A planilha irá te revelar antes mesmo de você iniciar suas operações a cada dia qual é a quantidade limite de Stops Loss consecutivos que se atingida você precisa parar de operar no dia, como também qual a quantidade de Stops Gains consecutivos que você precisa ter para alcançar sua meta diária em cada ativo.</t>
  </si>
  <si>
    <t>A planilha irá te informar automaticamente se os limites de perda máxima que você definiu estão congruentes com sua estratégia operacional ou se se o Plano de Trade definido compromete seu patrimônio financeiro te indicando se será permitido você operar ou qual a ação você precisa tomar para ser possível.</t>
  </si>
  <si>
    <t>Saiba claramente o que fazer quando você alcançar sua meta diária entendendo se você continuará operando ou não, qual a condição para continuar a operar, qual a estratégia operacional irá operar, qual a condição para voltar a operar com a estratégia padrão, quantos lotes irá operar, qual a condição para aumentar para a quantidade de lotes padrão e qual a condição para parar de operar nesse segundo momento depois de ter alcançado sua meta diária.</t>
  </si>
  <si>
    <t>Descubra o percentual ao mês que você precisa faturar para alcançar sua meta financeira a partir do seu capital inicial.</t>
  </si>
  <si>
    <t>Saiba também o percentual ao mês que você precisa faturar para alcançar sua meta financeira a partir do seu patrimônio acumulado.</t>
  </si>
  <si>
    <t>Saiba antecipadamente qual o valor que estará faltando para você alcançar a sua Meta Financeira Total.</t>
  </si>
  <si>
    <t>Primeiramente preencha qual é seu capital inicial, as taxas operacionais de cada ativo e diariamente faça o lançamento do valor bruto alcançado em suas operações, a quantidade de operações vencedora, perdedoras e zeradas, a quantidade de contratos operado, outros custos custos que aparece na nota de corretagem, custos não operacionais visíveis conta corrente junto da corretora, e caso você realizar algum saque ou aporte financeiro também realize todos os lançamentos na planilha.</t>
  </si>
  <si>
    <t>A planilha te informará automaticamente o número total de operações realizadas diariamente e o seu índice de assertividade em operações em todos os dias do ano tanto no mini dólar quanto no mini índice de forma separada juntamente o saldo líquido conquistado em cada ativo.</t>
  </si>
  <si>
    <t>Tenha de forma detalhada e resumida todos os custos operacionais referentes a todos os dias do ano que você operar, baseados no número de contratos operados em cada ativo separadamente como Corretagem, Taxa de Registro e Emolumentos da B3, ISS, IR Retido da Fonte  e outros custos que serviram como base de calculo para você gerar a DARF e Declarar o Imposto de Renda corretamente, calculados conforme a Receita Federal estabelece para que você desenvolva a profissional de Day Trade cumprindo com suas obrigações fiscais evitando multas e processos judiciais.</t>
  </si>
  <si>
    <t>Sempre que quiser conferir com precisão quais são os custos cobradas pela B3 que incide sobre as operações do mini dólar e mini índice e comparar com os dados da nota de corretagem você pode clicar nos links indicados para atualizar as tabelas preenchendo todas as informações das células em Amarelo para ter de forma automática e exata a Taxa de Registro e Emolumentos atuais do mês.</t>
  </si>
  <si>
    <t>deste total, se eu operar apenas o mini dólar eu me comprometo assumir o risco de perda máxima de</t>
  </si>
  <si>
    <t xml:space="preserve">operações vencedoras e nenhuma perdedora para alcançar essa meta, o equivalente a </t>
  </si>
  <si>
    <t>Não posso ter atingido nenhum Stop Loss anterior no dia.</t>
  </si>
  <si>
    <t>Duas operações positivas consecutivas.</t>
  </si>
  <si>
    <t>Mesma quantidade de lotes (lote padrão).</t>
  </si>
  <si>
    <t>Qual a condição para aumentar para a quantidade de lotes padrão?</t>
  </si>
  <si>
    <t>já descontando os custos operacionais de Corretagem, Registro e Emolumentos da B3..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</si>
</sst>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1">
    <numFmt numFmtId="164" formatCode="&quot;R$&quot;#,##0.00_);\(&quot;R$&quot;#,##0.00\)"/>
    <numFmt numFmtId="165" formatCode="&quot;R$&quot;#,##0.00_);[Red]\(&quot;R$&quot;#,##0.00\)"/>
    <numFmt numFmtId="166" formatCode="_(&quot;R$&quot;* #,##0.00_);_(&quot;R$&quot;* \(#,##0.00\);_(&quot;R$&quot;* &quot;-&quot;??_);_(@_)"/>
    <numFmt numFmtId="167" formatCode=";;"/>
    <numFmt numFmtId="168" formatCode="_-&quot;R$&quot;\ * #,##0.00_-;\-&quot;R$&quot;\ * #,##0.00_-;_-&quot;R$&quot;\ * &quot;-&quot;??_-;_-@"/>
    <numFmt numFmtId="169" formatCode="&quot;R$&quot;\ #,##0"/>
    <numFmt numFmtId="170" formatCode="&quot;R$&quot;\ #,##0.00"/>
    <numFmt numFmtId="171" formatCode="#,##0_ ;\-#,##0\ "/>
    <numFmt numFmtId="172" formatCode="_-* #,##0.00_-;\-* #,##0.00_-;_-* &quot;-&quot;??_-;_-@"/>
    <numFmt numFmtId="173" formatCode=";;;"/>
    <numFmt numFmtId="174" formatCode="0.00_ ;[Red]\-0.00\ "/>
    <numFmt numFmtId="175" formatCode="[$-416]d"/>
    <numFmt numFmtId="176" formatCode="0_ ;[Red]\-0\ "/>
    <numFmt numFmtId="177" formatCode="d/m/yyyy"/>
    <numFmt numFmtId="178" formatCode="&quot;R$ &quot;#,##0.00"/>
    <numFmt numFmtId="179" formatCode="#,##0.00_ ;[Red]\-#,##0.00\ "/>
    <numFmt numFmtId="180" formatCode="&quot;R$&quot;\ #,##0.00;[Red]&quot;R$&quot;\ #,##0.00"/>
    <numFmt numFmtId="181" formatCode="[$-F800]dddd\,\ mmmm\ dd\,\ yyyy"/>
    <numFmt numFmtId="182" formatCode="00000"/>
    <numFmt numFmtId="183" formatCode="#,##0_ ;[Red]\-#,##0\ "/>
    <numFmt numFmtId="184" formatCode="[$-416]d;@"/>
  </numFmts>
  <fonts count="137" x14ac:knownFonts="1">
    <font>
      <sz val="11"/>
      <color theme="1"/>
      <name val="Arial"/>
    </font>
    <font>
      <sz val="11"/>
      <color theme="1"/>
      <name val="Bahnschrift SemiBold"/>
      <family val="2"/>
    </font>
    <font>
      <sz val="36"/>
      <color rgb="FF7F6000"/>
      <name val="Bahnschrift SemiBold Condensed"/>
      <family val="2"/>
    </font>
    <font>
      <sz val="11"/>
      <name val="Arial"/>
      <family val="2"/>
    </font>
    <font>
      <sz val="8"/>
      <color theme="1"/>
      <name val="Bahnschrift SemiBold"/>
      <family val="2"/>
    </font>
    <font>
      <sz val="10"/>
      <color theme="1"/>
      <name val="Bahnschrift SemiBold"/>
      <family val="2"/>
    </font>
    <font>
      <sz val="14"/>
      <color theme="1"/>
      <name val="Bahnschrift SemiBold"/>
      <family val="2"/>
    </font>
    <font>
      <sz val="8"/>
      <color rgb="FF000000"/>
      <name val="Bahnschrift SemiBold"/>
      <family val="2"/>
    </font>
    <font>
      <u/>
      <sz val="11"/>
      <color theme="10"/>
      <name val="Calibri"/>
      <family val="2"/>
    </font>
    <font>
      <b/>
      <sz val="12"/>
      <color theme="1"/>
      <name val="Bahnschrift SemiCondensed"/>
      <family val="2"/>
    </font>
    <font>
      <sz val="12"/>
      <color theme="1"/>
      <name val="Bahnschrift SemiBold"/>
      <family val="2"/>
    </font>
    <font>
      <sz val="8"/>
      <color rgb="FF3E0000"/>
      <name val="Bahnschrift SemiBold"/>
      <family val="2"/>
    </font>
    <font>
      <b/>
      <sz val="12"/>
      <color rgb="FFC5E0B3"/>
      <name val="Bahnschrift SemiCondensed"/>
      <family val="2"/>
    </font>
    <font>
      <sz val="11"/>
      <color rgb="FF000000"/>
      <name val="Bahnschrift SemiBold"/>
      <family val="2"/>
    </font>
    <font>
      <b/>
      <sz val="12"/>
      <color theme="1"/>
      <name val="Bahnschrift SemiBold"/>
      <family val="2"/>
    </font>
    <font>
      <b/>
      <sz val="14"/>
      <color theme="1"/>
      <name val="Bahnschrift SemiBold"/>
      <family val="2"/>
    </font>
    <font>
      <b/>
      <sz val="10"/>
      <color theme="1"/>
      <name val="Bahnschrift SemiBold"/>
      <family val="2"/>
    </font>
    <font>
      <sz val="11"/>
      <color theme="1"/>
      <name val="Calibri"/>
      <family val="2"/>
    </font>
    <font>
      <b/>
      <sz val="10"/>
      <color rgb="FFC5E0B3"/>
      <name val="Bahnschrift SemiCondensed"/>
      <family val="2"/>
    </font>
    <font>
      <sz val="10"/>
      <color rgb="FFC5E0B3"/>
      <name val="Bahnschrift SemiBold"/>
      <family val="2"/>
    </font>
    <font>
      <sz val="9"/>
      <color rgb="FFC5E0B3"/>
      <name val="Bahnschrift SemiBold"/>
      <family val="2"/>
    </font>
    <font>
      <sz val="9"/>
      <color theme="1"/>
      <name val="Bahnschrift SemiBold"/>
      <family val="2"/>
    </font>
    <font>
      <b/>
      <sz val="11"/>
      <color theme="1"/>
      <name val="Bahnschrift SemiBold"/>
      <family val="2"/>
    </font>
    <font>
      <sz val="11"/>
      <color theme="0"/>
      <name val="Bahnschrift SemiBold"/>
      <family val="2"/>
    </font>
    <font>
      <b/>
      <sz val="14"/>
      <color theme="0"/>
      <name val="Bahnschrift SemiCondensed"/>
      <family val="2"/>
    </font>
    <font>
      <b/>
      <sz val="9"/>
      <color theme="0"/>
      <name val="Bahnschrift SemiBold"/>
      <family val="2"/>
    </font>
    <font>
      <b/>
      <sz val="9"/>
      <color theme="1"/>
      <name val="Bahnschrift SemiBold"/>
      <family val="2"/>
    </font>
    <font>
      <b/>
      <sz val="10"/>
      <color theme="0"/>
      <name val="Bahnschrift SemiBold"/>
      <family val="2"/>
    </font>
    <font>
      <b/>
      <sz val="9"/>
      <color rgb="FFC00000"/>
      <name val="Bahnschrift SemiBold"/>
      <family val="2"/>
    </font>
    <font>
      <b/>
      <sz val="9"/>
      <color rgb="FF3E0000"/>
      <name val="Bahnschrift SemiBold"/>
      <family val="2"/>
    </font>
    <font>
      <sz val="9"/>
      <color rgb="FF001007"/>
      <name val="Bahnschrift SemiBold"/>
      <family val="2"/>
    </font>
    <font>
      <sz val="10"/>
      <color theme="0"/>
      <name val="Bahnschrift SemiBold"/>
      <family val="2"/>
    </font>
    <font>
      <b/>
      <sz val="10"/>
      <color rgb="FFC00000"/>
      <name val="Bahnschrift SemiBold"/>
      <family val="2"/>
    </font>
    <font>
      <sz val="20"/>
      <color theme="1"/>
      <name val="Bahnschrift SemiBold"/>
      <family val="2"/>
    </font>
    <font>
      <b/>
      <sz val="20"/>
      <color theme="1"/>
      <name val="Bahnschrift SemiCondensed"/>
      <family val="2"/>
    </font>
    <font>
      <sz val="11"/>
      <color rgb="FF7F6000"/>
      <name val="Bahnschrift SemiBold"/>
      <family val="2"/>
    </font>
    <font>
      <sz val="11"/>
      <color rgb="FF833C0B"/>
      <name val="Bahnschrift SemiBold"/>
      <family val="2"/>
    </font>
    <font>
      <sz val="8"/>
      <color rgb="FF833C0B"/>
      <name val="Bahnschrift SemiBold"/>
      <family val="2"/>
    </font>
    <font>
      <b/>
      <sz val="11"/>
      <color rgb="FFC5E0B3"/>
      <name val="Bahnschrift SemiCondensed"/>
      <family val="2"/>
    </font>
    <font>
      <b/>
      <sz val="9"/>
      <color rgb="FFC5E0B3"/>
      <name val="Bahnschrift SemiBold"/>
      <family val="2"/>
    </font>
    <font>
      <sz val="8"/>
      <color rgb="FF7F6000"/>
      <name val="Bahnschrift SemiBold"/>
      <family val="2"/>
    </font>
    <font>
      <b/>
      <sz val="11"/>
      <color theme="1"/>
      <name val="Bahnschrift SemiCondensed"/>
      <family val="2"/>
    </font>
    <font>
      <b/>
      <sz val="9"/>
      <color rgb="FF000000"/>
      <name val="Bahnschrift SemiBold"/>
      <family val="2"/>
    </font>
    <font>
      <sz val="9"/>
      <color rgb="FF1F3864"/>
      <name val="Bahnschrift SemiBold"/>
      <family val="2"/>
    </font>
    <font>
      <sz val="9"/>
      <color rgb="FF000000"/>
      <name val="Bahnschrift SemiBold"/>
      <family val="2"/>
    </font>
    <font>
      <sz val="8"/>
      <color rgb="FF1F3864"/>
      <name val="Bahnschrift SemiBold"/>
      <family val="2"/>
    </font>
    <font>
      <sz val="16"/>
      <color theme="1"/>
      <name val="Bahnschrift SemiBold"/>
      <family val="2"/>
    </font>
    <font>
      <sz val="20"/>
      <color rgb="FFFFFF00"/>
      <name val="Bahnschrift SemiBold"/>
      <family val="2"/>
    </font>
    <font>
      <sz val="20"/>
      <color rgb="FF000000"/>
      <name val="Bahnschrift SemiBold"/>
      <family val="2"/>
    </font>
    <font>
      <sz val="18"/>
      <color rgb="FF000000"/>
      <name val="Bahnschrift SemiBold"/>
      <family val="2"/>
    </font>
    <font>
      <b/>
      <u/>
      <sz val="10"/>
      <color theme="1"/>
      <name val="Bahnschrift SemiBold"/>
      <family val="2"/>
    </font>
    <font>
      <u/>
      <sz val="11"/>
      <color theme="10"/>
      <name val="Arial"/>
      <family val="2"/>
    </font>
    <font>
      <b/>
      <sz val="11"/>
      <color theme="1"/>
      <name val="Bahnschrift SemiCondensed"/>
      <family val="2"/>
    </font>
    <font>
      <b/>
      <sz val="16"/>
      <color theme="1"/>
      <name val="Bahnschrift SemiCondensed"/>
      <family val="2"/>
    </font>
    <font>
      <b/>
      <sz val="10"/>
      <color theme="1"/>
      <name val="Bahnschrift SemiCondensed"/>
      <family val="2"/>
    </font>
    <font>
      <sz val="11"/>
      <color theme="1"/>
      <name val="Arial"/>
      <family val="2"/>
    </font>
    <font>
      <u/>
      <sz val="10"/>
      <color theme="5" tint="-0.499984740745262"/>
      <name val="Bahnschrift SemiBold SemiConden"/>
      <family val="2"/>
    </font>
    <font>
      <sz val="10"/>
      <color theme="5" tint="-0.499984740745262"/>
      <name val="Bahnschrift SemiBold SemiConden"/>
      <family val="2"/>
    </font>
    <font>
      <sz val="9"/>
      <color theme="1"/>
      <name val="Bahnschrift SemiBold"/>
      <family val="2"/>
    </font>
    <font>
      <b/>
      <sz val="13"/>
      <color theme="1"/>
      <name val="Bahnschrift SemiCondensed"/>
      <family val="2"/>
    </font>
    <font>
      <b/>
      <sz val="13"/>
      <name val="Bahnschrift SemiCondensed"/>
      <family val="2"/>
    </font>
    <font>
      <b/>
      <sz val="10"/>
      <color rgb="FFC5E0B3"/>
      <name val="Bahnschrift SemiCondensed"/>
      <family val="2"/>
    </font>
    <font>
      <b/>
      <sz val="12"/>
      <color theme="1"/>
      <name val="Bahnschrift SemiBold"/>
      <family val="2"/>
    </font>
    <font>
      <sz val="10"/>
      <color theme="1"/>
      <name val="Bahnschrift SemiBold"/>
      <family val="2"/>
    </font>
    <font>
      <sz val="11"/>
      <color theme="1"/>
      <name val="Arial"/>
      <family val="2"/>
    </font>
    <font>
      <sz val="8"/>
      <color theme="1"/>
      <name val="Bahnschrift SemiBold"/>
      <family val="2"/>
    </font>
    <font>
      <b/>
      <sz val="18"/>
      <color rgb="FF7F6000"/>
      <name val="Bahnschrift SemiCondensed"/>
      <family val="2"/>
    </font>
    <font>
      <sz val="11"/>
      <color theme="1"/>
      <name val="Bahnschrift SemiBold"/>
      <family val="2"/>
    </font>
    <font>
      <b/>
      <sz val="16"/>
      <color theme="1"/>
      <name val="Bahnschrift SemiBold"/>
      <family val="2"/>
    </font>
    <font>
      <b/>
      <sz val="14"/>
      <color theme="1"/>
      <name val="Bahnschrift SemiBold"/>
      <family val="2"/>
    </font>
    <font>
      <b/>
      <sz val="9"/>
      <color theme="1"/>
      <name val="Bahnschrift SemiBold"/>
      <family val="2"/>
    </font>
    <font>
      <b/>
      <sz val="8"/>
      <color theme="0"/>
      <name val="Bahnschrift SemiBold"/>
      <family val="2"/>
    </font>
    <font>
      <sz val="16"/>
      <name val="Arial"/>
      <family val="2"/>
    </font>
    <font>
      <sz val="14"/>
      <name val="Arial"/>
      <family val="2"/>
    </font>
    <font>
      <b/>
      <sz val="8"/>
      <color theme="1"/>
      <name val="Bahnschrift SemiBold"/>
      <family val="2"/>
    </font>
    <font>
      <b/>
      <sz val="14"/>
      <color theme="1"/>
      <name val="Bahnschrift SemiCondensed"/>
      <family val="2"/>
    </font>
    <font>
      <sz val="11"/>
      <color rgb="FFC5E0B3"/>
      <name val="Bahnschrift SemiCondensed"/>
      <family val="2"/>
    </font>
    <font>
      <sz val="8"/>
      <color theme="7" tint="-0.499984740745262"/>
      <name val="Bahnschrift SemiBold"/>
      <family val="2"/>
    </font>
    <font>
      <b/>
      <sz val="10"/>
      <color theme="7" tint="-0.499984740745262"/>
      <name val="Bahnschrift SemiBold"/>
      <family val="2"/>
    </font>
    <font>
      <sz val="11"/>
      <color theme="7" tint="-0.499984740745262"/>
      <name val="Arial"/>
      <family val="2"/>
    </font>
    <font>
      <b/>
      <sz val="8"/>
      <color theme="7" tint="-0.499984740745262"/>
      <name val="Bahnschrift SemiBold"/>
      <family val="2"/>
    </font>
    <font>
      <b/>
      <sz val="11"/>
      <color theme="7" tint="-0.499984740745262"/>
      <name val="Arial"/>
      <family val="2"/>
    </font>
    <font>
      <sz val="11"/>
      <color rgb="FFCC0000"/>
      <name val="Bahnschrift SemiBold"/>
      <family val="2"/>
    </font>
    <font>
      <b/>
      <sz val="18"/>
      <color theme="5" tint="-0.499984740745262"/>
      <name val="Bahnschrift SemiBold"/>
      <family val="2"/>
    </font>
    <font>
      <b/>
      <sz val="26"/>
      <color theme="1"/>
      <name val="Bahnschrift SemiCondensed"/>
      <family val="2"/>
    </font>
    <font>
      <sz val="26"/>
      <name val="Arial"/>
      <family val="2"/>
    </font>
    <font>
      <sz val="8"/>
      <name val="Arial"/>
      <family val="2"/>
    </font>
    <font>
      <b/>
      <sz val="18"/>
      <color theme="3"/>
      <name val="Bahnschrift SemiCondensed"/>
      <family val="2"/>
    </font>
    <font>
      <sz val="11"/>
      <color theme="3"/>
      <name val="Arial"/>
      <family val="2"/>
    </font>
    <font>
      <sz val="18"/>
      <color theme="3"/>
      <name val="Arial"/>
      <family val="2"/>
    </font>
    <font>
      <b/>
      <u/>
      <sz val="11"/>
      <color theme="1"/>
      <name val="Bahnschrift SemiCondensed"/>
      <family val="2"/>
    </font>
    <font>
      <b/>
      <u/>
      <sz val="16"/>
      <color theme="1"/>
      <name val="Bahnschrift SemiCondensed"/>
      <family val="2"/>
    </font>
    <font>
      <b/>
      <sz val="12"/>
      <color theme="5" tint="0.79998168889431442"/>
      <name val="Bahnschrift SemiCondensed"/>
      <family val="2"/>
    </font>
    <font>
      <sz val="11"/>
      <color theme="5" tint="0.79998168889431442"/>
      <name val="Arial"/>
      <family val="2"/>
    </font>
    <font>
      <b/>
      <sz val="14"/>
      <color rgb="FFC5E0B3"/>
      <name val="Bahnschrift SemiCondensed"/>
      <family val="2"/>
    </font>
    <font>
      <sz val="12"/>
      <name val="Arial"/>
      <family val="2"/>
    </font>
    <font>
      <sz val="18"/>
      <name val="Arial"/>
      <family val="2"/>
    </font>
    <font>
      <b/>
      <sz val="22"/>
      <color theme="1"/>
      <name val="Bahnschrift SemiCondensed"/>
      <family val="2"/>
    </font>
    <font>
      <sz val="11"/>
      <color theme="0"/>
      <name val="Arial"/>
      <family val="2"/>
    </font>
    <font>
      <b/>
      <sz val="13"/>
      <color theme="5" tint="0.79998168889431442"/>
      <name val="Bahnschrift SemiCondensed"/>
      <family val="2"/>
    </font>
    <font>
      <b/>
      <sz val="18"/>
      <color theme="1"/>
      <name val="Bahnschrift SemiBold"/>
      <family val="2"/>
    </font>
    <font>
      <sz val="8"/>
      <color rgb="FF9C0006"/>
      <name val="Bahnschrift SemiBold"/>
      <family val="2"/>
    </font>
    <font>
      <b/>
      <sz val="8"/>
      <color rgb="FF9C0006"/>
      <name val="Bahnschrift SemiBold"/>
      <family val="2"/>
    </font>
    <font>
      <sz val="11"/>
      <color rgb="FF9C0006"/>
      <name val="Arial"/>
      <family val="2"/>
    </font>
    <font>
      <b/>
      <sz val="10"/>
      <color rgb="FF9C0006"/>
      <name val="Bahnschrift SemiBold"/>
      <family val="2"/>
    </font>
    <font>
      <sz val="8"/>
      <color rgb="FF006000"/>
      <name val="Bahnschrift SemiBold"/>
      <family val="2"/>
    </font>
    <font>
      <sz val="11"/>
      <color rgb="FF006000"/>
      <name val="Arial"/>
      <family val="2"/>
    </font>
    <font>
      <b/>
      <sz val="10"/>
      <color rgb="FF006000"/>
      <name val="Bahnschrift SemiBold"/>
      <family val="2"/>
    </font>
    <font>
      <b/>
      <sz val="9"/>
      <color rgb="FF9C0006"/>
      <name val="Bahnschrift SemiBold"/>
      <family val="2"/>
    </font>
    <font>
      <sz val="11"/>
      <color rgb="FF9C0006"/>
      <name val="Bahnschrift SemiBold"/>
      <family val="2"/>
    </font>
    <font>
      <b/>
      <sz val="9"/>
      <color theme="7" tint="-0.499984740745262"/>
      <name val="Bahnschrift SemiBold"/>
      <family val="2"/>
    </font>
    <font>
      <b/>
      <sz val="9"/>
      <color rgb="FF006000"/>
      <name val="Bahnschrift SemiBold"/>
      <family val="2"/>
    </font>
    <font>
      <sz val="11"/>
      <color rgb="FF006000"/>
      <name val="Bahnschrift SemiBold"/>
      <family val="2"/>
    </font>
    <font>
      <b/>
      <sz val="8"/>
      <color rgb="FF006000"/>
      <name val="Bahnschrift SemiBold"/>
      <family val="2"/>
    </font>
    <font>
      <b/>
      <sz val="18"/>
      <color rgb="FF006000"/>
      <name val="Bahnschrift SemiBold"/>
      <family val="2"/>
    </font>
    <font>
      <b/>
      <sz val="12"/>
      <color rgb="FF006000"/>
      <name val="Bahnschrift SemiBold"/>
      <family val="2"/>
    </font>
    <font>
      <b/>
      <sz val="16"/>
      <color rgb="FF006000"/>
      <name val="Bahnschrift SemiBold"/>
      <family val="2"/>
    </font>
    <font>
      <sz val="16"/>
      <color rgb="FF006000"/>
      <name val="Arial"/>
      <family val="2"/>
    </font>
    <font>
      <b/>
      <sz val="12"/>
      <color rgb="FF9C0006"/>
      <name val="Bahnschrift SemiBold"/>
      <family val="2"/>
    </font>
    <font>
      <b/>
      <sz val="18"/>
      <color rgb="FF9C0006"/>
      <name val="Bahnschrift SemiBold"/>
      <family val="2"/>
    </font>
    <font>
      <b/>
      <sz val="11"/>
      <color rgb="FF9C0006"/>
      <name val="Bahnschrift SemiBold"/>
      <family val="2"/>
    </font>
    <font>
      <b/>
      <sz val="16"/>
      <color rgb="FF9C0006"/>
      <name val="Bahnschrift SemiBold"/>
      <family val="2"/>
    </font>
    <font>
      <sz val="16"/>
      <color rgb="FF9C0006"/>
      <name val="Arial"/>
      <family val="2"/>
    </font>
    <font>
      <b/>
      <sz val="20"/>
      <color theme="2"/>
      <name val="Bahnschrift SemiCondensed"/>
      <family val="2"/>
    </font>
    <font>
      <sz val="11"/>
      <color theme="2"/>
      <name val="Arial"/>
      <family val="2"/>
    </font>
    <font>
      <sz val="8"/>
      <color theme="2"/>
      <name val="Bahnschrift SemiBold"/>
      <family val="2"/>
    </font>
    <font>
      <b/>
      <sz val="11"/>
      <color theme="5" tint="0.79998168889431442"/>
      <name val="Bahnschrift SemiCondensed"/>
      <family val="2"/>
    </font>
    <font>
      <sz val="8"/>
      <color theme="5" tint="-0.499984740745262"/>
      <name val="Bahnschrift SemiBold"/>
      <family val="2"/>
    </font>
    <font>
      <sz val="8"/>
      <color theme="9" tint="-0.499984740745262"/>
      <name val="Bahnschrift SemiBold"/>
      <family val="2"/>
    </font>
    <font>
      <sz val="8"/>
      <color rgb="FFC00000"/>
      <name val="Bahnschrift SemiBold"/>
      <family val="2"/>
    </font>
    <font>
      <sz val="8"/>
      <color theme="5" tint="0.79998168889431442"/>
      <name val="Bahnschrift SemiBold"/>
      <family val="2"/>
    </font>
    <font>
      <b/>
      <sz val="9"/>
      <color theme="1"/>
      <name val="Bahnschrift SemiCondensed"/>
      <family val="2"/>
    </font>
    <font>
      <sz val="10"/>
      <name val="Arial"/>
      <family val="2"/>
    </font>
    <font>
      <sz val="9"/>
      <name val="Arial"/>
      <family val="2"/>
    </font>
    <font>
      <b/>
      <sz val="9"/>
      <color indexed="81"/>
      <name val="Segoe UI"/>
      <family val="2"/>
    </font>
    <font>
      <sz val="9"/>
      <color indexed="81"/>
      <name val="Segoe UI"/>
      <family val="2"/>
    </font>
    <font>
      <sz val="12"/>
      <color rgb="FF9C0006"/>
      <name val="Arial"/>
      <family val="2"/>
    </font>
  </fonts>
  <fills count="73">
    <fill>
      <patternFill patternType="none"/>
    </fill>
    <fill>
      <patternFill patternType="gray125"/>
    </fill>
    <fill>
      <patternFill patternType="solid">
        <fgColor rgb="FF385623"/>
        <bgColor rgb="FF385623"/>
      </patternFill>
    </fill>
    <fill>
      <patternFill patternType="solid">
        <fgColor theme="1"/>
        <bgColor theme="1"/>
      </patternFill>
    </fill>
    <fill>
      <patternFill patternType="solid">
        <fgColor rgb="FF548135"/>
        <bgColor rgb="FF548135"/>
      </patternFill>
    </fill>
    <fill>
      <patternFill patternType="solid">
        <fgColor rgb="FF833C0B"/>
        <bgColor rgb="FF833C0B"/>
      </patternFill>
    </fill>
    <fill>
      <patternFill patternType="solid">
        <fgColor rgb="FF7F6000"/>
        <bgColor rgb="FF7F6000"/>
      </patternFill>
    </fill>
    <fill>
      <patternFill patternType="solid">
        <fgColor rgb="FFFFFF61"/>
        <bgColor rgb="FFFFFF61"/>
      </patternFill>
    </fill>
    <fill>
      <patternFill patternType="solid">
        <fgColor rgb="FFC5E0B3"/>
        <bgColor rgb="FFC5E0B3"/>
      </patternFill>
    </fill>
    <fill>
      <patternFill patternType="solid">
        <fgColor rgb="FFD31B17"/>
        <bgColor rgb="FFD31B17"/>
      </patternFill>
    </fill>
    <fill>
      <patternFill patternType="solid">
        <fgColor rgb="FF00B050"/>
        <bgColor rgb="FF00B050"/>
      </patternFill>
    </fill>
    <fill>
      <patternFill patternType="solid">
        <fgColor theme="0"/>
        <bgColor theme="0"/>
      </patternFill>
    </fill>
    <fill>
      <patternFill patternType="solid">
        <fgColor rgb="FFE2EFD9"/>
        <bgColor rgb="FFE2EFD9"/>
      </patternFill>
    </fill>
    <fill>
      <patternFill patternType="solid">
        <fgColor rgb="FFC55A11"/>
        <bgColor rgb="FFC55A11"/>
      </patternFill>
    </fill>
    <fill>
      <patternFill patternType="solid">
        <fgColor rgb="FFA8D08D"/>
        <bgColor rgb="FFA8D08D"/>
      </patternFill>
    </fill>
    <fill>
      <patternFill patternType="solid">
        <fgColor rgb="FFDEA400"/>
        <bgColor rgb="FFDEA400"/>
      </patternFill>
    </fill>
    <fill>
      <patternFill patternType="solid">
        <fgColor rgb="FFBF9000"/>
        <bgColor rgb="FFBF9000"/>
      </patternFill>
    </fill>
    <fill>
      <patternFill patternType="solid">
        <fgColor rgb="FFFFFF00"/>
        <bgColor rgb="FFFFFF00"/>
      </patternFill>
    </fill>
    <fill>
      <patternFill patternType="solid">
        <fgColor rgb="FFFFD965"/>
        <bgColor rgb="FFFFD965"/>
      </patternFill>
    </fill>
    <fill>
      <patternFill patternType="solid">
        <fgColor theme="1"/>
        <bgColor rgb="FF385623"/>
      </patternFill>
    </fill>
    <fill>
      <patternFill patternType="darkUp">
        <fgColor theme="7" tint="0.39994506668294322"/>
        <bgColor rgb="FFFFFFCC"/>
      </patternFill>
    </fill>
    <fill>
      <patternFill patternType="solid">
        <fgColor rgb="FFFFFF61"/>
        <bgColor indexed="64"/>
      </patternFill>
    </fill>
    <fill>
      <patternFill patternType="solid">
        <fgColor rgb="FFFFFF61"/>
        <bgColor rgb="FFC5E0B3"/>
      </patternFill>
    </fill>
    <fill>
      <patternFill patternType="solid">
        <fgColor theme="1"/>
        <bgColor indexed="64"/>
      </patternFill>
    </fill>
    <fill>
      <patternFill patternType="solid">
        <fgColor theme="1"/>
        <bgColor rgb="FF7F6000"/>
      </patternFill>
    </fill>
    <fill>
      <patternFill patternType="solid">
        <fgColor theme="9" tint="0.59999389629810485"/>
        <bgColor rgb="FFFFFF61"/>
      </patternFill>
    </fill>
    <fill>
      <patternFill patternType="solid">
        <fgColor theme="9" tint="0.59999389629810485"/>
        <bgColor indexed="64"/>
      </patternFill>
    </fill>
    <fill>
      <patternFill patternType="solid">
        <fgColor theme="5" tint="-0.499984740745262"/>
        <bgColor indexed="64"/>
      </patternFill>
    </fill>
    <fill>
      <patternFill patternType="solid">
        <fgColor theme="9" tint="-0.249977111117893"/>
        <bgColor rgb="FFC5E0B3"/>
      </patternFill>
    </fill>
    <fill>
      <patternFill patternType="solid">
        <fgColor theme="1"/>
        <bgColor rgb="FFC5E0B3"/>
      </patternFill>
    </fill>
    <fill>
      <patternFill patternType="solid">
        <fgColor theme="5" tint="-0.499984740745262"/>
        <bgColor theme="1"/>
      </patternFill>
    </fill>
    <fill>
      <patternFill patternType="solid">
        <fgColor rgb="FFFFFF61"/>
        <bgColor rgb="FF833C0B"/>
      </patternFill>
    </fill>
    <fill>
      <patternFill patternType="solid">
        <fgColor theme="9" tint="0.59999389629810485"/>
        <bgColor rgb="FFC5E0B3"/>
      </patternFill>
    </fill>
    <fill>
      <patternFill patternType="solid">
        <fgColor theme="9" tint="0.39997558519241921"/>
        <bgColor rgb="FFC5E0B3"/>
      </patternFill>
    </fill>
    <fill>
      <patternFill patternType="solid">
        <fgColor theme="9" tint="0.39997558519241921"/>
        <bgColor indexed="64"/>
      </patternFill>
    </fill>
    <fill>
      <patternFill patternType="solid">
        <fgColor theme="5" tint="-0.499984740745262"/>
        <bgColor rgb="FFC5E0B3"/>
      </patternFill>
    </fill>
    <fill>
      <patternFill patternType="solid">
        <fgColor theme="1"/>
        <bgColor rgb="FFFFFF61"/>
      </patternFill>
    </fill>
    <fill>
      <patternFill patternType="solid">
        <fgColor theme="9" tint="0.39997558519241921"/>
        <bgColor rgb="FF385623"/>
      </patternFill>
    </fill>
    <fill>
      <patternFill patternType="solid">
        <fgColor theme="5" tint="-0.499984740745262"/>
        <bgColor rgb="FF833C0B"/>
      </patternFill>
    </fill>
    <fill>
      <patternFill patternType="solid">
        <fgColor theme="1"/>
        <bgColor rgb="FF833C0B"/>
      </patternFill>
    </fill>
    <fill>
      <patternFill patternType="solid">
        <fgColor theme="1"/>
        <bgColor rgb="FFC55A11"/>
      </patternFill>
    </fill>
    <fill>
      <patternFill patternType="solid">
        <fgColor theme="1"/>
        <bgColor rgb="FF3A3838"/>
      </patternFill>
    </fill>
    <fill>
      <gradientFill>
        <stop position="0">
          <color theme="1"/>
        </stop>
        <stop position="1">
          <color theme="5" tint="-0.49803155613879818"/>
        </stop>
      </gradientFill>
    </fill>
    <fill>
      <gradientFill degree="45">
        <stop position="0">
          <color theme="1"/>
        </stop>
        <stop position="1">
          <color theme="5" tint="-0.49803155613879818"/>
        </stop>
      </gradientFill>
    </fill>
    <fill>
      <gradientFill degree="270">
        <stop position="0">
          <color theme="1"/>
        </stop>
        <stop position="1">
          <color theme="5" tint="-0.49803155613879818"/>
        </stop>
      </gradientFill>
    </fill>
    <fill>
      <gradientFill degree="90">
        <stop position="0">
          <color theme="1"/>
        </stop>
        <stop position="1">
          <color theme="5" tint="-0.49803155613879818"/>
        </stop>
      </gradientFill>
    </fill>
    <fill>
      <gradientFill type="path" left="0.5" right="0.5" top="0.5" bottom="0.5">
        <stop position="0">
          <color theme="5" tint="-0.49803155613879818"/>
        </stop>
        <stop position="1">
          <color theme="1"/>
        </stop>
      </gradientFill>
    </fill>
    <fill>
      <gradientFill degree="45">
        <stop position="0">
          <color theme="5" tint="-0.49803155613879818"/>
        </stop>
        <stop position="1">
          <color theme="9" tint="-0.49803155613879818"/>
        </stop>
      </gradientFill>
    </fill>
    <fill>
      <patternFill patternType="solid">
        <fgColor theme="1"/>
        <bgColor auto="1"/>
      </patternFill>
    </fill>
    <fill>
      <gradientFill degree="45">
        <stop position="0">
          <color theme="1"/>
        </stop>
        <stop position="1">
          <color theme="9" tint="-0.49803155613879818"/>
        </stop>
      </gradientFill>
    </fill>
    <fill>
      <gradientFill degree="180">
        <stop position="0">
          <color theme="9" tint="-0.49803155613879818"/>
        </stop>
        <stop position="1">
          <color theme="1"/>
        </stop>
      </gradientFill>
    </fill>
    <fill>
      <gradientFill>
        <stop position="0">
          <color theme="5" tint="-0.49803155613879818"/>
        </stop>
        <stop position="1">
          <color theme="1"/>
        </stop>
      </gradientFill>
    </fill>
    <fill>
      <gradientFill degree="90">
        <stop position="0">
          <color theme="5" tint="-0.49803155613879818"/>
        </stop>
        <stop position="1">
          <color theme="1"/>
        </stop>
      </gradientFill>
    </fill>
    <fill>
      <gradientFill degree="135">
        <stop position="0">
          <color theme="1"/>
        </stop>
        <stop position="1">
          <color theme="5" tint="-0.49803155613879818"/>
        </stop>
      </gradientFill>
    </fill>
    <fill>
      <gradientFill degree="270">
        <stop position="0">
          <color theme="9" tint="-0.49803155613879818"/>
        </stop>
        <stop position="1">
          <color theme="1"/>
        </stop>
      </gradientFill>
    </fill>
    <fill>
      <gradientFill degree="270">
        <stop position="0">
          <color theme="9" tint="-0.25098422193060094"/>
        </stop>
        <stop position="1">
          <color theme="1"/>
        </stop>
      </gradientFill>
    </fill>
    <fill>
      <gradientFill degree="90">
        <stop position="0">
          <color theme="9" tint="-0.25098422193060094"/>
        </stop>
        <stop position="1">
          <color theme="5" tint="-0.49803155613879818"/>
        </stop>
      </gradientFill>
    </fill>
    <fill>
      <gradientFill degree="90">
        <stop position="0">
          <color theme="5" tint="-0.49803155613879818"/>
        </stop>
        <stop position="1">
          <color theme="9" tint="-0.25098422193060094"/>
        </stop>
      </gradientFill>
    </fill>
    <fill>
      <gradientFill degree="90">
        <stop position="0">
          <color theme="9" tint="-0.25098422193060094"/>
        </stop>
        <stop position="1">
          <color theme="1"/>
        </stop>
      </gradientFill>
    </fill>
    <fill>
      <patternFill patternType="solid">
        <fgColor theme="9" tint="-0.249977111117893"/>
        <bgColor indexed="64"/>
      </patternFill>
    </fill>
    <fill>
      <gradientFill>
        <stop position="0">
          <color theme="1"/>
        </stop>
        <stop position="1">
          <color theme="9" tint="-0.49803155613879818"/>
        </stop>
      </gradientFill>
    </fill>
    <fill>
      <patternFill patternType="solid">
        <fgColor theme="3"/>
        <bgColor indexed="64"/>
      </patternFill>
    </fill>
    <fill>
      <patternFill patternType="solid">
        <fgColor theme="5" tint="-0.499984740745262"/>
        <bgColor auto="1"/>
      </patternFill>
    </fill>
    <fill>
      <patternFill patternType="solid">
        <fgColor theme="1"/>
        <bgColor rgb="FF548135"/>
      </patternFill>
    </fill>
    <fill>
      <patternFill patternType="solid">
        <fgColor theme="5" tint="-0.499984740745262"/>
        <bgColor rgb="FF7F6000"/>
      </patternFill>
    </fill>
    <fill>
      <gradientFill degree="180">
        <stop position="0">
          <color theme="9" tint="-0.25098422193060094"/>
        </stop>
        <stop position="1">
          <color theme="5" tint="-0.49803155613879818"/>
        </stop>
      </gradientFill>
    </fill>
    <fill>
      <gradientFill>
        <stop position="0">
          <color theme="1"/>
        </stop>
        <stop position="0.5">
          <color theme="5" tint="-0.49803155613879818"/>
        </stop>
        <stop position="1">
          <color theme="1"/>
        </stop>
      </gradientFill>
    </fill>
    <fill>
      <patternFill patternType="solid">
        <fgColor rgb="FFFFFF61"/>
        <bgColor rgb="FFE2EFD9"/>
      </patternFill>
    </fill>
    <fill>
      <gradientFill degree="90">
        <stop position="0">
          <color theme="1"/>
        </stop>
        <stop position="1">
          <color theme="9" tint="-0.25098422193060094"/>
        </stop>
      </gradientFill>
    </fill>
    <fill>
      <patternFill patternType="solid">
        <fgColor theme="9" tint="-0.249977111117893"/>
        <bgColor auto="1"/>
      </patternFill>
    </fill>
    <fill>
      <gradientFill degree="270">
        <stop position="0">
          <color theme="1"/>
        </stop>
        <stop position="1">
          <color theme="9" tint="-0.25098422193060094"/>
        </stop>
      </gradientFill>
    </fill>
    <fill>
      <patternFill patternType="solid">
        <fgColor theme="9" tint="0.59999389629810485"/>
        <bgColor theme="0"/>
      </patternFill>
    </fill>
    <fill>
      <patternFill patternType="solid">
        <fgColor theme="9" tint="0.59999389629810485"/>
        <bgColor rgb="FFE2EFD9"/>
      </patternFill>
    </fill>
  </fills>
  <borders count="302">
    <border>
      <left/>
      <right/>
      <top/>
      <bottom/>
      <diagonal/>
    </border>
    <border>
      <left/>
      <right/>
      <top/>
      <bottom/>
      <diagonal/>
    </border>
    <border>
      <left style="medium">
        <color rgb="FF000000"/>
      </left>
      <right style="medium">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diagonal/>
    </border>
    <border>
      <left/>
      <right/>
      <top/>
      <bottom style="medium">
        <color rgb="FF000000"/>
      </bottom>
      <diagonal/>
    </border>
    <border>
      <left/>
      <right/>
      <top style="double">
        <color rgb="FF000000"/>
      </top>
      <bottom/>
      <diagonal/>
    </border>
    <border>
      <left/>
      <right/>
      <top/>
      <bottom style="thin">
        <color rgb="FF000000"/>
      </bottom>
      <diagonal/>
    </border>
    <border>
      <left style="double">
        <color rgb="FF000000"/>
      </left>
      <right/>
      <top style="thin">
        <color rgb="FF000000"/>
      </top>
      <bottom/>
      <diagonal/>
    </border>
    <border>
      <left/>
      <right/>
      <top style="thin">
        <color rgb="FF000000"/>
      </top>
      <bottom/>
      <diagonal/>
    </border>
    <border>
      <left/>
      <right/>
      <top style="thin">
        <color rgb="FF000000"/>
      </top>
      <bottom/>
      <diagonal/>
    </border>
    <border>
      <left style="double">
        <color rgb="FF000000"/>
      </left>
      <right/>
      <top/>
      <bottom style="thin">
        <color rgb="FF000000"/>
      </bottom>
      <diagonal/>
    </border>
    <border>
      <left/>
      <right/>
      <top/>
      <bottom style="thin">
        <color rgb="FF000000"/>
      </bottom>
      <diagonal/>
    </border>
    <border>
      <left style="double">
        <color rgb="FF000000"/>
      </left>
      <right/>
      <top/>
      <bottom style="double">
        <color rgb="FF000000"/>
      </bottom>
      <diagonal/>
    </border>
    <border>
      <left/>
      <right/>
      <top/>
      <bottom style="double">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right/>
      <top/>
      <bottom/>
      <diagonal/>
    </border>
    <border>
      <left/>
      <right/>
      <top/>
      <bottom/>
      <diagonal/>
    </border>
    <border>
      <left/>
      <right/>
      <top/>
      <bottom/>
      <diagonal/>
    </border>
    <border>
      <left style="medium">
        <color rgb="FF000000"/>
      </left>
      <right style="medium">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bottom/>
      <diagonal/>
    </border>
    <border>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thin">
        <color rgb="FF000000"/>
      </left>
      <right/>
      <top style="medium">
        <color rgb="FF000000"/>
      </top>
      <bottom/>
      <diagonal/>
    </border>
    <border>
      <left/>
      <right style="thin">
        <color rgb="FF000000"/>
      </right>
      <top/>
      <bottom/>
      <diagonal/>
    </border>
    <border>
      <left style="thin">
        <color rgb="FF000000"/>
      </left>
      <right/>
      <top/>
      <bottom style="thin">
        <color rgb="FF000000"/>
      </bottom>
      <diagonal/>
    </border>
    <border>
      <left/>
      <right style="medium">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medium">
        <color rgb="FF000000"/>
      </bottom>
      <diagonal/>
    </border>
    <border>
      <left/>
      <right/>
      <top/>
      <bottom style="medium">
        <color rgb="FF000000"/>
      </bottom>
      <diagonal/>
    </border>
    <border>
      <left style="medium">
        <color rgb="FF000000"/>
      </left>
      <right/>
      <top/>
      <bottom/>
      <diagonal/>
    </border>
    <border>
      <left/>
      <right style="thin">
        <color rgb="FF000000"/>
      </right>
      <top/>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right style="medium">
        <color rgb="FF000000"/>
      </right>
      <top style="thin">
        <color rgb="FF000000"/>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style="thin">
        <color rgb="FF000000"/>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dotted">
        <color rgb="FF000000"/>
      </left>
      <right/>
      <top style="dotted">
        <color rgb="FF000000"/>
      </top>
      <bottom/>
      <diagonal/>
    </border>
    <border>
      <left/>
      <right/>
      <top style="dotted">
        <color rgb="FF000000"/>
      </top>
      <bottom/>
      <diagonal/>
    </border>
    <border>
      <left/>
      <right style="dotted">
        <color rgb="FF000000"/>
      </right>
      <top style="dotted">
        <color rgb="FF000000"/>
      </top>
      <bottom/>
      <diagonal/>
    </border>
    <border>
      <left style="medium">
        <color rgb="FFFFFF00"/>
      </left>
      <right/>
      <top/>
      <bottom/>
      <diagonal/>
    </border>
    <border>
      <left/>
      <right style="medium">
        <color rgb="FFFFFF00"/>
      </right>
      <top/>
      <bottom/>
      <diagonal/>
    </border>
    <border>
      <left style="dotted">
        <color rgb="FF000000"/>
      </left>
      <right/>
      <top/>
      <bottom/>
      <diagonal/>
    </border>
    <border>
      <left/>
      <right style="dotted">
        <color rgb="FF000000"/>
      </right>
      <top/>
      <bottom/>
      <diagonal/>
    </border>
    <border>
      <left style="medium">
        <color rgb="FFFFFF00"/>
      </left>
      <right/>
      <top/>
      <bottom/>
      <diagonal/>
    </border>
    <border>
      <left/>
      <right style="medium">
        <color rgb="FFFFFF00"/>
      </right>
      <top/>
      <bottom/>
      <diagonal/>
    </border>
    <border>
      <left style="dotted">
        <color rgb="FF000000"/>
      </left>
      <right/>
      <top/>
      <bottom style="dotted">
        <color rgb="FF000000"/>
      </bottom>
      <diagonal/>
    </border>
    <border>
      <left/>
      <right/>
      <top/>
      <bottom style="dotted">
        <color rgb="FF000000"/>
      </bottom>
      <diagonal/>
    </border>
    <border>
      <left/>
      <right style="dotted">
        <color rgb="FF000000"/>
      </right>
      <top/>
      <bottom style="dotted">
        <color rgb="FF000000"/>
      </bottom>
      <diagonal/>
    </border>
    <border>
      <left/>
      <right style="dotted">
        <color rgb="FF000000"/>
      </right>
      <top/>
      <bottom/>
      <diagonal/>
    </border>
    <border>
      <left style="medium">
        <color rgb="FFFFFF00"/>
      </left>
      <right/>
      <top/>
      <bottom style="medium">
        <color rgb="FFFFFF00"/>
      </bottom>
      <diagonal/>
    </border>
    <border>
      <left/>
      <right/>
      <top/>
      <bottom style="medium">
        <color rgb="FFFFFF00"/>
      </bottom>
      <diagonal/>
    </border>
    <border>
      <left/>
      <right style="medium">
        <color rgb="FFFFFF00"/>
      </right>
      <top/>
      <bottom style="medium">
        <color rgb="FFFFFF00"/>
      </bottom>
      <diagonal/>
    </border>
    <border>
      <left style="dotted">
        <color rgb="FF000000"/>
      </left>
      <right/>
      <top/>
      <bottom/>
      <diagonal/>
    </border>
    <border>
      <left/>
      <right/>
      <top/>
      <bottom style="medium">
        <color rgb="FFFFFF00"/>
      </bottom>
      <diagonal/>
    </border>
    <border>
      <left/>
      <right/>
      <top/>
      <bottom style="medium">
        <color rgb="FFFFFF00"/>
      </bottom>
      <diagonal/>
    </border>
    <border>
      <left style="dotted">
        <color rgb="FF000000"/>
      </left>
      <right/>
      <top/>
      <bottom/>
      <diagonal/>
    </border>
    <border>
      <left/>
      <right style="dotted">
        <color rgb="FF000000"/>
      </right>
      <top/>
      <bottom/>
      <diagonal/>
    </border>
    <border>
      <left/>
      <right/>
      <top style="medium">
        <color rgb="FFFFFF00"/>
      </top>
      <bottom/>
      <diagonal/>
    </border>
    <border>
      <left/>
      <right/>
      <top style="medium">
        <color rgb="FFFFFF00"/>
      </top>
      <bottom/>
      <diagonal/>
    </border>
    <border>
      <left/>
      <right/>
      <top style="medium">
        <color rgb="FFFFFF00"/>
      </top>
      <bottom/>
      <diagonal/>
    </border>
    <border>
      <left style="dotted">
        <color rgb="FF000000"/>
      </left>
      <right/>
      <top/>
      <bottom style="dotted">
        <color rgb="FF000000"/>
      </bottom>
      <diagonal/>
    </border>
    <border>
      <left/>
      <right/>
      <top/>
      <bottom style="dotted">
        <color rgb="FF000000"/>
      </bottom>
      <diagonal/>
    </border>
    <border>
      <left/>
      <right style="dotted">
        <color rgb="FF000000"/>
      </right>
      <top/>
      <bottom style="dotted">
        <color rgb="FF000000"/>
      </bottom>
      <diagonal/>
    </border>
    <border>
      <left style="thin">
        <color rgb="FF000000"/>
      </left>
      <right/>
      <top/>
      <bottom/>
      <diagonal/>
    </border>
    <border>
      <left/>
      <right style="thin">
        <color rgb="FF000000"/>
      </right>
      <top/>
      <bottom/>
      <diagonal/>
    </border>
    <border>
      <left/>
      <right style="thin">
        <color rgb="FFBFBFBF"/>
      </right>
      <top/>
      <bottom/>
      <diagonal/>
    </border>
    <border>
      <left style="thin">
        <color rgb="FFBFBFBF"/>
      </left>
      <right style="thin">
        <color rgb="FFBFBFBF"/>
      </right>
      <top style="medium">
        <color rgb="FFBFBFBF"/>
      </top>
      <bottom style="thin">
        <color rgb="FFBFBFBF"/>
      </bottom>
      <diagonal/>
    </border>
    <border>
      <left style="thin">
        <color rgb="FFBFBFBF"/>
      </left>
      <right/>
      <top/>
      <bottom/>
      <diagonal/>
    </border>
    <border>
      <left/>
      <right style="medium">
        <color rgb="FFBFBFBF"/>
      </right>
      <top/>
      <bottom/>
      <diagonal/>
    </border>
    <border>
      <left style="dotted">
        <color rgb="FF000000"/>
      </left>
      <right/>
      <top style="dotted">
        <color rgb="FF000000"/>
      </top>
      <bottom/>
      <diagonal/>
    </border>
    <border>
      <left/>
      <right/>
      <top style="dotted">
        <color rgb="FF000000"/>
      </top>
      <bottom/>
      <diagonal/>
    </border>
    <border>
      <left/>
      <right/>
      <top style="dotted">
        <color rgb="FF000000"/>
      </top>
      <bottom/>
      <diagonal/>
    </border>
    <border>
      <left style="dotted">
        <color rgb="FF000000"/>
      </left>
      <right/>
      <top/>
      <bottom/>
      <diagonal/>
    </border>
    <border>
      <left style="medium">
        <color rgb="FFFFFF00"/>
      </left>
      <right/>
      <top/>
      <bottom/>
      <diagonal/>
    </border>
    <border>
      <left/>
      <right style="medium">
        <color rgb="FFFFFF00"/>
      </right>
      <top/>
      <bottom/>
      <diagonal/>
    </border>
    <border>
      <left style="medium">
        <color rgb="FFFFFF00"/>
      </left>
      <right/>
      <top/>
      <bottom/>
      <diagonal/>
    </border>
    <border>
      <left/>
      <right/>
      <top style="medium">
        <color indexed="64"/>
      </top>
      <bottom/>
      <diagonal/>
    </border>
    <border>
      <left/>
      <right/>
      <top style="medium">
        <color indexed="64"/>
      </top>
      <bottom style="medium">
        <color indexed="64"/>
      </bottom>
      <diagonal/>
    </border>
    <border>
      <left/>
      <right/>
      <top style="thin">
        <color theme="9" tint="-0.499984740745262"/>
      </top>
      <bottom/>
      <diagonal/>
    </border>
    <border>
      <left style="thin">
        <color theme="1"/>
      </left>
      <right style="thin">
        <color theme="1"/>
      </right>
      <top style="thin">
        <color theme="1"/>
      </top>
      <bottom style="thin">
        <color theme="1"/>
      </bottom>
      <diagonal/>
    </border>
    <border>
      <left style="medium">
        <color theme="1"/>
      </left>
      <right style="medium">
        <color theme="1"/>
      </right>
      <top style="medium">
        <color theme="1"/>
      </top>
      <bottom style="medium">
        <color theme="1"/>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style="medium">
        <color theme="1"/>
      </right>
      <top/>
      <bottom/>
      <diagonal/>
    </border>
    <border>
      <left/>
      <right/>
      <top style="medium">
        <color theme="1"/>
      </top>
      <bottom style="medium">
        <color theme="1"/>
      </bottom>
      <diagonal/>
    </border>
    <border>
      <left style="medium">
        <color theme="1"/>
      </left>
      <right/>
      <top style="medium">
        <color rgb="FF000000"/>
      </top>
      <bottom style="medium">
        <color theme="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theme="1"/>
      </left>
      <right/>
      <top style="medium">
        <color theme="1"/>
      </top>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thin">
        <color theme="1"/>
      </left>
      <right style="medium">
        <color theme="1"/>
      </right>
      <top style="thin">
        <color theme="1"/>
      </top>
      <bottom style="thin">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right/>
      <top/>
      <bottom style="thin">
        <color auto="1"/>
      </bottom>
      <diagonal/>
    </border>
    <border>
      <left/>
      <right/>
      <top style="thin">
        <color auto="1"/>
      </top>
      <bottom/>
      <diagonal/>
    </border>
    <border>
      <left style="medium">
        <color theme="1"/>
      </left>
      <right style="thin">
        <color auto="1"/>
      </right>
      <top style="thin">
        <color auto="1"/>
      </top>
      <bottom style="thin">
        <color auto="1"/>
      </bottom>
      <diagonal/>
    </border>
    <border>
      <left style="thin">
        <color auto="1"/>
      </left>
      <right style="medium">
        <color theme="1"/>
      </right>
      <top style="thin">
        <color auto="1"/>
      </top>
      <bottom style="thin">
        <color auto="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style="medium">
        <color theme="1"/>
      </bottom>
      <diagonal/>
    </border>
    <border>
      <left style="medium">
        <color theme="1"/>
      </left>
      <right style="thick">
        <color theme="1"/>
      </right>
      <top style="medium">
        <color theme="1"/>
      </top>
      <bottom/>
      <diagonal/>
    </border>
    <border>
      <left style="medium">
        <color theme="1"/>
      </left>
      <right style="thick">
        <color theme="1"/>
      </right>
      <top/>
      <bottom/>
      <diagonal/>
    </border>
    <border>
      <left style="medium">
        <color theme="1"/>
      </left>
      <right style="thick">
        <color theme="1"/>
      </right>
      <top/>
      <bottom style="medium">
        <color theme="1"/>
      </bottom>
      <diagonal/>
    </border>
    <border>
      <left style="thick">
        <color theme="1"/>
      </left>
      <right style="thin">
        <color theme="1"/>
      </right>
      <top style="thin">
        <color theme="1"/>
      </top>
      <bottom style="medium">
        <color theme="1"/>
      </bottom>
      <diagonal/>
    </border>
    <border>
      <left style="thick">
        <color theme="1"/>
      </left>
      <right style="thin">
        <color theme="1"/>
      </right>
      <top style="thin">
        <color theme="1"/>
      </top>
      <bottom style="thin">
        <color theme="1"/>
      </bottom>
      <diagonal/>
    </border>
    <border>
      <left style="thick">
        <color theme="1"/>
      </left>
      <right style="thin">
        <color theme="1"/>
      </right>
      <top style="medium">
        <color theme="1"/>
      </top>
      <bottom style="thin">
        <color theme="1"/>
      </bottom>
      <diagonal/>
    </border>
    <border>
      <left style="medium">
        <color theme="1"/>
      </left>
      <right/>
      <top style="medium">
        <color rgb="FF000000"/>
      </top>
      <bottom/>
      <diagonal/>
    </border>
    <border>
      <left style="medium">
        <color rgb="FF000000"/>
      </left>
      <right/>
      <top style="medium">
        <color rgb="FF000000"/>
      </top>
      <bottom style="medium">
        <color theme="1"/>
      </bottom>
      <diagonal/>
    </border>
    <border>
      <left/>
      <right/>
      <top style="medium">
        <color rgb="FF000000"/>
      </top>
      <bottom style="medium">
        <color theme="1"/>
      </bottom>
      <diagonal/>
    </border>
    <border>
      <left/>
      <right style="medium">
        <color rgb="FF000000"/>
      </right>
      <top style="medium">
        <color rgb="FF000000"/>
      </top>
      <bottom style="medium">
        <color theme="1"/>
      </bottom>
      <diagonal/>
    </border>
    <border>
      <left style="medium">
        <color rgb="FF000000"/>
      </left>
      <right style="medium">
        <color theme="1"/>
      </right>
      <top style="medium">
        <color rgb="FF000000"/>
      </top>
      <bottom style="medium">
        <color theme="1"/>
      </bottom>
      <diagonal/>
    </border>
    <border>
      <left style="medium">
        <color theme="1"/>
      </left>
      <right style="thin">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medium">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style="medium">
        <color theme="1"/>
      </bottom>
      <diagonal/>
    </border>
    <border>
      <left/>
      <right style="thin">
        <color theme="1"/>
      </right>
      <top style="thin">
        <color theme="1"/>
      </top>
      <bottom style="medium">
        <color theme="1"/>
      </bottom>
      <diagonal/>
    </border>
    <border>
      <left style="thin">
        <color theme="1"/>
      </left>
      <right/>
      <top style="thin">
        <color theme="1"/>
      </top>
      <bottom style="thin">
        <color theme="1"/>
      </bottom>
      <diagonal/>
    </border>
    <border>
      <left/>
      <right style="medium">
        <color theme="1"/>
      </right>
      <top style="thin">
        <color theme="1"/>
      </top>
      <bottom style="thin">
        <color theme="1"/>
      </bottom>
      <diagonal/>
    </border>
    <border>
      <left style="thin">
        <color theme="1"/>
      </left>
      <right/>
      <top style="thin">
        <color theme="1"/>
      </top>
      <bottom style="medium">
        <color theme="1"/>
      </bottom>
      <diagonal/>
    </border>
    <border>
      <left/>
      <right style="medium">
        <color theme="1"/>
      </right>
      <top style="thin">
        <color theme="1"/>
      </top>
      <bottom style="medium">
        <color theme="1"/>
      </bottom>
      <diagonal/>
    </border>
    <border>
      <left/>
      <right/>
      <top style="medium">
        <color theme="1"/>
      </top>
      <bottom style="medium">
        <color rgb="FF000000"/>
      </bottom>
      <diagonal/>
    </border>
    <border>
      <left style="thin">
        <color theme="1"/>
      </left>
      <right/>
      <top/>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theme="1"/>
      </left>
      <right/>
      <top/>
      <bottom style="thin">
        <color theme="1"/>
      </bottom>
      <diagonal/>
    </border>
    <border>
      <left/>
      <right/>
      <top/>
      <bottom style="thin">
        <color theme="1"/>
      </bottom>
      <diagonal/>
    </border>
    <border>
      <left style="thin">
        <color theme="1"/>
      </left>
      <right style="thin">
        <color theme="1"/>
      </right>
      <top/>
      <bottom/>
      <diagonal/>
    </border>
    <border>
      <left style="thin">
        <color theme="1"/>
      </left>
      <right style="thin">
        <color theme="1"/>
      </right>
      <top style="thin">
        <color theme="1"/>
      </top>
      <bottom/>
      <diagonal/>
    </border>
    <border>
      <left/>
      <right style="thin">
        <color theme="1"/>
      </right>
      <top style="thin">
        <color theme="1"/>
      </top>
      <bottom/>
      <diagonal/>
    </border>
    <border>
      <left style="medium">
        <color theme="1"/>
      </left>
      <right/>
      <top/>
      <bottom style="thin">
        <color theme="1"/>
      </bottom>
      <diagonal/>
    </border>
    <border>
      <left/>
      <right style="medium">
        <color theme="1"/>
      </right>
      <top/>
      <bottom style="thin">
        <color theme="1"/>
      </bottom>
      <diagonal/>
    </border>
    <border>
      <left style="thin">
        <color theme="1"/>
      </left>
      <right/>
      <top style="medium">
        <color theme="1"/>
      </top>
      <bottom style="thin">
        <color theme="1"/>
      </bottom>
      <diagonal/>
    </border>
    <border>
      <left style="thin">
        <color theme="1"/>
      </left>
      <right/>
      <top style="thin">
        <color theme="1"/>
      </top>
      <bottom/>
      <diagonal/>
    </border>
    <border>
      <left style="medium">
        <color theme="1"/>
      </left>
      <right style="medium">
        <color theme="1"/>
      </right>
      <top style="medium">
        <color theme="1"/>
      </top>
      <bottom style="thin">
        <color theme="1"/>
      </bottom>
      <diagonal/>
    </border>
    <border>
      <left style="medium">
        <color theme="1"/>
      </left>
      <right style="medium">
        <color theme="1"/>
      </right>
      <top style="thin">
        <color theme="1"/>
      </top>
      <bottom style="thin">
        <color theme="1"/>
      </bottom>
      <diagonal/>
    </border>
    <border>
      <left style="medium">
        <color theme="1"/>
      </left>
      <right/>
      <top style="medium">
        <color theme="1"/>
      </top>
      <bottom style="medium">
        <color theme="1"/>
      </bottom>
      <diagonal/>
    </border>
    <border>
      <left/>
      <right style="thin">
        <color theme="1"/>
      </right>
      <top/>
      <bottom/>
      <diagonal/>
    </border>
    <border>
      <left/>
      <right style="thin">
        <color theme="1"/>
      </right>
      <top style="medium">
        <color theme="1"/>
      </top>
      <bottom style="thin">
        <color theme="1"/>
      </bottom>
      <diagonal/>
    </border>
    <border>
      <left style="medium">
        <color theme="1"/>
      </left>
      <right style="medium">
        <color theme="1"/>
      </right>
      <top/>
      <bottom style="thin">
        <color theme="1"/>
      </bottom>
      <diagonal/>
    </border>
    <border>
      <left/>
      <right style="thin">
        <color theme="1"/>
      </right>
      <top style="medium">
        <color theme="1"/>
      </top>
      <bottom style="medium">
        <color theme="1"/>
      </bottom>
      <diagonal/>
    </border>
    <border>
      <left style="thin">
        <color theme="1"/>
      </left>
      <right style="thin">
        <color theme="1"/>
      </right>
      <top style="medium">
        <color theme="1"/>
      </top>
      <bottom style="medium">
        <color theme="1"/>
      </bottom>
      <diagonal/>
    </border>
    <border>
      <left style="thin">
        <color theme="1"/>
      </left>
      <right/>
      <top style="medium">
        <color theme="1"/>
      </top>
      <bottom style="medium">
        <color theme="1"/>
      </bottom>
      <diagonal/>
    </border>
    <border>
      <left style="medium">
        <color theme="1"/>
      </left>
      <right style="medium">
        <color theme="1"/>
      </right>
      <top style="thin">
        <color theme="1"/>
      </top>
      <bottom/>
      <diagonal/>
    </border>
    <border>
      <left/>
      <right style="medium">
        <color theme="1"/>
      </right>
      <top style="medium">
        <color theme="1"/>
      </top>
      <bottom style="medium">
        <color theme="1"/>
      </bottom>
      <diagonal/>
    </border>
    <border>
      <left/>
      <right style="medium">
        <color theme="1"/>
      </right>
      <top style="thin">
        <color theme="1"/>
      </top>
      <bottom/>
      <diagonal/>
    </border>
    <border>
      <left/>
      <right style="thin">
        <color theme="1"/>
      </right>
      <top style="medium">
        <color theme="1"/>
      </top>
      <bottom/>
      <diagonal/>
    </border>
    <border>
      <left style="thin">
        <color theme="1"/>
      </left>
      <right style="thin">
        <color theme="1"/>
      </right>
      <top style="medium">
        <color theme="1"/>
      </top>
      <bottom/>
      <diagonal/>
    </border>
    <border>
      <left style="thin">
        <color theme="1"/>
      </left>
      <right/>
      <top style="medium">
        <color theme="1"/>
      </top>
      <bottom/>
      <diagonal/>
    </border>
    <border>
      <left style="medium">
        <color theme="1"/>
      </left>
      <right style="thin">
        <color theme="1"/>
      </right>
      <top style="medium">
        <color theme="1"/>
      </top>
      <bottom style="medium">
        <color theme="1"/>
      </bottom>
      <diagonal/>
    </border>
    <border>
      <left style="medium">
        <color theme="1"/>
      </left>
      <right style="thin">
        <color theme="1"/>
      </right>
      <top style="thin">
        <color theme="1"/>
      </top>
      <bottom/>
      <diagonal/>
    </border>
    <border>
      <left style="medium">
        <color theme="1"/>
      </left>
      <right style="thin">
        <color theme="1"/>
      </right>
      <top/>
      <bottom style="medium">
        <color theme="1"/>
      </bottom>
      <diagonal/>
    </border>
    <border>
      <left style="thin">
        <color theme="1"/>
      </left>
      <right style="thin">
        <color theme="1"/>
      </right>
      <top/>
      <bottom style="medium">
        <color theme="1"/>
      </bottom>
      <diagonal/>
    </border>
    <border>
      <left/>
      <right style="medium">
        <color theme="1"/>
      </right>
      <top style="medium">
        <color theme="1"/>
      </top>
      <bottom style="thin">
        <color theme="1"/>
      </bottom>
      <diagonal/>
    </border>
    <border>
      <left style="thin">
        <color theme="1"/>
      </left>
      <right/>
      <top/>
      <bottom style="medium">
        <color theme="1"/>
      </bottom>
      <diagonal/>
    </border>
    <border>
      <left style="thin">
        <color theme="1"/>
      </left>
      <right style="medium">
        <color theme="1"/>
      </right>
      <top/>
      <bottom style="thin">
        <color theme="1"/>
      </bottom>
      <diagonal/>
    </border>
    <border>
      <left style="thin">
        <color theme="1"/>
      </left>
      <right style="medium">
        <color theme="1"/>
      </right>
      <top/>
      <bottom style="medium">
        <color theme="1"/>
      </bottom>
      <diagonal/>
    </border>
    <border>
      <left style="medium">
        <color theme="1"/>
      </left>
      <right/>
      <top style="thin">
        <color theme="1"/>
      </top>
      <bottom/>
      <diagonal/>
    </border>
    <border>
      <left style="thin">
        <color theme="1"/>
      </left>
      <right style="medium">
        <color theme="1"/>
      </right>
      <top style="thin">
        <color theme="1"/>
      </top>
      <bottom/>
      <diagonal/>
    </border>
    <border>
      <left style="medium">
        <color theme="1"/>
      </left>
      <right/>
      <top style="medium">
        <color theme="1"/>
      </top>
      <bottom style="medium">
        <color rgb="FF000000"/>
      </bottom>
      <diagonal/>
    </border>
    <border>
      <left style="medium">
        <color rgb="FF000000"/>
      </left>
      <right/>
      <top style="medium">
        <color theme="1"/>
      </top>
      <bottom style="medium">
        <color rgb="FF000000"/>
      </bottom>
      <diagonal/>
    </border>
    <border>
      <left/>
      <right style="medium">
        <color theme="1"/>
      </right>
      <top style="medium">
        <color theme="1"/>
      </top>
      <bottom style="medium">
        <color rgb="FF000000"/>
      </bottom>
      <diagonal/>
    </border>
    <border>
      <left style="medium">
        <color theme="1"/>
      </left>
      <right/>
      <top style="medium">
        <color rgb="FF000000"/>
      </top>
      <bottom style="medium">
        <color rgb="FF000000"/>
      </bottom>
      <diagonal/>
    </border>
    <border>
      <left/>
      <right style="medium">
        <color theme="1"/>
      </right>
      <top style="medium">
        <color rgb="FF000000"/>
      </top>
      <bottom style="medium">
        <color rgb="FF000000"/>
      </bottom>
      <diagonal/>
    </border>
    <border>
      <left/>
      <right style="medium">
        <color theme="1"/>
      </right>
      <top style="medium">
        <color rgb="FF000000"/>
      </top>
      <bottom style="medium">
        <color theme="1"/>
      </bottom>
      <diagonal/>
    </border>
    <border>
      <left style="medium">
        <color theme="1"/>
      </left>
      <right/>
      <top/>
      <bottom style="thin">
        <color rgb="FF000000"/>
      </bottom>
      <diagonal/>
    </border>
    <border>
      <left/>
      <right style="medium">
        <color theme="1"/>
      </right>
      <top/>
      <bottom style="thin">
        <color rgb="FF000000"/>
      </bottom>
      <diagonal/>
    </border>
    <border>
      <left style="medium">
        <color theme="1"/>
      </left>
      <right/>
      <top style="medium">
        <color theme="1"/>
      </top>
      <bottom style="thin">
        <color theme="1"/>
      </bottom>
      <diagonal/>
    </border>
    <border>
      <left/>
      <right/>
      <top style="medium">
        <color theme="1"/>
      </top>
      <bottom style="thin">
        <color theme="1"/>
      </bottom>
      <diagonal/>
    </border>
    <border>
      <left style="medium">
        <color theme="1"/>
      </left>
      <right style="thin">
        <color theme="1"/>
      </right>
      <top/>
      <bottom/>
      <diagonal/>
    </border>
    <border>
      <left style="medium">
        <color theme="1"/>
      </left>
      <right style="thin">
        <color theme="1"/>
      </right>
      <top style="medium">
        <color theme="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bottom style="thin">
        <color indexed="64"/>
      </bottom>
      <diagonal/>
    </border>
    <border>
      <left/>
      <right style="medium">
        <color rgb="FF000000"/>
      </right>
      <top/>
      <bottom style="thin">
        <color indexed="64"/>
      </bottom>
      <diagonal/>
    </border>
    <border>
      <left style="thin">
        <color rgb="FF000000"/>
      </left>
      <right style="thin">
        <color rgb="FF000000"/>
      </right>
      <top style="thin">
        <color indexed="64"/>
      </top>
      <bottom/>
      <diagonal/>
    </border>
    <border>
      <left style="medium">
        <color rgb="FF000000"/>
      </left>
      <right/>
      <top style="medium">
        <color indexed="64"/>
      </top>
      <bottom/>
      <diagonal/>
    </border>
    <border>
      <left style="medium">
        <color theme="1"/>
      </left>
      <right style="medium">
        <color rgb="FF000000"/>
      </right>
      <top/>
      <bottom/>
      <diagonal/>
    </border>
    <border>
      <left/>
      <right style="medium">
        <color theme="9" tint="-0.249977111117893"/>
      </right>
      <top/>
      <bottom/>
      <diagonal/>
    </border>
    <border>
      <left style="medium">
        <color theme="9" tint="-0.249977111117893"/>
      </left>
      <right/>
      <top/>
      <bottom/>
      <diagonal/>
    </border>
    <border>
      <left style="medium">
        <color theme="9" tint="-0.499984740745262"/>
      </left>
      <right/>
      <top/>
      <bottom/>
      <diagonal/>
    </border>
    <border>
      <left/>
      <right style="medium">
        <color theme="9" tint="-0.499984740745262"/>
      </right>
      <top/>
      <bottom/>
      <diagonal/>
    </border>
    <border>
      <left style="thin">
        <color rgb="FF000000"/>
      </left>
      <right style="thin">
        <color rgb="FF000000"/>
      </right>
      <top/>
      <bottom style="thin">
        <color indexed="64"/>
      </bottom>
      <diagonal/>
    </border>
    <border>
      <left style="medium">
        <color rgb="FF000000"/>
      </left>
      <right style="medium">
        <color theme="1"/>
      </right>
      <top/>
      <bottom/>
      <diagonal/>
    </border>
    <border>
      <left/>
      <right/>
      <top style="thin">
        <color theme="9" tint="-0.249977111117893"/>
      </top>
      <bottom/>
      <diagonal/>
    </border>
    <border>
      <left style="thin">
        <color rgb="FF94753E"/>
      </left>
      <right style="thin">
        <color rgb="FF94753E"/>
      </right>
      <top style="thin">
        <color rgb="FF94753E"/>
      </top>
      <bottom style="thin">
        <color rgb="FF94753E"/>
      </bottom>
      <diagonal/>
    </border>
    <border>
      <left style="thin">
        <color rgb="FF94753E"/>
      </left>
      <right/>
      <top style="thin">
        <color rgb="FF94753E"/>
      </top>
      <bottom style="thin">
        <color rgb="FF94753E"/>
      </bottom>
      <diagonal/>
    </border>
    <border>
      <left style="thin">
        <color rgb="FF94753E"/>
      </left>
      <right style="thin">
        <color rgb="FF94753E"/>
      </right>
      <top style="thin">
        <color rgb="FF94753E"/>
      </top>
      <bottom/>
      <diagonal/>
    </border>
    <border>
      <left style="thin">
        <color rgb="FF94753E"/>
      </left>
      <right/>
      <top style="thin">
        <color rgb="FF94753E"/>
      </top>
      <bottom/>
      <diagonal/>
    </border>
    <border>
      <left style="thin">
        <color rgb="FF94753E"/>
      </left>
      <right style="thin">
        <color rgb="FF94753E"/>
      </right>
      <top/>
      <bottom style="thin">
        <color rgb="FF94753E"/>
      </bottom>
      <diagonal/>
    </border>
    <border>
      <left style="thin">
        <color rgb="FF94753E"/>
      </left>
      <right/>
      <top/>
      <bottom style="thin">
        <color rgb="FF94753E"/>
      </bottom>
      <diagonal/>
    </border>
    <border>
      <left style="medium">
        <color theme="1"/>
      </left>
      <right style="thin">
        <color rgb="FF94753E"/>
      </right>
      <top style="thin">
        <color rgb="FF000000"/>
      </top>
      <bottom style="thin">
        <color rgb="FF94753E"/>
      </bottom>
      <diagonal/>
    </border>
    <border>
      <left/>
      <right style="thin">
        <color auto="1"/>
      </right>
      <top style="thin">
        <color auto="1"/>
      </top>
      <bottom style="medium">
        <color theme="1"/>
      </bottom>
      <diagonal/>
    </border>
    <border>
      <left style="medium">
        <color theme="1"/>
      </left>
      <right/>
      <top style="thin">
        <color auto="1"/>
      </top>
      <bottom style="medium">
        <color theme="1"/>
      </bottom>
      <diagonal/>
    </border>
    <border>
      <left style="thin">
        <color theme="1"/>
      </left>
      <right style="thin">
        <color theme="1"/>
      </right>
      <top style="thin">
        <color auto="1"/>
      </top>
      <bottom style="medium">
        <color theme="1"/>
      </bottom>
      <diagonal/>
    </border>
    <border>
      <left/>
      <right style="thin">
        <color theme="1"/>
      </right>
      <top style="thin">
        <color auto="1"/>
      </top>
      <bottom style="medium">
        <color theme="1"/>
      </bottom>
      <diagonal/>
    </border>
    <border>
      <left style="thin">
        <color theme="1"/>
      </left>
      <right style="thin">
        <color auto="1"/>
      </right>
      <top style="thin">
        <color auto="1"/>
      </top>
      <bottom style="medium">
        <color theme="1"/>
      </bottom>
      <diagonal/>
    </border>
    <border>
      <left/>
      <right style="medium">
        <color theme="1"/>
      </right>
      <top/>
      <bottom style="thin">
        <color auto="1"/>
      </bottom>
      <diagonal/>
    </border>
    <border>
      <left/>
      <right style="medium">
        <color theme="1"/>
      </right>
      <top style="thin">
        <color auto="1"/>
      </top>
      <bottom/>
      <diagonal/>
    </border>
    <border>
      <left style="thin">
        <color auto="1"/>
      </left>
      <right style="thin">
        <color theme="1"/>
      </right>
      <top style="thin">
        <color auto="1"/>
      </top>
      <bottom style="medium">
        <color theme="1"/>
      </bottom>
      <diagonal/>
    </border>
    <border>
      <left style="thin">
        <color theme="1"/>
      </left>
      <right/>
      <top style="thin">
        <color auto="1"/>
      </top>
      <bottom style="medium">
        <color theme="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style="thin">
        <color theme="1"/>
      </right>
      <top style="thin">
        <color auto="1"/>
      </top>
      <bottom/>
      <diagonal/>
    </border>
    <border>
      <left/>
      <right style="medium">
        <color theme="1"/>
      </right>
      <top style="thin">
        <color auto="1"/>
      </top>
      <bottom style="thin">
        <color auto="1"/>
      </bottom>
      <diagonal/>
    </border>
    <border>
      <left style="thin">
        <color auto="1"/>
      </left>
      <right style="thin">
        <color theme="1"/>
      </right>
      <top style="thin">
        <color auto="1"/>
      </top>
      <bottom style="thin">
        <color auto="1"/>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bottom style="thin">
        <color auto="1"/>
      </bottom>
      <diagonal/>
    </border>
    <border>
      <left style="medium">
        <color indexed="64"/>
      </left>
      <right/>
      <top style="medium">
        <color rgb="FF000000"/>
      </top>
      <bottom/>
      <diagonal/>
    </border>
    <border>
      <left/>
      <right/>
      <top style="thin">
        <color theme="1"/>
      </top>
      <bottom/>
      <diagonal/>
    </border>
    <border>
      <left/>
      <right style="thin">
        <color rgb="FF94753E"/>
      </right>
      <top style="thin">
        <color rgb="FF94753E"/>
      </top>
      <bottom style="thin">
        <color rgb="FF94753E"/>
      </bottom>
      <diagonal/>
    </border>
    <border>
      <left/>
      <right style="thin">
        <color rgb="FF94753E"/>
      </right>
      <top style="thin">
        <color rgb="FF94753E"/>
      </top>
      <bottom/>
      <diagonal/>
    </border>
    <border>
      <left/>
      <right style="thin">
        <color rgb="FF94753E"/>
      </right>
      <top/>
      <bottom style="thin">
        <color rgb="FF94753E"/>
      </bottom>
      <diagonal/>
    </border>
    <border>
      <left/>
      <right style="thick">
        <color theme="1"/>
      </right>
      <top/>
      <bottom/>
      <diagonal/>
    </border>
    <border>
      <left style="thin">
        <color rgb="FF94753E"/>
      </left>
      <right style="thick">
        <color theme="1"/>
      </right>
      <top style="thin">
        <color rgb="FF94753E"/>
      </top>
      <bottom style="thin">
        <color rgb="FF94753E"/>
      </bottom>
      <diagonal/>
    </border>
    <border>
      <left style="thin">
        <color rgb="FF94753E"/>
      </left>
      <right style="thick">
        <color theme="1"/>
      </right>
      <top style="thin">
        <color rgb="FF94753E"/>
      </top>
      <bottom/>
      <diagonal/>
    </border>
    <border>
      <left/>
      <right style="thick">
        <color theme="1"/>
      </right>
      <top style="thin">
        <color theme="1"/>
      </top>
      <bottom style="thin">
        <color theme="1"/>
      </bottom>
      <diagonal/>
    </border>
    <border>
      <left style="thin">
        <color rgb="FF94753E"/>
      </left>
      <right style="thick">
        <color theme="1"/>
      </right>
      <top/>
      <bottom style="thin">
        <color rgb="FF94753E"/>
      </bottom>
      <diagonal/>
    </border>
    <border>
      <left style="thin">
        <color rgb="FF94753E"/>
      </left>
      <right style="medium">
        <color theme="1"/>
      </right>
      <top style="thin">
        <color rgb="FF94753E"/>
      </top>
      <bottom style="thin">
        <color rgb="FF94753E"/>
      </bottom>
      <diagonal/>
    </border>
    <border>
      <left style="thin">
        <color rgb="FF94753E"/>
      </left>
      <right style="medium">
        <color theme="1"/>
      </right>
      <top style="thin">
        <color rgb="FF94753E"/>
      </top>
      <bottom/>
      <diagonal/>
    </border>
    <border>
      <left style="thin">
        <color rgb="FF94753E"/>
      </left>
      <right style="medium">
        <color theme="1"/>
      </right>
      <top/>
      <bottom style="thin">
        <color rgb="FF94753E"/>
      </bottom>
      <diagonal/>
    </border>
    <border>
      <left style="thin">
        <color rgb="FF94753E"/>
      </left>
      <right style="thick">
        <color rgb="FF000000"/>
      </right>
      <top style="thin">
        <color rgb="FF94753E"/>
      </top>
      <bottom style="thin">
        <color rgb="FF94753E"/>
      </bottom>
      <diagonal/>
    </border>
    <border>
      <left style="thin">
        <color rgb="FF94753E"/>
      </left>
      <right style="thick">
        <color rgb="FF000000"/>
      </right>
      <top style="thin">
        <color rgb="FF94753E"/>
      </top>
      <bottom/>
      <diagonal/>
    </border>
    <border>
      <left/>
      <right style="thick">
        <color rgb="FF000000"/>
      </right>
      <top style="thin">
        <color theme="1"/>
      </top>
      <bottom style="thin">
        <color theme="1"/>
      </bottom>
      <diagonal/>
    </border>
    <border>
      <left style="thin">
        <color rgb="FF94753E"/>
      </left>
      <right style="thick">
        <color rgb="FF000000"/>
      </right>
      <top/>
      <bottom style="thin">
        <color rgb="FF94753E"/>
      </bottom>
      <diagonal/>
    </border>
    <border>
      <left style="thin">
        <color rgb="FF94753E"/>
      </left>
      <right style="thick">
        <color theme="1"/>
      </right>
      <top style="thin">
        <color theme="1"/>
      </top>
      <bottom style="thin">
        <color rgb="FF94753E"/>
      </bottom>
      <diagonal/>
    </border>
    <border>
      <left/>
      <right style="thick">
        <color theme="1"/>
      </right>
      <top/>
      <bottom style="thin">
        <color theme="1"/>
      </bottom>
      <diagonal/>
    </border>
    <border>
      <left/>
      <right style="thick">
        <color theme="1"/>
      </right>
      <top/>
      <bottom style="medium">
        <color theme="1"/>
      </bottom>
      <diagonal/>
    </border>
    <border>
      <left style="medium">
        <color auto="1"/>
      </left>
      <right/>
      <top/>
      <bottom style="medium">
        <color auto="1"/>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theme="9" tint="-0.249977111117893"/>
      </right>
      <top/>
      <bottom style="thin">
        <color theme="9" tint="-0.249977111117893"/>
      </bottom>
      <diagonal/>
    </border>
    <border>
      <left/>
      <right/>
      <top/>
      <bottom style="thin">
        <color theme="9" tint="-0.249977111117893"/>
      </bottom>
      <diagonal/>
    </border>
    <border>
      <left/>
      <right style="medium">
        <color theme="9" tint="-0.499984740745262"/>
      </right>
      <top style="thin">
        <color theme="9" tint="-0.249977111117893"/>
      </top>
      <bottom/>
      <diagonal/>
    </border>
    <border>
      <left style="medium">
        <color theme="9" tint="-0.249977111117893"/>
      </left>
      <right/>
      <top/>
      <bottom style="thin">
        <color theme="9" tint="-0.249977111117893"/>
      </bottom>
      <diagonal/>
    </border>
    <border>
      <left/>
      <right style="medium">
        <color theme="1"/>
      </right>
      <top/>
      <bottom style="thin">
        <color theme="9" tint="-0.249977111117893"/>
      </bottom>
      <diagonal/>
    </border>
  </borders>
  <cellStyleXfs count="9">
    <xf numFmtId="0" fontId="0" fillId="0" borderId="0"/>
    <xf numFmtId="0" fontId="51" fillId="0" borderId="0" applyNumberFormat="0" applyFill="0" applyBorder="0" applyAlignment="0" applyProtection="0"/>
    <xf numFmtId="9" fontId="55" fillId="0" borderId="0" applyFont="0" applyFill="0" applyBorder="0" applyAlignment="0" applyProtection="0"/>
    <xf numFmtId="0" fontId="33" fillId="42" borderId="129" applyFont="0" applyBorder="0" applyAlignment="0">
      <alignment vertical="center"/>
    </xf>
    <xf numFmtId="0" fontId="33" fillId="46" borderId="140" applyBorder="0">
      <alignment horizontal="center" vertical="center"/>
    </xf>
    <xf numFmtId="0" fontId="75" fillId="44" borderId="129" applyBorder="0">
      <alignment horizontal="center" vertical="center"/>
    </xf>
    <xf numFmtId="0" fontId="1" fillId="45" borderId="57" applyFont="0" applyAlignment="0">
      <alignment horizontal="center" vertical="center"/>
    </xf>
    <xf numFmtId="0" fontId="12" fillId="56" borderId="57" applyFont="0" applyAlignment="0">
      <alignment horizontal="center" vertical="center" wrapText="1"/>
    </xf>
    <xf numFmtId="0" fontId="5" fillId="57" borderId="57" applyFont="0" applyAlignment="0">
      <alignment horizontal="center" vertical="center"/>
    </xf>
  </cellStyleXfs>
  <cellXfs count="1214">
    <xf numFmtId="0" fontId="0" fillId="0" borderId="0" xfId="0"/>
    <xf numFmtId="0" fontId="4" fillId="3" borderId="5"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6" xfId="0" applyFont="1" applyFill="1" applyBorder="1" applyAlignment="1">
      <alignment horizontal="center" vertical="center"/>
    </xf>
    <xf numFmtId="0" fontId="6" fillId="3" borderId="1" xfId="0" applyFont="1" applyFill="1" applyBorder="1" applyAlignment="1">
      <alignment vertical="center"/>
    </xf>
    <xf numFmtId="0" fontId="7" fillId="3" borderId="1" xfId="0" applyFont="1" applyFill="1" applyBorder="1" applyAlignment="1">
      <alignment horizontal="center" vertical="center"/>
    </xf>
    <xf numFmtId="0" fontId="4" fillId="3" borderId="31" xfId="0" applyFont="1" applyFill="1" applyBorder="1" applyAlignment="1">
      <alignment horizontal="center" vertical="center"/>
    </xf>
    <xf numFmtId="0" fontId="1" fillId="3" borderId="31" xfId="0" applyFont="1" applyFill="1" applyBorder="1"/>
    <xf numFmtId="0" fontId="4" fillId="3" borderId="38" xfId="0" applyFont="1" applyFill="1" applyBorder="1" applyAlignment="1">
      <alignment horizontal="center" vertical="center"/>
    </xf>
    <xf numFmtId="0" fontId="4" fillId="3" borderId="39"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3" borderId="2" xfId="0" applyFont="1" applyFill="1" applyBorder="1"/>
    <xf numFmtId="1" fontId="20" fillId="6" borderId="58" xfId="0" applyNumberFormat="1" applyFont="1" applyFill="1" applyBorder="1" applyAlignment="1">
      <alignment horizontal="center" vertical="center"/>
    </xf>
    <xf numFmtId="0" fontId="23" fillId="3" borderId="5" xfId="0" applyFont="1" applyFill="1" applyBorder="1" applyAlignment="1">
      <alignment vertical="center"/>
    </xf>
    <xf numFmtId="0" fontId="1" fillId="3" borderId="6" xfId="0" applyFont="1" applyFill="1" applyBorder="1"/>
    <xf numFmtId="0" fontId="23" fillId="3" borderId="31" xfId="0" applyFont="1" applyFill="1" applyBorder="1" applyAlignment="1">
      <alignment vertical="center"/>
    </xf>
    <xf numFmtId="0" fontId="1" fillId="3" borderId="5" xfId="0" applyFont="1" applyFill="1" applyBorder="1"/>
    <xf numFmtId="0" fontId="31" fillId="3" borderId="5" xfId="0" applyFont="1" applyFill="1" applyBorder="1" applyAlignment="1">
      <alignment vertical="center"/>
    </xf>
    <xf numFmtId="0" fontId="22" fillId="3" borderId="5" xfId="0" applyFont="1" applyFill="1" applyBorder="1" applyAlignment="1">
      <alignment vertical="center"/>
    </xf>
    <xf numFmtId="0" fontId="1" fillId="3" borderId="19" xfId="0" applyFont="1" applyFill="1" applyBorder="1"/>
    <xf numFmtId="0" fontId="1" fillId="3" borderId="20" xfId="0" applyFont="1" applyFill="1" applyBorder="1"/>
    <xf numFmtId="0" fontId="1" fillId="3" borderId="55" xfId="0" applyFont="1" applyFill="1" applyBorder="1"/>
    <xf numFmtId="0" fontId="1" fillId="3" borderId="4" xfId="0" applyFont="1" applyFill="1" applyBorder="1"/>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3" borderId="67" xfId="0" applyFont="1" applyFill="1" applyBorder="1"/>
    <xf numFmtId="0" fontId="1" fillId="3" borderId="18" xfId="0" applyFont="1" applyFill="1" applyBorder="1"/>
    <xf numFmtId="0" fontId="4" fillId="3" borderId="68" xfId="0" applyFont="1" applyFill="1" applyBorder="1" applyAlignment="1">
      <alignment horizontal="center" vertical="center"/>
    </xf>
    <xf numFmtId="0" fontId="7" fillId="3" borderId="68" xfId="0" applyFont="1" applyFill="1" applyBorder="1" applyAlignment="1">
      <alignment horizontal="center" vertical="center"/>
    </xf>
    <xf numFmtId="0" fontId="4" fillId="15" borderId="1" xfId="0" applyFont="1" applyFill="1" applyBorder="1" applyAlignment="1">
      <alignment vertical="center"/>
    </xf>
    <xf numFmtId="0" fontId="4" fillId="16" borderId="1" xfId="0" applyFont="1" applyFill="1" applyBorder="1" applyAlignment="1">
      <alignment vertical="center"/>
    </xf>
    <xf numFmtId="0" fontId="4" fillId="15" borderId="1" xfId="0" applyFont="1" applyFill="1" applyBorder="1" applyAlignment="1">
      <alignment horizontal="center" vertical="center"/>
    </xf>
    <xf numFmtId="0" fontId="10" fillId="16" borderId="1" xfId="0" applyFont="1" applyFill="1" applyBorder="1" applyAlignment="1">
      <alignment vertical="center"/>
    </xf>
    <xf numFmtId="0" fontId="5" fillId="6" borderId="1" xfId="0" applyFont="1" applyFill="1" applyBorder="1" applyAlignment="1">
      <alignment vertical="center"/>
    </xf>
    <xf numFmtId="0" fontId="5" fillId="16" borderId="1" xfId="0" applyFont="1" applyFill="1" applyBorder="1" applyAlignment="1">
      <alignment vertical="center"/>
    </xf>
    <xf numFmtId="0" fontId="1" fillId="16" borderId="1" xfId="0" applyFont="1" applyFill="1" applyBorder="1" applyAlignment="1">
      <alignment vertical="center"/>
    </xf>
    <xf numFmtId="0" fontId="22" fillId="16" borderId="94" xfId="0" applyFont="1" applyFill="1" applyBorder="1" applyAlignment="1">
      <alignment vertical="center" wrapText="1"/>
    </xf>
    <xf numFmtId="181" fontId="5" fillId="6" borderId="1" xfId="0" applyNumberFormat="1" applyFont="1" applyFill="1" applyBorder="1" applyAlignment="1">
      <alignment vertical="center"/>
    </xf>
    <xf numFmtId="0" fontId="22" fillId="16" borderId="98" xfId="0" applyFont="1" applyFill="1" applyBorder="1" applyAlignment="1">
      <alignment vertical="center" wrapText="1"/>
    </xf>
    <xf numFmtId="0" fontId="22" fillId="16" borderId="1" xfId="0" applyFont="1" applyFill="1" applyBorder="1" applyAlignment="1">
      <alignment vertical="center" wrapText="1"/>
    </xf>
    <xf numFmtId="0" fontId="39" fillId="6" borderId="66" xfId="0" applyFont="1" applyFill="1" applyBorder="1" applyAlignment="1">
      <alignment horizontal="center" vertical="center" wrapText="1"/>
    </xf>
    <xf numFmtId="0" fontId="39" fillId="6" borderId="38" xfId="0" applyFont="1" applyFill="1" applyBorder="1" applyAlignment="1">
      <alignment horizontal="center" vertical="center" wrapText="1"/>
    </xf>
    <xf numFmtId="1" fontId="19" fillId="6" borderId="58" xfId="0" applyNumberFormat="1" applyFont="1" applyFill="1" applyBorder="1" applyAlignment="1">
      <alignment horizontal="center" vertical="center"/>
    </xf>
    <xf numFmtId="9" fontId="20" fillId="6" borderId="71" xfId="0" applyNumberFormat="1" applyFont="1" applyFill="1" applyBorder="1" applyAlignment="1">
      <alignment horizontal="center" vertical="center"/>
    </xf>
    <xf numFmtId="10" fontId="10" fillId="6" borderId="112" xfId="0" applyNumberFormat="1" applyFont="1" applyFill="1" applyBorder="1" applyAlignment="1">
      <alignment horizontal="center" vertical="center"/>
    </xf>
    <xf numFmtId="9" fontId="10" fillId="6" borderId="112" xfId="0" applyNumberFormat="1" applyFont="1" applyFill="1" applyBorder="1" applyAlignment="1">
      <alignment horizontal="center" vertical="center"/>
    </xf>
    <xf numFmtId="0" fontId="17" fillId="16" borderId="1" xfId="0" applyFont="1" applyFill="1" applyBorder="1"/>
    <xf numFmtId="0" fontId="4" fillId="16" borderId="1" xfId="0" applyFont="1" applyFill="1" applyBorder="1" applyAlignment="1">
      <alignment horizontal="center" vertical="center"/>
    </xf>
    <xf numFmtId="0" fontId="21" fillId="17" borderId="98" xfId="0" applyFont="1" applyFill="1" applyBorder="1" applyAlignment="1">
      <alignment vertical="center"/>
    </xf>
    <xf numFmtId="0" fontId="21" fillId="17" borderId="1" xfId="0" applyFont="1" applyFill="1" applyBorder="1" applyAlignment="1">
      <alignment vertical="center"/>
    </xf>
    <xf numFmtId="0" fontId="21" fillId="17" borderId="94" xfId="0" applyFont="1" applyFill="1" applyBorder="1" applyAlignment="1">
      <alignment vertical="center"/>
    </xf>
    <xf numFmtId="1" fontId="47" fillId="17" borderId="121" xfId="0" applyNumberFormat="1" applyFont="1" applyFill="1" applyBorder="1" applyAlignment="1">
      <alignment vertical="center"/>
    </xf>
    <xf numFmtId="9" fontId="49" fillId="18" borderId="1" xfId="0" applyNumberFormat="1" applyFont="1" applyFill="1" applyBorder="1" applyAlignment="1">
      <alignment vertical="center"/>
    </xf>
    <xf numFmtId="0" fontId="53" fillId="23" borderId="0" xfId="1" applyFont="1" applyFill="1" applyAlignment="1"/>
    <xf numFmtId="0" fontId="52" fillId="24" borderId="12" xfId="1" applyFont="1" applyFill="1" applyBorder="1" applyAlignment="1">
      <alignment vertical="center"/>
    </xf>
    <xf numFmtId="0" fontId="52" fillId="23" borderId="15" xfId="1" applyFont="1" applyFill="1" applyBorder="1" applyAlignment="1"/>
    <xf numFmtId="0" fontId="52" fillId="23" borderId="17" xfId="1" applyFont="1" applyFill="1" applyBorder="1" applyAlignment="1"/>
    <xf numFmtId="0" fontId="53" fillId="23" borderId="9" xfId="1" applyFont="1" applyFill="1" applyBorder="1" applyAlignment="1"/>
    <xf numFmtId="0" fontId="53" fillId="23" borderId="10" xfId="1" applyFont="1" applyFill="1" applyBorder="1" applyAlignment="1"/>
    <xf numFmtId="0" fontId="0" fillId="23" borderId="0" xfId="0" applyFill="1"/>
    <xf numFmtId="0" fontId="5" fillId="3" borderId="57" xfId="0" applyFont="1" applyFill="1" applyBorder="1" applyAlignment="1">
      <alignment vertical="center"/>
    </xf>
    <xf numFmtId="9" fontId="62" fillId="8" borderId="124" xfId="0" applyNumberFormat="1" applyFont="1" applyFill="1" applyBorder="1" applyAlignment="1">
      <alignment horizontal="center" vertical="center"/>
    </xf>
    <xf numFmtId="9" fontId="62" fillId="8" borderId="57" xfId="0" applyNumberFormat="1" applyFont="1" applyFill="1" applyBorder="1" applyAlignment="1">
      <alignment horizontal="center" vertical="center"/>
    </xf>
    <xf numFmtId="14" fontId="74" fillId="25" borderId="57" xfId="0" applyNumberFormat="1" applyFont="1" applyFill="1" applyBorder="1" applyAlignment="1">
      <alignment horizontal="center" vertical="center"/>
    </xf>
    <xf numFmtId="168" fontId="26" fillId="4" borderId="57" xfId="0" applyNumberFormat="1" applyFont="1" applyFill="1" applyBorder="1" applyAlignment="1">
      <alignment vertical="center"/>
    </xf>
    <xf numFmtId="165" fontId="67" fillId="29" borderId="57" xfId="0" applyNumberFormat="1" applyFont="1" applyFill="1" applyBorder="1" applyAlignment="1">
      <alignment horizontal="center" vertical="center"/>
    </xf>
    <xf numFmtId="0" fontId="74" fillId="19" borderId="57" xfId="0" applyFont="1" applyFill="1" applyBorder="1" applyAlignment="1">
      <alignment horizontal="center" vertical="center" wrapText="1"/>
    </xf>
    <xf numFmtId="0" fontId="58" fillId="29" borderId="57" xfId="0" applyFont="1" applyFill="1" applyBorder="1" applyAlignment="1">
      <alignment vertical="center" wrapText="1"/>
    </xf>
    <xf numFmtId="0" fontId="18" fillId="24" borderId="57" xfId="0" applyFont="1" applyFill="1" applyBorder="1" applyAlignment="1">
      <alignment horizontal="center" vertical="center" wrapText="1"/>
    </xf>
    <xf numFmtId="168" fontId="5" fillId="29" borderId="57" xfId="0" applyNumberFormat="1" applyFont="1" applyFill="1" applyBorder="1" applyAlignment="1">
      <alignment vertical="center"/>
    </xf>
    <xf numFmtId="0" fontId="66" fillId="3" borderId="57" xfId="0" applyFont="1" applyFill="1" applyBorder="1" applyAlignment="1">
      <alignment horizontal="center" vertical="center"/>
    </xf>
    <xf numFmtId="0" fontId="5" fillId="3" borderId="129" xfId="0" applyFont="1" applyFill="1" applyBorder="1" applyAlignment="1">
      <alignment vertical="center"/>
    </xf>
    <xf numFmtId="0" fontId="5" fillId="3" borderId="130" xfId="0" applyFont="1" applyFill="1" applyBorder="1" applyAlignment="1">
      <alignment vertical="center"/>
    </xf>
    <xf numFmtId="1" fontId="26" fillId="8" borderId="57" xfId="0" applyNumberFormat="1" applyFont="1" applyFill="1" applyBorder="1" applyAlignment="1">
      <alignment horizontal="center" vertical="center"/>
    </xf>
    <xf numFmtId="168" fontId="26" fillId="3" borderId="57" xfId="0" applyNumberFormat="1" applyFont="1" applyFill="1" applyBorder="1" applyAlignment="1">
      <alignment horizontal="center" vertical="center"/>
    </xf>
    <xf numFmtId="9" fontId="22" fillId="3" borderId="57" xfId="0" applyNumberFormat="1" applyFont="1" applyFill="1" applyBorder="1" applyAlignment="1">
      <alignment horizontal="center" vertical="center"/>
    </xf>
    <xf numFmtId="0" fontId="5" fillId="19" borderId="134" xfId="0" applyFont="1" applyFill="1" applyBorder="1" applyAlignment="1">
      <alignment vertical="center"/>
    </xf>
    <xf numFmtId="0" fontId="0" fillId="23" borderId="57" xfId="0" applyFill="1" applyBorder="1"/>
    <xf numFmtId="0" fontId="17" fillId="3" borderId="135" xfId="0" applyFont="1" applyFill="1" applyBorder="1"/>
    <xf numFmtId="0" fontId="17" fillId="3" borderId="126" xfId="0" applyFont="1" applyFill="1" applyBorder="1"/>
    <xf numFmtId="0" fontId="5" fillId="3" borderId="128" xfId="0" applyFont="1" applyFill="1" applyBorder="1" applyAlignment="1">
      <alignment vertical="center"/>
    </xf>
    <xf numFmtId="0" fontId="5" fillId="19" borderId="130" xfId="0" applyFont="1" applyFill="1" applyBorder="1" applyAlignment="1">
      <alignment horizontal="center" vertical="center"/>
    </xf>
    <xf numFmtId="0" fontId="5" fillId="19" borderId="130" xfId="0" applyFont="1" applyFill="1" applyBorder="1" applyAlignment="1">
      <alignment vertical="center"/>
    </xf>
    <xf numFmtId="0" fontId="17" fillId="3" borderId="131" xfId="0" applyFont="1" applyFill="1" applyBorder="1"/>
    <xf numFmtId="0" fontId="1" fillId="3" borderId="129" xfId="0" applyFont="1" applyFill="1" applyBorder="1"/>
    <xf numFmtId="0" fontId="1" fillId="3" borderId="130" xfId="0" applyFont="1" applyFill="1" applyBorder="1"/>
    <xf numFmtId="167" fontId="5" fillId="3" borderId="130" xfId="0" applyNumberFormat="1" applyFont="1" applyFill="1" applyBorder="1" applyAlignment="1">
      <alignment vertical="center"/>
    </xf>
    <xf numFmtId="0" fontId="17" fillId="3" borderId="136" xfId="0" applyFont="1" applyFill="1" applyBorder="1"/>
    <xf numFmtId="0" fontId="17" fillId="3" borderId="132" xfId="0" applyFont="1" applyFill="1" applyBorder="1"/>
    <xf numFmtId="0" fontId="0" fillId="23" borderId="132" xfId="0" applyFill="1" applyBorder="1"/>
    <xf numFmtId="0" fontId="0" fillId="23" borderId="129" xfId="0" applyFill="1" applyBorder="1"/>
    <xf numFmtId="0" fontId="0" fillId="23" borderId="130" xfId="0" applyFill="1" applyBorder="1"/>
    <xf numFmtId="9" fontId="10" fillId="8" borderId="125" xfId="0" applyNumberFormat="1" applyFont="1" applyFill="1" applyBorder="1" applyAlignment="1">
      <alignment horizontal="center" vertical="center"/>
    </xf>
    <xf numFmtId="179" fontId="4" fillId="29" borderId="57" xfId="0" applyNumberFormat="1" applyFont="1" applyFill="1" applyBorder="1" applyAlignment="1">
      <alignment horizontal="center" vertical="center"/>
    </xf>
    <xf numFmtId="0" fontId="0" fillId="23" borderId="57" xfId="0" applyFill="1" applyBorder="1" applyAlignment="1">
      <alignment horizontal="center"/>
    </xf>
    <xf numFmtId="183" fontId="83" fillId="29" borderId="57" xfId="0" applyNumberFormat="1" applyFont="1" applyFill="1" applyBorder="1" applyAlignment="1">
      <alignment vertical="center"/>
    </xf>
    <xf numFmtId="0" fontId="1" fillId="37" borderId="147" xfId="0" applyFont="1" applyFill="1" applyBorder="1" applyAlignment="1">
      <alignment horizontal="center" vertical="center"/>
    </xf>
    <xf numFmtId="0" fontId="0" fillId="23" borderId="130" xfId="0" applyFill="1" applyBorder="1" applyAlignment="1">
      <alignment horizontal="center"/>
    </xf>
    <xf numFmtId="0" fontId="1" fillId="3" borderId="57" xfId="0" applyFont="1" applyFill="1" applyBorder="1" applyAlignment="1">
      <alignment horizontal="center" vertical="center"/>
    </xf>
    <xf numFmtId="0" fontId="26" fillId="4" borderId="57" xfId="0" applyFont="1" applyFill="1" applyBorder="1" applyAlignment="1">
      <alignment horizontal="center" vertical="center"/>
    </xf>
    <xf numFmtId="0" fontId="1" fillId="19" borderId="135" xfId="0" applyFont="1" applyFill="1" applyBorder="1"/>
    <xf numFmtId="0" fontId="1" fillId="19" borderId="200" xfId="0" applyFont="1" applyFill="1" applyBorder="1"/>
    <xf numFmtId="0" fontId="1" fillId="19" borderId="192" xfId="0" applyFont="1" applyFill="1" applyBorder="1"/>
    <xf numFmtId="0" fontId="1" fillId="19" borderId="135" xfId="0" applyFont="1" applyFill="1" applyBorder="1" applyAlignment="1">
      <alignment horizontal="center" vertical="center"/>
    </xf>
    <xf numFmtId="0" fontId="0" fillId="23" borderId="135" xfId="0" applyFill="1" applyBorder="1"/>
    <xf numFmtId="0" fontId="13" fillId="19" borderId="135" xfId="0" applyFont="1" applyFill="1" applyBorder="1" applyAlignment="1">
      <alignment horizontal="center" vertical="center"/>
    </xf>
    <xf numFmtId="0" fontId="13" fillId="19" borderId="135" xfId="0" applyFont="1" applyFill="1" applyBorder="1" applyAlignment="1">
      <alignment horizontal="left" vertical="center"/>
    </xf>
    <xf numFmtId="0" fontId="1" fillId="3" borderId="70" xfId="0" applyFont="1" applyFill="1" applyBorder="1" applyAlignment="1">
      <alignment horizontal="center" vertical="center"/>
    </xf>
    <xf numFmtId="0" fontId="1" fillId="19" borderId="227" xfId="0" applyFont="1" applyFill="1" applyBorder="1" applyAlignment="1">
      <alignment horizontal="center" vertical="center"/>
    </xf>
    <xf numFmtId="0" fontId="1" fillId="19" borderId="123" xfId="0" applyFont="1" applyFill="1" applyBorder="1" applyAlignment="1">
      <alignment horizontal="center" vertical="center"/>
    </xf>
    <xf numFmtId="0" fontId="1" fillId="19" borderId="228" xfId="0" applyFont="1" applyFill="1" applyBorder="1" applyAlignment="1">
      <alignment horizontal="center" vertical="center"/>
    </xf>
    <xf numFmtId="0" fontId="4" fillId="3" borderId="70" xfId="0" applyFont="1" applyFill="1" applyBorder="1" applyAlignment="1">
      <alignment horizontal="center" vertical="center"/>
    </xf>
    <xf numFmtId="0" fontId="1" fillId="3" borderId="70" xfId="0" applyFont="1" applyFill="1" applyBorder="1"/>
    <xf numFmtId="0" fontId="93" fillId="48" borderId="57" xfId="3" applyFont="1" applyFill="1" applyBorder="1" applyAlignment="1"/>
    <xf numFmtId="0" fontId="93" fillId="48" borderId="110" xfId="3" applyFont="1" applyFill="1" applyBorder="1" applyAlignment="1"/>
    <xf numFmtId="0" fontId="3" fillId="23" borderId="109" xfId="0" applyFont="1" applyFill="1" applyBorder="1"/>
    <xf numFmtId="0" fontId="3" fillId="23" borderId="57" xfId="0" applyFont="1" applyFill="1" applyBorder="1"/>
    <xf numFmtId="0" fontId="4" fillId="3" borderId="77" xfId="0" applyFont="1" applyFill="1" applyBorder="1" applyAlignment="1">
      <alignment horizontal="center" vertical="center"/>
    </xf>
    <xf numFmtId="0" fontId="4" fillId="3" borderId="57" xfId="0" applyFont="1" applyFill="1" applyBorder="1" applyAlignment="1">
      <alignment horizontal="center" vertical="center"/>
    </xf>
    <xf numFmtId="0" fontId="6" fillId="3" borderId="57" xfId="0" applyFont="1" applyFill="1" applyBorder="1" applyAlignment="1">
      <alignment vertical="center"/>
    </xf>
    <xf numFmtId="0" fontId="4" fillId="3" borderId="78" xfId="0" applyFont="1" applyFill="1" applyBorder="1" applyAlignment="1">
      <alignment horizontal="center" vertical="center"/>
    </xf>
    <xf numFmtId="0" fontId="3" fillId="23" borderId="30" xfId="0" applyFont="1" applyFill="1" applyBorder="1"/>
    <xf numFmtId="0" fontId="1" fillId="3" borderId="70" xfId="0" applyFont="1" applyFill="1" applyBorder="1" applyAlignment="1">
      <alignment vertical="center"/>
    </xf>
    <xf numFmtId="0" fontId="1" fillId="19" borderId="227" xfId="0" applyFont="1" applyFill="1" applyBorder="1" applyAlignment="1">
      <alignment vertical="center"/>
    </xf>
    <xf numFmtId="0" fontId="1" fillId="19" borderId="123" xfId="0" applyFont="1" applyFill="1" applyBorder="1" applyAlignment="1">
      <alignment vertical="center"/>
    </xf>
    <xf numFmtId="0" fontId="1" fillId="19" borderId="123" xfId="0" applyFont="1" applyFill="1" applyBorder="1"/>
    <xf numFmtId="0" fontId="1" fillId="3" borderId="77" xfId="0" applyFont="1" applyFill="1" applyBorder="1" applyAlignment="1">
      <alignment vertical="center"/>
    </xf>
    <xf numFmtId="0" fontId="1" fillId="3" borderId="78" xfId="0" applyFont="1" applyFill="1" applyBorder="1"/>
    <xf numFmtId="164" fontId="20" fillId="3" borderId="57" xfId="0" applyNumberFormat="1" applyFont="1" applyFill="1" applyBorder="1" applyAlignment="1">
      <alignment horizontal="center" vertical="center"/>
    </xf>
    <xf numFmtId="0" fontId="26" fillId="4" borderId="57" xfId="0" applyFont="1" applyFill="1" applyBorder="1" applyAlignment="1">
      <alignment horizontal="left" vertical="center"/>
    </xf>
    <xf numFmtId="0" fontId="1" fillId="3" borderId="57" xfId="0" applyFont="1" applyFill="1" applyBorder="1"/>
    <xf numFmtId="0" fontId="1" fillId="3" borderId="80" xfId="0" applyFont="1" applyFill="1" applyBorder="1"/>
    <xf numFmtId="0" fontId="1" fillId="3" borderId="57" xfId="0" applyFont="1" applyFill="1" applyBorder="1" applyAlignment="1">
      <alignment vertical="center"/>
    </xf>
    <xf numFmtId="0" fontId="23" fillId="3" borderId="77" xfId="0" applyFont="1" applyFill="1" applyBorder="1" applyAlignment="1">
      <alignment vertical="center"/>
    </xf>
    <xf numFmtId="0" fontId="1" fillId="3" borderId="77" xfId="0" applyFont="1" applyFill="1" applyBorder="1"/>
    <xf numFmtId="0" fontId="23" fillId="42" borderId="57" xfId="3" applyFont="1" applyBorder="1" applyAlignment="1">
      <alignment vertical="center"/>
    </xf>
    <xf numFmtId="0" fontId="23" fillId="42" borderId="77" xfId="3" applyFont="1" applyBorder="1" applyAlignment="1">
      <alignment vertical="center"/>
    </xf>
    <xf numFmtId="0" fontId="1" fillId="42" borderId="57" xfId="3" applyFont="1" applyBorder="1" applyAlignment="1"/>
    <xf numFmtId="0" fontId="31" fillId="42" borderId="57" xfId="3" applyFont="1" applyBorder="1" applyAlignment="1">
      <alignment vertical="center"/>
    </xf>
    <xf numFmtId="0" fontId="22" fillId="42" borderId="57" xfId="3" applyFont="1" applyBorder="1" applyAlignment="1">
      <alignment vertical="center"/>
    </xf>
    <xf numFmtId="0" fontId="3" fillId="51" borderId="57" xfId="0" applyFont="1" applyFill="1" applyBorder="1"/>
    <xf numFmtId="164" fontId="20" fillId="51" borderId="57" xfId="0" applyNumberFormat="1" applyFont="1" applyFill="1" applyBorder="1" applyAlignment="1">
      <alignment horizontal="center" vertical="center"/>
    </xf>
    <xf numFmtId="0" fontId="60" fillId="51" borderId="57" xfId="0" applyFont="1" applyFill="1" applyBorder="1"/>
    <xf numFmtId="0" fontId="32" fillId="51" borderId="57" xfId="0" applyFont="1" applyFill="1" applyBorder="1" applyAlignment="1">
      <alignment horizontal="center" vertical="center"/>
    </xf>
    <xf numFmtId="0" fontId="26" fillId="51" borderId="57" xfId="0" applyFont="1" applyFill="1" applyBorder="1" applyAlignment="1">
      <alignment horizontal="center" vertical="center"/>
    </xf>
    <xf numFmtId="0" fontId="26" fillId="51" borderId="57" xfId="0" applyFont="1" applyFill="1" applyBorder="1" applyAlignment="1">
      <alignment horizontal="left" vertical="center"/>
    </xf>
    <xf numFmtId="9" fontId="22" fillId="51" borderId="57" xfId="0" applyNumberFormat="1" applyFont="1" applyFill="1" applyBorder="1" applyAlignment="1">
      <alignment horizontal="center" vertical="center"/>
    </xf>
    <xf numFmtId="0" fontId="26" fillId="51" borderId="57" xfId="0" applyFont="1" applyFill="1" applyBorder="1" applyAlignment="1">
      <alignment horizontal="left" vertical="center" wrapText="1"/>
    </xf>
    <xf numFmtId="0" fontId="1" fillId="51" borderId="57" xfId="0" applyFont="1" applyFill="1" applyBorder="1"/>
    <xf numFmtId="0" fontId="1" fillId="51" borderId="57" xfId="0" applyFont="1" applyFill="1" applyBorder="1" applyAlignment="1">
      <alignment horizontal="center" vertical="center" wrapText="1"/>
    </xf>
    <xf numFmtId="0" fontId="1" fillId="48" borderId="80" xfId="3" applyFont="1" applyFill="1" applyBorder="1" applyAlignment="1"/>
    <xf numFmtId="0" fontId="3" fillId="52" borderId="57" xfId="0" applyFont="1" applyFill="1" applyBorder="1"/>
    <xf numFmtId="0" fontId="1" fillId="48" borderId="57" xfId="3" applyFont="1" applyFill="1" applyBorder="1" applyAlignment="1">
      <alignment vertical="center"/>
    </xf>
    <xf numFmtId="0" fontId="97" fillId="48" borderId="57" xfId="6" applyFont="1" applyFill="1">
      <alignment horizontal="center" vertical="center"/>
    </xf>
    <xf numFmtId="0" fontId="3" fillId="39" borderId="57" xfId="0" applyFont="1" applyFill="1" applyBorder="1"/>
    <xf numFmtId="164" fontId="25" fillId="3" borderId="57" xfId="0" applyNumberFormat="1" applyFont="1" applyFill="1" applyBorder="1" applyAlignment="1">
      <alignment horizontal="center" vertical="center"/>
    </xf>
    <xf numFmtId="0" fontId="26" fillId="3" borderId="57" xfId="0" applyFont="1" applyFill="1" applyBorder="1" applyAlignment="1">
      <alignment horizontal="center" vertical="center" wrapText="1"/>
    </xf>
    <xf numFmtId="164" fontId="1" fillId="3" borderId="57" xfId="0" applyNumberFormat="1" applyFont="1" applyFill="1" applyBorder="1" applyAlignment="1">
      <alignment vertical="center"/>
    </xf>
    <xf numFmtId="164" fontId="25" fillId="3" borderId="129" xfId="0" applyNumberFormat="1" applyFont="1" applyFill="1" applyBorder="1" applyAlignment="1">
      <alignment horizontal="center" vertical="center"/>
    </xf>
    <xf numFmtId="173" fontId="32" fillId="3" borderId="57" xfId="0" applyNumberFormat="1" applyFont="1" applyFill="1" applyBorder="1" applyAlignment="1">
      <alignment horizontal="center" vertical="center"/>
    </xf>
    <xf numFmtId="0" fontId="26" fillId="56" borderId="57" xfId="7" applyFont="1" applyAlignment="1">
      <alignment horizontal="center" vertical="center"/>
    </xf>
    <xf numFmtId="0" fontId="26" fillId="57" borderId="57" xfId="8" applyFont="1" applyAlignment="1">
      <alignment horizontal="center" vertical="center"/>
    </xf>
    <xf numFmtId="0" fontId="26" fillId="57" borderId="57" xfId="8" applyFont="1" applyAlignment="1">
      <alignment horizontal="left" vertical="center"/>
    </xf>
    <xf numFmtId="0" fontId="70" fillId="58" borderId="57" xfId="0" applyFont="1" applyFill="1" applyBorder="1" applyAlignment="1">
      <alignment horizontal="right" vertical="top" wrapText="1"/>
    </xf>
    <xf numFmtId="0" fontId="3" fillId="59" borderId="57" xfId="0" applyFont="1" applyFill="1" applyBorder="1"/>
    <xf numFmtId="1" fontId="14" fillId="58" borderId="57" xfId="0" applyNumberFormat="1" applyFont="1" applyFill="1" applyBorder="1" applyAlignment="1">
      <alignment horizontal="center" vertical="top" wrapText="1"/>
    </xf>
    <xf numFmtId="0" fontId="26" fillId="58" borderId="57" xfId="0" applyFont="1" applyFill="1" applyBorder="1" applyAlignment="1">
      <alignment horizontal="left" vertical="top" wrapText="1"/>
    </xf>
    <xf numFmtId="0" fontId="95" fillId="48" borderId="57" xfId="7" applyFont="1" applyFill="1" applyAlignment="1"/>
    <xf numFmtId="0" fontId="73" fillId="48" borderId="57" xfId="7" applyFont="1" applyFill="1" applyAlignment="1"/>
    <xf numFmtId="0" fontId="73" fillId="48" borderId="78" xfId="7" applyFont="1" applyFill="1" applyBorder="1" applyAlignment="1"/>
    <xf numFmtId="0" fontId="73" fillId="48" borderId="77" xfId="7" applyFont="1" applyFill="1" applyBorder="1" applyAlignment="1"/>
    <xf numFmtId="0" fontId="92" fillId="3" borderId="57" xfId="0" applyFont="1" applyFill="1" applyBorder="1" applyAlignment="1">
      <alignment horizontal="center" vertical="center"/>
    </xf>
    <xf numFmtId="0" fontId="92" fillId="3" borderId="110" xfId="0" applyFont="1" applyFill="1" applyBorder="1" applyAlignment="1">
      <alignment horizontal="center" vertical="center"/>
    </xf>
    <xf numFmtId="0" fontId="92" fillId="3" borderId="77" xfId="0" applyFont="1" applyFill="1" applyBorder="1" applyAlignment="1">
      <alignment horizontal="center" vertical="center"/>
    </xf>
    <xf numFmtId="0" fontId="61" fillId="42" borderId="125" xfId="3" applyFont="1" applyBorder="1" applyAlignment="1">
      <alignment horizontal="center" vertical="center" wrapText="1"/>
    </xf>
    <xf numFmtId="0" fontId="20" fillId="42" borderId="125" xfId="3" applyFont="1" applyBorder="1" applyAlignment="1">
      <alignment horizontal="center" vertical="center"/>
    </xf>
    <xf numFmtId="0" fontId="1" fillId="3" borderId="233" xfId="0" applyFont="1" applyFill="1" applyBorder="1"/>
    <xf numFmtId="0" fontId="1" fillId="3" borderId="239" xfId="0" applyFont="1" applyFill="1" applyBorder="1"/>
    <xf numFmtId="0" fontId="1" fillId="19" borderId="197" xfId="0" applyFont="1" applyFill="1" applyBorder="1"/>
    <xf numFmtId="0" fontId="33" fillId="48" borderId="57" xfId="4" applyFill="1" applyBorder="1">
      <alignment horizontal="center" vertical="center"/>
    </xf>
    <xf numFmtId="0" fontId="5" fillId="45" borderId="57" xfId="6" applyFont="1" applyAlignment="1">
      <alignment vertical="center"/>
    </xf>
    <xf numFmtId="0" fontId="5" fillId="58" borderId="57" xfId="0" applyFont="1" applyFill="1" applyBorder="1" applyAlignment="1">
      <alignment vertical="center"/>
    </xf>
    <xf numFmtId="0" fontId="58" fillId="28" borderId="57" xfId="0" applyFont="1" applyFill="1" applyBorder="1" applyAlignment="1">
      <alignment vertical="center" wrapText="1"/>
    </xf>
    <xf numFmtId="0" fontId="61" fillId="54" borderId="125" xfId="0" applyFont="1" applyFill="1" applyBorder="1" applyAlignment="1">
      <alignment horizontal="center" vertical="center" wrapText="1"/>
    </xf>
    <xf numFmtId="1" fontId="20" fillId="50" borderId="125" xfId="0" applyNumberFormat="1" applyFont="1" applyFill="1" applyBorder="1" applyAlignment="1">
      <alignment horizontal="center" vertical="center"/>
    </xf>
    <xf numFmtId="165" fontId="65" fillId="29" borderId="57" xfId="0" applyNumberFormat="1" applyFont="1" applyFill="1" applyBorder="1" applyAlignment="1">
      <alignment horizontal="center" vertical="center"/>
    </xf>
    <xf numFmtId="168" fontId="5" fillId="29" borderId="178" xfId="0" applyNumberFormat="1" applyFont="1" applyFill="1" applyBorder="1" applyAlignment="1">
      <alignment vertical="center"/>
    </xf>
    <xf numFmtId="0" fontId="0" fillId="58" borderId="57" xfId="0" applyFill="1" applyBorder="1"/>
    <xf numFmtId="0" fontId="18" fillId="45" borderId="57" xfId="6" applyFont="1" applyAlignment="1">
      <alignment horizontal="center" vertical="center" wrapText="1"/>
    </xf>
    <xf numFmtId="0" fontId="0" fillId="57" borderId="57" xfId="8" applyFont="1" applyAlignment="1"/>
    <xf numFmtId="0" fontId="0" fillId="45" borderId="57" xfId="6" applyFont="1" applyAlignment="1"/>
    <xf numFmtId="0" fontId="0" fillId="56" borderId="57" xfId="7" applyFont="1" applyAlignment="1"/>
    <xf numFmtId="0" fontId="104" fillId="8" borderId="57" xfId="0" applyFont="1" applyFill="1" applyBorder="1" applyAlignment="1">
      <alignment horizontal="center" vertical="center"/>
    </xf>
    <xf numFmtId="1" fontId="104" fillId="8" borderId="57" xfId="0" applyNumberFormat="1" applyFont="1" applyFill="1" applyBorder="1" applyAlignment="1">
      <alignment horizontal="center" vertical="center"/>
    </xf>
    <xf numFmtId="164" fontId="104" fillId="8" borderId="57" xfId="0" applyNumberFormat="1" applyFont="1" applyFill="1" applyBorder="1" applyAlignment="1">
      <alignment horizontal="center" vertical="center"/>
    </xf>
    <xf numFmtId="3" fontId="104" fillId="8" borderId="57" xfId="0" applyNumberFormat="1" applyFont="1" applyFill="1" applyBorder="1" applyAlignment="1">
      <alignment horizontal="center" vertical="center"/>
    </xf>
    <xf numFmtId="0" fontId="0" fillId="61" borderId="57" xfId="0" applyFill="1" applyBorder="1" applyAlignment="1">
      <alignment horizontal="center"/>
    </xf>
    <xf numFmtId="0" fontId="4" fillId="42" borderId="154" xfId="3" applyFont="1" applyBorder="1" applyAlignment="1">
      <alignment horizontal="center" vertical="center"/>
    </xf>
    <xf numFmtId="0" fontId="4" fillId="42" borderId="155" xfId="3" applyFont="1" applyBorder="1" applyAlignment="1">
      <alignment horizontal="center" vertical="center"/>
    </xf>
    <xf numFmtId="0" fontId="0" fillId="42" borderId="155" xfId="3" applyFont="1" applyBorder="1" applyAlignment="1">
      <alignment horizontal="center"/>
    </xf>
    <xf numFmtId="0" fontId="4" fillId="42" borderId="156" xfId="3" applyFont="1" applyBorder="1" applyAlignment="1">
      <alignment horizontal="center" vertical="center"/>
    </xf>
    <xf numFmtId="0" fontId="18" fillId="42" borderId="138" xfId="3" applyFont="1" applyBorder="1" applyAlignment="1">
      <alignment horizontal="center" vertical="center" wrapText="1"/>
    </xf>
    <xf numFmtId="0" fontId="26" fillId="57" borderId="130" xfId="8" applyFont="1" applyBorder="1" applyAlignment="1">
      <alignment horizontal="center" vertical="center" wrapText="1"/>
    </xf>
    <xf numFmtId="0" fontId="74" fillId="57" borderId="130" xfId="8" applyFont="1" applyBorder="1" applyAlignment="1">
      <alignment horizontal="center" vertical="center" wrapText="1"/>
    </xf>
    <xf numFmtId="0" fontId="26" fillId="57" borderId="253" xfId="8" applyFont="1" applyBorder="1" applyAlignment="1">
      <alignment horizontal="center" vertical="center" wrapText="1"/>
    </xf>
    <xf numFmtId="0" fontId="21" fillId="57" borderId="57" xfId="8" applyFont="1" applyAlignment="1">
      <alignment horizontal="center" vertical="center" wrapText="1"/>
    </xf>
    <xf numFmtId="0" fontId="26" fillId="57" borderId="57" xfId="8" applyFont="1" applyAlignment="1">
      <alignment horizontal="center" vertical="center" wrapText="1"/>
    </xf>
    <xf numFmtId="0" fontId="74" fillId="57" borderId="57" xfId="8" applyFont="1" applyAlignment="1">
      <alignment horizontal="center" vertical="center" wrapText="1"/>
    </xf>
    <xf numFmtId="0" fontId="75" fillId="62" borderId="57" xfId="5" quotePrefix="1" applyFill="1" applyBorder="1" applyAlignment="1">
      <alignment vertical="top"/>
    </xf>
    <xf numFmtId="0" fontId="75" fillId="62" borderId="57" xfId="5" quotePrefix="1" applyFill="1" applyBorder="1" applyAlignment="1">
      <alignment vertical="center"/>
    </xf>
    <xf numFmtId="0" fontId="0" fillId="27" borderId="57" xfId="0" applyFill="1" applyBorder="1" applyAlignment="1">
      <alignment horizontal="center" wrapText="1"/>
    </xf>
    <xf numFmtId="9" fontId="110" fillId="14" borderId="243" xfId="0" applyNumberFormat="1" applyFont="1" applyFill="1" applyBorder="1" applyAlignment="1">
      <alignment horizontal="center" vertical="center"/>
    </xf>
    <xf numFmtId="0" fontId="0" fillId="27" borderId="57" xfId="0" applyFill="1" applyBorder="1" applyAlignment="1">
      <alignment horizontal="center"/>
    </xf>
    <xf numFmtId="0" fontId="126" fillId="45" borderId="130" xfId="6" applyFont="1" applyBorder="1" applyAlignment="1">
      <alignment horizontal="center" vertical="center" wrapText="1"/>
    </xf>
    <xf numFmtId="0" fontId="1" fillId="19" borderId="1" xfId="0" applyFont="1" applyFill="1" applyBorder="1" applyAlignment="1">
      <alignment horizontal="center" vertical="center"/>
    </xf>
    <xf numFmtId="0" fontId="1" fillId="19" borderId="57" xfId="0" applyFont="1" applyFill="1" applyBorder="1" applyAlignment="1">
      <alignment horizontal="center" vertical="center"/>
    </xf>
    <xf numFmtId="0" fontId="2" fillId="3" borderId="57" xfId="0" applyFont="1" applyFill="1" applyBorder="1" applyAlignment="1">
      <alignment vertical="center"/>
    </xf>
    <xf numFmtId="0" fontId="4" fillId="19" borderId="1" xfId="0" applyFont="1" applyFill="1" applyBorder="1" applyAlignment="1">
      <alignment horizontal="center" vertical="center"/>
    </xf>
    <xf numFmtId="0" fontId="5" fillId="63" borderId="57" xfId="0" applyFont="1" applyFill="1" applyBorder="1" applyAlignment="1">
      <alignment vertical="center" wrapText="1"/>
    </xf>
    <xf numFmtId="0" fontId="4" fillId="19" borderId="57" xfId="0" applyFont="1" applyFill="1" applyBorder="1" applyAlignment="1">
      <alignment horizontal="center" vertical="center"/>
    </xf>
    <xf numFmtId="0" fontId="7" fillId="19" borderId="1" xfId="0" applyFont="1" applyFill="1" applyBorder="1" applyAlignment="1">
      <alignment horizontal="center" vertical="center"/>
    </xf>
    <xf numFmtId="0" fontId="128" fillId="3" borderId="57" xfId="0" applyFont="1" applyFill="1" applyBorder="1" applyAlignment="1">
      <alignment horizontal="center" vertical="center"/>
    </xf>
    <xf numFmtId="0" fontId="0" fillId="23" borderId="57" xfId="0" applyFill="1" applyBorder="1" applyAlignment="1">
      <alignment horizontal="center" vertical="center"/>
    </xf>
    <xf numFmtId="179" fontId="77" fillId="8" borderId="148" xfId="0" applyNumberFormat="1" applyFont="1" applyFill="1" applyBorder="1" applyAlignment="1">
      <alignment horizontal="center" vertical="center" wrapText="1"/>
    </xf>
    <xf numFmtId="179" fontId="77" fillId="8" borderId="137" xfId="0" applyNumberFormat="1" applyFont="1" applyFill="1" applyBorder="1" applyAlignment="1">
      <alignment horizontal="center" vertical="center" wrapText="1"/>
    </xf>
    <xf numFmtId="179" fontId="77" fillId="8" borderId="149" xfId="0" applyNumberFormat="1" applyFont="1" applyFill="1" applyBorder="1" applyAlignment="1">
      <alignment horizontal="center" vertical="center" wrapText="1"/>
    </xf>
    <xf numFmtId="183" fontId="77" fillId="8" borderId="137" xfId="0" applyNumberFormat="1" applyFont="1" applyFill="1" applyBorder="1" applyAlignment="1">
      <alignment horizontal="center" vertical="center" wrapText="1"/>
    </xf>
    <xf numFmtId="9" fontId="77" fillId="8" borderId="137" xfId="0" applyNumberFormat="1" applyFont="1" applyFill="1" applyBorder="1" applyAlignment="1">
      <alignment horizontal="center" vertical="center" wrapText="1"/>
    </xf>
    <xf numFmtId="179" fontId="77" fillId="8" borderId="262" xfId="0" applyNumberFormat="1" applyFont="1" applyFill="1" applyBorder="1" applyAlignment="1">
      <alignment horizontal="center" vertical="center" wrapText="1"/>
    </xf>
    <xf numFmtId="179" fontId="77" fillId="8" borderId="261" xfId="0" applyNumberFormat="1" applyFont="1" applyFill="1" applyBorder="1" applyAlignment="1">
      <alignment horizontal="center" vertical="center" wrapText="1"/>
    </xf>
    <xf numFmtId="179" fontId="77" fillId="8" borderId="139" xfId="0" applyNumberFormat="1" applyFont="1" applyFill="1" applyBorder="1" applyAlignment="1">
      <alignment horizontal="center" vertical="center" wrapText="1"/>
    </xf>
    <xf numFmtId="2" fontId="77" fillId="8" borderId="137" xfId="2" applyNumberFormat="1" applyFont="1" applyFill="1" applyBorder="1" applyAlignment="1">
      <alignment horizontal="center" vertical="center" wrapText="1"/>
    </xf>
    <xf numFmtId="179" fontId="77" fillId="8" borderId="138" xfId="0" applyNumberFormat="1" applyFont="1" applyFill="1" applyBorder="1" applyAlignment="1">
      <alignment horizontal="center" vertical="center" wrapText="1"/>
    </xf>
    <xf numFmtId="179" fontId="110" fillId="37" borderId="249" xfId="0" applyNumberFormat="1" applyFont="1" applyFill="1" applyBorder="1" applyAlignment="1">
      <alignment horizontal="center" vertical="center"/>
    </xf>
    <xf numFmtId="179" fontId="110" fillId="37" borderId="250" xfId="0" applyNumberFormat="1" applyFont="1" applyFill="1" applyBorder="1" applyAlignment="1">
      <alignment horizontal="center" vertical="center"/>
    </xf>
    <xf numFmtId="179" fontId="110" fillId="37" borderId="251" xfId="0" applyNumberFormat="1" applyFont="1" applyFill="1" applyBorder="1" applyAlignment="1">
      <alignment horizontal="center" vertical="center"/>
    </xf>
    <xf numFmtId="179" fontId="110" fillId="37" borderId="248" xfId="0" applyNumberFormat="1" applyFont="1" applyFill="1" applyBorder="1" applyAlignment="1">
      <alignment horizontal="center" vertical="center"/>
    </xf>
    <xf numFmtId="179" fontId="110" fillId="37" borderId="252" xfId="0" applyNumberFormat="1" applyFont="1" applyFill="1" applyBorder="1" applyAlignment="1">
      <alignment horizontal="center" vertical="center"/>
    </xf>
    <xf numFmtId="0" fontId="110" fillId="37" borderId="260" xfId="0" applyFont="1" applyFill="1" applyBorder="1" applyAlignment="1">
      <alignment horizontal="center" vertical="center"/>
    </xf>
    <xf numFmtId="0" fontId="110" fillId="37" borderId="254" xfId="0" applyFont="1" applyFill="1" applyBorder="1" applyAlignment="1">
      <alignment horizontal="center" vertical="center"/>
    </xf>
    <xf numFmtId="179" fontId="110" fillId="37" borderId="260" xfId="0" applyNumberFormat="1" applyFont="1" applyFill="1" applyBorder="1" applyAlignment="1">
      <alignment horizontal="center" vertical="center"/>
    </xf>
    <xf numFmtId="0" fontId="110" fillId="37" borderId="255" xfId="0" applyFont="1" applyFill="1" applyBorder="1" applyAlignment="1">
      <alignment horizontal="center" vertical="center"/>
    </xf>
    <xf numFmtId="179" fontId="110" fillId="37" borderId="256" xfId="0" applyNumberFormat="1" applyFont="1" applyFill="1" applyBorder="1" applyAlignment="1">
      <alignment horizontal="center" vertical="center"/>
    </xf>
    <xf numFmtId="179" fontId="101" fillId="8" borderId="137" xfId="0" applyNumberFormat="1" applyFont="1" applyFill="1" applyBorder="1" applyAlignment="1">
      <alignment horizontal="center" vertical="center" wrapText="1"/>
    </xf>
    <xf numFmtId="179" fontId="101" fillId="25" borderId="137" xfId="0" applyNumberFormat="1" applyFont="1" applyFill="1" applyBorder="1" applyAlignment="1">
      <alignment horizontal="center" wrapText="1"/>
    </xf>
    <xf numFmtId="179" fontId="101" fillId="8" borderId="149" xfId="0" applyNumberFormat="1" applyFont="1" applyFill="1" applyBorder="1" applyAlignment="1">
      <alignment horizontal="center" vertical="center" wrapText="1"/>
    </xf>
    <xf numFmtId="179" fontId="101" fillId="8" borderId="137" xfId="0" applyNumberFormat="1" applyFont="1" applyFill="1" applyBorder="1" applyAlignment="1">
      <alignment horizontal="center" wrapText="1"/>
    </xf>
    <xf numFmtId="179" fontId="108" fillId="37" borderId="252" xfId="0" applyNumberFormat="1" applyFont="1" applyFill="1" applyBorder="1" applyAlignment="1">
      <alignment horizontal="center" vertical="center"/>
    </xf>
    <xf numFmtId="0" fontId="108" fillId="37" borderId="150" xfId="0" applyFont="1" applyFill="1" applyBorder="1" applyAlignment="1">
      <alignment horizontal="center" vertical="center"/>
    </xf>
    <xf numFmtId="0" fontId="108" fillId="37" borderId="151" xfId="0" applyFont="1" applyFill="1" applyBorder="1" applyAlignment="1">
      <alignment horizontal="center" vertical="center"/>
    </xf>
    <xf numFmtId="183" fontId="105" fillId="8" borderId="137" xfId="0" applyNumberFormat="1" applyFont="1" applyFill="1" applyBorder="1" applyAlignment="1">
      <alignment horizontal="center" vertical="center" wrapText="1"/>
    </xf>
    <xf numFmtId="183" fontId="129" fillId="8" borderId="137" xfId="0" applyNumberFormat="1" applyFont="1" applyFill="1" applyBorder="1" applyAlignment="1">
      <alignment horizontal="center" vertical="center" wrapText="1"/>
    </xf>
    <xf numFmtId="183" fontId="110" fillId="37" borderId="252" xfId="0" applyNumberFormat="1" applyFont="1" applyFill="1" applyBorder="1" applyAlignment="1">
      <alignment horizontal="center" vertical="center"/>
    </xf>
    <xf numFmtId="183" fontId="111" fillId="37" borderId="252" xfId="0" applyNumberFormat="1" applyFont="1" applyFill="1" applyBorder="1" applyAlignment="1">
      <alignment horizontal="center" vertical="center"/>
    </xf>
    <xf numFmtId="183" fontId="28" fillId="37" borderId="252" xfId="0" applyNumberFormat="1" applyFont="1" applyFill="1" applyBorder="1" applyAlignment="1">
      <alignment horizontal="center" vertical="center"/>
    </xf>
    <xf numFmtId="0" fontId="0" fillId="23" borderId="57" xfId="0" applyFill="1" applyBorder="1" applyAlignment="1">
      <alignment horizontal="center" wrapText="1"/>
    </xf>
    <xf numFmtId="0" fontId="1" fillId="19" borderId="1" xfId="0" applyFont="1" applyFill="1" applyBorder="1"/>
    <xf numFmtId="0" fontId="33" fillId="48" borderId="75" xfId="4" applyFill="1" applyBorder="1">
      <alignment horizontal="center" vertical="center"/>
    </xf>
    <xf numFmtId="0" fontId="33" fillId="48" borderId="68" xfId="4" applyFill="1" applyBorder="1">
      <alignment horizontal="center" vertical="center"/>
    </xf>
    <xf numFmtId="0" fontId="7" fillId="3" borderId="57" xfId="0" applyFont="1" applyFill="1" applyBorder="1" applyAlignment="1">
      <alignment horizontal="center" vertical="center"/>
    </xf>
    <xf numFmtId="0" fontId="131" fillId="65" borderId="139" xfId="7" applyFont="1" applyFill="1" applyBorder="1" applyAlignment="1">
      <alignment horizontal="left" vertical="center"/>
    </xf>
    <xf numFmtId="3" fontId="4" fillId="7" borderId="137" xfId="0" applyNumberFormat="1" applyFont="1" applyFill="1" applyBorder="1" applyAlignment="1">
      <alignment horizontal="center" vertical="center"/>
    </xf>
    <xf numFmtId="0" fontId="7" fillId="3" borderId="80" xfId="0" applyFont="1" applyFill="1" applyBorder="1" applyAlignment="1">
      <alignment horizontal="center" vertical="center"/>
    </xf>
    <xf numFmtId="9" fontId="4" fillId="7" borderId="271" xfId="0" applyNumberFormat="1" applyFont="1" applyFill="1" applyBorder="1" applyAlignment="1">
      <alignment horizontal="center" vertical="center"/>
    </xf>
    <xf numFmtId="0" fontId="4" fillId="7" borderId="139" xfId="0" applyFont="1" applyFill="1" applyBorder="1" applyAlignment="1">
      <alignment horizontal="center" vertical="center"/>
    </xf>
    <xf numFmtId="0" fontId="4" fillId="7" borderId="271" xfId="0" applyFont="1" applyFill="1" applyBorder="1" applyAlignment="1">
      <alignment horizontal="center" vertical="center"/>
    </xf>
    <xf numFmtId="0" fontId="1" fillId="19" borderId="263" xfId="0" applyFont="1" applyFill="1" applyBorder="1"/>
    <xf numFmtId="0" fontId="1" fillId="19" borderId="122" xfId="0" applyFont="1" applyFill="1" applyBorder="1" applyAlignment="1">
      <alignment horizontal="center" vertical="center"/>
    </xf>
    <xf numFmtId="0" fontId="13" fillId="19" borderId="122" xfId="0" applyFont="1" applyFill="1" applyBorder="1" applyAlignment="1">
      <alignment horizontal="center" vertical="center"/>
    </xf>
    <xf numFmtId="0" fontId="1" fillId="3" borderId="273" xfId="0" applyFont="1" applyFill="1" applyBorder="1"/>
    <xf numFmtId="0" fontId="1" fillId="3" borderId="265" xfId="0" applyFont="1" applyFill="1" applyBorder="1"/>
    <xf numFmtId="0" fontId="4" fillId="3" borderId="265" xfId="0" applyFont="1" applyFill="1" applyBorder="1" applyAlignment="1">
      <alignment horizontal="center" vertical="center"/>
    </xf>
    <xf numFmtId="180" fontId="45" fillId="3" borderId="57" xfId="0" applyNumberFormat="1" applyFont="1" applyFill="1" applyBorder="1" applyAlignment="1">
      <alignment horizontal="center" vertical="center"/>
    </xf>
    <xf numFmtId="0" fontId="1" fillId="19" borderId="57" xfId="0" applyFont="1" applyFill="1" applyBorder="1"/>
    <xf numFmtId="0" fontId="1" fillId="19" borderId="1" xfId="0" applyFont="1" applyFill="1" applyBorder="1" applyAlignment="1">
      <alignment vertical="center"/>
    </xf>
    <xf numFmtId="0" fontId="1" fillId="19" borderId="57" xfId="0" applyFont="1" applyFill="1" applyBorder="1" applyAlignment="1">
      <alignment vertical="center"/>
    </xf>
    <xf numFmtId="0" fontId="5" fillId="19" borderId="1" xfId="0" applyFont="1" applyFill="1" applyBorder="1" applyAlignment="1">
      <alignment vertical="center"/>
    </xf>
    <xf numFmtId="0" fontId="5" fillId="19" borderId="57" xfId="0" applyFont="1" applyFill="1" applyBorder="1" applyAlignment="1">
      <alignment vertical="center"/>
    </xf>
    <xf numFmtId="0" fontId="5" fillId="19" borderId="1" xfId="0" applyFont="1" applyFill="1" applyBorder="1" applyAlignment="1">
      <alignment horizontal="center" vertical="center"/>
    </xf>
    <xf numFmtId="164" fontId="0" fillId="23" borderId="0" xfId="0" applyNumberFormat="1" applyFill="1"/>
    <xf numFmtId="164" fontId="64" fillId="23" borderId="0" xfId="0" applyNumberFormat="1" applyFont="1" applyFill="1"/>
    <xf numFmtId="0" fontId="17" fillId="19" borderId="1" xfId="0" applyFont="1" applyFill="1" applyBorder="1"/>
    <xf numFmtId="0" fontId="17" fillId="19" borderId="28" xfId="0" applyFont="1" applyFill="1" applyBorder="1"/>
    <xf numFmtId="0" fontId="17" fillId="19" borderId="57" xfId="0" applyFont="1" applyFill="1" applyBorder="1"/>
    <xf numFmtId="0" fontId="3" fillId="23" borderId="29" xfId="0" applyFont="1" applyFill="1" applyBorder="1"/>
    <xf numFmtId="9" fontId="15" fillId="29" borderId="57" xfId="0" applyNumberFormat="1" applyFont="1" applyFill="1" applyBorder="1" applyAlignment="1">
      <alignment horizontal="center" vertical="center"/>
    </xf>
    <xf numFmtId="0" fontId="13" fillId="19" borderId="57" xfId="0" applyFont="1" applyFill="1" applyBorder="1" applyAlignment="1">
      <alignment horizontal="center" vertical="center"/>
    </xf>
    <xf numFmtId="0" fontId="1" fillId="19" borderId="57" xfId="0" applyFont="1" applyFill="1" applyBorder="1" applyAlignment="1">
      <alignment horizontal="center"/>
    </xf>
    <xf numFmtId="0" fontId="1" fillId="3" borderId="57" xfId="0" applyFont="1" applyFill="1" applyBorder="1" applyAlignment="1">
      <alignment horizontal="center"/>
    </xf>
    <xf numFmtId="0" fontId="1" fillId="19" borderId="57" xfId="0" applyFont="1" applyFill="1" applyBorder="1" applyAlignment="1">
      <alignment horizontal="center" wrapText="1"/>
    </xf>
    <xf numFmtId="179" fontId="4" fillId="29" borderId="128" xfId="0" applyNumberFormat="1" applyFont="1" applyFill="1" applyBorder="1" applyAlignment="1">
      <alignment horizontal="center" vertical="center"/>
    </xf>
    <xf numFmtId="179" fontId="4" fillId="29" borderId="130" xfId="0" applyNumberFormat="1" applyFont="1" applyFill="1" applyBorder="1" applyAlignment="1">
      <alignment horizontal="center" vertical="center"/>
    </xf>
    <xf numFmtId="179" fontId="4" fillId="36" borderId="130" xfId="0" applyNumberFormat="1" applyFont="1" applyFill="1" applyBorder="1" applyAlignment="1">
      <alignment horizontal="center"/>
    </xf>
    <xf numFmtId="179" fontId="4" fillId="29" borderId="133" xfId="0" applyNumberFormat="1" applyFont="1" applyFill="1" applyBorder="1" applyAlignment="1">
      <alignment horizontal="center" vertical="center"/>
    </xf>
    <xf numFmtId="0" fontId="1" fillId="19" borderId="133" xfId="0" applyFont="1" applyFill="1" applyBorder="1" applyAlignment="1">
      <alignment horizontal="center" vertical="center" wrapText="1"/>
    </xf>
    <xf numFmtId="0" fontId="55" fillId="23" borderId="57" xfId="0" applyFont="1" applyFill="1" applyBorder="1" applyAlignment="1">
      <alignment horizontal="center"/>
    </xf>
    <xf numFmtId="0" fontId="75" fillId="23" borderId="57" xfId="5" quotePrefix="1" applyFill="1" applyBorder="1" applyAlignment="1">
      <alignment vertical="top"/>
    </xf>
    <xf numFmtId="179" fontId="4" fillId="29" borderId="57" xfId="0" applyNumberFormat="1" applyFont="1" applyFill="1" applyBorder="1" applyAlignment="1">
      <alignment horizontal="center"/>
    </xf>
    <xf numFmtId="179" fontId="4" fillId="19" borderId="57" xfId="0" applyNumberFormat="1" applyFont="1" applyFill="1" applyBorder="1" applyAlignment="1">
      <alignment horizontal="center"/>
    </xf>
    <xf numFmtId="0" fontId="13" fillId="3" borderId="57" xfId="0" applyFont="1" applyFill="1" applyBorder="1" applyAlignment="1">
      <alignment horizontal="center" vertical="center"/>
    </xf>
    <xf numFmtId="180" fontId="43" fillId="3" borderId="57" xfId="0" applyNumberFormat="1" applyFont="1" applyFill="1" applyBorder="1" applyAlignment="1">
      <alignment horizontal="center" vertical="center"/>
    </xf>
    <xf numFmtId="0" fontId="44" fillId="19" borderId="57" xfId="0" applyFont="1" applyFill="1" applyBorder="1" applyAlignment="1">
      <alignment horizontal="center" vertical="center"/>
    </xf>
    <xf numFmtId="0" fontId="21" fillId="19" borderId="57" xfId="0" applyFont="1" applyFill="1" applyBorder="1" applyAlignment="1">
      <alignment horizontal="center"/>
    </xf>
    <xf numFmtId="0" fontId="7" fillId="19" borderId="57" xfId="0" applyFont="1" applyFill="1" applyBorder="1" applyAlignment="1">
      <alignment horizontal="center" vertical="center"/>
    </xf>
    <xf numFmtId="0" fontId="13" fillId="19" borderId="122" xfId="0" applyFont="1" applyFill="1" applyBorder="1" applyAlignment="1">
      <alignment horizontal="left" vertical="center"/>
    </xf>
    <xf numFmtId="0" fontId="13" fillId="3" borderId="75" xfId="0" applyFont="1" applyFill="1" applyBorder="1" applyAlignment="1">
      <alignment horizontal="left" vertical="center"/>
    </xf>
    <xf numFmtId="0" fontId="13" fillId="3" borderId="77" xfId="0" applyFont="1" applyFill="1" applyBorder="1" applyAlignment="1">
      <alignment horizontal="left" vertical="center"/>
    </xf>
    <xf numFmtId="0" fontId="7" fillId="3" borderId="77" xfId="0" applyFont="1" applyFill="1" applyBorder="1" applyAlignment="1">
      <alignment horizontal="center" vertical="center"/>
    </xf>
    <xf numFmtId="0" fontId="4" fillId="3" borderId="273" xfId="0" applyFont="1" applyFill="1" applyBorder="1" applyAlignment="1">
      <alignment horizontal="center" vertical="center"/>
    </xf>
    <xf numFmtId="0" fontId="4" fillId="3" borderId="75" xfId="0" applyFont="1" applyFill="1" applyBorder="1" applyAlignment="1">
      <alignment horizontal="center" vertical="center"/>
    </xf>
    <xf numFmtId="0" fontId="75" fillId="48" borderId="57" xfId="7" applyFont="1" applyFill="1" applyAlignment="1">
      <alignment vertical="center"/>
    </xf>
    <xf numFmtId="0" fontId="33" fillId="48" borderId="57" xfId="3" applyFill="1" applyBorder="1" applyAlignment="1">
      <alignment vertical="center"/>
    </xf>
    <xf numFmtId="0" fontId="33" fillId="48" borderId="17" xfId="3" applyFill="1" applyBorder="1" applyAlignment="1">
      <alignment vertical="center"/>
    </xf>
    <xf numFmtId="165" fontId="58" fillId="32" borderId="124" xfId="0" applyNumberFormat="1" applyFont="1" applyFill="1" applyBorder="1" applyAlignment="1">
      <alignment horizontal="center" vertical="center"/>
    </xf>
    <xf numFmtId="165" fontId="58" fillId="32" borderId="240" xfId="0" applyNumberFormat="1" applyFont="1" applyFill="1" applyBorder="1" applyAlignment="1">
      <alignment horizontal="center" vertical="center"/>
    </xf>
    <xf numFmtId="0" fontId="55" fillId="23" borderId="57" xfId="0" applyFont="1" applyFill="1" applyBorder="1"/>
    <xf numFmtId="9" fontId="120" fillId="7" borderId="57" xfId="0" applyNumberFormat="1" applyFont="1" applyFill="1" applyBorder="1" applyAlignment="1" applyProtection="1">
      <alignment horizontal="center" vertical="center"/>
      <protection locked="0"/>
    </xf>
    <xf numFmtId="14" fontId="74" fillId="7" borderId="57" xfId="0" applyNumberFormat="1" applyFont="1" applyFill="1" applyBorder="1" applyAlignment="1" applyProtection="1">
      <alignment horizontal="center" vertical="center"/>
      <protection locked="0"/>
    </xf>
    <xf numFmtId="0" fontId="0" fillId="27" borderId="57" xfId="0" applyFill="1" applyBorder="1" applyProtection="1">
      <protection locked="0"/>
    </xf>
    <xf numFmtId="0" fontId="57" fillId="3" borderId="127" xfId="0" applyFont="1" applyFill="1" applyBorder="1" applyProtection="1">
      <protection locked="0"/>
    </xf>
    <xf numFmtId="0" fontId="57" fillId="3" borderId="57" xfId="0" applyFont="1" applyFill="1" applyBorder="1" applyProtection="1">
      <protection locked="0"/>
    </xf>
    <xf numFmtId="0" fontId="36" fillId="3" borderId="127" xfId="0" applyFont="1" applyFill="1" applyBorder="1" applyAlignment="1" applyProtection="1">
      <alignment horizontal="center" vertical="center"/>
      <protection locked="0"/>
    </xf>
    <xf numFmtId="0" fontId="36" fillId="3" borderId="127" xfId="0" applyFont="1" applyFill="1" applyBorder="1" applyProtection="1">
      <protection locked="0"/>
    </xf>
    <xf numFmtId="0" fontId="57" fillId="3" borderId="57" xfId="0" applyFont="1" applyFill="1" applyBorder="1" applyAlignment="1" applyProtection="1">
      <alignment vertical="center"/>
      <protection locked="0"/>
    </xf>
    <xf numFmtId="0" fontId="57" fillId="3" borderId="132" xfId="0" applyFont="1" applyFill="1" applyBorder="1" applyProtection="1">
      <protection locked="0"/>
    </xf>
    <xf numFmtId="0" fontId="37" fillId="3" borderId="132" xfId="0" applyFont="1" applyFill="1" applyBorder="1" applyAlignment="1" applyProtection="1">
      <alignment vertical="center"/>
      <protection locked="0"/>
    </xf>
    <xf numFmtId="174" fontId="77" fillId="7" borderId="245" xfId="0" applyNumberFormat="1" applyFont="1" applyFill="1" applyBorder="1" applyAlignment="1" applyProtection="1">
      <alignment horizontal="center" vertical="center"/>
      <protection locked="0"/>
    </xf>
    <xf numFmtId="176" fontId="105" fillId="7" borderId="245" xfId="0" applyNumberFormat="1" applyFont="1" applyFill="1" applyBorder="1" applyAlignment="1" applyProtection="1">
      <alignment horizontal="center" vertical="center"/>
      <protection locked="0"/>
    </xf>
    <xf numFmtId="176" fontId="101" fillId="7" borderId="245" xfId="0" applyNumberFormat="1" applyFont="1" applyFill="1" applyBorder="1" applyAlignment="1" applyProtection="1">
      <alignment horizontal="center" vertical="center"/>
      <protection locked="0"/>
    </xf>
    <xf numFmtId="176" fontId="77" fillId="7" borderId="245" xfId="0" applyNumberFormat="1" applyFont="1" applyFill="1" applyBorder="1" applyAlignment="1" applyProtection="1">
      <alignment horizontal="center" vertical="center"/>
      <protection locked="0"/>
    </xf>
    <xf numFmtId="174" fontId="101" fillId="7" borderId="277" xfId="0" applyNumberFormat="1" applyFont="1" applyFill="1" applyBorder="1" applyAlignment="1" applyProtection="1">
      <alignment horizontal="center" vertical="center"/>
      <protection locked="0"/>
    </xf>
    <xf numFmtId="174" fontId="105" fillId="7" borderId="246" xfId="0" applyNumberFormat="1" applyFont="1" applyFill="1" applyBorder="1" applyAlignment="1" applyProtection="1">
      <alignment horizontal="center" vertical="center"/>
      <protection locked="0"/>
    </xf>
    <xf numFmtId="174" fontId="77" fillId="7" borderId="241" xfId="0" applyNumberFormat="1" applyFont="1" applyFill="1" applyBorder="1" applyAlignment="1" applyProtection="1">
      <alignment horizontal="center" vertical="center"/>
      <protection locked="0"/>
    </xf>
    <xf numFmtId="176" fontId="105" fillId="7" borderId="241" xfId="0" applyNumberFormat="1" applyFont="1" applyFill="1" applyBorder="1" applyAlignment="1" applyProtection="1">
      <alignment horizontal="center" vertical="center"/>
      <protection locked="0"/>
    </xf>
    <xf numFmtId="176" fontId="101" fillId="7" borderId="241" xfId="0" applyNumberFormat="1" applyFont="1" applyFill="1" applyBorder="1" applyAlignment="1" applyProtection="1">
      <alignment horizontal="center" vertical="center"/>
      <protection locked="0"/>
    </xf>
    <xf numFmtId="176" fontId="77" fillId="7" borderId="241" xfId="0" applyNumberFormat="1" applyFont="1" applyFill="1" applyBorder="1" applyAlignment="1" applyProtection="1">
      <alignment horizontal="center" vertical="center"/>
      <protection locked="0"/>
    </xf>
    <xf numFmtId="174" fontId="77" fillId="7" borderId="275" xfId="0" applyNumberFormat="1" applyFont="1" applyFill="1" applyBorder="1" applyAlignment="1" applyProtection="1">
      <alignment horizontal="center" vertical="center"/>
      <protection locked="0"/>
    </xf>
    <xf numFmtId="174" fontId="101" fillId="7" borderId="275" xfId="0" applyNumberFormat="1" applyFont="1" applyFill="1" applyBorder="1" applyAlignment="1" applyProtection="1">
      <alignment horizontal="center" vertical="center"/>
      <protection locked="0"/>
    </xf>
    <xf numFmtId="174" fontId="105" fillId="7" borderId="242" xfId="0" applyNumberFormat="1" applyFont="1" applyFill="1" applyBorder="1" applyAlignment="1" applyProtection="1">
      <alignment horizontal="center" vertical="center"/>
      <protection locked="0"/>
    </xf>
    <xf numFmtId="3" fontId="4" fillId="7" borderId="266" xfId="0" applyNumberFormat="1" applyFont="1" applyFill="1" applyBorder="1" applyAlignment="1" applyProtection="1">
      <alignment horizontal="center" vertical="center"/>
      <protection locked="0"/>
    </xf>
    <xf numFmtId="0" fontId="4" fillId="7" borderId="269" xfId="0" applyFont="1" applyFill="1" applyBorder="1" applyAlignment="1" applyProtection="1">
      <alignment horizontal="center" vertical="center"/>
      <protection locked="0"/>
    </xf>
    <xf numFmtId="0" fontId="4" fillId="7" borderId="272" xfId="0" applyFont="1" applyFill="1" applyBorder="1" applyAlignment="1" applyProtection="1">
      <alignment horizontal="center" vertical="center"/>
      <protection locked="0"/>
    </xf>
    <xf numFmtId="3" fontId="4" fillId="7" borderId="269" xfId="0" applyNumberFormat="1" applyFont="1" applyFill="1" applyBorder="1" applyAlignment="1" applyProtection="1">
      <alignment horizontal="center" vertical="center"/>
      <protection locked="0"/>
    </xf>
    <xf numFmtId="9" fontId="4" fillId="7" borderId="272" xfId="0" applyNumberFormat="1" applyFont="1" applyFill="1" applyBorder="1" applyAlignment="1" applyProtection="1">
      <alignment horizontal="center" vertical="center"/>
      <protection locked="0"/>
    </xf>
    <xf numFmtId="3" fontId="4" fillId="7" borderId="137" xfId="0" applyNumberFormat="1" applyFont="1" applyFill="1" applyBorder="1" applyAlignment="1" applyProtection="1">
      <alignment horizontal="center" vertical="center"/>
      <protection locked="0"/>
    </xf>
    <xf numFmtId="0" fontId="4" fillId="7" borderId="139" xfId="0" applyFont="1" applyFill="1" applyBorder="1" applyAlignment="1" applyProtection="1">
      <alignment horizontal="center" vertical="center"/>
      <protection locked="0"/>
    </xf>
    <xf numFmtId="0" fontId="4" fillId="7" borderId="271" xfId="0" applyFont="1" applyFill="1" applyBorder="1" applyAlignment="1" applyProtection="1">
      <alignment horizontal="center" vertical="center"/>
      <protection locked="0"/>
    </xf>
    <xf numFmtId="3" fontId="4" fillId="7" borderId="139" xfId="0" applyNumberFormat="1" applyFont="1" applyFill="1" applyBorder="1" applyAlignment="1" applyProtection="1">
      <alignment horizontal="center" vertical="center"/>
      <protection locked="0"/>
    </xf>
    <xf numFmtId="9" fontId="4" fillId="7" borderId="271" xfId="0" applyNumberFormat="1" applyFont="1" applyFill="1" applyBorder="1" applyAlignment="1" applyProtection="1">
      <alignment horizontal="center" vertical="center"/>
      <protection locked="0"/>
    </xf>
    <xf numFmtId="2" fontId="4" fillId="7" borderId="137" xfId="0" applyNumberFormat="1" applyFont="1" applyFill="1" applyBorder="1" applyAlignment="1" applyProtection="1">
      <alignment horizontal="center" vertical="center"/>
      <protection locked="0"/>
    </xf>
    <xf numFmtId="9" fontId="4" fillId="7" borderId="137" xfId="0" applyNumberFormat="1" applyFont="1" applyFill="1" applyBorder="1" applyAlignment="1" applyProtection="1">
      <alignment horizontal="center" vertical="center"/>
      <protection locked="0"/>
    </xf>
    <xf numFmtId="0" fontId="1" fillId="19" borderId="126" xfId="0" applyFont="1" applyFill="1" applyBorder="1"/>
    <xf numFmtId="0" fontId="0" fillId="23" borderId="200" xfId="0" applyFill="1" applyBorder="1"/>
    <xf numFmtId="0" fontId="1" fillId="19" borderId="134" xfId="0" applyFont="1" applyFill="1" applyBorder="1"/>
    <xf numFmtId="0" fontId="34" fillId="45" borderId="57" xfId="6" applyFont="1" applyAlignment="1">
      <alignment vertical="center"/>
    </xf>
    <xf numFmtId="0" fontId="3" fillId="45" borderId="57" xfId="6" applyFont="1" applyAlignment="1"/>
    <xf numFmtId="0" fontId="33" fillId="45" borderId="57" xfId="6" applyFont="1" applyAlignment="1">
      <alignment vertical="center"/>
    </xf>
    <xf numFmtId="0" fontId="1" fillId="3" borderId="140" xfId="6" applyFont="1" applyFill="1" applyBorder="1" applyAlignment="1"/>
    <xf numFmtId="0" fontId="71" fillId="3" borderId="128" xfId="6" applyFont="1" applyFill="1" applyBorder="1" applyAlignment="1">
      <alignment vertical="center" textRotation="255"/>
    </xf>
    <xf numFmtId="0" fontId="1" fillId="45" borderId="57" xfId="6" applyFont="1" applyAlignment="1">
      <alignment horizontal="center" vertical="center"/>
    </xf>
    <xf numFmtId="0" fontId="1" fillId="45" borderId="57" xfId="6" applyFont="1" applyAlignment="1"/>
    <xf numFmtId="0" fontId="13" fillId="45" borderId="57" xfId="6" applyFont="1" applyAlignment="1">
      <alignment horizontal="center" vertical="center"/>
    </xf>
    <xf numFmtId="0" fontId="13" fillId="45" borderId="57" xfId="6" applyFont="1" applyAlignment="1">
      <alignment horizontal="left" vertical="center"/>
    </xf>
    <xf numFmtId="0" fontId="64" fillId="45" borderId="57" xfId="6" applyFont="1" applyAlignment="1"/>
    <xf numFmtId="0" fontId="36" fillId="45" borderId="57" xfId="6" applyFont="1" applyAlignment="1">
      <alignment horizontal="center" vertical="center"/>
    </xf>
    <xf numFmtId="0" fontId="36" fillId="45" borderId="57" xfId="6" applyFont="1" applyAlignment="1"/>
    <xf numFmtId="0" fontId="36" fillId="45" borderId="128" xfId="6" applyFont="1" applyBorder="1" applyAlignment="1">
      <alignment horizontal="center" vertical="center"/>
    </xf>
    <xf numFmtId="0" fontId="1" fillId="19" borderId="134" xfId="0" applyFont="1" applyFill="1" applyBorder="1" applyAlignment="1">
      <alignment horizontal="center" vertical="center"/>
    </xf>
    <xf numFmtId="0" fontId="33" fillId="5" borderId="57" xfId="0" applyFont="1" applyFill="1" applyBorder="1" applyAlignment="1">
      <alignment vertical="center"/>
    </xf>
    <xf numFmtId="0" fontId="1" fillId="30" borderId="57" xfId="0" applyFont="1" applyFill="1" applyBorder="1" applyAlignment="1">
      <alignment horizontal="center" vertical="center"/>
    </xf>
    <xf numFmtId="0" fontId="1" fillId="30" borderId="57" xfId="0" applyFont="1" applyFill="1" applyBorder="1"/>
    <xf numFmtId="0" fontId="13" fillId="30" borderId="57" xfId="0" applyFont="1" applyFill="1" applyBorder="1" applyAlignment="1">
      <alignment horizontal="center" vertical="center"/>
    </xf>
    <xf numFmtId="0" fontId="13" fillId="30" borderId="278" xfId="0" applyFont="1" applyFill="1" applyBorder="1" applyAlignment="1">
      <alignment horizontal="left" vertical="center"/>
    </xf>
    <xf numFmtId="0" fontId="0" fillId="27" borderId="57" xfId="0" applyFill="1" applyBorder="1"/>
    <xf numFmtId="0" fontId="0" fillId="27" borderId="130" xfId="0" applyFill="1" applyBorder="1"/>
    <xf numFmtId="0" fontId="0" fillId="27" borderId="129" xfId="0" applyFill="1" applyBorder="1"/>
    <xf numFmtId="0" fontId="1" fillId="3" borderId="140" xfId="0" applyFont="1" applyFill="1" applyBorder="1"/>
    <xf numFmtId="0" fontId="1" fillId="3" borderId="127" xfId="0" applyFont="1" applyFill="1" applyBorder="1" applyAlignment="1">
      <alignment horizontal="center" vertical="center"/>
    </xf>
    <xf numFmtId="0" fontId="1" fillId="3" borderId="128" xfId="0" applyFont="1" applyFill="1" applyBorder="1"/>
    <xf numFmtId="0" fontId="1" fillId="5" borderId="57" xfId="0" applyFont="1" applyFill="1" applyBorder="1"/>
    <xf numFmtId="0" fontId="4" fillId="19" borderId="134" xfId="0" applyFont="1" applyFill="1" applyBorder="1" applyAlignment="1">
      <alignment vertical="center"/>
    </xf>
    <xf numFmtId="0" fontId="4" fillId="3" borderId="129" xfId="0" applyFont="1" applyFill="1" applyBorder="1" applyAlignment="1">
      <alignment vertical="center"/>
    </xf>
    <xf numFmtId="0" fontId="4" fillId="3" borderId="130" xfId="0" applyFont="1" applyFill="1" applyBorder="1" applyAlignment="1">
      <alignment vertical="center"/>
    </xf>
    <xf numFmtId="0" fontId="4" fillId="5" borderId="57" xfId="0" applyFont="1" applyFill="1" applyBorder="1" applyAlignment="1">
      <alignment vertical="center"/>
    </xf>
    <xf numFmtId="0" fontId="4" fillId="30" borderId="57" xfId="0" applyFont="1" applyFill="1" applyBorder="1" applyAlignment="1">
      <alignment vertical="center"/>
    </xf>
    <xf numFmtId="0" fontId="4" fillId="30" borderId="278" xfId="0" applyFont="1" applyFill="1" applyBorder="1" applyAlignment="1">
      <alignment vertical="center"/>
    </xf>
    <xf numFmtId="0" fontId="55" fillId="27" borderId="57" xfId="0" applyFont="1" applyFill="1" applyBorder="1"/>
    <xf numFmtId="0" fontId="37" fillId="30" borderId="57" xfId="0" applyFont="1" applyFill="1" applyBorder="1" applyAlignment="1">
      <alignment vertical="center"/>
    </xf>
    <xf numFmtId="0" fontId="37" fillId="30" borderId="130" xfId="0" applyFont="1" applyFill="1" applyBorder="1" applyAlignment="1">
      <alignment vertical="center"/>
    </xf>
    <xf numFmtId="0" fontId="4" fillId="3" borderId="131" xfId="0" applyFont="1" applyFill="1" applyBorder="1" applyAlignment="1">
      <alignment vertical="center"/>
    </xf>
    <xf numFmtId="0" fontId="1" fillId="3" borderId="132" xfId="0" applyFont="1" applyFill="1" applyBorder="1" applyAlignment="1">
      <alignment horizontal="center" vertical="center"/>
    </xf>
    <xf numFmtId="0" fontId="35" fillId="3" borderId="164" xfId="0" applyFont="1" applyFill="1" applyBorder="1"/>
    <xf numFmtId="0" fontId="35" fillId="5" borderId="57" xfId="0" applyFont="1" applyFill="1" applyBorder="1"/>
    <xf numFmtId="174" fontId="1" fillId="19" borderId="134" xfId="0" applyNumberFormat="1" applyFont="1" applyFill="1" applyBorder="1" applyAlignment="1">
      <alignment horizontal="center" vertical="center"/>
    </xf>
    <xf numFmtId="174" fontId="1" fillId="19" borderId="126" xfId="0" applyNumberFormat="1" applyFont="1" applyFill="1" applyBorder="1" applyAlignment="1">
      <alignment horizontal="center" vertical="center"/>
    </xf>
    <xf numFmtId="0" fontId="0" fillId="23" borderId="196" xfId="0" applyFill="1" applyBorder="1"/>
    <xf numFmtId="0" fontId="0" fillId="23" borderId="197" xfId="0" applyFill="1" applyBorder="1"/>
    <xf numFmtId="0" fontId="0" fillId="23" borderId="198" xfId="0" applyFill="1" applyBorder="1"/>
    <xf numFmtId="175" fontId="20" fillId="42" borderId="64" xfId="0" applyNumberFormat="1" applyFont="1" applyFill="1" applyBorder="1" applyAlignment="1">
      <alignment horizontal="center" vertical="center"/>
    </xf>
    <xf numFmtId="176" fontId="77" fillId="8" borderId="245" xfId="0" applyNumberFormat="1" applyFont="1" applyFill="1" applyBorder="1" applyAlignment="1">
      <alignment horizontal="center" vertical="center"/>
    </xf>
    <xf numFmtId="9" fontId="77" fillId="8" borderId="245" xfId="0" applyNumberFormat="1" applyFont="1" applyFill="1" applyBorder="1" applyAlignment="1">
      <alignment horizontal="center" vertical="center"/>
    </xf>
    <xf numFmtId="174" fontId="101" fillId="8" borderId="245" xfId="0" applyNumberFormat="1" applyFont="1" applyFill="1" applyBorder="1" applyAlignment="1">
      <alignment horizontal="center" vertical="center"/>
    </xf>
    <xf numFmtId="174" fontId="77" fillId="8" borderId="245" xfId="0" applyNumberFormat="1" applyFont="1" applyFill="1" applyBorder="1" applyAlignment="1">
      <alignment horizontal="center" vertical="center"/>
    </xf>
    <xf numFmtId="174" fontId="77" fillId="8" borderId="290" xfId="0" applyNumberFormat="1" applyFont="1" applyFill="1" applyBorder="1" applyAlignment="1">
      <alignment horizontal="center" vertical="center"/>
    </xf>
    <xf numFmtId="9" fontId="80" fillId="8" borderId="245" xfId="0" applyNumberFormat="1" applyFont="1" applyFill="1" applyBorder="1" applyAlignment="1">
      <alignment horizontal="center" vertical="center"/>
    </xf>
    <xf numFmtId="174" fontId="77" fillId="8" borderId="282" xfId="0" applyNumberFormat="1" applyFont="1" applyFill="1" applyBorder="1" applyAlignment="1">
      <alignment horizontal="center" vertical="center"/>
    </xf>
    <xf numFmtId="174" fontId="77" fillId="8" borderId="285" xfId="0" applyNumberFormat="1" applyFont="1" applyFill="1" applyBorder="1" applyAlignment="1">
      <alignment horizontal="center" vertical="center"/>
    </xf>
    <xf numFmtId="174" fontId="1" fillId="19" borderId="195" xfId="0" applyNumberFormat="1" applyFont="1" applyFill="1" applyBorder="1" applyAlignment="1">
      <alignment horizontal="center" vertical="center"/>
    </xf>
    <xf numFmtId="176" fontId="77" fillId="8" borderId="241" xfId="0" applyNumberFormat="1" applyFont="1" applyFill="1" applyBorder="1" applyAlignment="1">
      <alignment horizontal="center" vertical="center"/>
    </xf>
    <xf numFmtId="9" fontId="77" fillId="8" borderId="241" xfId="0" applyNumberFormat="1" applyFont="1" applyFill="1" applyBorder="1" applyAlignment="1">
      <alignment horizontal="center" vertical="center"/>
    </xf>
    <xf numFmtId="174" fontId="101" fillId="8" borderId="241" xfId="0" applyNumberFormat="1" applyFont="1" applyFill="1" applyBorder="1" applyAlignment="1">
      <alignment horizontal="center" vertical="center"/>
    </xf>
    <xf numFmtId="174" fontId="77" fillId="8" borderId="241" xfId="0" applyNumberFormat="1" applyFont="1" applyFill="1" applyBorder="1" applyAlignment="1">
      <alignment horizontal="center" vertical="center"/>
    </xf>
    <xf numFmtId="174" fontId="77" fillId="8" borderId="279" xfId="0" applyNumberFormat="1" applyFont="1" applyFill="1" applyBorder="1" applyAlignment="1">
      <alignment horizontal="center" vertical="center"/>
    </xf>
    <xf numFmtId="174" fontId="77" fillId="8" borderId="283" xfId="0" applyNumberFormat="1" applyFont="1" applyFill="1" applyBorder="1" applyAlignment="1">
      <alignment horizontal="center" vertical="center"/>
    </xf>
    <xf numFmtId="174" fontId="1" fillId="19" borderId="191" xfId="0" applyNumberFormat="1" applyFont="1" applyFill="1" applyBorder="1" applyAlignment="1">
      <alignment horizontal="center" vertical="center"/>
    </xf>
    <xf numFmtId="0" fontId="1" fillId="19" borderId="191" xfId="0" applyFont="1" applyFill="1" applyBorder="1" applyAlignment="1">
      <alignment horizontal="center" vertical="center"/>
    </xf>
    <xf numFmtId="174" fontId="9" fillId="39" borderId="193" xfId="0" applyNumberFormat="1" applyFont="1" applyFill="1" applyBorder="1" applyAlignment="1">
      <alignment vertical="center" wrapText="1"/>
    </xf>
    <xf numFmtId="0" fontId="1" fillId="39" borderId="183" xfId="0" applyFont="1" applyFill="1" applyBorder="1" applyAlignment="1">
      <alignment horizontal="center"/>
    </xf>
    <xf numFmtId="0" fontId="0" fillId="23" borderId="183" xfId="0" applyFill="1" applyBorder="1"/>
    <xf numFmtId="0" fontId="3" fillId="23" borderId="183" xfId="0" applyFont="1" applyFill="1" applyBorder="1"/>
    <xf numFmtId="0" fontId="3" fillId="23" borderId="178" xfId="0" applyFont="1" applyFill="1" applyBorder="1"/>
    <xf numFmtId="0" fontId="0" fillId="23" borderId="193" xfId="0" applyFill="1" applyBorder="1"/>
    <xf numFmtId="174" fontId="1" fillId="19" borderId="199" xfId="0" applyNumberFormat="1" applyFont="1" applyFill="1" applyBorder="1" applyAlignment="1">
      <alignment horizontal="center" vertical="center"/>
    </xf>
    <xf numFmtId="0" fontId="0" fillId="23" borderId="178" xfId="0" applyFill="1" applyBorder="1"/>
    <xf numFmtId="174" fontId="16" fillId="14" borderId="61" xfId="0" applyNumberFormat="1" applyFont="1" applyFill="1" applyBorder="1" applyAlignment="1">
      <alignment horizontal="center" vertical="center"/>
    </xf>
    <xf numFmtId="174" fontId="16" fillId="14" borderId="243" xfId="0" applyNumberFormat="1" applyFont="1" applyFill="1" applyBorder="1" applyAlignment="1">
      <alignment horizontal="center" vertical="center"/>
    </xf>
    <xf numFmtId="176" fontId="107" fillId="14" borderId="243" xfId="0" applyNumberFormat="1" applyFont="1" applyFill="1" applyBorder="1" applyAlignment="1">
      <alignment horizontal="center" vertical="center"/>
    </xf>
    <xf numFmtId="176" fontId="104" fillId="14" borderId="243" xfId="0" applyNumberFormat="1" applyFont="1" applyFill="1" applyBorder="1" applyAlignment="1">
      <alignment horizontal="center" vertical="center"/>
    </xf>
    <xf numFmtId="176" fontId="78" fillId="14" borderId="243" xfId="0" applyNumberFormat="1" applyFont="1" applyFill="1" applyBorder="1" applyAlignment="1">
      <alignment horizontal="center" vertical="center"/>
    </xf>
    <xf numFmtId="9" fontId="78" fillId="14" borderId="243" xfId="0" applyNumberFormat="1" applyFont="1" applyFill="1" applyBorder="1" applyAlignment="1">
      <alignment horizontal="center" vertical="center"/>
    </xf>
    <xf numFmtId="174" fontId="78" fillId="14" borderId="243" xfId="0" applyNumberFormat="1" applyFont="1" applyFill="1" applyBorder="1" applyAlignment="1">
      <alignment horizontal="center" vertical="center"/>
    </xf>
    <xf numFmtId="174" fontId="104" fillId="14" borderId="243" xfId="0" applyNumberFormat="1" applyFont="1" applyFill="1" applyBorder="1" applyAlignment="1">
      <alignment horizontal="center" vertical="center"/>
    </xf>
    <xf numFmtId="174" fontId="78" fillId="14" borderId="280" xfId="0" applyNumberFormat="1" applyFont="1" applyFill="1" applyBorder="1" applyAlignment="1">
      <alignment horizontal="center" vertical="center"/>
    </xf>
    <xf numFmtId="174" fontId="16" fillId="14" borderId="276" xfId="0" applyNumberFormat="1" applyFont="1" applyFill="1" applyBorder="1" applyAlignment="1">
      <alignment horizontal="center" vertical="center"/>
    </xf>
    <xf numFmtId="174" fontId="104" fillId="14" borderId="276" xfId="0" applyNumberFormat="1" applyFont="1" applyFill="1" applyBorder="1" applyAlignment="1">
      <alignment horizontal="center" vertical="center"/>
    </xf>
    <xf numFmtId="174" fontId="78" fillId="14" borderId="284" xfId="0" applyNumberFormat="1" applyFont="1" applyFill="1" applyBorder="1" applyAlignment="1">
      <alignment horizontal="center" vertical="center"/>
    </xf>
    <xf numFmtId="174" fontId="107" fillId="14" borderId="244" xfId="0" applyNumberFormat="1" applyFont="1" applyFill="1" applyBorder="1" applyAlignment="1">
      <alignment horizontal="center" vertical="center"/>
    </xf>
    <xf numFmtId="174" fontId="1" fillId="19" borderId="168" xfId="0" applyNumberFormat="1" applyFont="1" applyFill="1" applyBorder="1" applyAlignment="1">
      <alignment horizontal="center" vertical="center"/>
    </xf>
    <xf numFmtId="174" fontId="41" fillId="19" borderId="169" xfId="0" applyNumberFormat="1" applyFont="1" applyFill="1" applyBorder="1" applyAlignment="1">
      <alignment horizontal="center" vertical="center"/>
    </xf>
    <xf numFmtId="174" fontId="1" fillId="19" borderId="169" xfId="0" applyNumberFormat="1" applyFont="1" applyFill="1" applyBorder="1" applyAlignment="1">
      <alignment horizontal="center" vertical="center"/>
    </xf>
    <xf numFmtId="177" fontId="26" fillId="19" borderId="169" xfId="0" applyNumberFormat="1" applyFont="1" applyFill="1" applyBorder="1" applyAlignment="1">
      <alignment horizontal="center" vertical="center"/>
    </xf>
    <xf numFmtId="177" fontId="111" fillId="19" borderId="169" xfId="0" applyNumberFormat="1" applyFont="1" applyFill="1" applyBorder="1" applyAlignment="1">
      <alignment horizontal="center" vertical="center"/>
    </xf>
    <xf numFmtId="177" fontId="108" fillId="19" borderId="169" xfId="0" applyNumberFormat="1" applyFont="1" applyFill="1" applyBorder="1" applyAlignment="1">
      <alignment horizontal="center" vertical="center"/>
    </xf>
    <xf numFmtId="1" fontId="110" fillId="19" borderId="169" xfId="0" applyNumberFormat="1" applyFont="1" applyFill="1" applyBorder="1" applyAlignment="1">
      <alignment horizontal="center" vertical="center"/>
    </xf>
    <xf numFmtId="1" fontId="42" fillId="19" borderId="169" xfId="0" applyNumberFormat="1" applyFont="1" applyFill="1" applyBorder="1" applyAlignment="1">
      <alignment horizontal="center" vertical="center"/>
    </xf>
    <xf numFmtId="1" fontId="108" fillId="19" borderId="169" xfId="0" applyNumberFormat="1" applyFont="1" applyFill="1" applyBorder="1" applyAlignment="1">
      <alignment horizontal="center" vertical="center"/>
    </xf>
    <xf numFmtId="178" fontId="108" fillId="19" borderId="169" xfId="0" applyNumberFormat="1" applyFont="1" applyFill="1" applyBorder="1" applyAlignment="1">
      <alignment horizontal="right" vertical="center"/>
    </xf>
    <xf numFmtId="178" fontId="42" fillId="19" borderId="169" xfId="0" applyNumberFormat="1" applyFont="1" applyFill="1" applyBorder="1" applyAlignment="1">
      <alignment horizontal="right" vertical="center"/>
    </xf>
    <xf numFmtId="178" fontId="42" fillId="19" borderId="281" xfId="0" applyNumberFormat="1" applyFont="1" applyFill="1" applyBorder="1" applyAlignment="1">
      <alignment horizontal="right" vertical="center"/>
    </xf>
    <xf numFmtId="178" fontId="42" fillId="19" borderId="174" xfId="0" applyNumberFormat="1" applyFont="1" applyFill="1" applyBorder="1" applyAlignment="1">
      <alignment horizontal="right" vertical="center"/>
    </xf>
    <xf numFmtId="178" fontId="110" fillId="19" borderId="169" xfId="0" applyNumberFormat="1" applyFont="1" applyFill="1" applyBorder="1" applyAlignment="1">
      <alignment horizontal="right" vertical="center"/>
    </xf>
    <xf numFmtId="0" fontId="1" fillId="19" borderId="169" xfId="0" applyFont="1" applyFill="1" applyBorder="1"/>
    <xf numFmtId="0" fontId="1" fillId="19" borderId="288" xfId="0" applyFont="1" applyFill="1" applyBorder="1"/>
    <xf numFmtId="0" fontId="109" fillId="19" borderId="169" xfId="0" applyFont="1" applyFill="1" applyBorder="1"/>
    <xf numFmtId="0" fontId="112" fillId="19" borderId="170" xfId="0" applyFont="1" applyFill="1" applyBorder="1"/>
    <xf numFmtId="184" fontId="20" fillId="42" borderId="64" xfId="3" applyNumberFormat="1" applyFont="1" applyBorder="1" applyAlignment="1">
      <alignment horizontal="center" vertical="center"/>
    </xf>
    <xf numFmtId="174" fontId="1" fillId="19" borderId="174" xfId="0" applyNumberFormat="1" applyFont="1" applyFill="1" applyBorder="1" applyAlignment="1">
      <alignment horizontal="center" vertical="center"/>
    </xf>
    <xf numFmtId="0" fontId="1" fillId="19" borderId="174" xfId="0" applyFont="1" applyFill="1" applyBorder="1" applyAlignment="1">
      <alignment horizontal="center" vertical="center"/>
    </xf>
    <xf numFmtId="0" fontId="0" fillId="23" borderId="180" xfId="0" applyFill="1" applyBorder="1" applyAlignment="1">
      <alignment horizontal="center"/>
    </xf>
    <xf numFmtId="0" fontId="0" fillId="23" borderId="125" xfId="0" applyFill="1" applyBorder="1" applyAlignment="1">
      <alignment horizontal="center"/>
    </xf>
    <xf numFmtId="0" fontId="0" fillId="23" borderId="179" xfId="0" applyFill="1" applyBorder="1"/>
    <xf numFmtId="0" fontId="0" fillId="23" borderId="180" xfId="0" applyFill="1" applyBorder="1"/>
    <xf numFmtId="0" fontId="0" fillId="23" borderId="181" xfId="0" applyFill="1" applyBorder="1"/>
    <xf numFmtId="0" fontId="0" fillId="23" borderId="185" xfId="0" applyFill="1" applyBorder="1"/>
    <xf numFmtId="0" fontId="0" fillId="23" borderId="184" xfId="0" applyFill="1" applyBorder="1"/>
    <xf numFmtId="0" fontId="0" fillId="23" borderId="189" xfId="0" applyFill="1" applyBorder="1"/>
    <xf numFmtId="0" fontId="0" fillId="23" borderId="184" xfId="0" applyFill="1" applyBorder="1" applyAlignment="1">
      <alignment horizontal="center"/>
    </xf>
    <xf numFmtId="174" fontId="1" fillId="19" borderId="201" xfId="0" applyNumberFormat="1" applyFont="1" applyFill="1" applyBorder="1" applyAlignment="1">
      <alignment horizontal="center" vertical="center"/>
    </xf>
    <xf numFmtId="174" fontId="1" fillId="19" borderId="193" xfId="0" applyNumberFormat="1" applyFont="1" applyFill="1" applyBorder="1" applyAlignment="1">
      <alignment horizontal="center" vertical="center"/>
    </xf>
    <xf numFmtId="174" fontId="1" fillId="19" borderId="183" xfId="0" applyNumberFormat="1" applyFont="1" applyFill="1" applyBorder="1" applyAlignment="1">
      <alignment horizontal="center" vertical="center"/>
    </xf>
    <xf numFmtId="174" fontId="1" fillId="19" borderId="178" xfId="0" applyNumberFormat="1" applyFont="1" applyFill="1" applyBorder="1" applyAlignment="1">
      <alignment horizontal="center" vertical="center"/>
    </xf>
    <xf numFmtId="174" fontId="1" fillId="19" borderId="187" xfId="0" applyNumberFormat="1" applyFont="1" applyFill="1" applyBorder="1" applyAlignment="1">
      <alignment horizontal="center" vertical="center"/>
    </xf>
    <xf numFmtId="174" fontId="1" fillId="19" borderId="180" xfId="0" applyNumberFormat="1" applyFont="1" applyFill="1" applyBorder="1" applyAlignment="1">
      <alignment horizontal="center" vertical="center"/>
    </xf>
    <xf numFmtId="174" fontId="1" fillId="19" borderId="125" xfId="0" applyNumberFormat="1" applyFont="1" applyFill="1" applyBorder="1" applyAlignment="1">
      <alignment horizontal="center" vertical="center"/>
    </xf>
    <xf numFmtId="177" fontId="21" fillId="40" borderId="179" xfId="0" applyNumberFormat="1" applyFont="1" applyFill="1" applyBorder="1" applyAlignment="1">
      <alignment vertical="center"/>
    </xf>
    <xf numFmtId="0" fontId="3" fillId="23" borderId="180" xfId="0" applyFont="1" applyFill="1" applyBorder="1"/>
    <xf numFmtId="0" fontId="81" fillId="23" borderId="125" xfId="0" applyFont="1" applyFill="1" applyBorder="1" applyAlignment="1">
      <alignment horizontal="center"/>
    </xf>
    <xf numFmtId="177" fontId="21" fillId="39" borderId="185" xfId="0" applyNumberFormat="1" applyFont="1" applyFill="1" applyBorder="1" applyAlignment="1">
      <alignment vertical="center"/>
    </xf>
    <xf numFmtId="0" fontId="3" fillId="23" borderId="184" xfId="0" applyFont="1" applyFill="1" applyBorder="1"/>
    <xf numFmtId="0" fontId="79" fillId="23" borderId="125" xfId="0" applyFont="1" applyFill="1" applyBorder="1" applyAlignment="1">
      <alignment horizontal="center"/>
    </xf>
    <xf numFmtId="174" fontId="16" fillId="14" borderId="241" xfId="0" applyNumberFormat="1" applyFont="1" applyFill="1" applyBorder="1" applyAlignment="1">
      <alignment horizontal="center" vertical="center"/>
    </xf>
    <xf numFmtId="176" fontId="107" fillId="14" borderId="241" xfId="0" applyNumberFormat="1" applyFont="1" applyFill="1" applyBorder="1" applyAlignment="1">
      <alignment horizontal="center" vertical="center"/>
    </xf>
    <xf numFmtId="176" fontId="104" fillId="14" borderId="241" xfId="0" applyNumberFormat="1" applyFont="1" applyFill="1" applyBorder="1" applyAlignment="1">
      <alignment horizontal="center" vertical="center"/>
    </xf>
    <xf numFmtId="176" fontId="78" fillId="14" borderId="241" xfId="0" applyNumberFormat="1" applyFont="1" applyFill="1" applyBorder="1" applyAlignment="1">
      <alignment horizontal="center" vertical="center"/>
    </xf>
    <xf numFmtId="9" fontId="78" fillId="14" borderId="241" xfId="0" applyNumberFormat="1" applyFont="1" applyFill="1" applyBorder="1" applyAlignment="1">
      <alignment horizontal="center" vertical="center"/>
    </xf>
    <xf numFmtId="174" fontId="78" fillId="14" borderId="241" xfId="0" applyNumberFormat="1" applyFont="1" applyFill="1" applyBorder="1" applyAlignment="1">
      <alignment horizontal="center" vertical="center"/>
    </xf>
    <xf numFmtId="174" fontId="104" fillId="14" borderId="241" xfId="0" applyNumberFormat="1" applyFont="1" applyFill="1" applyBorder="1" applyAlignment="1">
      <alignment horizontal="center" vertical="center"/>
    </xf>
    <xf numFmtId="174" fontId="78" fillId="14" borderId="279" xfId="0" applyNumberFormat="1" applyFont="1" applyFill="1" applyBorder="1" applyAlignment="1">
      <alignment horizontal="center" vertical="center"/>
    </xf>
    <xf numFmtId="174" fontId="16" fillId="14" borderId="275" xfId="0" applyNumberFormat="1" applyFont="1" applyFill="1" applyBorder="1" applyAlignment="1">
      <alignment horizontal="center" vertical="center"/>
    </xf>
    <xf numFmtId="174" fontId="104" fillId="14" borderId="275" xfId="0" applyNumberFormat="1" applyFont="1" applyFill="1" applyBorder="1" applyAlignment="1">
      <alignment horizontal="center" vertical="center"/>
    </xf>
    <xf numFmtId="174" fontId="78" fillId="14" borderId="283" xfId="0" applyNumberFormat="1" applyFont="1" applyFill="1" applyBorder="1" applyAlignment="1">
      <alignment horizontal="center" vertical="center"/>
    </xf>
    <xf numFmtId="174" fontId="107" fillId="14" borderId="242" xfId="0" applyNumberFormat="1" applyFont="1" applyFill="1" applyBorder="1" applyAlignment="1">
      <alignment horizontal="center" vertical="center"/>
    </xf>
    <xf numFmtId="174" fontId="1" fillId="19" borderId="226" xfId="0" applyNumberFormat="1" applyFont="1" applyFill="1" applyBorder="1" applyAlignment="1">
      <alignment horizontal="center" vertical="center"/>
    </xf>
    <xf numFmtId="174" fontId="1" fillId="19" borderId="203" xfId="0" applyNumberFormat="1" applyFont="1" applyFill="1" applyBorder="1" applyAlignment="1">
      <alignment horizontal="center" vertical="center"/>
    </xf>
    <xf numFmtId="174" fontId="1" fillId="19" borderId="204" xfId="0" applyNumberFormat="1" applyFont="1" applyFill="1" applyBorder="1" applyAlignment="1">
      <alignment horizontal="center" vertical="center"/>
    </xf>
    <xf numFmtId="174" fontId="1" fillId="19" borderId="184" xfId="0" applyNumberFormat="1" applyFont="1" applyFill="1" applyBorder="1" applyAlignment="1">
      <alignment horizontal="center" vertical="center"/>
    </xf>
    <xf numFmtId="0" fontId="0" fillId="23" borderId="207" xfId="0" applyFill="1" applyBorder="1"/>
    <xf numFmtId="0" fontId="0" fillId="23" borderId="208" xfId="0" applyFill="1" applyBorder="1"/>
    <xf numFmtId="0" fontId="0" fillId="23" borderId="210" xfId="0" applyFill="1" applyBorder="1"/>
    <xf numFmtId="0" fontId="0" fillId="23" borderId="205" xfId="0" applyFill="1" applyBorder="1"/>
    <xf numFmtId="177" fontId="21" fillId="40" borderId="165" xfId="0" applyNumberFormat="1" applyFont="1" applyFill="1" applyBorder="1" applyAlignment="1">
      <alignment vertical="center"/>
    </xf>
    <xf numFmtId="0" fontId="3" fillId="23" borderId="141" xfId="0" applyFont="1" applyFill="1" applyBorder="1"/>
    <xf numFmtId="0" fontId="0" fillId="23" borderId="127" xfId="0" applyFill="1" applyBorder="1"/>
    <xf numFmtId="177" fontId="21" fillId="39" borderId="206" xfId="0" applyNumberFormat="1" applyFont="1" applyFill="1" applyBorder="1" applyAlignment="1">
      <alignment vertical="center"/>
    </xf>
    <xf numFmtId="174" fontId="1" fillId="19" borderId="225" xfId="0" applyNumberFormat="1" applyFont="1" applyFill="1" applyBorder="1" applyAlignment="1">
      <alignment horizontal="center" vertical="center"/>
    </xf>
    <xf numFmtId="174" fontId="77" fillId="8" borderId="280" xfId="0" applyNumberFormat="1" applyFont="1" applyFill="1" applyBorder="1" applyAlignment="1">
      <alignment horizontal="center" vertical="center"/>
    </xf>
    <xf numFmtId="174" fontId="1" fillId="19" borderId="213" xfId="0" applyNumberFormat="1" applyFont="1" applyFill="1" applyBorder="1" applyAlignment="1">
      <alignment horizontal="center" vertical="center"/>
    </xf>
    <xf numFmtId="174" fontId="1" fillId="19" borderId="186" xfId="0" applyNumberFormat="1" applyFont="1" applyFill="1" applyBorder="1" applyAlignment="1">
      <alignment horizontal="center" vertical="center"/>
    </xf>
    <xf numFmtId="0" fontId="81" fillId="23" borderId="180" xfId="0" applyFont="1" applyFill="1" applyBorder="1"/>
    <xf numFmtId="0" fontId="81" fillId="23" borderId="211" xfId="0" applyFont="1" applyFill="1" applyBorder="1"/>
    <xf numFmtId="0" fontId="79" fillId="23" borderId="184" xfId="0" applyFont="1" applyFill="1" applyBorder="1"/>
    <xf numFmtId="0" fontId="79" fillId="23" borderId="214" xfId="0" applyFont="1" applyFill="1" applyBorder="1"/>
    <xf numFmtId="174" fontId="1" fillId="19" borderId="207" xfId="0" applyNumberFormat="1" applyFont="1" applyFill="1" applyBorder="1" applyAlignment="1">
      <alignment horizontal="center" vertical="center"/>
    </xf>
    <xf numFmtId="174" fontId="1" fillId="19" borderId="208" xfId="0" applyNumberFormat="1" applyFont="1" applyFill="1" applyBorder="1" applyAlignment="1">
      <alignment horizontal="center" vertical="center"/>
    </xf>
    <xf numFmtId="174" fontId="82" fillId="19" borderId="208" xfId="0" applyNumberFormat="1" applyFont="1" applyFill="1" applyBorder="1" applyAlignment="1">
      <alignment horizontal="center" vertical="center"/>
    </xf>
    <xf numFmtId="174" fontId="1" fillId="19" borderId="212" xfId="0" applyNumberFormat="1" applyFont="1" applyFill="1" applyBorder="1" applyAlignment="1">
      <alignment horizontal="center" vertical="center"/>
    </xf>
    <xf numFmtId="179" fontId="81" fillId="23" borderId="180" xfId="0" applyNumberFormat="1" applyFont="1" applyFill="1" applyBorder="1"/>
    <xf numFmtId="179" fontId="0" fillId="23" borderId="57" xfId="0" applyNumberFormat="1" applyFill="1" applyBorder="1"/>
    <xf numFmtId="179" fontId="81" fillId="23" borderId="211" xfId="0" applyNumberFormat="1" applyFont="1" applyFill="1" applyBorder="1"/>
    <xf numFmtId="174" fontId="1" fillId="19" borderId="153" xfId="0" applyNumberFormat="1" applyFont="1" applyFill="1" applyBorder="1" applyAlignment="1">
      <alignment horizontal="center" vertical="center"/>
    </xf>
    <xf numFmtId="0" fontId="81" fillId="23" borderId="181" xfId="0" applyFont="1" applyFill="1" applyBorder="1"/>
    <xf numFmtId="0" fontId="79" fillId="23" borderId="189" xfId="0" applyFont="1" applyFill="1" applyBorder="1"/>
    <xf numFmtId="174" fontId="1" fillId="19" borderId="179" xfId="0" applyNumberFormat="1" applyFont="1" applyFill="1" applyBorder="1" applyAlignment="1">
      <alignment horizontal="center" vertical="center"/>
    </xf>
    <xf numFmtId="174" fontId="1" fillId="19" borderId="181" xfId="0" applyNumberFormat="1" applyFont="1" applyFill="1" applyBorder="1" applyAlignment="1">
      <alignment horizontal="center" vertical="center"/>
    </xf>
    <xf numFmtId="174" fontId="1" fillId="19" borderId="173" xfId="0" applyNumberFormat="1" applyFont="1" applyFill="1" applyBorder="1" applyAlignment="1">
      <alignment horizontal="center" vertical="center"/>
    </xf>
    <xf numFmtId="174" fontId="1" fillId="19" borderId="210" xfId="0" applyNumberFormat="1" applyFont="1" applyFill="1" applyBorder="1" applyAlignment="1">
      <alignment horizontal="center" vertical="center"/>
    </xf>
    <xf numFmtId="174" fontId="1" fillId="19" borderId="176" xfId="0" applyNumberFormat="1" applyFont="1" applyFill="1" applyBorder="1" applyAlignment="1">
      <alignment horizontal="center" vertical="center"/>
    </xf>
    <xf numFmtId="174" fontId="1" fillId="19" borderId="190" xfId="0" applyNumberFormat="1" applyFont="1" applyFill="1" applyBorder="1" applyAlignment="1">
      <alignment horizontal="center" vertical="center"/>
    </xf>
    <xf numFmtId="174" fontId="16" fillId="14" borderId="247" xfId="0" applyNumberFormat="1" applyFont="1" applyFill="1" applyBorder="1" applyAlignment="1">
      <alignment horizontal="center" vertical="center"/>
    </xf>
    <xf numFmtId="0" fontId="1" fillId="19" borderId="152" xfId="0" applyFont="1" applyFill="1" applyBorder="1"/>
    <xf numFmtId="0" fontId="1" fillId="19" borderId="140" xfId="0" applyFont="1" applyFill="1" applyBorder="1"/>
    <xf numFmtId="0" fontId="1" fillId="19" borderId="127" xfId="0" applyFont="1" applyFill="1" applyBorder="1"/>
    <xf numFmtId="0" fontId="1" fillId="19" borderId="129" xfId="0" applyFont="1" applyFill="1" applyBorder="1" applyAlignment="1">
      <alignment horizontal="center" vertical="center"/>
    </xf>
    <xf numFmtId="177" fontId="26" fillId="19" borderId="57" xfId="0" applyNumberFormat="1" applyFont="1" applyFill="1" applyBorder="1" applyAlignment="1">
      <alignment horizontal="center" vertical="center"/>
    </xf>
    <xf numFmtId="1" fontId="42" fillId="19" borderId="57" xfId="0" applyNumberFormat="1" applyFont="1" applyFill="1" applyBorder="1" applyAlignment="1">
      <alignment horizontal="center" vertical="center"/>
    </xf>
    <xf numFmtId="178" fontId="42" fillId="19" borderId="57" xfId="0" applyNumberFormat="1" applyFont="1" applyFill="1" applyBorder="1" applyAlignment="1">
      <alignment horizontal="right" vertical="center"/>
    </xf>
    <xf numFmtId="0" fontId="13" fillId="19" borderId="57" xfId="0" applyFont="1" applyFill="1" applyBorder="1" applyAlignment="1">
      <alignment horizontal="left" vertical="center"/>
    </xf>
    <xf numFmtId="0" fontId="1" fillId="19" borderId="129" xfId="0" applyFont="1" applyFill="1" applyBorder="1"/>
    <xf numFmtId="0" fontId="1" fillId="19" borderId="130" xfId="0" applyFont="1" applyFill="1" applyBorder="1"/>
    <xf numFmtId="0" fontId="1" fillId="19" borderId="131" xfId="0" applyFont="1" applyFill="1" applyBorder="1"/>
    <xf numFmtId="0" fontId="1" fillId="19" borderId="133" xfId="0" applyFont="1" applyFill="1" applyBorder="1"/>
    <xf numFmtId="0" fontId="0" fillId="68" borderId="57" xfId="6" applyFont="1" applyFill="1" applyAlignment="1"/>
    <xf numFmtId="0" fontId="75" fillId="44" borderId="57" xfId="5" applyBorder="1">
      <alignment horizontal="center" vertical="center"/>
    </xf>
    <xf numFmtId="0" fontId="75" fillId="70" borderId="57" xfId="5" applyFill="1" applyBorder="1">
      <alignment horizontal="center" vertical="center"/>
    </xf>
    <xf numFmtId="0" fontId="1" fillId="3" borderId="263" xfId="0" applyFont="1" applyFill="1" applyBorder="1"/>
    <xf numFmtId="0" fontId="1" fillId="3" borderId="293" xfId="0" applyFont="1" applyFill="1" applyBorder="1"/>
    <xf numFmtId="164" fontId="25" fillId="3" borderId="265" xfId="0" applyNumberFormat="1" applyFont="1" applyFill="1" applyBorder="1" applyAlignment="1">
      <alignment horizontal="center" vertical="center"/>
    </xf>
    <xf numFmtId="164" fontId="20" fillId="3" borderId="264" xfId="0" applyNumberFormat="1" applyFont="1" applyFill="1" applyBorder="1" applyAlignment="1">
      <alignment horizontal="center" vertical="center"/>
    </xf>
    <xf numFmtId="9" fontId="120" fillId="7" borderId="265" xfId="0" applyNumberFormat="1" applyFont="1" applyFill="1" applyBorder="1" applyAlignment="1" applyProtection="1">
      <alignment horizontal="center" vertical="center"/>
      <protection locked="0"/>
    </xf>
    <xf numFmtId="3" fontId="104" fillId="8" borderId="264" xfId="0" applyNumberFormat="1" applyFont="1" applyFill="1" applyBorder="1" applyAlignment="1">
      <alignment horizontal="center" vertical="center"/>
    </xf>
    <xf numFmtId="0" fontId="26" fillId="57" borderId="264" xfId="8" applyFont="1" applyBorder="1" applyAlignment="1">
      <alignment horizontal="center" vertical="center"/>
    </xf>
    <xf numFmtId="0" fontId="26" fillId="57" borderId="264" xfId="8" applyFont="1" applyBorder="1" applyAlignment="1">
      <alignment horizontal="left" vertical="center"/>
    </xf>
    <xf numFmtId="168" fontId="26" fillId="3" borderId="265" xfId="0" applyNumberFormat="1" applyFont="1" applyFill="1" applyBorder="1" applyAlignment="1">
      <alignment horizontal="center" vertical="center"/>
    </xf>
    <xf numFmtId="9" fontId="22" fillId="3" borderId="264" xfId="0" applyNumberFormat="1" applyFont="1" applyFill="1" applyBorder="1" applyAlignment="1">
      <alignment horizontal="center" vertical="center"/>
    </xf>
    <xf numFmtId="0" fontId="75" fillId="70" borderId="265" xfId="5" applyFill="1" applyBorder="1">
      <alignment horizontal="center" vertical="center"/>
    </xf>
    <xf numFmtId="0" fontId="75" fillId="70" borderId="264" xfId="5" applyFill="1" applyBorder="1">
      <alignment horizontal="center" vertical="center"/>
    </xf>
    <xf numFmtId="0" fontId="1" fillId="3" borderId="264" xfId="0" applyFont="1" applyFill="1" applyBorder="1"/>
    <xf numFmtId="0" fontId="1" fillId="3" borderId="129" xfId="0" applyFont="1" applyFill="1" applyBorder="1" applyAlignment="1">
      <alignment vertical="center"/>
    </xf>
    <xf numFmtId="0" fontId="70" fillId="48" borderId="57" xfId="0" applyFont="1" applyFill="1" applyBorder="1" applyAlignment="1">
      <alignment horizontal="right" vertical="top" wrapText="1"/>
    </xf>
    <xf numFmtId="1" fontId="14" fillId="48" borderId="57" xfId="0" applyNumberFormat="1" applyFont="1" applyFill="1" applyBorder="1" applyAlignment="1">
      <alignment horizontal="center" vertical="top" wrapText="1"/>
    </xf>
    <xf numFmtId="0" fontId="26" fillId="48" borderId="57" xfId="0" applyFont="1" applyFill="1" applyBorder="1" applyAlignment="1">
      <alignment horizontal="left" vertical="top" wrapText="1"/>
    </xf>
    <xf numFmtId="0" fontId="70" fillId="45" borderId="57" xfId="6" applyFont="1" applyAlignment="1">
      <alignment horizontal="right" vertical="top" wrapText="1"/>
    </xf>
    <xf numFmtId="0" fontId="14" fillId="45" borderId="57" xfId="6" applyFont="1" applyAlignment="1">
      <alignment horizontal="center" vertical="top" wrapText="1"/>
    </xf>
    <xf numFmtId="0" fontId="26" fillId="45" borderId="57" xfId="6" applyFont="1" applyAlignment="1">
      <alignment horizontal="left" vertical="top" wrapText="1"/>
    </xf>
    <xf numFmtId="0" fontId="26" fillId="69" borderId="237" xfId="0" applyFont="1" applyFill="1" applyBorder="1" applyAlignment="1">
      <alignment vertical="top" wrapText="1"/>
    </xf>
    <xf numFmtId="0" fontId="26" fillId="69" borderId="265" xfId="0" applyFont="1" applyFill="1" applyBorder="1" applyAlignment="1">
      <alignment horizontal="right" vertical="top" wrapText="1"/>
    </xf>
    <xf numFmtId="0" fontId="26" fillId="69" borderId="57" xfId="0" applyFont="1" applyFill="1" applyBorder="1" applyAlignment="1">
      <alignment horizontal="right" vertical="top" wrapText="1"/>
    </xf>
    <xf numFmtId="0" fontId="26" fillId="69" borderId="299" xfId="0" applyFont="1" applyFill="1" applyBorder="1" applyAlignment="1">
      <alignment vertical="top" wrapText="1"/>
    </xf>
    <xf numFmtId="0" fontId="26" fillId="21" borderId="57" xfId="0" applyFont="1" applyFill="1" applyBorder="1" applyAlignment="1" applyProtection="1">
      <alignment horizontal="center" vertical="top" wrapText="1"/>
      <protection locked="0"/>
    </xf>
    <xf numFmtId="0" fontId="0" fillId="23" borderId="0" xfId="0" applyFill="1" applyProtection="1">
      <protection locked="0"/>
    </xf>
    <xf numFmtId="0" fontId="5" fillId="7" borderId="265" xfId="0" applyFont="1" applyFill="1" applyBorder="1" applyAlignment="1" applyProtection="1">
      <alignment horizontal="center" vertical="center" wrapText="1"/>
      <protection locked="0"/>
    </xf>
    <xf numFmtId="0" fontId="3" fillId="0" borderId="57" xfId="0" applyFont="1" applyBorder="1" applyProtection="1">
      <protection locked="0"/>
    </xf>
    <xf numFmtId="0" fontId="3" fillId="0" borderId="264" xfId="0" applyFont="1" applyBorder="1" applyProtection="1">
      <protection locked="0"/>
    </xf>
    <xf numFmtId="0" fontId="3" fillId="0" borderId="265" xfId="0" applyFont="1" applyBorder="1" applyProtection="1">
      <protection locked="0"/>
    </xf>
    <xf numFmtId="0" fontId="5" fillId="57" borderId="265" xfId="8" applyFont="1" applyBorder="1" applyAlignment="1">
      <alignment horizontal="center" vertical="center" wrapText="1"/>
    </xf>
    <xf numFmtId="0" fontId="3" fillId="57" borderId="57" xfId="8" applyFont="1" applyAlignment="1"/>
    <xf numFmtId="0" fontId="3" fillId="57" borderId="264" xfId="8" applyFont="1" applyBorder="1" applyAlignment="1"/>
    <xf numFmtId="0" fontId="5" fillId="57" borderId="57" xfId="8" applyFont="1" applyAlignment="1">
      <alignment horizontal="center" vertical="center" wrapText="1"/>
    </xf>
    <xf numFmtId="0" fontId="16" fillId="8" borderId="57" xfId="0" applyFont="1" applyFill="1" applyBorder="1" applyAlignment="1">
      <alignment horizontal="center" vertical="center" wrapText="1"/>
    </xf>
    <xf numFmtId="0" fontId="99" fillId="45" borderId="57" xfId="6" applyFont="1" applyAlignment="1">
      <alignment horizontal="center" vertical="center"/>
    </xf>
    <xf numFmtId="0" fontId="1" fillId="3" borderId="1" xfId="0" applyFont="1" applyFill="1" applyBorder="1" applyAlignment="1">
      <alignment horizontal="center" vertical="center" wrapText="1"/>
    </xf>
    <xf numFmtId="0" fontId="5" fillId="7" borderId="57" xfId="0" applyFont="1" applyFill="1" applyBorder="1" applyAlignment="1" applyProtection="1">
      <alignment horizontal="center" vertical="center" wrapText="1"/>
      <protection locked="0"/>
    </xf>
    <xf numFmtId="0" fontId="3" fillId="0" borderId="293" xfId="0" applyFont="1" applyBorder="1" applyProtection="1">
      <protection locked="0"/>
    </xf>
    <xf numFmtId="0" fontId="3" fillId="0" borderId="295" xfId="0" applyFont="1" applyBorder="1" applyProtection="1">
      <protection locked="0"/>
    </xf>
    <xf numFmtId="0" fontId="3" fillId="0" borderId="296" xfId="0" applyFont="1" applyBorder="1" applyProtection="1">
      <protection locked="0"/>
    </xf>
    <xf numFmtId="0" fontId="16" fillId="7" borderId="57" xfId="0" applyFont="1" applyFill="1" applyBorder="1" applyAlignment="1" applyProtection="1">
      <alignment horizontal="center" vertical="center" wrapText="1"/>
      <protection locked="0"/>
    </xf>
    <xf numFmtId="0" fontId="1" fillId="45" borderId="57" xfId="6" applyFont="1" applyAlignment="1">
      <alignment horizontal="center"/>
    </xf>
    <xf numFmtId="0" fontId="26" fillId="57" borderId="265" xfId="8" applyFont="1" applyBorder="1" applyAlignment="1">
      <alignment horizontal="center" vertical="center"/>
    </xf>
    <xf numFmtId="0" fontId="26" fillId="4" borderId="57" xfId="0" applyFont="1" applyFill="1" applyBorder="1" applyAlignment="1">
      <alignment horizontal="center" vertical="center"/>
    </xf>
    <xf numFmtId="0" fontId="3" fillId="0" borderId="57" xfId="0" applyFont="1" applyBorder="1"/>
    <xf numFmtId="0" fontId="26" fillId="10" borderId="57" xfId="0" applyFont="1" applyFill="1" applyBorder="1" applyAlignment="1">
      <alignment horizontal="center" vertical="center"/>
    </xf>
    <xf numFmtId="0" fontId="26" fillId="9" borderId="265" xfId="0" applyFont="1" applyFill="1" applyBorder="1" applyAlignment="1">
      <alignment horizontal="center" vertical="center"/>
    </xf>
    <xf numFmtId="0" fontId="108" fillId="7" borderId="265" xfId="0" applyFont="1" applyFill="1" applyBorder="1" applyAlignment="1" applyProtection="1">
      <alignment horizontal="center" vertical="center"/>
      <protection locked="0"/>
    </xf>
    <xf numFmtId="0" fontId="103" fillId="0" borderId="57" xfId="0" applyFont="1" applyBorder="1" applyProtection="1">
      <protection locked="0"/>
    </xf>
    <xf numFmtId="0" fontId="111" fillId="7" borderId="57" xfId="0" applyFont="1" applyFill="1" applyBorder="1" applyAlignment="1" applyProtection="1">
      <alignment horizontal="center" vertical="center"/>
      <protection locked="0"/>
    </xf>
    <xf numFmtId="0" fontId="106" fillId="0" borderId="57" xfId="0" applyFont="1" applyBorder="1" applyProtection="1">
      <protection locked="0"/>
    </xf>
    <xf numFmtId="0" fontId="106" fillId="0" borderId="264" xfId="0" applyFont="1" applyBorder="1" applyProtection="1">
      <protection locked="0"/>
    </xf>
    <xf numFmtId="164" fontId="29" fillId="9" borderId="265" xfId="0" applyNumberFormat="1" applyFont="1" applyFill="1" applyBorder="1" applyAlignment="1">
      <alignment horizontal="center" vertical="center"/>
    </xf>
    <xf numFmtId="164" fontId="30" fillId="10" borderId="57" xfId="0" applyNumberFormat="1" applyFont="1" applyFill="1" applyBorder="1" applyAlignment="1">
      <alignment horizontal="center" vertical="center"/>
    </xf>
    <xf numFmtId="0" fontId="3" fillId="0" borderId="264" xfId="0" applyFont="1" applyBorder="1"/>
    <xf numFmtId="0" fontId="59" fillId="55" borderId="265" xfId="8" applyFont="1" applyFill="1" applyBorder="1" applyAlignment="1">
      <alignment horizontal="center" vertical="center"/>
    </xf>
    <xf numFmtId="0" fontId="60" fillId="55" borderId="57" xfId="8" applyFont="1" applyFill="1" applyAlignment="1"/>
    <xf numFmtId="0" fontId="60" fillId="55" borderId="264" xfId="8" applyFont="1" applyFill="1" applyBorder="1" applyAlignment="1"/>
    <xf numFmtId="0" fontId="59" fillId="55" borderId="57" xfId="8" applyFont="1" applyFill="1" applyAlignment="1">
      <alignment horizontal="center" vertical="center"/>
    </xf>
    <xf numFmtId="0" fontId="70" fillId="56" borderId="57" xfId="7" applyFont="1" applyAlignment="1">
      <alignment horizontal="center" vertical="center"/>
    </xf>
    <xf numFmtId="0" fontId="3" fillId="56" borderId="57" xfId="7" applyFont="1" applyAlignment="1"/>
    <xf numFmtId="164" fontId="100" fillId="8" borderId="57" xfId="0" applyNumberFormat="1" applyFont="1" applyFill="1" applyBorder="1" applyAlignment="1">
      <alignment horizontal="center" vertical="center"/>
    </xf>
    <xf numFmtId="0" fontId="96" fillId="0" borderId="57" xfId="0" applyFont="1" applyBorder="1"/>
    <xf numFmtId="0" fontId="26" fillId="57" borderId="57" xfId="8" applyFont="1" applyAlignment="1">
      <alignment horizontal="center" vertical="center"/>
    </xf>
    <xf numFmtId="0" fontId="26" fillId="56" borderId="57" xfId="7" applyFont="1" applyAlignment="1">
      <alignment horizontal="center" vertical="center"/>
    </xf>
    <xf numFmtId="0" fontId="24" fillId="45" borderId="263" xfId="6" applyFont="1" applyBorder="1" applyAlignment="1">
      <alignment horizontal="center" vertical="center" wrapText="1"/>
    </xf>
    <xf numFmtId="0" fontId="98" fillId="45" borderId="122" xfId="6" applyFont="1" applyBorder="1" applyAlignment="1"/>
    <xf numFmtId="0" fontId="98" fillId="45" borderId="294" xfId="6" applyFont="1" applyBorder="1" applyAlignment="1"/>
    <xf numFmtId="0" fontId="25" fillId="43" borderId="129" xfId="6" applyFont="1" applyFill="1" applyBorder="1" applyAlignment="1">
      <alignment horizontal="center" vertical="center"/>
    </xf>
    <xf numFmtId="0" fontId="3" fillId="43" borderId="57" xfId="6" applyFont="1" applyFill="1" applyAlignment="1"/>
    <xf numFmtId="0" fontId="25" fillId="53" borderId="57" xfId="6" applyFont="1" applyFill="1" applyAlignment="1">
      <alignment horizontal="center" vertical="center"/>
    </xf>
    <xf numFmtId="0" fontId="3" fillId="53" borderId="57" xfId="6" applyFont="1" applyFill="1" applyAlignment="1"/>
    <xf numFmtId="0" fontId="25" fillId="45" borderId="265" xfId="6" applyFont="1" applyBorder="1" applyAlignment="1">
      <alignment horizontal="center" vertical="center"/>
    </xf>
    <xf numFmtId="0" fontId="3" fillId="45" borderId="57" xfId="6" applyFont="1" applyAlignment="1"/>
    <xf numFmtId="0" fontId="25" fillId="45" borderId="57" xfId="6" applyFont="1" applyAlignment="1">
      <alignment horizontal="center" vertical="center"/>
    </xf>
    <xf numFmtId="0" fontId="3" fillId="45" borderId="264" xfId="6" applyFont="1" applyBorder="1" applyAlignment="1"/>
    <xf numFmtId="164" fontId="26" fillId="8" borderId="131" xfId="0" applyNumberFormat="1" applyFont="1" applyFill="1" applyBorder="1" applyAlignment="1">
      <alignment horizontal="center" vertical="center"/>
    </xf>
    <xf numFmtId="0" fontId="3" fillId="0" borderId="132" xfId="0" applyFont="1" applyBorder="1"/>
    <xf numFmtId="169" fontId="26" fillId="7" borderId="132" xfId="0" applyNumberFormat="1" applyFont="1" applyFill="1" applyBorder="1" applyAlignment="1" applyProtection="1">
      <alignment horizontal="center" vertical="center"/>
      <protection locked="0"/>
    </xf>
    <xf numFmtId="0" fontId="3" fillId="0" borderId="132" xfId="0" applyFont="1" applyBorder="1" applyProtection="1">
      <protection locked="0"/>
    </xf>
    <xf numFmtId="164" fontId="26" fillId="8" borderId="265" xfId="0" applyNumberFormat="1" applyFont="1" applyFill="1" applyBorder="1" applyAlignment="1">
      <alignment horizontal="center" vertical="center"/>
    </xf>
    <xf numFmtId="169" fontId="26" fillId="7" borderId="57" xfId="0" applyNumberFormat="1" applyFont="1" applyFill="1" applyBorder="1" applyAlignment="1" applyProtection="1">
      <alignment horizontal="center" vertical="center"/>
      <protection locked="0"/>
    </xf>
    <xf numFmtId="1" fontId="118" fillId="26" borderId="265" xfId="0" applyNumberFormat="1" applyFont="1" applyFill="1" applyBorder="1" applyAlignment="1">
      <alignment horizontal="center" vertical="center"/>
    </xf>
    <xf numFmtId="0" fontId="136" fillId="26" borderId="57" xfId="0" applyFont="1" applyFill="1" applyBorder="1"/>
    <xf numFmtId="0" fontId="136" fillId="26" borderId="234" xfId="0" applyFont="1" applyFill="1" applyBorder="1"/>
    <xf numFmtId="171" fontId="115" fillId="72" borderId="57" xfId="0" applyNumberFormat="1" applyFont="1" applyFill="1" applyBorder="1" applyAlignment="1">
      <alignment horizontal="center" vertical="center"/>
    </xf>
    <xf numFmtId="0" fontId="106" fillId="26" borderId="57" xfId="0" applyFont="1" applyFill="1" applyBorder="1"/>
    <xf numFmtId="0" fontId="106" fillId="26" borderId="264" xfId="0" applyFont="1" applyFill="1" applyBorder="1"/>
    <xf numFmtId="0" fontId="59" fillId="55" borderId="57" xfId="8" applyFont="1" applyFill="1" applyAlignment="1">
      <alignment horizontal="center"/>
    </xf>
    <xf numFmtId="2" fontId="16" fillId="8" borderId="57" xfId="0" applyNumberFormat="1" applyFont="1" applyFill="1" applyBorder="1" applyAlignment="1">
      <alignment horizontal="center" vertical="center" wrapText="1"/>
    </xf>
    <xf numFmtId="2" fontId="16" fillId="8" borderId="265" xfId="0" applyNumberFormat="1" applyFont="1" applyFill="1" applyBorder="1" applyAlignment="1">
      <alignment horizontal="center" vertical="center" wrapText="1"/>
    </xf>
    <xf numFmtId="0" fontId="3" fillId="0" borderId="265" xfId="0" applyFont="1" applyBorder="1"/>
    <xf numFmtId="0" fontId="99" fillId="45" borderId="265" xfId="6" applyFont="1" applyBorder="1" applyAlignment="1">
      <alignment horizontal="center" vertical="center"/>
    </xf>
    <xf numFmtId="0" fontId="99" fillId="45" borderId="57" xfId="6" applyFont="1" applyAlignment="1"/>
    <xf numFmtId="0" fontId="99" fillId="45" borderId="264" xfId="6" applyFont="1" applyBorder="1" applyAlignment="1"/>
    <xf numFmtId="0" fontId="99" fillId="45" borderId="265" xfId="6" applyFont="1" applyBorder="1" applyAlignment="1"/>
    <xf numFmtId="9" fontId="22" fillId="22" borderId="57" xfId="2" applyFont="1" applyFill="1" applyBorder="1" applyAlignment="1" applyProtection="1">
      <alignment horizontal="center" vertical="center"/>
      <protection locked="0"/>
    </xf>
    <xf numFmtId="9" fontId="3" fillId="21" borderId="57" xfId="2" applyFont="1" applyFill="1" applyBorder="1" applyProtection="1">
      <protection locked="0"/>
    </xf>
    <xf numFmtId="9" fontId="22" fillId="22" borderId="265" xfId="2" applyFont="1" applyFill="1" applyBorder="1" applyAlignment="1" applyProtection="1">
      <alignment horizontal="center" vertical="center"/>
      <protection locked="0"/>
    </xf>
    <xf numFmtId="9" fontId="3" fillId="21" borderId="264" xfId="2" applyFont="1" applyFill="1" applyBorder="1" applyProtection="1">
      <protection locked="0"/>
    </xf>
    <xf numFmtId="1" fontId="118" fillId="26" borderId="57" xfId="0" applyNumberFormat="1" applyFont="1" applyFill="1" applyBorder="1" applyAlignment="1">
      <alignment horizontal="center" vertical="center"/>
    </xf>
    <xf numFmtId="0" fontId="103" fillId="26" borderId="57" xfId="0" applyFont="1" applyFill="1" applyBorder="1"/>
    <xf numFmtId="0" fontId="103" fillId="26" borderId="234" xfId="0" applyFont="1" applyFill="1" applyBorder="1"/>
    <xf numFmtId="0" fontId="26" fillId="4" borderId="57" xfId="0" applyFont="1" applyFill="1" applyBorder="1" applyAlignment="1">
      <alignment horizontal="center" vertical="center" wrapText="1"/>
    </xf>
    <xf numFmtId="0" fontId="3" fillId="0" borderId="237" xfId="0" applyFont="1" applyBorder="1"/>
    <xf numFmtId="172" fontId="26" fillId="4" borderId="57" xfId="0" applyNumberFormat="1" applyFont="1" applyFill="1" applyBorder="1" applyAlignment="1">
      <alignment horizontal="center" vertical="center" wrapText="1"/>
    </xf>
    <xf numFmtId="0" fontId="26" fillId="4" borderId="265" xfId="0" applyFont="1" applyFill="1" applyBorder="1" applyAlignment="1">
      <alignment horizontal="center" vertical="center" wrapText="1"/>
    </xf>
    <xf numFmtId="1" fontId="14" fillId="8" borderId="57" xfId="0" applyNumberFormat="1" applyFont="1" applyFill="1" applyBorder="1" applyAlignment="1">
      <alignment horizontal="center" vertical="center"/>
    </xf>
    <xf numFmtId="1" fontId="14" fillId="8" borderId="130" xfId="0" applyNumberFormat="1" applyFont="1" applyFill="1" applyBorder="1" applyAlignment="1">
      <alignment horizontal="center" vertical="center"/>
    </xf>
    <xf numFmtId="1" fontId="14" fillId="8" borderId="265" xfId="0" applyNumberFormat="1" applyFont="1" applyFill="1" applyBorder="1" applyAlignment="1">
      <alignment horizontal="center" vertical="center"/>
    </xf>
    <xf numFmtId="1" fontId="14" fillId="8" borderId="264" xfId="0" applyNumberFormat="1" applyFont="1" applyFill="1" applyBorder="1" applyAlignment="1">
      <alignment horizontal="center" vertical="center"/>
    </xf>
    <xf numFmtId="1" fontId="118" fillId="26" borderId="298" xfId="0" applyNumberFormat="1" applyFont="1" applyFill="1" applyBorder="1" applyAlignment="1">
      <alignment horizontal="center" vertical="center"/>
    </xf>
    <xf numFmtId="0" fontId="103" fillId="26" borderId="298" xfId="0" applyFont="1" applyFill="1" applyBorder="1"/>
    <xf numFmtId="0" fontId="103" fillId="26" borderId="297" xfId="0" applyFont="1" applyFill="1" applyBorder="1"/>
    <xf numFmtId="171" fontId="115" fillId="12" borderId="300" xfId="0" applyNumberFormat="1" applyFont="1" applyFill="1" applyBorder="1" applyAlignment="1">
      <alignment horizontal="center" vertical="center"/>
    </xf>
    <xf numFmtId="0" fontId="106" fillId="0" borderId="298" xfId="0" applyFont="1" applyBorder="1"/>
    <xf numFmtId="0" fontId="106" fillId="0" borderId="301" xfId="0" applyFont="1" applyBorder="1"/>
    <xf numFmtId="9" fontId="118" fillId="11" borderId="265" xfId="0" applyNumberFormat="1" applyFont="1" applyFill="1" applyBorder="1" applyAlignment="1">
      <alignment horizontal="center" vertical="center"/>
    </xf>
    <xf numFmtId="0" fontId="103" fillId="0" borderId="57" xfId="0" applyFont="1" applyBorder="1"/>
    <xf numFmtId="0" fontId="103" fillId="0" borderId="234" xfId="0" applyFont="1" applyBorder="1"/>
    <xf numFmtId="0" fontId="60" fillId="55" borderId="57" xfId="8" applyFont="1" applyFill="1" applyAlignment="1">
      <alignment vertical="center"/>
    </xf>
    <xf numFmtId="9" fontId="115" fillId="67" borderId="57" xfId="0" applyNumberFormat="1" applyFont="1" applyFill="1" applyBorder="1" applyAlignment="1" applyProtection="1">
      <alignment horizontal="center" vertical="center"/>
      <protection locked="0"/>
    </xf>
    <xf numFmtId="0" fontId="106" fillId="21" borderId="57" xfId="0" applyFont="1" applyFill="1" applyBorder="1" applyProtection="1">
      <protection locked="0"/>
    </xf>
    <xf numFmtId="170" fontId="119" fillId="71" borderId="265" xfId="0" applyNumberFormat="1" applyFont="1" applyFill="1" applyBorder="1" applyAlignment="1">
      <alignment horizontal="center" vertical="center"/>
    </xf>
    <xf numFmtId="164" fontId="114" fillId="71" borderId="57" xfId="0" applyNumberFormat="1" applyFont="1" applyFill="1" applyBorder="1" applyAlignment="1">
      <alignment horizontal="center" vertical="center"/>
    </xf>
    <xf numFmtId="9" fontId="118" fillId="11" borderId="57" xfId="0" applyNumberFormat="1" applyFont="1" applyFill="1" applyBorder="1" applyAlignment="1">
      <alignment horizontal="center" vertical="center"/>
    </xf>
    <xf numFmtId="0" fontId="26" fillId="4" borderId="236" xfId="0" applyFont="1" applyFill="1" applyBorder="1" applyAlignment="1">
      <alignment horizontal="center" vertical="center"/>
    </xf>
    <xf numFmtId="0" fontId="3" fillId="0" borderId="130" xfId="0" applyFont="1" applyBorder="1"/>
    <xf numFmtId="0" fontId="26" fillId="4" borderId="265" xfId="0" applyFont="1" applyFill="1" applyBorder="1" applyAlignment="1">
      <alignment horizontal="center" vertical="center"/>
    </xf>
    <xf numFmtId="170" fontId="119" fillId="71" borderId="57" xfId="0" applyNumberFormat="1" applyFont="1" applyFill="1" applyBorder="1" applyAlignment="1">
      <alignment horizontal="center" vertical="center"/>
    </xf>
    <xf numFmtId="1" fontId="20" fillId="66" borderId="274" xfId="0" applyNumberFormat="1" applyFont="1" applyFill="1" applyBorder="1" applyAlignment="1">
      <alignment horizontal="center" vertical="center"/>
    </xf>
    <xf numFmtId="1" fontId="20" fillId="66" borderId="57" xfId="0" applyNumberFormat="1" applyFont="1" applyFill="1" applyBorder="1" applyAlignment="1">
      <alignment horizontal="center" vertical="center"/>
    </xf>
    <xf numFmtId="0" fontId="97" fillId="46" borderId="232" xfId="4" applyFont="1" applyBorder="1">
      <alignment horizontal="center" vertical="center"/>
    </xf>
    <xf numFmtId="0" fontId="97" fillId="46" borderId="122" xfId="4" applyFont="1" applyBorder="1">
      <alignment horizontal="center" vertical="center"/>
    </xf>
    <xf numFmtId="0" fontId="97" fillId="46" borderId="57" xfId="4" applyFont="1" applyBorder="1">
      <alignment horizontal="center" vertical="center"/>
    </xf>
    <xf numFmtId="0" fontId="97" fillId="46" borderId="78" xfId="4" applyFont="1" applyBorder="1">
      <alignment horizontal="center" vertical="center"/>
    </xf>
    <xf numFmtId="0" fontId="27" fillId="45" borderId="57" xfId="6" applyFont="1" applyAlignment="1">
      <alignment horizontal="center" vertical="center" wrapText="1"/>
    </xf>
    <xf numFmtId="0" fontId="27" fillId="45" borderId="265" xfId="6" applyFont="1" applyBorder="1" applyAlignment="1">
      <alignment horizontal="center" vertical="center" wrapText="1"/>
    </xf>
    <xf numFmtId="0" fontId="70" fillId="56" borderId="265" xfId="7" applyFont="1" applyBorder="1" applyAlignment="1">
      <alignment horizontal="center" vertical="center"/>
    </xf>
    <xf numFmtId="0" fontId="3" fillId="56" borderId="264" xfId="7" applyFont="1" applyBorder="1" applyAlignment="1"/>
    <xf numFmtId="164" fontId="100" fillId="8" borderId="265" xfId="0" applyNumberFormat="1" applyFont="1" applyFill="1" applyBorder="1" applyAlignment="1">
      <alignment horizontal="center" vertical="center"/>
    </xf>
    <xf numFmtId="0" fontId="96" fillId="0" borderId="264" xfId="0" applyFont="1" applyBorder="1"/>
    <xf numFmtId="0" fontId="26" fillId="9" borderId="57" xfId="0" applyFont="1" applyFill="1" applyBorder="1" applyAlignment="1">
      <alignment horizontal="center" vertical="center"/>
    </xf>
    <xf numFmtId="0" fontId="108" fillId="7" borderId="57" xfId="0" applyFont="1" applyFill="1" applyBorder="1" applyAlignment="1" applyProtection="1">
      <alignment horizontal="center" vertical="center"/>
      <protection locked="0"/>
    </xf>
    <xf numFmtId="164" fontId="29" fillId="9" borderId="57" xfId="0" applyNumberFormat="1" applyFont="1" applyFill="1" applyBorder="1" applyAlignment="1">
      <alignment horizontal="center" vertical="center"/>
    </xf>
    <xf numFmtId="0" fontId="24" fillId="45" borderId="140" xfId="6" applyFont="1" applyBorder="1" applyAlignment="1">
      <alignment horizontal="center" vertical="center" wrapText="1"/>
    </xf>
    <xf numFmtId="0" fontId="98" fillId="45" borderId="127" xfId="6" applyFont="1" applyBorder="1" applyAlignment="1"/>
    <xf numFmtId="0" fontId="3" fillId="45" borderId="57" xfId="6" applyFont="1" applyAlignment="1">
      <alignment horizontal="center"/>
    </xf>
    <xf numFmtId="0" fontId="8" fillId="24" borderId="57" xfId="0" applyFont="1" applyFill="1" applyBorder="1" applyAlignment="1">
      <alignment horizontal="center" vertical="center"/>
    </xf>
    <xf numFmtId="0" fontId="3" fillId="23" borderId="57" xfId="0" applyFont="1" applyFill="1" applyBorder="1"/>
    <xf numFmtId="0" fontId="90" fillId="24" borderId="57" xfId="1" applyFont="1" applyFill="1" applyBorder="1" applyAlignment="1">
      <alignment horizontal="left" vertical="center"/>
    </xf>
    <xf numFmtId="0" fontId="90" fillId="23" borderId="57" xfId="1" applyFont="1" applyFill="1" applyBorder="1"/>
    <xf numFmtId="0" fontId="91" fillId="39" borderId="57" xfId="1" applyFont="1" applyFill="1" applyBorder="1" applyAlignment="1">
      <alignment horizontal="center" vertical="center"/>
    </xf>
    <xf numFmtId="0" fontId="91" fillId="23" borderId="57" xfId="1" applyFont="1" applyFill="1" applyBorder="1"/>
    <xf numFmtId="0" fontId="91" fillId="23" borderId="57" xfId="1" applyFont="1" applyFill="1" applyBorder="1" applyAlignment="1"/>
    <xf numFmtId="0" fontId="33" fillId="48" borderId="57" xfId="4" applyFill="1" applyBorder="1">
      <alignment horizontal="center" vertical="center"/>
    </xf>
    <xf numFmtId="0" fontId="1" fillId="19" borderId="57" xfId="0" applyFont="1" applyFill="1" applyBorder="1" applyAlignment="1">
      <alignment horizontal="center" vertical="center"/>
    </xf>
    <xf numFmtId="0" fontId="1" fillId="45" borderId="57" xfId="6" applyFont="1" applyAlignment="1">
      <alignment horizontal="center" vertical="center"/>
    </xf>
    <xf numFmtId="0" fontId="4" fillId="4" borderId="44" xfId="0" applyFont="1" applyFill="1" applyBorder="1" applyAlignment="1">
      <alignment horizontal="center" vertical="center"/>
    </xf>
    <xf numFmtId="0" fontId="3" fillId="0" borderId="46" xfId="0" applyFont="1" applyBorder="1"/>
    <xf numFmtId="0" fontId="4" fillId="4" borderId="33" xfId="0" applyFont="1" applyFill="1" applyBorder="1" applyAlignment="1">
      <alignment horizontal="left" vertical="center" wrapText="1"/>
    </xf>
    <xf numFmtId="0" fontId="3" fillId="0" borderId="13" xfId="0" applyFont="1" applyBorder="1"/>
    <xf numFmtId="0" fontId="3" fillId="0" borderId="27" xfId="0" applyFont="1" applyBorder="1"/>
    <xf numFmtId="0" fontId="3" fillId="0" borderId="42" xfId="0" applyFont="1" applyBorder="1"/>
    <xf numFmtId="0" fontId="3" fillId="0" borderId="10" xfId="0" applyFont="1" applyBorder="1"/>
    <xf numFmtId="0" fontId="3" fillId="0" borderId="26" xfId="0" applyFont="1" applyBorder="1"/>
    <xf numFmtId="0" fontId="3" fillId="0" borderId="53" xfId="0" applyFont="1" applyBorder="1"/>
    <xf numFmtId="0" fontId="3" fillId="0" borderId="43" xfId="0" applyFont="1" applyBorder="1"/>
    <xf numFmtId="0" fontId="3" fillId="0" borderId="47" xfId="0" applyFont="1" applyBorder="1"/>
    <xf numFmtId="0" fontId="3" fillId="0" borderId="8" xfId="0" applyFont="1" applyBorder="1"/>
    <xf numFmtId="0" fontId="3" fillId="0" borderId="48" xfId="0" applyFont="1" applyBorder="1"/>
    <xf numFmtId="0" fontId="4" fillId="4" borderId="109" xfId="0" applyFont="1" applyFill="1" applyBorder="1" applyAlignment="1">
      <alignment horizontal="left" vertical="center" wrapText="1"/>
    </xf>
    <xf numFmtId="0" fontId="3" fillId="0" borderId="78" xfId="0" applyFont="1" applyBorder="1"/>
    <xf numFmtId="0" fontId="3" fillId="0" borderId="63" xfId="0" applyFont="1" applyBorder="1"/>
    <xf numFmtId="0" fontId="3" fillId="0" borderId="64" xfId="0" applyFont="1" applyBorder="1"/>
    <xf numFmtId="0" fontId="3" fillId="0" borderId="74" xfId="0" applyFont="1" applyBorder="1"/>
    <xf numFmtId="0" fontId="4" fillId="4" borderId="45" xfId="0" applyFont="1" applyFill="1" applyBorder="1" applyAlignment="1">
      <alignment horizontal="left" vertical="center" wrapText="1"/>
    </xf>
    <xf numFmtId="0" fontId="3" fillId="0" borderId="22" xfId="0" applyFont="1" applyBorder="1"/>
    <xf numFmtId="0" fontId="3" fillId="0" borderId="23" xfId="0" applyFont="1" applyBorder="1"/>
    <xf numFmtId="0" fontId="123" fillId="46" borderId="64" xfId="3" applyFont="1" applyFill="1" applyBorder="1" applyAlignment="1">
      <alignment horizontal="center" vertical="center"/>
    </xf>
    <xf numFmtId="0" fontId="124" fillId="46" borderId="64" xfId="3" applyFont="1" applyFill="1" applyBorder="1" applyAlignment="1"/>
    <xf numFmtId="0" fontId="10" fillId="49" borderId="61" xfId="0" applyFont="1" applyFill="1" applyBorder="1" applyAlignment="1">
      <alignment horizontal="center" vertical="center"/>
    </xf>
    <xf numFmtId="0" fontId="10" fillId="49" borderId="64" xfId="0" applyFont="1" applyFill="1" applyBorder="1" applyAlignment="1">
      <alignment horizontal="center" vertical="center"/>
    </xf>
    <xf numFmtId="0" fontId="63" fillId="4" borderId="61" xfId="0" applyFont="1" applyFill="1" applyBorder="1" applyAlignment="1">
      <alignment horizontal="left" vertical="center" wrapText="1"/>
    </xf>
    <xf numFmtId="0" fontId="63" fillId="4" borderId="64" xfId="0" applyFont="1" applyFill="1" applyBorder="1" applyAlignment="1">
      <alignment horizontal="left" vertical="center" wrapText="1"/>
    </xf>
    <xf numFmtId="0" fontId="3" fillId="0" borderId="80" xfId="0" applyFont="1" applyBorder="1"/>
    <xf numFmtId="0" fontId="3" fillId="0" borderId="81" xfId="0" applyFont="1" applyBorder="1"/>
    <xf numFmtId="0" fontId="4" fillId="4" borderId="40" xfId="0" applyFont="1" applyFill="1" applyBorder="1" applyAlignment="1">
      <alignment horizontal="left" vertical="center" wrapText="1"/>
    </xf>
    <xf numFmtId="0" fontId="3" fillId="0" borderId="68" xfId="0" applyFont="1" applyBorder="1"/>
    <xf numFmtId="0" fontId="3" fillId="0" borderId="76" xfId="0" applyFont="1" applyBorder="1"/>
    <xf numFmtId="0" fontId="3" fillId="0" borderId="109" xfId="0" applyFont="1" applyBorder="1"/>
    <xf numFmtId="0" fontId="94" fillId="60" borderId="57" xfId="7" applyFont="1" applyFill="1" applyAlignment="1">
      <alignment horizontal="center" vertical="center" wrapText="1"/>
    </xf>
    <xf numFmtId="0" fontId="73" fillId="60" borderId="57" xfId="7" applyFont="1" applyFill="1" applyAlignment="1"/>
    <xf numFmtId="0" fontId="12" fillId="56" borderId="57" xfId="7" applyFont="1" applyAlignment="1">
      <alignment horizontal="center" vertical="center" wrapText="1"/>
    </xf>
    <xf numFmtId="0" fontId="95" fillId="56" borderId="146" xfId="7" applyFont="1" applyBorder="1" applyAlignment="1"/>
    <xf numFmtId="0" fontId="94" fillId="56" borderId="57" xfId="7" applyFont="1" applyAlignment="1">
      <alignment horizontal="center" vertical="center" wrapText="1"/>
    </xf>
    <xf numFmtId="0" fontId="73" fillId="56" borderId="57" xfId="7" applyFont="1" applyAlignment="1"/>
    <xf numFmtId="0" fontId="73" fillId="56" borderId="78" xfId="7" applyFont="1" applyBorder="1" applyAlignment="1"/>
    <xf numFmtId="0" fontId="73" fillId="56" borderId="146" xfId="7" applyFont="1" applyBorder="1" applyAlignment="1"/>
    <xf numFmtId="0" fontId="73" fillId="56" borderId="230" xfId="7" applyFont="1" applyBorder="1" applyAlignment="1"/>
    <xf numFmtId="0" fontId="33" fillId="46" borderId="11" xfId="4" applyBorder="1">
      <alignment horizontal="center" vertical="center"/>
    </xf>
    <xf numFmtId="0" fontId="33" fillId="46" borderId="14" xfId="4" applyBorder="1">
      <alignment horizontal="center" vertical="center"/>
    </xf>
    <xf numFmtId="0" fontId="33" fillId="46" borderId="16" xfId="4" applyBorder="1">
      <alignment horizontal="center" vertical="center"/>
    </xf>
    <xf numFmtId="0" fontId="11" fillId="4" borderId="64" xfId="0" applyFont="1" applyFill="1" applyBorder="1" applyAlignment="1">
      <alignment horizontal="center" vertical="center"/>
    </xf>
    <xf numFmtId="0" fontId="5" fillId="4" borderId="61" xfId="0" applyFont="1" applyFill="1" applyBorder="1" applyAlignment="1">
      <alignment horizontal="center" vertical="center" wrapText="1"/>
    </xf>
    <xf numFmtId="0" fontId="5" fillId="4" borderId="64" xfId="0" applyFont="1" applyFill="1" applyBorder="1" applyAlignment="1">
      <alignment horizontal="center" vertical="center" wrapText="1"/>
    </xf>
    <xf numFmtId="0" fontId="10" fillId="2" borderId="61" xfId="0" applyFont="1" applyFill="1" applyBorder="1" applyAlignment="1">
      <alignment horizontal="center" vertical="center"/>
    </xf>
    <xf numFmtId="0" fontId="10" fillId="2" borderId="64" xfId="0" applyFont="1" applyFill="1" applyBorder="1" applyAlignment="1">
      <alignment horizontal="center" vertical="center"/>
    </xf>
    <xf numFmtId="0" fontId="33" fillId="46" borderId="57" xfId="4" applyBorder="1">
      <alignment horizontal="center" vertical="center"/>
    </xf>
    <xf numFmtId="0" fontId="33" fillId="46" borderId="64" xfId="4" applyBorder="1">
      <alignment horizontal="center" vertical="center"/>
    </xf>
    <xf numFmtId="0" fontId="5" fillId="4" borderId="61" xfId="0" applyFont="1" applyFill="1" applyBorder="1" applyAlignment="1">
      <alignment horizontal="left" vertical="center" wrapText="1"/>
    </xf>
    <xf numFmtId="0" fontId="5" fillId="4" borderId="64" xfId="0" applyFont="1" applyFill="1" applyBorder="1" applyAlignment="1">
      <alignment horizontal="left" vertical="center" wrapText="1"/>
    </xf>
    <xf numFmtId="0" fontId="22" fillId="57" borderId="61" xfId="8" applyFont="1" applyBorder="1" applyAlignment="1">
      <alignment horizontal="left" vertical="center"/>
    </xf>
    <xf numFmtId="0" fontId="22" fillId="57" borderId="57" xfId="8" applyFont="1" applyAlignment="1">
      <alignment horizontal="left" vertical="center"/>
    </xf>
    <xf numFmtId="0" fontId="4" fillId="8" borderId="57" xfId="0" applyFont="1" applyFill="1" applyBorder="1" applyAlignment="1">
      <alignment horizontal="center" vertical="center"/>
    </xf>
    <xf numFmtId="0" fontId="63" fillId="4" borderId="57" xfId="0" applyFont="1" applyFill="1" applyBorder="1" applyAlignment="1">
      <alignment horizontal="left" vertical="center" wrapText="1" indent="1"/>
    </xf>
    <xf numFmtId="182" fontId="4" fillId="20" borderId="57" xfId="0" applyNumberFormat="1" applyFont="1" applyFill="1" applyBorder="1" applyAlignment="1">
      <alignment horizontal="center" vertical="center"/>
    </xf>
    <xf numFmtId="0" fontId="5" fillId="4" borderId="28" xfId="0" applyFont="1" applyFill="1" applyBorder="1" applyAlignment="1">
      <alignment horizontal="left" vertical="center" wrapText="1" indent="1"/>
    </xf>
    <xf numFmtId="0" fontId="4" fillId="7" borderId="57" xfId="0" applyFont="1" applyFill="1" applyBorder="1" applyAlignment="1">
      <alignment horizontal="center" vertical="center" wrapText="1"/>
    </xf>
    <xf numFmtId="0" fontId="65" fillId="7" borderId="57" xfId="0" applyFont="1" applyFill="1" applyBorder="1" applyAlignment="1">
      <alignment horizontal="center" vertical="center" wrapText="1"/>
    </xf>
    <xf numFmtId="0" fontId="63" fillId="4" borderId="28" xfId="0" applyFont="1" applyFill="1" applyBorder="1" applyAlignment="1">
      <alignment horizontal="left" vertical="center" wrapText="1" indent="1"/>
    </xf>
    <xf numFmtId="0" fontId="4" fillId="4" borderId="231" xfId="0" applyFont="1" applyFill="1" applyBorder="1" applyAlignment="1">
      <alignment horizontal="center" vertical="center"/>
    </xf>
    <xf numFmtId="0" fontId="4" fillId="4" borderId="32" xfId="0" applyFont="1" applyFill="1" applyBorder="1" applyAlignment="1">
      <alignment horizontal="center" vertical="center"/>
    </xf>
    <xf numFmtId="0" fontId="125" fillId="47" borderId="44" xfId="3" applyFont="1" applyFill="1" applyBorder="1" applyAlignment="1">
      <alignment horizontal="center" vertical="center" wrapText="1"/>
    </xf>
    <xf numFmtId="0" fontId="124" fillId="47" borderId="51" xfId="3" applyFont="1" applyFill="1" applyBorder="1" applyAlignment="1"/>
    <xf numFmtId="0" fontId="124" fillId="47" borderId="238" xfId="3" applyFont="1" applyFill="1" applyBorder="1" applyAlignment="1"/>
    <xf numFmtId="0" fontId="92" fillId="42" borderId="77" xfId="3" applyFont="1" applyBorder="1" applyAlignment="1">
      <alignment horizontal="center" vertical="center"/>
    </xf>
    <xf numFmtId="0" fontId="93" fillId="42" borderId="57" xfId="3" applyFont="1" applyBorder="1" applyAlignment="1"/>
    <xf numFmtId="0" fontId="93" fillId="42" borderId="110" xfId="3" applyFont="1" applyBorder="1" applyAlignment="1"/>
    <xf numFmtId="0" fontId="93" fillId="42" borderId="77" xfId="3" applyFont="1" applyBorder="1" applyAlignment="1"/>
    <xf numFmtId="0" fontId="92" fillId="42" borderId="49" xfId="3" applyFont="1" applyBorder="1" applyAlignment="1">
      <alignment horizontal="center" vertical="center"/>
    </xf>
    <xf numFmtId="0" fontId="93" fillId="42" borderId="22" xfId="3" applyFont="1" applyBorder="1" applyAlignment="1"/>
    <xf numFmtId="0" fontId="93" fillId="42" borderId="50" xfId="3" applyFont="1" applyBorder="1" applyAlignment="1"/>
    <xf numFmtId="0" fontId="93" fillId="42" borderId="7" xfId="3" applyFont="1" applyBorder="1" applyAlignment="1"/>
    <xf numFmtId="0" fontId="93" fillId="42" borderId="0" xfId="3" applyFont="1" applyBorder="1" applyAlignment="1"/>
    <xf numFmtId="0" fontId="93" fillId="42" borderId="41" xfId="3" applyFont="1" applyBorder="1" applyAlignment="1"/>
    <xf numFmtId="0" fontId="93" fillId="42" borderId="54" xfId="3" applyFont="1" applyBorder="1" applyAlignment="1"/>
    <xf numFmtId="0" fontId="93" fillId="42" borderId="35" xfId="3" applyFont="1" applyBorder="1" applyAlignment="1"/>
    <xf numFmtId="0" fontId="93" fillId="42" borderId="36" xfId="3" applyFont="1" applyBorder="1" applyAlignment="1"/>
    <xf numFmtId="0" fontId="93" fillId="42" borderId="79" xfId="3" applyFont="1" applyBorder="1" applyAlignment="1"/>
    <xf numFmtId="0" fontId="93" fillId="42" borderId="80" xfId="3" applyFont="1" applyBorder="1" applyAlignment="1"/>
    <xf numFmtId="0" fontId="93" fillId="42" borderId="52" xfId="3" applyFont="1" applyBorder="1" applyAlignment="1"/>
    <xf numFmtId="0" fontId="125" fillId="47" borderId="109" xfId="3" applyFont="1" applyFill="1" applyBorder="1" applyAlignment="1">
      <alignment horizontal="center" vertical="center" wrapText="1"/>
    </xf>
    <xf numFmtId="0" fontId="124" fillId="47" borderId="229" xfId="3" applyFont="1" applyFill="1" applyBorder="1" applyAlignment="1"/>
    <xf numFmtId="0" fontId="124" fillId="47" borderId="46" xfId="3" applyFont="1" applyFill="1" applyBorder="1" applyAlignment="1"/>
    <xf numFmtId="0" fontId="3" fillId="0" borderId="229" xfId="0" applyFont="1" applyBorder="1"/>
    <xf numFmtId="0" fontId="3" fillId="0" borderId="146" xfId="0" applyFont="1" applyBorder="1"/>
    <xf numFmtId="0" fontId="3" fillId="0" borderId="230" xfId="0" applyFont="1" applyBorder="1"/>
    <xf numFmtId="168" fontId="5" fillId="8" borderId="125" xfId="0" applyNumberFormat="1" applyFont="1" applyFill="1" applyBorder="1" applyAlignment="1">
      <alignment vertical="center"/>
    </xf>
    <xf numFmtId="0" fontId="70" fillId="4" borderId="57" xfId="0" applyFont="1" applyFill="1" applyBorder="1" applyAlignment="1">
      <alignment horizontal="center" vertical="center" wrapText="1"/>
    </xf>
    <xf numFmtId="166" fontId="21" fillId="8" borderId="125" xfId="0" applyNumberFormat="1" applyFont="1" applyFill="1" applyBorder="1" applyAlignment="1">
      <alignment vertical="center"/>
    </xf>
    <xf numFmtId="168" fontId="22" fillId="7" borderId="125" xfId="0" applyNumberFormat="1" applyFont="1" applyFill="1" applyBorder="1" applyAlignment="1" applyProtection="1">
      <alignment vertical="center"/>
      <protection locked="0"/>
    </xf>
    <xf numFmtId="170" fontId="69" fillId="32" borderId="57" xfId="2" applyNumberFormat="1" applyFont="1" applyFill="1" applyBorder="1" applyAlignment="1">
      <alignment horizontal="center" vertical="center"/>
    </xf>
    <xf numFmtId="170" fontId="73" fillId="26" borderId="57" xfId="2" applyNumberFormat="1" applyFont="1" applyFill="1" applyBorder="1"/>
    <xf numFmtId="9" fontId="115" fillId="67" borderId="235" xfId="0" applyNumberFormat="1" applyFont="1" applyFill="1" applyBorder="1" applyAlignment="1" applyProtection="1">
      <alignment horizontal="center" vertical="center"/>
      <protection locked="0"/>
    </xf>
    <xf numFmtId="170" fontId="121" fillId="11" borderId="57" xfId="0" applyNumberFormat="1" applyFont="1" applyFill="1" applyBorder="1" applyAlignment="1">
      <alignment horizontal="center" vertical="center"/>
    </xf>
    <xf numFmtId="0" fontId="122" fillId="0" borderId="57" xfId="0" applyFont="1" applyBorder="1"/>
    <xf numFmtId="164" fontId="116" fillId="11" borderId="235" xfId="0" applyNumberFormat="1" applyFont="1" applyFill="1" applyBorder="1" applyAlignment="1">
      <alignment horizontal="center" vertical="center"/>
    </xf>
    <xf numFmtId="0" fontId="117" fillId="0" borderId="57" xfId="0" applyFont="1" applyBorder="1"/>
    <xf numFmtId="171" fontId="115" fillId="12" borderId="235" xfId="0" applyNumberFormat="1" applyFont="1" applyFill="1" applyBorder="1" applyAlignment="1">
      <alignment horizontal="center" vertical="center"/>
    </xf>
    <xf numFmtId="0" fontId="106" fillId="0" borderId="57" xfId="0" applyFont="1" applyBorder="1"/>
    <xf numFmtId="0" fontId="24" fillId="45" borderId="127" xfId="6" applyFont="1" applyBorder="1" applyAlignment="1">
      <alignment horizontal="center" vertical="center" wrapText="1"/>
    </xf>
    <xf numFmtId="0" fontId="24" fillId="45" borderId="57" xfId="6" applyFont="1" applyAlignment="1">
      <alignment horizontal="center" vertical="center" wrapText="1"/>
    </xf>
    <xf numFmtId="0" fontId="61" fillId="54" borderId="125" xfId="0" applyFont="1" applyFill="1" applyBorder="1" applyAlignment="1">
      <alignment horizontal="center" vertical="center" wrapText="1"/>
    </xf>
    <xf numFmtId="0" fontId="18" fillId="54" borderId="125" xfId="0" applyFont="1" applyFill="1" applyBorder="1" applyAlignment="1">
      <alignment horizontal="center" vertical="center" wrapText="1"/>
    </xf>
    <xf numFmtId="0" fontId="61" fillId="45" borderId="57" xfId="6" applyFont="1" applyAlignment="1">
      <alignment horizontal="center" vertical="center" wrapText="1"/>
    </xf>
    <xf numFmtId="0" fontId="18" fillId="45" borderId="57" xfId="6" applyFont="1" applyAlignment="1">
      <alignment horizontal="center" vertical="center" wrapText="1"/>
    </xf>
    <xf numFmtId="166" fontId="21" fillId="8" borderId="125" xfId="0" applyNumberFormat="1" applyFont="1" applyFill="1" applyBorder="1" applyAlignment="1">
      <alignment horizontal="center" vertical="center"/>
    </xf>
    <xf numFmtId="168" fontId="5" fillId="8" borderId="125" xfId="0" applyNumberFormat="1" applyFont="1" applyFill="1" applyBorder="1" applyAlignment="1">
      <alignment horizontal="center" vertical="center"/>
    </xf>
    <xf numFmtId="168" fontId="59" fillId="5" borderId="57" xfId="0" applyNumberFormat="1" applyFont="1" applyFill="1" applyBorder="1" applyAlignment="1">
      <alignment horizontal="center" vertical="center"/>
    </xf>
    <xf numFmtId="0" fontId="60" fillId="0" borderId="57" xfId="0" applyFont="1" applyBorder="1"/>
    <xf numFmtId="165" fontId="74" fillId="22" borderId="57" xfId="0" applyNumberFormat="1" applyFont="1" applyFill="1" applyBorder="1" applyAlignment="1" applyProtection="1">
      <alignment horizontal="center" vertical="center"/>
      <protection locked="0"/>
    </xf>
    <xf numFmtId="165" fontId="67" fillId="8" borderId="57" xfId="0" applyNumberFormat="1" applyFont="1" applyFill="1" applyBorder="1" applyAlignment="1">
      <alignment horizontal="center" vertical="center"/>
    </xf>
    <xf numFmtId="0" fontId="26" fillId="4" borderId="57" xfId="0" applyFont="1" applyFill="1" applyBorder="1" applyAlignment="1">
      <alignment horizontal="left" vertical="center"/>
    </xf>
    <xf numFmtId="0" fontId="58" fillId="28" borderId="57" xfId="0" applyFont="1" applyFill="1" applyBorder="1" applyAlignment="1">
      <alignment horizontal="center" vertical="center" wrapText="1"/>
    </xf>
    <xf numFmtId="0" fontId="75" fillId="31" borderId="57" xfId="0" applyFont="1" applyFill="1" applyBorder="1" applyAlignment="1" applyProtection="1">
      <alignment horizontal="center" vertical="center" wrapText="1"/>
      <protection locked="0"/>
    </xf>
    <xf numFmtId="0" fontId="64" fillId="21" borderId="57" xfId="0" applyFont="1" applyFill="1" applyBorder="1" applyProtection="1">
      <protection locked="0"/>
    </xf>
    <xf numFmtId="0" fontId="28" fillId="7" borderId="57" xfId="0" applyFont="1" applyFill="1" applyBorder="1" applyAlignment="1" applyProtection="1">
      <alignment horizontal="center" vertical="center"/>
      <protection locked="0"/>
    </xf>
    <xf numFmtId="0" fontId="70" fillId="57" borderId="57" xfId="8" applyFont="1" applyAlignment="1">
      <alignment horizontal="center" vertical="center"/>
    </xf>
    <xf numFmtId="164" fontId="68" fillId="22" borderId="57" xfId="0" applyNumberFormat="1" applyFont="1" applyFill="1" applyBorder="1" applyAlignment="1" applyProtection="1">
      <alignment horizontal="center" vertical="center"/>
      <protection locked="0"/>
    </xf>
    <xf numFmtId="0" fontId="72" fillId="21" borderId="57" xfId="0" applyFont="1" applyFill="1" applyBorder="1" applyProtection="1">
      <protection locked="0"/>
    </xf>
    <xf numFmtId="1" fontId="15" fillId="8" borderId="57" xfId="0" applyNumberFormat="1" applyFont="1" applyFill="1" applyBorder="1" applyAlignment="1">
      <alignment horizontal="center" vertical="center"/>
    </xf>
    <xf numFmtId="9" fontId="68" fillId="22" borderId="57" xfId="2" applyFont="1" applyFill="1" applyBorder="1" applyAlignment="1" applyProtection="1">
      <alignment horizontal="center" vertical="center"/>
      <protection locked="0"/>
    </xf>
    <xf numFmtId="0" fontId="34" fillId="46" borderId="77" xfId="4" applyFont="1" applyBorder="1">
      <alignment horizontal="center" vertical="center"/>
    </xf>
    <xf numFmtId="0" fontId="34" fillId="46" borderId="57" xfId="4" applyFont="1" applyBorder="1">
      <alignment horizontal="center" vertical="center"/>
    </xf>
    <xf numFmtId="164" fontId="26" fillId="22" borderId="57" xfId="0" applyNumberFormat="1" applyFont="1" applyFill="1" applyBorder="1" applyAlignment="1" applyProtection="1">
      <alignment horizontal="center" vertical="center"/>
      <protection locked="0"/>
    </xf>
    <xf numFmtId="170" fontId="26" fillId="7" borderId="57" xfId="0" applyNumberFormat="1" applyFont="1" applyFill="1" applyBorder="1" applyAlignment="1" applyProtection="1">
      <alignment horizontal="center" vertical="center"/>
      <protection locked="0"/>
    </xf>
    <xf numFmtId="1" fontId="118" fillId="0" borderId="57" xfId="0" applyNumberFormat="1" applyFont="1" applyBorder="1" applyAlignment="1">
      <alignment horizontal="center" vertical="center"/>
    </xf>
    <xf numFmtId="0" fontId="33" fillId="42" borderId="129" xfId="3" applyFont="1" applyBorder="1" applyAlignment="1">
      <alignment horizontal="center" vertical="center"/>
    </xf>
    <xf numFmtId="0" fontId="33" fillId="42" borderId="57" xfId="3" applyFont="1" applyBorder="1" applyAlignment="1">
      <alignment horizontal="center" vertical="center"/>
    </xf>
    <xf numFmtId="0" fontId="34" fillId="38" borderId="57" xfId="0" applyFont="1" applyFill="1" applyBorder="1" applyAlignment="1">
      <alignment horizontal="center" vertical="center"/>
    </xf>
    <xf numFmtId="0" fontId="34" fillId="38" borderId="132" xfId="0" applyFont="1" applyFill="1" applyBorder="1" applyAlignment="1">
      <alignment horizontal="center" vertical="center"/>
    </xf>
    <xf numFmtId="0" fontId="33" fillId="45" borderId="57" xfId="6" applyFont="1" applyAlignment="1">
      <alignment horizontal="center" vertical="center"/>
    </xf>
    <xf numFmtId="0" fontId="0" fillId="23" borderId="135" xfId="0" applyFill="1" applyBorder="1" applyAlignment="1" applyProtection="1">
      <alignment horizontal="center"/>
      <protection locked="0"/>
    </xf>
    <xf numFmtId="0" fontId="0" fillId="27" borderId="57" xfId="0" applyFill="1" applyBorder="1" applyAlignment="1" applyProtection="1">
      <alignment horizontal="center"/>
      <protection locked="0"/>
    </xf>
    <xf numFmtId="0" fontId="38" fillId="42" borderId="140" xfId="0" applyFont="1" applyFill="1" applyBorder="1" applyAlignment="1">
      <alignment horizontal="center" vertical="center" wrapText="1"/>
    </xf>
    <xf numFmtId="0" fontId="38" fillId="42" borderId="127" xfId="0" applyFont="1" applyFill="1" applyBorder="1" applyAlignment="1">
      <alignment horizontal="center" vertical="center" wrapText="1"/>
    </xf>
    <xf numFmtId="0" fontId="38" fillId="42" borderId="128" xfId="0" applyFont="1" applyFill="1" applyBorder="1" applyAlignment="1">
      <alignment horizontal="center" vertical="center" wrapText="1"/>
    </xf>
    <xf numFmtId="0" fontId="38" fillId="42" borderId="186" xfId="0" applyFont="1" applyFill="1" applyBorder="1" applyAlignment="1">
      <alignment horizontal="center" vertical="center" wrapText="1"/>
    </xf>
    <xf numFmtId="0" fontId="38" fillId="42" borderId="182" xfId="0" applyFont="1" applyFill="1" applyBorder="1" applyAlignment="1">
      <alignment horizontal="center" vertical="center" wrapText="1"/>
    </xf>
    <xf numFmtId="0" fontId="38" fillId="42" borderId="187" xfId="0" applyFont="1" applyFill="1" applyBorder="1" applyAlignment="1">
      <alignment horizontal="center" vertical="center" wrapText="1"/>
    </xf>
    <xf numFmtId="0" fontId="0" fillId="23" borderId="57" xfId="0" applyFill="1" applyBorder="1" applyAlignment="1">
      <alignment horizontal="center"/>
    </xf>
    <xf numFmtId="175" fontId="21" fillId="5" borderId="166" xfId="0" applyNumberFormat="1" applyFont="1" applyFill="1" applyBorder="1" applyAlignment="1">
      <alignment vertical="center"/>
    </xf>
    <xf numFmtId="175" fontId="21" fillId="5" borderId="125" xfId="0" applyNumberFormat="1" applyFont="1" applyFill="1" applyBorder="1" applyAlignment="1">
      <alignment vertical="center"/>
    </xf>
    <xf numFmtId="175" fontId="21" fillId="5" borderId="173" xfId="0" applyNumberFormat="1" applyFont="1" applyFill="1" applyBorder="1" applyAlignment="1">
      <alignment vertical="center"/>
    </xf>
    <xf numFmtId="175" fontId="21" fillId="5" borderId="167" xfId="0" applyNumberFormat="1" applyFont="1" applyFill="1" applyBorder="1" applyAlignment="1">
      <alignment vertical="center"/>
    </xf>
    <xf numFmtId="175" fontId="21" fillId="5" borderId="144" xfId="0" applyNumberFormat="1" applyFont="1" applyFill="1" applyBorder="1" applyAlignment="1">
      <alignment vertical="center"/>
    </xf>
    <xf numFmtId="175" fontId="21" fillId="5" borderId="175" xfId="0" applyNumberFormat="1" applyFont="1" applyFill="1" applyBorder="1" applyAlignment="1">
      <alignment vertical="center"/>
    </xf>
    <xf numFmtId="174" fontId="54" fillId="5" borderId="125" xfId="0" applyNumberFormat="1" applyFont="1" applyFill="1" applyBorder="1" applyAlignment="1">
      <alignment horizontal="center" vertical="center" wrapText="1"/>
    </xf>
    <xf numFmtId="174" fontId="54" fillId="5" borderId="173" xfId="0" applyNumberFormat="1" applyFont="1" applyFill="1" applyBorder="1" applyAlignment="1">
      <alignment horizontal="center" vertical="center" wrapText="1"/>
    </xf>
    <xf numFmtId="177" fontId="21" fillId="13" borderId="125" xfId="0" applyNumberFormat="1" applyFont="1" applyFill="1" applyBorder="1" applyAlignment="1">
      <alignment horizontal="left" vertical="center"/>
    </xf>
    <xf numFmtId="177" fontId="21" fillId="13" borderId="173" xfId="0" applyNumberFormat="1" applyFont="1" applyFill="1" applyBorder="1" applyAlignment="1">
      <alignment horizontal="left" vertical="center"/>
    </xf>
    <xf numFmtId="177" fontId="21" fillId="13" borderId="184" xfId="0" applyNumberFormat="1" applyFont="1" applyFill="1" applyBorder="1" applyAlignment="1">
      <alignment horizontal="left" vertical="center"/>
    </xf>
    <xf numFmtId="177" fontId="21" fillId="13" borderId="189" xfId="0" applyNumberFormat="1" applyFont="1" applyFill="1" applyBorder="1" applyAlignment="1">
      <alignment horizontal="left" vertical="center"/>
    </xf>
    <xf numFmtId="179" fontId="80" fillId="8" borderId="173" xfId="0" applyNumberFormat="1" applyFont="1" applyFill="1" applyBorder="1" applyAlignment="1">
      <alignment horizontal="center" vertical="center"/>
    </xf>
    <xf numFmtId="179" fontId="80" fillId="8" borderId="169" xfId="0" applyNumberFormat="1" applyFont="1" applyFill="1" applyBorder="1" applyAlignment="1">
      <alignment horizontal="center" vertical="center"/>
    </xf>
    <xf numFmtId="179" fontId="80" fillId="8" borderId="174" xfId="0" applyNumberFormat="1" applyFont="1" applyFill="1" applyBorder="1" applyAlignment="1">
      <alignment horizontal="center" vertical="center"/>
    </xf>
    <xf numFmtId="179" fontId="102" fillId="8" borderId="173" xfId="0" applyNumberFormat="1" applyFont="1" applyFill="1" applyBorder="1" applyAlignment="1">
      <alignment horizontal="center" vertical="center"/>
    </xf>
    <xf numFmtId="179" fontId="102" fillId="8" borderId="169" xfId="0" applyNumberFormat="1" applyFont="1" applyFill="1" applyBorder="1" applyAlignment="1">
      <alignment horizontal="center" vertical="center"/>
    </xf>
    <xf numFmtId="179" fontId="102" fillId="8" borderId="174" xfId="0" applyNumberFormat="1" applyFont="1" applyFill="1" applyBorder="1" applyAlignment="1">
      <alignment horizontal="center" vertical="center"/>
    </xf>
    <xf numFmtId="179" fontId="113" fillId="8" borderId="173" xfId="0" applyNumberFormat="1" applyFont="1" applyFill="1" applyBorder="1" applyAlignment="1">
      <alignment horizontal="center" vertical="center"/>
    </xf>
    <xf numFmtId="179" fontId="113" fillId="8" borderId="169" xfId="0" applyNumberFormat="1" applyFont="1" applyFill="1" applyBorder="1" applyAlignment="1">
      <alignment horizontal="center" vertical="center"/>
    </xf>
    <xf numFmtId="179" fontId="113" fillId="8" borderId="174" xfId="0" applyNumberFormat="1" applyFont="1" applyFill="1" applyBorder="1" applyAlignment="1">
      <alignment horizontal="center" vertical="center"/>
    </xf>
    <xf numFmtId="179" fontId="102" fillId="8" borderId="175" xfId="0" applyNumberFormat="1" applyFont="1" applyFill="1" applyBorder="1" applyAlignment="1">
      <alignment horizontal="center" vertical="center"/>
    </xf>
    <xf numFmtId="179" fontId="102" fillId="8" borderId="171" xfId="0" applyNumberFormat="1" applyFont="1" applyFill="1" applyBorder="1" applyAlignment="1">
      <alignment horizontal="center" vertical="center"/>
    </xf>
    <xf numFmtId="179" fontId="102" fillId="8" borderId="176" xfId="0" applyNumberFormat="1" applyFont="1" applyFill="1" applyBorder="1" applyAlignment="1">
      <alignment horizontal="center" vertical="center"/>
    </xf>
    <xf numFmtId="9" fontId="101" fillId="7" borderId="125" xfId="0" applyNumberFormat="1" applyFont="1" applyFill="1" applyBorder="1" applyAlignment="1" applyProtection="1">
      <alignment horizontal="center" vertical="center"/>
      <protection locked="0"/>
    </xf>
    <xf numFmtId="9" fontId="101" fillId="7" borderId="173" xfId="0" applyNumberFormat="1" applyFont="1" applyFill="1" applyBorder="1" applyAlignment="1" applyProtection="1">
      <alignment horizontal="center" vertical="center"/>
      <protection locked="0"/>
    </xf>
    <xf numFmtId="174" fontId="1" fillId="19" borderId="125" xfId="0" applyNumberFormat="1" applyFont="1" applyFill="1" applyBorder="1" applyAlignment="1">
      <alignment horizontal="center" vertical="center"/>
    </xf>
    <xf numFmtId="177" fontId="54" fillId="13" borderId="125" xfId="0" applyNumberFormat="1" applyFont="1" applyFill="1" applyBorder="1" applyAlignment="1">
      <alignment horizontal="center" vertical="center"/>
    </xf>
    <xf numFmtId="174" fontId="1" fillId="19" borderId="180" xfId="0" applyNumberFormat="1" applyFont="1" applyFill="1" applyBorder="1" applyAlignment="1">
      <alignment horizontal="center" vertical="center"/>
    </xf>
    <xf numFmtId="174" fontId="54" fillId="5" borderId="180" xfId="0" applyNumberFormat="1" applyFont="1" applyFill="1" applyBorder="1" applyAlignment="1">
      <alignment horizontal="center" vertical="center" wrapText="1"/>
    </xf>
    <xf numFmtId="174" fontId="54" fillId="5" borderId="181" xfId="0" applyNumberFormat="1" applyFont="1" applyFill="1" applyBorder="1" applyAlignment="1">
      <alignment horizontal="center" vertical="center" wrapText="1"/>
    </xf>
    <xf numFmtId="177" fontId="21" fillId="13" borderId="125" xfId="0" applyNumberFormat="1" applyFont="1" applyFill="1" applyBorder="1" applyAlignment="1">
      <alignment vertical="center"/>
    </xf>
    <xf numFmtId="177" fontId="21" fillId="13" borderId="173" xfId="0" applyNumberFormat="1" applyFont="1" applyFill="1" applyBorder="1" applyAlignment="1">
      <alignment vertical="center"/>
    </xf>
    <xf numFmtId="2" fontId="101" fillId="7" borderId="125" xfId="0" applyNumberFormat="1" applyFont="1" applyFill="1" applyBorder="1" applyAlignment="1" applyProtection="1">
      <alignment horizontal="center" vertical="center"/>
      <protection locked="0"/>
    </xf>
    <xf numFmtId="2" fontId="101" fillId="7" borderId="173" xfId="0" applyNumberFormat="1" applyFont="1" applyFill="1" applyBorder="1" applyAlignment="1" applyProtection="1">
      <alignment horizontal="center" vertical="center"/>
      <protection locked="0"/>
    </xf>
    <xf numFmtId="1" fontId="77" fillId="8" borderId="125" xfId="0" applyNumberFormat="1" applyFont="1" applyFill="1" applyBorder="1" applyAlignment="1">
      <alignment horizontal="center" vertical="center"/>
    </xf>
    <xf numFmtId="1" fontId="105" fillId="8" borderId="125" xfId="0" applyNumberFormat="1" applyFont="1" applyFill="1" applyBorder="1" applyAlignment="1">
      <alignment horizontal="center" vertical="center"/>
    </xf>
    <xf numFmtId="9" fontId="101" fillId="7" borderId="144" xfId="0" applyNumberFormat="1" applyFont="1" applyFill="1" applyBorder="1" applyAlignment="1" applyProtection="1">
      <alignment horizontal="center" vertical="center"/>
      <protection locked="0"/>
    </xf>
    <xf numFmtId="9" fontId="101" fillId="7" borderId="175" xfId="0" applyNumberFormat="1" applyFont="1" applyFill="1" applyBorder="1" applyAlignment="1" applyProtection="1">
      <alignment horizontal="center" vertical="center"/>
      <protection locked="0"/>
    </xf>
    <xf numFmtId="0" fontId="101" fillId="7" borderId="125" xfId="0" applyFont="1" applyFill="1" applyBorder="1" applyAlignment="1" applyProtection="1">
      <alignment horizontal="center" vertical="center"/>
      <protection locked="0"/>
    </xf>
    <xf numFmtId="0" fontId="101" fillId="7" borderId="173" xfId="0" applyFont="1" applyFill="1" applyBorder="1" applyAlignment="1" applyProtection="1">
      <alignment horizontal="center" vertical="center"/>
      <protection locked="0"/>
    </xf>
    <xf numFmtId="0" fontId="0" fillId="23" borderId="184" xfId="0" applyFill="1" applyBorder="1" applyAlignment="1">
      <alignment horizontal="center"/>
    </xf>
    <xf numFmtId="174" fontId="1" fillId="19" borderId="183" xfId="0" applyNumberFormat="1" applyFont="1" applyFill="1" applyBorder="1" applyAlignment="1">
      <alignment horizontal="center" vertical="center"/>
    </xf>
    <xf numFmtId="1" fontId="101" fillId="8" borderId="125" xfId="0" applyNumberFormat="1" applyFont="1" applyFill="1" applyBorder="1" applyAlignment="1">
      <alignment horizontal="center" vertical="center"/>
    </xf>
    <xf numFmtId="9" fontId="80" fillId="8" borderId="125" xfId="0" applyNumberFormat="1" applyFont="1" applyFill="1" applyBorder="1" applyAlignment="1">
      <alignment horizontal="center" vertical="center"/>
    </xf>
    <xf numFmtId="179" fontId="80" fillId="33" borderId="125" xfId="0" applyNumberFormat="1" applyFont="1" applyFill="1" applyBorder="1" applyAlignment="1">
      <alignment horizontal="center" vertical="center"/>
    </xf>
    <xf numFmtId="0" fontId="81" fillId="23" borderId="125" xfId="0" applyFont="1" applyFill="1" applyBorder="1" applyAlignment="1">
      <alignment horizontal="center"/>
    </xf>
    <xf numFmtId="0" fontId="79" fillId="23" borderId="184" xfId="0" applyFont="1" applyFill="1" applyBorder="1" applyAlignment="1">
      <alignment horizontal="center"/>
    </xf>
    <xf numFmtId="177" fontId="26" fillId="5" borderId="184" xfId="0" applyNumberFormat="1" applyFont="1" applyFill="1" applyBorder="1" applyAlignment="1">
      <alignment horizontal="left" vertical="center"/>
    </xf>
    <xf numFmtId="177" fontId="26" fillId="5" borderId="189" xfId="0" applyNumberFormat="1" applyFont="1" applyFill="1" applyBorder="1" applyAlignment="1">
      <alignment horizontal="left" vertical="center"/>
    </xf>
    <xf numFmtId="177" fontId="54" fillId="13" borderId="188" xfId="0" applyNumberFormat="1" applyFont="1" applyFill="1" applyBorder="1" applyAlignment="1">
      <alignment horizontal="center" vertical="center"/>
    </xf>
    <xf numFmtId="177" fontId="54" fillId="13" borderId="194" xfId="0" applyNumberFormat="1" applyFont="1" applyFill="1" applyBorder="1" applyAlignment="1">
      <alignment horizontal="center" vertical="center"/>
    </xf>
    <xf numFmtId="179" fontId="80" fillId="8" borderId="125" xfId="0" applyNumberFormat="1" applyFont="1" applyFill="1" applyBorder="1" applyAlignment="1">
      <alignment horizontal="center" vertical="center"/>
    </xf>
    <xf numFmtId="179" fontId="80" fillId="8" borderId="143" xfId="0" applyNumberFormat="1" applyFont="1" applyFill="1" applyBorder="1" applyAlignment="1">
      <alignment horizontal="center" vertical="center"/>
    </xf>
    <xf numFmtId="179" fontId="102" fillId="8" borderId="125" xfId="0" applyNumberFormat="1" applyFont="1" applyFill="1" applyBorder="1" applyAlignment="1">
      <alignment horizontal="center" vertical="center"/>
    </xf>
    <xf numFmtId="179" fontId="102" fillId="8" borderId="143" xfId="0" applyNumberFormat="1" applyFont="1" applyFill="1" applyBorder="1" applyAlignment="1">
      <alignment horizontal="center" vertical="center"/>
    </xf>
    <xf numFmtId="179" fontId="113" fillId="8" borderId="125" xfId="0" applyNumberFormat="1" applyFont="1" applyFill="1" applyBorder="1" applyAlignment="1">
      <alignment horizontal="center" vertical="center"/>
    </xf>
    <xf numFmtId="179" fontId="113" fillId="8" borderId="143" xfId="0" applyNumberFormat="1" applyFont="1" applyFill="1" applyBorder="1" applyAlignment="1">
      <alignment horizontal="center" vertical="center"/>
    </xf>
    <xf numFmtId="177" fontId="54" fillId="13" borderId="209" xfId="0" applyNumberFormat="1" applyFont="1" applyFill="1" applyBorder="1" applyAlignment="1">
      <alignment horizontal="center" vertical="center"/>
    </xf>
    <xf numFmtId="174" fontId="1" fillId="19" borderId="204" xfId="0" applyNumberFormat="1" applyFont="1" applyFill="1" applyBorder="1" applyAlignment="1">
      <alignment horizontal="center" vertical="center"/>
    </xf>
    <xf numFmtId="174" fontId="1" fillId="19" borderId="128" xfId="0" applyNumberFormat="1" applyFont="1" applyFill="1" applyBorder="1" applyAlignment="1">
      <alignment horizontal="center" vertical="center"/>
    </xf>
    <xf numFmtId="179" fontId="102" fillId="8" borderId="144" xfId="0" applyNumberFormat="1" applyFont="1" applyFill="1" applyBorder="1" applyAlignment="1">
      <alignment horizontal="center" vertical="center"/>
    </xf>
    <xf numFmtId="179" fontId="102" fillId="8" borderId="145" xfId="0" applyNumberFormat="1" applyFont="1" applyFill="1" applyBorder="1" applyAlignment="1">
      <alignment horizontal="center" vertical="center"/>
    </xf>
    <xf numFmtId="174" fontId="1" fillId="19" borderId="202" xfId="0" applyNumberFormat="1" applyFont="1" applyFill="1" applyBorder="1" applyAlignment="1">
      <alignment horizontal="center" vertical="center"/>
    </xf>
    <xf numFmtId="177" fontId="54" fillId="13" borderId="173" xfId="0" applyNumberFormat="1" applyFont="1" applyFill="1" applyBorder="1" applyAlignment="1">
      <alignment horizontal="center" vertical="center"/>
    </xf>
    <xf numFmtId="177" fontId="54" fillId="13" borderId="174" xfId="0" applyNumberFormat="1" applyFont="1" applyFill="1" applyBorder="1" applyAlignment="1">
      <alignment horizontal="center" vertical="center"/>
    </xf>
    <xf numFmtId="174" fontId="1" fillId="19" borderId="173" xfId="0" applyNumberFormat="1" applyFont="1" applyFill="1" applyBorder="1" applyAlignment="1">
      <alignment horizontal="center" vertical="center"/>
    </xf>
    <xf numFmtId="174" fontId="1" fillId="19" borderId="174" xfId="0" applyNumberFormat="1" applyFont="1" applyFill="1" applyBorder="1" applyAlignment="1">
      <alignment horizontal="center" vertical="center"/>
    </xf>
    <xf numFmtId="2" fontId="101" fillId="7" borderId="170" xfId="0" applyNumberFormat="1" applyFont="1" applyFill="1" applyBorder="1" applyAlignment="1" applyProtection="1">
      <alignment horizontal="center" vertical="center"/>
      <protection locked="0"/>
    </xf>
    <xf numFmtId="175" fontId="21" fillId="13" borderId="166" xfId="0" applyNumberFormat="1" applyFont="1" applyFill="1" applyBorder="1" applyAlignment="1">
      <alignment horizontal="left" vertical="center"/>
    </xf>
    <xf numFmtId="175" fontId="21" fillId="13" borderId="125" xfId="0" applyNumberFormat="1" applyFont="1" applyFill="1" applyBorder="1" applyAlignment="1">
      <alignment horizontal="left" vertical="center"/>
    </xf>
    <xf numFmtId="175" fontId="21" fillId="13" borderId="173" xfId="0" applyNumberFormat="1" applyFont="1" applyFill="1" applyBorder="1" applyAlignment="1">
      <alignment horizontal="left" vertical="center"/>
    </xf>
    <xf numFmtId="175" fontId="58" fillId="13" borderId="166" xfId="0" applyNumberFormat="1" applyFont="1" applyFill="1" applyBorder="1" applyAlignment="1">
      <alignment vertical="center"/>
    </xf>
    <xf numFmtId="175" fontId="58" fillId="13" borderId="125" xfId="0" applyNumberFormat="1" applyFont="1" applyFill="1" applyBorder="1" applyAlignment="1">
      <alignment vertical="center"/>
    </xf>
    <xf numFmtId="175" fontId="58" fillId="13" borderId="173" xfId="0" applyNumberFormat="1" applyFont="1" applyFill="1" applyBorder="1" applyAlignment="1">
      <alignment vertical="center"/>
    </xf>
    <xf numFmtId="175" fontId="21" fillId="13" borderId="166" xfId="0" applyNumberFormat="1" applyFont="1" applyFill="1" applyBorder="1" applyAlignment="1">
      <alignment vertical="center"/>
    </xf>
    <xf numFmtId="175" fontId="21" fillId="13" borderId="125" xfId="0" applyNumberFormat="1" applyFont="1" applyFill="1" applyBorder="1" applyAlignment="1">
      <alignment vertical="center"/>
    </xf>
    <xf numFmtId="175" fontId="21" fillId="13" borderId="173" xfId="0" applyNumberFormat="1" applyFont="1" applyFill="1" applyBorder="1" applyAlignment="1">
      <alignment vertical="center"/>
    </xf>
    <xf numFmtId="175" fontId="21" fillId="5" borderId="172" xfId="0" applyNumberFormat="1" applyFont="1" applyFill="1" applyBorder="1" applyAlignment="1">
      <alignment vertical="center"/>
    </xf>
    <xf numFmtId="0" fontId="38" fillId="42" borderId="160" xfId="0" applyFont="1" applyFill="1" applyBorder="1" applyAlignment="1">
      <alignment horizontal="center" vertical="center" wrapText="1"/>
    </xf>
    <xf numFmtId="0" fontId="38" fillId="42" borderId="68" xfId="0" applyFont="1" applyFill="1" applyBorder="1" applyAlignment="1">
      <alignment horizontal="center" vertical="center" wrapText="1"/>
    </xf>
    <xf numFmtId="177" fontId="54" fillId="13" borderId="170" xfId="0" applyNumberFormat="1" applyFont="1" applyFill="1" applyBorder="1" applyAlignment="1">
      <alignment horizontal="center" vertical="center"/>
    </xf>
    <xf numFmtId="174" fontId="1" fillId="19" borderId="170" xfId="0" applyNumberFormat="1" applyFont="1" applyFill="1" applyBorder="1" applyAlignment="1">
      <alignment horizontal="center" vertical="center"/>
    </xf>
    <xf numFmtId="177" fontId="26" fillId="5" borderId="125" xfId="0" applyNumberFormat="1" applyFont="1" applyFill="1" applyBorder="1" applyAlignment="1">
      <alignment horizontal="left" vertical="center"/>
    </xf>
    <xf numFmtId="177" fontId="26" fillId="5" borderId="173" xfId="0" applyNumberFormat="1" applyFont="1" applyFill="1" applyBorder="1" applyAlignment="1">
      <alignment horizontal="left" vertical="center"/>
    </xf>
    <xf numFmtId="0" fontId="0" fillId="23" borderId="125" xfId="0" applyFill="1" applyBorder="1" applyAlignment="1">
      <alignment horizontal="center"/>
    </xf>
    <xf numFmtId="179" fontId="101" fillId="8" borderId="125" xfId="0" applyNumberFormat="1" applyFont="1" applyFill="1" applyBorder="1" applyAlignment="1">
      <alignment horizontal="center" vertical="center"/>
    </xf>
    <xf numFmtId="179" fontId="101" fillId="8" borderId="143" xfId="0" applyNumberFormat="1" applyFont="1" applyFill="1" applyBorder="1" applyAlignment="1">
      <alignment horizontal="center" vertical="center"/>
    </xf>
    <xf numFmtId="179" fontId="101" fillId="8" borderId="144" xfId="0" applyNumberFormat="1" applyFont="1" applyFill="1" applyBorder="1" applyAlignment="1">
      <alignment horizontal="center" vertical="center"/>
    </xf>
    <xf numFmtId="179" fontId="101" fillId="8" borderId="145" xfId="0" applyNumberFormat="1" applyFont="1" applyFill="1" applyBorder="1" applyAlignment="1">
      <alignment horizontal="center" vertical="center"/>
    </xf>
    <xf numFmtId="177" fontId="54" fillId="13" borderId="141" xfId="0" applyNumberFormat="1" applyFont="1" applyFill="1" applyBorder="1" applyAlignment="1">
      <alignment horizontal="center" vertical="center"/>
    </xf>
    <xf numFmtId="1" fontId="77" fillId="8" borderId="125" xfId="0" applyNumberFormat="1" applyFont="1" applyFill="1" applyBorder="1" applyAlignment="1">
      <alignment vertical="center"/>
    </xf>
    <xf numFmtId="1" fontId="105" fillId="8" borderId="125" xfId="0" applyNumberFormat="1" applyFont="1" applyFill="1" applyBorder="1" applyAlignment="1">
      <alignment vertical="center"/>
    </xf>
    <xf numFmtId="1" fontId="101" fillId="8" borderId="173" xfId="0" applyNumberFormat="1" applyFont="1" applyFill="1" applyBorder="1" applyAlignment="1">
      <alignment vertical="center"/>
    </xf>
    <xf numFmtId="1" fontId="101" fillId="8" borderId="170" xfId="0" applyNumberFormat="1" applyFont="1" applyFill="1" applyBorder="1" applyAlignment="1">
      <alignment vertical="center"/>
    </xf>
    <xf numFmtId="174" fontId="54" fillId="5" borderId="194" xfId="0" applyNumberFormat="1" applyFont="1" applyFill="1" applyBorder="1" applyAlignment="1">
      <alignment horizontal="center" vertical="center" wrapText="1"/>
    </xf>
    <xf numFmtId="174" fontId="54" fillId="5" borderId="141" xfId="0" applyNumberFormat="1" applyFont="1" applyFill="1" applyBorder="1" applyAlignment="1">
      <alignment horizontal="center" vertical="center" wrapText="1"/>
    </xf>
    <xf numFmtId="177" fontId="21" fillId="13" borderId="170" xfId="0" applyNumberFormat="1" applyFont="1" applyFill="1" applyBorder="1" applyAlignment="1">
      <alignment horizontal="left" vertical="center"/>
    </xf>
    <xf numFmtId="177" fontId="21" fillId="13" borderId="170" xfId="0" applyNumberFormat="1" applyFont="1" applyFill="1" applyBorder="1" applyAlignment="1">
      <alignment vertical="center"/>
    </xf>
    <xf numFmtId="174" fontId="54" fillId="5" borderId="188" xfId="0" applyNumberFormat="1" applyFont="1" applyFill="1" applyBorder="1" applyAlignment="1">
      <alignment horizontal="center" vertical="center" wrapText="1"/>
    </xf>
    <xf numFmtId="177" fontId="26" fillId="5" borderId="172" xfId="0" applyNumberFormat="1" applyFont="1" applyFill="1" applyBorder="1" applyAlignment="1">
      <alignment horizontal="left" vertical="center"/>
    </xf>
    <xf numFmtId="177" fontId="26" fillId="5" borderId="144" xfId="0" applyNumberFormat="1" applyFont="1" applyFill="1" applyBorder="1" applyAlignment="1">
      <alignment horizontal="left" vertical="center"/>
    </xf>
    <xf numFmtId="177" fontId="26" fillId="5" borderId="175" xfId="0" applyNumberFormat="1" applyFont="1" applyFill="1" applyBorder="1" applyAlignment="1">
      <alignment horizontal="left" vertical="center"/>
    </xf>
    <xf numFmtId="175" fontId="58" fillId="13" borderId="166" xfId="0" applyNumberFormat="1" applyFont="1" applyFill="1" applyBorder="1" applyAlignment="1">
      <alignment horizontal="left" vertical="center"/>
    </xf>
    <xf numFmtId="175" fontId="58" fillId="13" borderId="125" xfId="0" applyNumberFormat="1" applyFont="1" applyFill="1" applyBorder="1" applyAlignment="1">
      <alignment horizontal="left" vertical="center"/>
    </xf>
    <xf numFmtId="175" fontId="21" fillId="5" borderId="166" xfId="0" applyNumberFormat="1" applyFont="1" applyFill="1" applyBorder="1" applyAlignment="1">
      <alignment horizontal="left" vertical="center"/>
    </xf>
    <xf numFmtId="175" fontId="21" fillId="5" borderId="125" xfId="0" applyNumberFormat="1" applyFont="1" applyFill="1" applyBorder="1" applyAlignment="1">
      <alignment horizontal="left" vertical="center"/>
    </xf>
    <xf numFmtId="177" fontId="21" fillId="13" borderId="172" xfId="0" applyNumberFormat="1" applyFont="1" applyFill="1" applyBorder="1" applyAlignment="1">
      <alignment horizontal="left" vertical="center"/>
    </xf>
    <xf numFmtId="177" fontId="21" fillId="13" borderId="144" xfId="0" applyNumberFormat="1" applyFont="1" applyFill="1" applyBorder="1" applyAlignment="1">
      <alignment horizontal="left" vertical="center"/>
    </xf>
    <xf numFmtId="177" fontId="21" fillId="13" borderId="175" xfId="0" applyNumberFormat="1" applyFont="1" applyFill="1" applyBorder="1" applyAlignment="1">
      <alignment horizontal="left" vertical="center"/>
    </xf>
    <xf numFmtId="4" fontId="102" fillId="8" borderId="125" xfId="0" applyNumberFormat="1" applyFont="1" applyFill="1" applyBorder="1" applyAlignment="1">
      <alignment horizontal="center" vertical="center"/>
    </xf>
    <xf numFmtId="4" fontId="102" fillId="8" borderId="143" xfId="0" applyNumberFormat="1" applyFont="1" applyFill="1" applyBorder="1" applyAlignment="1">
      <alignment horizontal="center" vertical="center"/>
    </xf>
    <xf numFmtId="4" fontId="102" fillId="8" borderId="144" xfId="0" applyNumberFormat="1" applyFont="1" applyFill="1" applyBorder="1" applyAlignment="1">
      <alignment horizontal="center" vertical="center"/>
    </xf>
    <xf numFmtId="4" fontId="102" fillId="8" borderId="145" xfId="0" applyNumberFormat="1" applyFont="1" applyFill="1" applyBorder="1" applyAlignment="1">
      <alignment horizontal="center" vertical="center"/>
    </xf>
    <xf numFmtId="0" fontId="39" fillId="45" borderId="127" xfId="6" applyFont="1" applyBorder="1" applyAlignment="1">
      <alignment horizontal="center" vertical="center" wrapText="1"/>
    </xf>
    <xf numFmtId="0" fontId="3" fillId="45" borderId="182" xfId="6" applyFont="1" applyBorder="1" applyAlignment="1"/>
    <xf numFmtId="0" fontId="76" fillId="19" borderId="140" xfId="0" applyFont="1" applyFill="1" applyBorder="1" applyAlignment="1">
      <alignment horizontal="center" vertical="center"/>
    </xf>
    <xf numFmtId="0" fontId="76" fillId="19" borderId="128" xfId="0" applyFont="1" applyFill="1" applyBorder="1" applyAlignment="1">
      <alignment horizontal="center" vertical="center"/>
    </xf>
    <xf numFmtId="0" fontId="76" fillId="19" borderId="129" xfId="0" applyFont="1" applyFill="1" applyBorder="1" applyAlignment="1">
      <alignment horizontal="center" vertical="center"/>
    </xf>
    <xf numFmtId="0" fontId="76" fillId="19" borderId="130" xfId="0" applyFont="1" applyFill="1" applyBorder="1" applyAlignment="1">
      <alignment horizontal="center" vertical="center"/>
    </xf>
    <xf numFmtId="0" fontId="76" fillId="19" borderId="131" xfId="0" applyFont="1" applyFill="1" applyBorder="1" applyAlignment="1">
      <alignment horizontal="center" vertical="center"/>
    </xf>
    <xf numFmtId="0" fontId="76" fillId="19" borderId="133" xfId="0" applyFont="1" applyFill="1" applyBorder="1" applyAlignment="1">
      <alignment horizontal="center" vertical="center"/>
    </xf>
    <xf numFmtId="0" fontId="38" fillId="41" borderId="129" xfId="0" applyFont="1" applyFill="1" applyBorder="1" applyAlignment="1">
      <alignment horizontal="center" vertical="center" wrapText="1"/>
    </xf>
    <xf numFmtId="0" fontId="38" fillId="41" borderId="57" xfId="0" applyFont="1" applyFill="1" applyBorder="1" applyAlignment="1">
      <alignment horizontal="center" vertical="center" wrapText="1"/>
    </xf>
    <xf numFmtId="0" fontId="38" fillId="41" borderId="130" xfId="0" applyFont="1" applyFill="1" applyBorder="1" applyAlignment="1">
      <alignment horizontal="center" vertical="center" wrapText="1"/>
    </xf>
    <xf numFmtId="0" fontId="38" fillId="41" borderId="131" xfId="0" applyFont="1" applyFill="1" applyBorder="1" applyAlignment="1">
      <alignment horizontal="center" vertical="center" wrapText="1"/>
    </xf>
    <xf numFmtId="0" fontId="38" fillId="41" borderId="132" xfId="0" applyFont="1" applyFill="1" applyBorder="1" applyAlignment="1">
      <alignment horizontal="center" vertical="center" wrapText="1"/>
    </xf>
    <xf numFmtId="0" fontId="38" fillId="41" borderId="133" xfId="0" applyFont="1" applyFill="1" applyBorder="1" applyAlignment="1">
      <alignment horizontal="center" vertical="center" wrapText="1"/>
    </xf>
    <xf numFmtId="0" fontId="39" fillId="45" borderId="57" xfId="6" applyFont="1" applyAlignment="1">
      <alignment horizontal="center" vertical="center" wrapText="1"/>
    </xf>
    <xf numFmtId="0" fontId="38" fillId="3" borderId="57" xfId="6" applyFont="1" applyFill="1" applyAlignment="1">
      <alignment horizontal="center" vertical="center" wrapText="1"/>
    </xf>
    <xf numFmtId="0" fontId="38" fillId="42" borderId="221" xfId="0" applyFont="1" applyFill="1" applyBorder="1" applyAlignment="1">
      <alignment horizontal="center" vertical="center" wrapText="1"/>
    </xf>
    <xf numFmtId="0" fontId="38" fillId="42" borderId="64" xfId="0" applyFont="1" applyFill="1" applyBorder="1" applyAlignment="1">
      <alignment horizontal="center" vertical="center" wrapText="1"/>
    </xf>
    <xf numFmtId="0" fontId="38" fillId="42" borderId="222" xfId="0" applyFont="1" applyFill="1" applyBorder="1" applyAlignment="1">
      <alignment horizontal="center" vertical="center" wrapText="1"/>
    </xf>
    <xf numFmtId="179" fontId="80" fillId="7" borderId="125" xfId="0" applyNumberFormat="1" applyFont="1" applyFill="1" applyBorder="1" applyAlignment="1" applyProtection="1">
      <alignment horizontal="center" vertical="center"/>
      <protection locked="0"/>
    </xf>
    <xf numFmtId="179" fontId="80" fillId="7" borderId="143" xfId="0" applyNumberFormat="1" applyFont="1" applyFill="1" applyBorder="1" applyAlignment="1" applyProtection="1">
      <alignment horizontal="center" vertical="center"/>
      <protection locked="0"/>
    </xf>
    <xf numFmtId="174" fontId="54" fillId="5" borderId="223" xfId="0" applyNumberFormat="1" applyFont="1" applyFill="1" applyBorder="1" applyAlignment="1">
      <alignment horizontal="center" vertical="center" wrapText="1"/>
    </xf>
    <xf numFmtId="174" fontId="54" fillId="5" borderId="224" xfId="0" applyNumberFormat="1" applyFont="1" applyFill="1" applyBorder="1" applyAlignment="1">
      <alignment horizontal="center" vertical="center" wrapText="1"/>
    </xf>
    <xf numFmtId="179" fontId="77" fillId="8" borderId="125" xfId="0" applyNumberFormat="1" applyFont="1" applyFill="1" applyBorder="1" applyAlignment="1">
      <alignment horizontal="center" vertical="center"/>
    </xf>
    <xf numFmtId="179" fontId="77" fillId="8" borderId="143" xfId="0" applyNumberFormat="1" applyFont="1" applyFill="1" applyBorder="1" applyAlignment="1">
      <alignment horizontal="center" vertical="center"/>
    </xf>
    <xf numFmtId="179" fontId="105" fillId="8" borderId="125" xfId="0" applyNumberFormat="1" applyFont="1" applyFill="1" applyBorder="1" applyAlignment="1">
      <alignment horizontal="center" vertical="center"/>
    </xf>
    <xf numFmtId="179" fontId="105" fillId="8" borderId="143" xfId="0" applyNumberFormat="1" applyFont="1" applyFill="1" applyBorder="1" applyAlignment="1">
      <alignment horizontal="center" vertical="center"/>
    </xf>
    <xf numFmtId="0" fontId="40" fillId="7" borderId="275" xfId="0" applyFont="1" applyFill="1" applyBorder="1" applyAlignment="1" applyProtection="1">
      <alignment horizontal="left" vertical="center"/>
      <protection locked="0"/>
    </xf>
    <xf numFmtId="0" fontId="3" fillId="0" borderId="241" xfId="0" applyFont="1" applyBorder="1" applyProtection="1">
      <protection locked="0"/>
    </xf>
    <xf numFmtId="174" fontId="77" fillId="7" borderId="241" xfId="0" applyNumberFormat="1" applyFont="1" applyFill="1" applyBorder="1" applyAlignment="1" applyProtection="1">
      <alignment horizontal="center" vertical="center"/>
      <protection locked="0"/>
    </xf>
    <xf numFmtId="0" fontId="79" fillId="0" borderId="241" xfId="0" applyFont="1" applyBorder="1" applyProtection="1">
      <protection locked="0"/>
    </xf>
    <xf numFmtId="0" fontId="79" fillId="0" borderId="286" xfId="0" applyFont="1" applyBorder="1" applyProtection="1">
      <protection locked="0"/>
    </xf>
    <xf numFmtId="174" fontId="78" fillId="14" borderId="241" xfId="0" applyNumberFormat="1" applyFont="1" applyFill="1" applyBorder="1" applyAlignment="1">
      <alignment horizontal="center" vertical="center"/>
    </xf>
    <xf numFmtId="0" fontId="79" fillId="0" borderId="241" xfId="0" applyFont="1" applyBorder="1"/>
    <xf numFmtId="0" fontId="79" fillId="0" borderId="286" xfId="0" applyFont="1" applyBorder="1"/>
    <xf numFmtId="174" fontId="16" fillId="14" borderId="275" xfId="0" applyNumberFormat="1" applyFont="1" applyFill="1" applyBorder="1" applyAlignment="1">
      <alignment horizontal="center" vertical="center"/>
    </xf>
    <xf numFmtId="0" fontId="3" fillId="0" borderId="241" xfId="0" applyFont="1" applyBorder="1"/>
    <xf numFmtId="0" fontId="87" fillId="42" borderId="129" xfId="3" applyFont="1" applyBorder="1" applyAlignment="1" applyProtection="1">
      <alignment horizontal="center" vertical="center" textRotation="255"/>
      <protection locked="0"/>
    </xf>
    <xf numFmtId="0" fontId="88" fillId="42" borderId="57" xfId="3" applyFont="1" applyBorder="1" applyAlignment="1" applyProtection="1">
      <protection locked="0"/>
    </xf>
    <xf numFmtId="0" fontId="88" fillId="42" borderId="129" xfId="3" applyFont="1" applyBorder="1" applyAlignment="1" applyProtection="1">
      <protection locked="0"/>
    </xf>
    <xf numFmtId="179" fontId="79" fillId="34" borderId="125" xfId="0" applyNumberFormat="1" applyFont="1" applyFill="1" applyBorder="1" applyAlignment="1">
      <alignment horizontal="center"/>
    </xf>
    <xf numFmtId="0" fontId="79" fillId="0" borderId="125" xfId="0" applyFont="1" applyBorder="1" applyAlignment="1">
      <alignment horizontal="center"/>
    </xf>
    <xf numFmtId="0" fontId="106" fillId="0" borderId="125" xfId="0" applyFont="1" applyBorder="1" applyAlignment="1">
      <alignment horizontal="center"/>
    </xf>
    <xf numFmtId="0" fontId="103" fillId="0" borderId="125" xfId="0" applyFont="1" applyBorder="1" applyAlignment="1">
      <alignment horizontal="center"/>
    </xf>
    <xf numFmtId="4" fontId="80" fillId="8" borderId="125" xfId="0" applyNumberFormat="1" applyFont="1" applyFill="1" applyBorder="1" applyAlignment="1">
      <alignment horizontal="center" vertical="center"/>
    </xf>
    <xf numFmtId="4" fontId="80" fillId="8" borderId="143" xfId="0" applyNumberFormat="1" applyFont="1" applyFill="1" applyBorder="1" applyAlignment="1">
      <alignment horizontal="center" vertical="center"/>
    </xf>
    <xf numFmtId="174" fontId="16" fillId="14" borderId="276" xfId="0" applyNumberFormat="1" applyFont="1" applyFill="1" applyBorder="1" applyAlignment="1">
      <alignment horizontal="center" vertical="center"/>
    </xf>
    <xf numFmtId="0" fontId="3" fillId="0" borderId="243" xfId="0" applyFont="1" applyBorder="1"/>
    <xf numFmtId="174" fontId="78" fillId="14" borderId="243" xfId="0" applyNumberFormat="1" applyFont="1" applyFill="1" applyBorder="1" applyAlignment="1">
      <alignment horizontal="center" vertical="center"/>
    </xf>
    <xf numFmtId="0" fontId="79" fillId="0" borderId="243" xfId="0" applyFont="1" applyBorder="1"/>
    <xf numFmtId="0" fontId="79" fillId="0" borderId="287" xfId="0" applyFont="1" applyBorder="1"/>
    <xf numFmtId="0" fontId="40" fillId="7" borderId="277" xfId="0" applyFont="1" applyFill="1" applyBorder="1" applyAlignment="1" applyProtection="1">
      <alignment horizontal="left" vertical="center"/>
      <protection locked="0"/>
    </xf>
    <xf numFmtId="0" fontId="3" fillId="0" borderId="245" xfId="0" applyFont="1" applyBorder="1" applyProtection="1">
      <protection locked="0"/>
    </xf>
    <xf numFmtId="174" fontId="77" fillId="7" borderId="245" xfId="0" applyNumberFormat="1" applyFont="1" applyFill="1" applyBorder="1" applyAlignment="1" applyProtection="1">
      <alignment horizontal="center" vertical="center"/>
      <protection locked="0"/>
    </xf>
    <xf numFmtId="0" fontId="79" fillId="0" borderId="245" xfId="0" applyFont="1" applyBorder="1" applyProtection="1">
      <protection locked="0"/>
    </xf>
    <xf numFmtId="0" fontId="79" fillId="0" borderId="289" xfId="0" applyFont="1" applyBorder="1" applyProtection="1">
      <protection locked="0"/>
    </xf>
    <xf numFmtId="1" fontId="101" fillId="8" borderId="173" xfId="0" applyNumberFormat="1" applyFont="1" applyFill="1" applyBorder="1" applyAlignment="1">
      <alignment horizontal="center" vertical="center"/>
    </xf>
    <xf numFmtId="1" fontId="101" fillId="8" borderId="174" xfId="0" applyNumberFormat="1" applyFont="1" applyFill="1" applyBorder="1" applyAlignment="1">
      <alignment horizontal="center" vertical="center"/>
    </xf>
    <xf numFmtId="0" fontId="79" fillId="0" borderId="173" xfId="0" applyFont="1" applyBorder="1"/>
    <xf numFmtId="0" fontId="81" fillId="0" borderId="173" xfId="0" applyFont="1" applyBorder="1"/>
    <xf numFmtId="4" fontId="80" fillId="33" borderId="144" xfId="0" applyNumberFormat="1" applyFont="1" applyFill="1" applyBorder="1" applyAlignment="1">
      <alignment horizontal="center" vertical="center"/>
    </xf>
    <xf numFmtId="4" fontId="79" fillId="34" borderId="175" xfId="0" applyNumberFormat="1" applyFont="1" applyFill="1" applyBorder="1"/>
    <xf numFmtId="9" fontId="80" fillId="8" borderId="125" xfId="0" applyNumberFormat="1" applyFont="1" applyFill="1" applyBorder="1" applyAlignment="1">
      <alignment vertical="center"/>
    </xf>
    <xf numFmtId="4" fontId="80" fillId="33" borderId="144" xfId="0" applyNumberFormat="1" applyFont="1" applyFill="1" applyBorder="1" applyAlignment="1">
      <alignment vertical="center"/>
    </xf>
    <xf numFmtId="4" fontId="113" fillId="8" borderId="125" xfId="0" applyNumberFormat="1" applyFont="1" applyFill="1" applyBorder="1" applyAlignment="1">
      <alignment horizontal="center" vertical="center"/>
    </xf>
    <xf numFmtId="4" fontId="113" fillId="8" borderId="143" xfId="0" applyNumberFormat="1" applyFont="1" applyFill="1" applyBorder="1" applyAlignment="1">
      <alignment horizontal="center" vertical="center"/>
    </xf>
    <xf numFmtId="0" fontId="87" fillId="42" borderId="140" xfId="3" applyFont="1" applyBorder="1" applyAlignment="1" applyProtection="1">
      <alignment horizontal="center" vertical="center" textRotation="255"/>
      <protection locked="0"/>
    </xf>
    <xf numFmtId="0" fontId="88" fillId="42" borderId="127" xfId="3" applyFont="1" applyBorder="1" applyAlignment="1" applyProtection="1">
      <protection locked="0"/>
    </xf>
    <xf numFmtId="0" fontId="106" fillId="0" borderId="173" xfId="0" applyFont="1" applyBorder="1"/>
    <xf numFmtId="0" fontId="56" fillId="3" borderId="69" xfId="1" applyFont="1" applyFill="1" applyBorder="1" applyAlignment="1" applyProtection="1">
      <alignment horizontal="center"/>
      <protection locked="0"/>
    </xf>
    <xf numFmtId="0" fontId="56" fillId="0" borderId="72" xfId="1" applyFont="1" applyBorder="1" applyProtection="1">
      <protection locked="0"/>
    </xf>
    <xf numFmtId="0" fontId="36" fillId="3" borderId="161" xfId="0" applyFont="1" applyFill="1" applyBorder="1" applyAlignment="1" applyProtection="1">
      <alignment horizontal="center"/>
      <protection locked="0"/>
    </xf>
    <xf numFmtId="0" fontId="3" fillId="0" borderId="163" xfId="0" applyFont="1" applyBorder="1" applyProtection="1">
      <protection locked="0"/>
    </xf>
    <xf numFmtId="0" fontId="84" fillId="42" borderId="129" xfId="3" applyFont="1" applyBorder="1" applyAlignment="1" applyProtection="1">
      <alignment horizontal="center" vertical="center"/>
      <protection locked="0"/>
    </xf>
    <xf numFmtId="0" fontId="85" fillId="42" borderId="57" xfId="3" applyFont="1" applyBorder="1" applyAlignment="1" applyProtection="1">
      <protection locked="0"/>
    </xf>
    <xf numFmtId="0" fontId="85" fillId="42" borderId="129" xfId="3" applyFont="1" applyBorder="1" applyAlignment="1" applyProtection="1">
      <protection locked="0"/>
    </xf>
    <xf numFmtId="0" fontId="39" fillId="45" borderId="61" xfId="6" applyFont="1" applyBorder="1" applyAlignment="1">
      <alignment horizontal="center" vertical="center" wrapText="1"/>
    </xf>
    <xf numFmtId="0" fontId="39" fillId="45" borderId="182" xfId="6" applyFont="1" applyBorder="1" applyAlignment="1">
      <alignment horizontal="center" vertical="center" wrapText="1"/>
    </xf>
    <xf numFmtId="0" fontId="39" fillId="45" borderId="278" xfId="6" applyFont="1" applyBorder="1" applyAlignment="1">
      <alignment horizontal="center" vertical="center" wrapText="1"/>
    </xf>
    <xf numFmtId="0" fontId="3" fillId="45" borderId="291" xfId="6" applyFont="1" applyBorder="1" applyAlignment="1"/>
    <xf numFmtId="0" fontId="39" fillId="45" borderId="129" xfId="6" applyFont="1" applyBorder="1" applyAlignment="1">
      <alignment horizontal="center" vertical="center" wrapText="1"/>
    </xf>
    <xf numFmtId="0" fontId="3" fillId="45" borderId="186" xfId="6" applyFont="1" applyBorder="1" applyAlignment="1"/>
    <xf numFmtId="175" fontId="21" fillId="13" borderId="170" xfId="0" applyNumberFormat="1" applyFont="1" applyFill="1" applyBorder="1" applyAlignment="1">
      <alignment horizontal="left" vertical="center"/>
    </xf>
    <xf numFmtId="175" fontId="58" fillId="13" borderId="170" xfId="0" applyNumberFormat="1" applyFont="1" applyFill="1" applyBorder="1" applyAlignment="1">
      <alignment vertical="center"/>
    </xf>
    <xf numFmtId="175" fontId="21" fillId="13" borderId="170" xfId="0" applyNumberFormat="1" applyFont="1" applyFill="1" applyBorder="1" applyAlignment="1">
      <alignment vertical="center"/>
    </xf>
    <xf numFmtId="175" fontId="21" fillId="5" borderId="170" xfId="0" applyNumberFormat="1" applyFont="1" applyFill="1" applyBorder="1" applyAlignment="1">
      <alignment vertical="center"/>
    </xf>
    <xf numFmtId="0" fontId="81" fillId="0" borderId="125" xfId="0" applyFont="1" applyBorder="1" applyAlignment="1">
      <alignment horizontal="center"/>
    </xf>
    <xf numFmtId="0" fontId="88" fillId="42" borderId="57" xfId="3" applyFont="1" applyBorder="1" applyAlignment="1" applyProtection="1">
      <alignment vertical="center"/>
      <protection locked="0"/>
    </xf>
    <xf numFmtId="0" fontId="88" fillId="42" borderId="129" xfId="3" applyFont="1" applyBorder="1" applyAlignment="1" applyProtection="1">
      <alignment vertical="center"/>
      <protection locked="0"/>
    </xf>
    <xf numFmtId="0" fontId="89" fillId="42" borderId="128" xfId="3" applyFont="1" applyBorder="1" applyAlignment="1" applyProtection="1">
      <protection locked="0"/>
    </xf>
    <xf numFmtId="0" fontId="89" fillId="42" borderId="129" xfId="3" applyFont="1" applyBorder="1" applyAlignment="1" applyProtection="1">
      <protection locked="0"/>
    </xf>
    <xf numFmtId="0" fontId="89" fillId="42" borderId="130" xfId="3" applyFont="1" applyBorder="1" applyAlignment="1" applyProtection="1">
      <protection locked="0"/>
    </xf>
    <xf numFmtId="0" fontId="38" fillId="48" borderId="129" xfId="0" applyFont="1" applyFill="1" applyBorder="1" applyAlignment="1" applyProtection="1">
      <alignment horizontal="center" vertical="center" wrapText="1"/>
      <protection locked="0"/>
    </xf>
    <xf numFmtId="0" fontId="38" fillId="48" borderId="278" xfId="0" applyFont="1" applyFill="1" applyBorder="1" applyAlignment="1" applyProtection="1">
      <alignment horizontal="center" vertical="center" wrapText="1"/>
      <protection locked="0"/>
    </xf>
    <xf numFmtId="0" fontId="38" fillId="48" borderId="131" xfId="0" applyFont="1" applyFill="1" applyBorder="1" applyAlignment="1" applyProtection="1">
      <alignment horizontal="center" vertical="center" wrapText="1"/>
      <protection locked="0"/>
    </xf>
    <xf numFmtId="0" fontId="38" fillId="48" borderId="292" xfId="0" applyFont="1" applyFill="1" applyBorder="1" applyAlignment="1" applyProtection="1">
      <alignment horizontal="center" vertical="center" wrapText="1"/>
      <protection locked="0"/>
    </xf>
    <xf numFmtId="0" fontId="75" fillId="44" borderId="129" xfId="5" quotePrefix="1" applyBorder="1" applyAlignment="1">
      <alignment horizontal="center" vertical="top"/>
    </xf>
    <xf numFmtId="0" fontId="75" fillId="44" borderId="57" xfId="5" quotePrefix="1" applyBorder="1" applyAlignment="1">
      <alignment horizontal="center" vertical="top"/>
    </xf>
    <xf numFmtId="0" fontId="75" fillId="44" borderId="130" xfId="5" quotePrefix="1" applyBorder="1" applyAlignment="1">
      <alignment horizontal="center" vertical="top"/>
    </xf>
    <xf numFmtId="0" fontId="38" fillId="48" borderId="129" xfId="0" applyFont="1" applyFill="1" applyBorder="1" applyAlignment="1">
      <alignment horizontal="center" vertical="center" wrapText="1"/>
    </xf>
    <xf numFmtId="0" fontId="38" fillId="48" borderId="57" xfId="0" applyFont="1" applyFill="1" applyBorder="1" applyAlignment="1">
      <alignment horizontal="center" vertical="center" wrapText="1"/>
    </xf>
    <xf numFmtId="0" fontId="38" fillId="48" borderId="130" xfId="0" applyFont="1" applyFill="1" applyBorder="1" applyAlignment="1">
      <alignment horizontal="center" vertical="center" wrapText="1"/>
    </xf>
    <xf numFmtId="0" fontId="38" fillId="48" borderId="221" xfId="0" applyFont="1" applyFill="1" applyBorder="1" applyAlignment="1">
      <alignment horizontal="center" vertical="center" wrapText="1"/>
    </xf>
    <xf numFmtId="0" fontId="38" fillId="48" borderId="64" xfId="0" applyFont="1" applyFill="1" applyBorder="1" applyAlignment="1">
      <alignment horizontal="center" vertical="center" wrapText="1"/>
    </xf>
    <xf numFmtId="0" fontId="38" fillId="48" borderId="222" xfId="0" applyFont="1" applyFill="1" applyBorder="1" applyAlignment="1">
      <alignment horizontal="center" vertical="center" wrapText="1"/>
    </xf>
    <xf numFmtId="0" fontId="56" fillId="3" borderId="215" xfId="1" applyFont="1" applyFill="1" applyBorder="1" applyAlignment="1" applyProtection="1">
      <alignment horizontal="center"/>
      <protection locked="0"/>
    </xf>
    <xf numFmtId="0" fontId="56" fillId="23" borderId="177" xfId="1" applyFont="1" applyFill="1" applyBorder="1" applyProtection="1">
      <protection locked="0"/>
    </xf>
    <xf numFmtId="0" fontId="56" fillId="3" borderId="216" xfId="1" applyFont="1" applyFill="1" applyBorder="1" applyAlignment="1" applyProtection="1">
      <alignment horizontal="center"/>
      <protection locked="0"/>
    </xf>
    <xf numFmtId="0" fontId="56" fillId="23" borderId="217" xfId="1" applyFont="1" applyFill="1" applyBorder="1" applyProtection="1">
      <protection locked="0"/>
    </xf>
    <xf numFmtId="0" fontId="56" fillId="3" borderId="218" xfId="1" applyFont="1" applyFill="1" applyBorder="1" applyAlignment="1" applyProtection="1">
      <alignment horizontal="center"/>
      <protection locked="0"/>
    </xf>
    <xf numFmtId="0" fontId="56" fillId="23" borderId="72" xfId="1" applyFont="1" applyFill="1" applyBorder="1" applyProtection="1">
      <protection locked="0"/>
    </xf>
    <xf numFmtId="0" fontId="56" fillId="23" borderId="219" xfId="1" applyFont="1" applyFill="1" applyBorder="1" applyProtection="1">
      <protection locked="0"/>
    </xf>
    <xf numFmtId="0" fontId="56" fillId="3" borderId="136" xfId="1" applyFont="1" applyFill="1" applyBorder="1" applyAlignment="1" applyProtection="1">
      <alignment horizontal="center"/>
      <protection locked="0"/>
    </xf>
    <xf numFmtId="0" fontId="56" fillId="23" borderId="162" xfId="1" applyFont="1" applyFill="1" applyBorder="1" applyProtection="1">
      <protection locked="0"/>
    </xf>
    <xf numFmtId="0" fontId="56" fillId="3" borderId="161" xfId="1" applyFont="1" applyFill="1" applyBorder="1" applyAlignment="1" applyProtection="1">
      <alignment horizontal="center"/>
      <protection locked="0"/>
    </xf>
    <xf numFmtId="0" fontId="56" fillId="23" borderId="220" xfId="1" applyFont="1" applyFill="1" applyBorder="1" applyProtection="1">
      <protection locked="0"/>
    </xf>
    <xf numFmtId="0" fontId="36" fillId="30" borderId="57" xfId="0" applyFont="1" applyFill="1" applyBorder="1" applyAlignment="1">
      <alignment horizontal="center"/>
    </xf>
    <xf numFmtId="0" fontId="3" fillId="27" borderId="57" xfId="0" applyFont="1" applyFill="1" applyBorder="1"/>
    <xf numFmtId="0" fontId="31" fillId="46" borderId="75" xfId="4" applyFont="1" applyBorder="1">
      <alignment horizontal="center" vertical="center"/>
    </xf>
    <xf numFmtId="0" fontId="31" fillId="46" borderId="68" xfId="4" applyFont="1" applyBorder="1">
      <alignment horizontal="center" vertical="center"/>
    </xf>
    <xf numFmtId="0" fontId="31" fillId="46" borderId="79" xfId="4" applyFont="1" applyBorder="1">
      <alignment horizontal="center" vertical="center"/>
    </xf>
    <xf numFmtId="0" fontId="31" fillId="46" borderId="80" xfId="4" applyFont="1" applyBorder="1">
      <alignment horizontal="center" vertical="center"/>
    </xf>
    <xf numFmtId="0" fontId="0" fillId="45" borderId="57" xfId="6" applyFont="1" applyAlignment="1">
      <alignment horizontal="center"/>
    </xf>
    <xf numFmtId="179" fontId="4" fillId="35" borderId="159" xfId="0" applyNumberFormat="1" applyFont="1" applyFill="1" applyBorder="1" applyAlignment="1">
      <alignment horizontal="center" vertical="center" wrapText="1"/>
    </xf>
    <xf numFmtId="179" fontId="4" fillId="35" borderId="141" xfId="0" applyNumberFormat="1" applyFont="1" applyFill="1" applyBorder="1" applyAlignment="1">
      <alignment horizontal="center" vertical="center" wrapText="1"/>
    </xf>
    <xf numFmtId="179" fontId="4" fillId="35" borderId="142" xfId="0" applyNumberFormat="1" applyFont="1" applyFill="1" applyBorder="1" applyAlignment="1">
      <alignment horizontal="center" vertical="center" wrapText="1"/>
    </xf>
    <xf numFmtId="179" fontId="4" fillId="35" borderId="158" xfId="0" applyNumberFormat="1" applyFont="1" applyFill="1" applyBorder="1" applyAlignment="1">
      <alignment horizontal="center" vertical="center" wrapText="1"/>
    </xf>
    <xf numFmtId="179" fontId="4" fillId="35" borderId="125" xfId="0" applyNumberFormat="1" applyFont="1" applyFill="1" applyBorder="1" applyAlignment="1">
      <alignment horizontal="center" vertical="center" wrapText="1"/>
    </xf>
    <xf numFmtId="179" fontId="4" fillId="35" borderId="143" xfId="0" applyNumberFormat="1" applyFont="1" applyFill="1" applyBorder="1" applyAlignment="1">
      <alignment horizontal="center" vertical="center" wrapText="1"/>
    </xf>
    <xf numFmtId="175" fontId="127" fillId="24" borderId="125" xfId="0" applyNumberFormat="1" applyFont="1" applyFill="1" applyBorder="1" applyAlignment="1">
      <alignment horizontal="center" vertical="center" wrapText="1"/>
    </xf>
    <xf numFmtId="179" fontId="1" fillId="7" borderId="158" xfId="0" applyNumberFormat="1" applyFont="1" applyFill="1" applyBorder="1" applyAlignment="1" applyProtection="1">
      <alignment horizontal="center" vertical="center" wrapText="1"/>
      <protection locked="0"/>
    </xf>
    <xf numFmtId="179" fontId="1" fillId="7" borderId="173" xfId="0" applyNumberFormat="1" applyFont="1" applyFill="1" applyBorder="1" applyAlignment="1" applyProtection="1">
      <alignment horizontal="center" vertical="center" wrapText="1"/>
      <protection locked="0"/>
    </xf>
    <xf numFmtId="179" fontId="1" fillId="7" borderId="157" xfId="0" applyNumberFormat="1" applyFont="1" applyFill="1" applyBorder="1" applyAlignment="1" applyProtection="1">
      <alignment horizontal="center" vertical="center" wrapText="1"/>
      <protection locked="0"/>
    </xf>
    <xf numFmtId="179" fontId="1" fillId="7" borderId="175" xfId="0" applyNumberFormat="1" applyFont="1" applyFill="1" applyBorder="1" applyAlignment="1" applyProtection="1">
      <alignment horizontal="center" vertical="center" wrapText="1"/>
      <protection locked="0"/>
    </xf>
    <xf numFmtId="175" fontId="127" fillId="24" borderId="143" xfId="0" applyNumberFormat="1" applyFont="1" applyFill="1" applyBorder="1" applyAlignment="1">
      <alignment horizontal="center" vertical="center" wrapText="1"/>
    </xf>
    <xf numFmtId="0" fontId="75" fillId="44" borderId="257" xfId="5" quotePrefix="1" applyBorder="1">
      <alignment horizontal="center" vertical="center"/>
    </xf>
    <xf numFmtId="0" fontId="75" fillId="44" borderId="258" xfId="5" quotePrefix="1" applyBorder="1">
      <alignment horizontal="center" vertical="center"/>
    </xf>
    <xf numFmtId="0" fontId="75" fillId="44" borderId="259" xfId="5" quotePrefix="1" applyBorder="1">
      <alignment horizontal="center" vertical="center"/>
    </xf>
    <xf numFmtId="0" fontId="126" fillId="45" borderId="57" xfId="6" applyFont="1" applyAlignment="1">
      <alignment horizontal="center" vertical="center" wrapText="1"/>
    </xf>
    <xf numFmtId="0" fontId="126" fillId="45" borderId="130" xfId="6" applyFont="1" applyBorder="1" applyAlignment="1">
      <alignment horizontal="center" vertical="center" wrapText="1"/>
    </xf>
    <xf numFmtId="183" fontId="83" fillId="29" borderId="57" xfId="0" applyNumberFormat="1" applyFont="1" applyFill="1" applyBorder="1" applyAlignment="1">
      <alignment horizontal="center" vertical="center"/>
    </xf>
    <xf numFmtId="183" fontId="83" fillId="29" borderId="146" xfId="0" applyNumberFormat="1" applyFont="1" applyFill="1" applyBorder="1" applyAlignment="1">
      <alignment horizontal="center" vertical="center"/>
    </xf>
    <xf numFmtId="175" fontId="127" fillId="24" borderId="158" xfId="0" applyNumberFormat="1" applyFont="1" applyFill="1" applyBorder="1" applyAlignment="1">
      <alignment horizontal="center" vertical="center" wrapText="1"/>
    </xf>
    <xf numFmtId="0" fontId="126" fillId="45" borderId="129" xfId="6" applyFont="1" applyBorder="1" applyAlignment="1">
      <alignment horizontal="center" vertical="center" wrapText="1"/>
    </xf>
    <xf numFmtId="0" fontId="75" fillId="45" borderId="57" xfId="6" applyFont="1">
      <alignment horizontal="center" vertical="center"/>
    </xf>
    <xf numFmtId="0" fontId="131" fillId="65" borderId="267" xfId="7" applyFont="1" applyFill="1" applyBorder="1" applyAlignment="1">
      <alignment horizontal="center" vertical="center"/>
    </xf>
    <xf numFmtId="0" fontId="131" fillId="65" borderId="268" xfId="7" applyFont="1" applyFill="1" applyBorder="1" applyAlignment="1">
      <alignment horizontal="center" vertical="center"/>
    </xf>
    <xf numFmtId="0" fontId="131" fillId="65" borderId="269" xfId="7" applyFont="1" applyFill="1" applyBorder="1" applyAlignment="1">
      <alignment horizontal="center" vertical="center"/>
    </xf>
    <xf numFmtId="2" fontId="10" fillId="8" borderId="137" xfId="0" applyNumberFormat="1" applyFont="1" applyFill="1" applyBorder="1" applyAlignment="1">
      <alignment horizontal="center" vertical="center"/>
    </xf>
    <xf numFmtId="2" fontId="3" fillId="0" borderId="137" xfId="0" applyNumberFormat="1" applyFont="1" applyBorder="1"/>
    <xf numFmtId="0" fontId="4" fillId="7" borderId="137" xfId="0" applyFont="1" applyFill="1" applyBorder="1" applyAlignment="1" applyProtection="1">
      <alignment horizontal="center" vertical="center"/>
      <protection locked="0"/>
    </xf>
    <xf numFmtId="0" fontId="3" fillId="0" borderId="137" xfId="0" applyFont="1" applyBorder="1" applyProtection="1">
      <protection locked="0"/>
    </xf>
    <xf numFmtId="0" fontId="130" fillId="64" borderId="57" xfId="0" applyFont="1" applyFill="1" applyBorder="1" applyAlignment="1">
      <alignment horizontal="center" vertical="center"/>
    </xf>
    <xf numFmtId="0" fontId="93" fillId="27" borderId="57" xfId="0" applyFont="1" applyFill="1" applyBorder="1"/>
    <xf numFmtId="0" fontId="4" fillId="7" borderId="139" xfId="0" applyFont="1" applyFill="1" applyBorder="1" applyAlignment="1" applyProtection="1">
      <alignment horizontal="center" vertical="center"/>
      <protection locked="0"/>
    </xf>
    <xf numFmtId="0" fontId="131" fillId="65" borderId="147" xfId="7" applyFont="1" applyFill="1" applyBorder="1" applyAlignment="1">
      <alignment horizontal="center" vertical="center"/>
    </xf>
    <xf numFmtId="0" fontId="131" fillId="65" borderId="57" xfId="7" applyFont="1" applyFill="1" applyAlignment="1">
      <alignment horizontal="center" vertical="center"/>
    </xf>
    <xf numFmtId="0" fontId="131" fillId="65" borderId="146" xfId="7" applyFont="1" applyFill="1" applyBorder="1" applyAlignment="1">
      <alignment horizontal="center" vertical="center"/>
    </xf>
    <xf numFmtId="9" fontId="4" fillId="7" borderId="271" xfId="0" applyNumberFormat="1" applyFont="1" applyFill="1" applyBorder="1" applyAlignment="1" applyProtection="1">
      <alignment horizontal="center" vertical="center"/>
      <protection locked="0"/>
    </xf>
    <xf numFmtId="0" fontId="3" fillId="0" borderId="271" xfId="0" applyFont="1" applyBorder="1" applyProtection="1">
      <protection locked="0"/>
    </xf>
    <xf numFmtId="0" fontId="93" fillId="27" borderId="268" xfId="0" applyFont="1" applyFill="1" applyBorder="1"/>
    <xf numFmtId="0" fontId="4" fillId="57" borderId="57" xfId="8" applyFont="1" applyAlignment="1">
      <alignment horizontal="center" vertical="center"/>
    </xf>
    <xf numFmtId="0" fontId="4" fillId="57" borderId="146" xfId="8" applyFont="1" applyBorder="1" applyAlignment="1">
      <alignment horizontal="center" vertical="center"/>
    </xf>
    <xf numFmtId="0" fontId="4" fillId="57" borderId="268" xfId="8" applyFont="1" applyBorder="1" applyAlignment="1">
      <alignment horizontal="center" vertical="center"/>
    </xf>
    <xf numFmtId="0" fontId="4" fillId="57" borderId="269" xfId="8" applyFont="1" applyBorder="1" applyAlignment="1">
      <alignment horizontal="center" vertical="center"/>
    </xf>
    <xf numFmtId="0" fontId="130" fillId="57" borderId="57" xfId="8" applyFont="1" applyAlignment="1">
      <alignment horizontal="center" vertical="center"/>
    </xf>
    <xf numFmtId="0" fontId="130" fillId="57" borderId="264" xfId="8" applyFont="1" applyBorder="1" applyAlignment="1">
      <alignment horizontal="center" vertical="center" wrapText="1"/>
    </xf>
    <xf numFmtId="0" fontId="130" fillId="57" borderId="270" xfId="8" applyFont="1" applyBorder="1" applyAlignment="1">
      <alignment horizontal="center" vertical="center" wrapText="1"/>
    </xf>
    <xf numFmtId="0" fontId="130" fillId="57" borderId="264" xfId="8" applyFont="1" applyBorder="1" applyAlignment="1">
      <alignment horizontal="center" vertical="center"/>
    </xf>
    <xf numFmtId="0" fontId="130" fillId="57" borderId="270" xfId="8" applyFont="1" applyBorder="1" applyAlignment="1">
      <alignment horizontal="center" vertical="center"/>
    </xf>
    <xf numFmtId="1" fontId="20" fillId="66" borderId="184" xfId="0" applyNumberFormat="1" applyFont="1" applyFill="1" applyBorder="1" applyAlignment="1">
      <alignment horizontal="center" vertical="center"/>
    </xf>
    <xf numFmtId="1" fontId="20" fillId="66" borderId="183" xfId="0" applyNumberFormat="1" applyFont="1" applyFill="1" applyBorder="1" applyAlignment="1">
      <alignment horizontal="center" vertical="center"/>
    </xf>
    <xf numFmtId="0" fontId="3" fillId="0" borderId="137" xfId="0" applyFont="1" applyBorder="1"/>
    <xf numFmtId="0" fontId="131" fillId="65" borderId="139" xfId="7" applyFont="1" applyFill="1" applyBorder="1" applyAlignment="1">
      <alignment horizontal="center" vertical="center"/>
    </xf>
    <xf numFmtId="0" fontId="133" fillId="65" borderId="137" xfId="7" applyFont="1" applyFill="1" applyBorder="1" applyAlignment="1"/>
    <xf numFmtId="0" fontId="34" fillId="46" borderId="75" xfId="4" applyFont="1" applyBorder="1">
      <alignment horizontal="center" vertical="center"/>
    </xf>
    <xf numFmtId="0" fontId="34" fillId="46" borderId="68" xfId="4" applyFont="1" applyBorder="1">
      <alignment horizontal="center" vertical="center"/>
    </xf>
    <xf numFmtId="0" fontId="73" fillId="45" borderId="57" xfId="6" applyFont="1" applyAlignment="1"/>
    <xf numFmtId="0" fontId="31" fillId="46" borderId="69" xfId="4" applyFont="1" applyBorder="1">
      <alignment horizontal="center" vertical="center"/>
    </xf>
    <xf numFmtId="0" fontId="31" fillId="46" borderId="72" xfId="4" applyFont="1" applyBorder="1">
      <alignment horizontal="center" vertical="center"/>
    </xf>
    <xf numFmtId="0" fontId="31" fillId="46" borderId="73" xfId="4" applyFont="1" applyBorder="1">
      <alignment horizontal="center" vertical="center"/>
    </xf>
    <xf numFmtId="0" fontId="54" fillId="57" borderId="57" xfId="8" applyFont="1" applyAlignment="1">
      <alignment horizontal="center" vertical="center" wrapText="1"/>
    </xf>
    <xf numFmtId="0" fontId="132" fillId="57" borderId="57" xfId="8" applyFont="1" applyAlignment="1">
      <alignment wrapText="1"/>
    </xf>
    <xf numFmtId="0" fontId="41" fillId="65" borderId="139" xfId="7" applyFont="1" applyFill="1" applyBorder="1" applyAlignment="1">
      <alignment horizontal="center" vertical="center"/>
    </xf>
    <xf numFmtId="0" fontId="54" fillId="57" borderId="146" xfId="8" applyFont="1" applyBorder="1" applyAlignment="1">
      <alignment horizontal="center" vertical="center" wrapText="1"/>
    </xf>
    <xf numFmtId="168" fontId="21" fillId="8" borderId="59" xfId="0" applyNumberFormat="1" applyFont="1" applyFill="1" applyBorder="1" applyAlignment="1">
      <alignment horizontal="center" vertical="center"/>
    </xf>
    <xf numFmtId="0" fontId="3" fillId="0" borderId="62" xfId="0" applyFont="1" applyBorder="1"/>
    <xf numFmtId="168" fontId="14" fillId="18" borderId="28" xfId="0" applyNumberFormat="1" applyFont="1" applyFill="1" applyBorder="1" applyAlignment="1">
      <alignment horizontal="center" vertical="center"/>
    </xf>
    <xf numFmtId="0" fontId="3" fillId="0" borderId="111" xfId="0" applyFont="1" applyBorder="1"/>
    <xf numFmtId="0" fontId="3" fillId="0" borderId="60" xfId="0" applyFont="1" applyBorder="1"/>
    <xf numFmtId="165" fontId="5" fillId="8" borderId="113" xfId="0" applyNumberFormat="1" applyFont="1" applyFill="1" applyBorder="1" applyAlignment="1">
      <alignment horizontal="center" vertical="center"/>
    </xf>
    <xf numFmtId="0" fontId="3" fillId="0" borderId="114" xfId="0" applyFont="1" applyBorder="1"/>
    <xf numFmtId="0" fontId="39" fillId="6" borderId="63" xfId="0" applyFont="1" applyFill="1" applyBorder="1" applyAlignment="1">
      <alignment horizontal="center" vertical="center" wrapText="1"/>
    </xf>
    <xf numFmtId="0" fontId="3" fillId="0" borderId="65" xfId="0" applyFont="1" applyBorder="1"/>
    <xf numFmtId="0" fontId="39" fillId="6" borderId="109" xfId="0" applyFont="1" applyFill="1" applyBorder="1" applyAlignment="1">
      <alignment horizontal="center" vertical="center" wrapText="1"/>
    </xf>
    <xf numFmtId="0" fontId="3" fillId="0" borderId="110" xfId="0" applyFont="1" applyBorder="1"/>
    <xf numFmtId="0" fontId="22" fillId="16" borderId="115" xfId="0" applyFont="1" applyFill="1" applyBorder="1" applyAlignment="1">
      <alignment horizontal="center" vertical="center" wrapText="1"/>
    </xf>
    <xf numFmtId="0" fontId="3" fillId="0" borderId="116" xfId="0" applyFont="1" applyBorder="1"/>
    <xf numFmtId="0" fontId="3" fillId="0" borderId="117" xfId="0" applyFont="1" applyBorder="1"/>
    <xf numFmtId="0" fontId="3" fillId="0" borderId="118" xfId="0" applyFont="1" applyBorder="1"/>
    <xf numFmtId="0" fontId="3" fillId="0" borderId="35" xfId="0" applyFont="1" applyBorder="1"/>
    <xf numFmtId="0" fontId="3" fillId="0" borderId="37" xfId="0" applyFont="1" applyBorder="1"/>
    <xf numFmtId="0" fontId="21" fillId="16" borderId="3" xfId="0" applyFont="1" applyFill="1" applyBorder="1" applyAlignment="1">
      <alignment horizontal="center" vertical="center"/>
    </xf>
    <xf numFmtId="0" fontId="3" fillId="0" borderId="56" xfId="0" applyFont="1" applyBorder="1"/>
    <xf numFmtId="0" fontId="33" fillId="16" borderId="21" xfId="0" applyFont="1" applyFill="1" applyBorder="1" applyAlignment="1">
      <alignment horizontal="center" vertical="center"/>
    </xf>
    <xf numFmtId="0" fontId="3" fillId="0" borderId="24" xfId="0" applyFont="1" applyBorder="1"/>
    <xf numFmtId="0" fontId="0" fillId="0" borderId="0" xfId="0"/>
    <xf numFmtId="0" fontId="3" fillId="0" borderId="25" xfId="0" applyFont="1" applyBorder="1"/>
    <xf numFmtId="0" fontId="3" fillId="0" borderId="34" xfId="0" applyFont="1" applyBorder="1"/>
    <xf numFmtId="0" fontId="4" fillId="16" borderId="28" xfId="0" applyFont="1" applyFill="1" applyBorder="1" applyAlignment="1">
      <alignment horizontal="center" vertical="center"/>
    </xf>
    <xf numFmtId="0" fontId="3" fillId="0" borderId="30" xfId="0" applyFont="1" applyBorder="1"/>
    <xf numFmtId="0" fontId="4" fillId="16" borderId="21" xfId="0" applyFont="1" applyFill="1" applyBorder="1" applyAlignment="1">
      <alignment horizontal="center" vertical="center"/>
    </xf>
    <xf numFmtId="0" fontId="22" fillId="16" borderId="82" xfId="0" applyFont="1" applyFill="1" applyBorder="1" applyAlignment="1">
      <alignment horizontal="center" vertical="center" wrapText="1"/>
    </xf>
    <xf numFmtId="0" fontId="3" fillId="0" borderId="83" xfId="0" applyFont="1" applyBorder="1"/>
    <xf numFmtId="0" fontId="3" fillId="0" borderId="84" xfId="0" applyFont="1" applyBorder="1"/>
    <xf numFmtId="164" fontId="33" fillId="17" borderId="85" xfId="0" applyNumberFormat="1" applyFont="1" applyFill="1" applyBorder="1" applyAlignment="1">
      <alignment horizontal="center" vertical="center"/>
    </xf>
    <xf numFmtId="0" fontId="3" fillId="0" borderId="86" xfId="0" applyFont="1" applyBorder="1"/>
    <xf numFmtId="0" fontId="3" fillId="0" borderId="89" xfId="0" applyFont="1" applyBorder="1"/>
    <xf numFmtId="0" fontId="3" fillId="0" borderId="90" xfId="0" applyFont="1" applyBorder="1"/>
    <xf numFmtId="164" fontId="46" fillId="18" borderId="87" xfId="0" applyNumberFormat="1" applyFont="1" applyFill="1" applyBorder="1" applyAlignment="1">
      <alignment horizontal="center" vertical="center"/>
    </xf>
    <xf numFmtId="0" fontId="3" fillId="0" borderId="29" xfId="0" applyFont="1" applyBorder="1"/>
    <xf numFmtId="0" fontId="3" fillId="0" borderId="88" xfId="0" applyFont="1" applyBorder="1"/>
    <xf numFmtId="0" fontId="14" fillId="16" borderId="85" xfId="0" applyFont="1" applyFill="1" applyBorder="1" applyAlignment="1">
      <alignment horizontal="center" vertical="center" wrapText="1"/>
    </xf>
    <xf numFmtId="14" fontId="46" fillId="18" borderId="91" xfId="0" applyNumberFormat="1" applyFont="1" applyFill="1" applyBorder="1" applyAlignment="1">
      <alignment horizontal="center" vertical="center"/>
    </xf>
    <xf numFmtId="0" fontId="3" fillId="0" borderId="92" xfId="0" applyFont="1" applyBorder="1"/>
    <xf numFmtId="0" fontId="3" fillId="0" borderId="93" xfId="0" applyFont="1" applyBorder="1"/>
    <xf numFmtId="1" fontId="47" fillId="17" borderId="85" xfId="0" applyNumberFormat="1" applyFont="1" applyFill="1" applyBorder="1" applyAlignment="1">
      <alignment horizontal="center" vertical="center"/>
    </xf>
    <xf numFmtId="0" fontId="3" fillId="0" borderId="95" xfId="0" applyFont="1" applyBorder="1"/>
    <xf numFmtId="0" fontId="3" fillId="0" borderId="96" xfId="0" applyFont="1" applyBorder="1"/>
    <xf numFmtId="0" fontId="3" fillId="0" borderId="97" xfId="0" applyFont="1" applyBorder="1"/>
    <xf numFmtId="14" fontId="6" fillId="17" borderId="21" xfId="0" applyNumberFormat="1" applyFont="1" applyFill="1" applyBorder="1" applyAlignment="1">
      <alignment horizontal="center" vertical="center"/>
    </xf>
    <xf numFmtId="0" fontId="3" fillId="0" borderId="99" xfId="0" applyFont="1" applyBorder="1"/>
    <xf numFmtId="0" fontId="3" fillId="0" borderId="100" xfId="0" applyFont="1" applyBorder="1"/>
    <xf numFmtId="14" fontId="33" fillId="18" borderId="101" xfId="0" applyNumberFormat="1" applyFont="1" applyFill="1" applyBorder="1" applyAlignment="1">
      <alignment horizontal="center" vertical="center"/>
    </xf>
    <xf numFmtId="0" fontId="3" fillId="0" borderId="102" xfId="0" applyFont="1" applyBorder="1"/>
    <xf numFmtId="0" fontId="3" fillId="0" borderId="106" xfId="0" applyFont="1" applyBorder="1"/>
    <xf numFmtId="0" fontId="3" fillId="0" borderId="107" xfId="0" applyFont="1" applyBorder="1"/>
    <xf numFmtId="0" fontId="3" fillId="0" borderId="108" xfId="0" applyFont="1" applyBorder="1"/>
    <xf numFmtId="0" fontId="10" fillId="16" borderId="103" xfId="0" applyFont="1" applyFill="1" applyBorder="1" applyAlignment="1">
      <alignment horizontal="center" vertical="center"/>
    </xf>
    <xf numFmtId="0" fontId="3" fillId="0" borderId="104" xfId="0" applyFont="1" applyBorder="1"/>
    <xf numFmtId="0" fontId="3" fillId="0" borderId="105" xfId="0" applyFont="1" applyBorder="1"/>
    <xf numFmtId="0" fontId="39" fillId="6" borderId="59" xfId="0" applyFont="1" applyFill="1" applyBorder="1" applyAlignment="1">
      <alignment horizontal="center" vertical="center" wrapText="1"/>
    </xf>
    <xf numFmtId="0" fontId="22" fillId="17" borderId="115" xfId="0" applyFont="1" applyFill="1" applyBorder="1" applyAlignment="1">
      <alignment horizontal="center" vertical="center" wrapText="1"/>
    </xf>
    <xf numFmtId="9" fontId="49" fillId="18" borderId="21" xfId="0" applyNumberFormat="1" applyFont="1" applyFill="1" applyBorder="1" applyAlignment="1">
      <alignment horizontal="center" vertical="center"/>
    </xf>
    <xf numFmtId="9" fontId="48" fillId="18" borderId="21" xfId="0" applyNumberFormat="1" applyFont="1" applyFill="1" applyBorder="1" applyAlignment="1">
      <alignment horizontal="center" vertical="center"/>
    </xf>
    <xf numFmtId="9" fontId="44" fillId="17" borderId="91" xfId="0" applyNumberFormat="1" applyFont="1" applyFill="1" applyBorder="1" applyAlignment="1">
      <alignment horizontal="center" vertical="center"/>
    </xf>
    <xf numFmtId="0" fontId="21" fillId="17" borderId="82" xfId="0" applyFont="1" applyFill="1" applyBorder="1" applyAlignment="1">
      <alignment horizontal="center" vertical="center"/>
    </xf>
    <xf numFmtId="164" fontId="21" fillId="17" borderId="87" xfId="0" applyNumberFormat="1" applyFont="1" applyFill="1" applyBorder="1" applyAlignment="1">
      <alignment horizontal="center" vertical="center"/>
    </xf>
    <xf numFmtId="0" fontId="26" fillId="17" borderId="119" xfId="0" applyFont="1" applyFill="1" applyBorder="1" applyAlignment="1">
      <alignment horizontal="center" vertical="center" wrapText="1"/>
    </xf>
    <xf numFmtId="0" fontId="3" fillId="0" borderId="120" xfId="0" applyFont="1" applyBorder="1"/>
    <xf numFmtId="181" fontId="21" fillId="17" borderId="87" xfId="0" applyNumberFormat="1" applyFont="1" applyFill="1" applyBorder="1" applyAlignment="1">
      <alignment horizontal="center" vertical="center"/>
    </xf>
    <xf numFmtId="0" fontId="21" fillId="17" borderId="87" xfId="0" applyFont="1" applyFill="1" applyBorder="1" applyAlignment="1">
      <alignment horizontal="center" vertical="center"/>
    </xf>
    <xf numFmtId="0" fontId="26" fillId="17" borderId="87" xfId="0" applyFont="1" applyFill="1" applyBorder="1" applyAlignment="1">
      <alignment horizontal="center" vertical="center" wrapText="1"/>
    </xf>
  </cellXfs>
  <cellStyles count="9">
    <cellStyle name="Estilo 1" xfId="3" xr:uid="{BEC43468-58F0-44F6-91AB-B14C41B4535D}"/>
    <cellStyle name="Estilo 2" xfId="4" xr:uid="{39C9EDFA-AF71-446A-A872-7FF0AAC2F781}"/>
    <cellStyle name="Estilo 3" xfId="5" xr:uid="{708EFAA5-FBCC-41B8-9C4F-D56A380E7B57}"/>
    <cellStyle name="Estilo 4" xfId="6" xr:uid="{118B21CD-8A04-4B84-BFA9-A55E5A024BF2}"/>
    <cellStyle name="Estilo 5" xfId="7" xr:uid="{5FDE0093-A7EC-4CA2-B668-813F77C40249}"/>
    <cellStyle name="Estilo 6" xfId="8" xr:uid="{20EA5D2E-E537-4F62-A252-8A584B6D2AE0}"/>
    <cellStyle name="Hiperlink" xfId="1" builtinId="8"/>
    <cellStyle name="Normal" xfId="0" builtinId="0"/>
    <cellStyle name="Porcentagem" xfId="2" builtinId="5"/>
  </cellStyles>
  <dxfs count="215">
    <dxf>
      <font>
        <color rgb="FF00B050"/>
      </font>
      <fill>
        <patternFill patternType="none"/>
      </fill>
    </dxf>
    <dxf>
      <font>
        <color rgb="FF00B050"/>
      </font>
      <fill>
        <patternFill patternType="none"/>
      </fill>
    </dxf>
    <dxf>
      <font>
        <color rgb="FF00B050"/>
      </font>
      <fill>
        <patternFill patternType="none"/>
      </fill>
    </dxf>
    <dxf>
      <font>
        <color rgb="FF00B050"/>
      </font>
      <fill>
        <patternFill patternType="none"/>
      </fill>
    </dxf>
    <dxf>
      <font>
        <color rgb="FF00B050"/>
      </font>
      <fill>
        <patternFill patternType="none"/>
      </fill>
    </dxf>
    <dxf>
      <font>
        <color rgb="FF00B050"/>
      </font>
      <fill>
        <patternFill patternType="none"/>
      </fill>
    </dxf>
    <dxf>
      <font>
        <color rgb="FF00B050"/>
      </font>
      <fill>
        <patternFill patternType="none"/>
      </fill>
    </dxf>
    <dxf>
      <font>
        <color rgb="FF00B050"/>
      </font>
      <fill>
        <patternFill patternType="none"/>
      </fill>
    </dxf>
    <dxf>
      <font>
        <color rgb="FF00B050"/>
      </font>
      <fill>
        <patternFill patternType="none"/>
      </fill>
    </dxf>
    <dxf>
      <font>
        <color rgb="FF00B050"/>
      </font>
      <fill>
        <patternFill patternType="none"/>
      </fill>
    </dxf>
    <dxf>
      <font>
        <color rgb="FF00B050"/>
      </font>
      <fill>
        <patternFill patternType="none"/>
      </fill>
    </dxf>
    <dxf>
      <font>
        <color rgb="FF00B050"/>
      </font>
      <fill>
        <patternFill patternType="none"/>
      </fill>
    </dxf>
    <dxf>
      <font>
        <color rgb="FF00B050"/>
      </font>
      <fill>
        <patternFill patternType="none"/>
      </fill>
    </dxf>
    <dxf>
      <font>
        <color rgb="FF006000"/>
      </font>
    </dxf>
    <dxf>
      <font>
        <color rgb="FF9C0006"/>
      </font>
    </dxf>
    <dxf>
      <font>
        <color rgb="FF006000"/>
      </font>
    </dxf>
    <dxf>
      <font>
        <color rgb="FF9C0006"/>
      </font>
    </dxf>
    <dxf>
      <font>
        <color rgb="FF006000"/>
      </font>
    </dxf>
    <dxf>
      <font>
        <color rgb="FF9C0006"/>
      </font>
    </dxf>
    <dxf>
      <font>
        <color rgb="FF9C0006"/>
      </font>
    </dxf>
    <dxf>
      <font>
        <color rgb="FF9C0006"/>
      </font>
    </dxf>
    <dxf>
      <font>
        <color rgb="FF006000"/>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006000"/>
      </font>
    </dxf>
    <dxf>
      <font>
        <color rgb="FF9C0006"/>
      </font>
    </dxf>
    <dxf>
      <font>
        <color rgb="FF006000"/>
      </font>
    </dxf>
    <dxf>
      <font>
        <color rgb="FF9C0006"/>
      </font>
    </dxf>
    <dxf>
      <font>
        <color rgb="FF006000"/>
      </font>
    </dxf>
    <dxf>
      <font>
        <color rgb="FF9C0006"/>
      </font>
    </dxf>
    <dxf>
      <font>
        <color rgb="FF9C0006"/>
      </font>
    </dxf>
    <dxf>
      <font>
        <color rgb="FF006000"/>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9C0006"/>
      </font>
    </dxf>
    <dxf>
      <font>
        <color rgb="FF006000"/>
      </font>
    </dxf>
    <dxf>
      <font>
        <color rgb="FF006000"/>
      </font>
    </dxf>
    <dxf>
      <font>
        <color rgb="FF9C0006"/>
      </font>
    </dxf>
    <dxf>
      <font>
        <color rgb="FF006000"/>
      </font>
    </dxf>
    <dxf>
      <font>
        <color rgb="FF9C0006"/>
      </font>
    </dxf>
    <dxf>
      <font>
        <color rgb="FF006000"/>
      </font>
    </dxf>
    <dxf>
      <font>
        <color rgb="FF9C0006"/>
      </font>
    </dxf>
    <dxf>
      <font>
        <color rgb="FF9C0006"/>
      </font>
    </dxf>
    <dxf>
      <font>
        <color rgb="FF006000"/>
      </font>
    </dxf>
    <dxf>
      <font>
        <color rgb="FF006000"/>
      </font>
    </dxf>
    <dxf>
      <font>
        <color rgb="FF9C0006"/>
      </font>
    </dxf>
    <dxf>
      <font>
        <color rgb="FF006000"/>
      </font>
    </dxf>
    <dxf>
      <font>
        <color rgb="FF9C0006"/>
      </font>
    </dxf>
    <dxf>
      <font>
        <color rgb="FF006000"/>
      </font>
    </dxf>
    <dxf>
      <font>
        <color rgb="FF9C0006"/>
      </font>
    </dxf>
    <dxf>
      <font>
        <color rgb="FF9C0006"/>
      </font>
    </dxf>
    <dxf>
      <font>
        <color rgb="FF006000"/>
      </font>
    </dxf>
    <dxf>
      <font>
        <color rgb="FF006000"/>
      </font>
    </dxf>
    <dxf>
      <font>
        <color rgb="FF9C0006"/>
      </font>
    </dxf>
    <dxf>
      <font>
        <color rgb="FF9C0006"/>
      </font>
    </dxf>
    <dxf>
      <font>
        <color rgb="FF006000"/>
      </font>
    </dxf>
    <dxf>
      <font>
        <color rgb="FF006000"/>
      </font>
    </dxf>
    <dxf>
      <font>
        <color rgb="FF9C0006"/>
      </font>
    </dxf>
    <dxf>
      <font>
        <color rgb="FF006000"/>
      </font>
    </dxf>
    <dxf>
      <font>
        <color rgb="FF9C0006"/>
      </font>
    </dxf>
    <dxf>
      <font>
        <color rgb="FF006000"/>
      </font>
    </dxf>
    <dxf>
      <font>
        <color rgb="FF9C0006"/>
      </font>
    </dxf>
    <dxf>
      <font>
        <color rgb="FF9C0006"/>
      </font>
    </dxf>
    <dxf>
      <font>
        <color rgb="FF006000"/>
      </font>
    </dxf>
    <dxf>
      <font>
        <color rgb="FF006000"/>
      </font>
    </dxf>
    <dxf>
      <font>
        <color rgb="FF9C0006"/>
      </font>
    </dxf>
    <dxf>
      <font>
        <color rgb="FF006000"/>
      </font>
    </dxf>
    <dxf>
      <font>
        <color rgb="FF9C0006"/>
      </font>
    </dxf>
    <dxf>
      <font>
        <color rgb="FF006000"/>
      </font>
    </dxf>
    <dxf>
      <font>
        <color rgb="FF9C0006"/>
      </font>
    </dxf>
    <dxf>
      <font>
        <color rgb="FF9C0006"/>
      </font>
    </dxf>
    <dxf>
      <font>
        <color rgb="FF006000"/>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9C0006"/>
      </font>
    </dxf>
    <dxf>
      <font>
        <color rgb="FF006000"/>
      </font>
    </dxf>
    <dxf>
      <font>
        <color rgb="FF006000"/>
      </font>
    </dxf>
    <dxf>
      <font>
        <color rgb="FF9C0006"/>
      </font>
    </dxf>
    <dxf>
      <font>
        <color rgb="FF006000"/>
      </font>
    </dxf>
    <dxf>
      <font>
        <color rgb="FF9C0006"/>
      </font>
    </dxf>
    <dxf>
      <font>
        <color rgb="FF006000"/>
      </font>
    </dxf>
    <dxf>
      <font>
        <color rgb="FF9C0006"/>
      </font>
    </dxf>
    <dxf>
      <font>
        <color rgb="FF9C0006"/>
      </font>
    </dxf>
    <dxf>
      <font>
        <color rgb="FF006000"/>
      </font>
    </dxf>
    <dxf>
      <font>
        <color rgb="FF006000"/>
      </font>
    </dxf>
    <dxf>
      <font>
        <color rgb="FF9C0006"/>
      </font>
    </dxf>
    <dxf>
      <font>
        <color rgb="FF006000"/>
      </font>
    </dxf>
    <dxf>
      <font>
        <color rgb="FF9C0006"/>
      </font>
    </dxf>
    <dxf>
      <font>
        <color rgb="FF006000"/>
      </font>
    </dxf>
    <dxf>
      <font>
        <color rgb="FF9C0006"/>
      </font>
    </dxf>
    <dxf>
      <font>
        <color rgb="FF9C0006"/>
      </font>
    </dxf>
    <dxf>
      <font>
        <color rgb="FF006000"/>
      </font>
    </dxf>
    <dxf>
      <font>
        <color rgb="FF006000"/>
      </font>
    </dxf>
    <dxf>
      <font>
        <color rgb="FF9C0006"/>
      </font>
    </dxf>
    <dxf>
      <font>
        <color rgb="FF006000"/>
      </font>
    </dxf>
    <dxf>
      <font>
        <color rgb="FF9C0006"/>
      </font>
    </dxf>
    <dxf>
      <font>
        <color rgb="FF006000"/>
      </font>
    </dxf>
    <dxf>
      <font>
        <color rgb="FF9C0006"/>
      </font>
    </dxf>
    <dxf>
      <font>
        <color rgb="FF9C0006"/>
      </font>
    </dxf>
    <dxf>
      <font>
        <color rgb="FF006000"/>
      </font>
    </dxf>
    <dxf>
      <font>
        <color rgb="FF006000"/>
      </font>
    </dxf>
    <dxf>
      <font>
        <color rgb="FF9C0006"/>
      </font>
    </dxf>
    <dxf>
      <font>
        <color rgb="FF006000"/>
      </font>
    </dxf>
    <dxf>
      <font>
        <color rgb="FF9C0006"/>
      </font>
    </dxf>
    <dxf>
      <font>
        <color rgb="FF9C0006"/>
      </font>
    </dxf>
    <dxf>
      <font>
        <color rgb="FF006000"/>
      </font>
    </dxf>
    <dxf>
      <font>
        <color rgb="FF006000"/>
      </font>
    </dxf>
    <dxf>
      <font>
        <color rgb="FF9C0006"/>
      </font>
    </dxf>
    <dxf>
      <fill>
        <patternFill patternType="solid">
          <fgColor rgb="FFD31B17"/>
          <bgColor rgb="FFD31B17"/>
        </patternFill>
      </fill>
    </dxf>
    <dxf>
      <fill>
        <patternFill patternType="solid">
          <fgColor rgb="FF548135"/>
          <bgColor rgb="FF548135"/>
        </patternFill>
      </fill>
    </dxf>
    <dxf>
      <font>
        <color rgb="FF006000"/>
      </font>
      <fill>
        <patternFill patternType="none"/>
      </fill>
    </dxf>
    <dxf>
      <font>
        <color rgb="FF006000"/>
      </font>
    </dxf>
    <dxf>
      <font>
        <color rgb="FF9C0006"/>
      </font>
    </dxf>
    <dxf>
      <font>
        <color rgb="FF006000"/>
      </font>
      <fill>
        <patternFill patternType="none"/>
      </fill>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dxf>
    <dxf>
      <font>
        <color rgb="FF9C0006"/>
      </font>
    </dxf>
    <dxf>
      <font>
        <color rgb="FF006000"/>
      </font>
      <fill>
        <patternFill patternType="none"/>
      </fill>
    </dxf>
    <dxf>
      <font>
        <color rgb="FF006000"/>
      </font>
      <fill>
        <patternFill patternType="none"/>
      </fill>
    </dxf>
    <dxf>
      <font>
        <color rgb="FF006000"/>
      </font>
      <fill>
        <patternFill patternType="none"/>
      </fill>
    </dxf>
    <dxf>
      <fill>
        <patternFill patternType="solid">
          <fgColor rgb="FFD31B17"/>
          <bgColor rgb="FFD31B17"/>
        </patternFill>
      </fill>
    </dxf>
    <dxf>
      <fill>
        <patternFill patternType="solid">
          <fgColor rgb="FF548135"/>
          <bgColor rgb="FF548135"/>
        </patternFill>
      </fill>
    </dxf>
    <dxf>
      <font>
        <color rgb="FF006000"/>
      </font>
      <fill>
        <patternFill patternType="none"/>
      </fill>
    </dxf>
    <dxf>
      <font>
        <color rgb="FF006000"/>
      </font>
      <fill>
        <patternFill patternType="none"/>
      </fill>
    </dxf>
    <dxf>
      <font>
        <color rgb="FF006000"/>
      </font>
      <fill>
        <patternFill patternType="none"/>
      </fill>
    </dxf>
    <dxf>
      <font>
        <color rgb="FF006000"/>
      </font>
      <fill>
        <patternFill patternType="none"/>
      </fill>
    </dxf>
    <dxf>
      <font>
        <color rgb="FF006000"/>
      </font>
      <fill>
        <patternFill patternType="none"/>
      </fill>
    </dxf>
    <dxf>
      <font>
        <color rgb="FF006000"/>
      </font>
      <fill>
        <patternFill patternType="none"/>
      </fill>
    </dxf>
    <dxf>
      <font>
        <color rgb="FF006000"/>
      </font>
      <fill>
        <patternFill patternType="none"/>
      </fill>
    </dxf>
    <dxf>
      <font>
        <color rgb="FF0D6D26"/>
      </font>
      <fill>
        <patternFill patternType="none"/>
      </fill>
    </dxf>
    <dxf>
      <font>
        <color rgb="FF006000"/>
      </font>
      <fill>
        <patternFill patternType="none"/>
      </fill>
    </dxf>
    <dxf>
      <font>
        <color rgb="FF006000"/>
      </font>
      <fill>
        <patternFill patternType="none"/>
      </fill>
    </dxf>
    <dxf>
      <font>
        <color rgb="FF006000"/>
      </font>
      <fill>
        <patternFill patternType="none"/>
      </fill>
    </dxf>
    <dxf>
      <font>
        <color rgb="FF006000"/>
      </font>
      <fill>
        <patternFill patternType="none"/>
      </fill>
    </dxf>
    <dxf>
      <font>
        <color rgb="FF006000"/>
      </font>
      <fill>
        <patternFill patternType="none"/>
      </fill>
    </dxf>
    <dxf>
      <fill>
        <gradientFill type="path" left="0.5" right="0.5" top="0.5" bottom="0.5">
          <stop position="0">
            <color theme="5" tint="-0.49803155613879818"/>
          </stop>
          <stop position="1">
            <color theme="1"/>
          </stop>
        </gradientFill>
      </fill>
      <border diagonalUp="0" diagonalDown="0">
        <left/>
        <right/>
        <top/>
        <bottom/>
        <vertical/>
        <horizontal/>
      </border>
    </dxf>
  </dxfs>
  <tableStyles count="1" defaultTableStyle="TableStyleMedium2" defaultPivotStyle="PivotStyleLight16">
    <tableStyle name="Titulo" pivot="0" count="1" xr9:uid="{E0043986-2B30-4780-8ACC-0C8C59994609}">
      <tableStyleElement type="wholeTable" dxfId="214"/>
    </tableStyle>
  </tableStyles>
  <colors>
    <mruColors>
      <color rgb="FFFFFF61"/>
      <color rgb="FF94753E"/>
      <color rgb="FF006000"/>
      <color rgb="FF9C0006"/>
      <color rgb="FF0B6F33"/>
      <color rgb="FF111111"/>
      <color rgb="FF333333"/>
      <color rgb="FFFF3B3B"/>
      <color rgb="FF9C5E3C"/>
      <color rgb="FFF3A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2" Type="http://schemas.microsoft.com/office/2011/relationships/chartColorStyle" Target="colors100.xml"/><Relationship Id="rId1" Type="http://schemas.microsoft.com/office/2011/relationships/chartStyle" Target="style100.xml"/></Relationships>
</file>

<file path=xl/charts/_rels/chart101.xml.rels><?xml version="1.0" encoding="UTF-8" standalone="yes"?>
<Relationships xmlns="http://schemas.openxmlformats.org/package/2006/relationships"><Relationship Id="rId2" Type="http://schemas.microsoft.com/office/2011/relationships/chartColorStyle" Target="colors101.xml"/><Relationship Id="rId1" Type="http://schemas.microsoft.com/office/2011/relationships/chartStyle" Target="style101.xml"/></Relationships>
</file>

<file path=xl/charts/_rels/chart102.xml.rels><?xml version="1.0" encoding="UTF-8" standalone="yes"?>
<Relationships xmlns="http://schemas.openxmlformats.org/package/2006/relationships"><Relationship Id="rId2" Type="http://schemas.microsoft.com/office/2011/relationships/chartColorStyle" Target="colors102.xml"/><Relationship Id="rId1" Type="http://schemas.microsoft.com/office/2011/relationships/chartStyle" Target="style102.xml"/></Relationships>
</file>

<file path=xl/charts/_rels/chart103.xml.rels><?xml version="1.0" encoding="UTF-8" standalone="yes"?>
<Relationships xmlns="http://schemas.openxmlformats.org/package/2006/relationships"><Relationship Id="rId2" Type="http://schemas.microsoft.com/office/2011/relationships/chartColorStyle" Target="colors103.xml"/><Relationship Id="rId1" Type="http://schemas.microsoft.com/office/2011/relationships/chartStyle" Target="style103.xml"/></Relationships>
</file>

<file path=xl/charts/_rels/chart104.xml.rels><?xml version="1.0" encoding="UTF-8" standalone="yes"?>
<Relationships xmlns="http://schemas.openxmlformats.org/package/2006/relationships"><Relationship Id="rId2" Type="http://schemas.microsoft.com/office/2011/relationships/chartColorStyle" Target="colors104.xml"/><Relationship Id="rId1" Type="http://schemas.microsoft.com/office/2011/relationships/chartStyle" Target="style104.xml"/></Relationships>
</file>

<file path=xl/charts/_rels/chart105.xml.rels><?xml version="1.0" encoding="UTF-8" standalone="yes"?>
<Relationships xmlns="http://schemas.openxmlformats.org/package/2006/relationships"><Relationship Id="rId2" Type="http://schemas.microsoft.com/office/2011/relationships/chartColorStyle" Target="colors105.xml"/><Relationship Id="rId1" Type="http://schemas.microsoft.com/office/2011/relationships/chartStyle" Target="style10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3129552632858514"/>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5712628968633711E-2"/>
          <c:y val="2.0241347905282332E-2"/>
          <c:w val="0.97978504279384349"/>
          <c:h val="0.97975865209471746"/>
        </c:manualLayout>
      </c:layout>
      <c:pie3DChart>
        <c:varyColors val="1"/>
        <c:ser>
          <c:idx val="0"/>
          <c:order val="0"/>
          <c:tx>
            <c:strRef>
              <c:f>Resultados!$J$39</c:f>
              <c:strCache>
                <c:ptCount val="1"/>
                <c:pt idx="0">
                  <c:v>WDO</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7AE8-4DBB-BE81-2D60F14F6ED7}"/>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7AE8-4DBB-BE81-2D60F14F6ED7}"/>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7AE8-4DBB-BE81-2D60F14F6ED7}"/>
              </c:ext>
            </c:extLst>
          </c:dPt>
          <c:dLbls>
            <c:spPr>
              <a:solidFill>
                <a:srgbClr val="FFFFFF"/>
              </a:solidFill>
              <a:ln>
                <a:no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Resultados!$J$41:$J$43</c:f>
              <c:numCache>
                <c:formatCode>0</c:formatCode>
                <c:ptCount val="3"/>
                <c:pt idx="0">
                  <c:v>0</c:v>
                </c:pt>
                <c:pt idx="1">
                  <c:v>0</c:v>
                </c:pt>
                <c:pt idx="2">
                  <c:v>0</c:v>
                </c:pt>
              </c:numCache>
            </c:numRef>
          </c:val>
          <c:extLst>
            <c:ext xmlns:c16="http://schemas.microsoft.com/office/drawing/2014/chart" uri="{C3380CC4-5D6E-409C-BE32-E72D297353CC}">
              <c16:uniqueId val="{00000006-7AE8-4DBB-BE81-2D60F14F6ED7}"/>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803907657332019E-2"/>
          <c:y val="0.16066143998736371"/>
          <c:w val="0.89292022711379682"/>
          <c:h val="0.7736803543846521"/>
        </c:manualLayout>
      </c:layout>
      <c:barChart>
        <c:barDir val="col"/>
        <c:grouping val="clustered"/>
        <c:varyColors val="0"/>
        <c:ser>
          <c:idx val="0"/>
          <c:order val="0"/>
          <c:tx>
            <c:strRef>
              <c:f>Resultados!$J$39</c:f>
              <c:strCache>
                <c:ptCount val="1"/>
                <c:pt idx="0">
                  <c:v>WDO</c:v>
                </c:pt>
              </c:strCache>
            </c:strRef>
          </c:tx>
          <c:spPr>
            <a:gradFill flip="none" rotWithShape="1">
              <a:gsLst>
                <a:gs pos="0">
                  <a:schemeClr val="accent2">
                    <a:lumMod val="89000"/>
                  </a:schemeClr>
                </a:gs>
                <a:gs pos="25000">
                  <a:schemeClr val="accent2">
                    <a:lumMod val="89000"/>
                  </a:schemeClr>
                </a:gs>
                <a:gs pos="67000">
                  <a:schemeClr val="accent2">
                    <a:lumMod val="75000"/>
                  </a:schemeClr>
                </a:gs>
                <a:gs pos="96000">
                  <a:schemeClr val="accent2">
                    <a:lumMod val="50000"/>
                  </a:schemeClr>
                </a:gs>
              </a:gsLst>
              <a:path path="circle">
                <a:fillToRect l="50000" t="50000" r="50000" b="50000"/>
              </a:path>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Resultados!$J$44</c:f>
              <c:numCache>
                <c:formatCode>0%</c:formatCode>
                <c:ptCount val="1"/>
                <c:pt idx="0">
                  <c:v>0</c:v>
                </c:pt>
              </c:numCache>
            </c:numRef>
          </c:val>
          <c:extLst>
            <c:ext xmlns:c16="http://schemas.microsoft.com/office/drawing/2014/chart" uri="{C3380CC4-5D6E-409C-BE32-E72D297353CC}">
              <c16:uniqueId val="{00000000-6333-463D-9053-7F0CFECD3F5F}"/>
            </c:ext>
          </c:extLst>
        </c:ser>
        <c:ser>
          <c:idx val="3"/>
          <c:order val="3"/>
          <c:tx>
            <c:strRef>
              <c:f>Resultados!$L$39</c:f>
              <c:strCache>
                <c:ptCount val="1"/>
                <c:pt idx="0">
                  <c:v>WIN</c:v>
                </c:pt>
              </c:strCache>
            </c:strRef>
          </c:tx>
          <c:spPr>
            <a:gradFill rotWithShape="1">
              <a:gsLst>
                <a:gs pos="0">
                  <a:schemeClr val="accent6">
                    <a:lumMod val="40000"/>
                    <a:lumOff val="60000"/>
                  </a:schemeClr>
                </a:gs>
                <a:gs pos="25000">
                  <a:schemeClr val="bg1">
                    <a:lumMod val="75000"/>
                  </a:schemeClr>
                </a:gs>
                <a:gs pos="100000">
                  <a:schemeClr val="bg1">
                    <a:lumMod val="50000"/>
                  </a:schemeClr>
                </a:gs>
              </a:gsLst>
              <a:path path="circle">
                <a:fillToRect l="50000" t="130000" r="50000" b="-30000"/>
              </a:path>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Resultados!$L$44</c:f>
              <c:numCache>
                <c:formatCode>0%</c:formatCode>
                <c:ptCount val="1"/>
                <c:pt idx="0">
                  <c:v>0</c:v>
                </c:pt>
              </c:numCache>
            </c:numRef>
          </c:val>
          <c:extLst>
            <c:ext xmlns:c16="http://schemas.microsoft.com/office/drawing/2014/chart" uri="{C3380CC4-5D6E-409C-BE32-E72D297353CC}">
              <c16:uniqueId val="{00000005-6333-463D-9053-7F0CFECD3F5F}"/>
            </c:ext>
          </c:extLst>
        </c:ser>
        <c:dLbls>
          <c:dLblPos val="outEnd"/>
          <c:showLegendKey val="0"/>
          <c:showVal val="1"/>
          <c:showCatName val="0"/>
          <c:showSerName val="0"/>
          <c:showPercent val="0"/>
          <c:showBubbleSize val="0"/>
        </c:dLbls>
        <c:gapWidth val="100"/>
        <c:overlap val="-24"/>
        <c:axId val="543553320"/>
        <c:axId val="543553648"/>
        <c:extLst>
          <c:ext xmlns:c15="http://schemas.microsoft.com/office/drawing/2012/chart" uri="{02D57815-91ED-43cb-92C2-25804820EDAC}">
            <c15:filteredBarSeries>
              <c15:ser>
                <c:idx val="1"/>
                <c:order val="1"/>
                <c:tx>
                  <c:strRef>
                    <c:extLst>
                      <c:ext uri="{02D57815-91ED-43cb-92C2-25804820EDAC}">
                        <c15:formulaRef>
                          <c15:sqref>Resultados!#REF!</c15:sqref>
                        </c15:formulaRef>
                      </c:ext>
                    </c:extLst>
                    <c:strCache>
                      <c:ptCount val="1"/>
                      <c:pt idx="0">
                        <c:v>#REF!</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uri="{CE6537A1-D6FC-4f65-9D91-7224C49458BB}">
                      <c15:showLeaderLines val="1"/>
                      <c15:leaderLines>
                        <c:spPr>
                          <a:ln w="9525">
                            <a:solidFill>
                              <a:schemeClr val="lt1">
                                <a:lumMod val="95000"/>
                                <a:alpha val="54000"/>
                              </a:schemeClr>
                            </a:solidFill>
                          </a:ln>
                          <a:effectLst/>
                        </c:spPr>
                      </c15:leaderLines>
                    </c:ext>
                  </c:extLst>
                </c:dLbls>
                <c:val>
                  <c:numRef>
                    <c:extLst>
                      <c:ext uri="{02D57815-91ED-43cb-92C2-25804820EDAC}">
                        <c15:formulaRef>
                          <c15:sqref>Resultados!#REF!</c15:sqref>
                        </c15:formulaRef>
                      </c:ext>
                    </c:extLst>
                    <c:numCache>
                      <c:formatCode>General</c:formatCode>
                      <c:ptCount val="1"/>
                      <c:pt idx="0">
                        <c:v>1</c:v>
                      </c:pt>
                    </c:numCache>
                  </c:numRef>
                </c:val>
                <c:extLst>
                  <c:ext xmlns:c16="http://schemas.microsoft.com/office/drawing/2014/chart" uri="{C3380CC4-5D6E-409C-BE32-E72D297353CC}">
                    <c16:uniqueId val="{00000003-6333-463D-9053-7F0CFECD3F5F}"/>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Resultados!$K$39</c15:sqref>
                        </c15:formulaRef>
                      </c:ext>
                    </c:extLst>
                    <c:strCache>
                      <c:ptCount val="1"/>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Resultados!$K$44</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4-6333-463D-9053-7F0CFECD3F5F}"/>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Resultados!$M$39</c15:sqref>
                        </c15:formulaRef>
                      </c:ext>
                    </c:extLst>
                    <c:strCache>
                      <c:ptCount val="1"/>
                    </c:strCache>
                  </c:strRef>
                </c:tx>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Resultados!$M$44</c15:sqref>
                        </c15:formulaRef>
                      </c:ext>
                    </c:extLst>
                    <c:numCache>
                      <c:formatCode>General</c:formatCode>
                      <c:ptCount val="1"/>
                    </c:numCache>
                  </c:numRef>
                </c:val>
                <c:extLst xmlns:c15="http://schemas.microsoft.com/office/drawing/2012/chart">
                  <c:ext xmlns:c16="http://schemas.microsoft.com/office/drawing/2014/chart" uri="{C3380CC4-5D6E-409C-BE32-E72D297353CC}">
                    <c16:uniqueId val="{00000006-6333-463D-9053-7F0CFECD3F5F}"/>
                  </c:ext>
                </c:extLst>
              </c15:ser>
            </c15:filteredBarSeries>
          </c:ext>
        </c:extLst>
      </c:barChart>
      <c:catAx>
        <c:axId val="543553320"/>
        <c:scaling>
          <c:orientation val="minMax"/>
        </c:scaling>
        <c:delete val="1"/>
        <c:axPos val="b"/>
        <c:numFmt formatCode="General" sourceLinked="1"/>
        <c:majorTickMark val="none"/>
        <c:minorTickMark val="none"/>
        <c:tickLblPos val="nextTo"/>
        <c:crossAx val="543553648"/>
        <c:crosses val="autoZero"/>
        <c:auto val="1"/>
        <c:lblAlgn val="ctr"/>
        <c:lblOffset val="100"/>
        <c:noMultiLvlLbl val="0"/>
      </c:catAx>
      <c:valAx>
        <c:axId val="543553648"/>
        <c:scaling>
          <c:orientation val="minMax"/>
          <c:max val="1"/>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crossAx val="5435533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35610200364297E-2"/>
          <c:w val="0.92401305108030474"/>
          <c:h val="0.82169467213114755"/>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cat>
            <c:numRef>
              <c:f>Resultados!$O$15:$O$45</c:f>
              <c:numCache>
                <c:formatCode>[$-416]d</c:formatCode>
                <c:ptCount val="31"/>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numCache>
            </c:numRef>
          </c:cat>
          <c:val>
            <c:numRef>
              <c:f>Resultados!$AA$15:$AA$45</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A88F-4202-81A1-20E7AB0542DB}"/>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cat>
            <c:numRef>
              <c:f>Resultados!$O$15:$O$45</c:f>
              <c:numCache>
                <c:formatCode>[$-416]d</c:formatCode>
                <c:ptCount val="31"/>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numCache>
            </c:numRef>
          </c:cat>
          <c:val>
            <c:numRef>
              <c:f>Resultados!$AN$15:$AN$45</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2-A88F-4202-81A1-20E7AB0542DB}"/>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bg1"/>
            </a:solidFill>
            <a:round/>
          </a:ln>
          <a:effectLst/>
        </c:spPr>
        <c:txPr>
          <a:bodyPr rot="-60000000" spcFirstLastPara="1" vertOverflow="ellipsis" vert="horz" wrap="square" anchor="b"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At val="44197"/>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lineChart>
        <c:grouping val="standard"/>
        <c:varyColors val="0"/>
        <c:ser>
          <c:idx val="0"/>
          <c:order val="0"/>
          <c:tx>
            <c:strRef>
              <c:f>Resultados!$AY$13</c:f>
              <c:strCache>
                <c:ptCount val="1"/>
                <c:pt idx="0">
                  <c:v>SALDO NOTA DE CORR. ACUMULADO</c:v>
                </c:pt>
              </c:strCache>
            </c:strRef>
          </c:tx>
          <c:spPr>
            <a:ln w="28575" cap="rnd">
              <a:solidFill>
                <a:schemeClr val="accent6">
                  <a:shade val="76000"/>
                </a:schemeClr>
              </a:solidFill>
              <a:round/>
            </a:ln>
            <a:effectLst>
              <a:outerShdw blurRad="50800" dist="25400" dir="5400000" algn="ctr" rotWithShape="0">
                <a:schemeClr val="accent6">
                  <a:lumMod val="50000"/>
                </a:schemeClr>
              </a:outerShdw>
            </a:effectLst>
          </c:spPr>
          <c:marker>
            <c:symbol val="none"/>
          </c:marker>
          <c:dLbls>
            <c:delete val="1"/>
          </c:dLbls>
          <c:cat>
            <c:numRef>
              <c:f>Resultados!$O$15:$O$45</c:f>
              <c:numCache>
                <c:formatCode>[$-416]d</c:formatCode>
                <c:ptCount val="31"/>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numCache>
            </c:numRef>
          </c:cat>
          <c:val>
            <c:numRef>
              <c:f>Resultados!$AY$15:$AY$45</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325F-4ED9-AAAE-4D624AA2BCF8}"/>
            </c:ext>
          </c:extLst>
        </c:ser>
        <c:ser>
          <c:idx val="1"/>
          <c:order val="1"/>
          <c:tx>
            <c:v>META</c:v>
          </c:tx>
          <c:spPr>
            <a:ln w="12700" cap="rnd">
              <a:solidFill>
                <a:srgbClr val="C00000"/>
              </a:solidFill>
              <a:round/>
            </a:ln>
            <a:effectLst/>
          </c:spPr>
          <c:marker>
            <c:symbol val="none"/>
          </c:marker>
          <c:dLbls>
            <c:delete val="1"/>
          </c:dLbls>
          <c:val>
            <c:numRef>
              <c:f>Resultados!$EM$15:$EM$45</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1448-4CA6-8092-8B13BF03AAC3}"/>
            </c:ext>
          </c:extLst>
        </c:ser>
        <c:dLbls>
          <c:showLegendKey val="0"/>
          <c:showVal val="1"/>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59061930783238E-2"/>
          <c:w val="0.92401305108030474"/>
          <c:h val="0.82167122040072849"/>
        </c:manualLayout>
      </c:layout>
      <c:lineChart>
        <c:grouping val="standard"/>
        <c:varyColors val="0"/>
        <c:ser>
          <c:idx val="0"/>
          <c:order val="0"/>
          <c:tx>
            <c:strRef>
              <c:f>Resultados!$P$11</c:f>
              <c:strCache>
                <c:ptCount val="1"/>
                <c:pt idx="0">
                  <c:v>WDO</c:v>
                </c:pt>
              </c:strCache>
            </c:strRef>
          </c:tx>
          <c:spPr>
            <a:ln w="19050" cap="rnd">
              <a:gradFill flip="none" rotWithShape="1">
                <a:gsLst>
                  <a:gs pos="20000">
                    <a:schemeClr val="accent2">
                      <a:lumMod val="89000"/>
                    </a:schemeClr>
                  </a:gs>
                  <a:gs pos="23000">
                    <a:schemeClr val="accent2">
                      <a:lumMod val="89000"/>
                    </a:schemeClr>
                  </a:gs>
                  <a:gs pos="69000">
                    <a:schemeClr val="accent2">
                      <a:lumMod val="75000"/>
                    </a:schemeClr>
                  </a:gs>
                  <a:gs pos="97000">
                    <a:schemeClr val="accent2">
                      <a:lumMod val="70000"/>
                    </a:schemeClr>
                  </a:gs>
                </a:gsLst>
                <a:path path="circle">
                  <a:fillToRect l="50000" t="50000" r="50000" b="50000"/>
                </a:path>
                <a:tileRect/>
              </a:gradFill>
              <a:round/>
            </a:ln>
            <a:effectLst>
              <a:outerShdw blurRad="50800" dist="50800" dir="5400000" algn="ctr" rotWithShape="0">
                <a:schemeClr val="accent2">
                  <a:lumMod val="50000"/>
                </a:schemeClr>
              </a:outerShdw>
            </a:effectLst>
          </c:spPr>
          <c:marker>
            <c:symbol val="none"/>
          </c:marker>
          <c:cat>
            <c:numRef>
              <c:f>Resultados!$O$15:$O$45</c:f>
              <c:numCache>
                <c:formatCode>[$-416]d</c:formatCode>
                <c:ptCount val="31"/>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numCache>
            </c:numRef>
          </c:cat>
          <c:val>
            <c:numRef>
              <c:f>Resultados!$AB$15:$AB$45</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38EF-419A-9C4F-8A4EFFCFE8E6}"/>
            </c:ext>
          </c:extLst>
        </c:ser>
        <c:ser>
          <c:idx val="1"/>
          <c:order val="1"/>
          <c:tx>
            <c:strRef>
              <c:f>Resultados!$AC$11</c:f>
              <c:strCache>
                <c:ptCount val="1"/>
                <c:pt idx="0">
                  <c:v>WIN</c:v>
                </c:pt>
              </c:strCache>
            </c:strRef>
          </c:tx>
          <c:spPr>
            <a:ln w="19050" cap="rnd">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a:outerShdw blurRad="50800" dist="50800" dir="5400000" algn="ctr" rotWithShape="0">
                <a:schemeClr val="tx1">
                  <a:lumMod val="75000"/>
                  <a:lumOff val="25000"/>
                </a:schemeClr>
              </a:outerShdw>
            </a:effectLst>
          </c:spPr>
          <c:marker>
            <c:symbol val="none"/>
          </c:marker>
          <c:cat>
            <c:numRef>
              <c:f>Resultados!$O$15:$O$45</c:f>
              <c:numCache>
                <c:formatCode>[$-416]d</c:formatCode>
                <c:ptCount val="31"/>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numCache>
            </c:numRef>
          </c:cat>
          <c:val>
            <c:numRef>
              <c:f>Resultados!$AO$15:$AO$45</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38EF-419A-9C4F-8A4EFFCFE8E6}"/>
            </c:ext>
          </c:extLst>
        </c:ser>
        <c:dLbls>
          <c:showLegendKey val="0"/>
          <c:showVal val="0"/>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3.1678004535147394E-2"/>
          <c:w val="0.92401305108030474"/>
          <c:h val="0.87085223132969036"/>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Resultados!$O$15:$O$45</c:f>
              <c:numCache>
                <c:formatCode>[$-416]d</c:formatCode>
                <c:ptCount val="31"/>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numCache>
            </c:numRef>
          </c:cat>
          <c:val>
            <c:numRef>
              <c:f>Resultados!$T$15:$T$45</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6C8D-4C5B-B0F1-52716EECE158}"/>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Resultados!$O$15:$O$45</c:f>
              <c:numCache>
                <c:formatCode>[$-416]d</c:formatCode>
                <c:ptCount val="31"/>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numCache>
            </c:numRef>
          </c:cat>
          <c:val>
            <c:numRef>
              <c:f>Resultados!$AG$15:$AG$45</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6C8D-4C5B-B0F1-52716EECE158}"/>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numFmt formatCode="[$-416]d\-mmm;@" sourceLinked="0"/>
        <c:majorTickMark val="out"/>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barChart>
        <c:barDir val="col"/>
        <c:grouping val="clustered"/>
        <c:varyColors val="0"/>
        <c:ser>
          <c:idx val="0"/>
          <c:order val="0"/>
          <c:tx>
            <c:strRef>
              <c:f>Resultados!$AX$13</c:f>
              <c:strCache>
                <c:ptCount val="1"/>
                <c:pt idx="0">
                  <c:v>SALDO NOTA DE CORR.</c:v>
                </c:pt>
              </c:strCache>
            </c:strRef>
          </c:tx>
          <c:spPr>
            <a:solidFill>
              <a:schemeClr val="accent6"/>
            </a:solidFill>
            <a:ln w="28575">
              <a:noFill/>
            </a:ln>
            <a:effectLst>
              <a:outerShdw blurRad="50800" dist="25400" dir="5400000" algn="ctr" rotWithShape="0">
                <a:schemeClr val="accent6">
                  <a:lumMod val="50000"/>
                </a:schemeClr>
              </a:outerShdw>
            </a:effectLst>
          </c:spPr>
          <c:invertIfNegative val="0"/>
          <c:dLbls>
            <c:delete val="1"/>
          </c:dLbls>
          <c:cat>
            <c:numRef>
              <c:f>Resultados!$O$15:$O$45</c:f>
              <c:numCache>
                <c:formatCode>[$-416]d</c:formatCode>
                <c:ptCount val="31"/>
                <c:pt idx="0">
                  <c:v>44197</c:v>
                </c:pt>
                <c:pt idx="1">
                  <c:v>44198</c:v>
                </c:pt>
                <c:pt idx="2">
                  <c:v>44199</c:v>
                </c:pt>
                <c:pt idx="3">
                  <c:v>44200</c:v>
                </c:pt>
                <c:pt idx="4">
                  <c:v>44201</c:v>
                </c:pt>
                <c:pt idx="5">
                  <c:v>44202</c:v>
                </c:pt>
                <c:pt idx="6">
                  <c:v>44203</c:v>
                </c:pt>
                <c:pt idx="7">
                  <c:v>44204</c:v>
                </c:pt>
                <c:pt idx="8">
                  <c:v>44205</c:v>
                </c:pt>
                <c:pt idx="9">
                  <c:v>44206</c:v>
                </c:pt>
                <c:pt idx="10">
                  <c:v>44207</c:v>
                </c:pt>
                <c:pt idx="11">
                  <c:v>44208</c:v>
                </c:pt>
                <c:pt idx="12">
                  <c:v>44209</c:v>
                </c:pt>
                <c:pt idx="13">
                  <c:v>44210</c:v>
                </c:pt>
                <c:pt idx="14">
                  <c:v>44211</c:v>
                </c:pt>
                <c:pt idx="15">
                  <c:v>44212</c:v>
                </c:pt>
                <c:pt idx="16">
                  <c:v>44213</c:v>
                </c:pt>
                <c:pt idx="17">
                  <c:v>44214</c:v>
                </c:pt>
                <c:pt idx="18">
                  <c:v>44215</c:v>
                </c:pt>
                <c:pt idx="19">
                  <c:v>44216</c:v>
                </c:pt>
                <c:pt idx="20">
                  <c:v>44217</c:v>
                </c:pt>
                <c:pt idx="21">
                  <c:v>44218</c:v>
                </c:pt>
                <c:pt idx="22">
                  <c:v>44219</c:v>
                </c:pt>
                <c:pt idx="23">
                  <c:v>44220</c:v>
                </c:pt>
                <c:pt idx="24">
                  <c:v>44221</c:v>
                </c:pt>
                <c:pt idx="25">
                  <c:v>44222</c:v>
                </c:pt>
                <c:pt idx="26">
                  <c:v>44223</c:v>
                </c:pt>
                <c:pt idx="27">
                  <c:v>44224</c:v>
                </c:pt>
                <c:pt idx="28">
                  <c:v>44225</c:v>
                </c:pt>
                <c:pt idx="29">
                  <c:v>44226</c:v>
                </c:pt>
                <c:pt idx="30">
                  <c:v>44227</c:v>
                </c:pt>
              </c:numCache>
            </c:numRef>
          </c:cat>
          <c:val>
            <c:numRef>
              <c:f>Resultados!$AX$15:$AX$45</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5ABD-43C2-920D-95392AAE9527}"/>
            </c:ext>
          </c:extLst>
        </c:ser>
        <c:dLbls>
          <c:showLegendKey val="0"/>
          <c:showVal val="1"/>
          <c:showCatName val="0"/>
          <c:showSerName val="0"/>
          <c:showPercent val="0"/>
          <c:showBubbleSize val="0"/>
        </c:dLbls>
        <c:gapWidth val="150"/>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803907657332019E-2"/>
          <c:y val="8.5013661202185786E-2"/>
          <c:w val="0.89292022711379682"/>
          <c:h val="0.85175409836065574"/>
        </c:manualLayout>
      </c:layout>
      <c:barChart>
        <c:barDir val="col"/>
        <c:grouping val="clustered"/>
        <c:varyColors val="0"/>
        <c:ser>
          <c:idx val="0"/>
          <c:order val="0"/>
          <c:tx>
            <c:strRef>
              <c:f>Resultados!$J$71</c:f>
              <c:strCache>
                <c:ptCount val="1"/>
                <c:pt idx="0">
                  <c:v>WDO</c:v>
                </c:pt>
              </c:strCache>
            </c:strRef>
          </c:tx>
          <c:spPr>
            <a:gradFill flip="none" rotWithShape="1">
              <a:gsLst>
                <a:gs pos="0">
                  <a:schemeClr val="accent2">
                    <a:lumMod val="89000"/>
                  </a:schemeClr>
                </a:gs>
                <a:gs pos="25000">
                  <a:schemeClr val="accent2">
                    <a:lumMod val="89000"/>
                  </a:schemeClr>
                </a:gs>
                <a:gs pos="67000">
                  <a:schemeClr val="accent2">
                    <a:lumMod val="75000"/>
                  </a:schemeClr>
                </a:gs>
                <a:gs pos="96000">
                  <a:schemeClr val="accent2">
                    <a:lumMod val="50000"/>
                  </a:schemeClr>
                </a:gs>
              </a:gsLst>
              <a:path path="circle">
                <a:fillToRect l="50000" t="50000" r="50000" b="50000"/>
              </a:path>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Resultados!$J$76</c:f>
              <c:numCache>
                <c:formatCode>0%</c:formatCode>
                <c:ptCount val="1"/>
                <c:pt idx="0">
                  <c:v>0</c:v>
                </c:pt>
              </c:numCache>
            </c:numRef>
          </c:val>
          <c:extLst>
            <c:ext xmlns:c16="http://schemas.microsoft.com/office/drawing/2014/chart" uri="{C3380CC4-5D6E-409C-BE32-E72D297353CC}">
              <c16:uniqueId val="{00000000-1AD8-436A-B81E-C0E1168478F4}"/>
            </c:ext>
          </c:extLst>
        </c:ser>
        <c:ser>
          <c:idx val="3"/>
          <c:order val="3"/>
          <c:tx>
            <c:strRef>
              <c:f>Resultados!$L$71</c:f>
              <c:strCache>
                <c:ptCount val="1"/>
                <c:pt idx="0">
                  <c:v>WIN</c:v>
                </c:pt>
              </c:strCache>
            </c:strRef>
          </c:tx>
          <c:spPr>
            <a:gradFill rotWithShape="1">
              <a:gsLst>
                <a:gs pos="0">
                  <a:schemeClr val="accent6">
                    <a:lumMod val="40000"/>
                    <a:lumOff val="60000"/>
                  </a:schemeClr>
                </a:gs>
                <a:gs pos="25000">
                  <a:schemeClr val="bg1">
                    <a:lumMod val="75000"/>
                  </a:schemeClr>
                </a:gs>
                <a:gs pos="100000">
                  <a:schemeClr val="bg1">
                    <a:lumMod val="50000"/>
                  </a:schemeClr>
                </a:gs>
              </a:gsLst>
              <a:path path="circle">
                <a:fillToRect l="50000" t="130000" r="50000" b="-30000"/>
              </a:path>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Resultados!$L$76</c:f>
              <c:numCache>
                <c:formatCode>0%</c:formatCode>
                <c:ptCount val="1"/>
                <c:pt idx="0">
                  <c:v>0</c:v>
                </c:pt>
              </c:numCache>
            </c:numRef>
          </c:val>
          <c:extLst>
            <c:ext xmlns:c16="http://schemas.microsoft.com/office/drawing/2014/chart" uri="{C3380CC4-5D6E-409C-BE32-E72D297353CC}">
              <c16:uniqueId val="{00000001-1AD8-436A-B81E-C0E1168478F4}"/>
            </c:ext>
          </c:extLst>
        </c:ser>
        <c:dLbls>
          <c:dLblPos val="outEnd"/>
          <c:showLegendKey val="0"/>
          <c:showVal val="1"/>
          <c:showCatName val="0"/>
          <c:showSerName val="0"/>
          <c:showPercent val="0"/>
          <c:showBubbleSize val="0"/>
        </c:dLbls>
        <c:gapWidth val="100"/>
        <c:overlap val="-24"/>
        <c:axId val="543553320"/>
        <c:axId val="543553648"/>
        <c:extLst>
          <c:ext xmlns:c15="http://schemas.microsoft.com/office/drawing/2012/chart" uri="{02D57815-91ED-43cb-92C2-25804820EDAC}">
            <c15:filteredBarSeries>
              <c15:ser>
                <c:idx val="1"/>
                <c:order val="1"/>
                <c:tx>
                  <c:strRef>
                    <c:extLst>
                      <c:ext uri="{02D57815-91ED-43cb-92C2-25804820EDAC}">
                        <c15:formulaRef>
                          <c15:sqref>Resultados!#REF!</c15:sqref>
                        </c15:formulaRef>
                      </c:ext>
                    </c:extLst>
                    <c:strCache>
                      <c:ptCount val="1"/>
                      <c:pt idx="0">
                        <c:v>#REF!</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uri="{CE6537A1-D6FC-4f65-9D91-7224C49458BB}">
                      <c15:showLeaderLines val="1"/>
                      <c15:leaderLines>
                        <c:spPr>
                          <a:ln w="9525">
                            <a:solidFill>
                              <a:schemeClr val="lt1">
                                <a:lumMod val="95000"/>
                                <a:alpha val="54000"/>
                              </a:schemeClr>
                            </a:solidFill>
                          </a:ln>
                          <a:effectLst/>
                        </c:spPr>
                      </c15:leaderLines>
                    </c:ext>
                  </c:extLst>
                </c:dLbls>
                <c:val>
                  <c:numRef>
                    <c:extLst>
                      <c:ext uri="{02D57815-91ED-43cb-92C2-25804820EDAC}">
                        <c15:formulaRef>
                          <c15:sqref>Resultados!#REF!</c15:sqref>
                        </c15:formulaRef>
                      </c:ext>
                    </c:extLst>
                    <c:numCache>
                      <c:formatCode>General</c:formatCode>
                      <c:ptCount val="1"/>
                      <c:pt idx="0">
                        <c:v>1</c:v>
                      </c:pt>
                    </c:numCache>
                  </c:numRef>
                </c:val>
                <c:extLst>
                  <c:ext xmlns:c16="http://schemas.microsoft.com/office/drawing/2014/chart" uri="{C3380CC4-5D6E-409C-BE32-E72D297353CC}">
                    <c16:uniqueId val="{00000002-1AD8-436A-B81E-C0E1168478F4}"/>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Resultados!$K$39</c15:sqref>
                        </c15:formulaRef>
                      </c:ext>
                    </c:extLst>
                    <c:strCache>
                      <c:ptCount val="1"/>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Resultados!$K$44</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3-1AD8-436A-B81E-C0E1168478F4}"/>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Resultados!$M$39</c15:sqref>
                        </c15:formulaRef>
                      </c:ext>
                    </c:extLst>
                    <c:strCache>
                      <c:ptCount val="1"/>
                    </c:strCache>
                  </c:strRef>
                </c:tx>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Resultados!$M$44</c15:sqref>
                        </c15:formulaRef>
                      </c:ext>
                    </c:extLst>
                    <c:numCache>
                      <c:formatCode>General</c:formatCode>
                      <c:ptCount val="1"/>
                    </c:numCache>
                  </c:numRef>
                </c:val>
                <c:extLst xmlns:c15="http://schemas.microsoft.com/office/drawing/2012/chart">
                  <c:ext xmlns:c16="http://schemas.microsoft.com/office/drawing/2014/chart" uri="{C3380CC4-5D6E-409C-BE32-E72D297353CC}">
                    <c16:uniqueId val="{00000004-1AD8-436A-B81E-C0E1168478F4}"/>
                  </c:ext>
                </c:extLst>
              </c15:ser>
            </c15:filteredBarSeries>
          </c:ext>
        </c:extLst>
      </c:barChart>
      <c:catAx>
        <c:axId val="543553320"/>
        <c:scaling>
          <c:orientation val="minMax"/>
        </c:scaling>
        <c:delete val="1"/>
        <c:axPos val="b"/>
        <c:numFmt formatCode="General" sourceLinked="1"/>
        <c:majorTickMark val="none"/>
        <c:minorTickMark val="none"/>
        <c:tickLblPos val="nextTo"/>
        <c:crossAx val="543553648"/>
        <c:crosses val="autoZero"/>
        <c:auto val="1"/>
        <c:lblAlgn val="ctr"/>
        <c:lblOffset val="100"/>
        <c:noMultiLvlLbl val="0"/>
      </c:catAx>
      <c:valAx>
        <c:axId val="543553648"/>
        <c:scaling>
          <c:orientation val="minMax"/>
          <c:max val="1"/>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crossAx val="5435533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35610200364297E-2"/>
          <c:w val="0.92401305108030474"/>
          <c:h val="0.82169467213114755"/>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cat>
            <c:numRef>
              <c:f>Resultados!$O$48:$O$78</c:f>
              <c:numCache>
                <c:formatCode>[$-416]d;@</c:formatCode>
                <c:ptCount val="31"/>
                <c:pt idx="0">
                  <c:v>44228</c:v>
                </c:pt>
                <c:pt idx="1">
                  <c:v>44229</c:v>
                </c:pt>
                <c:pt idx="2">
                  <c:v>44230</c:v>
                </c:pt>
                <c:pt idx="3">
                  <c:v>44231</c:v>
                </c:pt>
                <c:pt idx="4">
                  <c:v>44232</c:v>
                </c:pt>
                <c:pt idx="5">
                  <c:v>44233</c:v>
                </c:pt>
                <c:pt idx="6">
                  <c:v>44234</c:v>
                </c:pt>
                <c:pt idx="7">
                  <c:v>44235</c:v>
                </c:pt>
                <c:pt idx="8">
                  <c:v>44236</c:v>
                </c:pt>
                <c:pt idx="9">
                  <c:v>44237</c:v>
                </c:pt>
                <c:pt idx="10">
                  <c:v>44238</c:v>
                </c:pt>
                <c:pt idx="11">
                  <c:v>44239</c:v>
                </c:pt>
                <c:pt idx="12">
                  <c:v>44240</c:v>
                </c:pt>
                <c:pt idx="13">
                  <c:v>44241</c:v>
                </c:pt>
                <c:pt idx="14">
                  <c:v>44242</c:v>
                </c:pt>
                <c:pt idx="15">
                  <c:v>44243</c:v>
                </c:pt>
                <c:pt idx="16">
                  <c:v>44244</c:v>
                </c:pt>
                <c:pt idx="17">
                  <c:v>44245</c:v>
                </c:pt>
                <c:pt idx="18">
                  <c:v>44246</c:v>
                </c:pt>
                <c:pt idx="19">
                  <c:v>44247</c:v>
                </c:pt>
                <c:pt idx="20">
                  <c:v>44248</c:v>
                </c:pt>
                <c:pt idx="21">
                  <c:v>44249</c:v>
                </c:pt>
                <c:pt idx="22">
                  <c:v>44250</c:v>
                </c:pt>
                <c:pt idx="23">
                  <c:v>44251</c:v>
                </c:pt>
                <c:pt idx="24">
                  <c:v>44252</c:v>
                </c:pt>
                <c:pt idx="25">
                  <c:v>44253</c:v>
                </c:pt>
                <c:pt idx="26">
                  <c:v>44254</c:v>
                </c:pt>
                <c:pt idx="27">
                  <c:v>44255</c:v>
                </c:pt>
              </c:numCache>
            </c:numRef>
          </c:cat>
          <c:val>
            <c:numRef>
              <c:f>Resultados!$AA$48:$AA$78</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2819-4AA2-9999-12111638A157}"/>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cat>
            <c:numRef>
              <c:f>Resultados!$O$48:$O$78</c:f>
              <c:numCache>
                <c:formatCode>[$-416]d;@</c:formatCode>
                <c:ptCount val="31"/>
                <c:pt idx="0">
                  <c:v>44228</c:v>
                </c:pt>
                <c:pt idx="1">
                  <c:v>44229</c:v>
                </c:pt>
                <c:pt idx="2">
                  <c:v>44230</c:v>
                </c:pt>
                <c:pt idx="3">
                  <c:v>44231</c:v>
                </c:pt>
                <c:pt idx="4">
                  <c:v>44232</c:v>
                </c:pt>
                <c:pt idx="5">
                  <c:v>44233</c:v>
                </c:pt>
                <c:pt idx="6">
                  <c:v>44234</c:v>
                </c:pt>
                <c:pt idx="7">
                  <c:v>44235</c:v>
                </c:pt>
                <c:pt idx="8">
                  <c:v>44236</c:v>
                </c:pt>
                <c:pt idx="9">
                  <c:v>44237</c:v>
                </c:pt>
                <c:pt idx="10">
                  <c:v>44238</c:v>
                </c:pt>
                <c:pt idx="11">
                  <c:v>44239</c:v>
                </c:pt>
                <c:pt idx="12">
                  <c:v>44240</c:v>
                </c:pt>
                <c:pt idx="13">
                  <c:v>44241</c:v>
                </c:pt>
                <c:pt idx="14">
                  <c:v>44242</c:v>
                </c:pt>
                <c:pt idx="15">
                  <c:v>44243</c:v>
                </c:pt>
                <c:pt idx="16">
                  <c:v>44244</c:v>
                </c:pt>
                <c:pt idx="17">
                  <c:v>44245</c:v>
                </c:pt>
                <c:pt idx="18">
                  <c:v>44246</c:v>
                </c:pt>
                <c:pt idx="19">
                  <c:v>44247</c:v>
                </c:pt>
                <c:pt idx="20">
                  <c:v>44248</c:v>
                </c:pt>
                <c:pt idx="21">
                  <c:v>44249</c:v>
                </c:pt>
                <c:pt idx="22">
                  <c:v>44250</c:v>
                </c:pt>
                <c:pt idx="23">
                  <c:v>44251</c:v>
                </c:pt>
                <c:pt idx="24">
                  <c:v>44252</c:v>
                </c:pt>
                <c:pt idx="25">
                  <c:v>44253</c:v>
                </c:pt>
                <c:pt idx="26">
                  <c:v>44254</c:v>
                </c:pt>
                <c:pt idx="27">
                  <c:v>44255</c:v>
                </c:pt>
              </c:numCache>
            </c:numRef>
          </c:cat>
          <c:val>
            <c:numRef>
              <c:f>Resultados!$AN$48:$AN$78</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2819-4AA2-9999-12111638A157}"/>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bg1"/>
            </a:solidFill>
            <a:round/>
          </a:ln>
          <a:effectLst/>
        </c:spPr>
        <c:txPr>
          <a:bodyPr rot="-60000000" spcFirstLastPara="1" vertOverflow="ellipsis" vert="horz" wrap="square" anchor="b"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At val="44228"/>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lineChart>
        <c:grouping val="standard"/>
        <c:varyColors val="0"/>
        <c:ser>
          <c:idx val="0"/>
          <c:order val="0"/>
          <c:tx>
            <c:strRef>
              <c:f>Resultados!$AY$13</c:f>
              <c:strCache>
                <c:ptCount val="1"/>
                <c:pt idx="0">
                  <c:v>SALDO NOTA DE CORR. ACUMULADO</c:v>
                </c:pt>
              </c:strCache>
            </c:strRef>
          </c:tx>
          <c:spPr>
            <a:ln w="28575" cap="rnd">
              <a:solidFill>
                <a:schemeClr val="accent6">
                  <a:shade val="76000"/>
                </a:schemeClr>
              </a:solidFill>
              <a:round/>
            </a:ln>
            <a:effectLst>
              <a:outerShdw blurRad="50800" dist="25400" dir="5400000" algn="ctr" rotWithShape="0">
                <a:schemeClr val="accent6">
                  <a:lumMod val="50000"/>
                </a:schemeClr>
              </a:outerShdw>
            </a:effectLst>
          </c:spPr>
          <c:marker>
            <c:symbol val="none"/>
          </c:marker>
          <c:dLbls>
            <c:delete val="1"/>
          </c:dLbls>
          <c:cat>
            <c:numRef>
              <c:f>Resultados!$O$48:$O$78</c:f>
              <c:numCache>
                <c:formatCode>[$-416]d;@</c:formatCode>
                <c:ptCount val="31"/>
                <c:pt idx="0">
                  <c:v>44228</c:v>
                </c:pt>
                <c:pt idx="1">
                  <c:v>44229</c:v>
                </c:pt>
                <c:pt idx="2">
                  <c:v>44230</c:v>
                </c:pt>
                <c:pt idx="3">
                  <c:v>44231</c:v>
                </c:pt>
                <c:pt idx="4">
                  <c:v>44232</c:v>
                </c:pt>
                <c:pt idx="5">
                  <c:v>44233</c:v>
                </c:pt>
                <c:pt idx="6">
                  <c:v>44234</c:v>
                </c:pt>
                <c:pt idx="7">
                  <c:v>44235</c:v>
                </c:pt>
                <c:pt idx="8">
                  <c:v>44236</c:v>
                </c:pt>
                <c:pt idx="9">
                  <c:v>44237</c:v>
                </c:pt>
                <c:pt idx="10">
                  <c:v>44238</c:v>
                </c:pt>
                <c:pt idx="11">
                  <c:v>44239</c:v>
                </c:pt>
                <c:pt idx="12">
                  <c:v>44240</c:v>
                </c:pt>
                <c:pt idx="13">
                  <c:v>44241</c:v>
                </c:pt>
                <c:pt idx="14">
                  <c:v>44242</c:v>
                </c:pt>
                <c:pt idx="15">
                  <c:v>44243</c:v>
                </c:pt>
                <c:pt idx="16">
                  <c:v>44244</c:v>
                </c:pt>
                <c:pt idx="17">
                  <c:v>44245</c:v>
                </c:pt>
                <c:pt idx="18">
                  <c:v>44246</c:v>
                </c:pt>
                <c:pt idx="19">
                  <c:v>44247</c:v>
                </c:pt>
                <c:pt idx="20">
                  <c:v>44248</c:v>
                </c:pt>
                <c:pt idx="21">
                  <c:v>44249</c:v>
                </c:pt>
                <c:pt idx="22">
                  <c:v>44250</c:v>
                </c:pt>
                <c:pt idx="23">
                  <c:v>44251</c:v>
                </c:pt>
                <c:pt idx="24">
                  <c:v>44252</c:v>
                </c:pt>
                <c:pt idx="25">
                  <c:v>44253</c:v>
                </c:pt>
                <c:pt idx="26">
                  <c:v>44254</c:v>
                </c:pt>
                <c:pt idx="27">
                  <c:v>44255</c:v>
                </c:pt>
              </c:numCache>
            </c:numRef>
          </c:cat>
          <c:val>
            <c:numRef>
              <c:f>Resultados!$AY$48:$AY$78</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4771-4EC6-9BB5-AE52BA44FF9D}"/>
            </c:ext>
          </c:extLst>
        </c:ser>
        <c:ser>
          <c:idx val="1"/>
          <c:order val="1"/>
          <c:tx>
            <c:v>META</c:v>
          </c:tx>
          <c:spPr>
            <a:ln w="12700" cap="rnd">
              <a:solidFill>
                <a:srgbClr val="C00000"/>
              </a:solidFill>
              <a:round/>
            </a:ln>
            <a:effectLst/>
          </c:spPr>
          <c:marker>
            <c:symbol val="none"/>
          </c:marker>
          <c:dLbls>
            <c:delete val="1"/>
          </c:dLbls>
          <c:cat>
            <c:numRef>
              <c:f>Resultados!$O$48:$O$78</c:f>
              <c:numCache>
                <c:formatCode>[$-416]d;@</c:formatCode>
                <c:ptCount val="31"/>
                <c:pt idx="0">
                  <c:v>44228</c:v>
                </c:pt>
                <c:pt idx="1">
                  <c:v>44229</c:v>
                </c:pt>
                <c:pt idx="2">
                  <c:v>44230</c:v>
                </c:pt>
                <c:pt idx="3">
                  <c:v>44231</c:v>
                </c:pt>
                <c:pt idx="4">
                  <c:v>44232</c:v>
                </c:pt>
                <c:pt idx="5">
                  <c:v>44233</c:v>
                </c:pt>
                <c:pt idx="6">
                  <c:v>44234</c:v>
                </c:pt>
                <c:pt idx="7">
                  <c:v>44235</c:v>
                </c:pt>
                <c:pt idx="8">
                  <c:v>44236</c:v>
                </c:pt>
                <c:pt idx="9">
                  <c:v>44237</c:v>
                </c:pt>
                <c:pt idx="10">
                  <c:v>44238</c:v>
                </c:pt>
                <c:pt idx="11">
                  <c:v>44239</c:v>
                </c:pt>
                <c:pt idx="12">
                  <c:v>44240</c:v>
                </c:pt>
                <c:pt idx="13">
                  <c:v>44241</c:v>
                </c:pt>
                <c:pt idx="14">
                  <c:v>44242</c:v>
                </c:pt>
                <c:pt idx="15">
                  <c:v>44243</c:v>
                </c:pt>
                <c:pt idx="16">
                  <c:v>44244</c:v>
                </c:pt>
                <c:pt idx="17">
                  <c:v>44245</c:v>
                </c:pt>
                <c:pt idx="18">
                  <c:v>44246</c:v>
                </c:pt>
                <c:pt idx="19">
                  <c:v>44247</c:v>
                </c:pt>
                <c:pt idx="20">
                  <c:v>44248</c:v>
                </c:pt>
                <c:pt idx="21">
                  <c:v>44249</c:v>
                </c:pt>
                <c:pt idx="22">
                  <c:v>44250</c:v>
                </c:pt>
                <c:pt idx="23">
                  <c:v>44251</c:v>
                </c:pt>
                <c:pt idx="24">
                  <c:v>44252</c:v>
                </c:pt>
                <c:pt idx="25">
                  <c:v>44253</c:v>
                </c:pt>
                <c:pt idx="26">
                  <c:v>44254</c:v>
                </c:pt>
                <c:pt idx="27">
                  <c:v>44255</c:v>
                </c:pt>
              </c:numCache>
            </c:numRef>
          </c:cat>
          <c:val>
            <c:numRef>
              <c:f>Resultados!$EM$48:$EM$78</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4771-4EC6-9BB5-AE52BA44FF9D}"/>
            </c:ext>
          </c:extLst>
        </c:ser>
        <c:dLbls>
          <c:showLegendKey val="0"/>
          <c:showVal val="1"/>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59061930783238E-2"/>
          <c:w val="0.92401305108030474"/>
          <c:h val="0.82167122040072849"/>
        </c:manualLayout>
      </c:layout>
      <c:lineChart>
        <c:grouping val="standard"/>
        <c:varyColors val="0"/>
        <c:ser>
          <c:idx val="0"/>
          <c:order val="0"/>
          <c:tx>
            <c:strRef>
              <c:f>Resultados!$P$11</c:f>
              <c:strCache>
                <c:ptCount val="1"/>
                <c:pt idx="0">
                  <c:v>WDO</c:v>
                </c:pt>
              </c:strCache>
            </c:strRef>
          </c:tx>
          <c:spPr>
            <a:ln w="19050" cap="rnd">
              <a:gradFill flip="none" rotWithShape="1">
                <a:gsLst>
                  <a:gs pos="20000">
                    <a:schemeClr val="accent2">
                      <a:lumMod val="89000"/>
                    </a:schemeClr>
                  </a:gs>
                  <a:gs pos="23000">
                    <a:schemeClr val="accent2">
                      <a:lumMod val="89000"/>
                    </a:schemeClr>
                  </a:gs>
                  <a:gs pos="69000">
                    <a:schemeClr val="accent2">
                      <a:lumMod val="75000"/>
                    </a:schemeClr>
                  </a:gs>
                  <a:gs pos="97000">
                    <a:schemeClr val="accent2">
                      <a:lumMod val="70000"/>
                    </a:schemeClr>
                  </a:gs>
                </a:gsLst>
                <a:path path="circle">
                  <a:fillToRect l="50000" t="50000" r="50000" b="50000"/>
                </a:path>
                <a:tileRect/>
              </a:gradFill>
              <a:round/>
            </a:ln>
            <a:effectLst>
              <a:outerShdw blurRad="50800" dist="50800" dir="5400000" algn="ctr" rotWithShape="0">
                <a:schemeClr val="accent2">
                  <a:lumMod val="50000"/>
                </a:schemeClr>
              </a:outerShdw>
            </a:effectLst>
          </c:spPr>
          <c:marker>
            <c:symbol val="none"/>
          </c:marker>
          <c:cat>
            <c:numRef>
              <c:f>Resultados!$O$48:$O$78</c:f>
              <c:numCache>
                <c:formatCode>[$-416]d;@</c:formatCode>
                <c:ptCount val="31"/>
                <c:pt idx="0">
                  <c:v>44228</c:v>
                </c:pt>
                <c:pt idx="1">
                  <c:v>44229</c:v>
                </c:pt>
                <c:pt idx="2">
                  <c:v>44230</c:v>
                </c:pt>
                <c:pt idx="3">
                  <c:v>44231</c:v>
                </c:pt>
                <c:pt idx="4">
                  <c:v>44232</c:v>
                </c:pt>
                <c:pt idx="5">
                  <c:v>44233</c:v>
                </c:pt>
                <c:pt idx="6">
                  <c:v>44234</c:v>
                </c:pt>
                <c:pt idx="7">
                  <c:v>44235</c:v>
                </c:pt>
                <c:pt idx="8">
                  <c:v>44236</c:v>
                </c:pt>
                <c:pt idx="9">
                  <c:v>44237</c:v>
                </c:pt>
                <c:pt idx="10">
                  <c:v>44238</c:v>
                </c:pt>
                <c:pt idx="11">
                  <c:v>44239</c:v>
                </c:pt>
                <c:pt idx="12">
                  <c:v>44240</c:v>
                </c:pt>
                <c:pt idx="13">
                  <c:v>44241</c:v>
                </c:pt>
                <c:pt idx="14">
                  <c:v>44242</c:v>
                </c:pt>
                <c:pt idx="15">
                  <c:v>44243</c:v>
                </c:pt>
                <c:pt idx="16">
                  <c:v>44244</c:v>
                </c:pt>
                <c:pt idx="17">
                  <c:v>44245</c:v>
                </c:pt>
                <c:pt idx="18">
                  <c:v>44246</c:v>
                </c:pt>
                <c:pt idx="19">
                  <c:v>44247</c:v>
                </c:pt>
                <c:pt idx="20">
                  <c:v>44248</c:v>
                </c:pt>
                <c:pt idx="21">
                  <c:v>44249</c:v>
                </c:pt>
                <c:pt idx="22">
                  <c:v>44250</c:v>
                </c:pt>
                <c:pt idx="23">
                  <c:v>44251</c:v>
                </c:pt>
                <c:pt idx="24">
                  <c:v>44252</c:v>
                </c:pt>
                <c:pt idx="25">
                  <c:v>44253</c:v>
                </c:pt>
                <c:pt idx="26">
                  <c:v>44254</c:v>
                </c:pt>
                <c:pt idx="27">
                  <c:v>44255</c:v>
                </c:pt>
              </c:numCache>
            </c:numRef>
          </c:cat>
          <c:val>
            <c:numRef>
              <c:f>Resultados!$AA$48:$AA$78</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177D-4EB6-BFDF-79A5C373FA0C}"/>
            </c:ext>
          </c:extLst>
        </c:ser>
        <c:ser>
          <c:idx val="1"/>
          <c:order val="1"/>
          <c:tx>
            <c:strRef>
              <c:f>Resultados!$AC$11</c:f>
              <c:strCache>
                <c:ptCount val="1"/>
                <c:pt idx="0">
                  <c:v>WIN</c:v>
                </c:pt>
              </c:strCache>
            </c:strRef>
          </c:tx>
          <c:spPr>
            <a:ln w="19050" cap="rnd">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a:outerShdw blurRad="50800" dist="50800" dir="5400000" algn="ctr" rotWithShape="0">
                <a:schemeClr val="tx1">
                  <a:lumMod val="75000"/>
                  <a:lumOff val="25000"/>
                </a:schemeClr>
              </a:outerShdw>
            </a:effectLst>
          </c:spPr>
          <c:marker>
            <c:symbol val="none"/>
          </c:marker>
          <c:cat>
            <c:numRef>
              <c:f>Resultados!$O$48:$O$78</c:f>
              <c:numCache>
                <c:formatCode>[$-416]d;@</c:formatCode>
                <c:ptCount val="31"/>
                <c:pt idx="0">
                  <c:v>44228</c:v>
                </c:pt>
                <c:pt idx="1">
                  <c:v>44229</c:v>
                </c:pt>
                <c:pt idx="2">
                  <c:v>44230</c:v>
                </c:pt>
                <c:pt idx="3">
                  <c:v>44231</c:v>
                </c:pt>
                <c:pt idx="4">
                  <c:v>44232</c:v>
                </c:pt>
                <c:pt idx="5">
                  <c:v>44233</c:v>
                </c:pt>
                <c:pt idx="6">
                  <c:v>44234</c:v>
                </c:pt>
                <c:pt idx="7">
                  <c:v>44235</c:v>
                </c:pt>
                <c:pt idx="8">
                  <c:v>44236</c:v>
                </c:pt>
                <c:pt idx="9">
                  <c:v>44237</c:v>
                </c:pt>
                <c:pt idx="10">
                  <c:v>44238</c:v>
                </c:pt>
                <c:pt idx="11">
                  <c:v>44239</c:v>
                </c:pt>
                <c:pt idx="12">
                  <c:v>44240</c:v>
                </c:pt>
                <c:pt idx="13">
                  <c:v>44241</c:v>
                </c:pt>
                <c:pt idx="14">
                  <c:v>44242</c:v>
                </c:pt>
                <c:pt idx="15">
                  <c:v>44243</c:v>
                </c:pt>
                <c:pt idx="16">
                  <c:v>44244</c:v>
                </c:pt>
                <c:pt idx="17">
                  <c:v>44245</c:v>
                </c:pt>
                <c:pt idx="18">
                  <c:v>44246</c:v>
                </c:pt>
                <c:pt idx="19">
                  <c:v>44247</c:v>
                </c:pt>
                <c:pt idx="20">
                  <c:v>44248</c:v>
                </c:pt>
                <c:pt idx="21">
                  <c:v>44249</c:v>
                </c:pt>
                <c:pt idx="22">
                  <c:v>44250</c:v>
                </c:pt>
                <c:pt idx="23">
                  <c:v>44251</c:v>
                </c:pt>
                <c:pt idx="24">
                  <c:v>44252</c:v>
                </c:pt>
                <c:pt idx="25">
                  <c:v>44253</c:v>
                </c:pt>
                <c:pt idx="26">
                  <c:v>44254</c:v>
                </c:pt>
                <c:pt idx="27">
                  <c:v>44255</c:v>
                </c:pt>
              </c:numCache>
            </c:numRef>
          </c:cat>
          <c:val>
            <c:numRef>
              <c:f>Resultados!$AA$48:$AA$78</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177D-4EB6-BFDF-79A5C373FA0C}"/>
            </c:ext>
          </c:extLst>
        </c:ser>
        <c:dLbls>
          <c:showLegendKey val="0"/>
          <c:showVal val="0"/>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3.1678004535147394E-2"/>
          <c:w val="0.92401305108030474"/>
          <c:h val="0.87085223132969036"/>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Resultados!$O$48:$O$78</c:f>
              <c:numCache>
                <c:formatCode>[$-416]d;@</c:formatCode>
                <c:ptCount val="31"/>
                <c:pt idx="0">
                  <c:v>44228</c:v>
                </c:pt>
                <c:pt idx="1">
                  <c:v>44229</c:v>
                </c:pt>
                <c:pt idx="2">
                  <c:v>44230</c:v>
                </c:pt>
                <c:pt idx="3">
                  <c:v>44231</c:v>
                </c:pt>
                <c:pt idx="4">
                  <c:v>44232</c:v>
                </c:pt>
                <c:pt idx="5">
                  <c:v>44233</c:v>
                </c:pt>
                <c:pt idx="6">
                  <c:v>44234</c:v>
                </c:pt>
                <c:pt idx="7">
                  <c:v>44235</c:v>
                </c:pt>
                <c:pt idx="8">
                  <c:v>44236</c:v>
                </c:pt>
                <c:pt idx="9">
                  <c:v>44237</c:v>
                </c:pt>
                <c:pt idx="10">
                  <c:v>44238</c:v>
                </c:pt>
                <c:pt idx="11">
                  <c:v>44239</c:v>
                </c:pt>
                <c:pt idx="12">
                  <c:v>44240</c:v>
                </c:pt>
                <c:pt idx="13">
                  <c:v>44241</c:v>
                </c:pt>
                <c:pt idx="14">
                  <c:v>44242</c:v>
                </c:pt>
                <c:pt idx="15">
                  <c:v>44243</c:v>
                </c:pt>
                <c:pt idx="16">
                  <c:v>44244</c:v>
                </c:pt>
                <c:pt idx="17">
                  <c:v>44245</c:v>
                </c:pt>
                <c:pt idx="18">
                  <c:v>44246</c:v>
                </c:pt>
                <c:pt idx="19">
                  <c:v>44247</c:v>
                </c:pt>
                <c:pt idx="20">
                  <c:v>44248</c:v>
                </c:pt>
                <c:pt idx="21">
                  <c:v>44249</c:v>
                </c:pt>
                <c:pt idx="22">
                  <c:v>44250</c:v>
                </c:pt>
                <c:pt idx="23">
                  <c:v>44251</c:v>
                </c:pt>
                <c:pt idx="24">
                  <c:v>44252</c:v>
                </c:pt>
                <c:pt idx="25">
                  <c:v>44253</c:v>
                </c:pt>
                <c:pt idx="26">
                  <c:v>44254</c:v>
                </c:pt>
                <c:pt idx="27">
                  <c:v>44255</c:v>
                </c:pt>
              </c:numCache>
            </c:numRef>
          </c:cat>
          <c:val>
            <c:numRef>
              <c:f>Resultados!$T$48:$T$76</c:f>
              <c:numCache>
                <c:formatCode>0_ ;[Red]\-0\ </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numCache>
            </c:numRef>
          </c:val>
          <c:extLst>
            <c:ext xmlns:c16="http://schemas.microsoft.com/office/drawing/2014/chart" uri="{C3380CC4-5D6E-409C-BE32-E72D297353CC}">
              <c16:uniqueId val="{00000000-8DF3-49F0-B8D9-411088F51F0E}"/>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Resultados!$O$48:$O$78</c:f>
              <c:numCache>
                <c:formatCode>[$-416]d;@</c:formatCode>
                <c:ptCount val="31"/>
                <c:pt idx="0">
                  <c:v>44228</c:v>
                </c:pt>
                <c:pt idx="1">
                  <c:v>44229</c:v>
                </c:pt>
                <c:pt idx="2">
                  <c:v>44230</c:v>
                </c:pt>
                <c:pt idx="3">
                  <c:v>44231</c:v>
                </c:pt>
                <c:pt idx="4">
                  <c:v>44232</c:v>
                </c:pt>
                <c:pt idx="5">
                  <c:v>44233</c:v>
                </c:pt>
                <c:pt idx="6">
                  <c:v>44234</c:v>
                </c:pt>
                <c:pt idx="7">
                  <c:v>44235</c:v>
                </c:pt>
                <c:pt idx="8">
                  <c:v>44236</c:v>
                </c:pt>
                <c:pt idx="9">
                  <c:v>44237</c:v>
                </c:pt>
                <c:pt idx="10">
                  <c:v>44238</c:v>
                </c:pt>
                <c:pt idx="11">
                  <c:v>44239</c:v>
                </c:pt>
                <c:pt idx="12">
                  <c:v>44240</c:v>
                </c:pt>
                <c:pt idx="13">
                  <c:v>44241</c:v>
                </c:pt>
                <c:pt idx="14">
                  <c:v>44242</c:v>
                </c:pt>
                <c:pt idx="15">
                  <c:v>44243</c:v>
                </c:pt>
                <c:pt idx="16">
                  <c:v>44244</c:v>
                </c:pt>
                <c:pt idx="17">
                  <c:v>44245</c:v>
                </c:pt>
                <c:pt idx="18">
                  <c:v>44246</c:v>
                </c:pt>
                <c:pt idx="19">
                  <c:v>44247</c:v>
                </c:pt>
                <c:pt idx="20">
                  <c:v>44248</c:v>
                </c:pt>
                <c:pt idx="21">
                  <c:v>44249</c:v>
                </c:pt>
                <c:pt idx="22">
                  <c:v>44250</c:v>
                </c:pt>
                <c:pt idx="23">
                  <c:v>44251</c:v>
                </c:pt>
                <c:pt idx="24">
                  <c:v>44252</c:v>
                </c:pt>
                <c:pt idx="25">
                  <c:v>44253</c:v>
                </c:pt>
                <c:pt idx="26">
                  <c:v>44254</c:v>
                </c:pt>
                <c:pt idx="27">
                  <c:v>44255</c:v>
                </c:pt>
              </c:numCache>
            </c:numRef>
          </c:cat>
          <c:val>
            <c:numRef>
              <c:f>Resultados!$AG$48:$AG$76</c:f>
              <c:numCache>
                <c:formatCode>0_ ;[Red]\-0\ </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numCache>
            </c:numRef>
          </c:val>
          <c:extLst>
            <c:ext xmlns:c16="http://schemas.microsoft.com/office/drawing/2014/chart" uri="{C3380CC4-5D6E-409C-BE32-E72D297353CC}">
              <c16:uniqueId val="{00000001-8DF3-49F0-B8D9-411088F51F0E}"/>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numFmt formatCode="[$-416]d\-mmm;@" sourceLinked="0"/>
        <c:majorTickMark val="out"/>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barChart>
        <c:barDir val="col"/>
        <c:grouping val="clustered"/>
        <c:varyColors val="0"/>
        <c:ser>
          <c:idx val="0"/>
          <c:order val="0"/>
          <c:tx>
            <c:strRef>
              <c:f>Resultados!$AX$13</c:f>
              <c:strCache>
                <c:ptCount val="1"/>
                <c:pt idx="0">
                  <c:v>SALDO NOTA DE CORR.</c:v>
                </c:pt>
              </c:strCache>
            </c:strRef>
          </c:tx>
          <c:spPr>
            <a:solidFill>
              <a:schemeClr val="accent6"/>
            </a:solidFill>
            <a:ln w="28575">
              <a:noFill/>
            </a:ln>
            <a:effectLst>
              <a:outerShdw blurRad="50800" dist="25400" dir="5400000" algn="ctr" rotWithShape="0">
                <a:schemeClr val="accent6">
                  <a:lumMod val="50000"/>
                </a:schemeClr>
              </a:outerShdw>
            </a:effectLst>
          </c:spPr>
          <c:invertIfNegative val="0"/>
          <c:dLbls>
            <c:delete val="1"/>
          </c:dLbls>
          <c:cat>
            <c:numRef>
              <c:f>Resultados!$O$48:$O$78</c:f>
              <c:numCache>
                <c:formatCode>[$-416]d;@</c:formatCode>
                <c:ptCount val="31"/>
                <c:pt idx="0">
                  <c:v>44228</c:v>
                </c:pt>
                <c:pt idx="1">
                  <c:v>44229</c:v>
                </c:pt>
                <c:pt idx="2">
                  <c:v>44230</c:v>
                </c:pt>
                <c:pt idx="3">
                  <c:v>44231</c:v>
                </c:pt>
                <c:pt idx="4">
                  <c:v>44232</c:v>
                </c:pt>
                <c:pt idx="5">
                  <c:v>44233</c:v>
                </c:pt>
                <c:pt idx="6">
                  <c:v>44234</c:v>
                </c:pt>
                <c:pt idx="7">
                  <c:v>44235</c:v>
                </c:pt>
                <c:pt idx="8">
                  <c:v>44236</c:v>
                </c:pt>
                <c:pt idx="9">
                  <c:v>44237</c:v>
                </c:pt>
                <c:pt idx="10">
                  <c:v>44238</c:v>
                </c:pt>
                <c:pt idx="11">
                  <c:v>44239</c:v>
                </c:pt>
                <c:pt idx="12">
                  <c:v>44240</c:v>
                </c:pt>
                <c:pt idx="13">
                  <c:v>44241</c:v>
                </c:pt>
                <c:pt idx="14">
                  <c:v>44242</c:v>
                </c:pt>
                <c:pt idx="15">
                  <c:v>44243</c:v>
                </c:pt>
                <c:pt idx="16">
                  <c:v>44244</c:v>
                </c:pt>
                <c:pt idx="17">
                  <c:v>44245</c:v>
                </c:pt>
                <c:pt idx="18">
                  <c:v>44246</c:v>
                </c:pt>
                <c:pt idx="19">
                  <c:v>44247</c:v>
                </c:pt>
                <c:pt idx="20">
                  <c:v>44248</c:v>
                </c:pt>
                <c:pt idx="21">
                  <c:v>44249</c:v>
                </c:pt>
                <c:pt idx="22">
                  <c:v>44250</c:v>
                </c:pt>
                <c:pt idx="23">
                  <c:v>44251</c:v>
                </c:pt>
                <c:pt idx="24">
                  <c:v>44252</c:v>
                </c:pt>
                <c:pt idx="25">
                  <c:v>44253</c:v>
                </c:pt>
                <c:pt idx="26">
                  <c:v>44254</c:v>
                </c:pt>
                <c:pt idx="27">
                  <c:v>44255</c:v>
                </c:pt>
              </c:numCache>
            </c:numRef>
          </c:cat>
          <c:val>
            <c:numRef>
              <c:f>Resultados!$AX$48:$AX$78</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1932-4BF2-A9D6-55DD8C458DB9}"/>
            </c:ext>
          </c:extLst>
        </c:ser>
        <c:dLbls>
          <c:showLegendKey val="0"/>
          <c:showVal val="1"/>
          <c:showCatName val="0"/>
          <c:showSerName val="0"/>
          <c:showPercent val="0"/>
          <c:showBubbleSize val="0"/>
        </c:dLbls>
        <c:gapWidth val="150"/>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803907657332019E-2"/>
          <c:y val="0.16066143998736371"/>
          <c:w val="0.89292022711379682"/>
          <c:h val="0.7736803543846521"/>
        </c:manualLayout>
      </c:layout>
      <c:barChart>
        <c:barDir val="col"/>
        <c:grouping val="clustered"/>
        <c:varyColors val="0"/>
        <c:ser>
          <c:idx val="0"/>
          <c:order val="0"/>
          <c:tx>
            <c:strRef>
              <c:f>Resultados!$J$104</c:f>
              <c:strCache>
                <c:ptCount val="1"/>
                <c:pt idx="0">
                  <c:v>WDO</c:v>
                </c:pt>
              </c:strCache>
            </c:strRef>
          </c:tx>
          <c:spPr>
            <a:gradFill flip="none" rotWithShape="1">
              <a:gsLst>
                <a:gs pos="0">
                  <a:schemeClr val="accent2">
                    <a:lumMod val="89000"/>
                  </a:schemeClr>
                </a:gs>
                <a:gs pos="25000">
                  <a:schemeClr val="accent2">
                    <a:lumMod val="89000"/>
                  </a:schemeClr>
                </a:gs>
                <a:gs pos="67000">
                  <a:schemeClr val="accent2">
                    <a:lumMod val="75000"/>
                  </a:schemeClr>
                </a:gs>
                <a:gs pos="96000">
                  <a:schemeClr val="accent2">
                    <a:lumMod val="50000"/>
                  </a:schemeClr>
                </a:gs>
              </a:gsLst>
              <a:path path="circle">
                <a:fillToRect l="50000" t="50000" r="50000" b="50000"/>
              </a:path>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Resultados!$J$109</c:f>
              <c:numCache>
                <c:formatCode>0%</c:formatCode>
                <c:ptCount val="1"/>
                <c:pt idx="0">
                  <c:v>0</c:v>
                </c:pt>
              </c:numCache>
            </c:numRef>
          </c:val>
          <c:extLst>
            <c:ext xmlns:c16="http://schemas.microsoft.com/office/drawing/2014/chart" uri="{C3380CC4-5D6E-409C-BE32-E72D297353CC}">
              <c16:uniqueId val="{00000000-6762-4C30-9BEA-C4521B38885A}"/>
            </c:ext>
          </c:extLst>
        </c:ser>
        <c:ser>
          <c:idx val="3"/>
          <c:order val="3"/>
          <c:tx>
            <c:strRef>
              <c:f>Resultados!$L$104</c:f>
              <c:strCache>
                <c:ptCount val="1"/>
                <c:pt idx="0">
                  <c:v>WIN</c:v>
                </c:pt>
              </c:strCache>
            </c:strRef>
          </c:tx>
          <c:spPr>
            <a:gradFill rotWithShape="1">
              <a:gsLst>
                <a:gs pos="0">
                  <a:schemeClr val="accent6">
                    <a:lumMod val="40000"/>
                    <a:lumOff val="60000"/>
                  </a:schemeClr>
                </a:gs>
                <a:gs pos="25000">
                  <a:schemeClr val="bg1">
                    <a:lumMod val="75000"/>
                  </a:schemeClr>
                </a:gs>
                <a:gs pos="100000">
                  <a:schemeClr val="bg1">
                    <a:lumMod val="50000"/>
                  </a:schemeClr>
                </a:gs>
              </a:gsLst>
              <a:path path="circle">
                <a:fillToRect l="50000" t="130000" r="50000" b="-30000"/>
              </a:path>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Resultados!$L$109</c:f>
              <c:numCache>
                <c:formatCode>0%</c:formatCode>
                <c:ptCount val="1"/>
                <c:pt idx="0">
                  <c:v>0</c:v>
                </c:pt>
              </c:numCache>
            </c:numRef>
          </c:val>
          <c:extLst>
            <c:ext xmlns:c16="http://schemas.microsoft.com/office/drawing/2014/chart" uri="{C3380CC4-5D6E-409C-BE32-E72D297353CC}">
              <c16:uniqueId val="{00000001-6762-4C30-9BEA-C4521B38885A}"/>
            </c:ext>
          </c:extLst>
        </c:ser>
        <c:dLbls>
          <c:dLblPos val="outEnd"/>
          <c:showLegendKey val="0"/>
          <c:showVal val="1"/>
          <c:showCatName val="0"/>
          <c:showSerName val="0"/>
          <c:showPercent val="0"/>
          <c:showBubbleSize val="0"/>
        </c:dLbls>
        <c:gapWidth val="100"/>
        <c:overlap val="-24"/>
        <c:axId val="543553320"/>
        <c:axId val="543553648"/>
        <c:extLst>
          <c:ext xmlns:c15="http://schemas.microsoft.com/office/drawing/2012/chart" uri="{02D57815-91ED-43cb-92C2-25804820EDAC}">
            <c15:filteredBarSeries>
              <c15:ser>
                <c:idx val="1"/>
                <c:order val="1"/>
                <c:tx>
                  <c:strRef>
                    <c:extLst>
                      <c:ext uri="{02D57815-91ED-43cb-92C2-25804820EDAC}">
                        <c15:formulaRef>
                          <c15:sqref>Resultados!#REF!</c15:sqref>
                        </c15:formulaRef>
                      </c:ext>
                    </c:extLst>
                    <c:strCache>
                      <c:ptCount val="1"/>
                      <c:pt idx="0">
                        <c:v>#REF!</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uri="{CE6537A1-D6FC-4f65-9D91-7224C49458BB}">
                      <c15:showLeaderLines val="1"/>
                      <c15:leaderLines>
                        <c:spPr>
                          <a:ln w="9525">
                            <a:solidFill>
                              <a:schemeClr val="lt1">
                                <a:lumMod val="95000"/>
                                <a:alpha val="54000"/>
                              </a:schemeClr>
                            </a:solidFill>
                          </a:ln>
                          <a:effectLst/>
                        </c:spPr>
                      </c15:leaderLines>
                    </c:ext>
                  </c:extLst>
                </c:dLbls>
                <c:val>
                  <c:numRef>
                    <c:extLst>
                      <c:ext uri="{02D57815-91ED-43cb-92C2-25804820EDAC}">
                        <c15:formulaRef>
                          <c15:sqref>Resultados!#REF!</c15:sqref>
                        </c15:formulaRef>
                      </c:ext>
                    </c:extLst>
                    <c:numCache>
                      <c:formatCode>General</c:formatCode>
                      <c:ptCount val="1"/>
                      <c:pt idx="0">
                        <c:v>1</c:v>
                      </c:pt>
                    </c:numCache>
                  </c:numRef>
                </c:val>
                <c:extLst>
                  <c:ext xmlns:c16="http://schemas.microsoft.com/office/drawing/2014/chart" uri="{C3380CC4-5D6E-409C-BE32-E72D297353CC}">
                    <c16:uniqueId val="{00000002-6762-4C30-9BEA-C4521B38885A}"/>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Resultados!$K$39</c15:sqref>
                        </c15:formulaRef>
                      </c:ext>
                    </c:extLst>
                    <c:strCache>
                      <c:ptCount val="1"/>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Resultados!$K$44</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3-6762-4C30-9BEA-C4521B38885A}"/>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Resultados!$M$39</c15:sqref>
                        </c15:formulaRef>
                      </c:ext>
                    </c:extLst>
                    <c:strCache>
                      <c:ptCount val="1"/>
                    </c:strCache>
                  </c:strRef>
                </c:tx>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Resultados!$M$44</c15:sqref>
                        </c15:formulaRef>
                      </c:ext>
                    </c:extLst>
                    <c:numCache>
                      <c:formatCode>General</c:formatCode>
                      <c:ptCount val="1"/>
                    </c:numCache>
                  </c:numRef>
                </c:val>
                <c:extLst xmlns:c15="http://schemas.microsoft.com/office/drawing/2012/chart">
                  <c:ext xmlns:c16="http://schemas.microsoft.com/office/drawing/2014/chart" uri="{C3380CC4-5D6E-409C-BE32-E72D297353CC}">
                    <c16:uniqueId val="{00000004-6762-4C30-9BEA-C4521B38885A}"/>
                  </c:ext>
                </c:extLst>
              </c15:ser>
            </c15:filteredBarSeries>
          </c:ext>
        </c:extLst>
      </c:barChart>
      <c:catAx>
        <c:axId val="543553320"/>
        <c:scaling>
          <c:orientation val="minMax"/>
        </c:scaling>
        <c:delete val="1"/>
        <c:axPos val="b"/>
        <c:numFmt formatCode="General" sourceLinked="1"/>
        <c:majorTickMark val="none"/>
        <c:minorTickMark val="none"/>
        <c:tickLblPos val="nextTo"/>
        <c:crossAx val="543553648"/>
        <c:crosses val="autoZero"/>
        <c:auto val="1"/>
        <c:lblAlgn val="ctr"/>
        <c:lblOffset val="100"/>
        <c:noMultiLvlLbl val="0"/>
      </c:catAx>
      <c:valAx>
        <c:axId val="543553648"/>
        <c:scaling>
          <c:orientation val="minMax"/>
          <c:max val="1"/>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crossAx val="5435533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35610200364297E-2"/>
          <c:w val="0.92401305108030474"/>
          <c:h val="0.82169467213114755"/>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cat>
            <c:numRef>
              <c:f>Resultados!$O$81:$O$111</c:f>
              <c:numCache>
                <c:formatCode>[$-416]d;@</c:formatCode>
                <c:ptCount val="31"/>
                <c:pt idx="0">
                  <c:v>44256</c:v>
                </c:pt>
                <c:pt idx="1">
                  <c:v>44257</c:v>
                </c:pt>
                <c:pt idx="2">
                  <c:v>44258</c:v>
                </c:pt>
                <c:pt idx="3">
                  <c:v>44259</c:v>
                </c:pt>
                <c:pt idx="4">
                  <c:v>44260</c:v>
                </c:pt>
                <c:pt idx="5">
                  <c:v>44261</c:v>
                </c:pt>
                <c:pt idx="6">
                  <c:v>44262</c:v>
                </c:pt>
                <c:pt idx="7">
                  <c:v>44263</c:v>
                </c:pt>
                <c:pt idx="8">
                  <c:v>44264</c:v>
                </c:pt>
                <c:pt idx="9">
                  <c:v>44265</c:v>
                </c:pt>
                <c:pt idx="10">
                  <c:v>44266</c:v>
                </c:pt>
                <c:pt idx="11">
                  <c:v>44267</c:v>
                </c:pt>
                <c:pt idx="12">
                  <c:v>44268</c:v>
                </c:pt>
                <c:pt idx="13">
                  <c:v>44269</c:v>
                </c:pt>
                <c:pt idx="14">
                  <c:v>44270</c:v>
                </c:pt>
                <c:pt idx="15">
                  <c:v>44271</c:v>
                </c:pt>
                <c:pt idx="16">
                  <c:v>44272</c:v>
                </c:pt>
                <c:pt idx="17">
                  <c:v>44273</c:v>
                </c:pt>
                <c:pt idx="18">
                  <c:v>44274</c:v>
                </c:pt>
                <c:pt idx="19">
                  <c:v>44275</c:v>
                </c:pt>
                <c:pt idx="20">
                  <c:v>44276</c:v>
                </c:pt>
                <c:pt idx="21">
                  <c:v>44277</c:v>
                </c:pt>
                <c:pt idx="22">
                  <c:v>44278</c:v>
                </c:pt>
                <c:pt idx="23">
                  <c:v>44279</c:v>
                </c:pt>
                <c:pt idx="24">
                  <c:v>44280</c:v>
                </c:pt>
                <c:pt idx="25">
                  <c:v>44281</c:v>
                </c:pt>
                <c:pt idx="26">
                  <c:v>44282</c:v>
                </c:pt>
                <c:pt idx="27">
                  <c:v>44283</c:v>
                </c:pt>
                <c:pt idx="28">
                  <c:v>44284</c:v>
                </c:pt>
                <c:pt idx="29">
                  <c:v>44285</c:v>
                </c:pt>
                <c:pt idx="30">
                  <c:v>44286</c:v>
                </c:pt>
              </c:numCache>
            </c:numRef>
          </c:cat>
          <c:val>
            <c:numRef>
              <c:f>Resultados!$AA$81:$AA$111</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23F5-4055-A38C-E36A8A643DB0}"/>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cat>
            <c:numRef>
              <c:f>Resultados!$O$81:$O$111</c:f>
              <c:numCache>
                <c:formatCode>[$-416]d;@</c:formatCode>
                <c:ptCount val="31"/>
                <c:pt idx="0">
                  <c:v>44256</c:v>
                </c:pt>
                <c:pt idx="1">
                  <c:v>44257</c:v>
                </c:pt>
                <c:pt idx="2">
                  <c:v>44258</c:v>
                </c:pt>
                <c:pt idx="3">
                  <c:v>44259</c:v>
                </c:pt>
                <c:pt idx="4">
                  <c:v>44260</c:v>
                </c:pt>
                <c:pt idx="5">
                  <c:v>44261</c:v>
                </c:pt>
                <c:pt idx="6">
                  <c:v>44262</c:v>
                </c:pt>
                <c:pt idx="7">
                  <c:v>44263</c:v>
                </c:pt>
                <c:pt idx="8">
                  <c:v>44264</c:v>
                </c:pt>
                <c:pt idx="9">
                  <c:v>44265</c:v>
                </c:pt>
                <c:pt idx="10">
                  <c:v>44266</c:v>
                </c:pt>
                <c:pt idx="11">
                  <c:v>44267</c:v>
                </c:pt>
                <c:pt idx="12">
                  <c:v>44268</c:v>
                </c:pt>
                <c:pt idx="13">
                  <c:v>44269</c:v>
                </c:pt>
                <c:pt idx="14">
                  <c:v>44270</c:v>
                </c:pt>
                <c:pt idx="15">
                  <c:v>44271</c:v>
                </c:pt>
                <c:pt idx="16">
                  <c:v>44272</c:v>
                </c:pt>
                <c:pt idx="17">
                  <c:v>44273</c:v>
                </c:pt>
                <c:pt idx="18">
                  <c:v>44274</c:v>
                </c:pt>
                <c:pt idx="19">
                  <c:v>44275</c:v>
                </c:pt>
                <c:pt idx="20">
                  <c:v>44276</c:v>
                </c:pt>
                <c:pt idx="21">
                  <c:v>44277</c:v>
                </c:pt>
                <c:pt idx="22">
                  <c:v>44278</c:v>
                </c:pt>
                <c:pt idx="23">
                  <c:v>44279</c:v>
                </c:pt>
                <c:pt idx="24">
                  <c:v>44280</c:v>
                </c:pt>
                <c:pt idx="25">
                  <c:v>44281</c:v>
                </c:pt>
                <c:pt idx="26">
                  <c:v>44282</c:v>
                </c:pt>
                <c:pt idx="27">
                  <c:v>44283</c:v>
                </c:pt>
                <c:pt idx="28">
                  <c:v>44284</c:v>
                </c:pt>
                <c:pt idx="29">
                  <c:v>44285</c:v>
                </c:pt>
                <c:pt idx="30">
                  <c:v>44286</c:v>
                </c:pt>
              </c:numCache>
            </c:numRef>
          </c:cat>
          <c:val>
            <c:numRef>
              <c:f>Resultados!$AN$81:$AN$111</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23F5-4055-A38C-E36A8A643DB0}"/>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bg1"/>
            </a:solidFill>
            <a:round/>
          </a:ln>
          <a:effectLst/>
        </c:spPr>
        <c:txPr>
          <a:bodyPr rot="-60000000" spcFirstLastPara="1" vertOverflow="ellipsis" vert="horz" wrap="square" anchor="b"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At val="44256"/>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lineChart>
        <c:grouping val="standard"/>
        <c:varyColors val="0"/>
        <c:ser>
          <c:idx val="0"/>
          <c:order val="0"/>
          <c:tx>
            <c:strRef>
              <c:f>Resultados!$AY$13</c:f>
              <c:strCache>
                <c:ptCount val="1"/>
                <c:pt idx="0">
                  <c:v>SALDO NOTA DE CORR. ACUMULADO</c:v>
                </c:pt>
              </c:strCache>
            </c:strRef>
          </c:tx>
          <c:spPr>
            <a:ln w="28575" cap="rnd">
              <a:solidFill>
                <a:schemeClr val="accent6">
                  <a:shade val="76000"/>
                </a:schemeClr>
              </a:solidFill>
              <a:round/>
            </a:ln>
            <a:effectLst>
              <a:outerShdw blurRad="50800" dist="25400" dir="5400000" algn="ctr" rotWithShape="0">
                <a:schemeClr val="accent6">
                  <a:lumMod val="50000"/>
                </a:schemeClr>
              </a:outerShdw>
            </a:effectLst>
          </c:spPr>
          <c:marker>
            <c:symbol val="none"/>
          </c:marker>
          <c:dLbls>
            <c:delete val="1"/>
          </c:dLbls>
          <c:cat>
            <c:numRef>
              <c:f>Resultados!$O$81:$O$111</c:f>
              <c:numCache>
                <c:formatCode>[$-416]d;@</c:formatCode>
                <c:ptCount val="31"/>
                <c:pt idx="0">
                  <c:v>44256</c:v>
                </c:pt>
                <c:pt idx="1">
                  <c:v>44257</c:v>
                </c:pt>
                <c:pt idx="2">
                  <c:v>44258</c:v>
                </c:pt>
                <c:pt idx="3">
                  <c:v>44259</c:v>
                </c:pt>
                <c:pt idx="4">
                  <c:v>44260</c:v>
                </c:pt>
                <c:pt idx="5">
                  <c:v>44261</c:v>
                </c:pt>
                <c:pt idx="6">
                  <c:v>44262</c:v>
                </c:pt>
                <c:pt idx="7">
                  <c:v>44263</c:v>
                </c:pt>
                <c:pt idx="8">
                  <c:v>44264</c:v>
                </c:pt>
                <c:pt idx="9">
                  <c:v>44265</c:v>
                </c:pt>
                <c:pt idx="10">
                  <c:v>44266</c:v>
                </c:pt>
                <c:pt idx="11">
                  <c:v>44267</c:v>
                </c:pt>
                <c:pt idx="12">
                  <c:v>44268</c:v>
                </c:pt>
                <c:pt idx="13">
                  <c:v>44269</c:v>
                </c:pt>
                <c:pt idx="14">
                  <c:v>44270</c:v>
                </c:pt>
                <c:pt idx="15">
                  <c:v>44271</c:v>
                </c:pt>
                <c:pt idx="16">
                  <c:v>44272</c:v>
                </c:pt>
                <c:pt idx="17">
                  <c:v>44273</c:v>
                </c:pt>
                <c:pt idx="18">
                  <c:v>44274</c:v>
                </c:pt>
                <c:pt idx="19">
                  <c:v>44275</c:v>
                </c:pt>
                <c:pt idx="20">
                  <c:v>44276</c:v>
                </c:pt>
                <c:pt idx="21">
                  <c:v>44277</c:v>
                </c:pt>
                <c:pt idx="22">
                  <c:v>44278</c:v>
                </c:pt>
                <c:pt idx="23">
                  <c:v>44279</c:v>
                </c:pt>
                <c:pt idx="24">
                  <c:v>44280</c:v>
                </c:pt>
                <c:pt idx="25">
                  <c:v>44281</c:v>
                </c:pt>
                <c:pt idx="26">
                  <c:v>44282</c:v>
                </c:pt>
                <c:pt idx="27">
                  <c:v>44283</c:v>
                </c:pt>
                <c:pt idx="28">
                  <c:v>44284</c:v>
                </c:pt>
                <c:pt idx="29">
                  <c:v>44285</c:v>
                </c:pt>
                <c:pt idx="30">
                  <c:v>44286</c:v>
                </c:pt>
              </c:numCache>
            </c:numRef>
          </c:cat>
          <c:val>
            <c:numRef>
              <c:f>Resultados!$AY$81:$AY$111</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0CFB-46D8-9977-8716CE247EC7}"/>
            </c:ext>
          </c:extLst>
        </c:ser>
        <c:ser>
          <c:idx val="1"/>
          <c:order val="1"/>
          <c:tx>
            <c:v>META</c:v>
          </c:tx>
          <c:spPr>
            <a:ln w="12700" cap="rnd">
              <a:solidFill>
                <a:srgbClr val="C00000"/>
              </a:solidFill>
              <a:round/>
            </a:ln>
            <a:effectLst/>
          </c:spPr>
          <c:marker>
            <c:symbol val="none"/>
          </c:marker>
          <c:dLbls>
            <c:delete val="1"/>
          </c:dLbls>
          <c:cat>
            <c:numRef>
              <c:f>Resultados!$O$81:$O$111</c:f>
              <c:numCache>
                <c:formatCode>[$-416]d;@</c:formatCode>
                <c:ptCount val="31"/>
                <c:pt idx="0">
                  <c:v>44256</c:v>
                </c:pt>
                <c:pt idx="1">
                  <c:v>44257</c:v>
                </c:pt>
                <c:pt idx="2">
                  <c:v>44258</c:v>
                </c:pt>
                <c:pt idx="3">
                  <c:v>44259</c:v>
                </c:pt>
                <c:pt idx="4">
                  <c:v>44260</c:v>
                </c:pt>
                <c:pt idx="5">
                  <c:v>44261</c:v>
                </c:pt>
                <c:pt idx="6">
                  <c:v>44262</c:v>
                </c:pt>
                <c:pt idx="7">
                  <c:v>44263</c:v>
                </c:pt>
                <c:pt idx="8">
                  <c:v>44264</c:v>
                </c:pt>
                <c:pt idx="9">
                  <c:v>44265</c:v>
                </c:pt>
                <c:pt idx="10">
                  <c:v>44266</c:v>
                </c:pt>
                <c:pt idx="11">
                  <c:v>44267</c:v>
                </c:pt>
                <c:pt idx="12">
                  <c:v>44268</c:v>
                </c:pt>
                <c:pt idx="13">
                  <c:v>44269</c:v>
                </c:pt>
                <c:pt idx="14">
                  <c:v>44270</c:v>
                </c:pt>
                <c:pt idx="15">
                  <c:v>44271</c:v>
                </c:pt>
                <c:pt idx="16">
                  <c:v>44272</c:v>
                </c:pt>
                <c:pt idx="17">
                  <c:v>44273</c:v>
                </c:pt>
                <c:pt idx="18">
                  <c:v>44274</c:v>
                </c:pt>
                <c:pt idx="19">
                  <c:v>44275</c:v>
                </c:pt>
                <c:pt idx="20">
                  <c:v>44276</c:v>
                </c:pt>
                <c:pt idx="21">
                  <c:v>44277</c:v>
                </c:pt>
                <c:pt idx="22">
                  <c:v>44278</c:v>
                </c:pt>
                <c:pt idx="23">
                  <c:v>44279</c:v>
                </c:pt>
                <c:pt idx="24">
                  <c:v>44280</c:v>
                </c:pt>
                <c:pt idx="25">
                  <c:v>44281</c:v>
                </c:pt>
                <c:pt idx="26">
                  <c:v>44282</c:v>
                </c:pt>
                <c:pt idx="27">
                  <c:v>44283</c:v>
                </c:pt>
                <c:pt idx="28">
                  <c:v>44284</c:v>
                </c:pt>
                <c:pt idx="29">
                  <c:v>44285</c:v>
                </c:pt>
                <c:pt idx="30">
                  <c:v>44286</c:v>
                </c:pt>
              </c:numCache>
            </c:numRef>
          </c:cat>
          <c:val>
            <c:numRef>
              <c:f>Resultados!$EM$81:$EM$111</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0CFB-46D8-9977-8716CE247EC7}"/>
            </c:ext>
          </c:extLst>
        </c:ser>
        <c:dLbls>
          <c:showLegendKey val="0"/>
          <c:showVal val="1"/>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59061930783238E-2"/>
          <c:w val="0.92401305108030474"/>
          <c:h val="0.82167122040072849"/>
        </c:manualLayout>
      </c:layout>
      <c:lineChart>
        <c:grouping val="standard"/>
        <c:varyColors val="0"/>
        <c:ser>
          <c:idx val="0"/>
          <c:order val="0"/>
          <c:tx>
            <c:strRef>
              <c:f>Resultados!$P$11</c:f>
              <c:strCache>
                <c:ptCount val="1"/>
                <c:pt idx="0">
                  <c:v>WDO</c:v>
                </c:pt>
              </c:strCache>
            </c:strRef>
          </c:tx>
          <c:spPr>
            <a:ln w="19050" cap="rnd">
              <a:gradFill flip="none" rotWithShape="1">
                <a:gsLst>
                  <a:gs pos="20000">
                    <a:schemeClr val="accent2">
                      <a:lumMod val="89000"/>
                    </a:schemeClr>
                  </a:gs>
                  <a:gs pos="23000">
                    <a:schemeClr val="accent2">
                      <a:lumMod val="89000"/>
                    </a:schemeClr>
                  </a:gs>
                  <a:gs pos="69000">
                    <a:schemeClr val="accent2">
                      <a:lumMod val="75000"/>
                    </a:schemeClr>
                  </a:gs>
                  <a:gs pos="97000">
                    <a:schemeClr val="accent2">
                      <a:lumMod val="70000"/>
                    </a:schemeClr>
                  </a:gs>
                </a:gsLst>
                <a:path path="circle">
                  <a:fillToRect l="50000" t="50000" r="50000" b="50000"/>
                </a:path>
                <a:tileRect/>
              </a:gradFill>
              <a:round/>
            </a:ln>
            <a:effectLst>
              <a:outerShdw blurRad="50800" dist="50800" dir="5400000" algn="ctr" rotWithShape="0">
                <a:schemeClr val="accent2">
                  <a:lumMod val="50000"/>
                </a:schemeClr>
              </a:outerShdw>
            </a:effectLst>
          </c:spPr>
          <c:marker>
            <c:symbol val="none"/>
          </c:marker>
          <c:cat>
            <c:numRef>
              <c:f>Resultados!$O$81:$O$111</c:f>
              <c:numCache>
                <c:formatCode>[$-416]d;@</c:formatCode>
                <c:ptCount val="31"/>
                <c:pt idx="0">
                  <c:v>44256</c:v>
                </c:pt>
                <c:pt idx="1">
                  <c:v>44257</c:v>
                </c:pt>
                <c:pt idx="2">
                  <c:v>44258</c:v>
                </c:pt>
                <c:pt idx="3">
                  <c:v>44259</c:v>
                </c:pt>
                <c:pt idx="4">
                  <c:v>44260</c:v>
                </c:pt>
                <c:pt idx="5">
                  <c:v>44261</c:v>
                </c:pt>
                <c:pt idx="6">
                  <c:v>44262</c:v>
                </c:pt>
                <c:pt idx="7">
                  <c:v>44263</c:v>
                </c:pt>
                <c:pt idx="8">
                  <c:v>44264</c:v>
                </c:pt>
                <c:pt idx="9">
                  <c:v>44265</c:v>
                </c:pt>
                <c:pt idx="10">
                  <c:v>44266</c:v>
                </c:pt>
                <c:pt idx="11">
                  <c:v>44267</c:v>
                </c:pt>
                <c:pt idx="12">
                  <c:v>44268</c:v>
                </c:pt>
                <c:pt idx="13">
                  <c:v>44269</c:v>
                </c:pt>
                <c:pt idx="14">
                  <c:v>44270</c:v>
                </c:pt>
                <c:pt idx="15">
                  <c:v>44271</c:v>
                </c:pt>
                <c:pt idx="16">
                  <c:v>44272</c:v>
                </c:pt>
                <c:pt idx="17">
                  <c:v>44273</c:v>
                </c:pt>
                <c:pt idx="18">
                  <c:v>44274</c:v>
                </c:pt>
                <c:pt idx="19">
                  <c:v>44275</c:v>
                </c:pt>
                <c:pt idx="20">
                  <c:v>44276</c:v>
                </c:pt>
                <c:pt idx="21">
                  <c:v>44277</c:v>
                </c:pt>
                <c:pt idx="22">
                  <c:v>44278</c:v>
                </c:pt>
                <c:pt idx="23">
                  <c:v>44279</c:v>
                </c:pt>
                <c:pt idx="24">
                  <c:v>44280</c:v>
                </c:pt>
                <c:pt idx="25">
                  <c:v>44281</c:v>
                </c:pt>
                <c:pt idx="26">
                  <c:v>44282</c:v>
                </c:pt>
                <c:pt idx="27">
                  <c:v>44283</c:v>
                </c:pt>
                <c:pt idx="28">
                  <c:v>44284</c:v>
                </c:pt>
                <c:pt idx="29">
                  <c:v>44285</c:v>
                </c:pt>
                <c:pt idx="30">
                  <c:v>44286</c:v>
                </c:pt>
              </c:numCache>
            </c:numRef>
          </c:cat>
          <c:val>
            <c:numRef>
              <c:f>Resultados!$AB$81:$AB$111</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D017-4831-8C95-AEBE280FF1CB}"/>
            </c:ext>
          </c:extLst>
        </c:ser>
        <c:ser>
          <c:idx val="1"/>
          <c:order val="1"/>
          <c:tx>
            <c:strRef>
              <c:f>Resultados!$AC$11</c:f>
              <c:strCache>
                <c:ptCount val="1"/>
                <c:pt idx="0">
                  <c:v>WIN</c:v>
                </c:pt>
              </c:strCache>
            </c:strRef>
          </c:tx>
          <c:spPr>
            <a:ln w="19050" cap="rnd">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a:outerShdw blurRad="50800" dist="50800" dir="5400000" algn="ctr" rotWithShape="0">
                <a:schemeClr val="tx1">
                  <a:lumMod val="75000"/>
                  <a:lumOff val="25000"/>
                </a:schemeClr>
              </a:outerShdw>
            </a:effectLst>
          </c:spPr>
          <c:marker>
            <c:symbol val="none"/>
          </c:marker>
          <c:cat>
            <c:numRef>
              <c:f>Resultados!$O$81:$O$111</c:f>
              <c:numCache>
                <c:formatCode>[$-416]d;@</c:formatCode>
                <c:ptCount val="31"/>
                <c:pt idx="0">
                  <c:v>44256</c:v>
                </c:pt>
                <c:pt idx="1">
                  <c:v>44257</c:v>
                </c:pt>
                <c:pt idx="2">
                  <c:v>44258</c:v>
                </c:pt>
                <c:pt idx="3">
                  <c:v>44259</c:v>
                </c:pt>
                <c:pt idx="4">
                  <c:v>44260</c:v>
                </c:pt>
                <c:pt idx="5">
                  <c:v>44261</c:v>
                </c:pt>
                <c:pt idx="6">
                  <c:v>44262</c:v>
                </c:pt>
                <c:pt idx="7">
                  <c:v>44263</c:v>
                </c:pt>
                <c:pt idx="8">
                  <c:v>44264</c:v>
                </c:pt>
                <c:pt idx="9">
                  <c:v>44265</c:v>
                </c:pt>
                <c:pt idx="10">
                  <c:v>44266</c:v>
                </c:pt>
                <c:pt idx="11">
                  <c:v>44267</c:v>
                </c:pt>
                <c:pt idx="12">
                  <c:v>44268</c:v>
                </c:pt>
                <c:pt idx="13">
                  <c:v>44269</c:v>
                </c:pt>
                <c:pt idx="14">
                  <c:v>44270</c:v>
                </c:pt>
                <c:pt idx="15">
                  <c:v>44271</c:v>
                </c:pt>
                <c:pt idx="16">
                  <c:v>44272</c:v>
                </c:pt>
                <c:pt idx="17">
                  <c:v>44273</c:v>
                </c:pt>
                <c:pt idx="18">
                  <c:v>44274</c:v>
                </c:pt>
                <c:pt idx="19">
                  <c:v>44275</c:v>
                </c:pt>
                <c:pt idx="20">
                  <c:v>44276</c:v>
                </c:pt>
                <c:pt idx="21">
                  <c:v>44277</c:v>
                </c:pt>
                <c:pt idx="22">
                  <c:v>44278</c:v>
                </c:pt>
                <c:pt idx="23">
                  <c:v>44279</c:v>
                </c:pt>
                <c:pt idx="24">
                  <c:v>44280</c:v>
                </c:pt>
                <c:pt idx="25">
                  <c:v>44281</c:v>
                </c:pt>
                <c:pt idx="26">
                  <c:v>44282</c:v>
                </c:pt>
                <c:pt idx="27">
                  <c:v>44283</c:v>
                </c:pt>
                <c:pt idx="28">
                  <c:v>44284</c:v>
                </c:pt>
                <c:pt idx="29">
                  <c:v>44285</c:v>
                </c:pt>
                <c:pt idx="30">
                  <c:v>44286</c:v>
                </c:pt>
              </c:numCache>
            </c:numRef>
          </c:cat>
          <c:val>
            <c:numRef>
              <c:f>Resultados!$AO$81:$AO$111</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D017-4831-8C95-AEBE280FF1CB}"/>
            </c:ext>
          </c:extLst>
        </c:ser>
        <c:dLbls>
          <c:showLegendKey val="0"/>
          <c:showVal val="0"/>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3.1678004535147394E-2"/>
          <c:w val="0.92401305108030474"/>
          <c:h val="0.87085223132969036"/>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Resultados!$O$81:$O$111</c:f>
              <c:numCache>
                <c:formatCode>[$-416]d;@</c:formatCode>
                <c:ptCount val="31"/>
                <c:pt idx="0">
                  <c:v>44256</c:v>
                </c:pt>
                <c:pt idx="1">
                  <c:v>44257</c:v>
                </c:pt>
                <c:pt idx="2">
                  <c:v>44258</c:v>
                </c:pt>
                <c:pt idx="3">
                  <c:v>44259</c:v>
                </c:pt>
                <c:pt idx="4">
                  <c:v>44260</c:v>
                </c:pt>
                <c:pt idx="5">
                  <c:v>44261</c:v>
                </c:pt>
                <c:pt idx="6">
                  <c:v>44262</c:v>
                </c:pt>
                <c:pt idx="7">
                  <c:v>44263</c:v>
                </c:pt>
                <c:pt idx="8">
                  <c:v>44264</c:v>
                </c:pt>
                <c:pt idx="9">
                  <c:v>44265</c:v>
                </c:pt>
                <c:pt idx="10">
                  <c:v>44266</c:v>
                </c:pt>
                <c:pt idx="11">
                  <c:v>44267</c:v>
                </c:pt>
                <c:pt idx="12">
                  <c:v>44268</c:v>
                </c:pt>
                <c:pt idx="13">
                  <c:v>44269</c:v>
                </c:pt>
                <c:pt idx="14">
                  <c:v>44270</c:v>
                </c:pt>
                <c:pt idx="15">
                  <c:v>44271</c:v>
                </c:pt>
                <c:pt idx="16">
                  <c:v>44272</c:v>
                </c:pt>
                <c:pt idx="17">
                  <c:v>44273</c:v>
                </c:pt>
                <c:pt idx="18">
                  <c:v>44274</c:v>
                </c:pt>
                <c:pt idx="19">
                  <c:v>44275</c:v>
                </c:pt>
                <c:pt idx="20">
                  <c:v>44276</c:v>
                </c:pt>
                <c:pt idx="21">
                  <c:v>44277</c:v>
                </c:pt>
                <c:pt idx="22">
                  <c:v>44278</c:v>
                </c:pt>
                <c:pt idx="23">
                  <c:v>44279</c:v>
                </c:pt>
                <c:pt idx="24">
                  <c:v>44280</c:v>
                </c:pt>
                <c:pt idx="25">
                  <c:v>44281</c:v>
                </c:pt>
                <c:pt idx="26">
                  <c:v>44282</c:v>
                </c:pt>
                <c:pt idx="27">
                  <c:v>44283</c:v>
                </c:pt>
                <c:pt idx="28">
                  <c:v>44284</c:v>
                </c:pt>
                <c:pt idx="29">
                  <c:v>44285</c:v>
                </c:pt>
                <c:pt idx="30">
                  <c:v>44286</c:v>
                </c:pt>
              </c:numCache>
            </c:numRef>
          </c:cat>
          <c:val>
            <c:numRef>
              <c:f>Resultados!$T$81:$T$111</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845B-446B-80BC-0C20A4CB037F}"/>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Resultados!$O$81:$O$111</c:f>
              <c:numCache>
                <c:formatCode>[$-416]d;@</c:formatCode>
                <c:ptCount val="31"/>
                <c:pt idx="0">
                  <c:v>44256</c:v>
                </c:pt>
                <c:pt idx="1">
                  <c:v>44257</c:v>
                </c:pt>
                <c:pt idx="2">
                  <c:v>44258</c:v>
                </c:pt>
                <c:pt idx="3">
                  <c:v>44259</c:v>
                </c:pt>
                <c:pt idx="4">
                  <c:v>44260</c:v>
                </c:pt>
                <c:pt idx="5">
                  <c:v>44261</c:v>
                </c:pt>
                <c:pt idx="6">
                  <c:v>44262</c:v>
                </c:pt>
                <c:pt idx="7">
                  <c:v>44263</c:v>
                </c:pt>
                <c:pt idx="8">
                  <c:v>44264</c:v>
                </c:pt>
                <c:pt idx="9">
                  <c:v>44265</c:v>
                </c:pt>
                <c:pt idx="10">
                  <c:v>44266</c:v>
                </c:pt>
                <c:pt idx="11">
                  <c:v>44267</c:v>
                </c:pt>
                <c:pt idx="12">
                  <c:v>44268</c:v>
                </c:pt>
                <c:pt idx="13">
                  <c:v>44269</c:v>
                </c:pt>
                <c:pt idx="14">
                  <c:v>44270</c:v>
                </c:pt>
                <c:pt idx="15">
                  <c:v>44271</c:v>
                </c:pt>
                <c:pt idx="16">
                  <c:v>44272</c:v>
                </c:pt>
                <c:pt idx="17">
                  <c:v>44273</c:v>
                </c:pt>
                <c:pt idx="18">
                  <c:v>44274</c:v>
                </c:pt>
                <c:pt idx="19">
                  <c:v>44275</c:v>
                </c:pt>
                <c:pt idx="20">
                  <c:v>44276</c:v>
                </c:pt>
                <c:pt idx="21">
                  <c:v>44277</c:v>
                </c:pt>
                <c:pt idx="22">
                  <c:v>44278</c:v>
                </c:pt>
                <c:pt idx="23">
                  <c:v>44279</c:v>
                </c:pt>
                <c:pt idx="24">
                  <c:v>44280</c:v>
                </c:pt>
                <c:pt idx="25">
                  <c:v>44281</c:v>
                </c:pt>
                <c:pt idx="26">
                  <c:v>44282</c:v>
                </c:pt>
                <c:pt idx="27">
                  <c:v>44283</c:v>
                </c:pt>
                <c:pt idx="28">
                  <c:v>44284</c:v>
                </c:pt>
                <c:pt idx="29">
                  <c:v>44285</c:v>
                </c:pt>
                <c:pt idx="30">
                  <c:v>44286</c:v>
                </c:pt>
              </c:numCache>
            </c:numRef>
          </c:cat>
          <c:val>
            <c:numRef>
              <c:f>Resultados!$AG$81:$AG$111</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845B-446B-80BC-0C20A4CB037F}"/>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numFmt formatCode="[$-416]d\-mmm;@" sourceLinked="0"/>
        <c:majorTickMark val="out"/>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barChart>
        <c:barDir val="col"/>
        <c:grouping val="clustered"/>
        <c:varyColors val="0"/>
        <c:ser>
          <c:idx val="0"/>
          <c:order val="0"/>
          <c:tx>
            <c:strRef>
              <c:f>Resultados!$AX$13</c:f>
              <c:strCache>
                <c:ptCount val="1"/>
                <c:pt idx="0">
                  <c:v>SALDO NOTA DE CORR.</c:v>
                </c:pt>
              </c:strCache>
            </c:strRef>
          </c:tx>
          <c:spPr>
            <a:solidFill>
              <a:schemeClr val="accent6"/>
            </a:solidFill>
            <a:ln w="28575">
              <a:noFill/>
            </a:ln>
            <a:effectLst>
              <a:outerShdw blurRad="50800" dist="25400" dir="5400000" algn="ctr" rotWithShape="0">
                <a:schemeClr val="accent6">
                  <a:lumMod val="50000"/>
                </a:schemeClr>
              </a:outerShdw>
            </a:effectLst>
          </c:spPr>
          <c:invertIfNegative val="0"/>
          <c:dLbls>
            <c:delete val="1"/>
          </c:dLbls>
          <c:cat>
            <c:numRef>
              <c:f>Resultados!$O$81:$O$111</c:f>
              <c:numCache>
                <c:formatCode>[$-416]d;@</c:formatCode>
                <c:ptCount val="31"/>
                <c:pt idx="0">
                  <c:v>44256</c:v>
                </c:pt>
                <c:pt idx="1">
                  <c:v>44257</c:v>
                </c:pt>
                <c:pt idx="2">
                  <c:v>44258</c:v>
                </c:pt>
                <c:pt idx="3">
                  <c:v>44259</c:v>
                </c:pt>
                <c:pt idx="4">
                  <c:v>44260</c:v>
                </c:pt>
                <c:pt idx="5">
                  <c:v>44261</c:v>
                </c:pt>
                <c:pt idx="6">
                  <c:v>44262</c:v>
                </c:pt>
                <c:pt idx="7">
                  <c:v>44263</c:v>
                </c:pt>
                <c:pt idx="8">
                  <c:v>44264</c:v>
                </c:pt>
                <c:pt idx="9">
                  <c:v>44265</c:v>
                </c:pt>
                <c:pt idx="10">
                  <c:v>44266</c:v>
                </c:pt>
                <c:pt idx="11">
                  <c:v>44267</c:v>
                </c:pt>
                <c:pt idx="12">
                  <c:v>44268</c:v>
                </c:pt>
                <c:pt idx="13">
                  <c:v>44269</c:v>
                </c:pt>
                <c:pt idx="14">
                  <c:v>44270</c:v>
                </c:pt>
                <c:pt idx="15">
                  <c:v>44271</c:v>
                </c:pt>
                <c:pt idx="16">
                  <c:v>44272</c:v>
                </c:pt>
                <c:pt idx="17">
                  <c:v>44273</c:v>
                </c:pt>
                <c:pt idx="18">
                  <c:v>44274</c:v>
                </c:pt>
                <c:pt idx="19">
                  <c:v>44275</c:v>
                </c:pt>
                <c:pt idx="20">
                  <c:v>44276</c:v>
                </c:pt>
                <c:pt idx="21">
                  <c:v>44277</c:v>
                </c:pt>
                <c:pt idx="22">
                  <c:v>44278</c:v>
                </c:pt>
                <c:pt idx="23">
                  <c:v>44279</c:v>
                </c:pt>
                <c:pt idx="24">
                  <c:v>44280</c:v>
                </c:pt>
                <c:pt idx="25">
                  <c:v>44281</c:v>
                </c:pt>
                <c:pt idx="26">
                  <c:v>44282</c:v>
                </c:pt>
                <c:pt idx="27">
                  <c:v>44283</c:v>
                </c:pt>
                <c:pt idx="28">
                  <c:v>44284</c:v>
                </c:pt>
                <c:pt idx="29">
                  <c:v>44285</c:v>
                </c:pt>
                <c:pt idx="30">
                  <c:v>44286</c:v>
                </c:pt>
              </c:numCache>
            </c:numRef>
          </c:cat>
          <c:val>
            <c:numRef>
              <c:f>Resultados!$AX$81:$AX$111</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8D89-47BE-81FC-FC3E56FFE4E9}"/>
            </c:ext>
          </c:extLst>
        </c:ser>
        <c:dLbls>
          <c:showLegendKey val="0"/>
          <c:showVal val="1"/>
          <c:showCatName val="0"/>
          <c:showSerName val="0"/>
          <c:showPercent val="0"/>
          <c:showBubbleSize val="0"/>
        </c:dLbls>
        <c:gapWidth val="150"/>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803907657332019E-2"/>
          <c:y val="0.16066143998736371"/>
          <c:w val="0.89292022711379682"/>
          <c:h val="0.7736803543846521"/>
        </c:manualLayout>
      </c:layout>
      <c:barChart>
        <c:barDir val="col"/>
        <c:grouping val="clustered"/>
        <c:varyColors val="0"/>
        <c:ser>
          <c:idx val="0"/>
          <c:order val="0"/>
          <c:tx>
            <c:strRef>
              <c:f>Resultados!$J$137</c:f>
              <c:strCache>
                <c:ptCount val="1"/>
                <c:pt idx="0">
                  <c:v>WDO</c:v>
                </c:pt>
              </c:strCache>
            </c:strRef>
          </c:tx>
          <c:spPr>
            <a:gradFill flip="none" rotWithShape="1">
              <a:gsLst>
                <a:gs pos="0">
                  <a:schemeClr val="accent2">
                    <a:lumMod val="89000"/>
                  </a:schemeClr>
                </a:gs>
                <a:gs pos="25000">
                  <a:schemeClr val="accent2">
                    <a:lumMod val="89000"/>
                  </a:schemeClr>
                </a:gs>
                <a:gs pos="67000">
                  <a:schemeClr val="accent2">
                    <a:lumMod val="75000"/>
                  </a:schemeClr>
                </a:gs>
                <a:gs pos="96000">
                  <a:schemeClr val="accent2">
                    <a:lumMod val="50000"/>
                  </a:schemeClr>
                </a:gs>
              </a:gsLst>
              <a:path path="circle">
                <a:fillToRect l="50000" t="50000" r="50000" b="50000"/>
              </a:path>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Resultados!$J$142</c:f>
              <c:numCache>
                <c:formatCode>0%</c:formatCode>
                <c:ptCount val="1"/>
                <c:pt idx="0">
                  <c:v>0</c:v>
                </c:pt>
              </c:numCache>
            </c:numRef>
          </c:val>
          <c:extLst>
            <c:ext xmlns:c16="http://schemas.microsoft.com/office/drawing/2014/chart" uri="{C3380CC4-5D6E-409C-BE32-E72D297353CC}">
              <c16:uniqueId val="{00000000-BB62-40C5-BA8E-4D3350DA75C1}"/>
            </c:ext>
          </c:extLst>
        </c:ser>
        <c:ser>
          <c:idx val="3"/>
          <c:order val="3"/>
          <c:tx>
            <c:strRef>
              <c:f>Resultados!$L$137</c:f>
              <c:strCache>
                <c:ptCount val="1"/>
                <c:pt idx="0">
                  <c:v>WIN</c:v>
                </c:pt>
              </c:strCache>
            </c:strRef>
          </c:tx>
          <c:spPr>
            <a:gradFill rotWithShape="1">
              <a:gsLst>
                <a:gs pos="0">
                  <a:schemeClr val="accent6">
                    <a:lumMod val="40000"/>
                    <a:lumOff val="60000"/>
                  </a:schemeClr>
                </a:gs>
                <a:gs pos="25000">
                  <a:schemeClr val="bg1">
                    <a:lumMod val="75000"/>
                  </a:schemeClr>
                </a:gs>
                <a:gs pos="100000">
                  <a:schemeClr val="bg1">
                    <a:lumMod val="50000"/>
                  </a:schemeClr>
                </a:gs>
              </a:gsLst>
              <a:path path="circle">
                <a:fillToRect l="50000" t="130000" r="50000" b="-30000"/>
              </a:path>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Resultados!$L$142</c:f>
              <c:numCache>
                <c:formatCode>0%</c:formatCode>
                <c:ptCount val="1"/>
                <c:pt idx="0">
                  <c:v>0</c:v>
                </c:pt>
              </c:numCache>
            </c:numRef>
          </c:val>
          <c:extLst>
            <c:ext xmlns:c16="http://schemas.microsoft.com/office/drawing/2014/chart" uri="{C3380CC4-5D6E-409C-BE32-E72D297353CC}">
              <c16:uniqueId val="{00000001-BB62-40C5-BA8E-4D3350DA75C1}"/>
            </c:ext>
          </c:extLst>
        </c:ser>
        <c:dLbls>
          <c:dLblPos val="outEnd"/>
          <c:showLegendKey val="0"/>
          <c:showVal val="1"/>
          <c:showCatName val="0"/>
          <c:showSerName val="0"/>
          <c:showPercent val="0"/>
          <c:showBubbleSize val="0"/>
        </c:dLbls>
        <c:gapWidth val="100"/>
        <c:overlap val="-24"/>
        <c:axId val="543553320"/>
        <c:axId val="543553648"/>
        <c:extLst>
          <c:ext xmlns:c15="http://schemas.microsoft.com/office/drawing/2012/chart" uri="{02D57815-91ED-43cb-92C2-25804820EDAC}">
            <c15:filteredBarSeries>
              <c15:ser>
                <c:idx val="1"/>
                <c:order val="1"/>
                <c:tx>
                  <c:strRef>
                    <c:extLst>
                      <c:ext uri="{02D57815-91ED-43cb-92C2-25804820EDAC}">
                        <c15:formulaRef>
                          <c15:sqref>Resultados!#REF!</c15:sqref>
                        </c15:formulaRef>
                      </c:ext>
                    </c:extLst>
                    <c:strCache>
                      <c:ptCount val="1"/>
                      <c:pt idx="0">
                        <c:v>#REF!</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uri="{CE6537A1-D6FC-4f65-9D91-7224C49458BB}">
                      <c15:showLeaderLines val="1"/>
                      <c15:leaderLines>
                        <c:spPr>
                          <a:ln w="9525">
                            <a:solidFill>
                              <a:schemeClr val="lt1">
                                <a:lumMod val="95000"/>
                                <a:alpha val="54000"/>
                              </a:schemeClr>
                            </a:solidFill>
                          </a:ln>
                          <a:effectLst/>
                        </c:spPr>
                      </c15:leaderLines>
                    </c:ext>
                  </c:extLst>
                </c:dLbls>
                <c:val>
                  <c:numRef>
                    <c:extLst>
                      <c:ext uri="{02D57815-91ED-43cb-92C2-25804820EDAC}">
                        <c15:formulaRef>
                          <c15:sqref>Resultados!#REF!</c15:sqref>
                        </c15:formulaRef>
                      </c:ext>
                    </c:extLst>
                    <c:numCache>
                      <c:formatCode>General</c:formatCode>
                      <c:ptCount val="1"/>
                      <c:pt idx="0">
                        <c:v>1</c:v>
                      </c:pt>
                    </c:numCache>
                  </c:numRef>
                </c:val>
                <c:extLst>
                  <c:ext xmlns:c16="http://schemas.microsoft.com/office/drawing/2014/chart" uri="{C3380CC4-5D6E-409C-BE32-E72D297353CC}">
                    <c16:uniqueId val="{00000002-BB62-40C5-BA8E-4D3350DA75C1}"/>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Resultados!$K$39</c15:sqref>
                        </c15:formulaRef>
                      </c:ext>
                    </c:extLst>
                    <c:strCache>
                      <c:ptCount val="1"/>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Resultados!$K$44</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3-BB62-40C5-BA8E-4D3350DA75C1}"/>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Resultados!$M$39</c15:sqref>
                        </c15:formulaRef>
                      </c:ext>
                    </c:extLst>
                    <c:strCache>
                      <c:ptCount val="1"/>
                    </c:strCache>
                  </c:strRef>
                </c:tx>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Resultados!$M$44</c15:sqref>
                        </c15:formulaRef>
                      </c:ext>
                    </c:extLst>
                    <c:numCache>
                      <c:formatCode>General</c:formatCode>
                      <c:ptCount val="1"/>
                    </c:numCache>
                  </c:numRef>
                </c:val>
                <c:extLst xmlns:c15="http://schemas.microsoft.com/office/drawing/2012/chart">
                  <c:ext xmlns:c16="http://schemas.microsoft.com/office/drawing/2014/chart" uri="{C3380CC4-5D6E-409C-BE32-E72D297353CC}">
                    <c16:uniqueId val="{00000004-BB62-40C5-BA8E-4D3350DA75C1}"/>
                  </c:ext>
                </c:extLst>
              </c15:ser>
            </c15:filteredBarSeries>
          </c:ext>
        </c:extLst>
      </c:barChart>
      <c:catAx>
        <c:axId val="543553320"/>
        <c:scaling>
          <c:orientation val="minMax"/>
        </c:scaling>
        <c:delete val="1"/>
        <c:axPos val="b"/>
        <c:numFmt formatCode="General" sourceLinked="1"/>
        <c:majorTickMark val="none"/>
        <c:minorTickMark val="none"/>
        <c:tickLblPos val="nextTo"/>
        <c:crossAx val="543553648"/>
        <c:crosses val="autoZero"/>
        <c:auto val="1"/>
        <c:lblAlgn val="ctr"/>
        <c:lblOffset val="100"/>
        <c:noMultiLvlLbl val="0"/>
      </c:catAx>
      <c:valAx>
        <c:axId val="543553648"/>
        <c:scaling>
          <c:orientation val="minMax"/>
          <c:max val="1"/>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crossAx val="5435533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35610200364297E-2"/>
          <c:w val="0.92401305108030474"/>
          <c:h val="0.82169467213114755"/>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cat>
            <c:numRef>
              <c:f>Resultados!$O$114:$O$144</c:f>
              <c:numCache>
                <c:formatCode>[$-416]d;@</c:formatCode>
                <c:ptCount val="31"/>
                <c:pt idx="0">
                  <c:v>44287</c:v>
                </c:pt>
                <c:pt idx="1">
                  <c:v>44288</c:v>
                </c:pt>
                <c:pt idx="2">
                  <c:v>44289</c:v>
                </c:pt>
                <c:pt idx="3">
                  <c:v>44290</c:v>
                </c:pt>
                <c:pt idx="4">
                  <c:v>44291</c:v>
                </c:pt>
                <c:pt idx="5">
                  <c:v>44292</c:v>
                </c:pt>
                <c:pt idx="6">
                  <c:v>44293</c:v>
                </c:pt>
                <c:pt idx="7">
                  <c:v>44294</c:v>
                </c:pt>
                <c:pt idx="8">
                  <c:v>44295</c:v>
                </c:pt>
                <c:pt idx="9">
                  <c:v>44296</c:v>
                </c:pt>
                <c:pt idx="10">
                  <c:v>44297</c:v>
                </c:pt>
                <c:pt idx="11">
                  <c:v>44298</c:v>
                </c:pt>
                <c:pt idx="12">
                  <c:v>44299</c:v>
                </c:pt>
                <c:pt idx="13">
                  <c:v>44300</c:v>
                </c:pt>
                <c:pt idx="14">
                  <c:v>44301</c:v>
                </c:pt>
                <c:pt idx="15">
                  <c:v>44302</c:v>
                </c:pt>
                <c:pt idx="16">
                  <c:v>44303</c:v>
                </c:pt>
                <c:pt idx="17">
                  <c:v>44304</c:v>
                </c:pt>
                <c:pt idx="18">
                  <c:v>44305</c:v>
                </c:pt>
                <c:pt idx="19">
                  <c:v>44306</c:v>
                </c:pt>
                <c:pt idx="20">
                  <c:v>44307</c:v>
                </c:pt>
                <c:pt idx="21">
                  <c:v>44308</c:v>
                </c:pt>
                <c:pt idx="22">
                  <c:v>44309</c:v>
                </c:pt>
                <c:pt idx="23">
                  <c:v>44310</c:v>
                </c:pt>
                <c:pt idx="24">
                  <c:v>44311</c:v>
                </c:pt>
                <c:pt idx="25">
                  <c:v>44312</c:v>
                </c:pt>
                <c:pt idx="26">
                  <c:v>44313</c:v>
                </c:pt>
                <c:pt idx="27">
                  <c:v>44314</c:v>
                </c:pt>
                <c:pt idx="28">
                  <c:v>44315</c:v>
                </c:pt>
                <c:pt idx="29">
                  <c:v>44316</c:v>
                </c:pt>
              </c:numCache>
            </c:numRef>
          </c:cat>
          <c:val>
            <c:numRef>
              <c:f>Resultados!$AA$114:$AA$144</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D1AB-4758-A898-98A986AF4DD7}"/>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cat>
            <c:numRef>
              <c:f>Resultados!$O$114:$O$144</c:f>
              <c:numCache>
                <c:formatCode>[$-416]d;@</c:formatCode>
                <c:ptCount val="31"/>
                <c:pt idx="0">
                  <c:v>44287</c:v>
                </c:pt>
                <c:pt idx="1">
                  <c:v>44288</c:v>
                </c:pt>
                <c:pt idx="2">
                  <c:v>44289</c:v>
                </c:pt>
                <c:pt idx="3">
                  <c:v>44290</c:v>
                </c:pt>
                <c:pt idx="4">
                  <c:v>44291</c:v>
                </c:pt>
                <c:pt idx="5">
                  <c:v>44292</c:v>
                </c:pt>
                <c:pt idx="6">
                  <c:v>44293</c:v>
                </c:pt>
                <c:pt idx="7">
                  <c:v>44294</c:v>
                </c:pt>
                <c:pt idx="8">
                  <c:v>44295</c:v>
                </c:pt>
                <c:pt idx="9">
                  <c:v>44296</c:v>
                </c:pt>
                <c:pt idx="10">
                  <c:v>44297</c:v>
                </c:pt>
                <c:pt idx="11">
                  <c:v>44298</c:v>
                </c:pt>
                <c:pt idx="12">
                  <c:v>44299</c:v>
                </c:pt>
                <c:pt idx="13">
                  <c:v>44300</c:v>
                </c:pt>
                <c:pt idx="14">
                  <c:v>44301</c:v>
                </c:pt>
                <c:pt idx="15">
                  <c:v>44302</c:v>
                </c:pt>
                <c:pt idx="16">
                  <c:v>44303</c:v>
                </c:pt>
                <c:pt idx="17">
                  <c:v>44304</c:v>
                </c:pt>
                <c:pt idx="18">
                  <c:v>44305</c:v>
                </c:pt>
                <c:pt idx="19">
                  <c:v>44306</c:v>
                </c:pt>
                <c:pt idx="20">
                  <c:v>44307</c:v>
                </c:pt>
                <c:pt idx="21">
                  <c:v>44308</c:v>
                </c:pt>
                <c:pt idx="22">
                  <c:v>44309</c:v>
                </c:pt>
                <c:pt idx="23">
                  <c:v>44310</c:v>
                </c:pt>
                <c:pt idx="24">
                  <c:v>44311</c:v>
                </c:pt>
                <c:pt idx="25">
                  <c:v>44312</c:v>
                </c:pt>
                <c:pt idx="26">
                  <c:v>44313</c:v>
                </c:pt>
                <c:pt idx="27">
                  <c:v>44314</c:v>
                </c:pt>
                <c:pt idx="28">
                  <c:v>44315</c:v>
                </c:pt>
                <c:pt idx="29">
                  <c:v>44316</c:v>
                </c:pt>
              </c:numCache>
            </c:numRef>
          </c:cat>
          <c:val>
            <c:numRef>
              <c:f>Resultados!$AN$114:$AN$144</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D1AB-4758-A898-98A986AF4DD7}"/>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bg1"/>
            </a:solidFill>
            <a:round/>
          </a:ln>
          <a:effectLst/>
        </c:spPr>
        <c:txPr>
          <a:bodyPr rot="-60000000" spcFirstLastPara="1" vertOverflow="ellipsis" vert="horz" wrap="square" anchor="b"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At val="44287"/>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lineChart>
        <c:grouping val="standard"/>
        <c:varyColors val="0"/>
        <c:ser>
          <c:idx val="0"/>
          <c:order val="0"/>
          <c:tx>
            <c:strRef>
              <c:f>Resultados!$AY$13</c:f>
              <c:strCache>
                <c:ptCount val="1"/>
                <c:pt idx="0">
                  <c:v>SALDO NOTA DE CORR. ACUMULADO</c:v>
                </c:pt>
              </c:strCache>
            </c:strRef>
          </c:tx>
          <c:spPr>
            <a:ln w="28575" cap="rnd">
              <a:solidFill>
                <a:schemeClr val="accent6">
                  <a:shade val="76000"/>
                </a:schemeClr>
              </a:solidFill>
              <a:round/>
            </a:ln>
            <a:effectLst>
              <a:outerShdw blurRad="50800" dist="25400" dir="5400000" algn="ctr" rotWithShape="0">
                <a:schemeClr val="accent6">
                  <a:lumMod val="50000"/>
                </a:schemeClr>
              </a:outerShdw>
            </a:effectLst>
          </c:spPr>
          <c:marker>
            <c:symbol val="none"/>
          </c:marker>
          <c:dLbls>
            <c:delete val="1"/>
          </c:dLbls>
          <c:cat>
            <c:numRef>
              <c:f>Resultados!$O$114:$O$144</c:f>
              <c:numCache>
                <c:formatCode>[$-416]d;@</c:formatCode>
                <c:ptCount val="31"/>
                <c:pt idx="0">
                  <c:v>44287</c:v>
                </c:pt>
                <c:pt idx="1">
                  <c:v>44288</c:v>
                </c:pt>
                <c:pt idx="2">
                  <c:v>44289</c:v>
                </c:pt>
                <c:pt idx="3">
                  <c:v>44290</c:v>
                </c:pt>
                <c:pt idx="4">
                  <c:v>44291</c:v>
                </c:pt>
                <c:pt idx="5">
                  <c:v>44292</c:v>
                </c:pt>
                <c:pt idx="6">
                  <c:v>44293</c:v>
                </c:pt>
                <c:pt idx="7">
                  <c:v>44294</c:v>
                </c:pt>
                <c:pt idx="8">
                  <c:v>44295</c:v>
                </c:pt>
                <c:pt idx="9">
                  <c:v>44296</c:v>
                </c:pt>
                <c:pt idx="10">
                  <c:v>44297</c:v>
                </c:pt>
                <c:pt idx="11">
                  <c:v>44298</c:v>
                </c:pt>
                <c:pt idx="12">
                  <c:v>44299</c:v>
                </c:pt>
                <c:pt idx="13">
                  <c:v>44300</c:v>
                </c:pt>
                <c:pt idx="14">
                  <c:v>44301</c:v>
                </c:pt>
                <c:pt idx="15">
                  <c:v>44302</c:v>
                </c:pt>
                <c:pt idx="16">
                  <c:v>44303</c:v>
                </c:pt>
                <c:pt idx="17">
                  <c:v>44304</c:v>
                </c:pt>
                <c:pt idx="18">
                  <c:v>44305</c:v>
                </c:pt>
                <c:pt idx="19">
                  <c:v>44306</c:v>
                </c:pt>
                <c:pt idx="20">
                  <c:v>44307</c:v>
                </c:pt>
                <c:pt idx="21">
                  <c:v>44308</c:v>
                </c:pt>
                <c:pt idx="22">
                  <c:v>44309</c:v>
                </c:pt>
                <c:pt idx="23">
                  <c:v>44310</c:v>
                </c:pt>
                <c:pt idx="24">
                  <c:v>44311</c:v>
                </c:pt>
                <c:pt idx="25">
                  <c:v>44312</c:v>
                </c:pt>
                <c:pt idx="26">
                  <c:v>44313</c:v>
                </c:pt>
                <c:pt idx="27">
                  <c:v>44314</c:v>
                </c:pt>
                <c:pt idx="28">
                  <c:v>44315</c:v>
                </c:pt>
                <c:pt idx="29">
                  <c:v>44316</c:v>
                </c:pt>
              </c:numCache>
            </c:numRef>
          </c:cat>
          <c:val>
            <c:numRef>
              <c:f>Resultados!$AY$114:$AY$144</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9363-48A3-B386-BC1ABF67CB21}"/>
            </c:ext>
          </c:extLst>
        </c:ser>
        <c:ser>
          <c:idx val="1"/>
          <c:order val="1"/>
          <c:tx>
            <c:v>META</c:v>
          </c:tx>
          <c:spPr>
            <a:ln w="12700" cap="rnd">
              <a:solidFill>
                <a:srgbClr val="C00000"/>
              </a:solidFill>
              <a:round/>
            </a:ln>
            <a:effectLst/>
          </c:spPr>
          <c:marker>
            <c:symbol val="none"/>
          </c:marker>
          <c:dLbls>
            <c:delete val="1"/>
          </c:dLbls>
          <c:cat>
            <c:numRef>
              <c:f>Resultados!$O$114:$O$144</c:f>
              <c:numCache>
                <c:formatCode>[$-416]d;@</c:formatCode>
                <c:ptCount val="31"/>
                <c:pt idx="0">
                  <c:v>44287</c:v>
                </c:pt>
                <c:pt idx="1">
                  <c:v>44288</c:v>
                </c:pt>
                <c:pt idx="2">
                  <c:v>44289</c:v>
                </c:pt>
                <c:pt idx="3">
                  <c:v>44290</c:v>
                </c:pt>
                <c:pt idx="4">
                  <c:v>44291</c:v>
                </c:pt>
                <c:pt idx="5">
                  <c:v>44292</c:v>
                </c:pt>
                <c:pt idx="6">
                  <c:v>44293</c:v>
                </c:pt>
                <c:pt idx="7">
                  <c:v>44294</c:v>
                </c:pt>
                <c:pt idx="8">
                  <c:v>44295</c:v>
                </c:pt>
                <c:pt idx="9">
                  <c:v>44296</c:v>
                </c:pt>
                <c:pt idx="10">
                  <c:v>44297</c:v>
                </c:pt>
                <c:pt idx="11">
                  <c:v>44298</c:v>
                </c:pt>
                <c:pt idx="12">
                  <c:v>44299</c:v>
                </c:pt>
                <c:pt idx="13">
                  <c:v>44300</c:v>
                </c:pt>
                <c:pt idx="14">
                  <c:v>44301</c:v>
                </c:pt>
                <c:pt idx="15">
                  <c:v>44302</c:v>
                </c:pt>
                <c:pt idx="16">
                  <c:v>44303</c:v>
                </c:pt>
                <c:pt idx="17">
                  <c:v>44304</c:v>
                </c:pt>
                <c:pt idx="18">
                  <c:v>44305</c:v>
                </c:pt>
                <c:pt idx="19">
                  <c:v>44306</c:v>
                </c:pt>
                <c:pt idx="20">
                  <c:v>44307</c:v>
                </c:pt>
                <c:pt idx="21">
                  <c:v>44308</c:v>
                </c:pt>
                <c:pt idx="22">
                  <c:v>44309</c:v>
                </c:pt>
                <c:pt idx="23">
                  <c:v>44310</c:v>
                </c:pt>
                <c:pt idx="24">
                  <c:v>44311</c:v>
                </c:pt>
                <c:pt idx="25">
                  <c:v>44312</c:v>
                </c:pt>
                <c:pt idx="26">
                  <c:v>44313</c:v>
                </c:pt>
                <c:pt idx="27">
                  <c:v>44314</c:v>
                </c:pt>
                <c:pt idx="28">
                  <c:v>44315</c:v>
                </c:pt>
                <c:pt idx="29">
                  <c:v>44316</c:v>
                </c:pt>
              </c:numCache>
            </c:numRef>
          </c:cat>
          <c:val>
            <c:numRef>
              <c:f>Resultados!$EM$114:$EM$144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9363-48A3-B386-BC1ABF67CB21}"/>
            </c:ext>
          </c:extLst>
        </c:ser>
        <c:dLbls>
          <c:showLegendKey val="0"/>
          <c:showVal val="1"/>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59061930783238E-2"/>
          <c:w val="0.92401305108030474"/>
          <c:h val="0.82167122040072849"/>
        </c:manualLayout>
      </c:layout>
      <c:lineChart>
        <c:grouping val="standard"/>
        <c:varyColors val="0"/>
        <c:ser>
          <c:idx val="0"/>
          <c:order val="0"/>
          <c:tx>
            <c:strRef>
              <c:f>Resultados!$P$11</c:f>
              <c:strCache>
                <c:ptCount val="1"/>
                <c:pt idx="0">
                  <c:v>WDO</c:v>
                </c:pt>
              </c:strCache>
            </c:strRef>
          </c:tx>
          <c:spPr>
            <a:ln w="19050" cap="rnd">
              <a:gradFill flip="none" rotWithShape="1">
                <a:gsLst>
                  <a:gs pos="20000">
                    <a:schemeClr val="accent2">
                      <a:lumMod val="89000"/>
                    </a:schemeClr>
                  </a:gs>
                  <a:gs pos="23000">
                    <a:schemeClr val="accent2">
                      <a:lumMod val="89000"/>
                    </a:schemeClr>
                  </a:gs>
                  <a:gs pos="69000">
                    <a:schemeClr val="accent2">
                      <a:lumMod val="75000"/>
                    </a:schemeClr>
                  </a:gs>
                  <a:gs pos="97000">
                    <a:schemeClr val="accent2">
                      <a:lumMod val="70000"/>
                    </a:schemeClr>
                  </a:gs>
                </a:gsLst>
                <a:path path="circle">
                  <a:fillToRect l="50000" t="50000" r="50000" b="50000"/>
                </a:path>
                <a:tileRect/>
              </a:gradFill>
              <a:round/>
            </a:ln>
            <a:effectLst>
              <a:outerShdw blurRad="50800" dist="50800" dir="5400000" algn="ctr" rotWithShape="0">
                <a:schemeClr val="accent2">
                  <a:lumMod val="50000"/>
                </a:schemeClr>
              </a:outerShdw>
            </a:effectLst>
          </c:spPr>
          <c:marker>
            <c:symbol val="none"/>
          </c:marker>
          <c:cat>
            <c:numRef>
              <c:f>Resultados!$O$114:$O$144</c:f>
              <c:numCache>
                <c:formatCode>[$-416]d;@</c:formatCode>
                <c:ptCount val="31"/>
                <c:pt idx="0">
                  <c:v>44287</c:v>
                </c:pt>
                <c:pt idx="1">
                  <c:v>44288</c:v>
                </c:pt>
                <c:pt idx="2">
                  <c:v>44289</c:v>
                </c:pt>
                <c:pt idx="3">
                  <c:v>44290</c:v>
                </c:pt>
                <c:pt idx="4">
                  <c:v>44291</c:v>
                </c:pt>
                <c:pt idx="5">
                  <c:v>44292</c:v>
                </c:pt>
                <c:pt idx="6">
                  <c:v>44293</c:v>
                </c:pt>
                <c:pt idx="7">
                  <c:v>44294</c:v>
                </c:pt>
                <c:pt idx="8">
                  <c:v>44295</c:v>
                </c:pt>
                <c:pt idx="9">
                  <c:v>44296</c:v>
                </c:pt>
                <c:pt idx="10">
                  <c:v>44297</c:v>
                </c:pt>
                <c:pt idx="11">
                  <c:v>44298</c:v>
                </c:pt>
                <c:pt idx="12">
                  <c:v>44299</c:v>
                </c:pt>
                <c:pt idx="13">
                  <c:v>44300</c:v>
                </c:pt>
                <c:pt idx="14">
                  <c:v>44301</c:v>
                </c:pt>
                <c:pt idx="15">
                  <c:v>44302</c:v>
                </c:pt>
                <c:pt idx="16">
                  <c:v>44303</c:v>
                </c:pt>
                <c:pt idx="17">
                  <c:v>44304</c:v>
                </c:pt>
                <c:pt idx="18">
                  <c:v>44305</c:v>
                </c:pt>
                <c:pt idx="19">
                  <c:v>44306</c:v>
                </c:pt>
                <c:pt idx="20">
                  <c:v>44307</c:v>
                </c:pt>
                <c:pt idx="21">
                  <c:v>44308</c:v>
                </c:pt>
                <c:pt idx="22">
                  <c:v>44309</c:v>
                </c:pt>
                <c:pt idx="23">
                  <c:v>44310</c:v>
                </c:pt>
                <c:pt idx="24">
                  <c:v>44311</c:v>
                </c:pt>
                <c:pt idx="25">
                  <c:v>44312</c:v>
                </c:pt>
                <c:pt idx="26">
                  <c:v>44313</c:v>
                </c:pt>
                <c:pt idx="27">
                  <c:v>44314</c:v>
                </c:pt>
                <c:pt idx="28">
                  <c:v>44315</c:v>
                </c:pt>
                <c:pt idx="29">
                  <c:v>44316</c:v>
                </c:pt>
              </c:numCache>
            </c:numRef>
          </c:cat>
          <c:val>
            <c:numRef>
              <c:f>Resultados!$AB$114:$AB$144</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D633-4D82-9D42-4E512C397EEF}"/>
            </c:ext>
          </c:extLst>
        </c:ser>
        <c:ser>
          <c:idx val="1"/>
          <c:order val="1"/>
          <c:tx>
            <c:strRef>
              <c:f>Resultados!$AC$11</c:f>
              <c:strCache>
                <c:ptCount val="1"/>
                <c:pt idx="0">
                  <c:v>WIN</c:v>
                </c:pt>
              </c:strCache>
            </c:strRef>
          </c:tx>
          <c:spPr>
            <a:ln w="19050" cap="rnd">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a:outerShdw blurRad="50800" dist="50800" dir="5400000" algn="ctr" rotWithShape="0">
                <a:schemeClr val="tx1">
                  <a:lumMod val="75000"/>
                  <a:lumOff val="25000"/>
                </a:schemeClr>
              </a:outerShdw>
            </a:effectLst>
          </c:spPr>
          <c:marker>
            <c:symbol val="none"/>
          </c:marker>
          <c:cat>
            <c:numRef>
              <c:f>Resultados!$O$114:$O$144</c:f>
              <c:numCache>
                <c:formatCode>[$-416]d;@</c:formatCode>
                <c:ptCount val="31"/>
                <c:pt idx="0">
                  <c:v>44287</c:v>
                </c:pt>
                <c:pt idx="1">
                  <c:v>44288</c:v>
                </c:pt>
                <c:pt idx="2">
                  <c:v>44289</c:v>
                </c:pt>
                <c:pt idx="3">
                  <c:v>44290</c:v>
                </c:pt>
                <c:pt idx="4">
                  <c:v>44291</c:v>
                </c:pt>
                <c:pt idx="5">
                  <c:v>44292</c:v>
                </c:pt>
                <c:pt idx="6">
                  <c:v>44293</c:v>
                </c:pt>
                <c:pt idx="7">
                  <c:v>44294</c:v>
                </c:pt>
                <c:pt idx="8">
                  <c:v>44295</c:v>
                </c:pt>
                <c:pt idx="9">
                  <c:v>44296</c:v>
                </c:pt>
                <c:pt idx="10">
                  <c:v>44297</c:v>
                </c:pt>
                <c:pt idx="11">
                  <c:v>44298</c:v>
                </c:pt>
                <c:pt idx="12">
                  <c:v>44299</c:v>
                </c:pt>
                <c:pt idx="13">
                  <c:v>44300</c:v>
                </c:pt>
                <c:pt idx="14">
                  <c:v>44301</c:v>
                </c:pt>
                <c:pt idx="15">
                  <c:v>44302</c:v>
                </c:pt>
                <c:pt idx="16">
                  <c:v>44303</c:v>
                </c:pt>
                <c:pt idx="17">
                  <c:v>44304</c:v>
                </c:pt>
                <c:pt idx="18">
                  <c:v>44305</c:v>
                </c:pt>
                <c:pt idx="19">
                  <c:v>44306</c:v>
                </c:pt>
                <c:pt idx="20">
                  <c:v>44307</c:v>
                </c:pt>
                <c:pt idx="21">
                  <c:v>44308</c:v>
                </c:pt>
                <c:pt idx="22">
                  <c:v>44309</c:v>
                </c:pt>
                <c:pt idx="23">
                  <c:v>44310</c:v>
                </c:pt>
                <c:pt idx="24">
                  <c:v>44311</c:v>
                </c:pt>
                <c:pt idx="25">
                  <c:v>44312</c:v>
                </c:pt>
                <c:pt idx="26">
                  <c:v>44313</c:v>
                </c:pt>
                <c:pt idx="27">
                  <c:v>44314</c:v>
                </c:pt>
                <c:pt idx="28">
                  <c:v>44315</c:v>
                </c:pt>
                <c:pt idx="29">
                  <c:v>44316</c:v>
                </c:pt>
              </c:numCache>
            </c:numRef>
          </c:cat>
          <c:val>
            <c:numRef>
              <c:f>Resultados!$AO$114:$AO$144</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D633-4D82-9D42-4E512C397EEF}"/>
            </c:ext>
          </c:extLst>
        </c:ser>
        <c:dLbls>
          <c:showLegendKey val="0"/>
          <c:showVal val="0"/>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3.1678004535147394E-2"/>
          <c:w val="0.92401305108030474"/>
          <c:h val="0.87085223132969036"/>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Resultados!$O$114:$O$144</c:f>
              <c:numCache>
                <c:formatCode>[$-416]d;@</c:formatCode>
                <c:ptCount val="31"/>
                <c:pt idx="0">
                  <c:v>44287</c:v>
                </c:pt>
                <c:pt idx="1">
                  <c:v>44288</c:v>
                </c:pt>
                <c:pt idx="2">
                  <c:v>44289</c:v>
                </c:pt>
                <c:pt idx="3">
                  <c:v>44290</c:v>
                </c:pt>
                <c:pt idx="4">
                  <c:v>44291</c:v>
                </c:pt>
                <c:pt idx="5">
                  <c:v>44292</c:v>
                </c:pt>
                <c:pt idx="6">
                  <c:v>44293</c:v>
                </c:pt>
                <c:pt idx="7">
                  <c:v>44294</c:v>
                </c:pt>
                <c:pt idx="8">
                  <c:v>44295</c:v>
                </c:pt>
                <c:pt idx="9">
                  <c:v>44296</c:v>
                </c:pt>
                <c:pt idx="10">
                  <c:v>44297</c:v>
                </c:pt>
                <c:pt idx="11">
                  <c:v>44298</c:v>
                </c:pt>
                <c:pt idx="12">
                  <c:v>44299</c:v>
                </c:pt>
                <c:pt idx="13">
                  <c:v>44300</c:v>
                </c:pt>
                <c:pt idx="14">
                  <c:v>44301</c:v>
                </c:pt>
                <c:pt idx="15">
                  <c:v>44302</c:v>
                </c:pt>
                <c:pt idx="16">
                  <c:v>44303</c:v>
                </c:pt>
                <c:pt idx="17">
                  <c:v>44304</c:v>
                </c:pt>
                <c:pt idx="18">
                  <c:v>44305</c:v>
                </c:pt>
                <c:pt idx="19">
                  <c:v>44306</c:v>
                </c:pt>
                <c:pt idx="20">
                  <c:v>44307</c:v>
                </c:pt>
                <c:pt idx="21">
                  <c:v>44308</c:v>
                </c:pt>
                <c:pt idx="22">
                  <c:v>44309</c:v>
                </c:pt>
                <c:pt idx="23">
                  <c:v>44310</c:v>
                </c:pt>
                <c:pt idx="24">
                  <c:v>44311</c:v>
                </c:pt>
                <c:pt idx="25">
                  <c:v>44312</c:v>
                </c:pt>
                <c:pt idx="26">
                  <c:v>44313</c:v>
                </c:pt>
                <c:pt idx="27">
                  <c:v>44314</c:v>
                </c:pt>
                <c:pt idx="28">
                  <c:v>44315</c:v>
                </c:pt>
                <c:pt idx="29">
                  <c:v>44316</c:v>
                </c:pt>
              </c:numCache>
            </c:numRef>
          </c:cat>
          <c:val>
            <c:numRef>
              <c:f>Resultados!$T$114:$T$144</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C33C-48C9-9AB9-B7FEDCACCD17}"/>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Resultados!$O$114:$O$144</c:f>
              <c:numCache>
                <c:formatCode>[$-416]d;@</c:formatCode>
                <c:ptCount val="31"/>
                <c:pt idx="0">
                  <c:v>44287</c:v>
                </c:pt>
                <c:pt idx="1">
                  <c:v>44288</c:v>
                </c:pt>
                <c:pt idx="2">
                  <c:v>44289</c:v>
                </c:pt>
                <c:pt idx="3">
                  <c:v>44290</c:v>
                </c:pt>
                <c:pt idx="4">
                  <c:v>44291</c:v>
                </c:pt>
                <c:pt idx="5">
                  <c:v>44292</c:v>
                </c:pt>
                <c:pt idx="6">
                  <c:v>44293</c:v>
                </c:pt>
                <c:pt idx="7">
                  <c:v>44294</c:v>
                </c:pt>
                <c:pt idx="8">
                  <c:v>44295</c:v>
                </c:pt>
                <c:pt idx="9">
                  <c:v>44296</c:v>
                </c:pt>
                <c:pt idx="10">
                  <c:v>44297</c:v>
                </c:pt>
                <c:pt idx="11">
                  <c:v>44298</c:v>
                </c:pt>
                <c:pt idx="12">
                  <c:v>44299</c:v>
                </c:pt>
                <c:pt idx="13">
                  <c:v>44300</c:v>
                </c:pt>
                <c:pt idx="14">
                  <c:v>44301</c:v>
                </c:pt>
                <c:pt idx="15">
                  <c:v>44302</c:v>
                </c:pt>
                <c:pt idx="16">
                  <c:v>44303</c:v>
                </c:pt>
                <c:pt idx="17">
                  <c:v>44304</c:v>
                </c:pt>
                <c:pt idx="18">
                  <c:v>44305</c:v>
                </c:pt>
                <c:pt idx="19">
                  <c:v>44306</c:v>
                </c:pt>
                <c:pt idx="20">
                  <c:v>44307</c:v>
                </c:pt>
                <c:pt idx="21">
                  <c:v>44308</c:v>
                </c:pt>
                <c:pt idx="22">
                  <c:v>44309</c:v>
                </c:pt>
                <c:pt idx="23">
                  <c:v>44310</c:v>
                </c:pt>
                <c:pt idx="24">
                  <c:v>44311</c:v>
                </c:pt>
                <c:pt idx="25">
                  <c:v>44312</c:v>
                </c:pt>
                <c:pt idx="26">
                  <c:v>44313</c:v>
                </c:pt>
                <c:pt idx="27">
                  <c:v>44314</c:v>
                </c:pt>
                <c:pt idx="28">
                  <c:v>44315</c:v>
                </c:pt>
                <c:pt idx="29">
                  <c:v>44316</c:v>
                </c:pt>
              </c:numCache>
            </c:numRef>
          </c:cat>
          <c:val>
            <c:numRef>
              <c:f>Resultados!$AG$114:$AG$144</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C33C-48C9-9AB9-B7FEDCACCD17}"/>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numFmt formatCode="[$-416]d\-mmm;@" sourceLinked="0"/>
        <c:majorTickMark val="out"/>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barChart>
        <c:barDir val="col"/>
        <c:grouping val="clustered"/>
        <c:varyColors val="0"/>
        <c:ser>
          <c:idx val="0"/>
          <c:order val="0"/>
          <c:tx>
            <c:strRef>
              <c:f>Resultados!$AX$13</c:f>
              <c:strCache>
                <c:ptCount val="1"/>
                <c:pt idx="0">
                  <c:v>SALDO NOTA DE CORR.</c:v>
                </c:pt>
              </c:strCache>
            </c:strRef>
          </c:tx>
          <c:spPr>
            <a:solidFill>
              <a:schemeClr val="accent6"/>
            </a:solidFill>
            <a:ln w="28575">
              <a:noFill/>
            </a:ln>
            <a:effectLst>
              <a:outerShdw blurRad="50800" dist="25400" dir="5400000" algn="ctr" rotWithShape="0">
                <a:schemeClr val="accent6">
                  <a:lumMod val="50000"/>
                </a:schemeClr>
              </a:outerShdw>
            </a:effectLst>
          </c:spPr>
          <c:invertIfNegative val="0"/>
          <c:dLbls>
            <c:delete val="1"/>
          </c:dLbls>
          <c:cat>
            <c:numRef>
              <c:f>Resultados!$O$114:$O$144</c:f>
              <c:numCache>
                <c:formatCode>[$-416]d;@</c:formatCode>
                <c:ptCount val="31"/>
                <c:pt idx="0">
                  <c:v>44287</c:v>
                </c:pt>
                <c:pt idx="1">
                  <c:v>44288</c:v>
                </c:pt>
                <c:pt idx="2">
                  <c:v>44289</c:v>
                </c:pt>
                <c:pt idx="3">
                  <c:v>44290</c:v>
                </c:pt>
                <c:pt idx="4">
                  <c:v>44291</c:v>
                </c:pt>
                <c:pt idx="5">
                  <c:v>44292</c:v>
                </c:pt>
                <c:pt idx="6">
                  <c:v>44293</c:v>
                </c:pt>
                <c:pt idx="7">
                  <c:v>44294</c:v>
                </c:pt>
                <c:pt idx="8">
                  <c:v>44295</c:v>
                </c:pt>
                <c:pt idx="9">
                  <c:v>44296</c:v>
                </c:pt>
                <c:pt idx="10">
                  <c:v>44297</c:v>
                </c:pt>
                <c:pt idx="11">
                  <c:v>44298</c:v>
                </c:pt>
                <c:pt idx="12">
                  <c:v>44299</c:v>
                </c:pt>
                <c:pt idx="13">
                  <c:v>44300</c:v>
                </c:pt>
                <c:pt idx="14">
                  <c:v>44301</c:v>
                </c:pt>
                <c:pt idx="15">
                  <c:v>44302</c:v>
                </c:pt>
                <c:pt idx="16">
                  <c:v>44303</c:v>
                </c:pt>
                <c:pt idx="17">
                  <c:v>44304</c:v>
                </c:pt>
                <c:pt idx="18">
                  <c:v>44305</c:v>
                </c:pt>
                <c:pt idx="19">
                  <c:v>44306</c:v>
                </c:pt>
                <c:pt idx="20">
                  <c:v>44307</c:v>
                </c:pt>
                <c:pt idx="21">
                  <c:v>44308</c:v>
                </c:pt>
                <c:pt idx="22">
                  <c:v>44309</c:v>
                </c:pt>
                <c:pt idx="23">
                  <c:v>44310</c:v>
                </c:pt>
                <c:pt idx="24">
                  <c:v>44311</c:v>
                </c:pt>
                <c:pt idx="25">
                  <c:v>44312</c:v>
                </c:pt>
                <c:pt idx="26">
                  <c:v>44313</c:v>
                </c:pt>
                <c:pt idx="27">
                  <c:v>44314</c:v>
                </c:pt>
                <c:pt idx="28">
                  <c:v>44315</c:v>
                </c:pt>
                <c:pt idx="29">
                  <c:v>44316</c:v>
                </c:pt>
              </c:numCache>
            </c:numRef>
          </c:cat>
          <c:val>
            <c:numRef>
              <c:f>Resultados!$AX$114:$AX$144</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1EDB-45E2-890A-58ECA87160B1}"/>
            </c:ext>
          </c:extLst>
        </c:ser>
        <c:dLbls>
          <c:showLegendKey val="0"/>
          <c:showVal val="1"/>
          <c:showCatName val="0"/>
          <c:showSerName val="0"/>
          <c:showPercent val="0"/>
          <c:showBubbleSize val="0"/>
        </c:dLbls>
        <c:gapWidth val="150"/>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803907657332019E-2"/>
          <c:y val="0.16066143998736371"/>
          <c:w val="0.89292022711379682"/>
          <c:h val="0.7736803543846521"/>
        </c:manualLayout>
      </c:layout>
      <c:barChart>
        <c:barDir val="col"/>
        <c:grouping val="clustered"/>
        <c:varyColors val="0"/>
        <c:ser>
          <c:idx val="0"/>
          <c:order val="0"/>
          <c:tx>
            <c:strRef>
              <c:f>Resultados!$J$170</c:f>
              <c:strCache>
                <c:ptCount val="1"/>
                <c:pt idx="0">
                  <c:v>WDO</c:v>
                </c:pt>
              </c:strCache>
            </c:strRef>
          </c:tx>
          <c:spPr>
            <a:gradFill flip="none" rotWithShape="1">
              <a:gsLst>
                <a:gs pos="0">
                  <a:schemeClr val="accent2">
                    <a:lumMod val="89000"/>
                  </a:schemeClr>
                </a:gs>
                <a:gs pos="25000">
                  <a:schemeClr val="accent2">
                    <a:lumMod val="89000"/>
                  </a:schemeClr>
                </a:gs>
                <a:gs pos="67000">
                  <a:schemeClr val="accent2">
                    <a:lumMod val="75000"/>
                  </a:schemeClr>
                </a:gs>
                <a:gs pos="96000">
                  <a:schemeClr val="accent2">
                    <a:lumMod val="50000"/>
                  </a:schemeClr>
                </a:gs>
              </a:gsLst>
              <a:path path="circle">
                <a:fillToRect l="50000" t="50000" r="50000" b="50000"/>
              </a:path>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Resultados!$J$175</c:f>
              <c:numCache>
                <c:formatCode>0%</c:formatCode>
                <c:ptCount val="1"/>
                <c:pt idx="0">
                  <c:v>0</c:v>
                </c:pt>
              </c:numCache>
            </c:numRef>
          </c:val>
          <c:extLst>
            <c:ext xmlns:c16="http://schemas.microsoft.com/office/drawing/2014/chart" uri="{C3380CC4-5D6E-409C-BE32-E72D297353CC}">
              <c16:uniqueId val="{00000000-A0F7-4413-9407-C31C9D31DB9D}"/>
            </c:ext>
          </c:extLst>
        </c:ser>
        <c:ser>
          <c:idx val="3"/>
          <c:order val="3"/>
          <c:tx>
            <c:strRef>
              <c:f>Resultados!$L$170</c:f>
              <c:strCache>
                <c:ptCount val="1"/>
                <c:pt idx="0">
                  <c:v>WIN</c:v>
                </c:pt>
              </c:strCache>
            </c:strRef>
          </c:tx>
          <c:spPr>
            <a:gradFill rotWithShape="1">
              <a:gsLst>
                <a:gs pos="0">
                  <a:schemeClr val="accent6">
                    <a:lumMod val="40000"/>
                    <a:lumOff val="60000"/>
                  </a:schemeClr>
                </a:gs>
                <a:gs pos="25000">
                  <a:schemeClr val="bg1">
                    <a:lumMod val="75000"/>
                  </a:schemeClr>
                </a:gs>
                <a:gs pos="100000">
                  <a:schemeClr val="bg1">
                    <a:lumMod val="50000"/>
                  </a:schemeClr>
                </a:gs>
              </a:gsLst>
              <a:path path="circle">
                <a:fillToRect l="50000" t="130000" r="50000" b="-30000"/>
              </a:path>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Resultados!$L$175</c:f>
              <c:numCache>
                <c:formatCode>0%</c:formatCode>
                <c:ptCount val="1"/>
                <c:pt idx="0">
                  <c:v>0</c:v>
                </c:pt>
              </c:numCache>
            </c:numRef>
          </c:val>
          <c:extLst>
            <c:ext xmlns:c16="http://schemas.microsoft.com/office/drawing/2014/chart" uri="{C3380CC4-5D6E-409C-BE32-E72D297353CC}">
              <c16:uniqueId val="{00000001-A0F7-4413-9407-C31C9D31DB9D}"/>
            </c:ext>
          </c:extLst>
        </c:ser>
        <c:dLbls>
          <c:dLblPos val="outEnd"/>
          <c:showLegendKey val="0"/>
          <c:showVal val="1"/>
          <c:showCatName val="0"/>
          <c:showSerName val="0"/>
          <c:showPercent val="0"/>
          <c:showBubbleSize val="0"/>
        </c:dLbls>
        <c:gapWidth val="100"/>
        <c:overlap val="-24"/>
        <c:axId val="543553320"/>
        <c:axId val="543553648"/>
        <c:extLst>
          <c:ext xmlns:c15="http://schemas.microsoft.com/office/drawing/2012/chart" uri="{02D57815-91ED-43cb-92C2-25804820EDAC}">
            <c15:filteredBarSeries>
              <c15:ser>
                <c:idx val="1"/>
                <c:order val="1"/>
                <c:tx>
                  <c:strRef>
                    <c:extLst>
                      <c:ext uri="{02D57815-91ED-43cb-92C2-25804820EDAC}">
                        <c15:formulaRef>
                          <c15:sqref>Resultados!#REF!</c15:sqref>
                        </c15:formulaRef>
                      </c:ext>
                    </c:extLst>
                    <c:strCache>
                      <c:ptCount val="1"/>
                      <c:pt idx="0">
                        <c:v>#REF!</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uri="{CE6537A1-D6FC-4f65-9D91-7224C49458BB}">
                      <c15:showLeaderLines val="1"/>
                      <c15:leaderLines>
                        <c:spPr>
                          <a:ln w="9525">
                            <a:solidFill>
                              <a:schemeClr val="lt1">
                                <a:lumMod val="95000"/>
                                <a:alpha val="54000"/>
                              </a:schemeClr>
                            </a:solidFill>
                          </a:ln>
                          <a:effectLst/>
                        </c:spPr>
                      </c15:leaderLines>
                    </c:ext>
                  </c:extLst>
                </c:dLbls>
                <c:val>
                  <c:numRef>
                    <c:extLst>
                      <c:ext uri="{02D57815-91ED-43cb-92C2-25804820EDAC}">
                        <c15:formulaRef>
                          <c15:sqref>Resultados!#REF!</c15:sqref>
                        </c15:formulaRef>
                      </c:ext>
                    </c:extLst>
                    <c:numCache>
                      <c:formatCode>General</c:formatCode>
                      <c:ptCount val="1"/>
                      <c:pt idx="0">
                        <c:v>1</c:v>
                      </c:pt>
                    </c:numCache>
                  </c:numRef>
                </c:val>
                <c:extLst>
                  <c:ext xmlns:c16="http://schemas.microsoft.com/office/drawing/2014/chart" uri="{C3380CC4-5D6E-409C-BE32-E72D297353CC}">
                    <c16:uniqueId val="{00000002-A0F7-4413-9407-C31C9D31DB9D}"/>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Resultados!$K$39</c15:sqref>
                        </c15:formulaRef>
                      </c:ext>
                    </c:extLst>
                    <c:strCache>
                      <c:ptCount val="1"/>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Resultados!$K$44</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3-A0F7-4413-9407-C31C9D31DB9D}"/>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Resultados!$M$39</c15:sqref>
                        </c15:formulaRef>
                      </c:ext>
                    </c:extLst>
                    <c:strCache>
                      <c:ptCount val="1"/>
                    </c:strCache>
                  </c:strRef>
                </c:tx>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Resultados!$M$44</c15:sqref>
                        </c15:formulaRef>
                      </c:ext>
                    </c:extLst>
                    <c:numCache>
                      <c:formatCode>General</c:formatCode>
                      <c:ptCount val="1"/>
                    </c:numCache>
                  </c:numRef>
                </c:val>
                <c:extLst xmlns:c15="http://schemas.microsoft.com/office/drawing/2012/chart">
                  <c:ext xmlns:c16="http://schemas.microsoft.com/office/drawing/2014/chart" uri="{C3380CC4-5D6E-409C-BE32-E72D297353CC}">
                    <c16:uniqueId val="{00000004-A0F7-4413-9407-C31C9D31DB9D}"/>
                  </c:ext>
                </c:extLst>
              </c15:ser>
            </c15:filteredBarSeries>
          </c:ext>
        </c:extLst>
      </c:barChart>
      <c:catAx>
        <c:axId val="543553320"/>
        <c:scaling>
          <c:orientation val="minMax"/>
        </c:scaling>
        <c:delete val="1"/>
        <c:axPos val="b"/>
        <c:numFmt formatCode="General" sourceLinked="1"/>
        <c:majorTickMark val="none"/>
        <c:minorTickMark val="none"/>
        <c:tickLblPos val="nextTo"/>
        <c:crossAx val="543553648"/>
        <c:crosses val="autoZero"/>
        <c:auto val="1"/>
        <c:lblAlgn val="ctr"/>
        <c:lblOffset val="100"/>
        <c:noMultiLvlLbl val="0"/>
      </c:catAx>
      <c:valAx>
        <c:axId val="543553648"/>
        <c:scaling>
          <c:orientation val="minMax"/>
          <c:max val="1"/>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crossAx val="5435533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35610200364297E-2"/>
          <c:w val="0.92401305108030474"/>
          <c:h val="0.82169467213114755"/>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cat>
            <c:numRef>
              <c:f>Resultados!$O$147:$O$177</c:f>
              <c:numCache>
                <c:formatCode>[$-416]d;@</c:formatCode>
                <c:ptCount val="31"/>
                <c:pt idx="0">
                  <c:v>44317</c:v>
                </c:pt>
                <c:pt idx="1">
                  <c:v>44318</c:v>
                </c:pt>
                <c:pt idx="2">
                  <c:v>44319</c:v>
                </c:pt>
                <c:pt idx="3">
                  <c:v>44320</c:v>
                </c:pt>
                <c:pt idx="4">
                  <c:v>44321</c:v>
                </c:pt>
                <c:pt idx="5">
                  <c:v>44322</c:v>
                </c:pt>
                <c:pt idx="6">
                  <c:v>44323</c:v>
                </c:pt>
                <c:pt idx="7">
                  <c:v>44324</c:v>
                </c:pt>
                <c:pt idx="8">
                  <c:v>44325</c:v>
                </c:pt>
                <c:pt idx="9">
                  <c:v>44326</c:v>
                </c:pt>
                <c:pt idx="10">
                  <c:v>44327</c:v>
                </c:pt>
                <c:pt idx="11">
                  <c:v>44328</c:v>
                </c:pt>
                <c:pt idx="12">
                  <c:v>44329</c:v>
                </c:pt>
                <c:pt idx="13">
                  <c:v>44330</c:v>
                </c:pt>
                <c:pt idx="14">
                  <c:v>44331</c:v>
                </c:pt>
                <c:pt idx="15">
                  <c:v>44332</c:v>
                </c:pt>
                <c:pt idx="16">
                  <c:v>44333</c:v>
                </c:pt>
                <c:pt idx="17">
                  <c:v>44334</c:v>
                </c:pt>
                <c:pt idx="18">
                  <c:v>44335</c:v>
                </c:pt>
                <c:pt idx="19">
                  <c:v>44336</c:v>
                </c:pt>
                <c:pt idx="20">
                  <c:v>44337</c:v>
                </c:pt>
                <c:pt idx="21">
                  <c:v>44338</c:v>
                </c:pt>
                <c:pt idx="22">
                  <c:v>44339</c:v>
                </c:pt>
                <c:pt idx="23">
                  <c:v>44340</c:v>
                </c:pt>
                <c:pt idx="24">
                  <c:v>44341</c:v>
                </c:pt>
                <c:pt idx="25">
                  <c:v>44342</c:v>
                </c:pt>
                <c:pt idx="26">
                  <c:v>44343</c:v>
                </c:pt>
                <c:pt idx="27">
                  <c:v>44344</c:v>
                </c:pt>
                <c:pt idx="28">
                  <c:v>44345</c:v>
                </c:pt>
                <c:pt idx="29">
                  <c:v>44346</c:v>
                </c:pt>
                <c:pt idx="30">
                  <c:v>44347</c:v>
                </c:pt>
              </c:numCache>
            </c:numRef>
          </c:cat>
          <c:val>
            <c:numRef>
              <c:f>Resultados!$AA$147:$AA$177</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B70A-469E-849A-13F45F40E552}"/>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cat>
            <c:numRef>
              <c:f>Resultados!$O$147:$O$177</c:f>
              <c:numCache>
                <c:formatCode>[$-416]d;@</c:formatCode>
                <c:ptCount val="31"/>
                <c:pt idx="0">
                  <c:v>44317</c:v>
                </c:pt>
                <c:pt idx="1">
                  <c:v>44318</c:v>
                </c:pt>
                <c:pt idx="2">
                  <c:v>44319</c:v>
                </c:pt>
                <c:pt idx="3">
                  <c:v>44320</c:v>
                </c:pt>
                <c:pt idx="4">
                  <c:v>44321</c:v>
                </c:pt>
                <c:pt idx="5">
                  <c:v>44322</c:v>
                </c:pt>
                <c:pt idx="6">
                  <c:v>44323</c:v>
                </c:pt>
                <c:pt idx="7">
                  <c:v>44324</c:v>
                </c:pt>
                <c:pt idx="8">
                  <c:v>44325</c:v>
                </c:pt>
                <c:pt idx="9">
                  <c:v>44326</c:v>
                </c:pt>
                <c:pt idx="10">
                  <c:v>44327</c:v>
                </c:pt>
                <c:pt idx="11">
                  <c:v>44328</c:v>
                </c:pt>
                <c:pt idx="12">
                  <c:v>44329</c:v>
                </c:pt>
                <c:pt idx="13">
                  <c:v>44330</c:v>
                </c:pt>
                <c:pt idx="14">
                  <c:v>44331</c:v>
                </c:pt>
                <c:pt idx="15">
                  <c:v>44332</c:v>
                </c:pt>
                <c:pt idx="16">
                  <c:v>44333</c:v>
                </c:pt>
                <c:pt idx="17">
                  <c:v>44334</c:v>
                </c:pt>
                <c:pt idx="18">
                  <c:v>44335</c:v>
                </c:pt>
                <c:pt idx="19">
                  <c:v>44336</c:v>
                </c:pt>
                <c:pt idx="20">
                  <c:v>44337</c:v>
                </c:pt>
                <c:pt idx="21">
                  <c:v>44338</c:v>
                </c:pt>
                <c:pt idx="22">
                  <c:v>44339</c:v>
                </c:pt>
                <c:pt idx="23">
                  <c:v>44340</c:v>
                </c:pt>
                <c:pt idx="24">
                  <c:v>44341</c:v>
                </c:pt>
                <c:pt idx="25">
                  <c:v>44342</c:v>
                </c:pt>
                <c:pt idx="26">
                  <c:v>44343</c:v>
                </c:pt>
                <c:pt idx="27">
                  <c:v>44344</c:v>
                </c:pt>
                <c:pt idx="28">
                  <c:v>44345</c:v>
                </c:pt>
                <c:pt idx="29">
                  <c:v>44346</c:v>
                </c:pt>
                <c:pt idx="30">
                  <c:v>44347</c:v>
                </c:pt>
              </c:numCache>
            </c:numRef>
          </c:cat>
          <c:val>
            <c:numRef>
              <c:f>Resultados!$AN$147:$AN$177</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B70A-469E-849A-13F45F40E552}"/>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bg1"/>
            </a:solidFill>
            <a:round/>
          </a:ln>
          <a:effectLst/>
        </c:spPr>
        <c:txPr>
          <a:bodyPr rot="-60000000" spcFirstLastPara="1" vertOverflow="ellipsis" vert="horz" wrap="square" anchor="b"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At val="44317"/>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lineChart>
        <c:grouping val="standard"/>
        <c:varyColors val="0"/>
        <c:ser>
          <c:idx val="0"/>
          <c:order val="0"/>
          <c:tx>
            <c:strRef>
              <c:f>Resultados!$AY$13</c:f>
              <c:strCache>
                <c:ptCount val="1"/>
                <c:pt idx="0">
                  <c:v>SALDO NOTA DE CORR. ACUMULADO</c:v>
                </c:pt>
              </c:strCache>
            </c:strRef>
          </c:tx>
          <c:spPr>
            <a:ln w="28575" cap="rnd">
              <a:solidFill>
                <a:schemeClr val="accent6">
                  <a:shade val="76000"/>
                </a:schemeClr>
              </a:solidFill>
              <a:round/>
            </a:ln>
            <a:effectLst>
              <a:outerShdw blurRad="50800" dist="25400" dir="5400000" algn="ctr" rotWithShape="0">
                <a:schemeClr val="accent6">
                  <a:lumMod val="50000"/>
                </a:schemeClr>
              </a:outerShdw>
            </a:effectLst>
          </c:spPr>
          <c:marker>
            <c:symbol val="none"/>
          </c:marker>
          <c:dLbls>
            <c:delete val="1"/>
          </c:dLbls>
          <c:cat>
            <c:numRef>
              <c:f>Resultados!$O$147:$O$177</c:f>
              <c:numCache>
                <c:formatCode>[$-416]d;@</c:formatCode>
                <c:ptCount val="31"/>
                <c:pt idx="0">
                  <c:v>44317</c:v>
                </c:pt>
                <c:pt idx="1">
                  <c:v>44318</c:v>
                </c:pt>
                <c:pt idx="2">
                  <c:v>44319</c:v>
                </c:pt>
                <c:pt idx="3">
                  <c:v>44320</c:v>
                </c:pt>
                <c:pt idx="4">
                  <c:v>44321</c:v>
                </c:pt>
                <c:pt idx="5">
                  <c:v>44322</c:v>
                </c:pt>
                <c:pt idx="6">
                  <c:v>44323</c:v>
                </c:pt>
                <c:pt idx="7">
                  <c:v>44324</c:v>
                </c:pt>
                <c:pt idx="8">
                  <c:v>44325</c:v>
                </c:pt>
                <c:pt idx="9">
                  <c:v>44326</c:v>
                </c:pt>
                <c:pt idx="10">
                  <c:v>44327</c:v>
                </c:pt>
                <c:pt idx="11">
                  <c:v>44328</c:v>
                </c:pt>
                <c:pt idx="12">
                  <c:v>44329</c:v>
                </c:pt>
                <c:pt idx="13">
                  <c:v>44330</c:v>
                </c:pt>
                <c:pt idx="14">
                  <c:v>44331</c:v>
                </c:pt>
                <c:pt idx="15">
                  <c:v>44332</c:v>
                </c:pt>
                <c:pt idx="16">
                  <c:v>44333</c:v>
                </c:pt>
                <c:pt idx="17">
                  <c:v>44334</c:v>
                </c:pt>
                <c:pt idx="18">
                  <c:v>44335</c:v>
                </c:pt>
                <c:pt idx="19">
                  <c:v>44336</c:v>
                </c:pt>
                <c:pt idx="20">
                  <c:v>44337</c:v>
                </c:pt>
                <c:pt idx="21">
                  <c:v>44338</c:v>
                </c:pt>
                <c:pt idx="22">
                  <c:v>44339</c:v>
                </c:pt>
                <c:pt idx="23">
                  <c:v>44340</c:v>
                </c:pt>
                <c:pt idx="24">
                  <c:v>44341</c:v>
                </c:pt>
                <c:pt idx="25">
                  <c:v>44342</c:v>
                </c:pt>
                <c:pt idx="26">
                  <c:v>44343</c:v>
                </c:pt>
                <c:pt idx="27">
                  <c:v>44344</c:v>
                </c:pt>
                <c:pt idx="28">
                  <c:v>44345</c:v>
                </c:pt>
                <c:pt idx="29">
                  <c:v>44346</c:v>
                </c:pt>
                <c:pt idx="30">
                  <c:v>44347</c:v>
                </c:pt>
              </c:numCache>
            </c:numRef>
          </c:cat>
          <c:val>
            <c:numRef>
              <c:f>Resultados!$AY$147:$AY$177</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3394-469C-8CF7-E23EAA18E66D}"/>
            </c:ext>
          </c:extLst>
        </c:ser>
        <c:ser>
          <c:idx val="1"/>
          <c:order val="1"/>
          <c:tx>
            <c:v>META</c:v>
          </c:tx>
          <c:spPr>
            <a:ln w="12700" cap="rnd">
              <a:solidFill>
                <a:srgbClr val="C00000"/>
              </a:solidFill>
              <a:round/>
            </a:ln>
            <a:effectLst/>
          </c:spPr>
          <c:marker>
            <c:symbol val="none"/>
          </c:marker>
          <c:dLbls>
            <c:delete val="1"/>
          </c:dLbls>
          <c:cat>
            <c:numRef>
              <c:f>Resultados!$O$147:$O$177</c:f>
              <c:numCache>
                <c:formatCode>[$-416]d;@</c:formatCode>
                <c:ptCount val="31"/>
                <c:pt idx="0">
                  <c:v>44317</c:v>
                </c:pt>
                <c:pt idx="1">
                  <c:v>44318</c:v>
                </c:pt>
                <c:pt idx="2">
                  <c:v>44319</c:v>
                </c:pt>
                <c:pt idx="3">
                  <c:v>44320</c:v>
                </c:pt>
                <c:pt idx="4">
                  <c:v>44321</c:v>
                </c:pt>
                <c:pt idx="5">
                  <c:v>44322</c:v>
                </c:pt>
                <c:pt idx="6">
                  <c:v>44323</c:v>
                </c:pt>
                <c:pt idx="7">
                  <c:v>44324</c:v>
                </c:pt>
                <c:pt idx="8">
                  <c:v>44325</c:v>
                </c:pt>
                <c:pt idx="9">
                  <c:v>44326</c:v>
                </c:pt>
                <c:pt idx="10">
                  <c:v>44327</c:v>
                </c:pt>
                <c:pt idx="11">
                  <c:v>44328</c:v>
                </c:pt>
                <c:pt idx="12">
                  <c:v>44329</c:v>
                </c:pt>
                <c:pt idx="13">
                  <c:v>44330</c:v>
                </c:pt>
                <c:pt idx="14">
                  <c:v>44331</c:v>
                </c:pt>
                <c:pt idx="15">
                  <c:v>44332</c:v>
                </c:pt>
                <c:pt idx="16">
                  <c:v>44333</c:v>
                </c:pt>
                <c:pt idx="17">
                  <c:v>44334</c:v>
                </c:pt>
                <c:pt idx="18">
                  <c:v>44335</c:v>
                </c:pt>
                <c:pt idx="19">
                  <c:v>44336</c:v>
                </c:pt>
                <c:pt idx="20">
                  <c:v>44337</c:v>
                </c:pt>
                <c:pt idx="21">
                  <c:v>44338</c:v>
                </c:pt>
                <c:pt idx="22">
                  <c:v>44339</c:v>
                </c:pt>
                <c:pt idx="23">
                  <c:v>44340</c:v>
                </c:pt>
                <c:pt idx="24">
                  <c:v>44341</c:v>
                </c:pt>
                <c:pt idx="25">
                  <c:v>44342</c:v>
                </c:pt>
                <c:pt idx="26">
                  <c:v>44343</c:v>
                </c:pt>
                <c:pt idx="27">
                  <c:v>44344</c:v>
                </c:pt>
                <c:pt idx="28">
                  <c:v>44345</c:v>
                </c:pt>
                <c:pt idx="29">
                  <c:v>44346</c:v>
                </c:pt>
                <c:pt idx="30">
                  <c:v>44347</c:v>
                </c:pt>
              </c:numCache>
            </c:numRef>
          </c:cat>
          <c:val>
            <c:numRef>
              <c:f>Resultados!$EM$147:$EM$177</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3394-469C-8CF7-E23EAA18E66D}"/>
            </c:ext>
          </c:extLst>
        </c:ser>
        <c:dLbls>
          <c:showLegendKey val="0"/>
          <c:showVal val="1"/>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59061930783238E-2"/>
          <c:w val="0.92401305108030474"/>
          <c:h val="0.82167122040072849"/>
        </c:manualLayout>
      </c:layout>
      <c:lineChart>
        <c:grouping val="standard"/>
        <c:varyColors val="0"/>
        <c:ser>
          <c:idx val="0"/>
          <c:order val="0"/>
          <c:tx>
            <c:strRef>
              <c:f>Resultados!$P$11</c:f>
              <c:strCache>
                <c:ptCount val="1"/>
                <c:pt idx="0">
                  <c:v>WDO</c:v>
                </c:pt>
              </c:strCache>
            </c:strRef>
          </c:tx>
          <c:spPr>
            <a:ln w="19050" cap="rnd">
              <a:gradFill flip="none" rotWithShape="1">
                <a:gsLst>
                  <a:gs pos="20000">
                    <a:schemeClr val="accent2">
                      <a:lumMod val="89000"/>
                    </a:schemeClr>
                  </a:gs>
                  <a:gs pos="23000">
                    <a:schemeClr val="accent2">
                      <a:lumMod val="89000"/>
                    </a:schemeClr>
                  </a:gs>
                  <a:gs pos="69000">
                    <a:schemeClr val="accent2">
                      <a:lumMod val="75000"/>
                    </a:schemeClr>
                  </a:gs>
                  <a:gs pos="97000">
                    <a:schemeClr val="accent2">
                      <a:lumMod val="70000"/>
                    </a:schemeClr>
                  </a:gs>
                </a:gsLst>
                <a:path path="circle">
                  <a:fillToRect l="50000" t="50000" r="50000" b="50000"/>
                </a:path>
                <a:tileRect/>
              </a:gradFill>
              <a:round/>
            </a:ln>
            <a:effectLst>
              <a:outerShdw blurRad="50800" dist="50800" dir="5400000" algn="ctr" rotWithShape="0">
                <a:schemeClr val="accent2">
                  <a:lumMod val="50000"/>
                </a:schemeClr>
              </a:outerShdw>
            </a:effectLst>
          </c:spPr>
          <c:marker>
            <c:symbol val="none"/>
          </c:marker>
          <c:cat>
            <c:numRef>
              <c:f>Resultados!$O$147:$O$177</c:f>
              <c:numCache>
                <c:formatCode>[$-416]d;@</c:formatCode>
                <c:ptCount val="31"/>
                <c:pt idx="0">
                  <c:v>44317</c:v>
                </c:pt>
                <c:pt idx="1">
                  <c:v>44318</c:v>
                </c:pt>
                <c:pt idx="2">
                  <c:v>44319</c:v>
                </c:pt>
                <c:pt idx="3">
                  <c:v>44320</c:v>
                </c:pt>
                <c:pt idx="4">
                  <c:v>44321</c:v>
                </c:pt>
                <c:pt idx="5">
                  <c:v>44322</c:v>
                </c:pt>
                <c:pt idx="6">
                  <c:v>44323</c:v>
                </c:pt>
                <c:pt idx="7">
                  <c:v>44324</c:v>
                </c:pt>
                <c:pt idx="8">
                  <c:v>44325</c:v>
                </c:pt>
                <c:pt idx="9">
                  <c:v>44326</c:v>
                </c:pt>
                <c:pt idx="10">
                  <c:v>44327</c:v>
                </c:pt>
                <c:pt idx="11">
                  <c:v>44328</c:v>
                </c:pt>
                <c:pt idx="12">
                  <c:v>44329</c:v>
                </c:pt>
                <c:pt idx="13">
                  <c:v>44330</c:v>
                </c:pt>
                <c:pt idx="14">
                  <c:v>44331</c:v>
                </c:pt>
                <c:pt idx="15">
                  <c:v>44332</c:v>
                </c:pt>
                <c:pt idx="16">
                  <c:v>44333</c:v>
                </c:pt>
                <c:pt idx="17">
                  <c:v>44334</c:v>
                </c:pt>
                <c:pt idx="18">
                  <c:v>44335</c:v>
                </c:pt>
                <c:pt idx="19">
                  <c:v>44336</c:v>
                </c:pt>
                <c:pt idx="20">
                  <c:v>44337</c:v>
                </c:pt>
                <c:pt idx="21">
                  <c:v>44338</c:v>
                </c:pt>
                <c:pt idx="22">
                  <c:v>44339</c:v>
                </c:pt>
                <c:pt idx="23">
                  <c:v>44340</c:v>
                </c:pt>
                <c:pt idx="24">
                  <c:v>44341</c:v>
                </c:pt>
                <c:pt idx="25">
                  <c:v>44342</c:v>
                </c:pt>
                <c:pt idx="26">
                  <c:v>44343</c:v>
                </c:pt>
                <c:pt idx="27">
                  <c:v>44344</c:v>
                </c:pt>
                <c:pt idx="28">
                  <c:v>44345</c:v>
                </c:pt>
                <c:pt idx="29">
                  <c:v>44346</c:v>
                </c:pt>
                <c:pt idx="30">
                  <c:v>44347</c:v>
                </c:pt>
              </c:numCache>
            </c:numRef>
          </c:cat>
          <c:val>
            <c:numRef>
              <c:f>Resultados!$AB$147:$AB$177</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8F9F-40FC-9F34-02EF9437BCBB}"/>
            </c:ext>
          </c:extLst>
        </c:ser>
        <c:ser>
          <c:idx val="1"/>
          <c:order val="1"/>
          <c:tx>
            <c:strRef>
              <c:f>Resultados!$AC$11</c:f>
              <c:strCache>
                <c:ptCount val="1"/>
                <c:pt idx="0">
                  <c:v>WIN</c:v>
                </c:pt>
              </c:strCache>
            </c:strRef>
          </c:tx>
          <c:spPr>
            <a:ln w="19050" cap="rnd">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a:outerShdw blurRad="50800" dist="50800" dir="5400000" algn="ctr" rotWithShape="0">
                <a:schemeClr val="tx1">
                  <a:lumMod val="75000"/>
                  <a:lumOff val="25000"/>
                </a:schemeClr>
              </a:outerShdw>
            </a:effectLst>
          </c:spPr>
          <c:marker>
            <c:symbol val="none"/>
          </c:marker>
          <c:cat>
            <c:numRef>
              <c:f>Resultados!$O$147:$O$177</c:f>
              <c:numCache>
                <c:formatCode>[$-416]d;@</c:formatCode>
                <c:ptCount val="31"/>
                <c:pt idx="0">
                  <c:v>44317</c:v>
                </c:pt>
                <c:pt idx="1">
                  <c:v>44318</c:v>
                </c:pt>
                <c:pt idx="2">
                  <c:v>44319</c:v>
                </c:pt>
                <c:pt idx="3">
                  <c:v>44320</c:v>
                </c:pt>
                <c:pt idx="4">
                  <c:v>44321</c:v>
                </c:pt>
                <c:pt idx="5">
                  <c:v>44322</c:v>
                </c:pt>
                <c:pt idx="6">
                  <c:v>44323</c:v>
                </c:pt>
                <c:pt idx="7">
                  <c:v>44324</c:v>
                </c:pt>
                <c:pt idx="8">
                  <c:v>44325</c:v>
                </c:pt>
                <c:pt idx="9">
                  <c:v>44326</c:v>
                </c:pt>
                <c:pt idx="10">
                  <c:v>44327</c:v>
                </c:pt>
                <c:pt idx="11">
                  <c:v>44328</c:v>
                </c:pt>
                <c:pt idx="12">
                  <c:v>44329</c:v>
                </c:pt>
                <c:pt idx="13">
                  <c:v>44330</c:v>
                </c:pt>
                <c:pt idx="14">
                  <c:v>44331</c:v>
                </c:pt>
                <c:pt idx="15">
                  <c:v>44332</c:v>
                </c:pt>
                <c:pt idx="16">
                  <c:v>44333</c:v>
                </c:pt>
                <c:pt idx="17">
                  <c:v>44334</c:v>
                </c:pt>
                <c:pt idx="18">
                  <c:v>44335</c:v>
                </c:pt>
                <c:pt idx="19">
                  <c:v>44336</c:v>
                </c:pt>
                <c:pt idx="20">
                  <c:v>44337</c:v>
                </c:pt>
                <c:pt idx="21">
                  <c:v>44338</c:v>
                </c:pt>
                <c:pt idx="22">
                  <c:v>44339</c:v>
                </c:pt>
                <c:pt idx="23">
                  <c:v>44340</c:v>
                </c:pt>
                <c:pt idx="24">
                  <c:v>44341</c:v>
                </c:pt>
                <c:pt idx="25">
                  <c:v>44342</c:v>
                </c:pt>
                <c:pt idx="26">
                  <c:v>44343</c:v>
                </c:pt>
                <c:pt idx="27">
                  <c:v>44344</c:v>
                </c:pt>
                <c:pt idx="28">
                  <c:v>44345</c:v>
                </c:pt>
                <c:pt idx="29">
                  <c:v>44346</c:v>
                </c:pt>
                <c:pt idx="30">
                  <c:v>44347</c:v>
                </c:pt>
              </c:numCache>
            </c:numRef>
          </c:cat>
          <c:val>
            <c:numRef>
              <c:f>Resultados!$AO$147:$AO$177</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8F9F-40FC-9F34-02EF9437BCBB}"/>
            </c:ext>
          </c:extLst>
        </c:ser>
        <c:dLbls>
          <c:showLegendKey val="0"/>
          <c:showVal val="0"/>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3.1678004535147394E-2"/>
          <c:w val="0.92401305108030474"/>
          <c:h val="0.87085223132969036"/>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Resultados!$O$147:$O$177</c:f>
              <c:numCache>
                <c:formatCode>[$-416]d;@</c:formatCode>
                <c:ptCount val="31"/>
                <c:pt idx="0">
                  <c:v>44317</c:v>
                </c:pt>
                <c:pt idx="1">
                  <c:v>44318</c:v>
                </c:pt>
                <c:pt idx="2">
                  <c:v>44319</c:v>
                </c:pt>
                <c:pt idx="3">
                  <c:v>44320</c:v>
                </c:pt>
                <c:pt idx="4">
                  <c:v>44321</c:v>
                </c:pt>
                <c:pt idx="5">
                  <c:v>44322</c:v>
                </c:pt>
                <c:pt idx="6">
                  <c:v>44323</c:v>
                </c:pt>
                <c:pt idx="7">
                  <c:v>44324</c:v>
                </c:pt>
                <c:pt idx="8">
                  <c:v>44325</c:v>
                </c:pt>
                <c:pt idx="9">
                  <c:v>44326</c:v>
                </c:pt>
                <c:pt idx="10">
                  <c:v>44327</c:v>
                </c:pt>
                <c:pt idx="11">
                  <c:v>44328</c:v>
                </c:pt>
                <c:pt idx="12">
                  <c:v>44329</c:v>
                </c:pt>
                <c:pt idx="13">
                  <c:v>44330</c:v>
                </c:pt>
                <c:pt idx="14">
                  <c:v>44331</c:v>
                </c:pt>
                <c:pt idx="15">
                  <c:v>44332</c:v>
                </c:pt>
                <c:pt idx="16">
                  <c:v>44333</c:v>
                </c:pt>
                <c:pt idx="17">
                  <c:v>44334</c:v>
                </c:pt>
                <c:pt idx="18">
                  <c:v>44335</c:v>
                </c:pt>
                <c:pt idx="19">
                  <c:v>44336</c:v>
                </c:pt>
                <c:pt idx="20">
                  <c:v>44337</c:v>
                </c:pt>
                <c:pt idx="21">
                  <c:v>44338</c:v>
                </c:pt>
                <c:pt idx="22">
                  <c:v>44339</c:v>
                </c:pt>
                <c:pt idx="23">
                  <c:v>44340</c:v>
                </c:pt>
                <c:pt idx="24">
                  <c:v>44341</c:v>
                </c:pt>
                <c:pt idx="25">
                  <c:v>44342</c:v>
                </c:pt>
                <c:pt idx="26">
                  <c:v>44343</c:v>
                </c:pt>
                <c:pt idx="27">
                  <c:v>44344</c:v>
                </c:pt>
                <c:pt idx="28">
                  <c:v>44345</c:v>
                </c:pt>
                <c:pt idx="29">
                  <c:v>44346</c:v>
                </c:pt>
                <c:pt idx="30">
                  <c:v>44347</c:v>
                </c:pt>
              </c:numCache>
            </c:numRef>
          </c:cat>
          <c:val>
            <c:numRef>
              <c:f>Resultados!$T$147:$T$177</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4943-406B-98AF-CC8DF996E622}"/>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Resultados!$O$147:$O$177</c:f>
              <c:numCache>
                <c:formatCode>[$-416]d;@</c:formatCode>
                <c:ptCount val="31"/>
                <c:pt idx="0">
                  <c:v>44317</c:v>
                </c:pt>
                <c:pt idx="1">
                  <c:v>44318</c:v>
                </c:pt>
                <c:pt idx="2">
                  <c:v>44319</c:v>
                </c:pt>
                <c:pt idx="3">
                  <c:v>44320</c:v>
                </c:pt>
                <c:pt idx="4">
                  <c:v>44321</c:v>
                </c:pt>
                <c:pt idx="5">
                  <c:v>44322</c:v>
                </c:pt>
                <c:pt idx="6">
                  <c:v>44323</c:v>
                </c:pt>
                <c:pt idx="7">
                  <c:v>44324</c:v>
                </c:pt>
                <c:pt idx="8">
                  <c:v>44325</c:v>
                </c:pt>
                <c:pt idx="9">
                  <c:v>44326</c:v>
                </c:pt>
                <c:pt idx="10">
                  <c:v>44327</c:v>
                </c:pt>
                <c:pt idx="11">
                  <c:v>44328</c:v>
                </c:pt>
                <c:pt idx="12">
                  <c:v>44329</c:v>
                </c:pt>
                <c:pt idx="13">
                  <c:v>44330</c:v>
                </c:pt>
                <c:pt idx="14">
                  <c:v>44331</c:v>
                </c:pt>
                <c:pt idx="15">
                  <c:v>44332</c:v>
                </c:pt>
                <c:pt idx="16">
                  <c:v>44333</c:v>
                </c:pt>
                <c:pt idx="17">
                  <c:v>44334</c:v>
                </c:pt>
                <c:pt idx="18">
                  <c:v>44335</c:v>
                </c:pt>
                <c:pt idx="19">
                  <c:v>44336</c:v>
                </c:pt>
                <c:pt idx="20">
                  <c:v>44337</c:v>
                </c:pt>
                <c:pt idx="21">
                  <c:v>44338</c:v>
                </c:pt>
                <c:pt idx="22">
                  <c:v>44339</c:v>
                </c:pt>
                <c:pt idx="23">
                  <c:v>44340</c:v>
                </c:pt>
                <c:pt idx="24">
                  <c:v>44341</c:v>
                </c:pt>
                <c:pt idx="25">
                  <c:v>44342</c:v>
                </c:pt>
                <c:pt idx="26">
                  <c:v>44343</c:v>
                </c:pt>
                <c:pt idx="27">
                  <c:v>44344</c:v>
                </c:pt>
                <c:pt idx="28">
                  <c:v>44345</c:v>
                </c:pt>
                <c:pt idx="29">
                  <c:v>44346</c:v>
                </c:pt>
                <c:pt idx="30">
                  <c:v>44347</c:v>
                </c:pt>
              </c:numCache>
            </c:numRef>
          </c:cat>
          <c:val>
            <c:numRef>
              <c:f>Resultados!$AG$147:$AG$177</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4943-406B-98AF-CC8DF996E622}"/>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numFmt formatCode="[$-416]d\-mmm;@" sourceLinked="0"/>
        <c:majorTickMark val="out"/>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barChart>
        <c:barDir val="col"/>
        <c:grouping val="clustered"/>
        <c:varyColors val="0"/>
        <c:ser>
          <c:idx val="0"/>
          <c:order val="0"/>
          <c:tx>
            <c:strRef>
              <c:f>Resultados!$AX$13</c:f>
              <c:strCache>
                <c:ptCount val="1"/>
                <c:pt idx="0">
                  <c:v>SALDO NOTA DE CORR.</c:v>
                </c:pt>
              </c:strCache>
            </c:strRef>
          </c:tx>
          <c:spPr>
            <a:solidFill>
              <a:schemeClr val="accent6"/>
            </a:solidFill>
            <a:ln w="28575">
              <a:noFill/>
            </a:ln>
            <a:effectLst>
              <a:outerShdw blurRad="50800" dist="25400" dir="5400000" algn="ctr" rotWithShape="0">
                <a:schemeClr val="accent6">
                  <a:lumMod val="50000"/>
                </a:schemeClr>
              </a:outerShdw>
            </a:effectLst>
          </c:spPr>
          <c:invertIfNegative val="0"/>
          <c:dLbls>
            <c:delete val="1"/>
          </c:dLbls>
          <c:cat>
            <c:numRef>
              <c:f>Resultados!$O$147:$O$177</c:f>
              <c:numCache>
                <c:formatCode>[$-416]d;@</c:formatCode>
                <c:ptCount val="31"/>
                <c:pt idx="0">
                  <c:v>44317</c:v>
                </c:pt>
                <c:pt idx="1">
                  <c:v>44318</c:v>
                </c:pt>
                <c:pt idx="2">
                  <c:v>44319</c:v>
                </c:pt>
                <c:pt idx="3">
                  <c:v>44320</c:v>
                </c:pt>
                <c:pt idx="4">
                  <c:v>44321</c:v>
                </c:pt>
                <c:pt idx="5">
                  <c:v>44322</c:v>
                </c:pt>
                <c:pt idx="6">
                  <c:v>44323</c:v>
                </c:pt>
                <c:pt idx="7">
                  <c:v>44324</c:v>
                </c:pt>
                <c:pt idx="8">
                  <c:v>44325</c:v>
                </c:pt>
                <c:pt idx="9">
                  <c:v>44326</c:v>
                </c:pt>
                <c:pt idx="10">
                  <c:v>44327</c:v>
                </c:pt>
                <c:pt idx="11">
                  <c:v>44328</c:v>
                </c:pt>
                <c:pt idx="12">
                  <c:v>44329</c:v>
                </c:pt>
                <c:pt idx="13">
                  <c:v>44330</c:v>
                </c:pt>
                <c:pt idx="14">
                  <c:v>44331</c:v>
                </c:pt>
                <c:pt idx="15">
                  <c:v>44332</c:v>
                </c:pt>
                <c:pt idx="16">
                  <c:v>44333</c:v>
                </c:pt>
                <c:pt idx="17">
                  <c:v>44334</c:v>
                </c:pt>
                <c:pt idx="18">
                  <c:v>44335</c:v>
                </c:pt>
                <c:pt idx="19">
                  <c:v>44336</c:v>
                </c:pt>
                <c:pt idx="20">
                  <c:v>44337</c:v>
                </c:pt>
                <c:pt idx="21">
                  <c:v>44338</c:v>
                </c:pt>
                <c:pt idx="22">
                  <c:v>44339</c:v>
                </c:pt>
                <c:pt idx="23">
                  <c:v>44340</c:v>
                </c:pt>
                <c:pt idx="24">
                  <c:v>44341</c:v>
                </c:pt>
                <c:pt idx="25">
                  <c:v>44342</c:v>
                </c:pt>
                <c:pt idx="26">
                  <c:v>44343</c:v>
                </c:pt>
                <c:pt idx="27">
                  <c:v>44344</c:v>
                </c:pt>
                <c:pt idx="28">
                  <c:v>44345</c:v>
                </c:pt>
                <c:pt idx="29">
                  <c:v>44346</c:v>
                </c:pt>
                <c:pt idx="30">
                  <c:v>44347</c:v>
                </c:pt>
              </c:numCache>
            </c:numRef>
          </c:cat>
          <c:val>
            <c:numRef>
              <c:f>Resultados!$AX$147:$AX$177</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AACD-4BF2-AF43-B805425EF2E5}"/>
            </c:ext>
          </c:extLst>
        </c:ser>
        <c:dLbls>
          <c:showLegendKey val="0"/>
          <c:showVal val="1"/>
          <c:showCatName val="0"/>
          <c:showSerName val="0"/>
          <c:showPercent val="0"/>
          <c:showBubbleSize val="0"/>
        </c:dLbls>
        <c:gapWidth val="150"/>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803907657332019E-2"/>
          <c:y val="0.16066143998736371"/>
          <c:w val="0.89292022711379682"/>
          <c:h val="0.7736803543846521"/>
        </c:manualLayout>
      </c:layout>
      <c:barChart>
        <c:barDir val="col"/>
        <c:grouping val="clustered"/>
        <c:varyColors val="0"/>
        <c:ser>
          <c:idx val="0"/>
          <c:order val="0"/>
          <c:tx>
            <c:strRef>
              <c:f>Resultados!$J$203</c:f>
              <c:strCache>
                <c:ptCount val="1"/>
                <c:pt idx="0">
                  <c:v>WDO</c:v>
                </c:pt>
              </c:strCache>
            </c:strRef>
          </c:tx>
          <c:spPr>
            <a:gradFill flip="none" rotWithShape="1">
              <a:gsLst>
                <a:gs pos="0">
                  <a:schemeClr val="accent2">
                    <a:lumMod val="89000"/>
                  </a:schemeClr>
                </a:gs>
                <a:gs pos="25000">
                  <a:schemeClr val="accent2">
                    <a:lumMod val="89000"/>
                  </a:schemeClr>
                </a:gs>
                <a:gs pos="67000">
                  <a:schemeClr val="accent2">
                    <a:lumMod val="75000"/>
                  </a:schemeClr>
                </a:gs>
                <a:gs pos="96000">
                  <a:schemeClr val="accent2">
                    <a:lumMod val="50000"/>
                  </a:schemeClr>
                </a:gs>
              </a:gsLst>
              <a:path path="circle">
                <a:fillToRect l="50000" t="50000" r="50000" b="50000"/>
              </a:path>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Resultados!$J$208</c:f>
              <c:numCache>
                <c:formatCode>0%</c:formatCode>
                <c:ptCount val="1"/>
                <c:pt idx="0">
                  <c:v>0</c:v>
                </c:pt>
              </c:numCache>
            </c:numRef>
          </c:val>
          <c:extLst>
            <c:ext xmlns:c16="http://schemas.microsoft.com/office/drawing/2014/chart" uri="{C3380CC4-5D6E-409C-BE32-E72D297353CC}">
              <c16:uniqueId val="{00000000-F135-4953-8618-ADA1DF27234E}"/>
            </c:ext>
          </c:extLst>
        </c:ser>
        <c:ser>
          <c:idx val="3"/>
          <c:order val="3"/>
          <c:tx>
            <c:strRef>
              <c:f>Resultados!$L$203</c:f>
              <c:strCache>
                <c:ptCount val="1"/>
                <c:pt idx="0">
                  <c:v>WIN</c:v>
                </c:pt>
              </c:strCache>
            </c:strRef>
          </c:tx>
          <c:spPr>
            <a:gradFill rotWithShape="1">
              <a:gsLst>
                <a:gs pos="0">
                  <a:schemeClr val="accent6">
                    <a:lumMod val="40000"/>
                    <a:lumOff val="60000"/>
                  </a:schemeClr>
                </a:gs>
                <a:gs pos="25000">
                  <a:schemeClr val="bg1">
                    <a:lumMod val="75000"/>
                  </a:schemeClr>
                </a:gs>
                <a:gs pos="100000">
                  <a:schemeClr val="bg1">
                    <a:lumMod val="50000"/>
                  </a:schemeClr>
                </a:gs>
              </a:gsLst>
              <a:path path="circle">
                <a:fillToRect l="50000" t="130000" r="50000" b="-30000"/>
              </a:path>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Resultados!$L$208</c:f>
              <c:numCache>
                <c:formatCode>0%</c:formatCode>
                <c:ptCount val="1"/>
                <c:pt idx="0">
                  <c:v>0</c:v>
                </c:pt>
              </c:numCache>
            </c:numRef>
          </c:val>
          <c:extLst>
            <c:ext xmlns:c16="http://schemas.microsoft.com/office/drawing/2014/chart" uri="{C3380CC4-5D6E-409C-BE32-E72D297353CC}">
              <c16:uniqueId val="{00000001-F135-4953-8618-ADA1DF27234E}"/>
            </c:ext>
          </c:extLst>
        </c:ser>
        <c:dLbls>
          <c:dLblPos val="outEnd"/>
          <c:showLegendKey val="0"/>
          <c:showVal val="1"/>
          <c:showCatName val="0"/>
          <c:showSerName val="0"/>
          <c:showPercent val="0"/>
          <c:showBubbleSize val="0"/>
        </c:dLbls>
        <c:gapWidth val="100"/>
        <c:overlap val="-24"/>
        <c:axId val="543553320"/>
        <c:axId val="543553648"/>
        <c:extLst>
          <c:ext xmlns:c15="http://schemas.microsoft.com/office/drawing/2012/chart" uri="{02D57815-91ED-43cb-92C2-25804820EDAC}">
            <c15:filteredBarSeries>
              <c15:ser>
                <c:idx val="1"/>
                <c:order val="1"/>
                <c:tx>
                  <c:strRef>
                    <c:extLst>
                      <c:ext uri="{02D57815-91ED-43cb-92C2-25804820EDAC}">
                        <c15:formulaRef>
                          <c15:sqref>Resultados!#REF!</c15:sqref>
                        </c15:formulaRef>
                      </c:ext>
                    </c:extLst>
                    <c:strCache>
                      <c:ptCount val="1"/>
                      <c:pt idx="0">
                        <c:v>#REF!</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uri="{CE6537A1-D6FC-4f65-9D91-7224C49458BB}">
                      <c15:showLeaderLines val="1"/>
                      <c15:leaderLines>
                        <c:spPr>
                          <a:ln w="9525">
                            <a:solidFill>
                              <a:schemeClr val="lt1">
                                <a:lumMod val="95000"/>
                                <a:alpha val="54000"/>
                              </a:schemeClr>
                            </a:solidFill>
                          </a:ln>
                          <a:effectLst/>
                        </c:spPr>
                      </c15:leaderLines>
                    </c:ext>
                  </c:extLst>
                </c:dLbls>
                <c:val>
                  <c:numRef>
                    <c:extLst>
                      <c:ext uri="{02D57815-91ED-43cb-92C2-25804820EDAC}">
                        <c15:formulaRef>
                          <c15:sqref>Resultados!#REF!</c15:sqref>
                        </c15:formulaRef>
                      </c:ext>
                    </c:extLst>
                    <c:numCache>
                      <c:formatCode>General</c:formatCode>
                      <c:ptCount val="1"/>
                      <c:pt idx="0">
                        <c:v>1</c:v>
                      </c:pt>
                    </c:numCache>
                  </c:numRef>
                </c:val>
                <c:extLst>
                  <c:ext xmlns:c16="http://schemas.microsoft.com/office/drawing/2014/chart" uri="{C3380CC4-5D6E-409C-BE32-E72D297353CC}">
                    <c16:uniqueId val="{00000002-F135-4953-8618-ADA1DF27234E}"/>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Resultados!$K$39</c15:sqref>
                        </c15:formulaRef>
                      </c:ext>
                    </c:extLst>
                    <c:strCache>
                      <c:ptCount val="1"/>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Resultados!$K$44</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3-F135-4953-8618-ADA1DF27234E}"/>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Resultados!$M$39</c15:sqref>
                        </c15:formulaRef>
                      </c:ext>
                    </c:extLst>
                    <c:strCache>
                      <c:ptCount val="1"/>
                    </c:strCache>
                  </c:strRef>
                </c:tx>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Resultados!$M$44</c15:sqref>
                        </c15:formulaRef>
                      </c:ext>
                    </c:extLst>
                    <c:numCache>
                      <c:formatCode>General</c:formatCode>
                      <c:ptCount val="1"/>
                    </c:numCache>
                  </c:numRef>
                </c:val>
                <c:extLst xmlns:c15="http://schemas.microsoft.com/office/drawing/2012/chart">
                  <c:ext xmlns:c16="http://schemas.microsoft.com/office/drawing/2014/chart" uri="{C3380CC4-5D6E-409C-BE32-E72D297353CC}">
                    <c16:uniqueId val="{00000004-F135-4953-8618-ADA1DF27234E}"/>
                  </c:ext>
                </c:extLst>
              </c15:ser>
            </c15:filteredBarSeries>
          </c:ext>
        </c:extLst>
      </c:barChart>
      <c:catAx>
        <c:axId val="543553320"/>
        <c:scaling>
          <c:orientation val="minMax"/>
        </c:scaling>
        <c:delete val="1"/>
        <c:axPos val="b"/>
        <c:numFmt formatCode="General" sourceLinked="1"/>
        <c:majorTickMark val="none"/>
        <c:minorTickMark val="none"/>
        <c:tickLblPos val="nextTo"/>
        <c:crossAx val="543553648"/>
        <c:crosses val="autoZero"/>
        <c:auto val="1"/>
        <c:lblAlgn val="ctr"/>
        <c:lblOffset val="100"/>
        <c:noMultiLvlLbl val="0"/>
      </c:catAx>
      <c:valAx>
        <c:axId val="543553648"/>
        <c:scaling>
          <c:orientation val="minMax"/>
          <c:max val="1"/>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crossAx val="5435533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35610200364297E-2"/>
          <c:w val="0.92401305108030474"/>
          <c:h val="0.82169467213114755"/>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cat>
            <c:numRef>
              <c:f>Resultados!$O$180:$O$210</c:f>
              <c:numCache>
                <c:formatCode>[$-416]d;@</c:formatCode>
                <c:ptCount val="31"/>
                <c:pt idx="0">
                  <c:v>44348</c:v>
                </c:pt>
                <c:pt idx="1">
                  <c:v>44349</c:v>
                </c:pt>
                <c:pt idx="2">
                  <c:v>44350</c:v>
                </c:pt>
                <c:pt idx="3">
                  <c:v>44351</c:v>
                </c:pt>
                <c:pt idx="4">
                  <c:v>44352</c:v>
                </c:pt>
                <c:pt idx="5">
                  <c:v>44353</c:v>
                </c:pt>
                <c:pt idx="6">
                  <c:v>44354</c:v>
                </c:pt>
                <c:pt idx="7">
                  <c:v>44355</c:v>
                </c:pt>
                <c:pt idx="8">
                  <c:v>44356</c:v>
                </c:pt>
                <c:pt idx="9">
                  <c:v>44357</c:v>
                </c:pt>
                <c:pt idx="10">
                  <c:v>44358</c:v>
                </c:pt>
                <c:pt idx="11">
                  <c:v>44359</c:v>
                </c:pt>
                <c:pt idx="12">
                  <c:v>44360</c:v>
                </c:pt>
                <c:pt idx="13">
                  <c:v>44361</c:v>
                </c:pt>
                <c:pt idx="14">
                  <c:v>44362</c:v>
                </c:pt>
                <c:pt idx="15">
                  <c:v>44363</c:v>
                </c:pt>
                <c:pt idx="16">
                  <c:v>44364</c:v>
                </c:pt>
                <c:pt idx="17">
                  <c:v>44365</c:v>
                </c:pt>
                <c:pt idx="18">
                  <c:v>44366</c:v>
                </c:pt>
                <c:pt idx="19">
                  <c:v>44367</c:v>
                </c:pt>
                <c:pt idx="20">
                  <c:v>44368</c:v>
                </c:pt>
                <c:pt idx="21">
                  <c:v>44369</c:v>
                </c:pt>
                <c:pt idx="22">
                  <c:v>44370</c:v>
                </c:pt>
                <c:pt idx="23">
                  <c:v>44371</c:v>
                </c:pt>
                <c:pt idx="24">
                  <c:v>44372</c:v>
                </c:pt>
                <c:pt idx="25">
                  <c:v>44373</c:v>
                </c:pt>
                <c:pt idx="26">
                  <c:v>44374</c:v>
                </c:pt>
                <c:pt idx="27">
                  <c:v>44375</c:v>
                </c:pt>
                <c:pt idx="28">
                  <c:v>44376</c:v>
                </c:pt>
                <c:pt idx="29">
                  <c:v>44377</c:v>
                </c:pt>
              </c:numCache>
            </c:numRef>
          </c:cat>
          <c:val>
            <c:numRef>
              <c:f>Resultados!$AA$180:$AA$210</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24A3-4686-B6C7-EDF2A79C3B39}"/>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cat>
            <c:numRef>
              <c:f>Resultados!$O$180:$O$210</c:f>
              <c:numCache>
                <c:formatCode>[$-416]d;@</c:formatCode>
                <c:ptCount val="31"/>
                <c:pt idx="0">
                  <c:v>44348</c:v>
                </c:pt>
                <c:pt idx="1">
                  <c:v>44349</c:v>
                </c:pt>
                <c:pt idx="2">
                  <c:v>44350</c:v>
                </c:pt>
                <c:pt idx="3">
                  <c:v>44351</c:v>
                </c:pt>
                <c:pt idx="4">
                  <c:v>44352</c:v>
                </c:pt>
                <c:pt idx="5">
                  <c:v>44353</c:v>
                </c:pt>
                <c:pt idx="6">
                  <c:v>44354</c:v>
                </c:pt>
                <c:pt idx="7">
                  <c:v>44355</c:v>
                </c:pt>
                <c:pt idx="8">
                  <c:v>44356</c:v>
                </c:pt>
                <c:pt idx="9">
                  <c:v>44357</c:v>
                </c:pt>
                <c:pt idx="10">
                  <c:v>44358</c:v>
                </c:pt>
                <c:pt idx="11">
                  <c:v>44359</c:v>
                </c:pt>
                <c:pt idx="12">
                  <c:v>44360</c:v>
                </c:pt>
                <c:pt idx="13">
                  <c:v>44361</c:v>
                </c:pt>
                <c:pt idx="14">
                  <c:v>44362</c:v>
                </c:pt>
                <c:pt idx="15">
                  <c:v>44363</c:v>
                </c:pt>
                <c:pt idx="16">
                  <c:v>44364</c:v>
                </c:pt>
                <c:pt idx="17">
                  <c:v>44365</c:v>
                </c:pt>
                <c:pt idx="18">
                  <c:v>44366</c:v>
                </c:pt>
                <c:pt idx="19">
                  <c:v>44367</c:v>
                </c:pt>
                <c:pt idx="20">
                  <c:v>44368</c:v>
                </c:pt>
                <c:pt idx="21">
                  <c:v>44369</c:v>
                </c:pt>
                <c:pt idx="22">
                  <c:v>44370</c:v>
                </c:pt>
                <c:pt idx="23">
                  <c:v>44371</c:v>
                </c:pt>
                <c:pt idx="24">
                  <c:v>44372</c:v>
                </c:pt>
                <c:pt idx="25">
                  <c:v>44373</c:v>
                </c:pt>
                <c:pt idx="26">
                  <c:v>44374</c:v>
                </c:pt>
                <c:pt idx="27">
                  <c:v>44375</c:v>
                </c:pt>
                <c:pt idx="28">
                  <c:v>44376</c:v>
                </c:pt>
                <c:pt idx="29">
                  <c:v>44377</c:v>
                </c:pt>
              </c:numCache>
            </c:numRef>
          </c:cat>
          <c:val>
            <c:numRef>
              <c:f>Resultados!$AN$180:$AN$210</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24A3-4686-B6C7-EDF2A79C3B39}"/>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bg1"/>
            </a:solidFill>
            <a:round/>
          </a:ln>
          <a:effectLst/>
        </c:spPr>
        <c:txPr>
          <a:bodyPr rot="-60000000" spcFirstLastPara="1" vertOverflow="ellipsis" vert="horz" wrap="square" anchor="b"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At val="44348"/>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lineChart>
        <c:grouping val="standard"/>
        <c:varyColors val="0"/>
        <c:ser>
          <c:idx val="0"/>
          <c:order val="0"/>
          <c:tx>
            <c:strRef>
              <c:f>Resultados!$AY$13</c:f>
              <c:strCache>
                <c:ptCount val="1"/>
                <c:pt idx="0">
                  <c:v>SALDO NOTA DE CORR. ACUMULADO</c:v>
                </c:pt>
              </c:strCache>
            </c:strRef>
          </c:tx>
          <c:spPr>
            <a:ln w="28575" cap="rnd">
              <a:solidFill>
                <a:schemeClr val="accent6">
                  <a:shade val="76000"/>
                </a:schemeClr>
              </a:solidFill>
              <a:round/>
            </a:ln>
            <a:effectLst>
              <a:outerShdw blurRad="50800" dist="25400" dir="5400000" algn="ctr" rotWithShape="0">
                <a:schemeClr val="accent6">
                  <a:lumMod val="50000"/>
                </a:schemeClr>
              </a:outerShdw>
            </a:effectLst>
          </c:spPr>
          <c:marker>
            <c:symbol val="none"/>
          </c:marker>
          <c:dLbls>
            <c:delete val="1"/>
          </c:dLbls>
          <c:cat>
            <c:numRef>
              <c:f>Resultados!$O$180:$O$210</c:f>
              <c:numCache>
                <c:formatCode>[$-416]d;@</c:formatCode>
                <c:ptCount val="31"/>
                <c:pt idx="0">
                  <c:v>44348</c:v>
                </c:pt>
                <c:pt idx="1">
                  <c:v>44349</c:v>
                </c:pt>
                <c:pt idx="2">
                  <c:v>44350</c:v>
                </c:pt>
                <c:pt idx="3">
                  <c:v>44351</c:v>
                </c:pt>
                <c:pt idx="4">
                  <c:v>44352</c:v>
                </c:pt>
                <c:pt idx="5">
                  <c:v>44353</c:v>
                </c:pt>
                <c:pt idx="6">
                  <c:v>44354</c:v>
                </c:pt>
                <c:pt idx="7">
                  <c:v>44355</c:v>
                </c:pt>
                <c:pt idx="8">
                  <c:v>44356</c:v>
                </c:pt>
                <c:pt idx="9">
                  <c:v>44357</c:v>
                </c:pt>
                <c:pt idx="10">
                  <c:v>44358</c:v>
                </c:pt>
                <c:pt idx="11">
                  <c:v>44359</c:v>
                </c:pt>
                <c:pt idx="12">
                  <c:v>44360</c:v>
                </c:pt>
                <c:pt idx="13">
                  <c:v>44361</c:v>
                </c:pt>
                <c:pt idx="14">
                  <c:v>44362</c:v>
                </c:pt>
                <c:pt idx="15">
                  <c:v>44363</c:v>
                </c:pt>
                <c:pt idx="16">
                  <c:v>44364</c:v>
                </c:pt>
                <c:pt idx="17">
                  <c:v>44365</c:v>
                </c:pt>
                <c:pt idx="18">
                  <c:v>44366</c:v>
                </c:pt>
                <c:pt idx="19">
                  <c:v>44367</c:v>
                </c:pt>
                <c:pt idx="20">
                  <c:v>44368</c:v>
                </c:pt>
                <c:pt idx="21">
                  <c:v>44369</c:v>
                </c:pt>
                <c:pt idx="22">
                  <c:v>44370</c:v>
                </c:pt>
                <c:pt idx="23">
                  <c:v>44371</c:v>
                </c:pt>
                <c:pt idx="24">
                  <c:v>44372</c:v>
                </c:pt>
                <c:pt idx="25">
                  <c:v>44373</c:v>
                </c:pt>
                <c:pt idx="26">
                  <c:v>44374</c:v>
                </c:pt>
                <c:pt idx="27">
                  <c:v>44375</c:v>
                </c:pt>
                <c:pt idx="28">
                  <c:v>44376</c:v>
                </c:pt>
                <c:pt idx="29">
                  <c:v>44377</c:v>
                </c:pt>
              </c:numCache>
            </c:numRef>
          </c:cat>
          <c:val>
            <c:numRef>
              <c:f>Resultados!$AY$180:$AY$210</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3C44-4C1D-B7ED-C5340FC9C47A}"/>
            </c:ext>
          </c:extLst>
        </c:ser>
        <c:ser>
          <c:idx val="1"/>
          <c:order val="1"/>
          <c:tx>
            <c:v>META</c:v>
          </c:tx>
          <c:spPr>
            <a:ln w="12700" cap="rnd">
              <a:solidFill>
                <a:srgbClr val="C00000"/>
              </a:solidFill>
              <a:round/>
            </a:ln>
            <a:effectLst/>
          </c:spPr>
          <c:marker>
            <c:symbol val="none"/>
          </c:marker>
          <c:dLbls>
            <c:delete val="1"/>
          </c:dLbls>
          <c:cat>
            <c:numRef>
              <c:f>Resultados!$O$180:$O$210</c:f>
              <c:numCache>
                <c:formatCode>[$-416]d;@</c:formatCode>
                <c:ptCount val="31"/>
                <c:pt idx="0">
                  <c:v>44348</c:v>
                </c:pt>
                <c:pt idx="1">
                  <c:v>44349</c:v>
                </c:pt>
                <c:pt idx="2">
                  <c:v>44350</c:v>
                </c:pt>
                <c:pt idx="3">
                  <c:v>44351</c:v>
                </c:pt>
                <c:pt idx="4">
                  <c:v>44352</c:v>
                </c:pt>
                <c:pt idx="5">
                  <c:v>44353</c:v>
                </c:pt>
                <c:pt idx="6">
                  <c:v>44354</c:v>
                </c:pt>
                <c:pt idx="7">
                  <c:v>44355</c:v>
                </c:pt>
                <c:pt idx="8">
                  <c:v>44356</c:v>
                </c:pt>
                <c:pt idx="9">
                  <c:v>44357</c:v>
                </c:pt>
                <c:pt idx="10">
                  <c:v>44358</c:v>
                </c:pt>
                <c:pt idx="11">
                  <c:v>44359</c:v>
                </c:pt>
                <c:pt idx="12">
                  <c:v>44360</c:v>
                </c:pt>
                <c:pt idx="13">
                  <c:v>44361</c:v>
                </c:pt>
                <c:pt idx="14">
                  <c:v>44362</c:v>
                </c:pt>
                <c:pt idx="15">
                  <c:v>44363</c:v>
                </c:pt>
                <c:pt idx="16">
                  <c:v>44364</c:v>
                </c:pt>
                <c:pt idx="17">
                  <c:v>44365</c:v>
                </c:pt>
                <c:pt idx="18">
                  <c:v>44366</c:v>
                </c:pt>
                <c:pt idx="19">
                  <c:v>44367</c:v>
                </c:pt>
                <c:pt idx="20">
                  <c:v>44368</c:v>
                </c:pt>
                <c:pt idx="21">
                  <c:v>44369</c:v>
                </c:pt>
                <c:pt idx="22">
                  <c:v>44370</c:v>
                </c:pt>
                <c:pt idx="23">
                  <c:v>44371</c:v>
                </c:pt>
                <c:pt idx="24">
                  <c:v>44372</c:v>
                </c:pt>
                <c:pt idx="25">
                  <c:v>44373</c:v>
                </c:pt>
                <c:pt idx="26">
                  <c:v>44374</c:v>
                </c:pt>
                <c:pt idx="27">
                  <c:v>44375</c:v>
                </c:pt>
                <c:pt idx="28">
                  <c:v>44376</c:v>
                </c:pt>
                <c:pt idx="29">
                  <c:v>44377</c:v>
                </c:pt>
              </c:numCache>
            </c:numRef>
          </c:cat>
          <c:val>
            <c:numRef>
              <c:f>Resultados!$EM$180:$EM$210</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3C44-4C1D-B7ED-C5340FC9C47A}"/>
            </c:ext>
          </c:extLst>
        </c:ser>
        <c:dLbls>
          <c:showLegendKey val="0"/>
          <c:showVal val="1"/>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59061930783238E-2"/>
          <c:w val="0.92401305108030474"/>
          <c:h val="0.82167122040072849"/>
        </c:manualLayout>
      </c:layout>
      <c:lineChart>
        <c:grouping val="standard"/>
        <c:varyColors val="0"/>
        <c:ser>
          <c:idx val="0"/>
          <c:order val="0"/>
          <c:tx>
            <c:strRef>
              <c:f>Resultados!$P$11</c:f>
              <c:strCache>
                <c:ptCount val="1"/>
                <c:pt idx="0">
                  <c:v>WDO</c:v>
                </c:pt>
              </c:strCache>
            </c:strRef>
          </c:tx>
          <c:spPr>
            <a:ln w="19050" cap="rnd">
              <a:gradFill flip="none" rotWithShape="1">
                <a:gsLst>
                  <a:gs pos="20000">
                    <a:schemeClr val="accent2">
                      <a:lumMod val="89000"/>
                    </a:schemeClr>
                  </a:gs>
                  <a:gs pos="23000">
                    <a:schemeClr val="accent2">
                      <a:lumMod val="89000"/>
                    </a:schemeClr>
                  </a:gs>
                  <a:gs pos="69000">
                    <a:schemeClr val="accent2">
                      <a:lumMod val="75000"/>
                    </a:schemeClr>
                  </a:gs>
                  <a:gs pos="97000">
                    <a:schemeClr val="accent2">
                      <a:lumMod val="70000"/>
                    </a:schemeClr>
                  </a:gs>
                </a:gsLst>
                <a:path path="circle">
                  <a:fillToRect l="50000" t="50000" r="50000" b="50000"/>
                </a:path>
                <a:tileRect/>
              </a:gradFill>
              <a:round/>
            </a:ln>
            <a:effectLst>
              <a:outerShdw blurRad="50800" dist="50800" dir="5400000" algn="ctr" rotWithShape="0">
                <a:schemeClr val="accent2">
                  <a:lumMod val="50000"/>
                </a:schemeClr>
              </a:outerShdw>
            </a:effectLst>
          </c:spPr>
          <c:marker>
            <c:symbol val="none"/>
          </c:marker>
          <c:cat>
            <c:numRef>
              <c:f>Resultados!$O$180:$O$210</c:f>
              <c:numCache>
                <c:formatCode>[$-416]d;@</c:formatCode>
                <c:ptCount val="31"/>
                <c:pt idx="0">
                  <c:v>44348</c:v>
                </c:pt>
                <c:pt idx="1">
                  <c:v>44349</c:v>
                </c:pt>
                <c:pt idx="2">
                  <c:v>44350</c:v>
                </c:pt>
                <c:pt idx="3">
                  <c:v>44351</c:v>
                </c:pt>
                <c:pt idx="4">
                  <c:v>44352</c:v>
                </c:pt>
                <c:pt idx="5">
                  <c:v>44353</c:v>
                </c:pt>
                <c:pt idx="6">
                  <c:v>44354</c:v>
                </c:pt>
                <c:pt idx="7">
                  <c:v>44355</c:v>
                </c:pt>
                <c:pt idx="8">
                  <c:v>44356</c:v>
                </c:pt>
                <c:pt idx="9">
                  <c:v>44357</c:v>
                </c:pt>
                <c:pt idx="10">
                  <c:v>44358</c:v>
                </c:pt>
                <c:pt idx="11">
                  <c:v>44359</c:v>
                </c:pt>
                <c:pt idx="12">
                  <c:v>44360</c:v>
                </c:pt>
                <c:pt idx="13">
                  <c:v>44361</c:v>
                </c:pt>
                <c:pt idx="14">
                  <c:v>44362</c:v>
                </c:pt>
                <c:pt idx="15">
                  <c:v>44363</c:v>
                </c:pt>
                <c:pt idx="16">
                  <c:v>44364</c:v>
                </c:pt>
                <c:pt idx="17">
                  <c:v>44365</c:v>
                </c:pt>
                <c:pt idx="18">
                  <c:v>44366</c:v>
                </c:pt>
                <c:pt idx="19">
                  <c:v>44367</c:v>
                </c:pt>
                <c:pt idx="20">
                  <c:v>44368</c:v>
                </c:pt>
                <c:pt idx="21">
                  <c:v>44369</c:v>
                </c:pt>
                <c:pt idx="22">
                  <c:v>44370</c:v>
                </c:pt>
                <c:pt idx="23">
                  <c:v>44371</c:v>
                </c:pt>
                <c:pt idx="24">
                  <c:v>44372</c:v>
                </c:pt>
                <c:pt idx="25">
                  <c:v>44373</c:v>
                </c:pt>
                <c:pt idx="26">
                  <c:v>44374</c:v>
                </c:pt>
                <c:pt idx="27">
                  <c:v>44375</c:v>
                </c:pt>
                <c:pt idx="28">
                  <c:v>44376</c:v>
                </c:pt>
                <c:pt idx="29">
                  <c:v>44377</c:v>
                </c:pt>
              </c:numCache>
            </c:numRef>
          </c:cat>
          <c:val>
            <c:numRef>
              <c:f>Resultados!$AB$180:$AB$210</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B7B9-49FD-95E5-DCF7D2730949}"/>
            </c:ext>
          </c:extLst>
        </c:ser>
        <c:ser>
          <c:idx val="1"/>
          <c:order val="1"/>
          <c:tx>
            <c:strRef>
              <c:f>Resultados!$AC$11</c:f>
              <c:strCache>
                <c:ptCount val="1"/>
                <c:pt idx="0">
                  <c:v>WIN</c:v>
                </c:pt>
              </c:strCache>
            </c:strRef>
          </c:tx>
          <c:spPr>
            <a:ln w="19050" cap="rnd">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a:outerShdw blurRad="50800" dist="50800" dir="5400000" algn="ctr" rotWithShape="0">
                <a:schemeClr val="tx1">
                  <a:lumMod val="75000"/>
                  <a:lumOff val="25000"/>
                </a:schemeClr>
              </a:outerShdw>
            </a:effectLst>
          </c:spPr>
          <c:marker>
            <c:symbol val="none"/>
          </c:marker>
          <c:cat>
            <c:numRef>
              <c:f>Resultados!$O$180:$O$210</c:f>
              <c:numCache>
                <c:formatCode>[$-416]d;@</c:formatCode>
                <c:ptCount val="31"/>
                <c:pt idx="0">
                  <c:v>44348</c:v>
                </c:pt>
                <c:pt idx="1">
                  <c:v>44349</c:v>
                </c:pt>
                <c:pt idx="2">
                  <c:v>44350</c:v>
                </c:pt>
                <c:pt idx="3">
                  <c:v>44351</c:v>
                </c:pt>
                <c:pt idx="4">
                  <c:v>44352</c:v>
                </c:pt>
                <c:pt idx="5">
                  <c:v>44353</c:v>
                </c:pt>
                <c:pt idx="6">
                  <c:v>44354</c:v>
                </c:pt>
                <c:pt idx="7">
                  <c:v>44355</c:v>
                </c:pt>
                <c:pt idx="8">
                  <c:v>44356</c:v>
                </c:pt>
                <c:pt idx="9">
                  <c:v>44357</c:v>
                </c:pt>
                <c:pt idx="10">
                  <c:v>44358</c:v>
                </c:pt>
                <c:pt idx="11">
                  <c:v>44359</c:v>
                </c:pt>
                <c:pt idx="12">
                  <c:v>44360</c:v>
                </c:pt>
                <c:pt idx="13">
                  <c:v>44361</c:v>
                </c:pt>
                <c:pt idx="14">
                  <c:v>44362</c:v>
                </c:pt>
                <c:pt idx="15">
                  <c:v>44363</c:v>
                </c:pt>
                <c:pt idx="16">
                  <c:v>44364</c:v>
                </c:pt>
                <c:pt idx="17">
                  <c:v>44365</c:v>
                </c:pt>
                <c:pt idx="18">
                  <c:v>44366</c:v>
                </c:pt>
                <c:pt idx="19">
                  <c:v>44367</c:v>
                </c:pt>
                <c:pt idx="20">
                  <c:v>44368</c:v>
                </c:pt>
                <c:pt idx="21">
                  <c:v>44369</c:v>
                </c:pt>
                <c:pt idx="22">
                  <c:v>44370</c:v>
                </c:pt>
                <c:pt idx="23">
                  <c:v>44371</c:v>
                </c:pt>
                <c:pt idx="24">
                  <c:v>44372</c:v>
                </c:pt>
                <c:pt idx="25">
                  <c:v>44373</c:v>
                </c:pt>
                <c:pt idx="26">
                  <c:v>44374</c:v>
                </c:pt>
                <c:pt idx="27">
                  <c:v>44375</c:v>
                </c:pt>
                <c:pt idx="28">
                  <c:v>44376</c:v>
                </c:pt>
                <c:pt idx="29">
                  <c:v>44377</c:v>
                </c:pt>
              </c:numCache>
            </c:numRef>
          </c:cat>
          <c:val>
            <c:numRef>
              <c:f>Resultados!$AO$180:$AO$210</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B7B9-49FD-95E5-DCF7D2730949}"/>
            </c:ext>
          </c:extLst>
        </c:ser>
        <c:dLbls>
          <c:showLegendKey val="0"/>
          <c:showVal val="0"/>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3.1678004535147394E-2"/>
          <c:w val="0.92401305108030474"/>
          <c:h val="0.87085223132969036"/>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Resultados!$O$180:$O$210</c:f>
              <c:numCache>
                <c:formatCode>[$-416]d;@</c:formatCode>
                <c:ptCount val="31"/>
                <c:pt idx="0">
                  <c:v>44348</c:v>
                </c:pt>
                <c:pt idx="1">
                  <c:v>44349</c:v>
                </c:pt>
                <c:pt idx="2">
                  <c:v>44350</c:v>
                </c:pt>
                <c:pt idx="3">
                  <c:v>44351</c:v>
                </c:pt>
                <c:pt idx="4">
                  <c:v>44352</c:v>
                </c:pt>
                <c:pt idx="5">
                  <c:v>44353</c:v>
                </c:pt>
                <c:pt idx="6">
                  <c:v>44354</c:v>
                </c:pt>
                <c:pt idx="7">
                  <c:v>44355</c:v>
                </c:pt>
                <c:pt idx="8">
                  <c:v>44356</c:v>
                </c:pt>
                <c:pt idx="9">
                  <c:v>44357</c:v>
                </c:pt>
                <c:pt idx="10">
                  <c:v>44358</c:v>
                </c:pt>
                <c:pt idx="11">
                  <c:v>44359</c:v>
                </c:pt>
                <c:pt idx="12">
                  <c:v>44360</c:v>
                </c:pt>
                <c:pt idx="13">
                  <c:v>44361</c:v>
                </c:pt>
                <c:pt idx="14">
                  <c:v>44362</c:v>
                </c:pt>
                <c:pt idx="15">
                  <c:v>44363</c:v>
                </c:pt>
                <c:pt idx="16">
                  <c:v>44364</c:v>
                </c:pt>
                <c:pt idx="17">
                  <c:v>44365</c:v>
                </c:pt>
                <c:pt idx="18">
                  <c:v>44366</c:v>
                </c:pt>
                <c:pt idx="19">
                  <c:v>44367</c:v>
                </c:pt>
                <c:pt idx="20">
                  <c:v>44368</c:v>
                </c:pt>
                <c:pt idx="21">
                  <c:v>44369</c:v>
                </c:pt>
                <c:pt idx="22">
                  <c:v>44370</c:v>
                </c:pt>
                <c:pt idx="23">
                  <c:v>44371</c:v>
                </c:pt>
                <c:pt idx="24">
                  <c:v>44372</c:v>
                </c:pt>
                <c:pt idx="25">
                  <c:v>44373</c:v>
                </c:pt>
                <c:pt idx="26">
                  <c:v>44374</c:v>
                </c:pt>
                <c:pt idx="27">
                  <c:v>44375</c:v>
                </c:pt>
                <c:pt idx="28">
                  <c:v>44376</c:v>
                </c:pt>
                <c:pt idx="29">
                  <c:v>44377</c:v>
                </c:pt>
              </c:numCache>
            </c:numRef>
          </c:cat>
          <c:val>
            <c:numRef>
              <c:f>Resultados!$T$180:$T$210</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CD5D-4DB9-B196-3B4ECEDED427}"/>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Resultados!$O$180:$O$210</c:f>
              <c:numCache>
                <c:formatCode>[$-416]d;@</c:formatCode>
                <c:ptCount val="31"/>
                <c:pt idx="0">
                  <c:v>44348</c:v>
                </c:pt>
                <c:pt idx="1">
                  <c:v>44349</c:v>
                </c:pt>
                <c:pt idx="2">
                  <c:v>44350</c:v>
                </c:pt>
                <c:pt idx="3">
                  <c:v>44351</c:v>
                </c:pt>
                <c:pt idx="4">
                  <c:v>44352</c:v>
                </c:pt>
                <c:pt idx="5">
                  <c:v>44353</c:v>
                </c:pt>
                <c:pt idx="6">
                  <c:v>44354</c:v>
                </c:pt>
                <c:pt idx="7">
                  <c:v>44355</c:v>
                </c:pt>
                <c:pt idx="8">
                  <c:v>44356</c:v>
                </c:pt>
                <c:pt idx="9">
                  <c:v>44357</c:v>
                </c:pt>
                <c:pt idx="10">
                  <c:v>44358</c:v>
                </c:pt>
                <c:pt idx="11">
                  <c:v>44359</c:v>
                </c:pt>
                <c:pt idx="12">
                  <c:v>44360</c:v>
                </c:pt>
                <c:pt idx="13">
                  <c:v>44361</c:v>
                </c:pt>
                <c:pt idx="14">
                  <c:v>44362</c:v>
                </c:pt>
                <c:pt idx="15">
                  <c:v>44363</c:v>
                </c:pt>
                <c:pt idx="16">
                  <c:v>44364</c:v>
                </c:pt>
                <c:pt idx="17">
                  <c:v>44365</c:v>
                </c:pt>
                <c:pt idx="18">
                  <c:v>44366</c:v>
                </c:pt>
                <c:pt idx="19">
                  <c:v>44367</c:v>
                </c:pt>
                <c:pt idx="20">
                  <c:v>44368</c:v>
                </c:pt>
                <c:pt idx="21">
                  <c:v>44369</c:v>
                </c:pt>
                <c:pt idx="22">
                  <c:v>44370</c:v>
                </c:pt>
                <c:pt idx="23">
                  <c:v>44371</c:v>
                </c:pt>
                <c:pt idx="24">
                  <c:v>44372</c:v>
                </c:pt>
                <c:pt idx="25">
                  <c:v>44373</c:v>
                </c:pt>
                <c:pt idx="26">
                  <c:v>44374</c:v>
                </c:pt>
                <c:pt idx="27">
                  <c:v>44375</c:v>
                </c:pt>
                <c:pt idx="28">
                  <c:v>44376</c:v>
                </c:pt>
                <c:pt idx="29">
                  <c:v>44377</c:v>
                </c:pt>
              </c:numCache>
            </c:numRef>
          </c:cat>
          <c:val>
            <c:numRef>
              <c:f>Resultados!$AG$180:$AG$210</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CD5D-4DB9-B196-3B4ECEDED427}"/>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numFmt formatCode="[$-416]d\-mmm;@" sourceLinked="0"/>
        <c:majorTickMark val="out"/>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barChart>
        <c:barDir val="col"/>
        <c:grouping val="clustered"/>
        <c:varyColors val="0"/>
        <c:ser>
          <c:idx val="0"/>
          <c:order val="0"/>
          <c:tx>
            <c:strRef>
              <c:f>Resultados!$AX$13</c:f>
              <c:strCache>
                <c:ptCount val="1"/>
                <c:pt idx="0">
                  <c:v>SALDO NOTA DE CORR.</c:v>
                </c:pt>
              </c:strCache>
            </c:strRef>
          </c:tx>
          <c:spPr>
            <a:solidFill>
              <a:schemeClr val="accent6"/>
            </a:solidFill>
            <a:ln w="28575">
              <a:noFill/>
            </a:ln>
            <a:effectLst>
              <a:outerShdw blurRad="50800" dist="25400" dir="5400000" algn="ctr" rotWithShape="0">
                <a:schemeClr val="accent6">
                  <a:lumMod val="50000"/>
                </a:schemeClr>
              </a:outerShdw>
            </a:effectLst>
          </c:spPr>
          <c:invertIfNegative val="0"/>
          <c:dLbls>
            <c:delete val="1"/>
          </c:dLbls>
          <c:cat>
            <c:numRef>
              <c:f>Resultados!$O$180:$O$210</c:f>
              <c:numCache>
                <c:formatCode>[$-416]d;@</c:formatCode>
                <c:ptCount val="31"/>
                <c:pt idx="0">
                  <c:v>44348</c:v>
                </c:pt>
                <c:pt idx="1">
                  <c:v>44349</c:v>
                </c:pt>
                <c:pt idx="2">
                  <c:v>44350</c:v>
                </c:pt>
                <c:pt idx="3">
                  <c:v>44351</c:v>
                </c:pt>
                <c:pt idx="4">
                  <c:v>44352</c:v>
                </c:pt>
                <c:pt idx="5">
                  <c:v>44353</c:v>
                </c:pt>
                <c:pt idx="6">
                  <c:v>44354</c:v>
                </c:pt>
                <c:pt idx="7">
                  <c:v>44355</c:v>
                </c:pt>
                <c:pt idx="8">
                  <c:v>44356</c:v>
                </c:pt>
                <c:pt idx="9">
                  <c:v>44357</c:v>
                </c:pt>
                <c:pt idx="10">
                  <c:v>44358</c:v>
                </c:pt>
                <c:pt idx="11">
                  <c:v>44359</c:v>
                </c:pt>
                <c:pt idx="12">
                  <c:v>44360</c:v>
                </c:pt>
                <c:pt idx="13">
                  <c:v>44361</c:v>
                </c:pt>
                <c:pt idx="14">
                  <c:v>44362</c:v>
                </c:pt>
                <c:pt idx="15">
                  <c:v>44363</c:v>
                </c:pt>
                <c:pt idx="16">
                  <c:v>44364</c:v>
                </c:pt>
                <c:pt idx="17">
                  <c:v>44365</c:v>
                </c:pt>
                <c:pt idx="18">
                  <c:v>44366</c:v>
                </c:pt>
                <c:pt idx="19">
                  <c:v>44367</c:v>
                </c:pt>
                <c:pt idx="20">
                  <c:v>44368</c:v>
                </c:pt>
                <c:pt idx="21">
                  <c:v>44369</c:v>
                </c:pt>
                <c:pt idx="22">
                  <c:v>44370</c:v>
                </c:pt>
                <c:pt idx="23">
                  <c:v>44371</c:v>
                </c:pt>
                <c:pt idx="24">
                  <c:v>44372</c:v>
                </c:pt>
                <c:pt idx="25">
                  <c:v>44373</c:v>
                </c:pt>
                <c:pt idx="26">
                  <c:v>44374</c:v>
                </c:pt>
                <c:pt idx="27">
                  <c:v>44375</c:v>
                </c:pt>
                <c:pt idx="28">
                  <c:v>44376</c:v>
                </c:pt>
                <c:pt idx="29">
                  <c:v>44377</c:v>
                </c:pt>
              </c:numCache>
            </c:numRef>
          </c:cat>
          <c:val>
            <c:numRef>
              <c:f>Resultados!$AX$180:$AX$210</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3AAB-4A5F-9F5F-5B776C79EC53}"/>
            </c:ext>
          </c:extLst>
        </c:ser>
        <c:dLbls>
          <c:showLegendKey val="0"/>
          <c:showVal val="1"/>
          <c:showCatName val="0"/>
          <c:showSerName val="0"/>
          <c:showPercent val="0"/>
          <c:showBubbleSize val="0"/>
        </c:dLbls>
        <c:gapWidth val="150"/>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803907657332019E-2"/>
          <c:y val="0.16066143998736371"/>
          <c:w val="0.89292022711379682"/>
          <c:h val="0.7736803543846521"/>
        </c:manualLayout>
      </c:layout>
      <c:barChart>
        <c:barDir val="col"/>
        <c:grouping val="clustered"/>
        <c:varyColors val="0"/>
        <c:ser>
          <c:idx val="0"/>
          <c:order val="0"/>
          <c:tx>
            <c:strRef>
              <c:f>Resultados!$J$236</c:f>
              <c:strCache>
                <c:ptCount val="1"/>
                <c:pt idx="0">
                  <c:v>WDO</c:v>
                </c:pt>
              </c:strCache>
            </c:strRef>
          </c:tx>
          <c:spPr>
            <a:gradFill flip="none" rotWithShape="1">
              <a:gsLst>
                <a:gs pos="0">
                  <a:schemeClr val="accent2">
                    <a:lumMod val="89000"/>
                  </a:schemeClr>
                </a:gs>
                <a:gs pos="25000">
                  <a:schemeClr val="accent2">
                    <a:lumMod val="89000"/>
                  </a:schemeClr>
                </a:gs>
                <a:gs pos="67000">
                  <a:schemeClr val="accent2">
                    <a:lumMod val="75000"/>
                  </a:schemeClr>
                </a:gs>
                <a:gs pos="96000">
                  <a:schemeClr val="accent2">
                    <a:lumMod val="50000"/>
                  </a:schemeClr>
                </a:gs>
              </a:gsLst>
              <a:path path="circle">
                <a:fillToRect l="50000" t="50000" r="50000" b="50000"/>
              </a:path>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Resultados!$J$241</c:f>
              <c:numCache>
                <c:formatCode>0%</c:formatCode>
                <c:ptCount val="1"/>
                <c:pt idx="0">
                  <c:v>0</c:v>
                </c:pt>
              </c:numCache>
            </c:numRef>
          </c:val>
          <c:extLst>
            <c:ext xmlns:c16="http://schemas.microsoft.com/office/drawing/2014/chart" uri="{C3380CC4-5D6E-409C-BE32-E72D297353CC}">
              <c16:uniqueId val="{00000000-7992-455B-9A6D-FCCFC692186B}"/>
            </c:ext>
          </c:extLst>
        </c:ser>
        <c:ser>
          <c:idx val="3"/>
          <c:order val="3"/>
          <c:tx>
            <c:strRef>
              <c:f>Resultados!$L$236</c:f>
              <c:strCache>
                <c:ptCount val="1"/>
                <c:pt idx="0">
                  <c:v>WIN</c:v>
                </c:pt>
              </c:strCache>
            </c:strRef>
          </c:tx>
          <c:spPr>
            <a:gradFill rotWithShape="1">
              <a:gsLst>
                <a:gs pos="0">
                  <a:schemeClr val="accent6">
                    <a:lumMod val="40000"/>
                    <a:lumOff val="60000"/>
                  </a:schemeClr>
                </a:gs>
                <a:gs pos="25000">
                  <a:schemeClr val="bg1">
                    <a:lumMod val="75000"/>
                  </a:schemeClr>
                </a:gs>
                <a:gs pos="100000">
                  <a:schemeClr val="bg1">
                    <a:lumMod val="50000"/>
                  </a:schemeClr>
                </a:gs>
              </a:gsLst>
              <a:path path="circle">
                <a:fillToRect l="50000" t="130000" r="50000" b="-30000"/>
              </a:path>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Resultados!$L$241</c:f>
              <c:numCache>
                <c:formatCode>0%</c:formatCode>
                <c:ptCount val="1"/>
                <c:pt idx="0">
                  <c:v>0</c:v>
                </c:pt>
              </c:numCache>
            </c:numRef>
          </c:val>
          <c:extLst>
            <c:ext xmlns:c16="http://schemas.microsoft.com/office/drawing/2014/chart" uri="{C3380CC4-5D6E-409C-BE32-E72D297353CC}">
              <c16:uniqueId val="{00000001-7992-455B-9A6D-FCCFC692186B}"/>
            </c:ext>
          </c:extLst>
        </c:ser>
        <c:dLbls>
          <c:dLblPos val="outEnd"/>
          <c:showLegendKey val="0"/>
          <c:showVal val="1"/>
          <c:showCatName val="0"/>
          <c:showSerName val="0"/>
          <c:showPercent val="0"/>
          <c:showBubbleSize val="0"/>
        </c:dLbls>
        <c:gapWidth val="100"/>
        <c:overlap val="-24"/>
        <c:axId val="543553320"/>
        <c:axId val="543553648"/>
        <c:extLst>
          <c:ext xmlns:c15="http://schemas.microsoft.com/office/drawing/2012/chart" uri="{02D57815-91ED-43cb-92C2-25804820EDAC}">
            <c15:filteredBarSeries>
              <c15:ser>
                <c:idx val="1"/>
                <c:order val="1"/>
                <c:tx>
                  <c:strRef>
                    <c:extLst>
                      <c:ext uri="{02D57815-91ED-43cb-92C2-25804820EDAC}">
                        <c15:formulaRef>
                          <c15:sqref>Resultados!#REF!</c15:sqref>
                        </c15:formulaRef>
                      </c:ext>
                    </c:extLst>
                    <c:strCache>
                      <c:ptCount val="1"/>
                      <c:pt idx="0">
                        <c:v>#REF!</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uri="{CE6537A1-D6FC-4f65-9D91-7224C49458BB}">
                      <c15:showLeaderLines val="1"/>
                      <c15:leaderLines>
                        <c:spPr>
                          <a:ln w="9525">
                            <a:solidFill>
                              <a:schemeClr val="lt1">
                                <a:lumMod val="95000"/>
                                <a:alpha val="54000"/>
                              </a:schemeClr>
                            </a:solidFill>
                          </a:ln>
                          <a:effectLst/>
                        </c:spPr>
                      </c15:leaderLines>
                    </c:ext>
                  </c:extLst>
                </c:dLbls>
                <c:val>
                  <c:numRef>
                    <c:extLst>
                      <c:ext uri="{02D57815-91ED-43cb-92C2-25804820EDAC}">
                        <c15:formulaRef>
                          <c15:sqref>Resultados!#REF!</c15:sqref>
                        </c15:formulaRef>
                      </c:ext>
                    </c:extLst>
                    <c:numCache>
                      <c:formatCode>General</c:formatCode>
                      <c:ptCount val="1"/>
                      <c:pt idx="0">
                        <c:v>1</c:v>
                      </c:pt>
                    </c:numCache>
                  </c:numRef>
                </c:val>
                <c:extLst>
                  <c:ext xmlns:c16="http://schemas.microsoft.com/office/drawing/2014/chart" uri="{C3380CC4-5D6E-409C-BE32-E72D297353CC}">
                    <c16:uniqueId val="{00000002-7992-455B-9A6D-FCCFC692186B}"/>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Resultados!$K$39</c15:sqref>
                        </c15:formulaRef>
                      </c:ext>
                    </c:extLst>
                    <c:strCache>
                      <c:ptCount val="1"/>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Resultados!$K$44</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3-7992-455B-9A6D-FCCFC692186B}"/>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Resultados!$M$39</c15:sqref>
                        </c15:formulaRef>
                      </c:ext>
                    </c:extLst>
                    <c:strCache>
                      <c:ptCount val="1"/>
                    </c:strCache>
                  </c:strRef>
                </c:tx>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Resultados!$M$44</c15:sqref>
                        </c15:formulaRef>
                      </c:ext>
                    </c:extLst>
                    <c:numCache>
                      <c:formatCode>General</c:formatCode>
                      <c:ptCount val="1"/>
                    </c:numCache>
                  </c:numRef>
                </c:val>
                <c:extLst xmlns:c15="http://schemas.microsoft.com/office/drawing/2012/chart">
                  <c:ext xmlns:c16="http://schemas.microsoft.com/office/drawing/2014/chart" uri="{C3380CC4-5D6E-409C-BE32-E72D297353CC}">
                    <c16:uniqueId val="{00000004-7992-455B-9A6D-FCCFC692186B}"/>
                  </c:ext>
                </c:extLst>
              </c15:ser>
            </c15:filteredBarSeries>
          </c:ext>
        </c:extLst>
      </c:barChart>
      <c:catAx>
        <c:axId val="543553320"/>
        <c:scaling>
          <c:orientation val="minMax"/>
        </c:scaling>
        <c:delete val="1"/>
        <c:axPos val="b"/>
        <c:numFmt formatCode="General" sourceLinked="1"/>
        <c:majorTickMark val="none"/>
        <c:minorTickMark val="none"/>
        <c:tickLblPos val="nextTo"/>
        <c:crossAx val="543553648"/>
        <c:crosses val="autoZero"/>
        <c:auto val="1"/>
        <c:lblAlgn val="ctr"/>
        <c:lblOffset val="100"/>
        <c:noMultiLvlLbl val="0"/>
      </c:catAx>
      <c:valAx>
        <c:axId val="543553648"/>
        <c:scaling>
          <c:orientation val="minMax"/>
          <c:max val="1"/>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crossAx val="5435533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35610200364297E-2"/>
          <c:w val="0.92401305108030474"/>
          <c:h val="0.82169467213114755"/>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cat>
            <c:numRef>
              <c:f>Resultados!$O$213:$O$243</c:f>
              <c:numCache>
                <c:formatCode>[$-416]d;@</c:formatCode>
                <c:ptCount val="31"/>
                <c:pt idx="0">
                  <c:v>44378</c:v>
                </c:pt>
                <c:pt idx="1">
                  <c:v>44379</c:v>
                </c:pt>
                <c:pt idx="2">
                  <c:v>44380</c:v>
                </c:pt>
                <c:pt idx="3">
                  <c:v>44381</c:v>
                </c:pt>
                <c:pt idx="4">
                  <c:v>44382</c:v>
                </c:pt>
                <c:pt idx="5">
                  <c:v>44383</c:v>
                </c:pt>
                <c:pt idx="6">
                  <c:v>44384</c:v>
                </c:pt>
                <c:pt idx="7">
                  <c:v>44385</c:v>
                </c:pt>
                <c:pt idx="8">
                  <c:v>44386</c:v>
                </c:pt>
                <c:pt idx="9">
                  <c:v>44387</c:v>
                </c:pt>
                <c:pt idx="10">
                  <c:v>44388</c:v>
                </c:pt>
                <c:pt idx="11">
                  <c:v>44389</c:v>
                </c:pt>
                <c:pt idx="12">
                  <c:v>44390</c:v>
                </c:pt>
                <c:pt idx="13">
                  <c:v>44391</c:v>
                </c:pt>
                <c:pt idx="14">
                  <c:v>44392</c:v>
                </c:pt>
                <c:pt idx="15">
                  <c:v>44393</c:v>
                </c:pt>
                <c:pt idx="16">
                  <c:v>44394</c:v>
                </c:pt>
                <c:pt idx="17">
                  <c:v>44395</c:v>
                </c:pt>
                <c:pt idx="18">
                  <c:v>44396</c:v>
                </c:pt>
                <c:pt idx="19">
                  <c:v>44397</c:v>
                </c:pt>
                <c:pt idx="20">
                  <c:v>44398</c:v>
                </c:pt>
                <c:pt idx="21">
                  <c:v>44399</c:v>
                </c:pt>
                <c:pt idx="22">
                  <c:v>44400</c:v>
                </c:pt>
                <c:pt idx="23">
                  <c:v>44401</c:v>
                </c:pt>
                <c:pt idx="24">
                  <c:v>44402</c:v>
                </c:pt>
                <c:pt idx="25">
                  <c:v>44403</c:v>
                </c:pt>
                <c:pt idx="26">
                  <c:v>44404</c:v>
                </c:pt>
                <c:pt idx="27">
                  <c:v>44405</c:v>
                </c:pt>
                <c:pt idx="28">
                  <c:v>44406</c:v>
                </c:pt>
                <c:pt idx="29">
                  <c:v>44407</c:v>
                </c:pt>
                <c:pt idx="30">
                  <c:v>44408</c:v>
                </c:pt>
              </c:numCache>
            </c:numRef>
          </c:cat>
          <c:val>
            <c:numRef>
              <c:f>Resultados!$AA$213:$AA$243</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C40D-487A-84D3-CBC3C4B39865}"/>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cat>
            <c:numRef>
              <c:f>Resultados!$O$213:$O$243</c:f>
              <c:numCache>
                <c:formatCode>[$-416]d;@</c:formatCode>
                <c:ptCount val="31"/>
                <c:pt idx="0">
                  <c:v>44378</c:v>
                </c:pt>
                <c:pt idx="1">
                  <c:v>44379</c:v>
                </c:pt>
                <c:pt idx="2">
                  <c:v>44380</c:v>
                </c:pt>
                <c:pt idx="3">
                  <c:v>44381</c:v>
                </c:pt>
                <c:pt idx="4">
                  <c:v>44382</c:v>
                </c:pt>
                <c:pt idx="5">
                  <c:v>44383</c:v>
                </c:pt>
                <c:pt idx="6">
                  <c:v>44384</c:v>
                </c:pt>
                <c:pt idx="7">
                  <c:v>44385</c:v>
                </c:pt>
                <c:pt idx="8">
                  <c:v>44386</c:v>
                </c:pt>
                <c:pt idx="9">
                  <c:v>44387</c:v>
                </c:pt>
                <c:pt idx="10">
                  <c:v>44388</c:v>
                </c:pt>
                <c:pt idx="11">
                  <c:v>44389</c:v>
                </c:pt>
                <c:pt idx="12">
                  <c:v>44390</c:v>
                </c:pt>
                <c:pt idx="13">
                  <c:v>44391</c:v>
                </c:pt>
                <c:pt idx="14">
                  <c:v>44392</c:v>
                </c:pt>
                <c:pt idx="15">
                  <c:v>44393</c:v>
                </c:pt>
                <c:pt idx="16">
                  <c:v>44394</c:v>
                </c:pt>
                <c:pt idx="17">
                  <c:v>44395</c:v>
                </c:pt>
                <c:pt idx="18">
                  <c:v>44396</c:v>
                </c:pt>
                <c:pt idx="19">
                  <c:v>44397</c:v>
                </c:pt>
                <c:pt idx="20">
                  <c:v>44398</c:v>
                </c:pt>
                <c:pt idx="21">
                  <c:v>44399</c:v>
                </c:pt>
                <c:pt idx="22">
                  <c:v>44400</c:v>
                </c:pt>
                <c:pt idx="23">
                  <c:v>44401</c:v>
                </c:pt>
                <c:pt idx="24">
                  <c:v>44402</c:v>
                </c:pt>
                <c:pt idx="25">
                  <c:v>44403</c:v>
                </c:pt>
                <c:pt idx="26">
                  <c:v>44404</c:v>
                </c:pt>
                <c:pt idx="27">
                  <c:v>44405</c:v>
                </c:pt>
                <c:pt idx="28">
                  <c:v>44406</c:v>
                </c:pt>
                <c:pt idx="29">
                  <c:v>44407</c:v>
                </c:pt>
                <c:pt idx="30">
                  <c:v>44408</c:v>
                </c:pt>
              </c:numCache>
            </c:numRef>
          </c:cat>
          <c:val>
            <c:numRef>
              <c:f>Resultados!$AN$213:$AN$243</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C40D-487A-84D3-CBC3C4B39865}"/>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bg1"/>
            </a:solidFill>
            <a:round/>
          </a:ln>
          <a:effectLst/>
        </c:spPr>
        <c:txPr>
          <a:bodyPr rot="-60000000" spcFirstLastPara="1" vertOverflow="ellipsis" vert="horz" wrap="square" anchor="b"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At val="44378"/>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lineChart>
        <c:grouping val="standard"/>
        <c:varyColors val="0"/>
        <c:ser>
          <c:idx val="0"/>
          <c:order val="0"/>
          <c:tx>
            <c:strRef>
              <c:f>Resultados!$AY$13</c:f>
              <c:strCache>
                <c:ptCount val="1"/>
                <c:pt idx="0">
                  <c:v>SALDO NOTA DE CORR. ACUMULADO</c:v>
                </c:pt>
              </c:strCache>
            </c:strRef>
          </c:tx>
          <c:spPr>
            <a:ln w="28575" cap="rnd">
              <a:solidFill>
                <a:schemeClr val="accent6">
                  <a:shade val="76000"/>
                </a:schemeClr>
              </a:solidFill>
              <a:round/>
            </a:ln>
            <a:effectLst>
              <a:outerShdw blurRad="50800" dist="25400" dir="5400000" algn="ctr" rotWithShape="0">
                <a:schemeClr val="accent6">
                  <a:lumMod val="50000"/>
                </a:schemeClr>
              </a:outerShdw>
            </a:effectLst>
          </c:spPr>
          <c:marker>
            <c:symbol val="none"/>
          </c:marker>
          <c:dLbls>
            <c:delete val="1"/>
          </c:dLbls>
          <c:cat>
            <c:numRef>
              <c:f>Resultados!$O$213:$O$243</c:f>
              <c:numCache>
                <c:formatCode>[$-416]d;@</c:formatCode>
                <c:ptCount val="31"/>
                <c:pt idx="0">
                  <c:v>44378</c:v>
                </c:pt>
                <c:pt idx="1">
                  <c:v>44379</c:v>
                </c:pt>
                <c:pt idx="2">
                  <c:v>44380</c:v>
                </c:pt>
                <c:pt idx="3">
                  <c:v>44381</c:v>
                </c:pt>
                <c:pt idx="4">
                  <c:v>44382</c:v>
                </c:pt>
                <c:pt idx="5">
                  <c:v>44383</c:v>
                </c:pt>
                <c:pt idx="6">
                  <c:v>44384</c:v>
                </c:pt>
                <c:pt idx="7">
                  <c:v>44385</c:v>
                </c:pt>
                <c:pt idx="8">
                  <c:v>44386</c:v>
                </c:pt>
                <c:pt idx="9">
                  <c:v>44387</c:v>
                </c:pt>
                <c:pt idx="10">
                  <c:v>44388</c:v>
                </c:pt>
                <c:pt idx="11">
                  <c:v>44389</c:v>
                </c:pt>
                <c:pt idx="12">
                  <c:v>44390</c:v>
                </c:pt>
                <c:pt idx="13">
                  <c:v>44391</c:v>
                </c:pt>
                <c:pt idx="14">
                  <c:v>44392</c:v>
                </c:pt>
                <c:pt idx="15">
                  <c:v>44393</c:v>
                </c:pt>
                <c:pt idx="16">
                  <c:v>44394</c:v>
                </c:pt>
                <c:pt idx="17">
                  <c:v>44395</c:v>
                </c:pt>
                <c:pt idx="18">
                  <c:v>44396</c:v>
                </c:pt>
                <c:pt idx="19">
                  <c:v>44397</c:v>
                </c:pt>
                <c:pt idx="20">
                  <c:v>44398</c:v>
                </c:pt>
                <c:pt idx="21">
                  <c:v>44399</c:v>
                </c:pt>
                <c:pt idx="22">
                  <c:v>44400</c:v>
                </c:pt>
                <c:pt idx="23">
                  <c:v>44401</c:v>
                </c:pt>
                <c:pt idx="24">
                  <c:v>44402</c:v>
                </c:pt>
                <c:pt idx="25">
                  <c:v>44403</c:v>
                </c:pt>
                <c:pt idx="26">
                  <c:v>44404</c:v>
                </c:pt>
                <c:pt idx="27">
                  <c:v>44405</c:v>
                </c:pt>
                <c:pt idx="28">
                  <c:v>44406</c:v>
                </c:pt>
                <c:pt idx="29">
                  <c:v>44407</c:v>
                </c:pt>
                <c:pt idx="30">
                  <c:v>44408</c:v>
                </c:pt>
              </c:numCache>
            </c:numRef>
          </c:cat>
          <c:val>
            <c:numRef>
              <c:f>Resultados!$AY$213:$AY$243</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F089-4D6E-AA48-B4D32F17FA15}"/>
            </c:ext>
          </c:extLst>
        </c:ser>
        <c:ser>
          <c:idx val="1"/>
          <c:order val="1"/>
          <c:tx>
            <c:v>META</c:v>
          </c:tx>
          <c:spPr>
            <a:ln w="12700" cap="rnd">
              <a:solidFill>
                <a:srgbClr val="C00000"/>
              </a:solidFill>
              <a:round/>
            </a:ln>
            <a:effectLst/>
          </c:spPr>
          <c:marker>
            <c:symbol val="none"/>
          </c:marker>
          <c:dLbls>
            <c:delete val="1"/>
          </c:dLbls>
          <c:cat>
            <c:numRef>
              <c:f>Resultados!$O$213:$O$243</c:f>
              <c:numCache>
                <c:formatCode>[$-416]d;@</c:formatCode>
                <c:ptCount val="31"/>
                <c:pt idx="0">
                  <c:v>44378</c:v>
                </c:pt>
                <c:pt idx="1">
                  <c:v>44379</c:v>
                </c:pt>
                <c:pt idx="2">
                  <c:v>44380</c:v>
                </c:pt>
                <c:pt idx="3">
                  <c:v>44381</c:v>
                </c:pt>
                <c:pt idx="4">
                  <c:v>44382</c:v>
                </c:pt>
                <c:pt idx="5">
                  <c:v>44383</c:v>
                </c:pt>
                <c:pt idx="6">
                  <c:v>44384</c:v>
                </c:pt>
                <c:pt idx="7">
                  <c:v>44385</c:v>
                </c:pt>
                <c:pt idx="8">
                  <c:v>44386</c:v>
                </c:pt>
                <c:pt idx="9">
                  <c:v>44387</c:v>
                </c:pt>
                <c:pt idx="10">
                  <c:v>44388</c:v>
                </c:pt>
                <c:pt idx="11">
                  <c:v>44389</c:v>
                </c:pt>
                <c:pt idx="12">
                  <c:v>44390</c:v>
                </c:pt>
                <c:pt idx="13">
                  <c:v>44391</c:v>
                </c:pt>
                <c:pt idx="14">
                  <c:v>44392</c:v>
                </c:pt>
                <c:pt idx="15">
                  <c:v>44393</c:v>
                </c:pt>
                <c:pt idx="16">
                  <c:v>44394</c:v>
                </c:pt>
                <c:pt idx="17">
                  <c:v>44395</c:v>
                </c:pt>
                <c:pt idx="18">
                  <c:v>44396</c:v>
                </c:pt>
                <c:pt idx="19">
                  <c:v>44397</c:v>
                </c:pt>
                <c:pt idx="20">
                  <c:v>44398</c:v>
                </c:pt>
                <c:pt idx="21">
                  <c:v>44399</c:v>
                </c:pt>
                <c:pt idx="22">
                  <c:v>44400</c:v>
                </c:pt>
                <c:pt idx="23">
                  <c:v>44401</c:v>
                </c:pt>
                <c:pt idx="24">
                  <c:v>44402</c:v>
                </c:pt>
                <c:pt idx="25">
                  <c:v>44403</c:v>
                </c:pt>
                <c:pt idx="26">
                  <c:v>44404</c:v>
                </c:pt>
                <c:pt idx="27">
                  <c:v>44405</c:v>
                </c:pt>
                <c:pt idx="28">
                  <c:v>44406</c:v>
                </c:pt>
                <c:pt idx="29">
                  <c:v>44407</c:v>
                </c:pt>
                <c:pt idx="30">
                  <c:v>44408</c:v>
                </c:pt>
              </c:numCache>
            </c:numRef>
          </c:cat>
          <c:val>
            <c:numRef>
              <c:f>Resultados!$EM$213:$EM$243</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F089-4D6E-AA48-B4D32F17FA15}"/>
            </c:ext>
          </c:extLst>
        </c:ser>
        <c:dLbls>
          <c:showLegendKey val="0"/>
          <c:showVal val="1"/>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59061930783238E-2"/>
          <c:w val="0.92401305108030474"/>
          <c:h val="0.82167122040072849"/>
        </c:manualLayout>
      </c:layout>
      <c:lineChart>
        <c:grouping val="standard"/>
        <c:varyColors val="0"/>
        <c:ser>
          <c:idx val="0"/>
          <c:order val="0"/>
          <c:tx>
            <c:strRef>
              <c:f>Resultados!$P$11</c:f>
              <c:strCache>
                <c:ptCount val="1"/>
                <c:pt idx="0">
                  <c:v>WDO</c:v>
                </c:pt>
              </c:strCache>
            </c:strRef>
          </c:tx>
          <c:spPr>
            <a:ln w="19050" cap="rnd">
              <a:gradFill flip="none" rotWithShape="1">
                <a:gsLst>
                  <a:gs pos="20000">
                    <a:schemeClr val="accent2">
                      <a:lumMod val="89000"/>
                    </a:schemeClr>
                  </a:gs>
                  <a:gs pos="23000">
                    <a:schemeClr val="accent2">
                      <a:lumMod val="89000"/>
                    </a:schemeClr>
                  </a:gs>
                  <a:gs pos="69000">
                    <a:schemeClr val="accent2">
                      <a:lumMod val="75000"/>
                    </a:schemeClr>
                  </a:gs>
                  <a:gs pos="97000">
                    <a:schemeClr val="accent2">
                      <a:lumMod val="70000"/>
                    </a:schemeClr>
                  </a:gs>
                </a:gsLst>
                <a:path path="circle">
                  <a:fillToRect l="50000" t="50000" r="50000" b="50000"/>
                </a:path>
                <a:tileRect/>
              </a:gradFill>
              <a:round/>
            </a:ln>
            <a:effectLst>
              <a:outerShdw blurRad="50800" dist="50800" dir="5400000" algn="ctr" rotWithShape="0">
                <a:schemeClr val="accent2">
                  <a:lumMod val="50000"/>
                </a:schemeClr>
              </a:outerShdw>
            </a:effectLst>
          </c:spPr>
          <c:marker>
            <c:symbol val="none"/>
          </c:marker>
          <c:cat>
            <c:numRef>
              <c:f>Resultados!$O$213:$O$243</c:f>
              <c:numCache>
                <c:formatCode>[$-416]d;@</c:formatCode>
                <c:ptCount val="31"/>
                <c:pt idx="0">
                  <c:v>44378</c:v>
                </c:pt>
                <c:pt idx="1">
                  <c:v>44379</c:v>
                </c:pt>
                <c:pt idx="2">
                  <c:v>44380</c:v>
                </c:pt>
                <c:pt idx="3">
                  <c:v>44381</c:v>
                </c:pt>
                <c:pt idx="4">
                  <c:v>44382</c:v>
                </c:pt>
                <c:pt idx="5">
                  <c:v>44383</c:v>
                </c:pt>
                <c:pt idx="6">
                  <c:v>44384</c:v>
                </c:pt>
                <c:pt idx="7">
                  <c:v>44385</c:v>
                </c:pt>
                <c:pt idx="8">
                  <c:v>44386</c:v>
                </c:pt>
                <c:pt idx="9">
                  <c:v>44387</c:v>
                </c:pt>
                <c:pt idx="10">
                  <c:v>44388</c:v>
                </c:pt>
                <c:pt idx="11">
                  <c:v>44389</c:v>
                </c:pt>
                <c:pt idx="12">
                  <c:v>44390</c:v>
                </c:pt>
                <c:pt idx="13">
                  <c:v>44391</c:v>
                </c:pt>
                <c:pt idx="14">
                  <c:v>44392</c:v>
                </c:pt>
                <c:pt idx="15">
                  <c:v>44393</c:v>
                </c:pt>
                <c:pt idx="16">
                  <c:v>44394</c:v>
                </c:pt>
                <c:pt idx="17">
                  <c:v>44395</c:v>
                </c:pt>
                <c:pt idx="18">
                  <c:v>44396</c:v>
                </c:pt>
                <c:pt idx="19">
                  <c:v>44397</c:v>
                </c:pt>
                <c:pt idx="20">
                  <c:v>44398</c:v>
                </c:pt>
                <c:pt idx="21">
                  <c:v>44399</c:v>
                </c:pt>
                <c:pt idx="22">
                  <c:v>44400</c:v>
                </c:pt>
                <c:pt idx="23">
                  <c:v>44401</c:v>
                </c:pt>
                <c:pt idx="24">
                  <c:v>44402</c:v>
                </c:pt>
                <c:pt idx="25">
                  <c:v>44403</c:v>
                </c:pt>
                <c:pt idx="26">
                  <c:v>44404</c:v>
                </c:pt>
                <c:pt idx="27">
                  <c:v>44405</c:v>
                </c:pt>
                <c:pt idx="28">
                  <c:v>44406</c:v>
                </c:pt>
                <c:pt idx="29">
                  <c:v>44407</c:v>
                </c:pt>
                <c:pt idx="30">
                  <c:v>44408</c:v>
                </c:pt>
              </c:numCache>
            </c:numRef>
          </c:cat>
          <c:val>
            <c:numRef>
              <c:f>Resultados!$AB$213:$AB$243</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B666-4910-981B-53A86B8D2CA6}"/>
            </c:ext>
          </c:extLst>
        </c:ser>
        <c:ser>
          <c:idx val="1"/>
          <c:order val="1"/>
          <c:tx>
            <c:strRef>
              <c:f>Resultados!$AC$11</c:f>
              <c:strCache>
                <c:ptCount val="1"/>
                <c:pt idx="0">
                  <c:v>WIN</c:v>
                </c:pt>
              </c:strCache>
            </c:strRef>
          </c:tx>
          <c:spPr>
            <a:ln w="19050" cap="rnd">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a:outerShdw blurRad="50800" dist="50800" dir="5400000" algn="ctr" rotWithShape="0">
                <a:schemeClr val="tx1">
                  <a:lumMod val="75000"/>
                  <a:lumOff val="25000"/>
                </a:schemeClr>
              </a:outerShdw>
            </a:effectLst>
          </c:spPr>
          <c:marker>
            <c:symbol val="none"/>
          </c:marker>
          <c:cat>
            <c:numRef>
              <c:f>Resultados!$O$213:$O$243</c:f>
              <c:numCache>
                <c:formatCode>[$-416]d;@</c:formatCode>
                <c:ptCount val="31"/>
                <c:pt idx="0">
                  <c:v>44378</c:v>
                </c:pt>
                <c:pt idx="1">
                  <c:v>44379</c:v>
                </c:pt>
                <c:pt idx="2">
                  <c:v>44380</c:v>
                </c:pt>
                <c:pt idx="3">
                  <c:v>44381</c:v>
                </c:pt>
                <c:pt idx="4">
                  <c:v>44382</c:v>
                </c:pt>
                <c:pt idx="5">
                  <c:v>44383</c:v>
                </c:pt>
                <c:pt idx="6">
                  <c:v>44384</c:v>
                </c:pt>
                <c:pt idx="7">
                  <c:v>44385</c:v>
                </c:pt>
                <c:pt idx="8">
                  <c:v>44386</c:v>
                </c:pt>
                <c:pt idx="9">
                  <c:v>44387</c:v>
                </c:pt>
                <c:pt idx="10">
                  <c:v>44388</c:v>
                </c:pt>
                <c:pt idx="11">
                  <c:v>44389</c:v>
                </c:pt>
                <c:pt idx="12">
                  <c:v>44390</c:v>
                </c:pt>
                <c:pt idx="13">
                  <c:v>44391</c:v>
                </c:pt>
                <c:pt idx="14">
                  <c:v>44392</c:v>
                </c:pt>
                <c:pt idx="15">
                  <c:v>44393</c:v>
                </c:pt>
                <c:pt idx="16">
                  <c:v>44394</c:v>
                </c:pt>
                <c:pt idx="17">
                  <c:v>44395</c:v>
                </c:pt>
                <c:pt idx="18">
                  <c:v>44396</c:v>
                </c:pt>
                <c:pt idx="19">
                  <c:v>44397</c:v>
                </c:pt>
                <c:pt idx="20">
                  <c:v>44398</c:v>
                </c:pt>
                <c:pt idx="21">
                  <c:v>44399</c:v>
                </c:pt>
                <c:pt idx="22">
                  <c:v>44400</c:v>
                </c:pt>
                <c:pt idx="23">
                  <c:v>44401</c:v>
                </c:pt>
                <c:pt idx="24">
                  <c:v>44402</c:v>
                </c:pt>
                <c:pt idx="25">
                  <c:v>44403</c:v>
                </c:pt>
                <c:pt idx="26">
                  <c:v>44404</c:v>
                </c:pt>
                <c:pt idx="27">
                  <c:v>44405</c:v>
                </c:pt>
                <c:pt idx="28">
                  <c:v>44406</c:v>
                </c:pt>
                <c:pt idx="29">
                  <c:v>44407</c:v>
                </c:pt>
                <c:pt idx="30">
                  <c:v>44408</c:v>
                </c:pt>
              </c:numCache>
            </c:numRef>
          </c:cat>
          <c:val>
            <c:numRef>
              <c:f>Resultados!$AO$213:$AO$243</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B666-4910-981B-53A86B8D2CA6}"/>
            </c:ext>
          </c:extLst>
        </c:ser>
        <c:dLbls>
          <c:showLegendKey val="0"/>
          <c:showVal val="0"/>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3000000" spcFirstLastPara="1" vertOverflow="ellipsis" wrap="square" anchor="t"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3.1678004535147394E-2"/>
          <c:w val="0.92401305108030474"/>
          <c:h val="0.87085223132969036"/>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Resultados!$O$213:$O$243</c:f>
              <c:numCache>
                <c:formatCode>[$-416]d;@</c:formatCode>
                <c:ptCount val="31"/>
                <c:pt idx="0">
                  <c:v>44378</c:v>
                </c:pt>
                <c:pt idx="1">
                  <c:v>44379</c:v>
                </c:pt>
                <c:pt idx="2">
                  <c:v>44380</c:v>
                </c:pt>
                <c:pt idx="3">
                  <c:v>44381</c:v>
                </c:pt>
                <c:pt idx="4">
                  <c:v>44382</c:v>
                </c:pt>
                <c:pt idx="5">
                  <c:v>44383</c:v>
                </c:pt>
                <c:pt idx="6">
                  <c:v>44384</c:v>
                </c:pt>
                <c:pt idx="7">
                  <c:v>44385</c:v>
                </c:pt>
                <c:pt idx="8">
                  <c:v>44386</c:v>
                </c:pt>
                <c:pt idx="9">
                  <c:v>44387</c:v>
                </c:pt>
                <c:pt idx="10">
                  <c:v>44388</c:v>
                </c:pt>
                <c:pt idx="11">
                  <c:v>44389</c:v>
                </c:pt>
                <c:pt idx="12">
                  <c:v>44390</c:v>
                </c:pt>
                <c:pt idx="13">
                  <c:v>44391</c:v>
                </c:pt>
                <c:pt idx="14">
                  <c:v>44392</c:v>
                </c:pt>
                <c:pt idx="15">
                  <c:v>44393</c:v>
                </c:pt>
                <c:pt idx="16">
                  <c:v>44394</c:v>
                </c:pt>
                <c:pt idx="17">
                  <c:v>44395</c:v>
                </c:pt>
                <c:pt idx="18">
                  <c:v>44396</c:v>
                </c:pt>
                <c:pt idx="19">
                  <c:v>44397</c:v>
                </c:pt>
                <c:pt idx="20">
                  <c:v>44398</c:v>
                </c:pt>
                <c:pt idx="21">
                  <c:v>44399</c:v>
                </c:pt>
                <c:pt idx="22">
                  <c:v>44400</c:v>
                </c:pt>
                <c:pt idx="23">
                  <c:v>44401</c:v>
                </c:pt>
                <c:pt idx="24">
                  <c:v>44402</c:v>
                </c:pt>
                <c:pt idx="25">
                  <c:v>44403</c:v>
                </c:pt>
                <c:pt idx="26">
                  <c:v>44404</c:v>
                </c:pt>
                <c:pt idx="27">
                  <c:v>44405</c:v>
                </c:pt>
                <c:pt idx="28">
                  <c:v>44406</c:v>
                </c:pt>
                <c:pt idx="29">
                  <c:v>44407</c:v>
                </c:pt>
                <c:pt idx="30">
                  <c:v>44408</c:v>
                </c:pt>
              </c:numCache>
            </c:numRef>
          </c:cat>
          <c:val>
            <c:numRef>
              <c:f>Resultados!$T$213:$T$243</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F719-466A-96B1-772DB6622E68}"/>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Resultados!$O$213:$O$243</c:f>
              <c:numCache>
                <c:formatCode>[$-416]d;@</c:formatCode>
                <c:ptCount val="31"/>
                <c:pt idx="0">
                  <c:v>44378</c:v>
                </c:pt>
                <c:pt idx="1">
                  <c:v>44379</c:v>
                </c:pt>
                <c:pt idx="2">
                  <c:v>44380</c:v>
                </c:pt>
                <c:pt idx="3">
                  <c:v>44381</c:v>
                </c:pt>
                <c:pt idx="4">
                  <c:v>44382</c:v>
                </c:pt>
                <c:pt idx="5">
                  <c:v>44383</c:v>
                </c:pt>
                <c:pt idx="6">
                  <c:v>44384</c:v>
                </c:pt>
                <c:pt idx="7">
                  <c:v>44385</c:v>
                </c:pt>
                <c:pt idx="8">
                  <c:v>44386</c:v>
                </c:pt>
                <c:pt idx="9">
                  <c:v>44387</c:v>
                </c:pt>
                <c:pt idx="10">
                  <c:v>44388</c:v>
                </c:pt>
                <c:pt idx="11">
                  <c:v>44389</c:v>
                </c:pt>
                <c:pt idx="12">
                  <c:v>44390</c:v>
                </c:pt>
                <c:pt idx="13">
                  <c:v>44391</c:v>
                </c:pt>
                <c:pt idx="14">
                  <c:v>44392</c:v>
                </c:pt>
                <c:pt idx="15">
                  <c:v>44393</c:v>
                </c:pt>
                <c:pt idx="16">
                  <c:v>44394</c:v>
                </c:pt>
                <c:pt idx="17">
                  <c:v>44395</c:v>
                </c:pt>
                <c:pt idx="18">
                  <c:v>44396</c:v>
                </c:pt>
                <c:pt idx="19">
                  <c:v>44397</c:v>
                </c:pt>
                <c:pt idx="20">
                  <c:v>44398</c:v>
                </c:pt>
                <c:pt idx="21">
                  <c:v>44399</c:v>
                </c:pt>
                <c:pt idx="22">
                  <c:v>44400</c:v>
                </c:pt>
                <c:pt idx="23">
                  <c:v>44401</c:v>
                </c:pt>
                <c:pt idx="24">
                  <c:v>44402</c:v>
                </c:pt>
                <c:pt idx="25">
                  <c:v>44403</c:v>
                </c:pt>
                <c:pt idx="26">
                  <c:v>44404</c:v>
                </c:pt>
                <c:pt idx="27">
                  <c:v>44405</c:v>
                </c:pt>
                <c:pt idx="28">
                  <c:v>44406</c:v>
                </c:pt>
                <c:pt idx="29">
                  <c:v>44407</c:v>
                </c:pt>
                <c:pt idx="30">
                  <c:v>44408</c:v>
                </c:pt>
              </c:numCache>
            </c:numRef>
          </c:cat>
          <c:val>
            <c:numRef>
              <c:f>Resultados!$AG$213:$AG$243</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F719-466A-96B1-772DB6622E68}"/>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numFmt formatCode="[$-416]d\-mmm;@" sourceLinked="0"/>
        <c:majorTickMark val="out"/>
        <c:minorTickMark val="none"/>
        <c:tickLblPos val="nextTo"/>
        <c:spPr>
          <a:noFill/>
          <a:ln w="9525" cap="flat" cmpd="sng" algn="ctr">
            <a:solidFill>
              <a:schemeClr val="bg1"/>
            </a:solidFill>
            <a:round/>
          </a:ln>
          <a:effectLst/>
        </c:spPr>
        <c:txPr>
          <a:bodyPr rot="-3000000" spcFirstLastPara="1" vertOverflow="ellipsis"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numFmt formatCode="0_ ;[Red]\-0\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barChart>
        <c:barDir val="col"/>
        <c:grouping val="clustered"/>
        <c:varyColors val="0"/>
        <c:ser>
          <c:idx val="0"/>
          <c:order val="0"/>
          <c:tx>
            <c:strRef>
              <c:f>Resultados!$AX$13</c:f>
              <c:strCache>
                <c:ptCount val="1"/>
                <c:pt idx="0">
                  <c:v>SALDO NOTA DE CORR.</c:v>
                </c:pt>
              </c:strCache>
            </c:strRef>
          </c:tx>
          <c:spPr>
            <a:solidFill>
              <a:schemeClr val="accent6"/>
            </a:solidFill>
            <a:ln w="28575">
              <a:noFill/>
            </a:ln>
            <a:effectLst>
              <a:outerShdw blurRad="50800" dist="25400" dir="5400000" algn="ctr" rotWithShape="0">
                <a:schemeClr val="accent6">
                  <a:lumMod val="50000"/>
                </a:schemeClr>
              </a:outerShdw>
            </a:effectLst>
          </c:spPr>
          <c:invertIfNegative val="0"/>
          <c:dLbls>
            <c:delete val="1"/>
          </c:dLbls>
          <c:cat>
            <c:numRef>
              <c:f>Resultados!$O$213:$O$243</c:f>
              <c:numCache>
                <c:formatCode>[$-416]d;@</c:formatCode>
                <c:ptCount val="31"/>
                <c:pt idx="0">
                  <c:v>44378</c:v>
                </c:pt>
                <c:pt idx="1">
                  <c:v>44379</c:v>
                </c:pt>
                <c:pt idx="2">
                  <c:v>44380</c:v>
                </c:pt>
                <c:pt idx="3">
                  <c:v>44381</c:v>
                </c:pt>
                <c:pt idx="4">
                  <c:v>44382</c:v>
                </c:pt>
                <c:pt idx="5">
                  <c:v>44383</c:v>
                </c:pt>
                <c:pt idx="6">
                  <c:v>44384</c:v>
                </c:pt>
                <c:pt idx="7">
                  <c:v>44385</c:v>
                </c:pt>
                <c:pt idx="8">
                  <c:v>44386</c:v>
                </c:pt>
                <c:pt idx="9">
                  <c:v>44387</c:v>
                </c:pt>
                <c:pt idx="10">
                  <c:v>44388</c:v>
                </c:pt>
                <c:pt idx="11">
                  <c:v>44389</c:v>
                </c:pt>
                <c:pt idx="12">
                  <c:v>44390</c:v>
                </c:pt>
                <c:pt idx="13">
                  <c:v>44391</c:v>
                </c:pt>
                <c:pt idx="14">
                  <c:v>44392</c:v>
                </c:pt>
                <c:pt idx="15">
                  <c:v>44393</c:v>
                </c:pt>
                <c:pt idx="16">
                  <c:v>44394</c:v>
                </c:pt>
                <c:pt idx="17">
                  <c:v>44395</c:v>
                </c:pt>
                <c:pt idx="18">
                  <c:v>44396</c:v>
                </c:pt>
                <c:pt idx="19">
                  <c:v>44397</c:v>
                </c:pt>
                <c:pt idx="20">
                  <c:v>44398</c:v>
                </c:pt>
                <c:pt idx="21">
                  <c:v>44399</c:v>
                </c:pt>
                <c:pt idx="22">
                  <c:v>44400</c:v>
                </c:pt>
                <c:pt idx="23">
                  <c:v>44401</c:v>
                </c:pt>
                <c:pt idx="24">
                  <c:v>44402</c:v>
                </c:pt>
                <c:pt idx="25">
                  <c:v>44403</c:v>
                </c:pt>
                <c:pt idx="26">
                  <c:v>44404</c:v>
                </c:pt>
                <c:pt idx="27">
                  <c:v>44405</c:v>
                </c:pt>
                <c:pt idx="28">
                  <c:v>44406</c:v>
                </c:pt>
                <c:pt idx="29">
                  <c:v>44407</c:v>
                </c:pt>
                <c:pt idx="30">
                  <c:v>44408</c:v>
                </c:pt>
              </c:numCache>
            </c:numRef>
          </c:cat>
          <c:val>
            <c:numRef>
              <c:f>Resultados!$AX$213:$AX$243</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353E-445F-8DB1-EB2CE16547BF}"/>
            </c:ext>
          </c:extLst>
        </c:ser>
        <c:dLbls>
          <c:showLegendKey val="0"/>
          <c:showVal val="1"/>
          <c:showCatName val="0"/>
          <c:showSerName val="0"/>
          <c:showPercent val="0"/>
          <c:showBubbleSize val="0"/>
        </c:dLbls>
        <c:gapWidth val="150"/>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803907657332019E-2"/>
          <c:y val="0.16066143998736371"/>
          <c:w val="0.89292022711379682"/>
          <c:h val="0.7736803543846521"/>
        </c:manualLayout>
      </c:layout>
      <c:barChart>
        <c:barDir val="col"/>
        <c:grouping val="clustered"/>
        <c:varyColors val="0"/>
        <c:ser>
          <c:idx val="0"/>
          <c:order val="0"/>
          <c:tx>
            <c:strRef>
              <c:f>Resultados!$J$269</c:f>
              <c:strCache>
                <c:ptCount val="1"/>
                <c:pt idx="0">
                  <c:v>WDO</c:v>
                </c:pt>
              </c:strCache>
            </c:strRef>
          </c:tx>
          <c:spPr>
            <a:gradFill flip="none" rotWithShape="1">
              <a:gsLst>
                <a:gs pos="0">
                  <a:schemeClr val="accent2">
                    <a:lumMod val="89000"/>
                  </a:schemeClr>
                </a:gs>
                <a:gs pos="25000">
                  <a:schemeClr val="accent2">
                    <a:lumMod val="89000"/>
                  </a:schemeClr>
                </a:gs>
                <a:gs pos="67000">
                  <a:schemeClr val="accent2">
                    <a:lumMod val="75000"/>
                  </a:schemeClr>
                </a:gs>
                <a:gs pos="96000">
                  <a:schemeClr val="accent2">
                    <a:lumMod val="50000"/>
                  </a:schemeClr>
                </a:gs>
              </a:gsLst>
              <a:path path="circle">
                <a:fillToRect l="50000" t="50000" r="50000" b="50000"/>
              </a:path>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Resultados!$J$274</c:f>
              <c:numCache>
                <c:formatCode>0%</c:formatCode>
                <c:ptCount val="1"/>
                <c:pt idx="0">
                  <c:v>0</c:v>
                </c:pt>
              </c:numCache>
            </c:numRef>
          </c:val>
          <c:extLst>
            <c:ext xmlns:c16="http://schemas.microsoft.com/office/drawing/2014/chart" uri="{C3380CC4-5D6E-409C-BE32-E72D297353CC}">
              <c16:uniqueId val="{00000000-ADB8-4C0C-B9FB-4706C203D4D3}"/>
            </c:ext>
          </c:extLst>
        </c:ser>
        <c:ser>
          <c:idx val="3"/>
          <c:order val="3"/>
          <c:tx>
            <c:strRef>
              <c:f>Resultados!$L$269</c:f>
              <c:strCache>
                <c:ptCount val="1"/>
                <c:pt idx="0">
                  <c:v>WIN</c:v>
                </c:pt>
              </c:strCache>
            </c:strRef>
          </c:tx>
          <c:spPr>
            <a:gradFill rotWithShape="1">
              <a:gsLst>
                <a:gs pos="0">
                  <a:schemeClr val="accent6">
                    <a:lumMod val="40000"/>
                    <a:lumOff val="60000"/>
                  </a:schemeClr>
                </a:gs>
                <a:gs pos="25000">
                  <a:schemeClr val="bg1">
                    <a:lumMod val="75000"/>
                  </a:schemeClr>
                </a:gs>
                <a:gs pos="100000">
                  <a:schemeClr val="bg1">
                    <a:lumMod val="50000"/>
                  </a:schemeClr>
                </a:gs>
              </a:gsLst>
              <a:path path="circle">
                <a:fillToRect l="50000" t="130000" r="50000" b="-30000"/>
              </a:path>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Resultados!$L$274</c:f>
              <c:numCache>
                <c:formatCode>0%</c:formatCode>
                <c:ptCount val="1"/>
                <c:pt idx="0">
                  <c:v>0</c:v>
                </c:pt>
              </c:numCache>
            </c:numRef>
          </c:val>
          <c:extLst>
            <c:ext xmlns:c16="http://schemas.microsoft.com/office/drawing/2014/chart" uri="{C3380CC4-5D6E-409C-BE32-E72D297353CC}">
              <c16:uniqueId val="{00000001-ADB8-4C0C-B9FB-4706C203D4D3}"/>
            </c:ext>
          </c:extLst>
        </c:ser>
        <c:dLbls>
          <c:dLblPos val="outEnd"/>
          <c:showLegendKey val="0"/>
          <c:showVal val="1"/>
          <c:showCatName val="0"/>
          <c:showSerName val="0"/>
          <c:showPercent val="0"/>
          <c:showBubbleSize val="0"/>
        </c:dLbls>
        <c:gapWidth val="100"/>
        <c:overlap val="-24"/>
        <c:axId val="543553320"/>
        <c:axId val="543553648"/>
        <c:extLst>
          <c:ext xmlns:c15="http://schemas.microsoft.com/office/drawing/2012/chart" uri="{02D57815-91ED-43cb-92C2-25804820EDAC}">
            <c15:filteredBarSeries>
              <c15:ser>
                <c:idx val="1"/>
                <c:order val="1"/>
                <c:tx>
                  <c:strRef>
                    <c:extLst>
                      <c:ext uri="{02D57815-91ED-43cb-92C2-25804820EDAC}">
                        <c15:formulaRef>
                          <c15:sqref>Resultados!#REF!</c15:sqref>
                        </c15:formulaRef>
                      </c:ext>
                    </c:extLst>
                    <c:strCache>
                      <c:ptCount val="1"/>
                      <c:pt idx="0">
                        <c:v>#REF!</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uri="{CE6537A1-D6FC-4f65-9D91-7224C49458BB}">
                      <c15:showLeaderLines val="1"/>
                      <c15:leaderLines>
                        <c:spPr>
                          <a:ln w="9525">
                            <a:solidFill>
                              <a:schemeClr val="lt1">
                                <a:lumMod val="95000"/>
                                <a:alpha val="54000"/>
                              </a:schemeClr>
                            </a:solidFill>
                          </a:ln>
                          <a:effectLst/>
                        </c:spPr>
                      </c15:leaderLines>
                    </c:ext>
                  </c:extLst>
                </c:dLbls>
                <c:val>
                  <c:numRef>
                    <c:extLst>
                      <c:ext uri="{02D57815-91ED-43cb-92C2-25804820EDAC}">
                        <c15:formulaRef>
                          <c15:sqref>Resultados!#REF!</c15:sqref>
                        </c15:formulaRef>
                      </c:ext>
                    </c:extLst>
                    <c:numCache>
                      <c:formatCode>General</c:formatCode>
                      <c:ptCount val="1"/>
                      <c:pt idx="0">
                        <c:v>1</c:v>
                      </c:pt>
                    </c:numCache>
                  </c:numRef>
                </c:val>
                <c:extLst>
                  <c:ext xmlns:c16="http://schemas.microsoft.com/office/drawing/2014/chart" uri="{C3380CC4-5D6E-409C-BE32-E72D297353CC}">
                    <c16:uniqueId val="{00000002-ADB8-4C0C-B9FB-4706C203D4D3}"/>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Resultados!$K$39</c15:sqref>
                        </c15:formulaRef>
                      </c:ext>
                    </c:extLst>
                    <c:strCache>
                      <c:ptCount val="1"/>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Resultados!$K$44</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3-ADB8-4C0C-B9FB-4706C203D4D3}"/>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Resultados!$M$39</c15:sqref>
                        </c15:formulaRef>
                      </c:ext>
                    </c:extLst>
                    <c:strCache>
                      <c:ptCount val="1"/>
                    </c:strCache>
                  </c:strRef>
                </c:tx>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Resultados!$M$44</c15:sqref>
                        </c15:formulaRef>
                      </c:ext>
                    </c:extLst>
                    <c:numCache>
                      <c:formatCode>General</c:formatCode>
                      <c:ptCount val="1"/>
                    </c:numCache>
                  </c:numRef>
                </c:val>
                <c:extLst xmlns:c15="http://schemas.microsoft.com/office/drawing/2012/chart">
                  <c:ext xmlns:c16="http://schemas.microsoft.com/office/drawing/2014/chart" uri="{C3380CC4-5D6E-409C-BE32-E72D297353CC}">
                    <c16:uniqueId val="{00000004-ADB8-4C0C-B9FB-4706C203D4D3}"/>
                  </c:ext>
                </c:extLst>
              </c15:ser>
            </c15:filteredBarSeries>
          </c:ext>
        </c:extLst>
      </c:barChart>
      <c:catAx>
        <c:axId val="543553320"/>
        <c:scaling>
          <c:orientation val="minMax"/>
        </c:scaling>
        <c:delete val="1"/>
        <c:axPos val="b"/>
        <c:numFmt formatCode="General" sourceLinked="1"/>
        <c:majorTickMark val="none"/>
        <c:minorTickMark val="none"/>
        <c:tickLblPos val="nextTo"/>
        <c:crossAx val="543553648"/>
        <c:crosses val="autoZero"/>
        <c:auto val="1"/>
        <c:lblAlgn val="ctr"/>
        <c:lblOffset val="100"/>
        <c:noMultiLvlLbl val="0"/>
      </c:catAx>
      <c:valAx>
        <c:axId val="543553648"/>
        <c:scaling>
          <c:orientation val="minMax"/>
          <c:max val="1"/>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crossAx val="5435533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35610200364297E-2"/>
          <c:w val="0.92401305108030474"/>
          <c:h val="0.82169467213114755"/>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cat>
            <c:numRef>
              <c:f>Resultados!$O$246:$O$276</c:f>
              <c:numCache>
                <c:formatCode>[$-416]d;@</c:formatCode>
                <c:ptCount val="31"/>
                <c:pt idx="0">
                  <c:v>44409</c:v>
                </c:pt>
                <c:pt idx="1">
                  <c:v>44410</c:v>
                </c:pt>
                <c:pt idx="2">
                  <c:v>44411</c:v>
                </c:pt>
                <c:pt idx="3">
                  <c:v>44412</c:v>
                </c:pt>
                <c:pt idx="4">
                  <c:v>44413</c:v>
                </c:pt>
                <c:pt idx="5">
                  <c:v>44414</c:v>
                </c:pt>
                <c:pt idx="6">
                  <c:v>44415</c:v>
                </c:pt>
                <c:pt idx="7">
                  <c:v>44416</c:v>
                </c:pt>
                <c:pt idx="8">
                  <c:v>44417</c:v>
                </c:pt>
                <c:pt idx="9">
                  <c:v>44418</c:v>
                </c:pt>
                <c:pt idx="10">
                  <c:v>44419</c:v>
                </c:pt>
                <c:pt idx="11">
                  <c:v>44420</c:v>
                </c:pt>
                <c:pt idx="12">
                  <c:v>44421</c:v>
                </c:pt>
                <c:pt idx="13">
                  <c:v>44422</c:v>
                </c:pt>
                <c:pt idx="14">
                  <c:v>44423</c:v>
                </c:pt>
                <c:pt idx="15">
                  <c:v>44424</c:v>
                </c:pt>
                <c:pt idx="16">
                  <c:v>44425</c:v>
                </c:pt>
                <c:pt idx="17">
                  <c:v>44426</c:v>
                </c:pt>
                <c:pt idx="18">
                  <c:v>44427</c:v>
                </c:pt>
                <c:pt idx="19">
                  <c:v>44428</c:v>
                </c:pt>
                <c:pt idx="20">
                  <c:v>44429</c:v>
                </c:pt>
                <c:pt idx="21">
                  <c:v>44430</c:v>
                </c:pt>
                <c:pt idx="22">
                  <c:v>44431</c:v>
                </c:pt>
                <c:pt idx="23">
                  <c:v>44432</c:v>
                </c:pt>
                <c:pt idx="24">
                  <c:v>44433</c:v>
                </c:pt>
                <c:pt idx="25">
                  <c:v>44434</c:v>
                </c:pt>
                <c:pt idx="26">
                  <c:v>44435</c:v>
                </c:pt>
                <c:pt idx="27">
                  <c:v>44436</c:v>
                </c:pt>
                <c:pt idx="28">
                  <c:v>44437</c:v>
                </c:pt>
                <c:pt idx="29">
                  <c:v>44438</c:v>
                </c:pt>
                <c:pt idx="30">
                  <c:v>44439</c:v>
                </c:pt>
              </c:numCache>
            </c:numRef>
          </c:cat>
          <c:val>
            <c:numRef>
              <c:f>Resultados!$AA$246:$AA$276</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8997-4393-9C81-728C1FF8AB50}"/>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cat>
            <c:numRef>
              <c:f>Resultados!$O$246:$O$276</c:f>
              <c:numCache>
                <c:formatCode>[$-416]d;@</c:formatCode>
                <c:ptCount val="31"/>
                <c:pt idx="0">
                  <c:v>44409</c:v>
                </c:pt>
                <c:pt idx="1">
                  <c:v>44410</c:v>
                </c:pt>
                <c:pt idx="2">
                  <c:v>44411</c:v>
                </c:pt>
                <c:pt idx="3">
                  <c:v>44412</c:v>
                </c:pt>
                <c:pt idx="4">
                  <c:v>44413</c:v>
                </c:pt>
                <c:pt idx="5">
                  <c:v>44414</c:v>
                </c:pt>
                <c:pt idx="6">
                  <c:v>44415</c:v>
                </c:pt>
                <c:pt idx="7">
                  <c:v>44416</c:v>
                </c:pt>
                <c:pt idx="8">
                  <c:v>44417</c:v>
                </c:pt>
                <c:pt idx="9">
                  <c:v>44418</c:v>
                </c:pt>
                <c:pt idx="10">
                  <c:v>44419</c:v>
                </c:pt>
                <c:pt idx="11">
                  <c:v>44420</c:v>
                </c:pt>
                <c:pt idx="12">
                  <c:v>44421</c:v>
                </c:pt>
                <c:pt idx="13">
                  <c:v>44422</c:v>
                </c:pt>
                <c:pt idx="14">
                  <c:v>44423</c:v>
                </c:pt>
                <c:pt idx="15">
                  <c:v>44424</c:v>
                </c:pt>
                <c:pt idx="16">
                  <c:v>44425</c:v>
                </c:pt>
                <c:pt idx="17">
                  <c:v>44426</c:v>
                </c:pt>
                <c:pt idx="18">
                  <c:v>44427</c:v>
                </c:pt>
                <c:pt idx="19">
                  <c:v>44428</c:v>
                </c:pt>
                <c:pt idx="20">
                  <c:v>44429</c:v>
                </c:pt>
                <c:pt idx="21">
                  <c:v>44430</c:v>
                </c:pt>
                <c:pt idx="22">
                  <c:v>44431</c:v>
                </c:pt>
                <c:pt idx="23">
                  <c:v>44432</c:v>
                </c:pt>
                <c:pt idx="24">
                  <c:v>44433</c:v>
                </c:pt>
                <c:pt idx="25">
                  <c:v>44434</c:v>
                </c:pt>
                <c:pt idx="26">
                  <c:v>44435</c:v>
                </c:pt>
                <c:pt idx="27">
                  <c:v>44436</c:v>
                </c:pt>
                <c:pt idx="28">
                  <c:v>44437</c:v>
                </c:pt>
                <c:pt idx="29">
                  <c:v>44438</c:v>
                </c:pt>
                <c:pt idx="30">
                  <c:v>44439</c:v>
                </c:pt>
              </c:numCache>
            </c:numRef>
          </c:cat>
          <c:val>
            <c:numRef>
              <c:f>Resultados!$AN$246:$AN$276</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8997-4393-9C81-728C1FF8AB50}"/>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bg1"/>
            </a:solidFill>
            <a:round/>
          </a:ln>
          <a:effectLst/>
        </c:spPr>
        <c:txPr>
          <a:bodyPr rot="-60000000" spcFirstLastPara="1" vertOverflow="ellipsis" vert="horz" wrap="square" anchor="b"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At val="44409"/>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lineChart>
        <c:grouping val="standard"/>
        <c:varyColors val="0"/>
        <c:ser>
          <c:idx val="0"/>
          <c:order val="0"/>
          <c:tx>
            <c:strRef>
              <c:f>Resultados!$AY$13</c:f>
              <c:strCache>
                <c:ptCount val="1"/>
                <c:pt idx="0">
                  <c:v>SALDO NOTA DE CORR. ACUMULADO</c:v>
                </c:pt>
              </c:strCache>
            </c:strRef>
          </c:tx>
          <c:spPr>
            <a:ln w="28575" cap="rnd">
              <a:solidFill>
                <a:schemeClr val="accent6">
                  <a:shade val="76000"/>
                </a:schemeClr>
              </a:solidFill>
              <a:round/>
            </a:ln>
            <a:effectLst>
              <a:outerShdw blurRad="50800" dist="25400" dir="5400000" algn="ctr" rotWithShape="0">
                <a:schemeClr val="accent6">
                  <a:lumMod val="50000"/>
                </a:schemeClr>
              </a:outerShdw>
            </a:effectLst>
          </c:spPr>
          <c:marker>
            <c:symbol val="none"/>
          </c:marker>
          <c:dLbls>
            <c:delete val="1"/>
          </c:dLbls>
          <c:cat>
            <c:numRef>
              <c:f>Resultados!$O$246:$O$276</c:f>
              <c:numCache>
                <c:formatCode>[$-416]d;@</c:formatCode>
                <c:ptCount val="31"/>
                <c:pt idx="0">
                  <c:v>44409</c:v>
                </c:pt>
                <c:pt idx="1">
                  <c:v>44410</c:v>
                </c:pt>
                <c:pt idx="2">
                  <c:v>44411</c:v>
                </c:pt>
                <c:pt idx="3">
                  <c:v>44412</c:v>
                </c:pt>
                <c:pt idx="4">
                  <c:v>44413</c:v>
                </c:pt>
                <c:pt idx="5">
                  <c:v>44414</c:v>
                </c:pt>
                <c:pt idx="6">
                  <c:v>44415</c:v>
                </c:pt>
                <c:pt idx="7">
                  <c:v>44416</c:v>
                </c:pt>
                <c:pt idx="8">
                  <c:v>44417</c:v>
                </c:pt>
                <c:pt idx="9">
                  <c:v>44418</c:v>
                </c:pt>
                <c:pt idx="10">
                  <c:v>44419</c:v>
                </c:pt>
                <c:pt idx="11">
                  <c:v>44420</c:v>
                </c:pt>
                <c:pt idx="12">
                  <c:v>44421</c:v>
                </c:pt>
                <c:pt idx="13">
                  <c:v>44422</c:v>
                </c:pt>
                <c:pt idx="14">
                  <c:v>44423</c:v>
                </c:pt>
                <c:pt idx="15">
                  <c:v>44424</c:v>
                </c:pt>
                <c:pt idx="16">
                  <c:v>44425</c:v>
                </c:pt>
                <c:pt idx="17">
                  <c:v>44426</c:v>
                </c:pt>
                <c:pt idx="18">
                  <c:v>44427</c:v>
                </c:pt>
                <c:pt idx="19">
                  <c:v>44428</c:v>
                </c:pt>
                <c:pt idx="20">
                  <c:v>44429</c:v>
                </c:pt>
                <c:pt idx="21">
                  <c:v>44430</c:v>
                </c:pt>
                <c:pt idx="22">
                  <c:v>44431</c:v>
                </c:pt>
                <c:pt idx="23">
                  <c:v>44432</c:v>
                </c:pt>
                <c:pt idx="24">
                  <c:v>44433</c:v>
                </c:pt>
                <c:pt idx="25">
                  <c:v>44434</c:v>
                </c:pt>
                <c:pt idx="26">
                  <c:v>44435</c:v>
                </c:pt>
                <c:pt idx="27">
                  <c:v>44436</c:v>
                </c:pt>
                <c:pt idx="28">
                  <c:v>44437</c:v>
                </c:pt>
                <c:pt idx="29">
                  <c:v>44438</c:v>
                </c:pt>
                <c:pt idx="30">
                  <c:v>44439</c:v>
                </c:pt>
              </c:numCache>
            </c:numRef>
          </c:cat>
          <c:val>
            <c:numRef>
              <c:f>Resultados!$AY$246:$AY$276</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C0DD-4B86-A2E9-62777BA7C2E6}"/>
            </c:ext>
          </c:extLst>
        </c:ser>
        <c:ser>
          <c:idx val="1"/>
          <c:order val="1"/>
          <c:tx>
            <c:v>META</c:v>
          </c:tx>
          <c:spPr>
            <a:ln w="12700" cap="rnd">
              <a:solidFill>
                <a:srgbClr val="C00000"/>
              </a:solidFill>
              <a:round/>
            </a:ln>
            <a:effectLst/>
          </c:spPr>
          <c:marker>
            <c:symbol val="none"/>
          </c:marker>
          <c:dLbls>
            <c:delete val="1"/>
          </c:dLbls>
          <c:cat>
            <c:numRef>
              <c:f>Resultados!$O$246:$O$276</c:f>
              <c:numCache>
                <c:formatCode>[$-416]d;@</c:formatCode>
                <c:ptCount val="31"/>
                <c:pt idx="0">
                  <c:v>44409</c:v>
                </c:pt>
                <c:pt idx="1">
                  <c:v>44410</c:v>
                </c:pt>
                <c:pt idx="2">
                  <c:v>44411</c:v>
                </c:pt>
                <c:pt idx="3">
                  <c:v>44412</c:v>
                </c:pt>
                <c:pt idx="4">
                  <c:v>44413</c:v>
                </c:pt>
                <c:pt idx="5">
                  <c:v>44414</c:v>
                </c:pt>
                <c:pt idx="6">
                  <c:v>44415</c:v>
                </c:pt>
                <c:pt idx="7">
                  <c:v>44416</c:v>
                </c:pt>
                <c:pt idx="8">
                  <c:v>44417</c:v>
                </c:pt>
                <c:pt idx="9">
                  <c:v>44418</c:v>
                </c:pt>
                <c:pt idx="10">
                  <c:v>44419</c:v>
                </c:pt>
                <c:pt idx="11">
                  <c:v>44420</c:v>
                </c:pt>
                <c:pt idx="12">
                  <c:v>44421</c:v>
                </c:pt>
                <c:pt idx="13">
                  <c:v>44422</c:v>
                </c:pt>
                <c:pt idx="14">
                  <c:v>44423</c:v>
                </c:pt>
                <c:pt idx="15">
                  <c:v>44424</c:v>
                </c:pt>
                <c:pt idx="16">
                  <c:v>44425</c:v>
                </c:pt>
                <c:pt idx="17">
                  <c:v>44426</c:v>
                </c:pt>
                <c:pt idx="18">
                  <c:v>44427</c:v>
                </c:pt>
                <c:pt idx="19">
                  <c:v>44428</c:v>
                </c:pt>
                <c:pt idx="20">
                  <c:v>44429</c:v>
                </c:pt>
                <c:pt idx="21">
                  <c:v>44430</c:v>
                </c:pt>
                <c:pt idx="22">
                  <c:v>44431</c:v>
                </c:pt>
                <c:pt idx="23">
                  <c:v>44432</c:v>
                </c:pt>
                <c:pt idx="24">
                  <c:v>44433</c:v>
                </c:pt>
                <c:pt idx="25">
                  <c:v>44434</c:v>
                </c:pt>
                <c:pt idx="26">
                  <c:v>44435</c:v>
                </c:pt>
                <c:pt idx="27">
                  <c:v>44436</c:v>
                </c:pt>
                <c:pt idx="28">
                  <c:v>44437</c:v>
                </c:pt>
                <c:pt idx="29">
                  <c:v>44438</c:v>
                </c:pt>
                <c:pt idx="30">
                  <c:v>44439</c:v>
                </c:pt>
              </c:numCache>
            </c:numRef>
          </c:cat>
          <c:val>
            <c:numRef>
              <c:f>Resultados!$EM$246:$EM$276</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C0DD-4B86-A2E9-62777BA7C2E6}"/>
            </c:ext>
          </c:extLst>
        </c:ser>
        <c:dLbls>
          <c:showLegendKey val="0"/>
          <c:showVal val="1"/>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59061930783238E-2"/>
          <c:w val="0.92401305108030474"/>
          <c:h val="0.82167122040072849"/>
        </c:manualLayout>
      </c:layout>
      <c:lineChart>
        <c:grouping val="standard"/>
        <c:varyColors val="0"/>
        <c:ser>
          <c:idx val="0"/>
          <c:order val="0"/>
          <c:tx>
            <c:strRef>
              <c:f>Resultados!$P$11</c:f>
              <c:strCache>
                <c:ptCount val="1"/>
                <c:pt idx="0">
                  <c:v>WDO</c:v>
                </c:pt>
              </c:strCache>
            </c:strRef>
          </c:tx>
          <c:spPr>
            <a:ln w="19050" cap="rnd">
              <a:gradFill flip="none" rotWithShape="1">
                <a:gsLst>
                  <a:gs pos="20000">
                    <a:schemeClr val="accent2">
                      <a:lumMod val="89000"/>
                    </a:schemeClr>
                  </a:gs>
                  <a:gs pos="23000">
                    <a:schemeClr val="accent2">
                      <a:lumMod val="89000"/>
                    </a:schemeClr>
                  </a:gs>
                  <a:gs pos="69000">
                    <a:schemeClr val="accent2">
                      <a:lumMod val="75000"/>
                    </a:schemeClr>
                  </a:gs>
                  <a:gs pos="97000">
                    <a:schemeClr val="accent2">
                      <a:lumMod val="70000"/>
                    </a:schemeClr>
                  </a:gs>
                </a:gsLst>
                <a:path path="circle">
                  <a:fillToRect l="50000" t="50000" r="50000" b="50000"/>
                </a:path>
                <a:tileRect/>
              </a:gradFill>
              <a:round/>
            </a:ln>
            <a:effectLst>
              <a:outerShdw blurRad="50800" dist="50800" dir="5400000" algn="ctr" rotWithShape="0">
                <a:schemeClr val="accent2">
                  <a:lumMod val="50000"/>
                </a:schemeClr>
              </a:outerShdw>
            </a:effectLst>
          </c:spPr>
          <c:marker>
            <c:symbol val="none"/>
          </c:marker>
          <c:cat>
            <c:numRef>
              <c:f>Resultados!$O$246:$O$276</c:f>
              <c:numCache>
                <c:formatCode>[$-416]d;@</c:formatCode>
                <c:ptCount val="31"/>
                <c:pt idx="0">
                  <c:v>44409</c:v>
                </c:pt>
                <c:pt idx="1">
                  <c:v>44410</c:v>
                </c:pt>
                <c:pt idx="2">
                  <c:v>44411</c:v>
                </c:pt>
                <c:pt idx="3">
                  <c:v>44412</c:v>
                </c:pt>
                <c:pt idx="4">
                  <c:v>44413</c:v>
                </c:pt>
                <c:pt idx="5">
                  <c:v>44414</c:v>
                </c:pt>
                <c:pt idx="6">
                  <c:v>44415</c:v>
                </c:pt>
                <c:pt idx="7">
                  <c:v>44416</c:v>
                </c:pt>
                <c:pt idx="8">
                  <c:v>44417</c:v>
                </c:pt>
                <c:pt idx="9">
                  <c:v>44418</c:v>
                </c:pt>
                <c:pt idx="10">
                  <c:v>44419</c:v>
                </c:pt>
                <c:pt idx="11">
                  <c:v>44420</c:v>
                </c:pt>
                <c:pt idx="12">
                  <c:v>44421</c:v>
                </c:pt>
                <c:pt idx="13">
                  <c:v>44422</c:v>
                </c:pt>
                <c:pt idx="14">
                  <c:v>44423</c:v>
                </c:pt>
                <c:pt idx="15">
                  <c:v>44424</c:v>
                </c:pt>
                <c:pt idx="16">
                  <c:v>44425</c:v>
                </c:pt>
                <c:pt idx="17">
                  <c:v>44426</c:v>
                </c:pt>
                <c:pt idx="18">
                  <c:v>44427</c:v>
                </c:pt>
                <c:pt idx="19">
                  <c:v>44428</c:v>
                </c:pt>
                <c:pt idx="20">
                  <c:v>44429</c:v>
                </c:pt>
                <c:pt idx="21">
                  <c:v>44430</c:v>
                </c:pt>
                <c:pt idx="22">
                  <c:v>44431</c:v>
                </c:pt>
                <c:pt idx="23">
                  <c:v>44432</c:v>
                </c:pt>
                <c:pt idx="24">
                  <c:v>44433</c:v>
                </c:pt>
                <c:pt idx="25">
                  <c:v>44434</c:v>
                </c:pt>
                <c:pt idx="26">
                  <c:v>44435</c:v>
                </c:pt>
                <c:pt idx="27">
                  <c:v>44436</c:v>
                </c:pt>
                <c:pt idx="28">
                  <c:v>44437</c:v>
                </c:pt>
                <c:pt idx="29">
                  <c:v>44438</c:v>
                </c:pt>
                <c:pt idx="30">
                  <c:v>44439</c:v>
                </c:pt>
              </c:numCache>
            </c:numRef>
          </c:cat>
          <c:val>
            <c:numRef>
              <c:f>Resultados!$AB$246:$AB$276</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009B-4918-A4B7-CF66478E638A}"/>
            </c:ext>
          </c:extLst>
        </c:ser>
        <c:ser>
          <c:idx val="1"/>
          <c:order val="1"/>
          <c:tx>
            <c:strRef>
              <c:f>Resultados!$AC$11</c:f>
              <c:strCache>
                <c:ptCount val="1"/>
                <c:pt idx="0">
                  <c:v>WIN</c:v>
                </c:pt>
              </c:strCache>
            </c:strRef>
          </c:tx>
          <c:spPr>
            <a:ln w="19050" cap="rnd">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a:outerShdw blurRad="50800" dist="50800" dir="5400000" algn="ctr" rotWithShape="0">
                <a:schemeClr val="tx1">
                  <a:lumMod val="75000"/>
                  <a:lumOff val="25000"/>
                </a:schemeClr>
              </a:outerShdw>
            </a:effectLst>
          </c:spPr>
          <c:marker>
            <c:symbol val="none"/>
          </c:marker>
          <c:cat>
            <c:numRef>
              <c:f>Resultados!$O$246:$O$276</c:f>
              <c:numCache>
                <c:formatCode>[$-416]d;@</c:formatCode>
                <c:ptCount val="31"/>
                <c:pt idx="0">
                  <c:v>44409</c:v>
                </c:pt>
                <c:pt idx="1">
                  <c:v>44410</c:v>
                </c:pt>
                <c:pt idx="2">
                  <c:v>44411</c:v>
                </c:pt>
                <c:pt idx="3">
                  <c:v>44412</c:v>
                </c:pt>
                <c:pt idx="4">
                  <c:v>44413</c:v>
                </c:pt>
                <c:pt idx="5">
                  <c:v>44414</c:v>
                </c:pt>
                <c:pt idx="6">
                  <c:v>44415</c:v>
                </c:pt>
                <c:pt idx="7">
                  <c:v>44416</c:v>
                </c:pt>
                <c:pt idx="8">
                  <c:v>44417</c:v>
                </c:pt>
                <c:pt idx="9">
                  <c:v>44418</c:v>
                </c:pt>
                <c:pt idx="10">
                  <c:v>44419</c:v>
                </c:pt>
                <c:pt idx="11">
                  <c:v>44420</c:v>
                </c:pt>
                <c:pt idx="12">
                  <c:v>44421</c:v>
                </c:pt>
                <c:pt idx="13">
                  <c:v>44422</c:v>
                </c:pt>
                <c:pt idx="14">
                  <c:v>44423</c:v>
                </c:pt>
                <c:pt idx="15">
                  <c:v>44424</c:v>
                </c:pt>
                <c:pt idx="16">
                  <c:v>44425</c:v>
                </c:pt>
                <c:pt idx="17">
                  <c:v>44426</c:v>
                </c:pt>
                <c:pt idx="18">
                  <c:v>44427</c:v>
                </c:pt>
                <c:pt idx="19">
                  <c:v>44428</c:v>
                </c:pt>
                <c:pt idx="20">
                  <c:v>44429</c:v>
                </c:pt>
                <c:pt idx="21">
                  <c:v>44430</c:v>
                </c:pt>
                <c:pt idx="22">
                  <c:v>44431</c:v>
                </c:pt>
                <c:pt idx="23">
                  <c:v>44432</c:v>
                </c:pt>
                <c:pt idx="24">
                  <c:v>44433</c:v>
                </c:pt>
                <c:pt idx="25">
                  <c:v>44434</c:v>
                </c:pt>
                <c:pt idx="26">
                  <c:v>44435</c:v>
                </c:pt>
                <c:pt idx="27">
                  <c:v>44436</c:v>
                </c:pt>
                <c:pt idx="28">
                  <c:v>44437</c:v>
                </c:pt>
                <c:pt idx="29">
                  <c:v>44438</c:v>
                </c:pt>
                <c:pt idx="30">
                  <c:v>44439</c:v>
                </c:pt>
              </c:numCache>
            </c:numRef>
          </c:cat>
          <c:val>
            <c:numRef>
              <c:f>Resultados!$AO$246:$AO$276</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009B-4918-A4B7-CF66478E638A}"/>
            </c:ext>
          </c:extLst>
        </c:ser>
        <c:dLbls>
          <c:showLegendKey val="0"/>
          <c:showVal val="0"/>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3.1678004535147394E-2"/>
          <c:w val="0.92401305108030474"/>
          <c:h val="0.87085223132969036"/>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Resultados!$O$246:$O$276</c:f>
              <c:numCache>
                <c:formatCode>[$-416]d;@</c:formatCode>
                <c:ptCount val="31"/>
                <c:pt idx="0">
                  <c:v>44409</c:v>
                </c:pt>
                <c:pt idx="1">
                  <c:v>44410</c:v>
                </c:pt>
                <c:pt idx="2">
                  <c:v>44411</c:v>
                </c:pt>
                <c:pt idx="3">
                  <c:v>44412</c:v>
                </c:pt>
                <c:pt idx="4">
                  <c:v>44413</c:v>
                </c:pt>
                <c:pt idx="5">
                  <c:v>44414</c:v>
                </c:pt>
                <c:pt idx="6">
                  <c:v>44415</c:v>
                </c:pt>
                <c:pt idx="7">
                  <c:v>44416</c:v>
                </c:pt>
                <c:pt idx="8">
                  <c:v>44417</c:v>
                </c:pt>
                <c:pt idx="9">
                  <c:v>44418</c:v>
                </c:pt>
                <c:pt idx="10">
                  <c:v>44419</c:v>
                </c:pt>
                <c:pt idx="11">
                  <c:v>44420</c:v>
                </c:pt>
                <c:pt idx="12">
                  <c:v>44421</c:v>
                </c:pt>
                <c:pt idx="13">
                  <c:v>44422</c:v>
                </c:pt>
                <c:pt idx="14">
                  <c:v>44423</c:v>
                </c:pt>
                <c:pt idx="15">
                  <c:v>44424</c:v>
                </c:pt>
                <c:pt idx="16">
                  <c:v>44425</c:v>
                </c:pt>
                <c:pt idx="17">
                  <c:v>44426</c:v>
                </c:pt>
                <c:pt idx="18">
                  <c:v>44427</c:v>
                </c:pt>
                <c:pt idx="19">
                  <c:v>44428</c:v>
                </c:pt>
                <c:pt idx="20">
                  <c:v>44429</c:v>
                </c:pt>
                <c:pt idx="21">
                  <c:v>44430</c:v>
                </c:pt>
                <c:pt idx="22">
                  <c:v>44431</c:v>
                </c:pt>
                <c:pt idx="23">
                  <c:v>44432</c:v>
                </c:pt>
                <c:pt idx="24">
                  <c:v>44433</c:v>
                </c:pt>
                <c:pt idx="25">
                  <c:v>44434</c:v>
                </c:pt>
                <c:pt idx="26">
                  <c:v>44435</c:v>
                </c:pt>
                <c:pt idx="27">
                  <c:v>44436</c:v>
                </c:pt>
                <c:pt idx="28">
                  <c:v>44437</c:v>
                </c:pt>
                <c:pt idx="29">
                  <c:v>44438</c:v>
                </c:pt>
                <c:pt idx="30">
                  <c:v>44439</c:v>
                </c:pt>
              </c:numCache>
            </c:numRef>
          </c:cat>
          <c:val>
            <c:numRef>
              <c:f>Resultados!$T$246:$T$276</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6B8B-4A4A-8AEB-32390DDD521E}"/>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Resultados!$O$246:$O$276</c:f>
              <c:numCache>
                <c:formatCode>[$-416]d;@</c:formatCode>
                <c:ptCount val="31"/>
                <c:pt idx="0">
                  <c:v>44409</c:v>
                </c:pt>
                <c:pt idx="1">
                  <c:v>44410</c:v>
                </c:pt>
                <c:pt idx="2">
                  <c:v>44411</c:v>
                </c:pt>
                <c:pt idx="3">
                  <c:v>44412</c:v>
                </c:pt>
                <c:pt idx="4">
                  <c:v>44413</c:v>
                </c:pt>
                <c:pt idx="5">
                  <c:v>44414</c:v>
                </c:pt>
                <c:pt idx="6">
                  <c:v>44415</c:v>
                </c:pt>
                <c:pt idx="7">
                  <c:v>44416</c:v>
                </c:pt>
                <c:pt idx="8">
                  <c:v>44417</c:v>
                </c:pt>
                <c:pt idx="9">
                  <c:v>44418</c:v>
                </c:pt>
                <c:pt idx="10">
                  <c:v>44419</c:v>
                </c:pt>
                <c:pt idx="11">
                  <c:v>44420</c:v>
                </c:pt>
                <c:pt idx="12">
                  <c:v>44421</c:v>
                </c:pt>
                <c:pt idx="13">
                  <c:v>44422</c:v>
                </c:pt>
                <c:pt idx="14">
                  <c:v>44423</c:v>
                </c:pt>
                <c:pt idx="15">
                  <c:v>44424</c:v>
                </c:pt>
                <c:pt idx="16">
                  <c:v>44425</c:v>
                </c:pt>
                <c:pt idx="17">
                  <c:v>44426</c:v>
                </c:pt>
                <c:pt idx="18">
                  <c:v>44427</c:v>
                </c:pt>
                <c:pt idx="19">
                  <c:v>44428</c:v>
                </c:pt>
                <c:pt idx="20">
                  <c:v>44429</c:v>
                </c:pt>
                <c:pt idx="21">
                  <c:v>44430</c:v>
                </c:pt>
                <c:pt idx="22">
                  <c:v>44431</c:v>
                </c:pt>
                <c:pt idx="23">
                  <c:v>44432</c:v>
                </c:pt>
                <c:pt idx="24">
                  <c:v>44433</c:v>
                </c:pt>
                <c:pt idx="25">
                  <c:v>44434</c:v>
                </c:pt>
                <c:pt idx="26">
                  <c:v>44435</c:v>
                </c:pt>
                <c:pt idx="27">
                  <c:v>44436</c:v>
                </c:pt>
                <c:pt idx="28">
                  <c:v>44437</c:v>
                </c:pt>
                <c:pt idx="29">
                  <c:v>44438</c:v>
                </c:pt>
                <c:pt idx="30">
                  <c:v>44439</c:v>
                </c:pt>
              </c:numCache>
            </c:numRef>
          </c:cat>
          <c:val>
            <c:numRef>
              <c:f>Resultados!$AG$246:$AG$276</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6B8B-4A4A-8AEB-32390DDD521E}"/>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numFmt formatCode="[$-416]d\-mmm;@" sourceLinked="0"/>
        <c:majorTickMark val="out"/>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barChart>
        <c:barDir val="col"/>
        <c:grouping val="clustered"/>
        <c:varyColors val="0"/>
        <c:ser>
          <c:idx val="0"/>
          <c:order val="0"/>
          <c:tx>
            <c:strRef>
              <c:f>Resultados!$AX$13</c:f>
              <c:strCache>
                <c:ptCount val="1"/>
                <c:pt idx="0">
                  <c:v>SALDO NOTA DE CORR.</c:v>
                </c:pt>
              </c:strCache>
            </c:strRef>
          </c:tx>
          <c:spPr>
            <a:solidFill>
              <a:schemeClr val="accent6"/>
            </a:solidFill>
            <a:ln w="28575">
              <a:noFill/>
            </a:ln>
            <a:effectLst>
              <a:outerShdw blurRad="50800" dist="25400" dir="5400000" algn="ctr" rotWithShape="0">
                <a:schemeClr val="accent6">
                  <a:lumMod val="50000"/>
                </a:schemeClr>
              </a:outerShdw>
            </a:effectLst>
          </c:spPr>
          <c:invertIfNegative val="0"/>
          <c:dLbls>
            <c:delete val="1"/>
          </c:dLbls>
          <c:cat>
            <c:numRef>
              <c:f>Resultados!$O$246:$O$276</c:f>
              <c:numCache>
                <c:formatCode>[$-416]d;@</c:formatCode>
                <c:ptCount val="31"/>
                <c:pt idx="0">
                  <c:v>44409</c:v>
                </c:pt>
                <c:pt idx="1">
                  <c:v>44410</c:v>
                </c:pt>
                <c:pt idx="2">
                  <c:v>44411</c:v>
                </c:pt>
                <c:pt idx="3">
                  <c:v>44412</c:v>
                </c:pt>
                <c:pt idx="4">
                  <c:v>44413</c:v>
                </c:pt>
                <c:pt idx="5">
                  <c:v>44414</c:v>
                </c:pt>
                <c:pt idx="6">
                  <c:v>44415</c:v>
                </c:pt>
                <c:pt idx="7">
                  <c:v>44416</c:v>
                </c:pt>
                <c:pt idx="8">
                  <c:v>44417</c:v>
                </c:pt>
                <c:pt idx="9">
                  <c:v>44418</c:v>
                </c:pt>
                <c:pt idx="10">
                  <c:v>44419</c:v>
                </c:pt>
                <c:pt idx="11">
                  <c:v>44420</c:v>
                </c:pt>
                <c:pt idx="12">
                  <c:v>44421</c:v>
                </c:pt>
                <c:pt idx="13">
                  <c:v>44422</c:v>
                </c:pt>
                <c:pt idx="14">
                  <c:v>44423</c:v>
                </c:pt>
                <c:pt idx="15">
                  <c:v>44424</c:v>
                </c:pt>
                <c:pt idx="16">
                  <c:v>44425</c:v>
                </c:pt>
                <c:pt idx="17">
                  <c:v>44426</c:v>
                </c:pt>
                <c:pt idx="18">
                  <c:v>44427</c:v>
                </c:pt>
                <c:pt idx="19">
                  <c:v>44428</c:v>
                </c:pt>
                <c:pt idx="20">
                  <c:v>44429</c:v>
                </c:pt>
                <c:pt idx="21">
                  <c:v>44430</c:v>
                </c:pt>
                <c:pt idx="22">
                  <c:v>44431</c:v>
                </c:pt>
                <c:pt idx="23">
                  <c:v>44432</c:v>
                </c:pt>
                <c:pt idx="24">
                  <c:v>44433</c:v>
                </c:pt>
                <c:pt idx="25">
                  <c:v>44434</c:v>
                </c:pt>
                <c:pt idx="26">
                  <c:v>44435</c:v>
                </c:pt>
                <c:pt idx="27">
                  <c:v>44436</c:v>
                </c:pt>
                <c:pt idx="28">
                  <c:v>44437</c:v>
                </c:pt>
                <c:pt idx="29">
                  <c:v>44438</c:v>
                </c:pt>
                <c:pt idx="30">
                  <c:v>44439</c:v>
                </c:pt>
              </c:numCache>
            </c:numRef>
          </c:cat>
          <c:val>
            <c:numRef>
              <c:f>Resultados!$AX$246:$AX$276</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D5ED-4055-AB50-F944634F16A0}"/>
            </c:ext>
          </c:extLst>
        </c:ser>
        <c:dLbls>
          <c:showLegendKey val="0"/>
          <c:showVal val="1"/>
          <c:showCatName val="0"/>
          <c:showSerName val="0"/>
          <c:showPercent val="0"/>
          <c:showBubbleSize val="0"/>
        </c:dLbls>
        <c:gapWidth val="150"/>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803907657332019E-2"/>
          <c:y val="0.16066143998736371"/>
          <c:w val="0.89292022711379682"/>
          <c:h val="0.7736803543846521"/>
        </c:manualLayout>
      </c:layout>
      <c:barChart>
        <c:barDir val="col"/>
        <c:grouping val="clustered"/>
        <c:varyColors val="0"/>
        <c:ser>
          <c:idx val="0"/>
          <c:order val="0"/>
          <c:tx>
            <c:strRef>
              <c:f>Resultados!$J$302</c:f>
              <c:strCache>
                <c:ptCount val="1"/>
                <c:pt idx="0">
                  <c:v>WDO</c:v>
                </c:pt>
              </c:strCache>
            </c:strRef>
          </c:tx>
          <c:spPr>
            <a:gradFill flip="none" rotWithShape="1">
              <a:gsLst>
                <a:gs pos="0">
                  <a:schemeClr val="accent2">
                    <a:lumMod val="89000"/>
                  </a:schemeClr>
                </a:gs>
                <a:gs pos="25000">
                  <a:schemeClr val="accent2">
                    <a:lumMod val="89000"/>
                  </a:schemeClr>
                </a:gs>
                <a:gs pos="67000">
                  <a:schemeClr val="accent2">
                    <a:lumMod val="75000"/>
                  </a:schemeClr>
                </a:gs>
                <a:gs pos="96000">
                  <a:schemeClr val="accent2">
                    <a:lumMod val="50000"/>
                  </a:schemeClr>
                </a:gs>
              </a:gsLst>
              <a:path path="circle">
                <a:fillToRect l="50000" t="50000" r="50000" b="50000"/>
              </a:path>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Resultados!$J$307</c:f>
              <c:numCache>
                <c:formatCode>0%</c:formatCode>
                <c:ptCount val="1"/>
                <c:pt idx="0">
                  <c:v>0</c:v>
                </c:pt>
              </c:numCache>
            </c:numRef>
          </c:val>
          <c:extLst>
            <c:ext xmlns:c16="http://schemas.microsoft.com/office/drawing/2014/chart" uri="{C3380CC4-5D6E-409C-BE32-E72D297353CC}">
              <c16:uniqueId val="{00000000-622A-4338-BAF8-A3C9681DA698}"/>
            </c:ext>
          </c:extLst>
        </c:ser>
        <c:ser>
          <c:idx val="3"/>
          <c:order val="3"/>
          <c:tx>
            <c:strRef>
              <c:f>Resultados!$L$302</c:f>
              <c:strCache>
                <c:ptCount val="1"/>
                <c:pt idx="0">
                  <c:v>WIN</c:v>
                </c:pt>
              </c:strCache>
            </c:strRef>
          </c:tx>
          <c:spPr>
            <a:gradFill rotWithShape="1">
              <a:gsLst>
                <a:gs pos="0">
                  <a:schemeClr val="accent6">
                    <a:lumMod val="40000"/>
                    <a:lumOff val="60000"/>
                  </a:schemeClr>
                </a:gs>
                <a:gs pos="25000">
                  <a:schemeClr val="bg1">
                    <a:lumMod val="75000"/>
                  </a:schemeClr>
                </a:gs>
                <a:gs pos="100000">
                  <a:schemeClr val="bg1">
                    <a:lumMod val="50000"/>
                  </a:schemeClr>
                </a:gs>
              </a:gsLst>
              <a:path path="circle">
                <a:fillToRect l="50000" t="130000" r="50000" b="-30000"/>
              </a:path>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Resultados!$J$307</c:f>
              <c:numCache>
                <c:formatCode>0%</c:formatCode>
                <c:ptCount val="1"/>
                <c:pt idx="0">
                  <c:v>0</c:v>
                </c:pt>
              </c:numCache>
            </c:numRef>
          </c:val>
          <c:extLst>
            <c:ext xmlns:c16="http://schemas.microsoft.com/office/drawing/2014/chart" uri="{C3380CC4-5D6E-409C-BE32-E72D297353CC}">
              <c16:uniqueId val="{00000001-622A-4338-BAF8-A3C9681DA698}"/>
            </c:ext>
          </c:extLst>
        </c:ser>
        <c:dLbls>
          <c:dLblPos val="outEnd"/>
          <c:showLegendKey val="0"/>
          <c:showVal val="1"/>
          <c:showCatName val="0"/>
          <c:showSerName val="0"/>
          <c:showPercent val="0"/>
          <c:showBubbleSize val="0"/>
        </c:dLbls>
        <c:gapWidth val="100"/>
        <c:overlap val="-24"/>
        <c:axId val="543553320"/>
        <c:axId val="543553648"/>
        <c:extLst>
          <c:ext xmlns:c15="http://schemas.microsoft.com/office/drawing/2012/chart" uri="{02D57815-91ED-43cb-92C2-25804820EDAC}">
            <c15:filteredBarSeries>
              <c15:ser>
                <c:idx val="1"/>
                <c:order val="1"/>
                <c:tx>
                  <c:strRef>
                    <c:extLst>
                      <c:ext uri="{02D57815-91ED-43cb-92C2-25804820EDAC}">
                        <c15:formulaRef>
                          <c15:sqref>Resultados!#REF!</c15:sqref>
                        </c15:formulaRef>
                      </c:ext>
                    </c:extLst>
                    <c:strCache>
                      <c:ptCount val="1"/>
                      <c:pt idx="0">
                        <c:v>#REF!</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uri="{CE6537A1-D6FC-4f65-9D91-7224C49458BB}">
                      <c15:showLeaderLines val="1"/>
                      <c15:leaderLines>
                        <c:spPr>
                          <a:ln w="9525">
                            <a:solidFill>
                              <a:schemeClr val="lt1">
                                <a:lumMod val="95000"/>
                                <a:alpha val="54000"/>
                              </a:schemeClr>
                            </a:solidFill>
                          </a:ln>
                          <a:effectLst/>
                        </c:spPr>
                      </c15:leaderLines>
                    </c:ext>
                  </c:extLst>
                </c:dLbls>
                <c:val>
                  <c:numRef>
                    <c:extLst>
                      <c:ext uri="{02D57815-91ED-43cb-92C2-25804820EDAC}">
                        <c15:formulaRef>
                          <c15:sqref>Resultados!#REF!</c15:sqref>
                        </c15:formulaRef>
                      </c:ext>
                    </c:extLst>
                    <c:numCache>
                      <c:formatCode>General</c:formatCode>
                      <c:ptCount val="1"/>
                      <c:pt idx="0">
                        <c:v>1</c:v>
                      </c:pt>
                    </c:numCache>
                  </c:numRef>
                </c:val>
                <c:extLst>
                  <c:ext xmlns:c16="http://schemas.microsoft.com/office/drawing/2014/chart" uri="{C3380CC4-5D6E-409C-BE32-E72D297353CC}">
                    <c16:uniqueId val="{00000002-622A-4338-BAF8-A3C9681DA698}"/>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Resultados!$K$39</c15:sqref>
                        </c15:formulaRef>
                      </c:ext>
                    </c:extLst>
                    <c:strCache>
                      <c:ptCount val="1"/>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Resultados!$K$44</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3-622A-4338-BAF8-A3C9681DA698}"/>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Resultados!$M$39</c15:sqref>
                        </c15:formulaRef>
                      </c:ext>
                    </c:extLst>
                    <c:strCache>
                      <c:ptCount val="1"/>
                    </c:strCache>
                  </c:strRef>
                </c:tx>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Resultados!$M$44</c15:sqref>
                        </c15:formulaRef>
                      </c:ext>
                    </c:extLst>
                    <c:numCache>
                      <c:formatCode>General</c:formatCode>
                      <c:ptCount val="1"/>
                    </c:numCache>
                  </c:numRef>
                </c:val>
                <c:extLst xmlns:c15="http://schemas.microsoft.com/office/drawing/2012/chart">
                  <c:ext xmlns:c16="http://schemas.microsoft.com/office/drawing/2014/chart" uri="{C3380CC4-5D6E-409C-BE32-E72D297353CC}">
                    <c16:uniqueId val="{00000004-622A-4338-BAF8-A3C9681DA698}"/>
                  </c:ext>
                </c:extLst>
              </c15:ser>
            </c15:filteredBarSeries>
          </c:ext>
        </c:extLst>
      </c:barChart>
      <c:catAx>
        <c:axId val="543553320"/>
        <c:scaling>
          <c:orientation val="minMax"/>
        </c:scaling>
        <c:delete val="1"/>
        <c:axPos val="b"/>
        <c:numFmt formatCode="General" sourceLinked="1"/>
        <c:majorTickMark val="none"/>
        <c:minorTickMark val="none"/>
        <c:tickLblPos val="nextTo"/>
        <c:crossAx val="543553648"/>
        <c:crosses val="autoZero"/>
        <c:auto val="1"/>
        <c:lblAlgn val="ctr"/>
        <c:lblOffset val="100"/>
        <c:noMultiLvlLbl val="0"/>
      </c:catAx>
      <c:valAx>
        <c:axId val="543553648"/>
        <c:scaling>
          <c:orientation val="minMax"/>
          <c:max val="1"/>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crossAx val="5435533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35610200364297E-2"/>
          <c:w val="0.92401305108030474"/>
          <c:h val="0.82169467213114755"/>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cat>
            <c:numRef>
              <c:f>Resultados!$O$279:$O$309</c:f>
              <c:numCache>
                <c:formatCode>[$-416]d;@</c:formatCode>
                <c:ptCount val="31"/>
                <c:pt idx="0">
                  <c:v>44440</c:v>
                </c:pt>
                <c:pt idx="1">
                  <c:v>44441</c:v>
                </c:pt>
                <c:pt idx="2">
                  <c:v>44442</c:v>
                </c:pt>
                <c:pt idx="3">
                  <c:v>44443</c:v>
                </c:pt>
                <c:pt idx="4">
                  <c:v>44444</c:v>
                </c:pt>
                <c:pt idx="5">
                  <c:v>44445</c:v>
                </c:pt>
                <c:pt idx="6">
                  <c:v>44446</c:v>
                </c:pt>
                <c:pt idx="7">
                  <c:v>44447</c:v>
                </c:pt>
                <c:pt idx="8">
                  <c:v>44448</c:v>
                </c:pt>
                <c:pt idx="9">
                  <c:v>44449</c:v>
                </c:pt>
                <c:pt idx="10">
                  <c:v>44450</c:v>
                </c:pt>
                <c:pt idx="11">
                  <c:v>44451</c:v>
                </c:pt>
                <c:pt idx="12">
                  <c:v>44452</c:v>
                </c:pt>
                <c:pt idx="13">
                  <c:v>44453</c:v>
                </c:pt>
                <c:pt idx="14">
                  <c:v>44454</c:v>
                </c:pt>
                <c:pt idx="15">
                  <c:v>44455</c:v>
                </c:pt>
                <c:pt idx="16">
                  <c:v>44456</c:v>
                </c:pt>
                <c:pt idx="17">
                  <c:v>44457</c:v>
                </c:pt>
                <c:pt idx="18">
                  <c:v>44458</c:v>
                </c:pt>
                <c:pt idx="19">
                  <c:v>44459</c:v>
                </c:pt>
                <c:pt idx="20">
                  <c:v>44460</c:v>
                </c:pt>
                <c:pt idx="21">
                  <c:v>44461</c:v>
                </c:pt>
                <c:pt idx="22">
                  <c:v>44462</c:v>
                </c:pt>
                <c:pt idx="23">
                  <c:v>44463</c:v>
                </c:pt>
                <c:pt idx="24">
                  <c:v>44464</c:v>
                </c:pt>
                <c:pt idx="25">
                  <c:v>44465</c:v>
                </c:pt>
                <c:pt idx="26">
                  <c:v>44466</c:v>
                </c:pt>
                <c:pt idx="27">
                  <c:v>44467</c:v>
                </c:pt>
                <c:pt idx="28">
                  <c:v>44468</c:v>
                </c:pt>
                <c:pt idx="29">
                  <c:v>44469</c:v>
                </c:pt>
              </c:numCache>
            </c:numRef>
          </c:cat>
          <c:val>
            <c:numRef>
              <c:f>Resultados!$AA$279:$AA$309</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F928-4F2C-B882-15F93F6A7F6C}"/>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cat>
            <c:numRef>
              <c:f>Resultados!$O$279:$O$309</c:f>
              <c:numCache>
                <c:formatCode>[$-416]d;@</c:formatCode>
                <c:ptCount val="31"/>
                <c:pt idx="0">
                  <c:v>44440</c:v>
                </c:pt>
                <c:pt idx="1">
                  <c:v>44441</c:v>
                </c:pt>
                <c:pt idx="2">
                  <c:v>44442</c:v>
                </c:pt>
                <c:pt idx="3">
                  <c:v>44443</c:v>
                </c:pt>
                <c:pt idx="4">
                  <c:v>44444</c:v>
                </c:pt>
                <c:pt idx="5">
                  <c:v>44445</c:v>
                </c:pt>
                <c:pt idx="6">
                  <c:v>44446</c:v>
                </c:pt>
                <c:pt idx="7">
                  <c:v>44447</c:v>
                </c:pt>
                <c:pt idx="8">
                  <c:v>44448</c:v>
                </c:pt>
                <c:pt idx="9">
                  <c:v>44449</c:v>
                </c:pt>
                <c:pt idx="10">
                  <c:v>44450</c:v>
                </c:pt>
                <c:pt idx="11">
                  <c:v>44451</c:v>
                </c:pt>
                <c:pt idx="12">
                  <c:v>44452</c:v>
                </c:pt>
                <c:pt idx="13">
                  <c:v>44453</c:v>
                </c:pt>
                <c:pt idx="14">
                  <c:v>44454</c:v>
                </c:pt>
                <c:pt idx="15">
                  <c:v>44455</c:v>
                </c:pt>
                <c:pt idx="16">
                  <c:v>44456</c:v>
                </c:pt>
                <c:pt idx="17">
                  <c:v>44457</c:v>
                </c:pt>
                <c:pt idx="18">
                  <c:v>44458</c:v>
                </c:pt>
                <c:pt idx="19">
                  <c:v>44459</c:v>
                </c:pt>
                <c:pt idx="20">
                  <c:v>44460</c:v>
                </c:pt>
                <c:pt idx="21">
                  <c:v>44461</c:v>
                </c:pt>
                <c:pt idx="22">
                  <c:v>44462</c:v>
                </c:pt>
                <c:pt idx="23">
                  <c:v>44463</c:v>
                </c:pt>
                <c:pt idx="24">
                  <c:v>44464</c:v>
                </c:pt>
                <c:pt idx="25">
                  <c:v>44465</c:v>
                </c:pt>
                <c:pt idx="26">
                  <c:v>44466</c:v>
                </c:pt>
                <c:pt idx="27">
                  <c:v>44467</c:v>
                </c:pt>
                <c:pt idx="28">
                  <c:v>44468</c:v>
                </c:pt>
                <c:pt idx="29">
                  <c:v>44469</c:v>
                </c:pt>
              </c:numCache>
            </c:numRef>
          </c:cat>
          <c:val>
            <c:numRef>
              <c:f>Resultados!$AN$279:$AN$309</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F928-4F2C-B882-15F93F6A7F6C}"/>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bg1"/>
            </a:solidFill>
            <a:round/>
          </a:ln>
          <a:effectLst/>
        </c:spPr>
        <c:txPr>
          <a:bodyPr rot="-60000000" spcFirstLastPara="1" vertOverflow="ellipsis" vert="horz" wrap="square" anchor="b"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At val="44440"/>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lineChart>
        <c:grouping val="standard"/>
        <c:varyColors val="0"/>
        <c:ser>
          <c:idx val="0"/>
          <c:order val="0"/>
          <c:tx>
            <c:strRef>
              <c:f>Resultados!$AY$13</c:f>
              <c:strCache>
                <c:ptCount val="1"/>
                <c:pt idx="0">
                  <c:v>SALDO NOTA DE CORR. ACUMULADO</c:v>
                </c:pt>
              </c:strCache>
            </c:strRef>
          </c:tx>
          <c:spPr>
            <a:ln w="28575" cap="rnd">
              <a:solidFill>
                <a:schemeClr val="accent6">
                  <a:shade val="76000"/>
                </a:schemeClr>
              </a:solidFill>
              <a:round/>
            </a:ln>
            <a:effectLst>
              <a:outerShdw blurRad="50800" dist="25400" dir="5400000" algn="ctr" rotWithShape="0">
                <a:schemeClr val="accent6">
                  <a:lumMod val="50000"/>
                </a:schemeClr>
              </a:outerShdw>
            </a:effectLst>
          </c:spPr>
          <c:marker>
            <c:symbol val="none"/>
          </c:marker>
          <c:dLbls>
            <c:delete val="1"/>
          </c:dLbls>
          <c:cat>
            <c:numRef>
              <c:f>Resultados!$O$279:$O$309</c:f>
              <c:numCache>
                <c:formatCode>[$-416]d;@</c:formatCode>
                <c:ptCount val="31"/>
                <c:pt idx="0">
                  <c:v>44440</c:v>
                </c:pt>
                <c:pt idx="1">
                  <c:v>44441</c:v>
                </c:pt>
                <c:pt idx="2">
                  <c:v>44442</c:v>
                </c:pt>
                <c:pt idx="3">
                  <c:v>44443</c:v>
                </c:pt>
                <c:pt idx="4">
                  <c:v>44444</c:v>
                </c:pt>
                <c:pt idx="5">
                  <c:v>44445</c:v>
                </c:pt>
                <c:pt idx="6">
                  <c:v>44446</c:v>
                </c:pt>
                <c:pt idx="7">
                  <c:v>44447</c:v>
                </c:pt>
                <c:pt idx="8">
                  <c:v>44448</c:v>
                </c:pt>
                <c:pt idx="9">
                  <c:v>44449</c:v>
                </c:pt>
                <c:pt idx="10">
                  <c:v>44450</c:v>
                </c:pt>
                <c:pt idx="11">
                  <c:v>44451</c:v>
                </c:pt>
                <c:pt idx="12">
                  <c:v>44452</c:v>
                </c:pt>
                <c:pt idx="13">
                  <c:v>44453</c:v>
                </c:pt>
                <c:pt idx="14">
                  <c:v>44454</c:v>
                </c:pt>
                <c:pt idx="15">
                  <c:v>44455</c:v>
                </c:pt>
                <c:pt idx="16">
                  <c:v>44456</c:v>
                </c:pt>
                <c:pt idx="17">
                  <c:v>44457</c:v>
                </c:pt>
                <c:pt idx="18">
                  <c:v>44458</c:v>
                </c:pt>
                <c:pt idx="19">
                  <c:v>44459</c:v>
                </c:pt>
                <c:pt idx="20">
                  <c:v>44460</c:v>
                </c:pt>
                <c:pt idx="21">
                  <c:v>44461</c:v>
                </c:pt>
                <c:pt idx="22">
                  <c:v>44462</c:v>
                </c:pt>
                <c:pt idx="23">
                  <c:v>44463</c:v>
                </c:pt>
                <c:pt idx="24">
                  <c:v>44464</c:v>
                </c:pt>
                <c:pt idx="25">
                  <c:v>44465</c:v>
                </c:pt>
                <c:pt idx="26">
                  <c:v>44466</c:v>
                </c:pt>
                <c:pt idx="27">
                  <c:v>44467</c:v>
                </c:pt>
                <c:pt idx="28">
                  <c:v>44468</c:v>
                </c:pt>
                <c:pt idx="29">
                  <c:v>44469</c:v>
                </c:pt>
              </c:numCache>
            </c:numRef>
          </c:cat>
          <c:val>
            <c:numRef>
              <c:f>Resultados!$AY$279:$AY$309</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E099-40E5-A148-1FB10C144872}"/>
            </c:ext>
          </c:extLst>
        </c:ser>
        <c:ser>
          <c:idx val="1"/>
          <c:order val="1"/>
          <c:tx>
            <c:v>META</c:v>
          </c:tx>
          <c:spPr>
            <a:ln w="12700" cap="rnd">
              <a:solidFill>
                <a:srgbClr val="C00000"/>
              </a:solidFill>
              <a:round/>
            </a:ln>
            <a:effectLst/>
          </c:spPr>
          <c:marker>
            <c:symbol val="none"/>
          </c:marker>
          <c:dLbls>
            <c:delete val="1"/>
          </c:dLbls>
          <c:cat>
            <c:numRef>
              <c:f>Resultados!$O$279:$O$309</c:f>
              <c:numCache>
                <c:formatCode>[$-416]d;@</c:formatCode>
                <c:ptCount val="31"/>
                <c:pt idx="0">
                  <c:v>44440</c:v>
                </c:pt>
                <c:pt idx="1">
                  <c:v>44441</c:v>
                </c:pt>
                <c:pt idx="2">
                  <c:v>44442</c:v>
                </c:pt>
                <c:pt idx="3">
                  <c:v>44443</c:v>
                </c:pt>
                <c:pt idx="4">
                  <c:v>44444</c:v>
                </c:pt>
                <c:pt idx="5">
                  <c:v>44445</c:v>
                </c:pt>
                <c:pt idx="6">
                  <c:v>44446</c:v>
                </c:pt>
                <c:pt idx="7">
                  <c:v>44447</c:v>
                </c:pt>
                <c:pt idx="8">
                  <c:v>44448</c:v>
                </c:pt>
                <c:pt idx="9">
                  <c:v>44449</c:v>
                </c:pt>
                <c:pt idx="10">
                  <c:v>44450</c:v>
                </c:pt>
                <c:pt idx="11">
                  <c:v>44451</c:v>
                </c:pt>
                <c:pt idx="12">
                  <c:v>44452</c:v>
                </c:pt>
                <c:pt idx="13">
                  <c:v>44453</c:v>
                </c:pt>
                <c:pt idx="14">
                  <c:v>44454</c:v>
                </c:pt>
                <c:pt idx="15">
                  <c:v>44455</c:v>
                </c:pt>
                <c:pt idx="16">
                  <c:v>44456</c:v>
                </c:pt>
                <c:pt idx="17">
                  <c:v>44457</c:v>
                </c:pt>
                <c:pt idx="18">
                  <c:v>44458</c:v>
                </c:pt>
                <c:pt idx="19">
                  <c:v>44459</c:v>
                </c:pt>
                <c:pt idx="20">
                  <c:v>44460</c:v>
                </c:pt>
                <c:pt idx="21">
                  <c:v>44461</c:v>
                </c:pt>
                <c:pt idx="22">
                  <c:v>44462</c:v>
                </c:pt>
                <c:pt idx="23">
                  <c:v>44463</c:v>
                </c:pt>
                <c:pt idx="24">
                  <c:v>44464</c:v>
                </c:pt>
                <c:pt idx="25">
                  <c:v>44465</c:v>
                </c:pt>
                <c:pt idx="26">
                  <c:v>44466</c:v>
                </c:pt>
                <c:pt idx="27">
                  <c:v>44467</c:v>
                </c:pt>
                <c:pt idx="28">
                  <c:v>44468</c:v>
                </c:pt>
                <c:pt idx="29">
                  <c:v>44469</c:v>
                </c:pt>
              </c:numCache>
            </c:numRef>
          </c:cat>
          <c:val>
            <c:numRef>
              <c:f>Resultados!$EM$279:$EM$309</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E099-40E5-A148-1FB10C144872}"/>
            </c:ext>
          </c:extLst>
        </c:ser>
        <c:dLbls>
          <c:showLegendKey val="0"/>
          <c:showVal val="1"/>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59061930783238E-2"/>
          <c:w val="0.92401305108030474"/>
          <c:h val="0.82167122040072849"/>
        </c:manualLayout>
      </c:layout>
      <c:lineChart>
        <c:grouping val="standard"/>
        <c:varyColors val="0"/>
        <c:ser>
          <c:idx val="0"/>
          <c:order val="0"/>
          <c:tx>
            <c:strRef>
              <c:f>Resultados!$P$11</c:f>
              <c:strCache>
                <c:ptCount val="1"/>
                <c:pt idx="0">
                  <c:v>WDO</c:v>
                </c:pt>
              </c:strCache>
            </c:strRef>
          </c:tx>
          <c:spPr>
            <a:ln w="19050" cap="rnd">
              <a:gradFill flip="none" rotWithShape="1">
                <a:gsLst>
                  <a:gs pos="20000">
                    <a:schemeClr val="accent2">
                      <a:lumMod val="89000"/>
                    </a:schemeClr>
                  </a:gs>
                  <a:gs pos="23000">
                    <a:schemeClr val="accent2">
                      <a:lumMod val="89000"/>
                    </a:schemeClr>
                  </a:gs>
                  <a:gs pos="69000">
                    <a:schemeClr val="accent2">
                      <a:lumMod val="75000"/>
                    </a:schemeClr>
                  </a:gs>
                  <a:gs pos="97000">
                    <a:schemeClr val="accent2">
                      <a:lumMod val="70000"/>
                    </a:schemeClr>
                  </a:gs>
                </a:gsLst>
                <a:path path="circle">
                  <a:fillToRect l="50000" t="50000" r="50000" b="50000"/>
                </a:path>
                <a:tileRect/>
              </a:gradFill>
              <a:round/>
            </a:ln>
            <a:effectLst>
              <a:outerShdw blurRad="50800" dist="50800" dir="5400000" algn="ctr" rotWithShape="0">
                <a:schemeClr val="accent2">
                  <a:lumMod val="50000"/>
                </a:schemeClr>
              </a:outerShdw>
            </a:effectLst>
          </c:spPr>
          <c:marker>
            <c:symbol val="none"/>
          </c:marker>
          <c:cat>
            <c:numRef>
              <c:f>Resultados!$O$279:$O$309</c:f>
              <c:numCache>
                <c:formatCode>[$-416]d;@</c:formatCode>
                <c:ptCount val="31"/>
                <c:pt idx="0">
                  <c:v>44440</c:v>
                </c:pt>
                <c:pt idx="1">
                  <c:v>44441</c:v>
                </c:pt>
                <c:pt idx="2">
                  <c:v>44442</c:v>
                </c:pt>
                <c:pt idx="3">
                  <c:v>44443</c:v>
                </c:pt>
                <c:pt idx="4">
                  <c:v>44444</c:v>
                </c:pt>
                <c:pt idx="5">
                  <c:v>44445</c:v>
                </c:pt>
                <c:pt idx="6">
                  <c:v>44446</c:v>
                </c:pt>
                <c:pt idx="7">
                  <c:v>44447</c:v>
                </c:pt>
                <c:pt idx="8">
                  <c:v>44448</c:v>
                </c:pt>
                <c:pt idx="9">
                  <c:v>44449</c:v>
                </c:pt>
                <c:pt idx="10">
                  <c:v>44450</c:v>
                </c:pt>
                <c:pt idx="11">
                  <c:v>44451</c:v>
                </c:pt>
                <c:pt idx="12">
                  <c:v>44452</c:v>
                </c:pt>
                <c:pt idx="13">
                  <c:v>44453</c:v>
                </c:pt>
                <c:pt idx="14">
                  <c:v>44454</c:v>
                </c:pt>
                <c:pt idx="15">
                  <c:v>44455</c:v>
                </c:pt>
                <c:pt idx="16">
                  <c:v>44456</c:v>
                </c:pt>
                <c:pt idx="17">
                  <c:v>44457</c:v>
                </c:pt>
                <c:pt idx="18">
                  <c:v>44458</c:v>
                </c:pt>
                <c:pt idx="19">
                  <c:v>44459</c:v>
                </c:pt>
                <c:pt idx="20">
                  <c:v>44460</c:v>
                </c:pt>
                <c:pt idx="21">
                  <c:v>44461</c:v>
                </c:pt>
                <c:pt idx="22">
                  <c:v>44462</c:v>
                </c:pt>
                <c:pt idx="23">
                  <c:v>44463</c:v>
                </c:pt>
                <c:pt idx="24">
                  <c:v>44464</c:v>
                </c:pt>
                <c:pt idx="25">
                  <c:v>44465</c:v>
                </c:pt>
                <c:pt idx="26">
                  <c:v>44466</c:v>
                </c:pt>
                <c:pt idx="27">
                  <c:v>44467</c:v>
                </c:pt>
                <c:pt idx="28">
                  <c:v>44468</c:v>
                </c:pt>
                <c:pt idx="29">
                  <c:v>44469</c:v>
                </c:pt>
              </c:numCache>
            </c:numRef>
          </c:cat>
          <c:val>
            <c:numRef>
              <c:f>Resultados!$AB$279:$AB$309</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0C89-40F5-8ADE-0C584E831AEA}"/>
            </c:ext>
          </c:extLst>
        </c:ser>
        <c:ser>
          <c:idx val="1"/>
          <c:order val="1"/>
          <c:tx>
            <c:strRef>
              <c:f>Resultados!$AC$11</c:f>
              <c:strCache>
                <c:ptCount val="1"/>
                <c:pt idx="0">
                  <c:v>WIN</c:v>
                </c:pt>
              </c:strCache>
            </c:strRef>
          </c:tx>
          <c:spPr>
            <a:ln w="19050" cap="rnd">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a:outerShdw blurRad="50800" dist="50800" dir="5400000" algn="ctr" rotWithShape="0">
                <a:schemeClr val="tx1">
                  <a:lumMod val="75000"/>
                  <a:lumOff val="25000"/>
                </a:schemeClr>
              </a:outerShdw>
            </a:effectLst>
          </c:spPr>
          <c:marker>
            <c:symbol val="none"/>
          </c:marker>
          <c:cat>
            <c:numRef>
              <c:f>Resultados!$O$279:$O$309</c:f>
              <c:numCache>
                <c:formatCode>[$-416]d;@</c:formatCode>
                <c:ptCount val="31"/>
                <c:pt idx="0">
                  <c:v>44440</c:v>
                </c:pt>
                <c:pt idx="1">
                  <c:v>44441</c:v>
                </c:pt>
                <c:pt idx="2">
                  <c:v>44442</c:v>
                </c:pt>
                <c:pt idx="3">
                  <c:v>44443</c:v>
                </c:pt>
                <c:pt idx="4">
                  <c:v>44444</c:v>
                </c:pt>
                <c:pt idx="5">
                  <c:v>44445</c:v>
                </c:pt>
                <c:pt idx="6">
                  <c:v>44446</c:v>
                </c:pt>
                <c:pt idx="7">
                  <c:v>44447</c:v>
                </c:pt>
                <c:pt idx="8">
                  <c:v>44448</c:v>
                </c:pt>
                <c:pt idx="9">
                  <c:v>44449</c:v>
                </c:pt>
                <c:pt idx="10">
                  <c:v>44450</c:v>
                </c:pt>
                <c:pt idx="11">
                  <c:v>44451</c:v>
                </c:pt>
                <c:pt idx="12">
                  <c:v>44452</c:v>
                </c:pt>
                <c:pt idx="13">
                  <c:v>44453</c:v>
                </c:pt>
                <c:pt idx="14">
                  <c:v>44454</c:v>
                </c:pt>
                <c:pt idx="15">
                  <c:v>44455</c:v>
                </c:pt>
                <c:pt idx="16">
                  <c:v>44456</c:v>
                </c:pt>
                <c:pt idx="17">
                  <c:v>44457</c:v>
                </c:pt>
                <c:pt idx="18">
                  <c:v>44458</c:v>
                </c:pt>
                <c:pt idx="19">
                  <c:v>44459</c:v>
                </c:pt>
                <c:pt idx="20">
                  <c:v>44460</c:v>
                </c:pt>
                <c:pt idx="21">
                  <c:v>44461</c:v>
                </c:pt>
                <c:pt idx="22">
                  <c:v>44462</c:v>
                </c:pt>
                <c:pt idx="23">
                  <c:v>44463</c:v>
                </c:pt>
                <c:pt idx="24">
                  <c:v>44464</c:v>
                </c:pt>
                <c:pt idx="25">
                  <c:v>44465</c:v>
                </c:pt>
                <c:pt idx="26">
                  <c:v>44466</c:v>
                </c:pt>
                <c:pt idx="27">
                  <c:v>44467</c:v>
                </c:pt>
                <c:pt idx="28">
                  <c:v>44468</c:v>
                </c:pt>
                <c:pt idx="29">
                  <c:v>44469</c:v>
                </c:pt>
              </c:numCache>
            </c:numRef>
          </c:cat>
          <c:val>
            <c:numRef>
              <c:f>Resultados!$AO$279:$AO$309</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0C89-40F5-8ADE-0C584E831AEA}"/>
            </c:ext>
          </c:extLst>
        </c:ser>
        <c:dLbls>
          <c:showLegendKey val="0"/>
          <c:showVal val="0"/>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3.1678004535147394E-2"/>
          <c:w val="0.92401305108030474"/>
          <c:h val="0.87085223132969036"/>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Resultados!$O$279:$O$309</c:f>
              <c:numCache>
                <c:formatCode>[$-416]d;@</c:formatCode>
                <c:ptCount val="31"/>
                <c:pt idx="0">
                  <c:v>44440</c:v>
                </c:pt>
                <c:pt idx="1">
                  <c:v>44441</c:v>
                </c:pt>
                <c:pt idx="2">
                  <c:v>44442</c:v>
                </c:pt>
                <c:pt idx="3">
                  <c:v>44443</c:v>
                </c:pt>
                <c:pt idx="4">
                  <c:v>44444</c:v>
                </c:pt>
                <c:pt idx="5">
                  <c:v>44445</c:v>
                </c:pt>
                <c:pt idx="6">
                  <c:v>44446</c:v>
                </c:pt>
                <c:pt idx="7">
                  <c:v>44447</c:v>
                </c:pt>
                <c:pt idx="8">
                  <c:v>44448</c:v>
                </c:pt>
                <c:pt idx="9">
                  <c:v>44449</c:v>
                </c:pt>
                <c:pt idx="10">
                  <c:v>44450</c:v>
                </c:pt>
                <c:pt idx="11">
                  <c:v>44451</c:v>
                </c:pt>
                <c:pt idx="12">
                  <c:v>44452</c:v>
                </c:pt>
                <c:pt idx="13">
                  <c:v>44453</c:v>
                </c:pt>
                <c:pt idx="14">
                  <c:v>44454</c:v>
                </c:pt>
                <c:pt idx="15">
                  <c:v>44455</c:v>
                </c:pt>
                <c:pt idx="16">
                  <c:v>44456</c:v>
                </c:pt>
                <c:pt idx="17">
                  <c:v>44457</c:v>
                </c:pt>
                <c:pt idx="18">
                  <c:v>44458</c:v>
                </c:pt>
                <c:pt idx="19">
                  <c:v>44459</c:v>
                </c:pt>
                <c:pt idx="20">
                  <c:v>44460</c:v>
                </c:pt>
                <c:pt idx="21">
                  <c:v>44461</c:v>
                </c:pt>
                <c:pt idx="22">
                  <c:v>44462</c:v>
                </c:pt>
                <c:pt idx="23">
                  <c:v>44463</c:v>
                </c:pt>
                <c:pt idx="24">
                  <c:v>44464</c:v>
                </c:pt>
                <c:pt idx="25">
                  <c:v>44465</c:v>
                </c:pt>
                <c:pt idx="26">
                  <c:v>44466</c:v>
                </c:pt>
                <c:pt idx="27">
                  <c:v>44467</c:v>
                </c:pt>
                <c:pt idx="28">
                  <c:v>44468</c:v>
                </c:pt>
                <c:pt idx="29">
                  <c:v>44469</c:v>
                </c:pt>
              </c:numCache>
            </c:numRef>
          </c:cat>
          <c:val>
            <c:numRef>
              <c:f>Resultados!$T$279:$T$309</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E380-44B7-A92D-D9A80CB9D8C8}"/>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Resultados!$O$279:$O$309</c:f>
              <c:numCache>
                <c:formatCode>[$-416]d;@</c:formatCode>
                <c:ptCount val="31"/>
                <c:pt idx="0">
                  <c:v>44440</c:v>
                </c:pt>
                <c:pt idx="1">
                  <c:v>44441</c:v>
                </c:pt>
                <c:pt idx="2">
                  <c:v>44442</c:v>
                </c:pt>
                <c:pt idx="3">
                  <c:v>44443</c:v>
                </c:pt>
                <c:pt idx="4">
                  <c:v>44444</c:v>
                </c:pt>
                <c:pt idx="5">
                  <c:v>44445</c:v>
                </c:pt>
                <c:pt idx="6">
                  <c:v>44446</c:v>
                </c:pt>
                <c:pt idx="7">
                  <c:v>44447</c:v>
                </c:pt>
                <c:pt idx="8">
                  <c:v>44448</c:v>
                </c:pt>
                <c:pt idx="9">
                  <c:v>44449</c:v>
                </c:pt>
                <c:pt idx="10">
                  <c:v>44450</c:v>
                </c:pt>
                <c:pt idx="11">
                  <c:v>44451</c:v>
                </c:pt>
                <c:pt idx="12">
                  <c:v>44452</c:v>
                </c:pt>
                <c:pt idx="13">
                  <c:v>44453</c:v>
                </c:pt>
                <c:pt idx="14">
                  <c:v>44454</c:v>
                </c:pt>
                <c:pt idx="15">
                  <c:v>44455</c:v>
                </c:pt>
                <c:pt idx="16">
                  <c:v>44456</c:v>
                </c:pt>
                <c:pt idx="17">
                  <c:v>44457</c:v>
                </c:pt>
                <c:pt idx="18">
                  <c:v>44458</c:v>
                </c:pt>
                <c:pt idx="19">
                  <c:v>44459</c:v>
                </c:pt>
                <c:pt idx="20">
                  <c:v>44460</c:v>
                </c:pt>
                <c:pt idx="21">
                  <c:v>44461</c:v>
                </c:pt>
                <c:pt idx="22">
                  <c:v>44462</c:v>
                </c:pt>
                <c:pt idx="23">
                  <c:v>44463</c:v>
                </c:pt>
                <c:pt idx="24">
                  <c:v>44464</c:v>
                </c:pt>
                <c:pt idx="25">
                  <c:v>44465</c:v>
                </c:pt>
                <c:pt idx="26">
                  <c:v>44466</c:v>
                </c:pt>
                <c:pt idx="27">
                  <c:v>44467</c:v>
                </c:pt>
                <c:pt idx="28">
                  <c:v>44468</c:v>
                </c:pt>
                <c:pt idx="29">
                  <c:v>44469</c:v>
                </c:pt>
              </c:numCache>
            </c:numRef>
          </c:cat>
          <c:val>
            <c:numRef>
              <c:f>Resultados!$AG$279:$AG$309</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E380-44B7-A92D-D9A80CB9D8C8}"/>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numFmt formatCode="[$-416]d\-mmm;@" sourceLinked="0"/>
        <c:majorTickMark val="out"/>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barChart>
        <c:barDir val="col"/>
        <c:grouping val="clustered"/>
        <c:varyColors val="0"/>
        <c:ser>
          <c:idx val="0"/>
          <c:order val="0"/>
          <c:tx>
            <c:strRef>
              <c:f>Resultados!$AX$13</c:f>
              <c:strCache>
                <c:ptCount val="1"/>
                <c:pt idx="0">
                  <c:v>SALDO NOTA DE CORR.</c:v>
                </c:pt>
              </c:strCache>
            </c:strRef>
          </c:tx>
          <c:spPr>
            <a:solidFill>
              <a:schemeClr val="accent6"/>
            </a:solidFill>
            <a:ln w="28575">
              <a:noFill/>
            </a:ln>
            <a:effectLst>
              <a:outerShdw blurRad="50800" dist="25400" dir="5400000" algn="ctr" rotWithShape="0">
                <a:schemeClr val="accent6">
                  <a:lumMod val="50000"/>
                </a:schemeClr>
              </a:outerShdw>
            </a:effectLst>
          </c:spPr>
          <c:invertIfNegative val="0"/>
          <c:dLbls>
            <c:delete val="1"/>
          </c:dLbls>
          <c:cat>
            <c:numRef>
              <c:f>Resultados!$O$279:$O$309</c:f>
              <c:numCache>
                <c:formatCode>[$-416]d;@</c:formatCode>
                <c:ptCount val="31"/>
                <c:pt idx="0">
                  <c:v>44440</c:v>
                </c:pt>
                <c:pt idx="1">
                  <c:v>44441</c:v>
                </c:pt>
                <c:pt idx="2">
                  <c:v>44442</c:v>
                </c:pt>
                <c:pt idx="3">
                  <c:v>44443</c:v>
                </c:pt>
                <c:pt idx="4">
                  <c:v>44444</c:v>
                </c:pt>
                <c:pt idx="5">
                  <c:v>44445</c:v>
                </c:pt>
                <c:pt idx="6">
                  <c:v>44446</c:v>
                </c:pt>
                <c:pt idx="7">
                  <c:v>44447</c:v>
                </c:pt>
                <c:pt idx="8">
                  <c:v>44448</c:v>
                </c:pt>
                <c:pt idx="9">
                  <c:v>44449</c:v>
                </c:pt>
                <c:pt idx="10">
                  <c:v>44450</c:v>
                </c:pt>
                <c:pt idx="11">
                  <c:v>44451</c:v>
                </c:pt>
                <c:pt idx="12">
                  <c:v>44452</c:v>
                </c:pt>
                <c:pt idx="13">
                  <c:v>44453</c:v>
                </c:pt>
                <c:pt idx="14">
                  <c:v>44454</c:v>
                </c:pt>
                <c:pt idx="15">
                  <c:v>44455</c:v>
                </c:pt>
                <c:pt idx="16">
                  <c:v>44456</c:v>
                </c:pt>
                <c:pt idx="17">
                  <c:v>44457</c:v>
                </c:pt>
                <c:pt idx="18">
                  <c:v>44458</c:v>
                </c:pt>
                <c:pt idx="19">
                  <c:v>44459</c:v>
                </c:pt>
                <c:pt idx="20">
                  <c:v>44460</c:v>
                </c:pt>
                <c:pt idx="21">
                  <c:v>44461</c:v>
                </c:pt>
                <c:pt idx="22">
                  <c:v>44462</c:v>
                </c:pt>
                <c:pt idx="23">
                  <c:v>44463</c:v>
                </c:pt>
                <c:pt idx="24">
                  <c:v>44464</c:v>
                </c:pt>
                <c:pt idx="25">
                  <c:v>44465</c:v>
                </c:pt>
                <c:pt idx="26">
                  <c:v>44466</c:v>
                </c:pt>
                <c:pt idx="27">
                  <c:v>44467</c:v>
                </c:pt>
                <c:pt idx="28">
                  <c:v>44468</c:v>
                </c:pt>
                <c:pt idx="29">
                  <c:v>44469</c:v>
                </c:pt>
              </c:numCache>
            </c:numRef>
          </c:cat>
          <c:val>
            <c:numRef>
              <c:f>Resultados!$AX$279:$AX$309</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1098-497D-932C-A97FA7798A8B}"/>
            </c:ext>
          </c:extLst>
        </c:ser>
        <c:dLbls>
          <c:showLegendKey val="0"/>
          <c:showVal val="1"/>
          <c:showCatName val="0"/>
          <c:showSerName val="0"/>
          <c:showPercent val="0"/>
          <c:showBubbleSize val="0"/>
        </c:dLbls>
        <c:gapWidth val="150"/>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803907657332019E-2"/>
          <c:y val="0.16066143998736371"/>
          <c:w val="0.89292022711379682"/>
          <c:h val="0.7736803543846521"/>
        </c:manualLayout>
      </c:layout>
      <c:barChart>
        <c:barDir val="col"/>
        <c:grouping val="clustered"/>
        <c:varyColors val="0"/>
        <c:ser>
          <c:idx val="0"/>
          <c:order val="0"/>
          <c:tx>
            <c:strRef>
              <c:f>Resultados!$J$335</c:f>
              <c:strCache>
                <c:ptCount val="1"/>
                <c:pt idx="0">
                  <c:v>WDO</c:v>
                </c:pt>
              </c:strCache>
            </c:strRef>
          </c:tx>
          <c:spPr>
            <a:gradFill flip="none" rotWithShape="1">
              <a:gsLst>
                <a:gs pos="0">
                  <a:schemeClr val="accent2">
                    <a:lumMod val="89000"/>
                  </a:schemeClr>
                </a:gs>
                <a:gs pos="25000">
                  <a:schemeClr val="accent2">
                    <a:lumMod val="89000"/>
                  </a:schemeClr>
                </a:gs>
                <a:gs pos="67000">
                  <a:schemeClr val="accent2">
                    <a:lumMod val="75000"/>
                  </a:schemeClr>
                </a:gs>
                <a:gs pos="96000">
                  <a:schemeClr val="accent2">
                    <a:lumMod val="50000"/>
                  </a:schemeClr>
                </a:gs>
              </a:gsLst>
              <a:path path="circle">
                <a:fillToRect l="50000" t="50000" r="50000" b="50000"/>
              </a:path>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Resultados!$J$340</c:f>
              <c:numCache>
                <c:formatCode>0%</c:formatCode>
                <c:ptCount val="1"/>
                <c:pt idx="0">
                  <c:v>0</c:v>
                </c:pt>
              </c:numCache>
            </c:numRef>
          </c:val>
          <c:extLst>
            <c:ext xmlns:c16="http://schemas.microsoft.com/office/drawing/2014/chart" uri="{C3380CC4-5D6E-409C-BE32-E72D297353CC}">
              <c16:uniqueId val="{00000000-5FDB-44AC-8DBF-6B44008B2D2C}"/>
            </c:ext>
          </c:extLst>
        </c:ser>
        <c:ser>
          <c:idx val="3"/>
          <c:order val="3"/>
          <c:tx>
            <c:strRef>
              <c:f>Resultados!$L$335</c:f>
              <c:strCache>
                <c:ptCount val="1"/>
                <c:pt idx="0">
                  <c:v>WIN</c:v>
                </c:pt>
              </c:strCache>
            </c:strRef>
          </c:tx>
          <c:spPr>
            <a:gradFill rotWithShape="1">
              <a:gsLst>
                <a:gs pos="0">
                  <a:schemeClr val="accent6">
                    <a:lumMod val="40000"/>
                    <a:lumOff val="60000"/>
                  </a:schemeClr>
                </a:gs>
                <a:gs pos="25000">
                  <a:schemeClr val="bg1">
                    <a:lumMod val="75000"/>
                  </a:schemeClr>
                </a:gs>
                <a:gs pos="100000">
                  <a:schemeClr val="bg1">
                    <a:lumMod val="50000"/>
                  </a:schemeClr>
                </a:gs>
              </a:gsLst>
              <a:path path="circle">
                <a:fillToRect l="50000" t="130000" r="50000" b="-30000"/>
              </a:path>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Resultados!$L$340</c:f>
              <c:numCache>
                <c:formatCode>0%</c:formatCode>
                <c:ptCount val="1"/>
                <c:pt idx="0">
                  <c:v>0</c:v>
                </c:pt>
              </c:numCache>
            </c:numRef>
          </c:val>
          <c:extLst>
            <c:ext xmlns:c16="http://schemas.microsoft.com/office/drawing/2014/chart" uri="{C3380CC4-5D6E-409C-BE32-E72D297353CC}">
              <c16:uniqueId val="{00000001-5FDB-44AC-8DBF-6B44008B2D2C}"/>
            </c:ext>
          </c:extLst>
        </c:ser>
        <c:dLbls>
          <c:dLblPos val="outEnd"/>
          <c:showLegendKey val="0"/>
          <c:showVal val="1"/>
          <c:showCatName val="0"/>
          <c:showSerName val="0"/>
          <c:showPercent val="0"/>
          <c:showBubbleSize val="0"/>
        </c:dLbls>
        <c:gapWidth val="100"/>
        <c:overlap val="-24"/>
        <c:axId val="543553320"/>
        <c:axId val="543553648"/>
        <c:extLst>
          <c:ext xmlns:c15="http://schemas.microsoft.com/office/drawing/2012/chart" uri="{02D57815-91ED-43cb-92C2-25804820EDAC}">
            <c15:filteredBarSeries>
              <c15:ser>
                <c:idx val="1"/>
                <c:order val="1"/>
                <c:tx>
                  <c:strRef>
                    <c:extLst>
                      <c:ext uri="{02D57815-91ED-43cb-92C2-25804820EDAC}">
                        <c15:formulaRef>
                          <c15:sqref>Resultados!#REF!</c15:sqref>
                        </c15:formulaRef>
                      </c:ext>
                    </c:extLst>
                    <c:strCache>
                      <c:ptCount val="1"/>
                      <c:pt idx="0">
                        <c:v>#REF!</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uri="{CE6537A1-D6FC-4f65-9D91-7224C49458BB}">
                      <c15:showLeaderLines val="1"/>
                      <c15:leaderLines>
                        <c:spPr>
                          <a:ln w="9525">
                            <a:solidFill>
                              <a:schemeClr val="lt1">
                                <a:lumMod val="95000"/>
                                <a:alpha val="54000"/>
                              </a:schemeClr>
                            </a:solidFill>
                          </a:ln>
                          <a:effectLst/>
                        </c:spPr>
                      </c15:leaderLines>
                    </c:ext>
                  </c:extLst>
                </c:dLbls>
                <c:val>
                  <c:numRef>
                    <c:extLst>
                      <c:ext uri="{02D57815-91ED-43cb-92C2-25804820EDAC}">
                        <c15:formulaRef>
                          <c15:sqref>Resultados!#REF!</c15:sqref>
                        </c15:formulaRef>
                      </c:ext>
                    </c:extLst>
                    <c:numCache>
                      <c:formatCode>General</c:formatCode>
                      <c:ptCount val="1"/>
                      <c:pt idx="0">
                        <c:v>1</c:v>
                      </c:pt>
                    </c:numCache>
                  </c:numRef>
                </c:val>
                <c:extLst>
                  <c:ext xmlns:c16="http://schemas.microsoft.com/office/drawing/2014/chart" uri="{C3380CC4-5D6E-409C-BE32-E72D297353CC}">
                    <c16:uniqueId val="{00000002-5FDB-44AC-8DBF-6B44008B2D2C}"/>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Resultados!$K$39</c15:sqref>
                        </c15:formulaRef>
                      </c:ext>
                    </c:extLst>
                    <c:strCache>
                      <c:ptCount val="1"/>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Resultados!$K$44</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3-5FDB-44AC-8DBF-6B44008B2D2C}"/>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Resultados!$M$39</c15:sqref>
                        </c15:formulaRef>
                      </c:ext>
                    </c:extLst>
                    <c:strCache>
                      <c:ptCount val="1"/>
                    </c:strCache>
                  </c:strRef>
                </c:tx>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Resultados!$M$44</c15:sqref>
                        </c15:formulaRef>
                      </c:ext>
                    </c:extLst>
                    <c:numCache>
                      <c:formatCode>General</c:formatCode>
                      <c:ptCount val="1"/>
                    </c:numCache>
                  </c:numRef>
                </c:val>
                <c:extLst xmlns:c15="http://schemas.microsoft.com/office/drawing/2012/chart">
                  <c:ext xmlns:c16="http://schemas.microsoft.com/office/drawing/2014/chart" uri="{C3380CC4-5D6E-409C-BE32-E72D297353CC}">
                    <c16:uniqueId val="{00000004-5FDB-44AC-8DBF-6B44008B2D2C}"/>
                  </c:ext>
                </c:extLst>
              </c15:ser>
            </c15:filteredBarSeries>
          </c:ext>
        </c:extLst>
      </c:barChart>
      <c:catAx>
        <c:axId val="543553320"/>
        <c:scaling>
          <c:orientation val="minMax"/>
        </c:scaling>
        <c:delete val="1"/>
        <c:axPos val="b"/>
        <c:numFmt formatCode="General" sourceLinked="1"/>
        <c:majorTickMark val="none"/>
        <c:minorTickMark val="none"/>
        <c:tickLblPos val="nextTo"/>
        <c:crossAx val="543553648"/>
        <c:crosses val="autoZero"/>
        <c:auto val="1"/>
        <c:lblAlgn val="ctr"/>
        <c:lblOffset val="100"/>
        <c:noMultiLvlLbl val="0"/>
      </c:catAx>
      <c:valAx>
        <c:axId val="543553648"/>
        <c:scaling>
          <c:orientation val="minMax"/>
          <c:max val="1"/>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crossAx val="5435533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35610200364297E-2"/>
          <c:w val="0.92401305108030474"/>
          <c:h val="0.82169467213114755"/>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cat>
            <c:numRef>
              <c:f>Resultados!$O$312:$O$342</c:f>
              <c:numCache>
                <c:formatCode>[$-416]d;@</c:formatCode>
                <c:ptCount val="31"/>
                <c:pt idx="0">
                  <c:v>44470</c:v>
                </c:pt>
                <c:pt idx="1">
                  <c:v>44471</c:v>
                </c:pt>
                <c:pt idx="2">
                  <c:v>44472</c:v>
                </c:pt>
                <c:pt idx="3">
                  <c:v>44473</c:v>
                </c:pt>
                <c:pt idx="4">
                  <c:v>44474</c:v>
                </c:pt>
                <c:pt idx="5">
                  <c:v>44475</c:v>
                </c:pt>
                <c:pt idx="6">
                  <c:v>44476</c:v>
                </c:pt>
                <c:pt idx="7">
                  <c:v>44477</c:v>
                </c:pt>
                <c:pt idx="8">
                  <c:v>44478</c:v>
                </c:pt>
                <c:pt idx="9">
                  <c:v>44479</c:v>
                </c:pt>
                <c:pt idx="10">
                  <c:v>44480</c:v>
                </c:pt>
                <c:pt idx="11">
                  <c:v>44481</c:v>
                </c:pt>
                <c:pt idx="12">
                  <c:v>44482</c:v>
                </c:pt>
                <c:pt idx="13">
                  <c:v>44483</c:v>
                </c:pt>
                <c:pt idx="14">
                  <c:v>44484</c:v>
                </c:pt>
                <c:pt idx="15">
                  <c:v>44485</c:v>
                </c:pt>
                <c:pt idx="16">
                  <c:v>44486</c:v>
                </c:pt>
                <c:pt idx="17">
                  <c:v>44487</c:v>
                </c:pt>
                <c:pt idx="18">
                  <c:v>44488</c:v>
                </c:pt>
                <c:pt idx="19">
                  <c:v>44489</c:v>
                </c:pt>
                <c:pt idx="20">
                  <c:v>44490</c:v>
                </c:pt>
                <c:pt idx="21">
                  <c:v>44491</c:v>
                </c:pt>
                <c:pt idx="22">
                  <c:v>44492</c:v>
                </c:pt>
                <c:pt idx="23">
                  <c:v>44493</c:v>
                </c:pt>
                <c:pt idx="24">
                  <c:v>44494</c:v>
                </c:pt>
                <c:pt idx="25">
                  <c:v>44495</c:v>
                </c:pt>
                <c:pt idx="26">
                  <c:v>44496</c:v>
                </c:pt>
                <c:pt idx="27">
                  <c:v>44497</c:v>
                </c:pt>
                <c:pt idx="28">
                  <c:v>44498</c:v>
                </c:pt>
                <c:pt idx="29">
                  <c:v>44499</c:v>
                </c:pt>
                <c:pt idx="30">
                  <c:v>44500</c:v>
                </c:pt>
              </c:numCache>
            </c:numRef>
          </c:cat>
          <c:val>
            <c:numRef>
              <c:f>Resultados!$AA$312:$AA$342</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95EA-4206-A188-3FDF80621FBC}"/>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cat>
            <c:numRef>
              <c:f>Resultados!$O$312:$O$342</c:f>
              <c:numCache>
                <c:formatCode>[$-416]d;@</c:formatCode>
                <c:ptCount val="31"/>
                <c:pt idx="0">
                  <c:v>44470</c:v>
                </c:pt>
                <c:pt idx="1">
                  <c:v>44471</c:v>
                </c:pt>
                <c:pt idx="2">
                  <c:v>44472</c:v>
                </c:pt>
                <c:pt idx="3">
                  <c:v>44473</c:v>
                </c:pt>
                <c:pt idx="4">
                  <c:v>44474</c:v>
                </c:pt>
                <c:pt idx="5">
                  <c:v>44475</c:v>
                </c:pt>
                <c:pt idx="6">
                  <c:v>44476</c:v>
                </c:pt>
                <c:pt idx="7">
                  <c:v>44477</c:v>
                </c:pt>
                <c:pt idx="8">
                  <c:v>44478</c:v>
                </c:pt>
                <c:pt idx="9">
                  <c:v>44479</c:v>
                </c:pt>
                <c:pt idx="10">
                  <c:v>44480</c:v>
                </c:pt>
                <c:pt idx="11">
                  <c:v>44481</c:v>
                </c:pt>
                <c:pt idx="12">
                  <c:v>44482</c:v>
                </c:pt>
                <c:pt idx="13">
                  <c:v>44483</c:v>
                </c:pt>
                <c:pt idx="14">
                  <c:v>44484</c:v>
                </c:pt>
                <c:pt idx="15">
                  <c:v>44485</c:v>
                </c:pt>
                <c:pt idx="16">
                  <c:v>44486</c:v>
                </c:pt>
                <c:pt idx="17">
                  <c:v>44487</c:v>
                </c:pt>
                <c:pt idx="18">
                  <c:v>44488</c:v>
                </c:pt>
                <c:pt idx="19">
                  <c:v>44489</c:v>
                </c:pt>
                <c:pt idx="20">
                  <c:v>44490</c:v>
                </c:pt>
                <c:pt idx="21">
                  <c:v>44491</c:v>
                </c:pt>
                <c:pt idx="22">
                  <c:v>44492</c:v>
                </c:pt>
                <c:pt idx="23">
                  <c:v>44493</c:v>
                </c:pt>
                <c:pt idx="24">
                  <c:v>44494</c:v>
                </c:pt>
                <c:pt idx="25">
                  <c:v>44495</c:v>
                </c:pt>
                <c:pt idx="26">
                  <c:v>44496</c:v>
                </c:pt>
                <c:pt idx="27">
                  <c:v>44497</c:v>
                </c:pt>
                <c:pt idx="28">
                  <c:v>44498</c:v>
                </c:pt>
                <c:pt idx="29">
                  <c:v>44499</c:v>
                </c:pt>
                <c:pt idx="30">
                  <c:v>44500</c:v>
                </c:pt>
              </c:numCache>
            </c:numRef>
          </c:cat>
          <c:val>
            <c:numRef>
              <c:f>Resultados!$AN$312:$AN$342</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95EA-4206-A188-3FDF80621FBC}"/>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bg1"/>
            </a:solidFill>
            <a:round/>
          </a:ln>
          <a:effectLst/>
        </c:spPr>
        <c:txPr>
          <a:bodyPr rot="-60000000" spcFirstLastPara="1" vertOverflow="ellipsis" vert="horz" wrap="square" anchor="b"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At val="44470"/>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lineChart>
        <c:grouping val="standard"/>
        <c:varyColors val="0"/>
        <c:ser>
          <c:idx val="0"/>
          <c:order val="0"/>
          <c:tx>
            <c:strRef>
              <c:f>Resultados!$AY$13</c:f>
              <c:strCache>
                <c:ptCount val="1"/>
                <c:pt idx="0">
                  <c:v>SALDO NOTA DE CORR. ACUMULADO</c:v>
                </c:pt>
              </c:strCache>
            </c:strRef>
          </c:tx>
          <c:spPr>
            <a:ln w="28575" cap="rnd">
              <a:solidFill>
                <a:schemeClr val="accent6">
                  <a:shade val="76000"/>
                </a:schemeClr>
              </a:solidFill>
              <a:round/>
            </a:ln>
            <a:effectLst>
              <a:outerShdw blurRad="50800" dist="25400" dir="5400000" algn="ctr" rotWithShape="0">
                <a:schemeClr val="accent6">
                  <a:lumMod val="50000"/>
                </a:schemeClr>
              </a:outerShdw>
            </a:effectLst>
          </c:spPr>
          <c:marker>
            <c:symbol val="none"/>
          </c:marker>
          <c:dLbls>
            <c:delete val="1"/>
          </c:dLbls>
          <c:cat>
            <c:numRef>
              <c:f>Resultados!$O$312:$O$342</c:f>
              <c:numCache>
                <c:formatCode>[$-416]d;@</c:formatCode>
                <c:ptCount val="31"/>
                <c:pt idx="0">
                  <c:v>44470</c:v>
                </c:pt>
                <c:pt idx="1">
                  <c:v>44471</c:v>
                </c:pt>
                <c:pt idx="2">
                  <c:v>44472</c:v>
                </c:pt>
                <c:pt idx="3">
                  <c:v>44473</c:v>
                </c:pt>
                <c:pt idx="4">
                  <c:v>44474</c:v>
                </c:pt>
                <c:pt idx="5">
                  <c:v>44475</c:v>
                </c:pt>
                <c:pt idx="6">
                  <c:v>44476</c:v>
                </c:pt>
                <c:pt idx="7">
                  <c:v>44477</c:v>
                </c:pt>
                <c:pt idx="8">
                  <c:v>44478</c:v>
                </c:pt>
                <c:pt idx="9">
                  <c:v>44479</c:v>
                </c:pt>
                <c:pt idx="10">
                  <c:v>44480</c:v>
                </c:pt>
                <c:pt idx="11">
                  <c:v>44481</c:v>
                </c:pt>
                <c:pt idx="12">
                  <c:v>44482</c:v>
                </c:pt>
                <c:pt idx="13">
                  <c:v>44483</c:v>
                </c:pt>
                <c:pt idx="14">
                  <c:v>44484</c:v>
                </c:pt>
                <c:pt idx="15">
                  <c:v>44485</c:v>
                </c:pt>
                <c:pt idx="16">
                  <c:v>44486</c:v>
                </c:pt>
                <c:pt idx="17">
                  <c:v>44487</c:v>
                </c:pt>
                <c:pt idx="18">
                  <c:v>44488</c:v>
                </c:pt>
                <c:pt idx="19">
                  <c:v>44489</c:v>
                </c:pt>
                <c:pt idx="20">
                  <c:v>44490</c:v>
                </c:pt>
                <c:pt idx="21">
                  <c:v>44491</c:v>
                </c:pt>
                <c:pt idx="22">
                  <c:v>44492</c:v>
                </c:pt>
                <c:pt idx="23">
                  <c:v>44493</c:v>
                </c:pt>
                <c:pt idx="24">
                  <c:v>44494</c:v>
                </c:pt>
                <c:pt idx="25">
                  <c:v>44495</c:v>
                </c:pt>
                <c:pt idx="26">
                  <c:v>44496</c:v>
                </c:pt>
                <c:pt idx="27">
                  <c:v>44497</c:v>
                </c:pt>
                <c:pt idx="28">
                  <c:v>44498</c:v>
                </c:pt>
                <c:pt idx="29">
                  <c:v>44499</c:v>
                </c:pt>
                <c:pt idx="30">
                  <c:v>44500</c:v>
                </c:pt>
              </c:numCache>
            </c:numRef>
          </c:cat>
          <c:val>
            <c:numRef>
              <c:f>Resultados!$AY$312:$AY$342</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3EA2-4D1C-BB71-370CD214D4F7}"/>
            </c:ext>
          </c:extLst>
        </c:ser>
        <c:ser>
          <c:idx val="1"/>
          <c:order val="1"/>
          <c:tx>
            <c:v>META</c:v>
          </c:tx>
          <c:spPr>
            <a:ln w="12700" cap="rnd">
              <a:solidFill>
                <a:srgbClr val="C00000"/>
              </a:solidFill>
              <a:round/>
            </a:ln>
            <a:effectLst/>
          </c:spPr>
          <c:marker>
            <c:symbol val="none"/>
          </c:marker>
          <c:dLbls>
            <c:delete val="1"/>
          </c:dLbls>
          <c:cat>
            <c:numRef>
              <c:f>Resultados!$O$312:$O$342</c:f>
              <c:numCache>
                <c:formatCode>[$-416]d;@</c:formatCode>
                <c:ptCount val="31"/>
                <c:pt idx="0">
                  <c:v>44470</c:v>
                </c:pt>
                <c:pt idx="1">
                  <c:v>44471</c:v>
                </c:pt>
                <c:pt idx="2">
                  <c:v>44472</c:v>
                </c:pt>
                <c:pt idx="3">
                  <c:v>44473</c:v>
                </c:pt>
                <c:pt idx="4">
                  <c:v>44474</c:v>
                </c:pt>
                <c:pt idx="5">
                  <c:v>44475</c:v>
                </c:pt>
                <c:pt idx="6">
                  <c:v>44476</c:v>
                </c:pt>
                <c:pt idx="7">
                  <c:v>44477</c:v>
                </c:pt>
                <c:pt idx="8">
                  <c:v>44478</c:v>
                </c:pt>
                <c:pt idx="9">
                  <c:v>44479</c:v>
                </c:pt>
                <c:pt idx="10">
                  <c:v>44480</c:v>
                </c:pt>
                <c:pt idx="11">
                  <c:v>44481</c:v>
                </c:pt>
                <c:pt idx="12">
                  <c:v>44482</c:v>
                </c:pt>
                <c:pt idx="13">
                  <c:v>44483</c:v>
                </c:pt>
                <c:pt idx="14">
                  <c:v>44484</c:v>
                </c:pt>
                <c:pt idx="15">
                  <c:v>44485</c:v>
                </c:pt>
                <c:pt idx="16">
                  <c:v>44486</c:v>
                </c:pt>
                <c:pt idx="17">
                  <c:v>44487</c:v>
                </c:pt>
                <c:pt idx="18">
                  <c:v>44488</c:v>
                </c:pt>
                <c:pt idx="19">
                  <c:v>44489</c:v>
                </c:pt>
                <c:pt idx="20">
                  <c:v>44490</c:v>
                </c:pt>
                <c:pt idx="21">
                  <c:v>44491</c:v>
                </c:pt>
                <c:pt idx="22">
                  <c:v>44492</c:v>
                </c:pt>
                <c:pt idx="23">
                  <c:v>44493</c:v>
                </c:pt>
                <c:pt idx="24">
                  <c:v>44494</c:v>
                </c:pt>
                <c:pt idx="25">
                  <c:v>44495</c:v>
                </c:pt>
                <c:pt idx="26">
                  <c:v>44496</c:v>
                </c:pt>
                <c:pt idx="27">
                  <c:v>44497</c:v>
                </c:pt>
                <c:pt idx="28">
                  <c:v>44498</c:v>
                </c:pt>
                <c:pt idx="29">
                  <c:v>44499</c:v>
                </c:pt>
                <c:pt idx="30">
                  <c:v>44500</c:v>
                </c:pt>
              </c:numCache>
            </c:numRef>
          </c:cat>
          <c:val>
            <c:numRef>
              <c:f>Resultados!$EM$312:$EM$342</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3EA2-4D1C-BB71-370CD214D4F7}"/>
            </c:ext>
          </c:extLst>
        </c:ser>
        <c:dLbls>
          <c:showLegendKey val="0"/>
          <c:showVal val="1"/>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59061930783238E-2"/>
          <c:w val="0.92401305108030474"/>
          <c:h val="0.82167122040072849"/>
        </c:manualLayout>
      </c:layout>
      <c:lineChart>
        <c:grouping val="standard"/>
        <c:varyColors val="0"/>
        <c:ser>
          <c:idx val="0"/>
          <c:order val="0"/>
          <c:tx>
            <c:strRef>
              <c:f>Resultados!$P$11</c:f>
              <c:strCache>
                <c:ptCount val="1"/>
                <c:pt idx="0">
                  <c:v>WDO</c:v>
                </c:pt>
              </c:strCache>
            </c:strRef>
          </c:tx>
          <c:spPr>
            <a:ln w="19050" cap="rnd">
              <a:gradFill flip="none" rotWithShape="1">
                <a:gsLst>
                  <a:gs pos="20000">
                    <a:schemeClr val="accent2">
                      <a:lumMod val="89000"/>
                    </a:schemeClr>
                  </a:gs>
                  <a:gs pos="23000">
                    <a:schemeClr val="accent2">
                      <a:lumMod val="89000"/>
                    </a:schemeClr>
                  </a:gs>
                  <a:gs pos="69000">
                    <a:schemeClr val="accent2">
                      <a:lumMod val="75000"/>
                    </a:schemeClr>
                  </a:gs>
                  <a:gs pos="97000">
                    <a:schemeClr val="accent2">
                      <a:lumMod val="70000"/>
                    </a:schemeClr>
                  </a:gs>
                </a:gsLst>
                <a:path path="circle">
                  <a:fillToRect l="50000" t="50000" r="50000" b="50000"/>
                </a:path>
                <a:tileRect/>
              </a:gradFill>
              <a:round/>
            </a:ln>
            <a:effectLst>
              <a:outerShdw blurRad="50800" dist="50800" dir="5400000" algn="ctr" rotWithShape="0">
                <a:schemeClr val="accent2">
                  <a:lumMod val="50000"/>
                </a:schemeClr>
              </a:outerShdw>
            </a:effectLst>
          </c:spPr>
          <c:marker>
            <c:symbol val="none"/>
          </c:marker>
          <c:cat>
            <c:numRef>
              <c:f>Resultados!$O$312:$O$342</c:f>
              <c:numCache>
                <c:formatCode>[$-416]d;@</c:formatCode>
                <c:ptCount val="31"/>
                <c:pt idx="0">
                  <c:v>44470</c:v>
                </c:pt>
                <c:pt idx="1">
                  <c:v>44471</c:v>
                </c:pt>
                <c:pt idx="2">
                  <c:v>44472</c:v>
                </c:pt>
                <c:pt idx="3">
                  <c:v>44473</c:v>
                </c:pt>
                <c:pt idx="4">
                  <c:v>44474</c:v>
                </c:pt>
                <c:pt idx="5">
                  <c:v>44475</c:v>
                </c:pt>
                <c:pt idx="6">
                  <c:v>44476</c:v>
                </c:pt>
                <c:pt idx="7">
                  <c:v>44477</c:v>
                </c:pt>
                <c:pt idx="8">
                  <c:v>44478</c:v>
                </c:pt>
                <c:pt idx="9">
                  <c:v>44479</c:v>
                </c:pt>
                <c:pt idx="10">
                  <c:v>44480</c:v>
                </c:pt>
                <c:pt idx="11">
                  <c:v>44481</c:v>
                </c:pt>
                <c:pt idx="12">
                  <c:v>44482</c:v>
                </c:pt>
                <c:pt idx="13">
                  <c:v>44483</c:v>
                </c:pt>
                <c:pt idx="14">
                  <c:v>44484</c:v>
                </c:pt>
                <c:pt idx="15">
                  <c:v>44485</c:v>
                </c:pt>
                <c:pt idx="16">
                  <c:v>44486</c:v>
                </c:pt>
                <c:pt idx="17">
                  <c:v>44487</c:v>
                </c:pt>
                <c:pt idx="18">
                  <c:v>44488</c:v>
                </c:pt>
                <c:pt idx="19">
                  <c:v>44489</c:v>
                </c:pt>
                <c:pt idx="20">
                  <c:v>44490</c:v>
                </c:pt>
                <c:pt idx="21">
                  <c:v>44491</c:v>
                </c:pt>
                <c:pt idx="22">
                  <c:v>44492</c:v>
                </c:pt>
                <c:pt idx="23">
                  <c:v>44493</c:v>
                </c:pt>
                <c:pt idx="24">
                  <c:v>44494</c:v>
                </c:pt>
                <c:pt idx="25">
                  <c:v>44495</c:v>
                </c:pt>
                <c:pt idx="26">
                  <c:v>44496</c:v>
                </c:pt>
                <c:pt idx="27">
                  <c:v>44497</c:v>
                </c:pt>
                <c:pt idx="28">
                  <c:v>44498</c:v>
                </c:pt>
                <c:pt idx="29">
                  <c:v>44499</c:v>
                </c:pt>
                <c:pt idx="30">
                  <c:v>44500</c:v>
                </c:pt>
              </c:numCache>
            </c:numRef>
          </c:cat>
          <c:val>
            <c:numRef>
              <c:f>Resultados!$AB$312:$AB$342</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1C7F-43B5-AAB0-385D1E784FAE}"/>
            </c:ext>
          </c:extLst>
        </c:ser>
        <c:ser>
          <c:idx val="1"/>
          <c:order val="1"/>
          <c:tx>
            <c:strRef>
              <c:f>Resultados!$AC$11</c:f>
              <c:strCache>
                <c:ptCount val="1"/>
                <c:pt idx="0">
                  <c:v>WIN</c:v>
                </c:pt>
              </c:strCache>
            </c:strRef>
          </c:tx>
          <c:spPr>
            <a:ln w="19050" cap="rnd">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a:outerShdw blurRad="50800" dist="50800" dir="5400000" algn="ctr" rotWithShape="0">
                <a:schemeClr val="tx1">
                  <a:lumMod val="75000"/>
                  <a:lumOff val="25000"/>
                </a:schemeClr>
              </a:outerShdw>
            </a:effectLst>
          </c:spPr>
          <c:marker>
            <c:symbol val="none"/>
          </c:marker>
          <c:cat>
            <c:numRef>
              <c:f>Resultados!$O$312:$O$342</c:f>
              <c:numCache>
                <c:formatCode>[$-416]d;@</c:formatCode>
                <c:ptCount val="31"/>
                <c:pt idx="0">
                  <c:v>44470</c:v>
                </c:pt>
                <c:pt idx="1">
                  <c:v>44471</c:v>
                </c:pt>
                <c:pt idx="2">
                  <c:v>44472</c:v>
                </c:pt>
                <c:pt idx="3">
                  <c:v>44473</c:v>
                </c:pt>
                <c:pt idx="4">
                  <c:v>44474</c:v>
                </c:pt>
                <c:pt idx="5">
                  <c:v>44475</c:v>
                </c:pt>
                <c:pt idx="6">
                  <c:v>44476</c:v>
                </c:pt>
                <c:pt idx="7">
                  <c:v>44477</c:v>
                </c:pt>
                <c:pt idx="8">
                  <c:v>44478</c:v>
                </c:pt>
                <c:pt idx="9">
                  <c:v>44479</c:v>
                </c:pt>
                <c:pt idx="10">
                  <c:v>44480</c:v>
                </c:pt>
                <c:pt idx="11">
                  <c:v>44481</c:v>
                </c:pt>
                <c:pt idx="12">
                  <c:v>44482</c:v>
                </c:pt>
                <c:pt idx="13">
                  <c:v>44483</c:v>
                </c:pt>
                <c:pt idx="14">
                  <c:v>44484</c:v>
                </c:pt>
                <c:pt idx="15">
                  <c:v>44485</c:v>
                </c:pt>
                <c:pt idx="16">
                  <c:v>44486</c:v>
                </c:pt>
                <c:pt idx="17">
                  <c:v>44487</c:v>
                </c:pt>
                <c:pt idx="18">
                  <c:v>44488</c:v>
                </c:pt>
                <c:pt idx="19">
                  <c:v>44489</c:v>
                </c:pt>
                <c:pt idx="20">
                  <c:v>44490</c:v>
                </c:pt>
                <c:pt idx="21">
                  <c:v>44491</c:v>
                </c:pt>
                <c:pt idx="22">
                  <c:v>44492</c:v>
                </c:pt>
                <c:pt idx="23">
                  <c:v>44493</c:v>
                </c:pt>
                <c:pt idx="24">
                  <c:v>44494</c:v>
                </c:pt>
                <c:pt idx="25">
                  <c:v>44495</c:v>
                </c:pt>
                <c:pt idx="26">
                  <c:v>44496</c:v>
                </c:pt>
                <c:pt idx="27">
                  <c:v>44497</c:v>
                </c:pt>
                <c:pt idx="28">
                  <c:v>44498</c:v>
                </c:pt>
                <c:pt idx="29">
                  <c:v>44499</c:v>
                </c:pt>
                <c:pt idx="30">
                  <c:v>44500</c:v>
                </c:pt>
              </c:numCache>
            </c:numRef>
          </c:cat>
          <c:val>
            <c:numRef>
              <c:f>Resultados!$AO$312:$AO$342</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1C7F-43B5-AAB0-385D1E784FAE}"/>
            </c:ext>
          </c:extLst>
        </c:ser>
        <c:dLbls>
          <c:showLegendKey val="0"/>
          <c:showVal val="0"/>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3.1678004535147394E-2"/>
          <c:w val="0.92401305108030474"/>
          <c:h val="0.87085223132969036"/>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Resultados!$O$312:$O$342</c:f>
              <c:numCache>
                <c:formatCode>[$-416]d;@</c:formatCode>
                <c:ptCount val="31"/>
                <c:pt idx="0">
                  <c:v>44470</c:v>
                </c:pt>
                <c:pt idx="1">
                  <c:v>44471</c:v>
                </c:pt>
                <c:pt idx="2">
                  <c:v>44472</c:v>
                </c:pt>
                <c:pt idx="3">
                  <c:v>44473</c:v>
                </c:pt>
                <c:pt idx="4">
                  <c:v>44474</c:v>
                </c:pt>
                <c:pt idx="5">
                  <c:v>44475</c:v>
                </c:pt>
                <c:pt idx="6">
                  <c:v>44476</c:v>
                </c:pt>
                <c:pt idx="7">
                  <c:v>44477</c:v>
                </c:pt>
                <c:pt idx="8">
                  <c:v>44478</c:v>
                </c:pt>
                <c:pt idx="9">
                  <c:v>44479</c:v>
                </c:pt>
                <c:pt idx="10">
                  <c:v>44480</c:v>
                </c:pt>
                <c:pt idx="11">
                  <c:v>44481</c:v>
                </c:pt>
                <c:pt idx="12">
                  <c:v>44482</c:v>
                </c:pt>
                <c:pt idx="13">
                  <c:v>44483</c:v>
                </c:pt>
                <c:pt idx="14">
                  <c:v>44484</c:v>
                </c:pt>
                <c:pt idx="15">
                  <c:v>44485</c:v>
                </c:pt>
                <c:pt idx="16">
                  <c:v>44486</c:v>
                </c:pt>
                <c:pt idx="17">
                  <c:v>44487</c:v>
                </c:pt>
                <c:pt idx="18">
                  <c:v>44488</c:v>
                </c:pt>
                <c:pt idx="19">
                  <c:v>44489</c:v>
                </c:pt>
                <c:pt idx="20">
                  <c:v>44490</c:v>
                </c:pt>
                <c:pt idx="21">
                  <c:v>44491</c:v>
                </c:pt>
                <c:pt idx="22">
                  <c:v>44492</c:v>
                </c:pt>
                <c:pt idx="23">
                  <c:v>44493</c:v>
                </c:pt>
                <c:pt idx="24">
                  <c:v>44494</c:v>
                </c:pt>
                <c:pt idx="25">
                  <c:v>44495</c:v>
                </c:pt>
                <c:pt idx="26">
                  <c:v>44496</c:v>
                </c:pt>
                <c:pt idx="27">
                  <c:v>44497</c:v>
                </c:pt>
                <c:pt idx="28">
                  <c:v>44498</c:v>
                </c:pt>
                <c:pt idx="29">
                  <c:v>44499</c:v>
                </c:pt>
                <c:pt idx="30">
                  <c:v>44500</c:v>
                </c:pt>
              </c:numCache>
            </c:numRef>
          </c:cat>
          <c:val>
            <c:numRef>
              <c:f>Resultados!$T$312:$T$342</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0816-44BC-9E9C-0AF8D09B82AC}"/>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Resultados!$O$312:$O$342</c:f>
              <c:numCache>
                <c:formatCode>[$-416]d;@</c:formatCode>
                <c:ptCount val="31"/>
                <c:pt idx="0">
                  <c:v>44470</c:v>
                </c:pt>
                <c:pt idx="1">
                  <c:v>44471</c:v>
                </c:pt>
                <c:pt idx="2">
                  <c:v>44472</c:v>
                </c:pt>
                <c:pt idx="3">
                  <c:v>44473</c:v>
                </c:pt>
                <c:pt idx="4">
                  <c:v>44474</c:v>
                </c:pt>
                <c:pt idx="5">
                  <c:v>44475</c:v>
                </c:pt>
                <c:pt idx="6">
                  <c:v>44476</c:v>
                </c:pt>
                <c:pt idx="7">
                  <c:v>44477</c:v>
                </c:pt>
                <c:pt idx="8">
                  <c:v>44478</c:v>
                </c:pt>
                <c:pt idx="9">
                  <c:v>44479</c:v>
                </c:pt>
                <c:pt idx="10">
                  <c:v>44480</c:v>
                </c:pt>
                <c:pt idx="11">
                  <c:v>44481</c:v>
                </c:pt>
                <c:pt idx="12">
                  <c:v>44482</c:v>
                </c:pt>
                <c:pt idx="13">
                  <c:v>44483</c:v>
                </c:pt>
                <c:pt idx="14">
                  <c:v>44484</c:v>
                </c:pt>
                <c:pt idx="15">
                  <c:v>44485</c:v>
                </c:pt>
                <c:pt idx="16">
                  <c:v>44486</c:v>
                </c:pt>
                <c:pt idx="17">
                  <c:v>44487</c:v>
                </c:pt>
                <c:pt idx="18">
                  <c:v>44488</c:v>
                </c:pt>
                <c:pt idx="19">
                  <c:v>44489</c:v>
                </c:pt>
                <c:pt idx="20">
                  <c:v>44490</c:v>
                </c:pt>
                <c:pt idx="21">
                  <c:v>44491</c:v>
                </c:pt>
                <c:pt idx="22">
                  <c:v>44492</c:v>
                </c:pt>
                <c:pt idx="23">
                  <c:v>44493</c:v>
                </c:pt>
                <c:pt idx="24">
                  <c:v>44494</c:v>
                </c:pt>
                <c:pt idx="25">
                  <c:v>44495</c:v>
                </c:pt>
                <c:pt idx="26">
                  <c:v>44496</c:v>
                </c:pt>
                <c:pt idx="27">
                  <c:v>44497</c:v>
                </c:pt>
                <c:pt idx="28">
                  <c:v>44498</c:v>
                </c:pt>
                <c:pt idx="29">
                  <c:v>44499</c:v>
                </c:pt>
                <c:pt idx="30">
                  <c:v>44500</c:v>
                </c:pt>
              </c:numCache>
            </c:numRef>
          </c:cat>
          <c:val>
            <c:numRef>
              <c:f>Resultados!$AG$312:$AG$342</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0816-44BC-9E9C-0AF8D09B82AC}"/>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numFmt formatCode="[$-416]d\-mmm;@" sourceLinked="0"/>
        <c:majorTickMark val="out"/>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barChart>
        <c:barDir val="col"/>
        <c:grouping val="clustered"/>
        <c:varyColors val="0"/>
        <c:ser>
          <c:idx val="0"/>
          <c:order val="0"/>
          <c:tx>
            <c:strRef>
              <c:f>Resultados!$AX$13</c:f>
              <c:strCache>
                <c:ptCount val="1"/>
                <c:pt idx="0">
                  <c:v>SALDO NOTA DE CORR.</c:v>
                </c:pt>
              </c:strCache>
            </c:strRef>
          </c:tx>
          <c:spPr>
            <a:solidFill>
              <a:schemeClr val="accent6"/>
            </a:solidFill>
            <a:ln w="28575">
              <a:noFill/>
            </a:ln>
            <a:effectLst>
              <a:outerShdw blurRad="50800" dist="25400" dir="5400000" algn="ctr" rotWithShape="0">
                <a:schemeClr val="accent6">
                  <a:lumMod val="50000"/>
                </a:schemeClr>
              </a:outerShdw>
            </a:effectLst>
          </c:spPr>
          <c:invertIfNegative val="0"/>
          <c:dLbls>
            <c:delete val="1"/>
          </c:dLbls>
          <c:cat>
            <c:numRef>
              <c:f>Resultados!$O$312:$O$342</c:f>
              <c:numCache>
                <c:formatCode>[$-416]d;@</c:formatCode>
                <c:ptCount val="31"/>
                <c:pt idx="0">
                  <c:v>44470</c:v>
                </c:pt>
                <c:pt idx="1">
                  <c:v>44471</c:v>
                </c:pt>
                <c:pt idx="2">
                  <c:v>44472</c:v>
                </c:pt>
                <c:pt idx="3">
                  <c:v>44473</c:v>
                </c:pt>
                <c:pt idx="4">
                  <c:v>44474</c:v>
                </c:pt>
                <c:pt idx="5">
                  <c:v>44475</c:v>
                </c:pt>
                <c:pt idx="6">
                  <c:v>44476</c:v>
                </c:pt>
                <c:pt idx="7">
                  <c:v>44477</c:v>
                </c:pt>
                <c:pt idx="8">
                  <c:v>44478</c:v>
                </c:pt>
                <c:pt idx="9">
                  <c:v>44479</c:v>
                </c:pt>
                <c:pt idx="10">
                  <c:v>44480</c:v>
                </c:pt>
                <c:pt idx="11">
                  <c:v>44481</c:v>
                </c:pt>
                <c:pt idx="12">
                  <c:v>44482</c:v>
                </c:pt>
                <c:pt idx="13">
                  <c:v>44483</c:v>
                </c:pt>
                <c:pt idx="14">
                  <c:v>44484</c:v>
                </c:pt>
                <c:pt idx="15">
                  <c:v>44485</c:v>
                </c:pt>
                <c:pt idx="16">
                  <c:v>44486</c:v>
                </c:pt>
                <c:pt idx="17">
                  <c:v>44487</c:v>
                </c:pt>
                <c:pt idx="18">
                  <c:v>44488</c:v>
                </c:pt>
                <c:pt idx="19">
                  <c:v>44489</c:v>
                </c:pt>
                <c:pt idx="20">
                  <c:v>44490</c:v>
                </c:pt>
                <c:pt idx="21">
                  <c:v>44491</c:v>
                </c:pt>
                <c:pt idx="22">
                  <c:v>44492</c:v>
                </c:pt>
                <c:pt idx="23">
                  <c:v>44493</c:v>
                </c:pt>
                <c:pt idx="24">
                  <c:v>44494</c:v>
                </c:pt>
                <c:pt idx="25">
                  <c:v>44495</c:v>
                </c:pt>
                <c:pt idx="26">
                  <c:v>44496</c:v>
                </c:pt>
                <c:pt idx="27">
                  <c:v>44497</c:v>
                </c:pt>
                <c:pt idx="28">
                  <c:v>44498</c:v>
                </c:pt>
                <c:pt idx="29">
                  <c:v>44499</c:v>
                </c:pt>
                <c:pt idx="30">
                  <c:v>44500</c:v>
                </c:pt>
              </c:numCache>
            </c:numRef>
          </c:cat>
          <c:val>
            <c:numRef>
              <c:f>Resultados!$AX$312:$AX$342</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C016-417E-A98D-B45A5AC70410}"/>
            </c:ext>
          </c:extLst>
        </c:ser>
        <c:dLbls>
          <c:showLegendKey val="0"/>
          <c:showVal val="1"/>
          <c:showCatName val="0"/>
          <c:showSerName val="0"/>
          <c:showPercent val="0"/>
          <c:showBubbleSize val="0"/>
        </c:dLbls>
        <c:gapWidth val="150"/>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803907657332019E-2"/>
          <c:y val="0.16066143998736371"/>
          <c:w val="0.89292022711379682"/>
          <c:h val="0.7736803543846521"/>
        </c:manualLayout>
      </c:layout>
      <c:barChart>
        <c:barDir val="col"/>
        <c:grouping val="clustered"/>
        <c:varyColors val="0"/>
        <c:ser>
          <c:idx val="0"/>
          <c:order val="0"/>
          <c:tx>
            <c:strRef>
              <c:f>Resultados!$J$368</c:f>
              <c:strCache>
                <c:ptCount val="1"/>
                <c:pt idx="0">
                  <c:v>WDO</c:v>
                </c:pt>
              </c:strCache>
            </c:strRef>
          </c:tx>
          <c:spPr>
            <a:gradFill flip="none" rotWithShape="1">
              <a:gsLst>
                <a:gs pos="0">
                  <a:schemeClr val="accent2">
                    <a:lumMod val="89000"/>
                  </a:schemeClr>
                </a:gs>
                <a:gs pos="25000">
                  <a:schemeClr val="accent2">
                    <a:lumMod val="89000"/>
                  </a:schemeClr>
                </a:gs>
                <a:gs pos="67000">
                  <a:schemeClr val="accent2">
                    <a:lumMod val="75000"/>
                  </a:schemeClr>
                </a:gs>
                <a:gs pos="96000">
                  <a:schemeClr val="accent2">
                    <a:lumMod val="50000"/>
                  </a:schemeClr>
                </a:gs>
              </a:gsLst>
              <a:path path="circle">
                <a:fillToRect l="50000" t="50000" r="50000" b="50000"/>
              </a:path>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Resultados!$J$373</c:f>
              <c:numCache>
                <c:formatCode>0%</c:formatCode>
                <c:ptCount val="1"/>
                <c:pt idx="0">
                  <c:v>0</c:v>
                </c:pt>
              </c:numCache>
            </c:numRef>
          </c:val>
          <c:extLst>
            <c:ext xmlns:c16="http://schemas.microsoft.com/office/drawing/2014/chart" uri="{C3380CC4-5D6E-409C-BE32-E72D297353CC}">
              <c16:uniqueId val="{00000000-F030-4AB2-9218-F257B53795A4}"/>
            </c:ext>
          </c:extLst>
        </c:ser>
        <c:ser>
          <c:idx val="3"/>
          <c:order val="3"/>
          <c:tx>
            <c:strRef>
              <c:f>Resultados!$L$368</c:f>
              <c:strCache>
                <c:ptCount val="1"/>
                <c:pt idx="0">
                  <c:v>WIN</c:v>
                </c:pt>
              </c:strCache>
            </c:strRef>
          </c:tx>
          <c:spPr>
            <a:gradFill rotWithShape="1">
              <a:gsLst>
                <a:gs pos="0">
                  <a:schemeClr val="accent6">
                    <a:lumMod val="40000"/>
                    <a:lumOff val="60000"/>
                  </a:schemeClr>
                </a:gs>
                <a:gs pos="25000">
                  <a:schemeClr val="bg1">
                    <a:lumMod val="75000"/>
                  </a:schemeClr>
                </a:gs>
                <a:gs pos="100000">
                  <a:schemeClr val="bg1">
                    <a:lumMod val="50000"/>
                  </a:schemeClr>
                </a:gs>
              </a:gsLst>
              <a:path path="circle">
                <a:fillToRect l="50000" t="130000" r="50000" b="-30000"/>
              </a:path>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Resultados!$L$373</c:f>
              <c:numCache>
                <c:formatCode>0%</c:formatCode>
                <c:ptCount val="1"/>
                <c:pt idx="0">
                  <c:v>0</c:v>
                </c:pt>
              </c:numCache>
            </c:numRef>
          </c:val>
          <c:extLst>
            <c:ext xmlns:c16="http://schemas.microsoft.com/office/drawing/2014/chart" uri="{C3380CC4-5D6E-409C-BE32-E72D297353CC}">
              <c16:uniqueId val="{00000001-F030-4AB2-9218-F257B53795A4}"/>
            </c:ext>
          </c:extLst>
        </c:ser>
        <c:dLbls>
          <c:dLblPos val="outEnd"/>
          <c:showLegendKey val="0"/>
          <c:showVal val="1"/>
          <c:showCatName val="0"/>
          <c:showSerName val="0"/>
          <c:showPercent val="0"/>
          <c:showBubbleSize val="0"/>
        </c:dLbls>
        <c:gapWidth val="100"/>
        <c:overlap val="-24"/>
        <c:axId val="543553320"/>
        <c:axId val="543553648"/>
        <c:extLst>
          <c:ext xmlns:c15="http://schemas.microsoft.com/office/drawing/2012/chart" uri="{02D57815-91ED-43cb-92C2-25804820EDAC}">
            <c15:filteredBarSeries>
              <c15:ser>
                <c:idx val="1"/>
                <c:order val="1"/>
                <c:tx>
                  <c:strRef>
                    <c:extLst>
                      <c:ext uri="{02D57815-91ED-43cb-92C2-25804820EDAC}">
                        <c15:formulaRef>
                          <c15:sqref>Resultados!#REF!</c15:sqref>
                        </c15:formulaRef>
                      </c:ext>
                    </c:extLst>
                    <c:strCache>
                      <c:ptCount val="1"/>
                      <c:pt idx="0">
                        <c:v>#REF!</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uri="{CE6537A1-D6FC-4f65-9D91-7224C49458BB}">
                      <c15:showLeaderLines val="1"/>
                      <c15:leaderLines>
                        <c:spPr>
                          <a:ln w="9525">
                            <a:solidFill>
                              <a:schemeClr val="lt1">
                                <a:lumMod val="95000"/>
                                <a:alpha val="54000"/>
                              </a:schemeClr>
                            </a:solidFill>
                          </a:ln>
                          <a:effectLst/>
                        </c:spPr>
                      </c15:leaderLines>
                    </c:ext>
                  </c:extLst>
                </c:dLbls>
                <c:val>
                  <c:numRef>
                    <c:extLst>
                      <c:ext uri="{02D57815-91ED-43cb-92C2-25804820EDAC}">
                        <c15:formulaRef>
                          <c15:sqref>Resultados!#REF!</c15:sqref>
                        </c15:formulaRef>
                      </c:ext>
                    </c:extLst>
                    <c:numCache>
                      <c:formatCode>General</c:formatCode>
                      <c:ptCount val="1"/>
                      <c:pt idx="0">
                        <c:v>1</c:v>
                      </c:pt>
                    </c:numCache>
                  </c:numRef>
                </c:val>
                <c:extLst>
                  <c:ext xmlns:c16="http://schemas.microsoft.com/office/drawing/2014/chart" uri="{C3380CC4-5D6E-409C-BE32-E72D297353CC}">
                    <c16:uniqueId val="{00000002-F030-4AB2-9218-F257B53795A4}"/>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Resultados!$K$39</c15:sqref>
                        </c15:formulaRef>
                      </c:ext>
                    </c:extLst>
                    <c:strCache>
                      <c:ptCount val="1"/>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Resultados!$K$44</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3-F030-4AB2-9218-F257B53795A4}"/>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Resultados!$M$39</c15:sqref>
                        </c15:formulaRef>
                      </c:ext>
                    </c:extLst>
                    <c:strCache>
                      <c:ptCount val="1"/>
                    </c:strCache>
                  </c:strRef>
                </c:tx>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Resultados!$M$44</c15:sqref>
                        </c15:formulaRef>
                      </c:ext>
                    </c:extLst>
                    <c:numCache>
                      <c:formatCode>General</c:formatCode>
                      <c:ptCount val="1"/>
                    </c:numCache>
                  </c:numRef>
                </c:val>
                <c:extLst xmlns:c15="http://schemas.microsoft.com/office/drawing/2012/chart">
                  <c:ext xmlns:c16="http://schemas.microsoft.com/office/drawing/2014/chart" uri="{C3380CC4-5D6E-409C-BE32-E72D297353CC}">
                    <c16:uniqueId val="{00000004-F030-4AB2-9218-F257B53795A4}"/>
                  </c:ext>
                </c:extLst>
              </c15:ser>
            </c15:filteredBarSeries>
          </c:ext>
        </c:extLst>
      </c:barChart>
      <c:catAx>
        <c:axId val="543553320"/>
        <c:scaling>
          <c:orientation val="minMax"/>
        </c:scaling>
        <c:delete val="1"/>
        <c:axPos val="b"/>
        <c:numFmt formatCode="General" sourceLinked="1"/>
        <c:majorTickMark val="none"/>
        <c:minorTickMark val="none"/>
        <c:tickLblPos val="nextTo"/>
        <c:crossAx val="543553648"/>
        <c:crosses val="autoZero"/>
        <c:auto val="1"/>
        <c:lblAlgn val="ctr"/>
        <c:lblOffset val="100"/>
        <c:noMultiLvlLbl val="0"/>
      </c:catAx>
      <c:valAx>
        <c:axId val="543553648"/>
        <c:scaling>
          <c:orientation val="minMax"/>
          <c:max val="1"/>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crossAx val="5435533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35610200364297E-2"/>
          <c:w val="0.92401305108030474"/>
          <c:h val="0.82169467213114755"/>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cat>
            <c:numRef>
              <c:f>Resultados!$O$345:$O$375</c:f>
              <c:numCache>
                <c:formatCode>[$-416]d;@</c:formatCode>
                <c:ptCount val="31"/>
                <c:pt idx="0">
                  <c:v>44501</c:v>
                </c:pt>
                <c:pt idx="1">
                  <c:v>44502</c:v>
                </c:pt>
                <c:pt idx="2">
                  <c:v>44503</c:v>
                </c:pt>
                <c:pt idx="3">
                  <c:v>44504</c:v>
                </c:pt>
                <c:pt idx="4">
                  <c:v>44505</c:v>
                </c:pt>
                <c:pt idx="5">
                  <c:v>44506</c:v>
                </c:pt>
                <c:pt idx="6">
                  <c:v>44507</c:v>
                </c:pt>
                <c:pt idx="7">
                  <c:v>44508</c:v>
                </c:pt>
                <c:pt idx="8">
                  <c:v>44509</c:v>
                </c:pt>
                <c:pt idx="9">
                  <c:v>44510</c:v>
                </c:pt>
                <c:pt idx="10">
                  <c:v>44511</c:v>
                </c:pt>
                <c:pt idx="11">
                  <c:v>44512</c:v>
                </c:pt>
                <c:pt idx="12">
                  <c:v>44513</c:v>
                </c:pt>
                <c:pt idx="13">
                  <c:v>44514</c:v>
                </c:pt>
                <c:pt idx="14">
                  <c:v>44515</c:v>
                </c:pt>
                <c:pt idx="15">
                  <c:v>44516</c:v>
                </c:pt>
                <c:pt idx="16">
                  <c:v>44517</c:v>
                </c:pt>
                <c:pt idx="17">
                  <c:v>44518</c:v>
                </c:pt>
                <c:pt idx="18">
                  <c:v>44519</c:v>
                </c:pt>
                <c:pt idx="19">
                  <c:v>44520</c:v>
                </c:pt>
                <c:pt idx="20">
                  <c:v>44521</c:v>
                </c:pt>
                <c:pt idx="21">
                  <c:v>44522</c:v>
                </c:pt>
                <c:pt idx="22">
                  <c:v>44523</c:v>
                </c:pt>
                <c:pt idx="23">
                  <c:v>44524</c:v>
                </c:pt>
                <c:pt idx="24">
                  <c:v>44525</c:v>
                </c:pt>
                <c:pt idx="25">
                  <c:v>44526</c:v>
                </c:pt>
                <c:pt idx="26">
                  <c:v>44527</c:v>
                </c:pt>
                <c:pt idx="27">
                  <c:v>44528</c:v>
                </c:pt>
                <c:pt idx="28">
                  <c:v>44529</c:v>
                </c:pt>
                <c:pt idx="29">
                  <c:v>44530</c:v>
                </c:pt>
              </c:numCache>
            </c:numRef>
          </c:cat>
          <c:val>
            <c:numRef>
              <c:f>Resultados!$AA$345:$AA$375</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F276-4A37-9780-E08A8905542D}"/>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cat>
            <c:numRef>
              <c:f>Resultados!$O$345:$O$375</c:f>
              <c:numCache>
                <c:formatCode>[$-416]d;@</c:formatCode>
                <c:ptCount val="31"/>
                <c:pt idx="0">
                  <c:v>44501</c:v>
                </c:pt>
                <c:pt idx="1">
                  <c:v>44502</c:v>
                </c:pt>
                <c:pt idx="2">
                  <c:v>44503</c:v>
                </c:pt>
                <c:pt idx="3">
                  <c:v>44504</c:v>
                </c:pt>
                <c:pt idx="4">
                  <c:v>44505</c:v>
                </c:pt>
                <c:pt idx="5">
                  <c:v>44506</c:v>
                </c:pt>
                <c:pt idx="6">
                  <c:v>44507</c:v>
                </c:pt>
                <c:pt idx="7">
                  <c:v>44508</c:v>
                </c:pt>
                <c:pt idx="8">
                  <c:v>44509</c:v>
                </c:pt>
                <c:pt idx="9">
                  <c:v>44510</c:v>
                </c:pt>
                <c:pt idx="10">
                  <c:v>44511</c:v>
                </c:pt>
                <c:pt idx="11">
                  <c:v>44512</c:v>
                </c:pt>
                <c:pt idx="12">
                  <c:v>44513</c:v>
                </c:pt>
                <c:pt idx="13">
                  <c:v>44514</c:v>
                </c:pt>
                <c:pt idx="14">
                  <c:v>44515</c:v>
                </c:pt>
                <c:pt idx="15">
                  <c:v>44516</c:v>
                </c:pt>
                <c:pt idx="16">
                  <c:v>44517</c:v>
                </c:pt>
                <c:pt idx="17">
                  <c:v>44518</c:v>
                </c:pt>
                <c:pt idx="18">
                  <c:v>44519</c:v>
                </c:pt>
                <c:pt idx="19">
                  <c:v>44520</c:v>
                </c:pt>
                <c:pt idx="20">
                  <c:v>44521</c:v>
                </c:pt>
                <c:pt idx="21">
                  <c:v>44522</c:v>
                </c:pt>
                <c:pt idx="22">
                  <c:v>44523</c:v>
                </c:pt>
                <c:pt idx="23">
                  <c:v>44524</c:v>
                </c:pt>
                <c:pt idx="24">
                  <c:v>44525</c:v>
                </c:pt>
                <c:pt idx="25">
                  <c:v>44526</c:v>
                </c:pt>
                <c:pt idx="26">
                  <c:v>44527</c:v>
                </c:pt>
                <c:pt idx="27">
                  <c:v>44528</c:v>
                </c:pt>
                <c:pt idx="28">
                  <c:v>44529</c:v>
                </c:pt>
                <c:pt idx="29">
                  <c:v>44530</c:v>
                </c:pt>
              </c:numCache>
            </c:numRef>
          </c:cat>
          <c:val>
            <c:numRef>
              <c:f>Resultados!$AN$345:$AN$375</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F276-4A37-9780-E08A8905542D}"/>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bg1"/>
            </a:solidFill>
            <a:round/>
          </a:ln>
          <a:effectLst/>
        </c:spPr>
        <c:txPr>
          <a:bodyPr rot="-60000000" spcFirstLastPara="1" vertOverflow="ellipsis" vert="horz" wrap="square" anchor="b"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At val="44501"/>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lineChart>
        <c:grouping val="standard"/>
        <c:varyColors val="0"/>
        <c:ser>
          <c:idx val="0"/>
          <c:order val="0"/>
          <c:tx>
            <c:strRef>
              <c:f>Resultados!$AY$13</c:f>
              <c:strCache>
                <c:ptCount val="1"/>
                <c:pt idx="0">
                  <c:v>SALDO NOTA DE CORR. ACUMULADO</c:v>
                </c:pt>
              </c:strCache>
            </c:strRef>
          </c:tx>
          <c:spPr>
            <a:ln w="28575" cap="rnd">
              <a:solidFill>
                <a:schemeClr val="accent6">
                  <a:shade val="76000"/>
                </a:schemeClr>
              </a:solidFill>
              <a:round/>
            </a:ln>
            <a:effectLst>
              <a:outerShdw blurRad="50800" dist="25400" dir="5400000" algn="ctr" rotWithShape="0">
                <a:schemeClr val="accent6">
                  <a:lumMod val="50000"/>
                </a:schemeClr>
              </a:outerShdw>
            </a:effectLst>
          </c:spPr>
          <c:marker>
            <c:symbol val="none"/>
          </c:marker>
          <c:dLbls>
            <c:delete val="1"/>
          </c:dLbls>
          <c:cat>
            <c:numRef>
              <c:f>Resultados!$O$345:$O$375</c:f>
              <c:numCache>
                <c:formatCode>[$-416]d;@</c:formatCode>
                <c:ptCount val="31"/>
                <c:pt idx="0">
                  <c:v>44501</c:v>
                </c:pt>
                <c:pt idx="1">
                  <c:v>44502</c:v>
                </c:pt>
                <c:pt idx="2">
                  <c:v>44503</c:v>
                </c:pt>
                <c:pt idx="3">
                  <c:v>44504</c:v>
                </c:pt>
                <c:pt idx="4">
                  <c:v>44505</c:v>
                </c:pt>
                <c:pt idx="5">
                  <c:v>44506</c:v>
                </c:pt>
                <c:pt idx="6">
                  <c:v>44507</c:v>
                </c:pt>
                <c:pt idx="7">
                  <c:v>44508</c:v>
                </c:pt>
                <c:pt idx="8">
                  <c:v>44509</c:v>
                </c:pt>
                <c:pt idx="9">
                  <c:v>44510</c:v>
                </c:pt>
                <c:pt idx="10">
                  <c:v>44511</c:v>
                </c:pt>
                <c:pt idx="11">
                  <c:v>44512</c:v>
                </c:pt>
                <c:pt idx="12">
                  <c:v>44513</c:v>
                </c:pt>
                <c:pt idx="13">
                  <c:v>44514</c:v>
                </c:pt>
                <c:pt idx="14">
                  <c:v>44515</c:v>
                </c:pt>
                <c:pt idx="15">
                  <c:v>44516</c:v>
                </c:pt>
                <c:pt idx="16">
                  <c:v>44517</c:v>
                </c:pt>
                <c:pt idx="17">
                  <c:v>44518</c:v>
                </c:pt>
                <c:pt idx="18">
                  <c:v>44519</c:v>
                </c:pt>
                <c:pt idx="19">
                  <c:v>44520</c:v>
                </c:pt>
                <c:pt idx="20">
                  <c:v>44521</c:v>
                </c:pt>
                <c:pt idx="21">
                  <c:v>44522</c:v>
                </c:pt>
                <c:pt idx="22">
                  <c:v>44523</c:v>
                </c:pt>
                <c:pt idx="23">
                  <c:v>44524</c:v>
                </c:pt>
                <c:pt idx="24">
                  <c:v>44525</c:v>
                </c:pt>
                <c:pt idx="25">
                  <c:v>44526</c:v>
                </c:pt>
                <c:pt idx="26">
                  <c:v>44527</c:v>
                </c:pt>
                <c:pt idx="27">
                  <c:v>44528</c:v>
                </c:pt>
                <c:pt idx="28">
                  <c:v>44529</c:v>
                </c:pt>
                <c:pt idx="29">
                  <c:v>44530</c:v>
                </c:pt>
              </c:numCache>
            </c:numRef>
          </c:cat>
          <c:val>
            <c:numRef>
              <c:f>Resultados!$AY$345:$AY$375</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1F42-435C-86FB-069C1D16444E}"/>
            </c:ext>
          </c:extLst>
        </c:ser>
        <c:ser>
          <c:idx val="1"/>
          <c:order val="1"/>
          <c:tx>
            <c:v>META</c:v>
          </c:tx>
          <c:spPr>
            <a:ln w="12700" cap="rnd">
              <a:solidFill>
                <a:srgbClr val="C00000"/>
              </a:solidFill>
              <a:round/>
            </a:ln>
            <a:effectLst/>
          </c:spPr>
          <c:marker>
            <c:symbol val="none"/>
          </c:marker>
          <c:dLbls>
            <c:delete val="1"/>
          </c:dLbls>
          <c:cat>
            <c:numRef>
              <c:f>Resultados!$O$345:$O$375</c:f>
              <c:numCache>
                <c:formatCode>[$-416]d;@</c:formatCode>
                <c:ptCount val="31"/>
                <c:pt idx="0">
                  <c:v>44501</c:v>
                </c:pt>
                <c:pt idx="1">
                  <c:v>44502</c:v>
                </c:pt>
                <c:pt idx="2">
                  <c:v>44503</c:v>
                </c:pt>
                <c:pt idx="3">
                  <c:v>44504</c:v>
                </c:pt>
                <c:pt idx="4">
                  <c:v>44505</c:v>
                </c:pt>
                <c:pt idx="5">
                  <c:v>44506</c:v>
                </c:pt>
                <c:pt idx="6">
                  <c:v>44507</c:v>
                </c:pt>
                <c:pt idx="7">
                  <c:v>44508</c:v>
                </c:pt>
                <c:pt idx="8">
                  <c:v>44509</c:v>
                </c:pt>
                <c:pt idx="9">
                  <c:v>44510</c:v>
                </c:pt>
                <c:pt idx="10">
                  <c:v>44511</c:v>
                </c:pt>
                <c:pt idx="11">
                  <c:v>44512</c:v>
                </c:pt>
                <c:pt idx="12">
                  <c:v>44513</c:v>
                </c:pt>
                <c:pt idx="13">
                  <c:v>44514</c:v>
                </c:pt>
                <c:pt idx="14">
                  <c:v>44515</c:v>
                </c:pt>
                <c:pt idx="15">
                  <c:v>44516</c:v>
                </c:pt>
                <c:pt idx="16">
                  <c:v>44517</c:v>
                </c:pt>
                <c:pt idx="17">
                  <c:v>44518</c:v>
                </c:pt>
                <c:pt idx="18">
                  <c:v>44519</c:v>
                </c:pt>
                <c:pt idx="19">
                  <c:v>44520</c:v>
                </c:pt>
                <c:pt idx="20">
                  <c:v>44521</c:v>
                </c:pt>
                <c:pt idx="21">
                  <c:v>44522</c:v>
                </c:pt>
                <c:pt idx="22">
                  <c:v>44523</c:v>
                </c:pt>
                <c:pt idx="23">
                  <c:v>44524</c:v>
                </c:pt>
                <c:pt idx="24">
                  <c:v>44525</c:v>
                </c:pt>
                <c:pt idx="25">
                  <c:v>44526</c:v>
                </c:pt>
                <c:pt idx="26">
                  <c:v>44527</c:v>
                </c:pt>
                <c:pt idx="27">
                  <c:v>44528</c:v>
                </c:pt>
                <c:pt idx="28">
                  <c:v>44529</c:v>
                </c:pt>
                <c:pt idx="29">
                  <c:v>44530</c:v>
                </c:pt>
              </c:numCache>
            </c:numRef>
          </c:cat>
          <c:val>
            <c:numRef>
              <c:f>Resultados!$EM$345:$EM$375</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1F42-435C-86FB-069C1D16444E}"/>
            </c:ext>
          </c:extLst>
        </c:ser>
        <c:dLbls>
          <c:showLegendKey val="0"/>
          <c:showVal val="1"/>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59061930783238E-2"/>
          <c:w val="0.92401305108030474"/>
          <c:h val="0.82167122040072849"/>
        </c:manualLayout>
      </c:layout>
      <c:lineChart>
        <c:grouping val="standard"/>
        <c:varyColors val="0"/>
        <c:ser>
          <c:idx val="0"/>
          <c:order val="0"/>
          <c:tx>
            <c:strRef>
              <c:f>Resultados!$P$11</c:f>
              <c:strCache>
                <c:ptCount val="1"/>
                <c:pt idx="0">
                  <c:v>WDO</c:v>
                </c:pt>
              </c:strCache>
            </c:strRef>
          </c:tx>
          <c:spPr>
            <a:ln w="19050" cap="rnd">
              <a:gradFill flip="none" rotWithShape="1">
                <a:gsLst>
                  <a:gs pos="20000">
                    <a:schemeClr val="accent2">
                      <a:lumMod val="89000"/>
                    </a:schemeClr>
                  </a:gs>
                  <a:gs pos="23000">
                    <a:schemeClr val="accent2">
                      <a:lumMod val="89000"/>
                    </a:schemeClr>
                  </a:gs>
                  <a:gs pos="69000">
                    <a:schemeClr val="accent2">
                      <a:lumMod val="75000"/>
                    </a:schemeClr>
                  </a:gs>
                  <a:gs pos="97000">
                    <a:schemeClr val="accent2">
                      <a:lumMod val="70000"/>
                    </a:schemeClr>
                  </a:gs>
                </a:gsLst>
                <a:path path="circle">
                  <a:fillToRect l="50000" t="50000" r="50000" b="50000"/>
                </a:path>
                <a:tileRect/>
              </a:gradFill>
              <a:round/>
            </a:ln>
            <a:effectLst>
              <a:outerShdw blurRad="50800" dist="50800" dir="5400000" algn="ctr" rotWithShape="0">
                <a:schemeClr val="accent2">
                  <a:lumMod val="50000"/>
                </a:schemeClr>
              </a:outerShdw>
            </a:effectLst>
          </c:spPr>
          <c:marker>
            <c:symbol val="none"/>
          </c:marker>
          <c:cat>
            <c:numRef>
              <c:f>Resultados!$O$345:$O$375</c:f>
              <c:numCache>
                <c:formatCode>[$-416]d;@</c:formatCode>
                <c:ptCount val="31"/>
                <c:pt idx="0">
                  <c:v>44501</c:v>
                </c:pt>
                <c:pt idx="1">
                  <c:v>44502</c:v>
                </c:pt>
                <c:pt idx="2">
                  <c:v>44503</c:v>
                </c:pt>
                <c:pt idx="3">
                  <c:v>44504</c:v>
                </c:pt>
                <c:pt idx="4">
                  <c:v>44505</c:v>
                </c:pt>
                <c:pt idx="5">
                  <c:v>44506</c:v>
                </c:pt>
                <c:pt idx="6">
                  <c:v>44507</c:v>
                </c:pt>
                <c:pt idx="7">
                  <c:v>44508</c:v>
                </c:pt>
                <c:pt idx="8">
                  <c:v>44509</c:v>
                </c:pt>
                <c:pt idx="9">
                  <c:v>44510</c:v>
                </c:pt>
                <c:pt idx="10">
                  <c:v>44511</c:v>
                </c:pt>
                <c:pt idx="11">
                  <c:v>44512</c:v>
                </c:pt>
                <c:pt idx="12">
                  <c:v>44513</c:v>
                </c:pt>
                <c:pt idx="13">
                  <c:v>44514</c:v>
                </c:pt>
                <c:pt idx="14">
                  <c:v>44515</c:v>
                </c:pt>
                <c:pt idx="15">
                  <c:v>44516</c:v>
                </c:pt>
                <c:pt idx="16">
                  <c:v>44517</c:v>
                </c:pt>
                <c:pt idx="17">
                  <c:v>44518</c:v>
                </c:pt>
                <c:pt idx="18">
                  <c:v>44519</c:v>
                </c:pt>
                <c:pt idx="19">
                  <c:v>44520</c:v>
                </c:pt>
                <c:pt idx="20">
                  <c:v>44521</c:v>
                </c:pt>
                <c:pt idx="21">
                  <c:v>44522</c:v>
                </c:pt>
                <c:pt idx="22">
                  <c:v>44523</c:v>
                </c:pt>
                <c:pt idx="23">
                  <c:v>44524</c:v>
                </c:pt>
                <c:pt idx="24">
                  <c:v>44525</c:v>
                </c:pt>
                <c:pt idx="25">
                  <c:v>44526</c:v>
                </c:pt>
                <c:pt idx="26">
                  <c:v>44527</c:v>
                </c:pt>
                <c:pt idx="27">
                  <c:v>44528</c:v>
                </c:pt>
                <c:pt idx="28">
                  <c:v>44529</c:v>
                </c:pt>
                <c:pt idx="29">
                  <c:v>44530</c:v>
                </c:pt>
              </c:numCache>
            </c:numRef>
          </c:cat>
          <c:val>
            <c:numRef>
              <c:f>Resultados!$AB$345:$AB$375</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306A-4AC3-94C0-C0AEF52D6123}"/>
            </c:ext>
          </c:extLst>
        </c:ser>
        <c:ser>
          <c:idx val="1"/>
          <c:order val="1"/>
          <c:tx>
            <c:strRef>
              <c:f>Resultados!$AC$11</c:f>
              <c:strCache>
                <c:ptCount val="1"/>
                <c:pt idx="0">
                  <c:v>WIN</c:v>
                </c:pt>
              </c:strCache>
            </c:strRef>
          </c:tx>
          <c:spPr>
            <a:ln w="19050" cap="rnd">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a:outerShdw blurRad="50800" dist="50800" dir="5400000" algn="ctr" rotWithShape="0">
                <a:schemeClr val="tx1">
                  <a:lumMod val="75000"/>
                  <a:lumOff val="25000"/>
                </a:schemeClr>
              </a:outerShdw>
            </a:effectLst>
          </c:spPr>
          <c:marker>
            <c:symbol val="none"/>
          </c:marker>
          <c:cat>
            <c:numRef>
              <c:f>Resultados!$O$345:$O$375</c:f>
              <c:numCache>
                <c:formatCode>[$-416]d;@</c:formatCode>
                <c:ptCount val="31"/>
                <c:pt idx="0">
                  <c:v>44501</c:v>
                </c:pt>
                <c:pt idx="1">
                  <c:v>44502</c:v>
                </c:pt>
                <c:pt idx="2">
                  <c:v>44503</c:v>
                </c:pt>
                <c:pt idx="3">
                  <c:v>44504</c:v>
                </c:pt>
                <c:pt idx="4">
                  <c:v>44505</c:v>
                </c:pt>
                <c:pt idx="5">
                  <c:v>44506</c:v>
                </c:pt>
                <c:pt idx="6">
                  <c:v>44507</c:v>
                </c:pt>
                <c:pt idx="7">
                  <c:v>44508</c:v>
                </c:pt>
                <c:pt idx="8">
                  <c:v>44509</c:v>
                </c:pt>
                <c:pt idx="9">
                  <c:v>44510</c:v>
                </c:pt>
                <c:pt idx="10">
                  <c:v>44511</c:v>
                </c:pt>
                <c:pt idx="11">
                  <c:v>44512</c:v>
                </c:pt>
                <c:pt idx="12">
                  <c:v>44513</c:v>
                </c:pt>
                <c:pt idx="13">
                  <c:v>44514</c:v>
                </c:pt>
                <c:pt idx="14">
                  <c:v>44515</c:v>
                </c:pt>
                <c:pt idx="15">
                  <c:v>44516</c:v>
                </c:pt>
                <c:pt idx="16">
                  <c:v>44517</c:v>
                </c:pt>
                <c:pt idx="17">
                  <c:v>44518</c:v>
                </c:pt>
                <c:pt idx="18">
                  <c:v>44519</c:v>
                </c:pt>
                <c:pt idx="19">
                  <c:v>44520</c:v>
                </c:pt>
                <c:pt idx="20">
                  <c:v>44521</c:v>
                </c:pt>
                <c:pt idx="21">
                  <c:v>44522</c:v>
                </c:pt>
                <c:pt idx="22">
                  <c:v>44523</c:v>
                </c:pt>
                <c:pt idx="23">
                  <c:v>44524</c:v>
                </c:pt>
                <c:pt idx="24">
                  <c:v>44525</c:v>
                </c:pt>
                <c:pt idx="25">
                  <c:v>44526</c:v>
                </c:pt>
                <c:pt idx="26">
                  <c:v>44527</c:v>
                </c:pt>
                <c:pt idx="27">
                  <c:v>44528</c:v>
                </c:pt>
                <c:pt idx="28">
                  <c:v>44529</c:v>
                </c:pt>
                <c:pt idx="29">
                  <c:v>44530</c:v>
                </c:pt>
              </c:numCache>
            </c:numRef>
          </c:cat>
          <c:val>
            <c:numRef>
              <c:f>Resultados!$AO$345:$AO$375</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306A-4AC3-94C0-C0AEF52D6123}"/>
            </c:ext>
          </c:extLst>
        </c:ser>
        <c:dLbls>
          <c:showLegendKey val="0"/>
          <c:showVal val="0"/>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3.1678004535147394E-2"/>
          <c:w val="0.92401305108030474"/>
          <c:h val="0.87085223132969036"/>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Resultados!$O$345:$O$375</c:f>
              <c:numCache>
                <c:formatCode>[$-416]d;@</c:formatCode>
                <c:ptCount val="31"/>
                <c:pt idx="0">
                  <c:v>44501</c:v>
                </c:pt>
                <c:pt idx="1">
                  <c:v>44502</c:v>
                </c:pt>
                <c:pt idx="2">
                  <c:v>44503</c:v>
                </c:pt>
                <c:pt idx="3">
                  <c:v>44504</c:v>
                </c:pt>
                <c:pt idx="4">
                  <c:v>44505</c:v>
                </c:pt>
                <c:pt idx="5">
                  <c:v>44506</c:v>
                </c:pt>
                <c:pt idx="6">
                  <c:v>44507</c:v>
                </c:pt>
                <c:pt idx="7">
                  <c:v>44508</c:v>
                </c:pt>
                <c:pt idx="8">
                  <c:v>44509</c:v>
                </c:pt>
                <c:pt idx="9">
                  <c:v>44510</c:v>
                </c:pt>
                <c:pt idx="10">
                  <c:v>44511</c:v>
                </c:pt>
                <c:pt idx="11">
                  <c:v>44512</c:v>
                </c:pt>
                <c:pt idx="12">
                  <c:v>44513</c:v>
                </c:pt>
                <c:pt idx="13">
                  <c:v>44514</c:v>
                </c:pt>
                <c:pt idx="14">
                  <c:v>44515</c:v>
                </c:pt>
                <c:pt idx="15">
                  <c:v>44516</c:v>
                </c:pt>
                <c:pt idx="16">
                  <c:v>44517</c:v>
                </c:pt>
                <c:pt idx="17">
                  <c:v>44518</c:v>
                </c:pt>
                <c:pt idx="18">
                  <c:v>44519</c:v>
                </c:pt>
                <c:pt idx="19">
                  <c:v>44520</c:v>
                </c:pt>
                <c:pt idx="20">
                  <c:v>44521</c:v>
                </c:pt>
                <c:pt idx="21">
                  <c:v>44522</c:v>
                </c:pt>
                <c:pt idx="22">
                  <c:v>44523</c:v>
                </c:pt>
                <c:pt idx="23">
                  <c:v>44524</c:v>
                </c:pt>
                <c:pt idx="24">
                  <c:v>44525</c:v>
                </c:pt>
                <c:pt idx="25">
                  <c:v>44526</c:v>
                </c:pt>
                <c:pt idx="26">
                  <c:v>44527</c:v>
                </c:pt>
                <c:pt idx="27">
                  <c:v>44528</c:v>
                </c:pt>
                <c:pt idx="28">
                  <c:v>44529</c:v>
                </c:pt>
                <c:pt idx="29">
                  <c:v>44530</c:v>
                </c:pt>
              </c:numCache>
            </c:numRef>
          </c:cat>
          <c:val>
            <c:numRef>
              <c:f>Resultados!$T$345:$T$375</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8094-4CD7-BA3C-789DF86B2AF0}"/>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Resultados!$O$345:$O$375</c:f>
              <c:numCache>
                <c:formatCode>[$-416]d;@</c:formatCode>
                <c:ptCount val="31"/>
                <c:pt idx="0">
                  <c:v>44501</c:v>
                </c:pt>
                <c:pt idx="1">
                  <c:v>44502</c:v>
                </c:pt>
                <c:pt idx="2">
                  <c:v>44503</c:v>
                </c:pt>
                <c:pt idx="3">
                  <c:v>44504</c:v>
                </c:pt>
                <c:pt idx="4">
                  <c:v>44505</c:v>
                </c:pt>
                <c:pt idx="5">
                  <c:v>44506</c:v>
                </c:pt>
                <c:pt idx="6">
                  <c:v>44507</c:v>
                </c:pt>
                <c:pt idx="7">
                  <c:v>44508</c:v>
                </c:pt>
                <c:pt idx="8">
                  <c:v>44509</c:v>
                </c:pt>
                <c:pt idx="9">
                  <c:v>44510</c:v>
                </c:pt>
                <c:pt idx="10">
                  <c:v>44511</c:v>
                </c:pt>
                <c:pt idx="11">
                  <c:v>44512</c:v>
                </c:pt>
                <c:pt idx="12">
                  <c:v>44513</c:v>
                </c:pt>
                <c:pt idx="13">
                  <c:v>44514</c:v>
                </c:pt>
                <c:pt idx="14">
                  <c:v>44515</c:v>
                </c:pt>
                <c:pt idx="15">
                  <c:v>44516</c:v>
                </c:pt>
                <c:pt idx="16">
                  <c:v>44517</c:v>
                </c:pt>
                <c:pt idx="17">
                  <c:v>44518</c:v>
                </c:pt>
                <c:pt idx="18">
                  <c:v>44519</c:v>
                </c:pt>
                <c:pt idx="19">
                  <c:v>44520</c:v>
                </c:pt>
                <c:pt idx="20">
                  <c:v>44521</c:v>
                </c:pt>
                <c:pt idx="21">
                  <c:v>44522</c:v>
                </c:pt>
                <c:pt idx="22">
                  <c:v>44523</c:v>
                </c:pt>
                <c:pt idx="23">
                  <c:v>44524</c:v>
                </c:pt>
                <c:pt idx="24">
                  <c:v>44525</c:v>
                </c:pt>
                <c:pt idx="25">
                  <c:v>44526</c:v>
                </c:pt>
                <c:pt idx="26">
                  <c:v>44527</c:v>
                </c:pt>
                <c:pt idx="27">
                  <c:v>44528</c:v>
                </c:pt>
                <c:pt idx="28">
                  <c:v>44529</c:v>
                </c:pt>
                <c:pt idx="29">
                  <c:v>44530</c:v>
                </c:pt>
              </c:numCache>
            </c:numRef>
          </c:cat>
          <c:val>
            <c:numRef>
              <c:f>Resultados!$AG$345:$AG$375</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8094-4CD7-BA3C-789DF86B2AF0}"/>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numFmt formatCode="[$-416]d\-mmm;@" sourceLinked="0"/>
        <c:majorTickMark val="out"/>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barChart>
        <c:barDir val="col"/>
        <c:grouping val="clustered"/>
        <c:varyColors val="0"/>
        <c:ser>
          <c:idx val="0"/>
          <c:order val="0"/>
          <c:tx>
            <c:strRef>
              <c:f>Resultados!$AX$13</c:f>
              <c:strCache>
                <c:ptCount val="1"/>
                <c:pt idx="0">
                  <c:v>SALDO NOTA DE CORR.</c:v>
                </c:pt>
              </c:strCache>
            </c:strRef>
          </c:tx>
          <c:spPr>
            <a:solidFill>
              <a:schemeClr val="accent6"/>
            </a:solidFill>
            <a:ln w="28575">
              <a:noFill/>
            </a:ln>
            <a:effectLst>
              <a:outerShdw blurRad="50800" dist="25400" dir="5400000" algn="ctr" rotWithShape="0">
                <a:schemeClr val="accent6">
                  <a:lumMod val="50000"/>
                </a:schemeClr>
              </a:outerShdw>
            </a:effectLst>
          </c:spPr>
          <c:invertIfNegative val="0"/>
          <c:dLbls>
            <c:delete val="1"/>
          </c:dLbls>
          <c:cat>
            <c:numRef>
              <c:f>Resultados!$O$345:$O$375</c:f>
              <c:numCache>
                <c:formatCode>[$-416]d;@</c:formatCode>
                <c:ptCount val="31"/>
                <c:pt idx="0">
                  <c:v>44501</c:v>
                </c:pt>
                <c:pt idx="1">
                  <c:v>44502</c:v>
                </c:pt>
                <c:pt idx="2">
                  <c:v>44503</c:v>
                </c:pt>
                <c:pt idx="3">
                  <c:v>44504</c:v>
                </c:pt>
                <c:pt idx="4">
                  <c:v>44505</c:v>
                </c:pt>
                <c:pt idx="5">
                  <c:v>44506</c:v>
                </c:pt>
                <c:pt idx="6">
                  <c:v>44507</c:v>
                </c:pt>
                <c:pt idx="7">
                  <c:v>44508</c:v>
                </c:pt>
                <c:pt idx="8">
                  <c:v>44509</c:v>
                </c:pt>
                <c:pt idx="9">
                  <c:v>44510</c:v>
                </c:pt>
                <c:pt idx="10">
                  <c:v>44511</c:v>
                </c:pt>
                <c:pt idx="11">
                  <c:v>44512</c:v>
                </c:pt>
                <c:pt idx="12">
                  <c:v>44513</c:v>
                </c:pt>
                <c:pt idx="13">
                  <c:v>44514</c:v>
                </c:pt>
                <c:pt idx="14">
                  <c:v>44515</c:v>
                </c:pt>
                <c:pt idx="15">
                  <c:v>44516</c:v>
                </c:pt>
                <c:pt idx="16">
                  <c:v>44517</c:v>
                </c:pt>
                <c:pt idx="17">
                  <c:v>44518</c:v>
                </c:pt>
                <c:pt idx="18">
                  <c:v>44519</c:v>
                </c:pt>
                <c:pt idx="19">
                  <c:v>44520</c:v>
                </c:pt>
                <c:pt idx="20">
                  <c:v>44521</c:v>
                </c:pt>
                <c:pt idx="21">
                  <c:v>44522</c:v>
                </c:pt>
                <c:pt idx="22">
                  <c:v>44523</c:v>
                </c:pt>
                <c:pt idx="23">
                  <c:v>44524</c:v>
                </c:pt>
                <c:pt idx="24">
                  <c:v>44525</c:v>
                </c:pt>
                <c:pt idx="25">
                  <c:v>44526</c:v>
                </c:pt>
                <c:pt idx="26">
                  <c:v>44527</c:v>
                </c:pt>
                <c:pt idx="27">
                  <c:v>44528</c:v>
                </c:pt>
                <c:pt idx="28">
                  <c:v>44529</c:v>
                </c:pt>
                <c:pt idx="29">
                  <c:v>44530</c:v>
                </c:pt>
              </c:numCache>
            </c:numRef>
          </c:cat>
          <c:val>
            <c:numRef>
              <c:f>Resultados!$AX$345:$AX$375</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22B3-4E58-A938-AE094946F149}"/>
            </c:ext>
          </c:extLst>
        </c:ser>
        <c:dLbls>
          <c:showLegendKey val="0"/>
          <c:showVal val="1"/>
          <c:showCatName val="0"/>
          <c:showSerName val="0"/>
          <c:showPercent val="0"/>
          <c:showBubbleSize val="0"/>
        </c:dLbls>
        <c:gapWidth val="150"/>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803907657332019E-2"/>
          <c:y val="0.16066143998736371"/>
          <c:w val="0.89292022711379682"/>
          <c:h val="0.7736803543846521"/>
        </c:manualLayout>
      </c:layout>
      <c:barChart>
        <c:barDir val="col"/>
        <c:grouping val="clustered"/>
        <c:varyColors val="0"/>
        <c:ser>
          <c:idx val="0"/>
          <c:order val="0"/>
          <c:tx>
            <c:strRef>
              <c:f>Resultados!$J$401</c:f>
              <c:strCache>
                <c:ptCount val="1"/>
                <c:pt idx="0">
                  <c:v>WDO</c:v>
                </c:pt>
              </c:strCache>
            </c:strRef>
          </c:tx>
          <c:spPr>
            <a:gradFill flip="none" rotWithShape="1">
              <a:gsLst>
                <a:gs pos="0">
                  <a:schemeClr val="accent2">
                    <a:lumMod val="89000"/>
                  </a:schemeClr>
                </a:gs>
                <a:gs pos="25000">
                  <a:schemeClr val="accent2">
                    <a:lumMod val="89000"/>
                  </a:schemeClr>
                </a:gs>
                <a:gs pos="67000">
                  <a:schemeClr val="accent2">
                    <a:lumMod val="75000"/>
                  </a:schemeClr>
                </a:gs>
                <a:gs pos="96000">
                  <a:schemeClr val="accent2">
                    <a:lumMod val="50000"/>
                  </a:schemeClr>
                </a:gs>
              </a:gsLst>
              <a:path path="circle">
                <a:fillToRect l="50000" t="50000" r="50000" b="50000"/>
              </a:path>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Resultados!$J$406</c:f>
              <c:numCache>
                <c:formatCode>0%</c:formatCode>
                <c:ptCount val="1"/>
                <c:pt idx="0">
                  <c:v>0</c:v>
                </c:pt>
              </c:numCache>
            </c:numRef>
          </c:val>
          <c:extLst>
            <c:ext xmlns:c16="http://schemas.microsoft.com/office/drawing/2014/chart" uri="{C3380CC4-5D6E-409C-BE32-E72D297353CC}">
              <c16:uniqueId val="{00000000-2A89-4DE6-AA6B-9D34600ACF5F}"/>
            </c:ext>
          </c:extLst>
        </c:ser>
        <c:ser>
          <c:idx val="3"/>
          <c:order val="3"/>
          <c:tx>
            <c:strRef>
              <c:f>Resultados!$L$401</c:f>
              <c:strCache>
                <c:ptCount val="1"/>
                <c:pt idx="0">
                  <c:v>WIN</c:v>
                </c:pt>
              </c:strCache>
            </c:strRef>
          </c:tx>
          <c:spPr>
            <a:gradFill rotWithShape="1">
              <a:gsLst>
                <a:gs pos="0">
                  <a:schemeClr val="accent6">
                    <a:lumMod val="40000"/>
                    <a:lumOff val="60000"/>
                  </a:schemeClr>
                </a:gs>
                <a:gs pos="25000">
                  <a:schemeClr val="bg1">
                    <a:lumMod val="75000"/>
                  </a:schemeClr>
                </a:gs>
                <a:gs pos="100000">
                  <a:schemeClr val="bg1">
                    <a:lumMod val="50000"/>
                  </a:schemeClr>
                </a:gs>
              </a:gsLst>
              <a:path path="circle">
                <a:fillToRect l="50000" t="130000" r="50000" b="-30000"/>
              </a:path>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Resultados!$L$406</c:f>
              <c:numCache>
                <c:formatCode>0%</c:formatCode>
                <c:ptCount val="1"/>
                <c:pt idx="0">
                  <c:v>0</c:v>
                </c:pt>
              </c:numCache>
            </c:numRef>
          </c:val>
          <c:extLst>
            <c:ext xmlns:c16="http://schemas.microsoft.com/office/drawing/2014/chart" uri="{C3380CC4-5D6E-409C-BE32-E72D297353CC}">
              <c16:uniqueId val="{00000001-2A89-4DE6-AA6B-9D34600ACF5F}"/>
            </c:ext>
          </c:extLst>
        </c:ser>
        <c:dLbls>
          <c:dLblPos val="outEnd"/>
          <c:showLegendKey val="0"/>
          <c:showVal val="1"/>
          <c:showCatName val="0"/>
          <c:showSerName val="0"/>
          <c:showPercent val="0"/>
          <c:showBubbleSize val="0"/>
        </c:dLbls>
        <c:gapWidth val="100"/>
        <c:overlap val="-24"/>
        <c:axId val="543553320"/>
        <c:axId val="543553648"/>
        <c:extLst>
          <c:ext xmlns:c15="http://schemas.microsoft.com/office/drawing/2012/chart" uri="{02D57815-91ED-43cb-92C2-25804820EDAC}">
            <c15:filteredBarSeries>
              <c15:ser>
                <c:idx val="1"/>
                <c:order val="1"/>
                <c:tx>
                  <c:strRef>
                    <c:extLst>
                      <c:ext uri="{02D57815-91ED-43cb-92C2-25804820EDAC}">
                        <c15:formulaRef>
                          <c15:sqref>Resultados!#REF!</c15:sqref>
                        </c15:formulaRef>
                      </c:ext>
                    </c:extLst>
                    <c:strCache>
                      <c:ptCount val="1"/>
                      <c:pt idx="0">
                        <c:v>#REF!</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uri="{CE6537A1-D6FC-4f65-9D91-7224C49458BB}">
                      <c15:showLeaderLines val="1"/>
                      <c15:leaderLines>
                        <c:spPr>
                          <a:ln w="9525">
                            <a:solidFill>
                              <a:schemeClr val="lt1">
                                <a:lumMod val="95000"/>
                                <a:alpha val="54000"/>
                              </a:schemeClr>
                            </a:solidFill>
                          </a:ln>
                          <a:effectLst/>
                        </c:spPr>
                      </c15:leaderLines>
                    </c:ext>
                  </c:extLst>
                </c:dLbls>
                <c:val>
                  <c:numRef>
                    <c:extLst>
                      <c:ext uri="{02D57815-91ED-43cb-92C2-25804820EDAC}">
                        <c15:formulaRef>
                          <c15:sqref>Resultados!#REF!</c15:sqref>
                        </c15:formulaRef>
                      </c:ext>
                    </c:extLst>
                    <c:numCache>
                      <c:formatCode>General</c:formatCode>
                      <c:ptCount val="1"/>
                      <c:pt idx="0">
                        <c:v>1</c:v>
                      </c:pt>
                    </c:numCache>
                  </c:numRef>
                </c:val>
                <c:extLst>
                  <c:ext xmlns:c16="http://schemas.microsoft.com/office/drawing/2014/chart" uri="{C3380CC4-5D6E-409C-BE32-E72D297353CC}">
                    <c16:uniqueId val="{00000002-2A89-4DE6-AA6B-9D34600ACF5F}"/>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Resultados!$K$39</c15:sqref>
                        </c15:formulaRef>
                      </c:ext>
                    </c:extLst>
                    <c:strCache>
                      <c:ptCount val="1"/>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Resultados!$K$44</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3-2A89-4DE6-AA6B-9D34600ACF5F}"/>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Resultados!$M$39</c15:sqref>
                        </c15:formulaRef>
                      </c:ext>
                    </c:extLst>
                    <c:strCache>
                      <c:ptCount val="1"/>
                    </c:strCache>
                  </c:strRef>
                </c:tx>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Resultados!$M$44</c15:sqref>
                        </c15:formulaRef>
                      </c:ext>
                    </c:extLst>
                    <c:numCache>
                      <c:formatCode>General</c:formatCode>
                      <c:ptCount val="1"/>
                    </c:numCache>
                  </c:numRef>
                </c:val>
                <c:extLst xmlns:c15="http://schemas.microsoft.com/office/drawing/2012/chart">
                  <c:ext xmlns:c16="http://schemas.microsoft.com/office/drawing/2014/chart" uri="{C3380CC4-5D6E-409C-BE32-E72D297353CC}">
                    <c16:uniqueId val="{00000004-2A89-4DE6-AA6B-9D34600ACF5F}"/>
                  </c:ext>
                </c:extLst>
              </c15:ser>
            </c15:filteredBarSeries>
          </c:ext>
        </c:extLst>
      </c:barChart>
      <c:catAx>
        <c:axId val="543553320"/>
        <c:scaling>
          <c:orientation val="minMax"/>
        </c:scaling>
        <c:delete val="1"/>
        <c:axPos val="b"/>
        <c:numFmt formatCode="General" sourceLinked="1"/>
        <c:majorTickMark val="none"/>
        <c:minorTickMark val="none"/>
        <c:tickLblPos val="nextTo"/>
        <c:crossAx val="543553648"/>
        <c:crosses val="autoZero"/>
        <c:auto val="1"/>
        <c:lblAlgn val="ctr"/>
        <c:lblOffset val="100"/>
        <c:noMultiLvlLbl val="0"/>
      </c:catAx>
      <c:valAx>
        <c:axId val="543553648"/>
        <c:scaling>
          <c:orientation val="minMax"/>
          <c:max val="1"/>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crossAx val="5435533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35610200364297E-2"/>
          <c:w val="0.92401305108030474"/>
          <c:h val="0.82169467213114755"/>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cat>
            <c:numRef>
              <c:f>Resultados!$O$378:$O$408</c:f>
              <c:numCache>
                <c:formatCode>[$-416]d;@</c:formatCode>
                <c:ptCount val="31"/>
                <c:pt idx="0">
                  <c:v>44531</c:v>
                </c:pt>
                <c:pt idx="1">
                  <c:v>44532</c:v>
                </c:pt>
                <c:pt idx="2">
                  <c:v>44533</c:v>
                </c:pt>
                <c:pt idx="3">
                  <c:v>44534</c:v>
                </c:pt>
                <c:pt idx="4">
                  <c:v>44535</c:v>
                </c:pt>
                <c:pt idx="5">
                  <c:v>44536</c:v>
                </c:pt>
                <c:pt idx="6">
                  <c:v>44537</c:v>
                </c:pt>
                <c:pt idx="7">
                  <c:v>44538</c:v>
                </c:pt>
                <c:pt idx="8">
                  <c:v>44539</c:v>
                </c:pt>
                <c:pt idx="9">
                  <c:v>44540</c:v>
                </c:pt>
                <c:pt idx="10">
                  <c:v>44541</c:v>
                </c:pt>
                <c:pt idx="11">
                  <c:v>44542</c:v>
                </c:pt>
                <c:pt idx="12">
                  <c:v>44543</c:v>
                </c:pt>
                <c:pt idx="13">
                  <c:v>44544</c:v>
                </c:pt>
                <c:pt idx="14">
                  <c:v>44545</c:v>
                </c:pt>
                <c:pt idx="15">
                  <c:v>44546</c:v>
                </c:pt>
                <c:pt idx="16">
                  <c:v>44547</c:v>
                </c:pt>
                <c:pt idx="17">
                  <c:v>44548</c:v>
                </c:pt>
                <c:pt idx="18">
                  <c:v>44549</c:v>
                </c:pt>
                <c:pt idx="19">
                  <c:v>44550</c:v>
                </c:pt>
                <c:pt idx="20">
                  <c:v>44551</c:v>
                </c:pt>
                <c:pt idx="21">
                  <c:v>44552</c:v>
                </c:pt>
                <c:pt idx="22">
                  <c:v>44553</c:v>
                </c:pt>
                <c:pt idx="23">
                  <c:v>44554</c:v>
                </c:pt>
                <c:pt idx="24">
                  <c:v>44555</c:v>
                </c:pt>
                <c:pt idx="25">
                  <c:v>44556</c:v>
                </c:pt>
                <c:pt idx="26">
                  <c:v>44557</c:v>
                </c:pt>
                <c:pt idx="27">
                  <c:v>44558</c:v>
                </c:pt>
                <c:pt idx="28">
                  <c:v>44559</c:v>
                </c:pt>
                <c:pt idx="29">
                  <c:v>44560</c:v>
                </c:pt>
                <c:pt idx="30">
                  <c:v>44561</c:v>
                </c:pt>
              </c:numCache>
            </c:numRef>
          </c:cat>
          <c:val>
            <c:numRef>
              <c:f>Resultados!$AA$378:$AA$408</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D7EC-46DE-BBC6-83B1155C2AA4}"/>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cat>
            <c:numRef>
              <c:f>Resultados!$O$378:$O$408</c:f>
              <c:numCache>
                <c:formatCode>[$-416]d;@</c:formatCode>
                <c:ptCount val="31"/>
                <c:pt idx="0">
                  <c:v>44531</c:v>
                </c:pt>
                <c:pt idx="1">
                  <c:v>44532</c:v>
                </c:pt>
                <c:pt idx="2">
                  <c:v>44533</c:v>
                </c:pt>
                <c:pt idx="3">
                  <c:v>44534</c:v>
                </c:pt>
                <c:pt idx="4">
                  <c:v>44535</c:v>
                </c:pt>
                <c:pt idx="5">
                  <c:v>44536</c:v>
                </c:pt>
                <c:pt idx="6">
                  <c:v>44537</c:v>
                </c:pt>
                <c:pt idx="7">
                  <c:v>44538</c:v>
                </c:pt>
                <c:pt idx="8">
                  <c:v>44539</c:v>
                </c:pt>
                <c:pt idx="9">
                  <c:v>44540</c:v>
                </c:pt>
                <c:pt idx="10">
                  <c:v>44541</c:v>
                </c:pt>
                <c:pt idx="11">
                  <c:v>44542</c:v>
                </c:pt>
                <c:pt idx="12">
                  <c:v>44543</c:v>
                </c:pt>
                <c:pt idx="13">
                  <c:v>44544</c:v>
                </c:pt>
                <c:pt idx="14">
                  <c:v>44545</c:v>
                </c:pt>
                <c:pt idx="15">
                  <c:v>44546</c:v>
                </c:pt>
                <c:pt idx="16">
                  <c:v>44547</c:v>
                </c:pt>
                <c:pt idx="17">
                  <c:v>44548</c:v>
                </c:pt>
                <c:pt idx="18">
                  <c:v>44549</c:v>
                </c:pt>
                <c:pt idx="19">
                  <c:v>44550</c:v>
                </c:pt>
                <c:pt idx="20">
                  <c:v>44551</c:v>
                </c:pt>
                <c:pt idx="21">
                  <c:v>44552</c:v>
                </c:pt>
                <c:pt idx="22">
                  <c:v>44553</c:v>
                </c:pt>
                <c:pt idx="23">
                  <c:v>44554</c:v>
                </c:pt>
                <c:pt idx="24">
                  <c:v>44555</c:v>
                </c:pt>
                <c:pt idx="25">
                  <c:v>44556</c:v>
                </c:pt>
                <c:pt idx="26">
                  <c:v>44557</c:v>
                </c:pt>
                <c:pt idx="27">
                  <c:v>44558</c:v>
                </c:pt>
                <c:pt idx="28">
                  <c:v>44559</c:v>
                </c:pt>
                <c:pt idx="29">
                  <c:v>44560</c:v>
                </c:pt>
                <c:pt idx="30">
                  <c:v>44561</c:v>
                </c:pt>
              </c:numCache>
            </c:numRef>
          </c:cat>
          <c:val>
            <c:numRef>
              <c:f>Resultados!$AN$378:$AN$408</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D7EC-46DE-BBC6-83B1155C2AA4}"/>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bg1"/>
            </a:solidFill>
            <a:round/>
          </a:ln>
          <a:effectLst/>
        </c:spPr>
        <c:txPr>
          <a:bodyPr rot="-60000000" spcFirstLastPara="1" vertOverflow="ellipsis" vert="horz" wrap="square" anchor="b"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At val="44531"/>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lineChart>
        <c:grouping val="standard"/>
        <c:varyColors val="0"/>
        <c:ser>
          <c:idx val="0"/>
          <c:order val="0"/>
          <c:tx>
            <c:strRef>
              <c:f>Resultados!$AY$13</c:f>
              <c:strCache>
                <c:ptCount val="1"/>
                <c:pt idx="0">
                  <c:v>SALDO NOTA DE CORR. ACUMULADO</c:v>
                </c:pt>
              </c:strCache>
            </c:strRef>
          </c:tx>
          <c:spPr>
            <a:ln w="28575" cap="rnd">
              <a:solidFill>
                <a:schemeClr val="accent6">
                  <a:shade val="76000"/>
                </a:schemeClr>
              </a:solidFill>
              <a:round/>
            </a:ln>
            <a:effectLst>
              <a:outerShdw blurRad="50800" dist="25400" dir="5400000" algn="ctr" rotWithShape="0">
                <a:schemeClr val="accent6">
                  <a:lumMod val="50000"/>
                </a:schemeClr>
              </a:outerShdw>
            </a:effectLst>
          </c:spPr>
          <c:marker>
            <c:symbol val="none"/>
          </c:marker>
          <c:dLbls>
            <c:delete val="1"/>
          </c:dLbls>
          <c:cat>
            <c:numRef>
              <c:f>Resultados!$O$378:$O$408</c:f>
              <c:numCache>
                <c:formatCode>[$-416]d;@</c:formatCode>
                <c:ptCount val="31"/>
                <c:pt idx="0">
                  <c:v>44531</c:v>
                </c:pt>
                <c:pt idx="1">
                  <c:v>44532</c:v>
                </c:pt>
                <c:pt idx="2">
                  <c:v>44533</c:v>
                </c:pt>
                <c:pt idx="3">
                  <c:v>44534</c:v>
                </c:pt>
                <c:pt idx="4">
                  <c:v>44535</c:v>
                </c:pt>
                <c:pt idx="5">
                  <c:v>44536</c:v>
                </c:pt>
                <c:pt idx="6">
                  <c:v>44537</c:v>
                </c:pt>
                <c:pt idx="7">
                  <c:v>44538</c:v>
                </c:pt>
                <c:pt idx="8">
                  <c:v>44539</c:v>
                </c:pt>
                <c:pt idx="9">
                  <c:v>44540</c:v>
                </c:pt>
                <c:pt idx="10">
                  <c:v>44541</c:v>
                </c:pt>
                <c:pt idx="11">
                  <c:v>44542</c:v>
                </c:pt>
                <c:pt idx="12">
                  <c:v>44543</c:v>
                </c:pt>
                <c:pt idx="13">
                  <c:v>44544</c:v>
                </c:pt>
                <c:pt idx="14">
                  <c:v>44545</c:v>
                </c:pt>
                <c:pt idx="15">
                  <c:v>44546</c:v>
                </c:pt>
                <c:pt idx="16">
                  <c:v>44547</c:v>
                </c:pt>
                <c:pt idx="17">
                  <c:v>44548</c:v>
                </c:pt>
                <c:pt idx="18">
                  <c:v>44549</c:v>
                </c:pt>
                <c:pt idx="19">
                  <c:v>44550</c:v>
                </c:pt>
                <c:pt idx="20">
                  <c:v>44551</c:v>
                </c:pt>
                <c:pt idx="21">
                  <c:v>44552</c:v>
                </c:pt>
                <c:pt idx="22">
                  <c:v>44553</c:v>
                </c:pt>
                <c:pt idx="23">
                  <c:v>44554</c:v>
                </c:pt>
                <c:pt idx="24">
                  <c:v>44555</c:v>
                </c:pt>
                <c:pt idx="25">
                  <c:v>44556</c:v>
                </c:pt>
                <c:pt idx="26">
                  <c:v>44557</c:v>
                </c:pt>
                <c:pt idx="27">
                  <c:v>44558</c:v>
                </c:pt>
                <c:pt idx="28">
                  <c:v>44559</c:v>
                </c:pt>
                <c:pt idx="29">
                  <c:v>44560</c:v>
                </c:pt>
                <c:pt idx="30">
                  <c:v>44561</c:v>
                </c:pt>
              </c:numCache>
            </c:numRef>
          </c:cat>
          <c:val>
            <c:numRef>
              <c:f>Resultados!$AY$378:$AY$408</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7B39-4BE5-AF10-D1E7BEA1C467}"/>
            </c:ext>
          </c:extLst>
        </c:ser>
        <c:ser>
          <c:idx val="1"/>
          <c:order val="1"/>
          <c:tx>
            <c:v>META</c:v>
          </c:tx>
          <c:spPr>
            <a:ln w="12700" cap="rnd">
              <a:solidFill>
                <a:srgbClr val="C00000"/>
              </a:solidFill>
              <a:round/>
            </a:ln>
            <a:effectLst/>
          </c:spPr>
          <c:marker>
            <c:symbol val="none"/>
          </c:marker>
          <c:dLbls>
            <c:delete val="1"/>
          </c:dLbls>
          <c:cat>
            <c:numRef>
              <c:f>Resultados!$O$378:$O$408</c:f>
              <c:numCache>
                <c:formatCode>[$-416]d;@</c:formatCode>
                <c:ptCount val="31"/>
                <c:pt idx="0">
                  <c:v>44531</c:v>
                </c:pt>
                <c:pt idx="1">
                  <c:v>44532</c:v>
                </c:pt>
                <c:pt idx="2">
                  <c:v>44533</c:v>
                </c:pt>
                <c:pt idx="3">
                  <c:v>44534</c:v>
                </c:pt>
                <c:pt idx="4">
                  <c:v>44535</c:v>
                </c:pt>
                <c:pt idx="5">
                  <c:v>44536</c:v>
                </c:pt>
                <c:pt idx="6">
                  <c:v>44537</c:v>
                </c:pt>
                <c:pt idx="7">
                  <c:v>44538</c:v>
                </c:pt>
                <c:pt idx="8">
                  <c:v>44539</c:v>
                </c:pt>
                <c:pt idx="9">
                  <c:v>44540</c:v>
                </c:pt>
                <c:pt idx="10">
                  <c:v>44541</c:v>
                </c:pt>
                <c:pt idx="11">
                  <c:v>44542</c:v>
                </c:pt>
                <c:pt idx="12">
                  <c:v>44543</c:v>
                </c:pt>
                <c:pt idx="13">
                  <c:v>44544</c:v>
                </c:pt>
                <c:pt idx="14">
                  <c:v>44545</c:v>
                </c:pt>
                <c:pt idx="15">
                  <c:v>44546</c:v>
                </c:pt>
                <c:pt idx="16">
                  <c:v>44547</c:v>
                </c:pt>
                <c:pt idx="17">
                  <c:v>44548</c:v>
                </c:pt>
                <c:pt idx="18">
                  <c:v>44549</c:v>
                </c:pt>
                <c:pt idx="19">
                  <c:v>44550</c:v>
                </c:pt>
                <c:pt idx="20">
                  <c:v>44551</c:v>
                </c:pt>
                <c:pt idx="21">
                  <c:v>44552</c:v>
                </c:pt>
                <c:pt idx="22">
                  <c:v>44553</c:v>
                </c:pt>
                <c:pt idx="23">
                  <c:v>44554</c:v>
                </c:pt>
                <c:pt idx="24">
                  <c:v>44555</c:v>
                </c:pt>
                <c:pt idx="25">
                  <c:v>44556</c:v>
                </c:pt>
                <c:pt idx="26">
                  <c:v>44557</c:v>
                </c:pt>
                <c:pt idx="27">
                  <c:v>44558</c:v>
                </c:pt>
                <c:pt idx="28">
                  <c:v>44559</c:v>
                </c:pt>
                <c:pt idx="29">
                  <c:v>44560</c:v>
                </c:pt>
                <c:pt idx="30">
                  <c:v>44561</c:v>
                </c:pt>
              </c:numCache>
            </c:numRef>
          </c:cat>
          <c:val>
            <c:numRef>
              <c:f>Resultados!$EM$378:$EM$408</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7B39-4BE5-AF10-D1E7BEA1C467}"/>
            </c:ext>
          </c:extLst>
        </c:ser>
        <c:dLbls>
          <c:showLegendKey val="0"/>
          <c:showVal val="1"/>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59061930783238E-2"/>
          <c:w val="0.92401305108030474"/>
          <c:h val="0.82167122040072849"/>
        </c:manualLayout>
      </c:layout>
      <c:lineChart>
        <c:grouping val="standard"/>
        <c:varyColors val="0"/>
        <c:ser>
          <c:idx val="0"/>
          <c:order val="0"/>
          <c:tx>
            <c:strRef>
              <c:f>Resultados!$P$11</c:f>
              <c:strCache>
                <c:ptCount val="1"/>
                <c:pt idx="0">
                  <c:v>WDO</c:v>
                </c:pt>
              </c:strCache>
            </c:strRef>
          </c:tx>
          <c:spPr>
            <a:ln w="19050" cap="rnd">
              <a:gradFill flip="none" rotWithShape="1">
                <a:gsLst>
                  <a:gs pos="20000">
                    <a:schemeClr val="accent2">
                      <a:lumMod val="89000"/>
                    </a:schemeClr>
                  </a:gs>
                  <a:gs pos="23000">
                    <a:schemeClr val="accent2">
                      <a:lumMod val="89000"/>
                    </a:schemeClr>
                  </a:gs>
                  <a:gs pos="69000">
                    <a:schemeClr val="accent2">
                      <a:lumMod val="75000"/>
                    </a:schemeClr>
                  </a:gs>
                  <a:gs pos="97000">
                    <a:schemeClr val="accent2">
                      <a:lumMod val="70000"/>
                    </a:schemeClr>
                  </a:gs>
                </a:gsLst>
                <a:path path="circle">
                  <a:fillToRect l="50000" t="50000" r="50000" b="50000"/>
                </a:path>
                <a:tileRect/>
              </a:gradFill>
              <a:round/>
            </a:ln>
            <a:effectLst>
              <a:outerShdw blurRad="50800" dist="50800" dir="5400000" algn="ctr" rotWithShape="0">
                <a:schemeClr val="accent2">
                  <a:lumMod val="50000"/>
                </a:schemeClr>
              </a:outerShdw>
            </a:effectLst>
          </c:spPr>
          <c:marker>
            <c:symbol val="none"/>
          </c:marker>
          <c:cat>
            <c:numRef>
              <c:f>Resultados!$O$378:$O$408</c:f>
              <c:numCache>
                <c:formatCode>[$-416]d;@</c:formatCode>
                <c:ptCount val="31"/>
                <c:pt idx="0">
                  <c:v>44531</c:v>
                </c:pt>
                <c:pt idx="1">
                  <c:v>44532</c:v>
                </c:pt>
                <c:pt idx="2">
                  <c:v>44533</c:v>
                </c:pt>
                <c:pt idx="3">
                  <c:v>44534</c:v>
                </c:pt>
                <c:pt idx="4">
                  <c:v>44535</c:v>
                </c:pt>
                <c:pt idx="5">
                  <c:v>44536</c:v>
                </c:pt>
                <c:pt idx="6">
                  <c:v>44537</c:v>
                </c:pt>
                <c:pt idx="7">
                  <c:v>44538</c:v>
                </c:pt>
                <c:pt idx="8">
                  <c:v>44539</c:v>
                </c:pt>
                <c:pt idx="9">
                  <c:v>44540</c:v>
                </c:pt>
                <c:pt idx="10">
                  <c:v>44541</c:v>
                </c:pt>
                <c:pt idx="11">
                  <c:v>44542</c:v>
                </c:pt>
                <c:pt idx="12">
                  <c:v>44543</c:v>
                </c:pt>
                <c:pt idx="13">
                  <c:v>44544</c:v>
                </c:pt>
                <c:pt idx="14">
                  <c:v>44545</c:v>
                </c:pt>
                <c:pt idx="15">
                  <c:v>44546</c:v>
                </c:pt>
                <c:pt idx="16">
                  <c:v>44547</c:v>
                </c:pt>
                <c:pt idx="17">
                  <c:v>44548</c:v>
                </c:pt>
                <c:pt idx="18">
                  <c:v>44549</c:v>
                </c:pt>
                <c:pt idx="19">
                  <c:v>44550</c:v>
                </c:pt>
                <c:pt idx="20">
                  <c:v>44551</c:v>
                </c:pt>
                <c:pt idx="21">
                  <c:v>44552</c:v>
                </c:pt>
                <c:pt idx="22">
                  <c:v>44553</c:v>
                </c:pt>
                <c:pt idx="23">
                  <c:v>44554</c:v>
                </c:pt>
                <c:pt idx="24">
                  <c:v>44555</c:v>
                </c:pt>
                <c:pt idx="25">
                  <c:v>44556</c:v>
                </c:pt>
                <c:pt idx="26">
                  <c:v>44557</c:v>
                </c:pt>
                <c:pt idx="27">
                  <c:v>44558</c:v>
                </c:pt>
                <c:pt idx="28">
                  <c:v>44559</c:v>
                </c:pt>
                <c:pt idx="29">
                  <c:v>44560</c:v>
                </c:pt>
                <c:pt idx="30">
                  <c:v>44561</c:v>
                </c:pt>
              </c:numCache>
            </c:numRef>
          </c:cat>
          <c:val>
            <c:numRef>
              <c:f>Resultados!$AB$378:$AB$408</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0-A480-4C18-9153-3277144338AD}"/>
            </c:ext>
          </c:extLst>
        </c:ser>
        <c:ser>
          <c:idx val="1"/>
          <c:order val="1"/>
          <c:tx>
            <c:strRef>
              <c:f>Resultados!$AC$11</c:f>
              <c:strCache>
                <c:ptCount val="1"/>
                <c:pt idx="0">
                  <c:v>WIN</c:v>
                </c:pt>
              </c:strCache>
            </c:strRef>
          </c:tx>
          <c:spPr>
            <a:ln w="19050" cap="rnd">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a:outerShdw blurRad="50800" dist="50800" dir="5400000" algn="ctr" rotWithShape="0">
                <a:schemeClr val="tx1">
                  <a:lumMod val="75000"/>
                  <a:lumOff val="25000"/>
                </a:schemeClr>
              </a:outerShdw>
            </a:effectLst>
          </c:spPr>
          <c:marker>
            <c:symbol val="none"/>
          </c:marker>
          <c:cat>
            <c:numRef>
              <c:f>Resultados!$O$378:$O$408</c:f>
              <c:numCache>
                <c:formatCode>[$-416]d;@</c:formatCode>
                <c:ptCount val="31"/>
                <c:pt idx="0">
                  <c:v>44531</c:v>
                </c:pt>
                <c:pt idx="1">
                  <c:v>44532</c:v>
                </c:pt>
                <c:pt idx="2">
                  <c:v>44533</c:v>
                </c:pt>
                <c:pt idx="3">
                  <c:v>44534</c:v>
                </c:pt>
                <c:pt idx="4">
                  <c:v>44535</c:v>
                </c:pt>
                <c:pt idx="5">
                  <c:v>44536</c:v>
                </c:pt>
                <c:pt idx="6">
                  <c:v>44537</c:v>
                </c:pt>
                <c:pt idx="7">
                  <c:v>44538</c:v>
                </c:pt>
                <c:pt idx="8">
                  <c:v>44539</c:v>
                </c:pt>
                <c:pt idx="9">
                  <c:v>44540</c:v>
                </c:pt>
                <c:pt idx="10">
                  <c:v>44541</c:v>
                </c:pt>
                <c:pt idx="11">
                  <c:v>44542</c:v>
                </c:pt>
                <c:pt idx="12">
                  <c:v>44543</c:v>
                </c:pt>
                <c:pt idx="13">
                  <c:v>44544</c:v>
                </c:pt>
                <c:pt idx="14">
                  <c:v>44545</c:v>
                </c:pt>
                <c:pt idx="15">
                  <c:v>44546</c:v>
                </c:pt>
                <c:pt idx="16">
                  <c:v>44547</c:v>
                </c:pt>
                <c:pt idx="17">
                  <c:v>44548</c:v>
                </c:pt>
                <c:pt idx="18">
                  <c:v>44549</c:v>
                </c:pt>
                <c:pt idx="19">
                  <c:v>44550</c:v>
                </c:pt>
                <c:pt idx="20">
                  <c:v>44551</c:v>
                </c:pt>
                <c:pt idx="21">
                  <c:v>44552</c:v>
                </c:pt>
                <c:pt idx="22">
                  <c:v>44553</c:v>
                </c:pt>
                <c:pt idx="23">
                  <c:v>44554</c:v>
                </c:pt>
                <c:pt idx="24">
                  <c:v>44555</c:v>
                </c:pt>
                <c:pt idx="25">
                  <c:v>44556</c:v>
                </c:pt>
                <c:pt idx="26">
                  <c:v>44557</c:v>
                </c:pt>
                <c:pt idx="27">
                  <c:v>44558</c:v>
                </c:pt>
                <c:pt idx="28">
                  <c:v>44559</c:v>
                </c:pt>
                <c:pt idx="29">
                  <c:v>44560</c:v>
                </c:pt>
                <c:pt idx="30">
                  <c:v>44561</c:v>
                </c:pt>
              </c:numCache>
            </c:numRef>
          </c:cat>
          <c:val>
            <c:numRef>
              <c:f>Resultados!$AO$378:$AO$408</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A480-4C18-9153-3277144338AD}"/>
            </c:ext>
          </c:extLst>
        </c:ser>
        <c:dLbls>
          <c:showLegendKey val="0"/>
          <c:showVal val="0"/>
          <c:showCatName val="0"/>
          <c:showSerName val="0"/>
          <c:showPercent val="0"/>
          <c:showBubbleSize val="0"/>
        </c:dLbls>
        <c:smooth val="0"/>
        <c:axId val="1955267216"/>
        <c:axId val="1955268464"/>
      </c:line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3.1678004535147394E-2"/>
          <c:w val="0.92401305108030474"/>
          <c:h val="0.87085223132969036"/>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Resultados!$O$378:$O$408</c:f>
              <c:numCache>
                <c:formatCode>[$-416]d;@</c:formatCode>
                <c:ptCount val="31"/>
                <c:pt idx="0">
                  <c:v>44531</c:v>
                </c:pt>
                <c:pt idx="1">
                  <c:v>44532</c:v>
                </c:pt>
                <c:pt idx="2">
                  <c:v>44533</c:v>
                </c:pt>
                <c:pt idx="3">
                  <c:v>44534</c:v>
                </c:pt>
                <c:pt idx="4">
                  <c:v>44535</c:v>
                </c:pt>
                <c:pt idx="5">
                  <c:v>44536</c:v>
                </c:pt>
                <c:pt idx="6">
                  <c:v>44537</c:v>
                </c:pt>
                <c:pt idx="7">
                  <c:v>44538</c:v>
                </c:pt>
                <c:pt idx="8">
                  <c:v>44539</c:v>
                </c:pt>
                <c:pt idx="9">
                  <c:v>44540</c:v>
                </c:pt>
                <c:pt idx="10">
                  <c:v>44541</c:v>
                </c:pt>
                <c:pt idx="11">
                  <c:v>44542</c:v>
                </c:pt>
                <c:pt idx="12">
                  <c:v>44543</c:v>
                </c:pt>
                <c:pt idx="13">
                  <c:v>44544</c:v>
                </c:pt>
                <c:pt idx="14">
                  <c:v>44545</c:v>
                </c:pt>
                <c:pt idx="15">
                  <c:v>44546</c:v>
                </c:pt>
                <c:pt idx="16">
                  <c:v>44547</c:v>
                </c:pt>
                <c:pt idx="17">
                  <c:v>44548</c:v>
                </c:pt>
                <c:pt idx="18">
                  <c:v>44549</c:v>
                </c:pt>
                <c:pt idx="19">
                  <c:v>44550</c:v>
                </c:pt>
                <c:pt idx="20">
                  <c:v>44551</c:v>
                </c:pt>
                <c:pt idx="21">
                  <c:v>44552</c:v>
                </c:pt>
                <c:pt idx="22">
                  <c:v>44553</c:v>
                </c:pt>
                <c:pt idx="23">
                  <c:v>44554</c:v>
                </c:pt>
                <c:pt idx="24">
                  <c:v>44555</c:v>
                </c:pt>
                <c:pt idx="25">
                  <c:v>44556</c:v>
                </c:pt>
                <c:pt idx="26">
                  <c:v>44557</c:v>
                </c:pt>
                <c:pt idx="27">
                  <c:v>44558</c:v>
                </c:pt>
                <c:pt idx="28">
                  <c:v>44559</c:v>
                </c:pt>
                <c:pt idx="29">
                  <c:v>44560</c:v>
                </c:pt>
                <c:pt idx="30">
                  <c:v>44561</c:v>
                </c:pt>
              </c:numCache>
            </c:numRef>
          </c:cat>
          <c:val>
            <c:numRef>
              <c:f>Resultados!$T$378:$T$408</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BCD5-425C-93EF-68333261FE49}"/>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Resultados!$O$378:$O$408</c:f>
              <c:numCache>
                <c:formatCode>[$-416]d;@</c:formatCode>
                <c:ptCount val="31"/>
                <c:pt idx="0">
                  <c:v>44531</c:v>
                </c:pt>
                <c:pt idx="1">
                  <c:v>44532</c:v>
                </c:pt>
                <c:pt idx="2">
                  <c:v>44533</c:v>
                </c:pt>
                <c:pt idx="3">
                  <c:v>44534</c:v>
                </c:pt>
                <c:pt idx="4">
                  <c:v>44535</c:v>
                </c:pt>
                <c:pt idx="5">
                  <c:v>44536</c:v>
                </c:pt>
                <c:pt idx="6">
                  <c:v>44537</c:v>
                </c:pt>
                <c:pt idx="7">
                  <c:v>44538</c:v>
                </c:pt>
                <c:pt idx="8">
                  <c:v>44539</c:v>
                </c:pt>
                <c:pt idx="9">
                  <c:v>44540</c:v>
                </c:pt>
                <c:pt idx="10">
                  <c:v>44541</c:v>
                </c:pt>
                <c:pt idx="11">
                  <c:v>44542</c:v>
                </c:pt>
                <c:pt idx="12">
                  <c:v>44543</c:v>
                </c:pt>
                <c:pt idx="13">
                  <c:v>44544</c:v>
                </c:pt>
                <c:pt idx="14">
                  <c:v>44545</c:v>
                </c:pt>
                <c:pt idx="15">
                  <c:v>44546</c:v>
                </c:pt>
                <c:pt idx="16">
                  <c:v>44547</c:v>
                </c:pt>
                <c:pt idx="17">
                  <c:v>44548</c:v>
                </c:pt>
                <c:pt idx="18">
                  <c:v>44549</c:v>
                </c:pt>
                <c:pt idx="19">
                  <c:v>44550</c:v>
                </c:pt>
                <c:pt idx="20">
                  <c:v>44551</c:v>
                </c:pt>
                <c:pt idx="21">
                  <c:v>44552</c:v>
                </c:pt>
                <c:pt idx="22">
                  <c:v>44553</c:v>
                </c:pt>
                <c:pt idx="23">
                  <c:v>44554</c:v>
                </c:pt>
                <c:pt idx="24">
                  <c:v>44555</c:v>
                </c:pt>
                <c:pt idx="25">
                  <c:v>44556</c:v>
                </c:pt>
                <c:pt idx="26">
                  <c:v>44557</c:v>
                </c:pt>
                <c:pt idx="27">
                  <c:v>44558</c:v>
                </c:pt>
                <c:pt idx="28">
                  <c:v>44559</c:v>
                </c:pt>
                <c:pt idx="29">
                  <c:v>44560</c:v>
                </c:pt>
                <c:pt idx="30">
                  <c:v>44561</c:v>
                </c:pt>
              </c:numCache>
            </c:numRef>
          </c:cat>
          <c:val>
            <c:numRef>
              <c:f>Resultados!$AG$378:$AG$408</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BCD5-425C-93EF-68333261FE49}"/>
            </c:ext>
          </c:extLst>
        </c:ser>
        <c:dLbls>
          <c:showLegendKey val="0"/>
          <c:showVal val="0"/>
          <c:showCatName val="0"/>
          <c:showSerName val="0"/>
          <c:showPercent val="0"/>
          <c:showBubbleSize val="0"/>
        </c:dLbls>
        <c:gapWidth val="199"/>
        <c:axId val="1955267216"/>
        <c:axId val="1955268464"/>
      </c:barChart>
      <c:dateAx>
        <c:axId val="1955267216"/>
        <c:scaling>
          <c:orientation val="minMax"/>
        </c:scaling>
        <c:delete val="0"/>
        <c:axPos val="b"/>
        <c:numFmt formatCode="[$-416]d\-mmm;@" sourceLinked="0"/>
        <c:majorTickMark val="out"/>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barChart>
        <c:barDir val="col"/>
        <c:grouping val="clustered"/>
        <c:varyColors val="0"/>
        <c:ser>
          <c:idx val="0"/>
          <c:order val="0"/>
          <c:tx>
            <c:strRef>
              <c:f>Resultados!$AX$13</c:f>
              <c:strCache>
                <c:ptCount val="1"/>
                <c:pt idx="0">
                  <c:v>SALDO NOTA DE CORR.</c:v>
                </c:pt>
              </c:strCache>
            </c:strRef>
          </c:tx>
          <c:spPr>
            <a:solidFill>
              <a:schemeClr val="accent6"/>
            </a:solidFill>
            <a:ln w="28575">
              <a:noFill/>
            </a:ln>
            <a:effectLst>
              <a:outerShdw blurRad="50800" dist="25400" dir="5400000" algn="ctr" rotWithShape="0">
                <a:schemeClr val="accent6">
                  <a:lumMod val="50000"/>
                </a:schemeClr>
              </a:outerShdw>
            </a:effectLst>
          </c:spPr>
          <c:invertIfNegative val="0"/>
          <c:dLbls>
            <c:delete val="1"/>
          </c:dLbls>
          <c:cat>
            <c:numRef>
              <c:f>Resultados!$O$378:$O$408</c:f>
              <c:numCache>
                <c:formatCode>[$-416]d;@</c:formatCode>
                <c:ptCount val="31"/>
                <c:pt idx="0">
                  <c:v>44531</c:v>
                </c:pt>
                <c:pt idx="1">
                  <c:v>44532</c:v>
                </c:pt>
                <c:pt idx="2">
                  <c:v>44533</c:v>
                </c:pt>
                <c:pt idx="3">
                  <c:v>44534</c:v>
                </c:pt>
                <c:pt idx="4">
                  <c:v>44535</c:v>
                </c:pt>
                <c:pt idx="5">
                  <c:v>44536</c:v>
                </c:pt>
                <c:pt idx="6">
                  <c:v>44537</c:v>
                </c:pt>
                <c:pt idx="7">
                  <c:v>44538</c:v>
                </c:pt>
                <c:pt idx="8">
                  <c:v>44539</c:v>
                </c:pt>
                <c:pt idx="9">
                  <c:v>44540</c:v>
                </c:pt>
                <c:pt idx="10">
                  <c:v>44541</c:v>
                </c:pt>
                <c:pt idx="11">
                  <c:v>44542</c:v>
                </c:pt>
                <c:pt idx="12">
                  <c:v>44543</c:v>
                </c:pt>
                <c:pt idx="13">
                  <c:v>44544</c:v>
                </c:pt>
                <c:pt idx="14">
                  <c:v>44545</c:v>
                </c:pt>
                <c:pt idx="15">
                  <c:v>44546</c:v>
                </c:pt>
                <c:pt idx="16">
                  <c:v>44547</c:v>
                </c:pt>
                <c:pt idx="17">
                  <c:v>44548</c:v>
                </c:pt>
                <c:pt idx="18">
                  <c:v>44549</c:v>
                </c:pt>
                <c:pt idx="19">
                  <c:v>44550</c:v>
                </c:pt>
                <c:pt idx="20">
                  <c:v>44551</c:v>
                </c:pt>
                <c:pt idx="21">
                  <c:v>44552</c:v>
                </c:pt>
                <c:pt idx="22">
                  <c:v>44553</c:v>
                </c:pt>
                <c:pt idx="23">
                  <c:v>44554</c:v>
                </c:pt>
                <c:pt idx="24">
                  <c:v>44555</c:v>
                </c:pt>
                <c:pt idx="25">
                  <c:v>44556</c:v>
                </c:pt>
                <c:pt idx="26">
                  <c:v>44557</c:v>
                </c:pt>
                <c:pt idx="27">
                  <c:v>44558</c:v>
                </c:pt>
                <c:pt idx="28">
                  <c:v>44559</c:v>
                </c:pt>
                <c:pt idx="29">
                  <c:v>44560</c:v>
                </c:pt>
                <c:pt idx="30">
                  <c:v>44561</c:v>
                </c:pt>
              </c:numCache>
            </c:numRef>
          </c:cat>
          <c:val>
            <c:numRef>
              <c:f>Resultados!$AX$378:$AX$408</c:f>
              <c:numCache>
                <c:formatCode>0.00_ ;[Red]\-0.00\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0D26-46A7-8C9A-04FB00E58239}"/>
            </c:ext>
          </c:extLst>
        </c:ser>
        <c:dLbls>
          <c:showLegendKey val="0"/>
          <c:showVal val="1"/>
          <c:showCatName val="0"/>
          <c:showSerName val="0"/>
          <c:showPercent val="0"/>
          <c:showBubbleSize val="0"/>
        </c:dLbls>
        <c:gapWidth val="150"/>
        <c:axId val="1955267216"/>
        <c:axId val="1955268464"/>
      </c:barChart>
      <c:date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Offset val="100"/>
        <c:baseTimeUnit val="days"/>
      </c:date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1602971685394502"/>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805663475621464E-3"/>
          <c:y val="1.1566484517304189E-2"/>
          <c:w val="0.99379281519224949"/>
          <c:h val="0.98843351548269576"/>
        </c:manualLayout>
      </c:layout>
      <c:pie3DChart>
        <c:varyColors val="1"/>
        <c:ser>
          <c:idx val="1"/>
          <c:order val="0"/>
          <c:tx>
            <c:strRef>
              <c:f>Resultados!$L$39</c:f>
              <c:strCache>
                <c:ptCount val="1"/>
                <c:pt idx="0">
                  <c:v>WIN</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8-13C0-441E-9F30-D53BD9DD7099}"/>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A-13C0-441E-9F30-D53BD9DD7099}"/>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C-13C0-441E-9F30-D53BD9DD7099}"/>
              </c:ext>
            </c:extLst>
          </c:dPt>
          <c:dLbls>
            <c:dLbl>
              <c:idx val="2"/>
              <c:spPr>
                <a:solidFill>
                  <a:srgbClr val="FFFFFF"/>
                </a:solidFill>
                <a:ln>
                  <a:no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2406609768050223"/>
                      <c:h val="0.12360428051001822"/>
                    </c:manualLayout>
                  </c15:layout>
                </c:ext>
                <c:ext xmlns:c16="http://schemas.microsoft.com/office/drawing/2014/chart" uri="{C3380CC4-5D6E-409C-BE32-E72D297353CC}">
                  <c16:uniqueId val="{0000000C-13C0-441E-9F30-D53BD9DD7099}"/>
                </c:ext>
              </c:extLst>
            </c:dLbl>
            <c:spPr>
              <a:solidFill>
                <a:srgbClr val="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Resultados!$L$41:$L$43</c:f>
              <c:numCache>
                <c:formatCode>0</c:formatCode>
                <c:ptCount val="3"/>
                <c:pt idx="0">
                  <c:v>0</c:v>
                </c:pt>
                <c:pt idx="1">
                  <c:v>0</c:v>
                </c:pt>
                <c:pt idx="2">
                  <c:v>0</c:v>
                </c:pt>
              </c:numCache>
            </c:numRef>
          </c:val>
          <c:extLst>
            <c:ext xmlns:c16="http://schemas.microsoft.com/office/drawing/2014/chart" uri="{C3380CC4-5D6E-409C-BE32-E72D297353CC}">
              <c16:uniqueId val="{0000000D-13C0-441E-9F30-D53BD9DD7099}"/>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3129552632858514"/>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5712628968633711E-2"/>
          <c:y val="2.0241347905282332E-2"/>
          <c:w val="0.97978504279384349"/>
          <c:h val="0.97975865209471746"/>
        </c:manualLayout>
      </c:layout>
      <c:pie3DChart>
        <c:varyColors val="1"/>
        <c:ser>
          <c:idx val="0"/>
          <c:order val="0"/>
          <c:tx>
            <c:strRef>
              <c:f>Resultados!$J$39</c:f>
              <c:strCache>
                <c:ptCount val="1"/>
                <c:pt idx="0">
                  <c:v>WDO</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4100-42A8-A70C-29EEED27FEF5}"/>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4100-42A8-A70C-29EEED27FEF5}"/>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4100-42A8-A70C-29EEED27FEF5}"/>
              </c:ext>
            </c:extLst>
          </c:dPt>
          <c:dLbls>
            <c:spPr>
              <a:solidFill>
                <a:srgbClr val="FFFFFF"/>
              </a:solidFill>
              <a:ln>
                <a:no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Resultados!$J$73:$J$75</c:f>
              <c:numCache>
                <c:formatCode>0</c:formatCode>
                <c:ptCount val="3"/>
                <c:pt idx="0">
                  <c:v>0</c:v>
                </c:pt>
                <c:pt idx="1">
                  <c:v>0</c:v>
                </c:pt>
                <c:pt idx="2">
                  <c:v>0</c:v>
                </c:pt>
              </c:numCache>
            </c:numRef>
          </c:val>
          <c:extLst>
            <c:ext xmlns:c16="http://schemas.microsoft.com/office/drawing/2014/chart" uri="{C3380CC4-5D6E-409C-BE32-E72D297353CC}">
              <c16:uniqueId val="{00000006-4100-42A8-A70C-29EEED27FEF5}"/>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1602971685394502"/>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805663475621464E-3"/>
          <c:y val="1.1566484517304189E-2"/>
          <c:w val="0.99379281519224949"/>
          <c:h val="0.98843351548269576"/>
        </c:manualLayout>
      </c:layout>
      <c:pie3DChart>
        <c:varyColors val="1"/>
        <c:ser>
          <c:idx val="1"/>
          <c:order val="0"/>
          <c:tx>
            <c:strRef>
              <c:f>Resultados!$L$39</c:f>
              <c:strCache>
                <c:ptCount val="1"/>
                <c:pt idx="0">
                  <c:v>WIN</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5E19-4AD0-8A00-8D80C0FB9251}"/>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5E19-4AD0-8A00-8D80C0FB9251}"/>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5E19-4AD0-8A00-8D80C0FB9251}"/>
              </c:ext>
            </c:extLst>
          </c:dPt>
          <c:dLbls>
            <c:dLbl>
              <c:idx val="2"/>
              <c:spPr>
                <a:solidFill>
                  <a:srgbClr val="FFFFFF"/>
                </a:solidFill>
                <a:ln>
                  <a:no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2406609768050223"/>
                      <c:h val="0.12360428051001822"/>
                    </c:manualLayout>
                  </c15:layout>
                </c:ext>
                <c:ext xmlns:c16="http://schemas.microsoft.com/office/drawing/2014/chart" uri="{C3380CC4-5D6E-409C-BE32-E72D297353CC}">
                  <c16:uniqueId val="{00000005-5E19-4AD0-8A00-8D80C0FB9251}"/>
                </c:ext>
              </c:extLst>
            </c:dLbl>
            <c:spPr>
              <a:solidFill>
                <a:srgbClr val="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Resultados!$L$73:$L$75</c:f>
              <c:numCache>
                <c:formatCode>0</c:formatCode>
                <c:ptCount val="3"/>
                <c:pt idx="0">
                  <c:v>0</c:v>
                </c:pt>
                <c:pt idx="1">
                  <c:v>0</c:v>
                </c:pt>
                <c:pt idx="2">
                  <c:v>0</c:v>
                </c:pt>
              </c:numCache>
            </c:numRef>
          </c:val>
          <c:extLst>
            <c:ext xmlns:c16="http://schemas.microsoft.com/office/drawing/2014/chart" uri="{C3380CC4-5D6E-409C-BE32-E72D297353CC}">
              <c16:uniqueId val="{00000006-5E19-4AD0-8A00-8D80C0FB9251}"/>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3129552632858514"/>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5712628968633711E-2"/>
          <c:y val="2.0241347905282332E-2"/>
          <c:w val="0.97978504279384349"/>
          <c:h val="0.97975865209471746"/>
        </c:manualLayout>
      </c:layout>
      <c:pie3DChart>
        <c:varyColors val="1"/>
        <c:ser>
          <c:idx val="0"/>
          <c:order val="0"/>
          <c:tx>
            <c:strRef>
              <c:f>Resultados!$J$39</c:f>
              <c:strCache>
                <c:ptCount val="1"/>
                <c:pt idx="0">
                  <c:v>WDO</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0916-453C-9B1F-970DC2B57713}"/>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0916-453C-9B1F-970DC2B57713}"/>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0916-453C-9B1F-970DC2B57713}"/>
              </c:ext>
            </c:extLst>
          </c:dPt>
          <c:dLbls>
            <c:spPr>
              <a:solidFill>
                <a:srgbClr val="FFFFFF"/>
              </a:solidFill>
              <a:ln>
                <a:no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Resultados!$J$106:$J$108</c:f>
              <c:numCache>
                <c:formatCode>0</c:formatCode>
                <c:ptCount val="3"/>
                <c:pt idx="0">
                  <c:v>0</c:v>
                </c:pt>
                <c:pt idx="1">
                  <c:v>0</c:v>
                </c:pt>
                <c:pt idx="2">
                  <c:v>0</c:v>
                </c:pt>
              </c:numCache>
            </c:numRef>
          </c:val>
          <c:extLst>
            <c:ext xmlns:c16="http://schemas.microsoft.com/office/drawing/2014/chart" uri="{C3380CC4-5D6E-409C-BE32-E72D297353CC}">
              <c16:uniqueId val="{00000006-0916-453C-9B1F-970DC2B57713}"/>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1602971685394502"/>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805663475621464E-3"/>
          <c:y val="1.1566484517304189E-2"/>
          <c:w val="0.99379281519224949"/>
          <c:h val="0.98843351548269576"/>
        </c:manualLayout>
      </c:layout>
      <c:pie3DChart>
        <c:varyColors val="1"/>
        <c:ser>
          <c:idx val="1"/>
          <c:order val="0"/>
          <c:tx>
            <c:strRef>
              <c:f>Resultados!$L$39</c:f>
              <c:strCache>
                <c:ptCount val="1"/>
                <c:pt idx="0">
                  <c:v>WIN</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B32E-4C0B-B70E-D934BD04CA16}"/>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B32E-4C0B-B70E-D934BD04CA16}"/>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B32E-4C0B-B70E-D934BD04CA16}"/>
              </c:ext>
            </c:extLst>
          </c:dPt>
          <c:dLbls>
            <c:dLbl>
              <c:idx val="2"/>
              <c:spPr>
                <a:solidFill>
                  <a:srgbClr val="FFFFFF"/>
                </a:solidFill>
                <a:ln>
                  <a:no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2406609768050223"/>
                      <c:h val="0.12360428051001822"/>
                    </c:manualLayout>
                  </c15:layout>
                </c:ext>
                <c:ext xmlns:c16="http://schemas.microsoft.com/office/drawing/2014/chart" uri="{C3380CC4-5D6E-409C-BE32-E72D297353CC}">
                  <c16:uniqueId val="{00000005-B32E-4C0B-B70E-D934BD04CA16}"/>
                </c:ext>
              </c:extLst>
            </c:dLbl>
            <c:spPr>
              <a:solidFill>
                <a:srgbClr val="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Resultados!$L$106:$L$108</c:f>
              <c:numCache>
                <c:formatCode>0</c:formatCode>
                <c:ptCount val="3"/>
                <c:pt idx="0">
                  <c:v>0</c:v>
                </c:pt>
                <c:pt idx="1">
                  <c:v>0</c:v>
                </c:pt>
                <c:pt idx="2">
                  <c:v>0</c:v>
                </c:pt>
              </c:numCache>
            </c:numRef>
          </c:val>
          <c:extLst>
            <c:ext xmlns:c16="http://schemas.microsoft.com/office/drawing/2014/chart" uri="{C3380CC4-5D6E-409C-BE32-E72D297353CC}">
              <c16:uniqueId val="{00000006-B32E-4C0B-B70E-D934BD04CA16}"/>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3129552632858514"/>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5712628968633711E-2"/>
          <c:y val="2.0241347905282332E-2"/>
          <c:w val="0.97978504279384349"/>
          <c:h val="0.97975865209471746"/>
        </c:manualLayout>
      </c:layout>
      <c:pie3DChart>
        <c:varyColors val="1"/>
        <c:ser>
          <c:idx val="0"/>
          <c:order val="0"/>
          <c:tx>
            <c:strRef>
              <c:f>Resultados!$J$39</c:f>
              <c:strCache>
                <c:ptCount val="1"/>
                <c:pt idx="0">
                  <c:v>WDO</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C16D-434C-B9C5-1E6800313BDA}"/>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C16D-434C-B9C5-1E6800313BDA}"/>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C16D-434C-B9C5-1E6800313BDA}"/>
              </c:ext>
            </c:extLst>
          </c:dPt>
          <c:dLbls>
            <c:spPr>
              <a:solidFill>
                <a:srgbClr val="FFFFFF"/>
              </a:solidFill>
              <a:ln>
                <a:no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Resultados!$J$139:$J$141</c:f>
              <c:numCache>
                <c:formatCode>0</c:formatCode>
                <c:ptCount val="3"/>
                <c:pt idx="0">
                  <c:v>0</c:v>
                </c:pt>
                <c:pt idx="1">
                  <c:v>0</c:v>
                </c:pt>
                <c:pt idx="2">
                  <c:v>0</c:v>
                </c:pt>
              </c:numCache>
            </c:numRef>
          </c:val>
          <c:extLst>
            <c:ext xmlns:c16="http://schemas.microsoft.com/office/drawing/2014/chart" uri="{C3380CC4-5D6E-409C-BE32-E72D297353CC}">
              <c16:uniqueId val="{00000006-C16D-434C-B9C5-1E6800313BDA}"/>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1602971685394502"/>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805663475621464E-3"/>
          <c:y val="1.1566484517304189E-2"/>
          <c:w val="0.99379281519224949"/>
          <c:h val="0.98843351548269576"/>
        </c:manualLayout>
      </c:layout>
      <c:pie3DChart>
        <c:varyColors val="1"/>
        <c:ser>
          <c:idx val="1"/>
          <c:order val="0"/>
          <c:tx>
            <c:strRef>
              <c:f>Resultados!$L$39</c:f>
              <c:strCache>
                <c:ptCount val="1"/>
                <c:pt idx="0">
                  <c:v>WIN</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162A-4C09-87D8-08E2515A92BD}"/>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162A-4C09-87D8-08E2515A92BD}"/>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162A-4C09-87D8-08E2515A92BD}"/>
              </c:ext>
            </c:extLst>
          </c:dPt>
          <c:dLbls>
            <c:dLbl>
              <c:idx val="2"/>
              <c:spPr>
                <a:solidFill>
                  <a:srgbClr val="FFFFFF"/>
                </a:solidFill>
                <a:ln>
                  <a:no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2406609768050223"/>
                      <c:h val="0.12360428051001822"/>
                    </c:manualLayout>
                  </c15:layout>
                </c:ext>
                <c:ext xmlns:c16="http://schemas.microsoft.com/office/drawing/2014/chart" uri="{C3380CC4-5D6E-409C-BE32-E72D297353CC}">
                  <c16:uniqueId val="{00000005-162A-4C09-87D8-08E2515A92BD}"/>
                </c:ext>
              </c:extLst>
            </c:dLbl>
            <c:spPr>
              <a:solidFill>
                <a:srgbClr val="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Resultados!$L$139:$L$141</c:f>
              <c:numCache>
                <c:formatCode>0</c:formatCode>
                <c:ptCount val="3"/>
                <c:pt idx="0">
                  <c:v>0</c:v>
                </c:pt>
                <c:pt idx="1">
                  <c:v>0</c:v>
                </c:pt>
                <c:pt idx="2">
                  <c:v>0</c:v>
                </c:pt>
              </c:numCache>
            </c:numRef>
          </c:val>
          <c:extLst>
            <c:ext xmlns:c16="http://schemas.microsoft.com/office/drawing/2014/chart" uri="{C3380CC4-5D6E-409C-BE32-E72D297353CC}">
              <c16:uniqueId val="{00000006-162A-4C09-87D8-08E2515A92BD}"/>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3129552632858514"/>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5712628968633711E-2"/>
          <c:y val="2.0241347905282332E-2"/>
          <c:w val="0.97978504279384349"/>
          <c:h val="0.97975865209471746"/>
        </c:manualLayout>
      </c:layout>
      <c:pie3DChart>
        <c:varyColors val="1"/>
        <c:ser>
          <c:idx val="0"/>
          <c:order val="0"/>
          <c:tx>
            <c:strRef>
              <c:f>Resultados!$J$39</c:f>
              <c:strCache>
                <c:ptCount val="1"/>
                <c:pt idx="0">
                  <c:v>WDO</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CDF8-4DBE-B926-E947201D3E4F}"/>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CDF8-4DBE-B926-E947201D3E4F}"/>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CDF8-4DBE-B926-E947201D3E4F}"/>
              </c:ext>
            </c:extLst>
          </c:dPt>
          <c:dLbls>
            <c:spPr>
              <a:solidFill>
                <a:srgbClr val="FFFFFF"/>
              </a:solidFill>
              <a:ln>
                <a:no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Resultados!$J$172:$J$174</c:f>
              <c:numCache>
                <c:formatCode>0</c:formatCode>
                <c:ptCount val="3"/>
                <c:pt idx="0">
                  <c:v>0</c:v>
                </c:pt>
                <c:pt idx="1">
                  <c:v>0</c:v>
                </c:pt>
                <c:pt idx="2">
                  <c:v>0</c:v>
                </c:pt>
              </c:numCache>
            </c:numRef>
          </c:val>
          <c:extLst>
            <c:ext xmlns:c16="http://schemas.microsoft.com/office/drawing/2014/chart" uri="{C3380CC4-5D6E-409C-BE32-E72D297353CC}">
              <c16:uniqueId val="{00000006-CDF8-4DBE-B926-E947201D3E4F}"/>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1602971685394502"/>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805663475621464E-3"/>
          <c:y val="1.1566484517304189E-2"/>
          <c:w val="0.99379281519224949"/>
          <c:h val="0.98843351548269576"/>
        </c:manualLayout>
      </c:layout>
      <c:pie3DChart>
        <c:varyColors val="1"/>
        <c:ser>
          <c:idx val="1"/>
          <c:order val="0"/>
          <c:tx>
            <c:strRef>
              <c:f>Resultados!$L$39</c:f>
              <c:strCache>
                <c:ptCount val="1"/>
                <c:pt idx="0">
                  <c:v>WIN</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C3E7-4C63-A33D-B0AABC8325A5}"/>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C3E7-4C63-A33D-B0AABC8325A5}"/>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C3E7-4C63-A33D-B0AABC8325A5}"/>
              </c:ext>
            </c:extLst>
          </c:dPt>
          <c:dLbls>
            <c:dLbl>
              <c:idx val="2"/>
              <c:spPr>
                <a:solidFill>
                  <a:srgbClr val="FFFFFF"/>
                </a:solidFill>
                <a:ln>
                  <a:no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2406609768050223"/>
                      <c:h val="0.12360428051001822"/>
                    </c:manualLayout>
                  </c15:layout>
                </c:ext>
                <c:ext xmlns:c16="http://schemas.microsoft.com/office/drawing/2014/chart" uri="{C3380CC4-5D6E-409C-BE32-E72D297353CC}">
                  <c16:uniqueId val="{00000005-C3E7-4C63-A33D-B0AABC8325A5}"/>
                </c:ext>
              </c:extLst>
            </c:dLbl>
            <c:spPr>
              <a:solidFill>
                <a:srgbClr val="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Resultados!$L$172:$L$174</c:f>
              <c:numCache>
                <c:formatCode>0</c:formatCode>
                <c:ptCount val="3"/>
                <c:pt idx="0">
                  <c:v>0</c:v>
                </c:pt>
                <c:pt idx="1">
                  <c:v>0</c:v>
                </c:pt>
                <c:pt idx="2">
                  <c:v>0</c:v>
                </c:pt>
              </c:numCache>
            </c:numRef>
          </c:val>
          <c:extLst>
            <c:ext xmlns:c16="http://schemas.microsoft.com/office/drawing/2014/chart" uri="{C3380CC4-5D6E-409C-BE32-E72D297353CC}">
              <c16:uniqueId val="{00000006-C3E7-4C63-A33D-B0AABC8325A5}"/>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3129552632858514"/>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5712628968633711E-2"/>
          <c:y val="2.0241347905282332E-2"/>
          <c:w val="0.97978504279384349"/>
          <c:h val="0.97975865209471746"/>
        </c:manualLayout>
      </c:layout>
      <c:pie3DChart>
        <c:varyColors val="1"/>
        <c:ser>
          <c:idx val="0"/>
          <c:order val="0"/>
          <c:tx>
            <c:strRef>
              <c:f>Resultados!$J$39</c:f>
              <c:strCache>
                <c:ptCount val="1"/>
                <c:pt idx="0">
                  <c:v>WDO</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3038-4B72-A6F9-8BB1839E3FFF}"/>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3038-4B72-A6F9-8BB1839E3FFF}"/>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3038-4B72-A6F9-8BB1839E3FFF}"/>
              </c:ext>
            </c:extLst>
          </c:dPt>
          <c:dLbls>
            <c:spPr>
              <a:solidFill>
                <a:srgbClr val="FFFFFF"/>
              </a:solidFill>
              <a:ln>
                <a:no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Resultados!$J$205:$J$207</c:f>
              <c:numCache>
                <c:formatCode>0</c:formatCode>
                <c:ptCount val="3"/>
                <c:pt idx="0">
                  <c:v>0</c:v>
                </c:pt>
                <c:pt idx="1">
                  <c:v>0</c:v>
                </c:pt>
                <c:pt idx="2">
                  <c:v>0</c:v>
                </c:pt>
              </c:numCache>
            </c:numRef>
          </c:val>
          <c:extLst>
            <c:ext xmlns:c16="http://schemas.microsoft.com/office/drawing/2014/chart" uri="{C3380CC4-5D6E-409C-BE32-E72D297353CC}">
              <c16:uniqueId val="{00000006-3038-4B72-A6F9-8BB1839E3FFF}"/>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1602971685394502"/>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805663475621464E-3"/>
          <c:y val="1.1566484517304189E-2"/>
          <c:w val="0.99379281519224949"/>
          <c:h val="0.98843351548269576"/>
        </c:manualLayout>
      </c:layout>
      <c:pie3DChart>
        <c:varyColors val="1"/>
        <c:ser>
          <c:idx val="1"/>
          <c:order val="0"/>
          <c:tx>
            <c:strRef>
              <c:f>Resultados!$L$39</c:f>
              <c:strCache>
                <c:ptCount val="1"/>
                <c:pt idx="0">
                  <c:v>WIN</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7C22-4F87-920E-BDDAAAAF4EBA}"/>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7C22-4F87-920E-BDDAAAAF4EBA}"/>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7C22-4F87-920E-BDDAAAAF4EBA}"/>
              </c:ext>
            </c:extLst>
          </c:dPt>
          <c:dLbls>
            <c:dLbl>
              <c:idx val="2"/>
              <c:spPr>
                <a:solidFill>
                  <a:srgbClr val="FFFFFF"/>
                </a:solidFill>
                <a:ln>
                  <a:no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2406609768050223"/>
                      <c:h val="0.12360428051001822"/>
                    </c:manualLayout>
                  </c15:layout>
                </c:ext>
                <c:ext xmlns:c16="http://schemas.microsoft.com/office/drawing/2014/chart" uri="{C3380CC4-5D6E-409C-BE32-E72D297353CC}">
                  <c16:uniqueId val="{00000005-7C22-4F87-920E-BDDAAAAF4EBA}"/>
                </c:ext>
              </c:extLst>
            </c:dLbl>
            <c:spPr>
              <a:solidFill>
                <a:srgbClr val="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Resultados!$L$205:$L$207</c:f>
              <c:numCache>
                <c:formatCode>0</c:formatCode>
                <c:ptCount val="3"/>
                <c:pt idx="0">
                  <c:v>0</c:v>
                </c:pt>
                <c:pt idx="1">
                  <c:v>0</c:v>
                </c:pt>
                <c:pt idx="2">
                  <c:v>0</c:v>
                </c:pt>
              </c:numCache>
            </c:numRef>
          </c:val>
          <c:extLst>
            <c:ext xmlns:c16="http://schemas.microsoft.com/office/drawing/2014/chart" uri="{C3380CC4-5D6E-409C-BE32-E72D297353CC}">
              <c16:uniqueId val="{00000006-7C22-4F87-920E-BDDAAAAF4EBA}"/>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3129552632858514"/>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5712628968633711E-2"/>
          <c:y val="2.0241347905282332E-2"/>
          <c:w val="0.97978504279384349"/>
          <c:h val="0.97975865209471746"/>
        </c:manualLayout>
      </c:layout>
      <c:pie3DChart>
        <c:varyColors val="1"/>
        <c:ser>
          <c:idx val="0"/>
          <c:order val="0"/>
          <c:tx>
            <c:strRef>
              <c:f>Resultados!$J$39</c:f>
              <c:strCache>
                <c:ptCount val="1"/>
                <c:pt idx="0">
                  <c:v>WDO</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4216-4749-9DFC-7C3BBC8DEF6C}"/>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4216-4749-9DFC-7C3BBC8DEF6C}"/>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4216-4749-9DFC-7C3BBC8DEF6C}"/>
              </c:ext>
            </c:extLst>
          </c:dPt>
          <c:dLbls>
            <c:spPr>
              <a:solidFill>
                <a:srgbClr val="FFFFFF"/>
              </a:solidFill>
              <a:ln>
                <a:no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Resultados!$J$238:$J$240</c:f>
              <c:numCache>
                <c:formatCode>0</c:formatCode>
                <c:ptCount val="3"/>
                <c:pt idx="0">
                  <c:v>0</c:v>
                </c:pt>
                <c:pt idx="1">
                  <c:v>0</c:v>
                </c:pt>
                <c:pt idx="2">
                  <c:v>0</c:v>
                </c:pt>
              </c:numCache>
            </c:numRef>
          </c:val>
          <c:extLst>
            <c:ext xmlns:c16="http://schemas.microsoft.com/office/drawing/2014/chart" uri="{C3380CC4-5D6E-409C-BE32-E72D297353CC}">
              <c16:uniqueId val="{00000006-4216-4749-9DFC-7C3BBC8DEF6C}"/>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1602971685394502"/>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805663475621464E-3"/>
          <c:y val="1.1566484517304189E-2"/>
          <c:w val="0.99379281519224949"/>
          <c:h val="0.98843351548269576"/>
        </c:manualLayout>
      </c:layout>
      <c:pie3DChart>
        <c:varyColors val="1"/>
        <c:ser>
          <c:idx val="1"/>
          <c:order val="0"/>
          <c:tx>
            <c:strRef>
              <c:f>Resultados!$L$39</c:f>
              <c:strCache>
                <c:ptCount val="1"/>
                <c:pt idx="0">
                  <c:v>WIN</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CC17-497E-8CF2-4CBC659D550C}"/>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CC17-497E-8CF2-4CBC659D550C}"/>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CC17-497E-8CF2-4CBC659D550C}"/>
              </c:ext>
            </c:extLst>
          </c:dPt>
          <c:dLbls>
            <c:dLbl>
              <c:idx val="2"/>
              <c:spPr>
                <a:solidFill>
                  <a:srgbClr val="FFFFFF"/>
                </a:solidFill>
                <a:ln>
                  <a:no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2406609768050223"/>
                      <c:h val="0.12360428051001822"/>
                    </c:manualLayout>
                  </c15:layout>
                </c:ext>
                <c:ext xmlns:c16="http://schemas.microsoft.com/office/drawing/2014/chart" uri="{C3380CC4-5D6E-409C-BE32-E72D297353CC}">
                  <c16:uniqueId val="{00000005-CC17-497E-8CF2-4CBC659D550C}"/>
                </c:ext>
              </c:extLst>
            </c:dLbl>
            <c:spPr>
              <a:solidFill>
                <a:srgbClr val="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Resultados!$L$238:$L$240</c:f>
              <c:numCache>
                <c:formatCode>0</c:formatCode>
                <c:ptCount val="3"/>
                <c:pt idx="0">
                  <c:v>0</c:v>
                </c:pt>
                <c:pt idx="1">
                  <c:v>0</c:v>
                </c:pt>
                <c:pt idx="2">
                  <c:v>0</c:v>
                </c:pt>
              </c:numCache>
            </c:numRef>
          </c:val>
          <c:extLst>
            <c:ext xmlns:c16="http://schemas.microsoft.com/office/drawing/2014/chart" uri="{C3380CC4-5D6E-409C-BE32-E72D297353CC}">
              <c16:uniqueId val="{00000006-CC17-497E-8CF2-4CBC659D550C}"/>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3129552632858514"/>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5712628968633711E-2"/>
          <c:y val="2.0241347905282332E-2"/>
          <c:w val="0.97978504279384349"/>
          <c:h val="0.97975865209471746"/>
        </c:manualLayout>
      </c:layout>
      <c:pie3DChart>
        <c:varyColors val="1"/>
        <c:ser>
          <c:idx val="0"/>
          <c:order val="0"/>
          <c:tx>
            <c:strRef>
              <c:f>Resultados!$J$39</c:f>
              <c:strCache>
                <c:ptCount val="1"/>
                <c:pt idx="0">
                  <c:v>WDO</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57F2-410C-8D51-55CCCDD7611E}"/>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57F2-410C-8D51-55CCCDD7611E}"/>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57F2-410C-8D51-55CCCDD7611E}"/>
              </c:ext>
            </c:extLst>
          </c:dPt>
          <c:dLbls>
            <c:spPr>
              <a:solidFill>
                <a:srgbClr val="FFFFFF"/>
              </a:solidFill>
              <a:ln>
                <a:no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Resultados!$J$271:$J$273</c:f>
              <c:numCache>
                <c:formatCode>0</c:formatCode>
                <c:ptCount val="3"/>
                <c:pt idx="0">
                  <c:v>0</c:v>
                </c:pt>
                <c:pt idx="1">
                  <c:v>0</c:v>
                </c:pt>
                <c:pt idx="2">
                  <c:v>0</c:v>
                </c:pt>
              </c:numCache>
            </c:numRef>
          </c:val>
          <c:extLst>
            <c:ext xmlns:c16="http://schemas.microsoft.com/office/drawing/2014/chart" uri="{C3380CC4-5D6E-409C-BE32-E72D297353CC}">
              <c16:uniqueId val="{00000006-57F2-410C-8D51-55CCCDD7611E}"/>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1602971685394502"/>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805663475621464E-3"/>
          <c:y val="1.1566484517304189E-2"/>
          <c:w val="0.99379281519224949"/>
          <c:h val="0.98843351548269576"/>
        </c:manualLayout>
      </c:layout>
      <c:pie3DChart>
        <c:varyColors val="1"/>
        <c:ser>
          <c:idx val="1"/>
          <c:order val="0"/>
          <c:tx>
            <c:strRef>
              <c:f>Resultados!$L$39</c:f>
              <c:strCache>
                <c:ptCount val="1"/>
                <c:pt idx="0">
                  <c:v>WIN</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A044-4794-8F58-D49DEA619530}"/>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A044-4794-8F58-D49DEA619530}"/>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A044-4794-8F58-D49DEA619530}"/>
              </c:ext>
            </c:extLst>
          </c:dPt>
          <c:dLbls>
            <c:dLbl>
              <c:idx val="2"/>
              <c:spPr>
                <a:solidFill>
                  <a:srgbClr val="FFFFFF"/>
                </a:solidFill>
                <a:ln>
                  <a:no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2406609768050223"/>
                      <c:h val="0.12360428051001822"/>
                    </c:manualLayout>
                  </c15:layout>
                </c:ext>
                <c:ext xmlns:c16="http://schemas.microsoft.com/office/drawing/2014/chart" uri="{C3380CC4-5D6E-409C-BE32-E72D297353CC}">
                  <c16:uniqueId val="{00000005-A044-4794-8F58-D49DEA619530}"/>
                </c:ext>
              </c:extLst>
            </c:dLbl>
            <c:spPr>
              <a:solidFill>
                <a:srgbClr val="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Resultados!$L$271:$L$273</c:f>
              <c:numCache>
                <c:formatCode>0</c:formatCode>
                <c:ptCount val="3"/>
                <c:pt idx="0">
                  <c:v>0</c:v>
                </c:pt>
                <c:pt idx="1">
                  <c:v>0</c:v>
                </c:pt>
                <c:pt idx="2">
                  <c:v>0</c:v>
                </c:pt>
              </c:numCache>
            </c:numRef>
          </c:val>
          <c:extLst>
            <c:ext xmlns:c16="http://schemas.microsoft.com/office/drawing/2014/chart" uri="{C3380CC4-5D6E-409C-BE32-E72D297353CC}">
              <c16:uniqueId val="{00000006-A044-4794-8F58-D49DEA619530}"/>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3129552632858514"/>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5712628968633711E-2"/>
          <c:y val="2.0241347905282332E-2"/>
          <c:w val="0.97978504279384349"/>
          <c:h val="0.97975865209471746"/>
        </c:manualLayout>
      </c:layout>
      <c:pie3DChart>
        <c:varyColors val="1"/>
        <c:ser>
          <c:idx val="0"/>
          <c:order val="0"/>
          <c:tx>
            <c:strRef>
              <c:f>Resultados!$J$39</c:f>
              <c:strCache>
                <c:ptCount val="1"/>
                <c:pt idx="0">
                  <c:v>WDO</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BD64-4C00-AA88-0B87DB27DB6D}"/>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BD64-4C00-AA88-0B87DB27DB6D}"/>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BD64-4C00-AA88-0B87DB27DB6D}"/>
              </c:ext>
            </c:extLst>
          </c:dPt>
          <c:dLbls>
            <c:spPr>
              <a:solidFill>
                <a:srgbClr val="FFFFFF"/>
              </a:solidFill>
              <a:ln>
                <a:no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Resultados!$J$304:$J$306</c:f>
              <c:numCache>
                <c:formatCode>0</c:formatCode>
                <c:ptCount val="3"/>
                <c:pt idx="0">
                  <c:v>0</c:v>
                </c:pt>
                <c:pt idx="1">
                  <c:v>0</c:v>
                </c:pt>
                <c:pt idx="2">
                  <c:v>0</c:v>
                </c:pt>
              </c:numCache>
            </c:numRef>
          </c:val>
          <c:extLst>
            <c:ext xmlns:c16="http://schemas.microsoft.com/office/drawing/2014/chart" uri="{C3380CC4-5D6E-409C-BE32-E72D297353CC}">
              <c16:uniqueId val="{00000006-BD64-4C00-AA88-0B87DB27DB6D}"/>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1602971685394502"/>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805663475621464E-3"/>
          <c:y val="1.1566484517304189E-2"/>
          <c:w val="0.99379281519224949"/>
          <c:h val="0.98843351548269576"/>
        </c:manualLayout>
      </c:layout>
      <c:pie3DChart>
        <c:varyColors val="1"/>
        <c:ser>
          <c:idx val="1"/>
          <c:order val="0"/>
          <c:tx>
            <c:strRef>
              <c:f>Resultados!$L$39</c:f>
              <c:strCache>
                <c:ptCount val="1"/>
                <c:pt idx="0">
                  <c:v>WIN</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A0DE-47AF-B758-70A9330569D6}"/>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A0DE-47AF-B758-70A9330569D6}"/>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A0DE-47AF-B758-70A9330569D6}"/>
              </c:ext>
            </c:extLst>
          </c:dPt>
          <c:dLbls>
            <c:dLbl>
              <c:idx val="2"/>
              <c:spPr>
                <a:solidFill>
                  <a:srgbClr val="FFFFFF"/>
                </a:solidFill>
                <a:ln>
                  <a:no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2406609768050223"/>
                      <c:h val="0.12360428051001822"/>
                    </c:manualLayout>
                  </c15:layout>
                </c:ext>
                <c:ext xmlns:c16="http://schemas.microsoft.com/office/drawing/2014/chart" uri="{C3380CC4-5D6E-409C-BE32-E72D297353CC}">
                  <c16:uniqueId val="{00000005-A0DE-47AF-B758-70A9330569D6}"/>
                </c:ext>
              </c:extLst>
            </c:dLbl>
            <c:spPr>
              <a:solidFill>
                <a:srgbClr val="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Resultados!$L$304:$L$306</c:f>
              <c:numCache>
                <c:formatCode>0</c:formatCode>
                <c:ptCount val="3"/>
                <c:pt idx="0">
                  <c:v>0</c:v>
                </c:pt>
                <c:pt idx="1">
                  <c:v>0</c:v>
                </c:pt>
                <c:pt idx="2">
                  <c:v>0</c:v>
                </c:pt>
              </c:numCache>
            </c:numRef>
          </c:val>
          <c:extLst>
            <c:ext xmlns:c16="http://schemas.microsoft.com/office/drawing/2014/chart" uri="{C3380CC4-5D6E-409C-BE32-E72D297353CC}">
              <c16:uniqueId val="{00000006-A0DE-47AF-B758-70A9330569D6}"/>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3129552632858514"/>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5712628968633711E-2"/>
          <c:y val="2.0241347905282332E-2"/>
          <c:w val="0.97978504279384349"/>
          <c:h val="0.97975865209471746"/>
        </c:manualLayout>
      </c:layout>
      <c:pie3DChart>
        <c:varyColors val="1"/>
        <c:ser>
          <c:idx val="0"/>
          <c:order val="0"/>
          <c:tx>
            <c:strRef>
              <c:f>Resultados!$J$39</c:f>
              <c:strCache>
                <c:ptCount val="1"/>
                <c:pt idx="0">
                  <c:v>WDO</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481F-4B16-96F5-AFBB96FBC994}"/>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481F-4B16-96F5-AFBB96FBC994}"/>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481F-4B16-96F5-AFBB96FBC994}"/>
              </c:ext>
            </c:extLst>
          </c:dPt>
          <c:dLbls>
            <c:spPr>
              <a:solidFill>
                <a:srgbClr val="FFFFFF"/>
              </a:solidFill>
              <a:ln>
                <a:no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Resultados!$J$337:$J$339</c:f>
              <c:numCache>
                <c:formatCode>0</c:formatCode>
                <c:ptCount val="3"/>
                <c:pt idx="0">
                  <c:v>0</c:v>
                </c:pt>
                <c:pt idx="1">
                  <c:v>0</c:v>
                </c:pt>
                <c:pt idx="2">
                  <c:v>0</c:v>
                </c:pt>
              </c:numCache>
            </c:numRef>
          </c:val>
          <c:extLst>
            <c:ext xmlns:c16="http://schemas.microsoft.com/office/drawing/2014/chart" uri="{C3380CC4-5D6E-409C-BE32-E72D297353CC}">
              <c16:uniqueId val="{00000006-481F-4B16-96F5-AFBB96FBC994}"/>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1602971685394502"/>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805663475621464E-3"/>
          <c:y val="1.1566484517304189E-2"/>
          <c:w val="0.99379281519224949"/>
          <c:h val="0.98843351548269576"/>
        </c:manualLayout>
      </c:layout>
      <c:pie3DChart>
        <c:varyColors val="1"/>
        <c:ser>
          <c:idx val="1"/>
          <c:order val="0"/>
          <c:tx>
            <c:strRef>
              <c:f>Resultados!$L$39</c:f>
              <c:strCache>
                <c:ptCount val="1"/>
                <c:pt idx="0">
                  <c:v>WIN</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0EE3-4E5A-B9C8-936D650C69A4}"/>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0EE3-4E5A-B9C8-936D650C69A4}"/>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0EE3-4E5A-B9C8-936D650C69A4}"/>
              </c:ext>
            </c:extLst>
          </c:dPt>
          <c:dLbls>
            <c:dLbl>
              <c:idx val="2"/>
              <c:spPr>
                <a:solidFill>
                  <a:srgbClr val="FFFFFF"/>
                </a:solidFill>
                <a:ln>
                  <a:no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2406609768050223"/>
                      <c:h val="0.12360428051001822"/>
                    </c:manualLayout>
                  </c15:layout>
                </c:ext>
                <c:ext xmlns:c16="http://schemas.microsoft.com/office/drawing/2014/chart" uri="{C3380CC4-5D6E-409C-BE32-E72D297353CC}">
                  <c16:uniqueId val="{00000005-0EE3-4E5A-B9C8-936D650C69A4}"/>
                </c:ext>
              </c:extLst>
            </c:dLbl>
            <c:spPr>
              <a:solidFill>
                <a:srgbClr val="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Resultados!$L$337:$L$339</c:f>
              <c:numCache>
                <c:formatCode>0</c:formatCode>
                <c:ptCount val="3"/>
                <c:pt idx="0">
                  <c:v>0</c:v>
                </c:pt>
                <c:pt idx="1">
                  <c:v>0</c:v>
                </c:pt>
                <c:pt idx="2">
                  <c:v>0</c:v>
                </c:pt>
              </c:numCache>
            </c:numRef>
          </c:val>
          <c:extLst>
            <c:ext xmlns:c16="http://schemas.microsoft.com/office/drawing/2014/chart" uri="{C3380CC4-5D6E-409C-BE32-E72D297353CC}">
              <c16:uniqueId val="{00000006-0EE3-4E5A-B9C8-936D650C69A4}"/>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3129552632858514"/>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5712628968633711E-2"/>
          <c:y val="2.0241347905282332E-2"/>
          <c:w val="0.97978504279384349"/>
          <c:h val="0.97975865209471746"/>
        </c:manualLayout>
      </c:layout>
      <c:pie3DChart>
        <c:varyColors val="1"/>
        <c:ser>
          <c:idx val="0"/>
          <c:order val="0"/>
          <c:tx>
            <c:strRef>
              <c:f>Resultados!$J$39</c:f>
              <c:strCache>
                <c:ptCount val="1"/>
                <c:pt idx="0">
                  <c:v>WDO</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7BDE-44A6-ABD0-55EB7DE58AF3}"/>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7BDE-44A6-ABD0-55EB7DE58AF3}"/>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7BDE-44A6-ABD0-55EB7DE58AF3}"/>
              </c:ext>
            </c:extLst>
          </c:dPt>
          <c:dLbls>
            <c:spPr>
              <a:solidFill>
                <a:srgbClr val="FFFFFF"/>
              </a:solidFill>
              <a:ln>
                <a:no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Resultados!$J$370:$J$372</c:f>
              <c:numCache>
                <c:formatCode>0</c:formatCode>
                <c:ptCount val="3"/>
                <c:pt idx="0">
                  <c:v>0</c:v>
                </c:pt>
                <c:pt idx="1">
                  <c:v>0</c:v>
                </c:pt>
                <c:pt idx="2">
                  <c:v>0</c:v>
                </c:pt>
              </c:numCache>
            </c:numRef>
          </c:val>
          <c:extLst>
            <c:ext xmlns:c16="http://schemas.microsoft.com/office/drawing/2014/chart" uri="{C3380CC4-5D6E-409C-BE32-E72D297353CC}">
              <c16:uniqueId val="{00000006-7BDE-44A6-ABD0-55EB7DE58AF3}"/>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1602971685394502"/>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805663475621464E-3"/>
          <c:y val="1.1566484517304189E-2"/>
          <c:w val="0.99379281519224949"/>
          <c:h val="0.98843351548269576"/>
        </c:manualLayout>
      </c:layout>
      <c:pie3DChart>
        <c:varyColors val="1"/>
        <c:ser>
          <c:idx val="1"/>
          <c:order val="0"/>
          <c:tx>
            <c:strRef>
              <c:f>Resultados!$L$39</c:f>
              <c:strCache>
                <c:ptCount val="1"/>
                <c:pt idx="0">
                  <c:v>WIN</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9501-4BB9-B43D-A8DB66A3EED8}"/>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9501-4BB9-B43D-A8DB66A3EED8}"/>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9501-4BB9-B43D-A8DB66A3EED8}"/>
              </c:ext>
            </c:extLst>
          </c:dPt>
          <c:dLbls>
            <c:dLbl>
              <c:idx val="2"/>
              <c:spPr>
                <a:solidFill>
                  <a:srgbClr val="FFFFFF"/>
                </a:solidFill>
                <a:ln>
                  <a:no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2406609768050223"/>
                      <c:h val="0.12360428051001822"/>
                    </c:manualLayout>
                  </c15:layout>
                </c:ext>
                <c:ext xmlns:c16="http://schemas.microsoft.com/office/drawing/2014/chart" uri="{C3380CC4-5D6E-409C-BE32-E72D297353CC}">
                  <c16:uniqueId val="{00000005-9501-4BB9-B43D-A8DB66A3EED8}"/>
                </c:ext>
              </c:extLst>
            </c:dLbl>
            <c:spPr>
              <a:solidFill>
                <a:srgbClr val="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Resultados!$L$370:$L$372</c:f>
              <c:numCache>
                <c:formatCode>0</c:formatCode>
                <c:ptCount val="3"/>
                <c:pt idx="0">
                  <c:v>0</c:v>
                </c:pt>
                <c:pt idx="1">
                  <c:v>0</c:v>
                </c:pt>
                <c:pt idx="2">
                  <c:v>0</c:v>
                </c:pt>
              </c:numCache>
            </c:numRef>
          </c:val>
          <c:extLst>
            <c:ext xmlns:c16="http://schemas.microsoft.com/office/drawing/2014/chart" uri="{C3380CC4-5D6E-409C-BE32-E72D297353CC}">
              <c16:uniqueId val="{00000006-9501-4BB9-B43D-A8DB66A3EED8}"/>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3129552632858514"/>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5712628968633711E-2"/>
          <c:y val="2.0241347905282332E-2"/>
          <c:w val="0.97978504279384349"/>
          <c:h val="0.97975865209471746"/>
        </c:manualLayout>
      </c:layout>
      <c:pie3DChart>
        <c:varyColors val="1"/>
        <c:ser>
          <c:idx val="0"/>
          <c:order val="0"/>
          <c:tx>
            <c:strRef>
              <c:f>Resultados!$J$39</c:f>
              <c:strCache>
                <c:ptCount val="1"/>
                <c:pt idx="0">
                  <c:v>WDO</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A828-4D37-A1C9-BAE37F6DAE19}"/>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A828-4D37-A1C9-BAE37F6DAE19}"/>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A828-4D37-A1C9-BAE37F6DAE19}"/>
              </c:ext>
            </c:extLst>
          </c:dPt>
          <c:dLbls>
            <c:spPr>
              <a:solidFill>
                <a:srgbClr val="FFFFFF"/>
              </a:solidFill>
              <a:ln>
                <a:no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Resultados!$J$403:$J$405</c:f>
              <c:numCache>
                <c:formatCode>0</c:formatCode>
                <c:ptCount val="3"/>
                <c:pt idx="0">
                  <c:v>0</c:v>
                </c:pt>
                <c:pt idx="1">
                  <c:v>0</c:v>
                </c:pt>
                <c:pt idx="2">
                  <c:v>0</c:v>
                </c:pt>
              </c:numCache>
            </c:numRef>
          </c:val>
          <c:extLst>
            <c:ext xmlns:c16="http://schemas.microsoft.com/office/drawing/2014/chart" uri="{C3380CC4-5D6E-409C-BE32-E72D297353CC}">
              <c16:uniqueId val="{00000006-A828-4D37-A1C9-BAE37F6DAE19}"/>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1602971685394502"/>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805663475621464E-3"/>
          <c:y val="1.1566484517304189E-2"/>
          <c:w val="0.99379281519224949"/>
          <c:h val="0.98843351548269576"/>
        </c:manualLayout>
      </c:layout>
      <c:pie3DChart>
        <c:varyColors val="1"/>
        <c:ser>
          <c:idx val="1"/>
          <c:order val="0"/>
          <c:tx>
            <c:strRef>
              <c:f>Resultados!$L$39</c:f>
              <c:strCache>
                <c:ptCount val="1"/>
                <c:pt idx="0">
                  <c:v>WIN</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2051-4088-8837-3C29DD613B1C}"/>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2051-4088-8837-3C29DD613B1C}"/>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2051-4088-8837-3C29DD613B1C}"/>
              </c:ext>
            </c:extLst>
          </c:dPt>
          <c:dLbls>
            <c:dLbl>
              <c:idx val="2"/>
              <c:spPr>
                <a:solidFill>
                  <a:srgbClr val="FFFFFF"/>
                </a:solidFill>
                <a:ln>
                  <a:no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2406609768050223"/>
                      <c:h val="0.12360428051001822"/>
                    </c:manualLayout>
                  </c15:layout>
                </c:ext>
                <c:ext xmlns:c16="http://schemas.microsoft.com/office/drawing/2014/chart" uri="{C3380CC4-5D6E-409C-BE32-E72D297353CC}">
                  <c16:uniqueId val="{00000005-2051-4088-8837-3C29DD613B1C}"/>
                </c:ext>
              </c:extLst>
            </c:dLbl>
            <c:spPr>
              <a:solidFill>
                <a:srgbClr val="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Resultados!$F$41:$H$43</c:f>
              <c:strCache>
                <c:ptCount val="3"/>
                <c:pt idx="0">
                  <c:v>OP. GAIN</c:v>
                </c:pt>
                <c:pt idx="1">
                  <c:v>OP. LOSS</c:v>
                </c:pt>
                <c:pt idx="2">
                  <c:v>OP. ZERADAS</c:v>
                </c:pt>
              </c:strCache>
            </c:strRef>
          </c:cat>
          <c:val>
            <c:numRef>
              <c:f>Resultados!$L$403:$L$405</c:f>
              <c:numCache>
                <c:formatCode>0</c:formatCode>
                <c:ptCount val="3"/>
                <c:pt idx="0">
                  <c:v>0</c:v>
                </c:pt>
                <c:pt idx="1">
                  <c:v>0</c:v>
                </c:pt>
                <c:pt idx="2">
                  <c:v>0</c:v>
                </c:pt>
              </c:numCache>
            </c:numRef>
          </c:val>
          <c:extLst>
            <c:ext xmlns:c16="http://schemas.microsoft.com/office/drawing/2014/chart" uri="{C3380CC4-5D6E-409C-BE32-E72D297353CC}">
              <c16:uniqueId val="{00000006-2051-4088-8837-3C29DD613B1C}"/>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803907657332019E-2"/>
          <c:y val="8.5013661202185786E-2"/>
          <c:w val="0.89292022711379682"/>
          <c:h val="0.85175409836065574"/>
        </c:manualLayout>
      </c:layout>
      <c:barChart>
        <c:barDir val="col"/>
        <c:grouping val="clustered"/>
        <c:varyColors val="0"/>
        <c:ser>
          <c:idx val="0"/>
          <c:order val="0"/>
          <c:tx>
            <c:strRef>
              <c:f>Resultados!$J$71</c:f>
              <c:strCache>
                <c:ptCount val="1"/>
                <c:pt idx="0">
                  <c:v>WDO</c:v>
                </c:pt>
              </c:strCache>
            </c:strRef>
          </c:tx>
          <c:spPr>
            <a:gradFill flip="none" rotWithShape="1">
              <a:gsLst>
                <a:gs pos="0">
                  <a:schemeClr val="accent2">
                    <a:lumMod val="89000"/>
                  </a:schemeClr>
                </a:gs>
                <a:gs pos="25000">
                  <a:schemeClr val="accent2">
                    <a:lumMod val="89000"/>
                  </a:schemeClr>
                </a:gs>
                <a:gs pos="67000">
                  <a:schemeClr val="accent2">
                    <a:lumMod val="75000"/>
                  </a:schemeClr>
                </a:gs>
                <a:gs pos="96000">
                  <a:schemeClr val="accent2">
                    <a:lumMod val="50000"/>
                  </a:schemeClr>
                </a:gs>
              </a:gsLst>
              <a:path path="circle">
                <a:fillToRect l="50000" t="50000" r="50000" b="50000"/>
              </a:path>
              <a:tileRect/>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'DARF e Declaração de IR'!$X$25</c:f>
              <c:numCache>
                <c:formatCode>0%</c:formatCode>
                <c:ptCount val="1"/>
                <c:pt idx="0">
                  <c:v>0</c:v>
                </c:pt>
              </c:numCache>
            </c:numRef>
          </c:val>
          <c:extLst>
            <c:ext xmlns:c16="http://schemas.microsoft.com/office/drawing/2014/chart" uri="{C3380CC4-5D6E-409C-BE32-E72D297353CC}">
              <c16:uniqueId val="{00000000-32BF-4FAF-ADFF-169668072F39}"/>
            </c:ext>
          </c:extLst>
        </c:ser>
        <c:ser>
          <c:idx val="3"/>
          <c:order val="3"/>
          <c:tx>
            <c:strRef>
              <c:f>Resultados!$L$71</c:f>
              <c:strCache>
                <c:ptCount val="1"/>
                <c:pt idx="0">
                  <c:v>WIN</c:v>
                </c:pt>
              </c:strCache>
            </c:strRef>
          </c:tx>
          <c:spPr>
            <a:gradFill rotWithShape="1">
              <a:gsLst>
                <a:gs pos="0">
                  <a:schemeClr val="accent6">
                    <a:lumMod val="40000"/>
                    <a:lumOff val="60000"/>
                  </a:schemeClr>
                </a:gs>
                <a:gs pos="25000">
                  <a:schemeClr val="bg1">
                    <a:lumMod val="75000"/>
                  </a:schemeClr>
                </a:gs>
                <a:gs pos="100000">
                  <a:schemeClr val="bg1">
                    <a:lumMod val="50000"/>
                  </a:schemeClr>
                </a:gs>
              </a:gsLst>
              <a:path path="circle">
                <a:fillToRect l="50000" t="130000" r="50000" b="-30000"/>
              </a:path>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'DARF e Declaração de IR'!$AE$25</c:f>
              <c:numCache>
                <c:formatCode>0%</c:formatCode>
                <c:ptCount val="1"/>
                <c:pt idx="0">
                  <c:v>0</c:v>
                </c:pt>
              </c:numCache>
            </c:numRef>
          </c:val>
          <c:extLst>
            <c:ext xmlns:c16="http://schemas.microsoft.com/office/drawing/2014/chart" uri="{C3380CC4-5D6E-409C-BE32-E72D297353CC}">
              <c16:uniqueId val="{00000001-32BF-4FAF-ADFF-169668072F39}"/>
            </c:ext>
          </c:extLst>
        </c:ser>
        <c:dLbls>
          <c:dLblPos val="outEnd"/>
          <c:showLegendKey val="0"/>
          <c:showVal val="1"/>
          <c:showCatName val="0"/>
          <c:showSerName val="0"/>
          <c:showPercent val="0"/>
          <c:showBubbleSize val="0"/>
        </c:dLbls>
        <c:gapWidth val="100"/>
        <c:overlap val="-24"/>
        <c:axId val="543553320"/>
        <c:axId val="543553648"/>
        <c:extLst>
          <c:ext xmlns:c15="http://schemas.microsoft.com/office/drawing/2012/chart" uri="{02D57815-91ED-43cb-92C2-25804820EDAC}">
            <c15:filteredBarSeries>
              <c15:ser>
                <c:idx val="1"/>
                <c:order val="1"/>
                <c:tx>
                  <c:strRef>
                    <c:extLst>
                      <c:ext uri="{02D57815-91ED-43cb-92C2-25804820EDAC}">
                        <c15:formulaRef>
                          <c15:sqref>Resultados!#REF!</c15:sqref>
                        </c15:formulaRef>
                      </c:ext>
                    </c:extLst>
                    <c:strCache>
                      <c:ptCount val="1"/>
                      <c:pt idx="0">
                        <c:v>#REF!</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uri="{CE6537A1-D6FC-4f65-9D91-7224C49458BB}">
                      <c15:showLeaderLines val="1"/>
                      <c15:leaderLines>
                        <c:spPr>
                          <a:ln w="9525">
                            <a:solidFill>
                              <a:schemeClr val="lt1">
                                <a:lumMod val="95000"/>
                                <a:alpha val="54000"/>
                              </a:schemeClr>
                            </a:solidFill>
                          </a:ln>
                          <a:effectLst/>
                        </c:spPr>
                      </c15:leaderLines>
                    </c:ext>
                  </c:extLst>
                </c:dLbls>
                <c:val>
                  <c:numRef>
                    <c:extLst>
                      <c:ext uri="{02D57815-91ED-43cb-92C2-25804820EDAC}">
                        <c15:formulaRef>
                          <c15:sqref>Resultados!#REF!</c15:sqref>
                        </c15:formulaRef>
                      </c:ext>
                    </c:extLst>
                    <c:numCache>
                      <c:formatCode>General</c:formatCode>
                      <c:ptCount val="1"/>
                      <c:pt idx="0">
                        <c:v>1</c:v>
                      </c:pt>
                    </c:numCache>
                  </c:numRef>
                </c:val>
                <c:extLst>
                  <c:ext xmlns:c16="http://schemas.microsoft.com/office/drawing/2014/chart" uri="{C3380CC4-5D6E-409C-BE32-E72D297353CC}">
                    <c16:uniqueId val="{00000002-32BF-4FAF-ADFF-169668072F39}"/>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Resultados!$K$39</c15:sqref>
                        </c15:formulaRef>
                      </c:ext>
                    </c:extLst>
                    <c:strCache>
                      <c:ptCount val="1"/>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Resultados!$K$44</c15:sqref>
                        </c15:formulaRef>
                      </c:ext>
                    </c:extLst>
                    <c:numCache>
                      <c:formatCode>0%</c:formatCode>
                      <c:ptCount val="1"/>
                    </c:numCache>
                  </c:numRef>
                </c:val>
                <c:extLst xmlns:c15="http://schemas.microsoft.com/office/drawing/2012/chart">
                  <c:ext xmlns:c16="http://schemas.microsoft.com/office/drawing/2014/chart" uri="{C3380CC4-5D6E-409C-BE32-E72D297353CC}">
                    <c16:uniqueId val="{00000003-32BF-4FAF-ADFF-169668072F39}"/>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Resultados!$M$39</c15:sqref>
                        </c15:formulaRef>
                      </c:ext>
                    </c:extLst>
                    <c:strCache>
                      <c:ptCount val="1"/>
                    </c:strCache>
                  </c:strRef>
                </c:tx>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extLst xmlns:c15="http://schemas.microsoft.com/office/drawing/2012/chart">
                      <c:ext xmlns:c15="http://schemas.microsoft.com/office/drawing/2012/chart" uri="{02D57815-91ED-43cb-92C2-25804820EDAC}">
                        <c15:formulaRef>
                          <c15:sqref>Resultados!$M$44</c15:sqref>
                        </c15:formulaRef>
                      </c:ext>
                    </c:extLst>
                    <c:numCache>
                      <c:formatCode>General</c:formatCode>
                      <c:ptCount val="1"/>
                    </c:numCache>
                  </c:numRef>
                </c:val>
                <c:extLst xmlns:c15="http://schemas.microsoft.com/office/drawing/2012/chart">
                  <c:ext xmlns:c16="http://schemas.microsoft.com/office/drawing/2014/chart" uri="{C3380CC4-5D6E-409C-BE32-E72D297353CC}">
                    <c16:uniqueId val="{00000004-32BF-4FAF-ADFF-169668072F39}"/>
                  </c:ext>
                </c:extLst>
              </c15:ser>
            </c15:filteredBarSeries>
          </c:ext>
        </c:extLst>
      </c:barChart>
      <c:catAx>
        <c:axId val="543553320"/>
        <c:scaling>
          <c:orientation val="minMax"/>
        </c:scaling>
        <c:delete val="1"/>
        <c:axPos val="b"/>
        <c:numFmt formatCode="General" sourceLinked="1"/>
        <c:majorTickMark val="none"/>
        <c:minorTickMark val="none"/>
        <c:tickLblPos val="nextTo"/>
        <c:crossAx val="543553648"/>
        <c:crosses val="autoZero"/>
        <c:auto val="1"/>
        <c:lblAlgn val="ctr"/>
        <c:lblOffset val="100"/>
        <c:noMultiLvlLbl val="0"/>
      </c:catAx>
      <c:valAx>
        <c:axId val="543553648"/>
        <c:scaling>
          <c:orientation val="minMax"/>
          <c:max val="1"/>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crossAx val="5435533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35610200364297E-2"/>
          <c:w val="0.92401305108030474"/>
          <c:h val="0.82169467213114755"/>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cat>
            <c:strRef>
              <c:f>'DARF e Declaração de IR'!$D$13:$D$24</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'DARF e Declaração de IR'!$Y$13:$Y$24</c:f>
              <c:numCache>
                <c:formatCode>#,##0.00_ ;[Red]\-#,##0.00\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F1D-4DD9-AEFB-ACE4B91A48D8}"/>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cat>
            <c:strRef>
              <c:f>'DARF e Declaração de IR'!$D$13:$D$24</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'DARF e Declaração de IR'!$AF$13:$AF$24</c:f>
              <c:numCache>
                <c:formatCode>#,##0.00_ ;[Red]\-#,##0.00\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3F1D-4DD9-AEFB-ACE4B91A48D8}"/>
            </c:ext>
          </c:extLst>
        </c:ser>
        <c:dLbls>
          <c:showLegendKey val="0"/>
          <c:showVal val="0"/>
          <c:showCatName val="0"/>
          <c:showSerName val="0"/>
          <c:showPercent val="0"/>
          <c:showBubbleSize val="0"/>
        </c:dLbls>
        <c:gapWidth val="199"/>
        <c:axId val="1955267216"/>
        <c:axId val="1955268464"/>
      </c:barChart>
      <c:cat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bg1"/>
            </a:solidFill>
            <a:round/>
          </a:ln>
          <a:effectLst/>
        </c:spPr>
        <c:txPr>
          <a:bodyPr rot="-60000000" spcFirstLastPara="1" vertOverflow="ellipsis" vert="horz" wrap="square" anchor="b"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Algn val="ctr"/>
        <c:lblOffset val="100"/>
        <c:noMultiLvlLbl val="0"/>
      </c:cat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lineChart>
        <c:grouping val="standard"/>
        <c:varyColors val="0"/>
        <c:ser>
          <c:idx val="0"/>
          <c:order val="0"/>
          <c:tx>
            <c:strRef>
              <c:f>Resultados!$AY$13</c:f>
              <c:strCache>
                <c:ptCount val="1"/>
                <c:pt idx="0">
                  <c:v>SALDO NOTA DE CORR. ACUMULADO</c:v>
                </c:pt>
              </c:strCache>
            </c:strRef>
          </c:tx>
          <c:spPr>
            <a:ln w="28575" cap="rnd">
              <a:solidFill>
                <a:schemeClr val="accent6"/>
              </a:solidFill>
              <a:round/>
            </a:ln>
            <a:effectLst>
              <a:outerShdw blurRad="50800" dist="25400" dir="5400000" algn="ctr" rotWithShape="0">
                <a:schemeClr val="accent6">
                  <a:lumMod val="50000"/>
                </a:schemeClr>
              </a:outerShdw>
            </a:effectLst>
          </c:spPr>
          <c:marker>
            <c:symbol val="none"/>
          </c:marker>
          <c:dLbls>
            <c:delete val="1"/>
          </c:dLbls>
          <c:cat>
            <c:strRef>
              <c:f>'DARF e Declaração de IR'!$D$13:$D$24</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'DARF e Declaração de IR'!$AI$13:$AI$24</c:f>
              <c:numCache>
                <c:formatCode>#,##0.00_ ;[Red]\-#,##0.00\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DD1E-4538-8732-A5CEE85F1C1E}"/>
            </c:ext>
          </c:extLst>
        </c:ser>
        <c:dLbls>
          <c:showLegendKey val="0"/>
          <c:showVal val="1"/>
          <c:showCatName val="0"/>
          <c:showSerName val="0"/>
          <c:showPercent val="0"/>
          <c:showBubbleSize val="0"/>
        </c:dLbls>
        <c:smooth val="0"/>
        <c:axId val="1955267216"/>
        <c:axId val="1955268464"/>
      </c:lineChart>
      <c:cat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Algn val="ctr"/>
        <c:lblOffset val="100"/>
        <c:noMultiLvlLbl val="0"/>
      </c:cat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8.0859061930783238E-2"/>
          <c:w val="0.92401305108030474"/>
          <c:h val="0.82167122040072849"/>
        </c:manualLayout>
      </c:layout>
      <c:lineChart>
        <c:grouping val="standard"/>
        <c:varyColors val="0"/>
        <c:ser>
          <c:idx val="0"/>
          <c:order val="0"/>
          <c:tx>
            <c:strRef>
              <c:f>Resultados!$P$11</c:f>
              <c:strCache>
                <c:ptCount val="1"/>
                <c:pt idx="0">
                  <c:v>WDO</c:v>
                </c:pt>
              </c:strCache>
            </c:strRef>
          </c:tx>
          <c:spPr>
            <a:ln w="19050" cap="rnd">
              <a:gradFill flip="none" rotWithShape="1">
                <a:gsLst>
                  <a:gs pos="20000">
                    <a:schemeClr val="accent2">
                      <a:lumMod val="89000"/>
                    </a:schemeClr>
                  </a:gs>
                  <a:gs pos="23000">
                    <a:schemeClr val="accent2">
                      <a:lumMod val="89000"/>
                    </a:schemeClr>
                  </a:gs>
                  <a:gs pos="69000">
                    <a:schemeClr val="accent2">
                      <a:lumMod val="75000"/>
                    </a:schemeClr>
                  </a:gs>
                  <a:gs pos="97000">
                    <a:schemeClr val="accent2">
                      <a:lumMod val="70000"/>
                    </a:schemeClr>
                  </a:gs>
                </a:gsLst>
                <a:path path="circle">
                  <a:fillToRect l="50000" t="50000" r="50000" b="50000"/>
                </a:path>
                <a:tileRect/>
              </a:gradFill>
              <a:round/>
            </a:ln>
            <a:effectLst>
              <a:outerShdw blurRad="50800" dist="50800" dir="5400000" algn="ctr" rotWithShape="0">
                <a:schemeClr val="accent2">
                  <a:lumMod val="50000"/>
                </a:schemeClr>
              </a:outerShdw>
            </a:effectLst>
          </c:spPr>
          <c:marker>
            <c:symbol val="none"/>
          </c:marker>
          <c:cat>
            <c:strLit>
              <c:ptCount val="1"/>
              <c:pt idx="0">
                <c:v>+'DARF e De+'DARF e Declaração de IR'!$D$13:$D$24</c:v>
              </c:pt>
            </c:strLit>
          </c:cat>
          <c:val>
            <c:numRef>
              <c:f>'DARF e Declaração de IR'!$Z$13:$Z$24</c:f>
              <c:numCache>
                <c:formatCode>#,##0.00_ ;[Red]\-#,##0.00\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D4BF-435A-A7A5-1AED402CD08E}"/>
            </c:ext>
          </c:extLst>
        </c:ser>
        <c:ser>
          <c:idx val="1"/>
          <c:order val="1"/>
          <c:tx>
            <c:strRef>
              <c:f>Resultados!$AC$11</c:f>
              <c:strCache>
                <c:ptCount val="1"/>
                <c:pt idx="0">
                  <c:v>WIN</c:v>
                </c:pt>
              </c:strCache>
            </c:strRef>
          </c:tx>
          <c:spPr>
            <a:ln w="19050" cap="rnd">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a:outerShdw blurRad="50800" dist="50800" dir="5400000" algn="ctr" rotWithShape="0">
                <a:schemeClr val="tx1">
                  <a:lumMod val="75000"/>
                  <a:lumOff val="25000"/>
                </a:schemeClr>
              </a:outerShdw>
            </a:effectLst>
          </c:spPr>
          <c:marker>
            <c:symbol val="none"/>
          </c:marker>
          <c:cat>
            <c:strLit>
              <c:ptCount val="1"/>
              <c:pt idx="0">
                <c:v>+'DARF e De+'DARF e Declaração de IR'!$D$13:$D$24</c:v>
              </c:pt>
            </c:strLit>
          </c:cat>
          <c:val>
            <c:numRef>
              <c:f>'DARF e Declaração de IR'!$AG$13:$AG$24</c:f>
              <c:numCache>
                <c:formatCode>#,##0.00_ ;[Red]\-#,##0.00\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D4BF-435A-A7A5-1AED402CD08E}"/>
            </c:ext>
          </c:extLst>
        </c:ser>
        <c:dLbls>
          <c:showLegendKey val="0"/>
          <c:showVal val="0"/>
          <c:showCatName val="0"/>
          <c:showSerName val="0"/>
          <c:showPercent val="0"/>
          <c:showBubbleSize val="0"/>
        </c:dLbls>
        <c:smooth val="0"/>
        <c:axId val="1955267216"/>
        <c:axId val="1955268464"/>
      </c:lineChart>
      <c:cat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Algn val="ctr"/>
        <c:lblOffset val="100"/>
        <c:noMultiLvlLbl val="0"/>
      </c:cat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1447587527580033E-2"/>
          <c:y val="3.1678004535147394E-2"/>
          <c:w val="0.92401305108030474"/>
          <c:h val="0.87085223132969036"/>
        </c:manualLayout>
      </c:layout>
      <c:barChart>
        <c:barDir val="col"/>
        <c:grouping val="clustered"/>
        <c:varyColors val="0"/>
        <c:ser>
          <c:idx val="0"/>
          <c:order val="0"/>
          <c:tx>
            <c:strRef>
              <c:f>Resultados!$P$11</c:f>
              <c:strCache>
                <c:ptCount val="1"/>
                <c:pt idx="0">
                  <c:v>WDO</c:v>
                </c:pt>
              </c:strCache>
            </c:strRef>
          </c:tx>
          <c:spPr>
            <a:gradFill>
              <a:gsLst>
                <a:gs pos="23000">
                  <a:schemeClr val="accent2">
                    <a:lumMod val="75000"/>
                  </a:schemeClr>
                </a:gs>
                <a:gs pos="69000">
                  <a:schemeClr val="accent2">
                    <a:lumMod val="75000"/>
                  </a:schemeClr>
                </a:gs>
                <a:gs pos="97000">
                  <a:schemeClr val="accent2">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'DARF e Declaração de IR'!$D$13:$D$24</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'DARF e Declaração de IR'!$T$13:$T$24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2FC-422C-9FA7-CA044381708F}"/>
            </c:ext>
          </c:extLst>
        </c:ser>
        <c:ser>
          <c:idx val="1"/>
          <c:order val="1"/>
          <c:tx>
            <c:strRef>
              <c:f>Resultados!$AC$11</c:f>
              <c:strCache>
                <c:ptCount val="1"/>
                <c:pt idx="0">
                  <c:v>WIN</c:v>
                </c:pt>
              </c:strCache>
            </c:strRef>
          </c:tx>
          <c:spPr>
            <a:gradFill>
              <a:gsLst>
                <a:gs pos="23000">
                  <a:schemeClr val="bg1">
                    <a:lumMod val="65000"/>
                  </a:schemeClr>
                </a:gs>
                <a:gs pos="69000">
                  <a:schemeClr val="bg1">
                    <a:lumMod val="65000"/>
                  </a:schemeClr>
                </a:gs>
                <a:gs pos="97000">
                  <a:schemeClr val="bg1">
                    <a:lumMod val="50000"/>
                  </a:schemeClr>
                </a:gs>
              </a:gsLst>
              <a:path path="circle">
                <a:fillToRect l="100000" t="100000"/>
              </a:path>
            </a:gra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nschrift SemiBold" panose="020B0502040204020203" pitchFamily="34"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'DARF e Declaração de IR'!$D$13:$D$24</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'DARF e Declaração de IR'!$AA$13:$AA$24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72FC-422C-9FA7-CA044381708F}"/>
            </c:ext>
          </c:extLst>
        </c:ser>
        <c:dLbls>
          <c:showLegendKey val="0"/>
          <c:showVal val="0"/>
          <c:showCatName val="0"/>
          <c:showSerName val="0"/>
          <c:showPercent val="0"/>
          <c:showBubbleSize val="0"/>
        </c:dLbls>
        <c:gapWidth val="199"/>
        <c:axId val="1955267216"/>
        <c:axId val="1955268464"/>
      </c:barChart>
      <c:catAx>
        <c:axId val="1955267216"/>
        <c:scaling>
          <c:orientation val="minMax"/>
        </c:scaling>
        <c:delete val="0"/>
        <c:axPos val="b"/>
        <c:numFmt formatCode="[$-416]d\-mmm;@" sourceLinked="0"/>
        <c:majorTickMark val="out"/>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Algn val="ctr"/>
        <c:lblOffset val="100"/>
        <c:noMultiLvlLbl val="0"/>
      </c:catAx>
      <c:valAx>
        <c:axId val="1955268464"/>
        <c:scaling>
          <c:orientation val="minMax"/>
        </c:scaling>
        <c:delete val="0"/>
        <c:axPos val="l"/>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0522153351698808E-2"/>
          <c:y val="8.3703551912568314E-2"/>
          <c:w val="0.89959871441689609"/>
          <c:h val="0.81882673041894338"/>
        </c:manualLayout>
      </c:layout>
      <c:barChart>
        <c:barDir val="col"/>
        <c:grouping val="clustered"/>
        <c:varyColors val="0"/>
        <c:ser>
          <c:idx val="0"/>
          <c:order val="0"/>
          <c:tx>
            <c:strRef>
              <c:f>Resultados!$AX$13</c:f>
              <c:strCache>
                <c:ptCount val="1"/>
                <c:pt idx="0">
                  <c:v>SALDO NOTA DE CORR.</c:v>
                </c:pt>
              </c:strCache>
            </c:strRef>
          </c:tx>
          <c:spPr>
            <a:solidFill>
              <a:schemeClr val="accent6"/>
            </a:solidFill>
            <a:ln w="28575">
              <a:noFill/>
            </a:ln>
            <a:effectLst>
              <a:outerShdw blurRad="50800" dist="25400" dir="5400000" algn="ctr" rotWithShape="0">
                <a:schemeClr val="accent6">
                  <a:lumMod val="50000"/>
                </a:schemeClr>
              </a:outerShdw>
            </a:effectLst>
          </c:spPr>
          <c:invertIfNegative val="0"/>
          <c:dLbls>
            <c:delete val="1"/>
          </c:dLbls>
          <c:cat>
            <c:strRef>
              <c:f>'DARF e Declaração de IR'!$D$13:$D$24</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'DARF e Declaração de IR'!$AH$13:$AH$24</c:f>
              <c:numCache>
                <c:formatCode>#,##0.00_ ;[Red]\-#,##0.00\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150-4EBA-9DB9-CA778689EDA1}"/>
            </c:ext>
          </c:extLst>
        </c:ser>
        <c:dLbls>
          <c:showLegendKey val="0"/>
          <c:showVal val="1"/>
          <c:showCatName val="0"/>
          <c:showSerName val="0"/>
          <c:showPercent val="0"/>
          <c:showBubbleSize val="0"/>
        </c:dLbls>
        <c:gapWidth val="150"/>
        <c:axId val="1955267216"/>
        <c:axId val="1955268464"/>
      </c:barChart>
      <c:cat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Algn val="ctr"/>
        <c:lblOffset val="100"/>
        <c:noMultiLvlLbl val="0"/>
      </c:catAx>
      <c:valAx>
        <c:axId val="1955268464"/>
        <c:scaling>
          <c:orientation val="minMax"/>
        </c:scaling>
        <c:delete val="0"/>
        <c:axPos val="l"/>
        <c:majorGridlines>
          <c:spPr>
            <a:ln w="9525" cap="flat" cmpd="sng" algn="ctr">
              <a:solidFill>
                <a:schemeClr val="accent6">
                  <a:lumMod val="50000"/>
                  <a:alpha val="20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3129552632858514"/>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5712628968633711E-2"/>
          <c:y val="2.0241347905282332E-2"/>
          <c:w val="0.97978504279384349"/>
          <c:h val="0.97975865209471746"/>
        </c:manualLayout>
      </c:layout>
      <c:pie3DChart>
        <c:varyColors val="1"/>
        <c:ser>
          <c:idx val="0"/>
          <c:order val="0"/>
          <c:tx>
            <c:strRef>
              <c:f>Resultados!$J$39</c:f>
              <c:strCache>
                <c:ptCount val="1"/>
                <c:pt idx="0">
                  <c:v>WDO</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E752-446D-B30A-B1A955225EA9}"/>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E752-446D-B30A-B1A955225EA9}"/>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E752-446D-B30A-B1A955225EA9}"/>
              </c:ext>
            </c:extLst>
          </c:dPt>
          <c:dLbls>
            <c:spPr>
              <a:solidFill>
                <a:srgbClr val="FFFFFF"/>
              </a:solidFill>
              <a:ln>
                <a:no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'DARF e Declaração de IR'!$U$12:$W$12</c:f>
              <c:strCache>
                <c:ptCount val="3"/>
                <c:pt idx="0">
                  <c:v>OP. GAIN</c:v>
                </c:pt>
                <c:pt idx="1">
                  <c:v>OP. LOSS </c:v>
                </c:pt>
                <c:pt idx="2">
                  <c:v>OP. ZERADAS</c:v>
                </c:pt>
              </c:strCache>
            </c:strRef>
          </c:cat>
          <c:val>
            <c:numRef>
              <c:f>'DARF e Declaração de IR'!$U$25:$W$25</c:f>
              <c:numCache>
                <c:formatCode>#,##0_ ;[Red]\-#,##0\ </c:formatCode>
                <c:ptCount val="3"/>
                <c:pt idx="0">
                  <c:v>0</c:v>
                </c:pt>
                <c:pt idx="1">
                  <c:v>0</c:v>
                </c:pt>
                <c:pt idx="2">
                  <c:v>0</c:v>
                </c:pt>
              </c:numCache>
            </c:numRef>
          </c:val>
          <c:extLst>
            <c:ext xmlns:c16="http://schemas.microsoft.com/office/drawing/2014/chart" uri="{C3380CC4-5D6E-409C-BE32-E72D297353CC}">
              <c16:uniqueId val="{00000006-E752-446D-B30A-B1A955225EA9}"/>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1602971685394502"/>
          <c:y val="8.9640255009107467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Bahnschrift SemiBold" panose="020B0502040204020203" pitchFamily="34" charset="0"/>
              <a:ea typeface="+mn-ea"/>
              <a:cs typeface="+mn-cs"/>
            </a:defRPr>
          </a:pPr>
          <a:endParaRPr lang="pt-BR"/>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805663475621464E-3"/>
          <c:y val="1.1566484517304189E-2"/>
          <c:w val="0.99379281519224949"/>
          <c:h val="0.98843351548269576"/>
        </c:manualLayout>
      </c:layout>
      <c:pie3DChart>
        <c:varyColors val="1"/>
        <c:ser>
          <c:idx val="1"/>
          <c:order val="0"/>
          <c:tx>
            <c:strRef>
              <c:f>Resultados!$L$39</c:f>
              <c:strCache>
                <c:ptCount val="1"/>
                <c:pt idx="0">
                  <c:v>WIN</c:v>
                </c:pt>
              </c:strCache>
            </c:strRef>
          </c:tx>
          <c:dPt>
            <c:idx val="0"/>
            <c:bubble3D val="0"/>
            <c:spPr>
              <a:solidFill>
                <a:schemeClr val="accent6"/>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A61E-49AC-8450-19EC1AEEE157}"/>
              </c:ext>
            </c:extLst>
          </c:dPt>
          <c:dPt>
            <c:idx val="1"/>
            <c:bubble3D val="0"/>
            <c:spPr>
              <a:solidFill>
                <a:srgbClr val="FF3B3B"/>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A61E-49AC-8450-19EC1AEEE157}"/>
              </c:ext>
            </c:extLst>
          </c:dPt>
          <c:dPt>
            <c:idx val="2"/>
            <c:bubble3D val="0"/>
            <c:spPr>
              <a:solidFill>
                <a:srgbClr val="FFFF61"/>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A61E-49AC-8450-19EC1AEEE157}"/>
              </c:ext>
            </c:extLst>
          </c:dPt>
          <c:dLbls>
            <c:dLbl>
              <c:idx val="2"/>
              <c:spPr>
                <a:solidFill>
                  <a:srgbClr val="FFFFFF"/>
                </a:solidFill>
                <a:ln>
                  <a:no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2406609768050223"/>
                      <c:h val="0.12360428051001822"/>
                    </c:manualLayout>
                  </c15:layout>
                </c:ext>
                <c:ext xmlns:c16="http://schemas.microsoft.com/office/drawing/2014/chart" uri="{C3380CC4-5D6E-409C-BE32-E72D297353CC}">
                  <c16:uniqueId val="{00000005-A61E-49AC-8450-19EC1AEEE157}"/>
                </c:ext>
              </c:extLst>
            </c:dLbl>
            <c:spPr>
              <a:solidFill>
                <a:srgbClr val="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Bahnschrift SemiBold" panose="020B0502040204020203" pitchFamily="34" charset="0"/>
                    <a:ea typeface="+mn-ea"/>
                    <a:cs typeface="+mn-cs"/>
                  </a:defRPr>
                </a:pPr>
                <a:endParaRPr lang="pt-BR"/>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'DARF e Declaração de IR'!$AB$12:$AD$12</c:f>
              <c:strCache>
                <c:ptCount val="3"/>
                <c:pt idx="0">
                  <c:v>OP. GAIN</c:v>
                </c:pt>
                <c:pt idx="1">
                  <c:v>OP. LOSS</c:v>
                </c:pt>
                <c:pt idx="2">
                  <c:v>OP. ZERADAS</c:v>
                </c:pt>
              </c:strCache>
            </c:strRef>
          </c:cat>
          <c:val>
            <c:numRef>
              <c:f>'DARF e Declaração de IR'!$AB$25:$AD$25</c:f>
              <c:numCache>
                <c:formatCode>#,##0_ ;[Red]\-#,##0\ </c:formatCode>
                <c:ptCount val="3"/>
                <c:pt idx="0">
                  <c:v>0</c:v>
                </c:pt>
                <c:pt idx="1">
                  <c:v>0</c:v>
                </c:pt>
                <c:pt idx="2">
                  <c:v>0</c:v>
                </c:pt>
              </c:numCache>
            </c:numRef>
          </c:val>
          <c:extLst>
            <c:ext xmlns:c16="http://schemas.microsoft.com/office/drawing/2014/chart" uri="{C3380CC4-5D6E-409C-BE32-E72D297353CC}">
              <c16:uniqueId val="{00000006-A61E-49AC-8450-19EC1AEEE157}"/>
            </c:ext>
          </c:extLst>
        </c:ser>
        <c:dLbls>
          <c:dLblPos val="bestFit"/>
          <c:showLegendKey val="0"/>
          <c:showVal val="0"/>
          <c:showCatName val="0"/>
          <c:showSerName val="0"/>
          <c:showPercent val="0"/>
          <c:showBubbleSize val="0"/>
          <c:showLeaderLines val="0"/>
        </c:dLbls>
      </c:pie3DChart>
      <c:spPr>
        <a:solidFill>
          <a:schemeClr val="tx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a:noFill/>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3784881299458557E-2"/>
          <c:y val="8.0835610200364297E-2"/>
          <c:w val="0.89503065852191221"/>
          <c:h val="0.82169467213114755"/>
        </c:manualLayout>
      </c:layout>
      <c:barChart>
        <c:barDir val="col"/>
        <c:grouping val="clustered"/>
        <c:varyColors val="0"/>
        <c:ser>
          <c:idx val="0"/>
          <c:order val="0"/>
          <c:tx>
            <c:strRef>
              <c:f>'DARF e Declaração de IR'!$AK$12</c:f>
              <c:strCache>
                <c:ptCount val="1"/>
                <c:pt idx="0">
                  <c:v>SAQUES TOTAIS</c:v>
                </c:pt>
              </c:strCache>
            </c:strRef>
          </c:tx>
          <c:spPr>
            <a:solidFill>
              <a:srgbClr val="FF3B3B"/>
            </a:solidFill>
            <a:ln>
              <a:noFill/>
            </a:ln>
            <a:effectLst/>
          </c:spPr>
          <c:invertIfNegative val="0"/>
          <c:cat>
            <c:strRef>
              <c:f>'DARF e Declaração de IR'!$D$13:$D$24</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'DARF e Declaração de IR'!$AK$13:$AK$24</c:f>
              <c:numCache>
                <c:formatCode>#,##0.00_ ;[Red]\-#,##0.00\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19C-4080-97F0-B956DDA3B312}"/>
            </c:ext>
          </c:extLst>
        </c:ser>
        <c:ser>
          <c:idx val="1"/>
          <c:order val="1"/>
          <c:tx>
            <c:strRef>
              <c:f>'DARF e Declaração de IR'!$AL$12</c:f>
              <c:strCache>
                <c:ptCount val="1"/>
                <c:pt idx="0">
                  <c:v>APORTES TOTAIS</c:v>
                </c:pt>
              </c:strCache>
            </c:strRef>
          </c:tx>
          <c:spPr>
            <a:gradFill flip="none" rotWithShape="1">
              <a:gsLst>
                <a:gs pos="0">
                  <a:schemeClr val="accent6">
                    <a:lumMod val="89000"/>
                  </a:schemeClr>
                </a:gs>
                <a:gs pos="23000">
                  <a:schemeClr val="accent6">
                    <a:lumMod val="89000"/>
                  </a:schemeClr>
                </a:gs>
                <a:gs pos="69000">
                  <a:schemeClr val="accent6">
                    <a:lumMod val="75000"/>
                  </a:schemeClr>
                </a:gs>
                <a:gs pos="97000">
                  <a:schemeClr val="accent6">
                    <a:lumMod val="70000"/>
                  </a:schemeClr>
                </a:gs>
              </a:gsLst>
              <a:path path="circle">
                <a:fillToRect l="50000" t="50000" r="50000" b="50000"/>
              </a:path>
              <a:tileRect/>
            </a:gradFill>
            <a:ln>
              <a:noFill/>
            </a:ln>
            <a:effectLst/>
          </c:spPr>
          <c:invertIfNegative val="0"/>
          <c:cat>
            <c:strRef>
              <c:f>'DARF e Declaração de IR'!$D$13:$D$24</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'DARF e Declaração de IR'!$AL$13:$AL$24</c:f>
              <c:numCache>
                <c:formatCode>#,##0.00_ ;[Red]\-#,##0.00\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419C-4080-97F0-B956DDA3B312}"/>
            </c:ext>
          </c:extLst>
        </c:ser>
        <c:dLbls>
          <c:showLegendKey val="0"/>
          <c:showVal val="0"/>
          <c:showCatName val="0"/>
          <c:showSerName val="0"/>
          <c:showPercent val="0"/>
          <c:showBubbleSize val="0"/>
        </c:dLbls>
        <c:gapWidth val="199"/>
        <c:axId val="1955267216"/>
        <c:axId val="1955268464"/>
      </c:barChart>
      <c:catAx>
        <c:axId val="1955267216"/>
        <c:scaling>
          <c:orientation val="minMax"/>
        </c:scaling>
        <c:delete val="0"/>
        <c:axPos val="b"/>
        <c:majorGridlines>
          <c:spPr>
            <a:ln w="9525" cap="flat" cmpd="sng" algn="ctr">
              <a:solidFill>
                <a:schemeClr val="accent6">
                  <a:lumMod val="50000"/>
                  <a:alpha val="15000"/>
                </a:schemeClr>
              </a:solidFill>
              <a:round/>
            </a:ln>
            <a:effectLst/>
          </c:spPr>
        </c:majorGridlines>
        <c:numFmt formatCode="[$-416]d\-mmm;@" sourceLinked="0"/>
        <c:majorTickMark val="cross"/>
        <c:minorTickMark val="none"/>
        <c:tickLblPos val="low"/>
        <c:spPr>
          <a:noFill/>
          <a:ln w="9525" cap="flat" cmpd="sng" algn="ctr">
            <a:solidFill>
              <a:schemeClr val="bg1"/>
            </a:solidFill>
            <a:round/>
          </a:ln>
          <a:effectLst/>
        </c:spPr>
        <c:txPr>
          <a:bodyPr rot="-60000000" spcFirstLastPara="1" vertOverflow="ellipsis" vert="horz" wrap="square" anchor="b" anchorCtr="0"/>
          <a:lstStyle/>
          <a:p>
            <a:pPr>
              <a:defRPr sz="900" b="0" i="0" u="none" strike="noStrike" kern="1200" cap="none" spc="0" normalizeH="0" baseline="0">
                <a:solidFill>
                  <a:schemeClr val="tx1">
                    <a:lumMod val="65000"/>
                    <a:lumOff val="35000"/>
                  </a:schemeClr>
                </a:solidFill>
                <a:latin typeface="Bahnschrift SemiBold" panose="020B0502040204020203" pitchFamily="34" charset="0"/>
                <a:ea typeface="+mn-ea"/>
                <a:cs typeface="+mn-cs"/>
              </a:defRPr>
            </a:pPr>
            <a:endParaRPr lang="pt-BR"/>
          </a:p>
        </c:txPr>
        <c:crossAx val="1955268464"/>
        <c:crosses val="autoZero"/>
        <c:auto val="1"/>
        <c:lblAlgn val="ctr"/>
        <c:lblOffset val="100"/>
        <c:noMultiLvlLbl val="0"/>
      </c:catAx>
      <c:valAx>
        <c:axId val="1955268464"/>
        <c:scaling>
          <c:orientation val="minMax"/>
        </c:scaling>
        <c:delete val="0"/>
        <c:axPos val="l"/>
        <c:majorGridlines>
          <c:spPr>
            <a:ln w="9525" cap="flat" cmpd="sng" algn="ctr">
              <a:solidFill>
                <a:schemeClr val="accent6">
                  <a:lumMod val="50000"/>
                  <a:alpha val="16000"/>
                </a:schemeClr>
              </a:solidFill>
              <a:round/>
            </a:ln>
            <a:effectLst/>
          </c:spPr>
        </c:majorGridlines>
        <c:numFmt formatCode="#,##0.00_ ;[Red]\-#,##0.0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crossAx val="19552672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nschrift SemiBold" panose="020B0502040204020203" pitchFamily="34" charset="0"/>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tx1"/>
    </a:solidFill>
    <a:ln w="9525" cap="flat" cmpd="sng" algn="ctr">
      <a:noFill/>
      <a:round/>
    </a:ln>
    <a:effectLst/>
  </c:spPr>
  <c:txPr>
    <a:bodyPr/>
    <a:lstStyle/>
    <a:p>
      <a:pPr>
        <a:defRPr>
          <a:latin typeface="Bahnschrift SemiBold" panose="020B0502040204020203"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withinLinearReversed" id="22">
  <a:schemeClr val="accent2"/>
</cs:colorStyle>
</file>

<file path=xl/charts/colors4.xml><?xml version="1.0" encoding="utf-8"?>
<cs:colorStyle xmlns:cs="http://schemas.microsoft.com/office/drawing/2012/chartStyle" xmlns:a="http://schemas.openxmlformats.org/drawingml/2006/main" meth="withinLinear" id="19">
  <a:schemeClr val="accent6"/>
</cs:colorStyle>
</file>

<file path=xl/charts/colors5.xml><?xml version="1.0" encoding="utf-8"?>
<cs:colorStyle xmlns:cs="http://schemas.microsoft.com/office/drawing/2012/chartStyle" xmlns:a="http://schemas.openxmlformats.org/drawingml/2006/main" meth="withinLinearReversed" id="22">
  <a:schemeClr val="accent2"/>
</cs:colorStyle>
</file>

<file path=xl/charts/colors6.xml><?xml version="1.0" encoding="utf-8"?>
<cs:colorStyle xmlns:cs="http://schemas.microsoft.com/office/drawing/2012/chartStyle" xmlns:a="http://schemas.openxmlformats.org/drawingml/2006/main" meth="withinLinearReversed" id="22">
  <a:schemeClr val="accent2"/>
</cs:colorStyle>
</file>

<file path=xl/charts/colors7.xml><?xml version="1.0" encoding="utf-8"?>
<cs:colorStyle xmlns:cs="http://schemas.microsoft.com/office/drawing/2012/chartStyle" xmlns:a="http://schemas.openxmlformats.org/drawingml/2006/main" meth="withinLinear" id="19">
  <a:schemeClr val="accent6"/>
</cs:colorStyle>
</file>

<file path=xl/charts/colors8.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withinLinearReversed" id="22">
  <a:schemeClr val="accent2"/>
</cs:colorStyle>
</file>

<file path=xl/charts/colors10.xml><?xml version="1.0" encoding="utf-8"?>
<cs:colorStyle xmlns:cs="http://schemas.microsoft.com/office/drawing/2012/chartStyle" xmlns:a="http://schemas.openxmlformats.org/drawingml/2006/main" meth="withinLinear" id="19">
  <a:schemeClr val="accent6"/>
</cs:colorStyle>
</file>

<file path=xl/charts/colors11.xml><?xml version="1.0" encoding="utf-8"?>
<cs:colorStyle xmlns:cs="http://schemas.microsoft.com/office/drawing/2012/chartStyle" xmlns:a="http://schemas.openxmlformats.org/drawingml/2006/main" meth="withinLinearReversed" id="22">
  <a:schemeClr val="accent2"/>
</cs:colorStyle>
</file>

<file path=xl/charts/colors12.xml><?xml version="1.0" encoding="utf-8"?>
<cs:colorStyle xmlns:cs="http://schemas.microsoft.com/office/drawing/2012/chartStyle" xmlns:a="http://schemas.openxmlformats.org/drawingml/2006/main" meth="withinLinearReversed" id="22">
  <a:schemeClr val="accent2"/>
</cs:colorStyle>
</file>

<file path=xl/charts/colors13.xml><?xml version="1.0" encoding="utf-8"?>
<cs:colorStyle xmlns:cs="http://schemas.microsoft.com/office/drawing/2012/chartStyle" xmlns:a="http://schemas.openxmlformats.org/drawingml/2006/main" meth="withinLinear" id="19">
  <a:schemeClr val="accent6"/>
</cs:colorStyle>
</file>

<file path=xl/charts/colors1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withinLinearReversed" id="22">
  <a:schemeClr val="accent2"/>
</cs:colorStyle>
</file>

<file path=xl/charts/colors16.xml><?xml version="1.0" encoding="utf-8"?>
<cs:colorStyle xmlns:cs="http://schemas.microsoft.com/office/drawing/2012/chartStyle" xmlns:a="http://schemas.openxmlformats.org/drawingml/2006/main" meth="withinLinear" id="19">
  <a:schemeClr val="accent6"/>
</cs:colorStyle>
</file>

<file path=xl/charts/colors17.xml><?xml version="1.0" encoding="utf-8"?>
<cs:colorStyle xmlns:cs="http://schemas.microsoft.com/office/drawing/2012/chartStyle" xmlns:a="http://schemas.openxmlformats.org/drawingml/2006/main" meth="withinLinearReversed" id="22">
  <a:schemeClr val="accent2"/>
</cs:colorStyle>
</file>

<file path=xl/charts/colors18.xml><?xml version="1.0" encoding="utf-8"?>
<cs:colorStyle xmlns:cs="http://schemas.microsoft.com/office/drawing/2012/chartStyle" xmlns:a="http://schemas.openxmlformats.org/drawingml/2006/main" meth="withinLinearReversed" id="22">
  <a:schemeClr val="accent2"/>
</cs:colorStyle>
</file>

<file path=xl/charts/colors19.xml><?xml version="1.0" encoding="utf-8"?>
<cs:colorStyle xmlns:cs="http://schemas.microsoft.com/office/drawing/2012/chartStyle" xmlns:a="http://schemas.openxmlformats.org/drawingml/2006/main" meth="withinLinear" id="19">
  <a:schemeClr val="accent6"/>
</cs:colorStyle>
</file>

<file path=xl/charts/colors20.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withinLinearReversed" id="22">
  <a:schemeClr val="accent2"/>
</cs:colorStyle>
</file>

<file path=xl/charts/colors22.xml><?xml version="1.0" encoding="utf-8"?>
<cs:colorStyle xmlns:cs="http://schemas.microsoft.com/office/drawing/2012/chartStyle" xmlns:a="http://schemas.openxmlformats.org/drawingml/2006/main" meth="withinLinear" id="19">
  <a:schemeClr val="accent6"/>
</cs:colorStyle>
</file>

<file path=xl/charts/colors23.xml><?xml version="1.0" encoding="utf-8"?>
<cs:colorStyle xmlns:cs="http://schemas.microsoft.com/office/drawing/2012/chartStyle" xmlns:a="http://schemas.openxmlformats.org/drawingml/2006/main" meth="withinLinearReversed" id="22">
  <a:schemeClr val="accent2"/>
</cs:colorStyle>
</file>

<file path=xl/charts/colors24.xml><?xml version="1.0" encoding="utf-8"?>
<cs:colorStyle xmlns:cs="http://schemas.microsoft.com/office/drawing/2012/chartStyle" xmlns:a="http://schemas.openxmlformats.org/drawingml/2006/main" meth="withinLinearReversed" id="22">
  <a:schemeClr val="accent2"/>
</cs:colorStyle>
</file>

<file path=xl/charts/colors25.xml><?xml version="1.0" encoding="utf-8"?>
<cs:colorStyle xmlns:cs="http://schemas.microsoft.com/office/drawing/2012/chartStyle" xmlns:a="http://schemas.openxmlformats.org/drawingml/2006/main" meth="withinLinear" id="19">
  <a:schemeClr val="accent6"/>
</cs:colorStyle>
</file>

<file path=xl/charts/colors2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withinLinearReversed" id="22">
  <a:schemeClr val="accent2"/>
</cs:colorStyle>
</file>

<file path=xl/charts/colors28.xml><?xml version="1.0" encoding="utf-8"?>
<cs:colorStyle xmlns:cs="http://schemas.microsoft.com/office/drawing/2012/chartStyle" xmlns:a="http://schemas.openxmlformats.org/drawingml/2006/main" meth="withinLinear" id="19">
  <a:schemeClr val="accent6"/>
</cs:colorStyle>
</file>

<file path=xl/charts/colors29.xml><?xml version="1.0" encoding="utf-8"?>
<cs:colorStyle xmlns:cs="http://schemas.microsoft.com/office/drawing/2012/chartStyle" xmlns:a="http://schemas.openxmlformats.org/drawingml/2006/main" meth="withinLinearReversed" id="22">
  <a:schemeClr val="accent2"/>
</cs:colorStyle>
</file>

<file path=xl/charts/colors30.xml><?xml version="1.0" encoding="utf-8"?>
<cs:colorStyle xmlns:cs="http://schemas.microsoft.com/office/drawing/2012/chartStyle" xmlns:a="http://schemas.openxmlformats.org/drawingml/2006/main" meth="withinLinearReversed" id="22">
  <a:schemeClr val="accent2"/>
</cs:colorStyle>
</file>

<file path=xl/charts/colors31.xml><?xml version="1.0" encoding="utf-8"?>
<cs:colorStyle xmlns:cs="http://schemas.microsoft.com/office/drawing/2012/chartStyle" xmlns:a="http://schemas.openxmlformats.org/drawingml/2006/main" meth="withinLinear" id="19">
  <a:schemeClr val="accent6"/>
</cs:colorStyle>
</file>

<file path=xl/charts/colors3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withinLinearReversed" id="22">
  <a:schemeClr val="accent2"/>
</cs:colorStyle>
</file>

<file path=xl/charts/colors34.xml><?xml version="1.0" encoding="utf-8"?>
<cs:colorStyle xmlns:cs="http://schemas.microsoft.com/office/drawing/2012/chartStyle" xmlns:a="http://schemas.openxmlformats.org/drawingml/2006/main" meth="withinLinear" id="19">
  <a:schemeClr val="accent6"/>
</cs:colorStyle>
</file>

<file path=xl/charts/colors35.xml><?xml version="1.0" encoding="utf-8"?>
<cs:colorStyle xmlns:cs="http://schemas.microsoft.com/office/drawing/2012/chartStyle" xmlns:a="http://schemas.openxmlformats.org/drawingml/2006/main" meth="withinLinearReversed" id="22">
  <a:schemeClr val="accent2"/>
</cs:colorStyle>
</file>

<file path=xl/charts/colors36.xml><?xml version="1.0" encoding="utf-8"?>
<cs:colorStyle xmlns:cs="http://schemas.microsoft.com/office/drawing/2012/chartStyle" xmlns:a="http://schemas.openxmlformats.org/drawingml/2006/main" meth="withinLinearReversed" id="22">
  <a:schemeClr val="accent2"/>
</cs:colorStyle>
</file>

<file path=xl/charts/colors37.xml><?xml version="1.0" encoding="utf-8"?>
<cs:colorStyle xmlns:cs="http://schemas.microsoft.com/office/drawing/2012/chartStyle" xmlns:a="http://schemas.openxmlformats.org/drawingml/2006/main" meth="withinLinear" id="19">
  <a:schemeClr val="accent6"/>
</cs:colorStyle>
</file>

<file path=xl/charts/colors38.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withinLinearReversed" id="22">
  <a:schemeClr val="accent2"/>
</cs:colorStyle>
</file>

<file path=xl/charts/colors40.xml><?xml version="1.0" encoding="utf-8"?>
<cs:colorStyle xmlns:cs="http://schemas.microsoft.com/office/drawing/2012/chartStyle" xmlns:a="http://schemas.openxmlformats.org/drawingml/2006/main" meth="withinLinear" id="19">
  <a:schemeClr val="accent6"/>
</cs:colorStyle>
</file>

<file path=xl/charts/colors41.xml><?xml version="1.0" encoding="utf-8"?>
<cs:colorStyle xmlns:cs="http://schemas.microsoft.com/office/drawing/2012/chartStyle" xmlns:a="http://schemas.openxmlformats.org/drawingml/2006/main" meth="withinLinearReversed" id="22">
  <a:schemeClr val="accent2"/>
</cs:colorStyle>
</file>

<file path=xl/charts/colors42.xml><?xml version="1.0" encoding="utf-8"?>
<cs:colorStyle xmlns:cs="http://schemas.microsoft.com/office/drawing/2012/chartStyle" xmlns:a="http://schemas.openxmlformats.org/drawingml/2006/main" meth="withinLinearReversed" id="22">
  <a:schemeClr val="accent2"/>
</cs:colorStyle>
</file>

<file path=xl/charts/colors43.xml><?xml version="1.0" encoding="utf-8"?>
<cs:colorStyle xmlns:cs="http://schemas.microsoft.com/office/drawing/2012/chartStyle" xmlns:a="http://schemas.openxmlformats.org/drawingml/2006/main" meth="withinLinear" id="19">
  <a:schemeClr val="accent6"/>
</cs:colorStyle>
</file>

<file path=xl/charts/colors4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withinLinearReversed" id="22">
  <a:schemeClr val="accent2"/>
</cs:colorStyle>
</file>

<file path=xl/charts/colors46.xml><?xml version="1.0" encoding="utf-8"?>
<cs:colorStyle xmlns:cs="http://schemas.microsoft.com/office/drawing/2012/chartStyle" xmlns:a="http://schemas.openxmlformats.org/drawingml/2006/main" meth="withinLinear" id="19">
  <a:schemeClr val="accent6"/>
</cs:colorStyle>
</file>

<file path=xl/charts/colors47.xml><?xml version="1.0" encoding="utf-8"?>
<cs:colorStyle xmlns:cs="http://schemas.microsoft.com/office/drawing/2012/chartStyle" xmlns:a="http://schemas.openxmlformats.org/drawingml/2006/main" meth="withinLinearReversed" id="22">
  <a:schemeClr val="accent2"/>
</cs:colorStyle>
</file>

<file path=xl/charts/colors48.xml><?xml version="1.0" encoding="utf-8"?>
<cs:colorStyle xmlns:cs="http://schemas.microsoft.com/office/drawing/2012/chartStyle" xmlns:a="http://schemas.openxmlformats.org/drawingml/2006/main" meth="withinLinearReversed" id="22">
  <a:schemeClr val="accent2"/>
</cs:colorStyle>
</file>

<file path=xl/charts/colors49.xml><?xml version="1.0" encoding="utf-8"?>
<cs:colorStyle xmlns:cs="http://schemas.microsoft.com/office/drawing/2012/chartStyle" xmlns:a="http://schemas.openxmlformats.org/drawingml/2006/main" meth="withinLinear" id="19">
  <a:schemeClr val="accent6"/>
</cs:colorStyle>
</file>

<file path=xl/charts/colors50.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withinLinearReversed" id="22">
  <a:schemeClr val="accent2"/>
</cs:colorStyle>
</file>

<file path=xl/charts/colors52.xml><?xml version="1.0" encoding="utf-8"?>
<cs:colorStyle xmlns:cs="http://schemas.microsoft.com/office/drawing/2012/chartStyle" xmlns:a="http://schemas.openxmlformats.org/drawingml/2006/main" meth="withinLinear" id="19">
  <a:schemeClr val="accent6"/>
</cs:colorStyle>
</file>

<file path=xl/charts/colors53.xml><?xml version="1.0" encoding="utf-8"?>
<cs:colorStyle xmlns:cs="http://schemas.microsoft.com/office/drawing/2012/chartStyle" xmlns:a="http://schemas.openxmlformats.org/drawingml/2006/main" meth="withinLinearReversed" id="22">
  <a:schemeClr val="accent2"/>
</cs:colorStyle>
</file>

<file path=xl/charts/colors54.xml><?xml version="1.0" encoding="utf-8"?>
<cs:colorStyle xmlns:cs="http://schemas.microsoft.com/office/drawing/2012/chartStyle" xmlns:a="http://schemas.openxmlformats.org/drawingml/2006/main" meth="withinLinearReversed" id="22">
  <a:schemeClr val="accent2"/>
</cs:colorStyle>
</file>

<file path=xl/charts/colors55.xml><?xml version="1.0" encoding="utf-8"?>
<cs:colorStyle xmlns:cs="http://schemas.microsoft.com/office/drawing/2012/chartStyle" xmlns:a="http://schemas.openxmlformats.org/drawingml/2006/main" meth="withinLinear" id="19">
  <a:schemeClr val="accent6"/>
</cs:colorStyle>
</file>

<file path=xl/charts/colors5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withinLinearReversed" id="22">
  <a:schemeClr val="accent2"/>
</cs:colorStyle>
</file>

<file path=xl/charts/colors58.xml><?xml version="1.0" encoding="utf-8"?>
<cs:colorStyle xmlns:cs="http://schemas.microsoft.com/office/drawing/2012/chartStyle" xmlns:a="http://schemas.openxmlformats.org/drawingml/2006/main" meth="withinLinear" id="19">
  <a:schemeClr val="accent6"/>
</cs:colorStyle>
</file>

<file path=xl/charts/colors59.xml><?xml version="1.0" encoding="utf-8"?>
<cs:colorStyle xmlns:cs="http://schemas.microsoft.com/office/drawing/2012/chartStyle" xmlns:a="http://schemas.openxmlformats.org/drawingml/2006/main" meth="withinLinearReversed" id="22">
  <a:schemeClr val="accent2"/>
</cs:colorStyle>
</file>

<file path=xl/charts/colors60.xml><?xml version="1.0" encoding="utf-8"?>
<cs:colorStyle xmlns:cs="http://schemas.microsoft.com/office/drawing/2012/chartStyle" xmlns:a="http://schemas.openxmlformats.org/drawingml/2006/main" meth="withinLinearReversed" id="22">
  <a:schemeClr val="accent2"/>
</cs:colorStyle>
</file>

<file path=xl/charts/colors61.xml><?xml version="1.0" encoding="utf-8"?>
<cs:colorStyle xmlns:cs="http://schemas.microsoft.com/office/drawing/2012/chartStyle" xmlns:a="http://schemas.openxmlformats.org/drawingml/2006/main" meth="withinLinear" id="19">
  <a:schemeClr val="accent6"/>
</cs:colorStyle>
</file>

<file path=xl/charts/colors6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withinLinearReversed" id="22">
  <a:schemeClr val="accent2"/>
</cs:colorStyle>
</file>

<file path=xl/charts/colors64.xml><?xml version="1.0" encoding="utf-8"?>
<cs:colorStyle xmlns:cs="http://schemas.microsoft.com/office/drawing/2012/chartStyle" xmlns:a="http://schemas.openxmlformats.org/drawingml/2006/main" meth="withinLinear" id="19">
  <a:schemeClr val="accent6"/>
</cs:colorStyle>
</file>

<file path=xl/charts/colors65.xml><?xml version="1.0" encoding="utf-8"?>
<cs:colorStyle xmlns:cs="http://schemas.microsoft.com/office/drawing/2012/chartStyle" xmlns:a="http://schemas.openxmlformats.org/drawingml/2006/main" meth="withinLinearReversed" id="22">
  <a:schemeClr val="accent2"/>
</cs:colorStyle>
</file>

<file path=xl/charts/colors66.xml><?xml version="1.0" encoding="utf-8"?>
<cs:colorStyle xmlns:cs="http://schemas.microsoft.com/office/drawing/2012/chartStyle" xmlns:a="http://schemas.openxmlformats.org/drawingml/2006/main" meth="withinLinearReversed" id="22">
  <a:schemeClr val="accent2"/>
</cs:colorStyle>
</file>

<file path=xl/charts/colors67.xml><?xml version="1.0" encoding="utf-8"?>
<cs:colorStyle xmlns:cs="http://schemas.microsoft.com/office/drawing/2012/chartStyle" xmlns:a="http://schemas.openxmlformats.org/drawingml/2006/main" meth="withinLinear" id="19">
  <a:schemeClr val="accent6"/>
</cs:colorStyle>
</file>

<file path=xl/charts/colors68.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withinLinearReversed" id="22">
  <a:schemeClr val="accent2"/>
</cs:colorStyle>
</file>

<file path=xl/charts/colors70.xml><?xml version="1.0" encoding="utf-8"?>
<cs:colorStyle xmlns:cs="http://schemas.microsoft.com/office/drawing/2012/chartStyle" xmlns:a="http://schemas.openxmlformats.org/drawingml/2006/main" meth="withinLinear" id="19">
  <a:schemeClr val="accent6"/>
</cs:colorStyle>
</file>

<file path=xl/charts/colors71.xml><?xml version="1.0" encoding="utf-8"?>
<cs:colorStyle xmlns:cs="http://schemas.microsoft.com/office/drawing/2012/chartStyle" xmlns:a="http://schemas.openxmlformats.org/drawingml/2006/main" meth="withinLinearReversed" id="22">
  <a:schemeClr val="accent2"/>
</cs:colorStyle>
</file>

<file path=xl/charts/colors72.xml><?xml version="1.0" encoding="utf-8"?>
<cs:colorStyle xmlns:cs="http://schemas.microsoft.com/office/drawing/2012/chartStyle" xmlns:a="http://schemas.openxmlformats.org/drawingml/2006/main" meth="withinLinearReversed" id="22">
  <a:schemeClr val="accent2"/>
</cs:colorStyle>
</file>

<file path=xl/charts/colors73.xml><?xml version="1.0" encoding="utf-8"?>
<cs:colorStyle xmlns:cs="http://schemas.microsoft.com/office/drawing/2012/chartStyle" xmlns:a="http://schemas.openxmlformats.org/drawingml/2006/main" meth="withinLinear" id="19">
  <a:schemeClr val="accent6"/>
</cs:colorStyle>
</file>

<file path=xl/charts/colors7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withinLinearReversed" id="22">
  <a:schemeClr val="accent2"/>
</cs:colorStyle>
</file>

<file path=xl/charts/colors99.xml><?xml version="1.0" encoding="utf-8"?>
<cs:colorStyle xmlns:cs="http://schemas.microsoft.com/office/drawing/2012/chartStyle" xmlns:a="http://schemas.openxmlformats.org/drawingml/2006/main" meth="withinLinear" id="19">
  <a:schemeClr val="accent6"/>
</cs:colorStyle>
</file>

<file path=xl/charts/colors100.xml><?xml version="1.0" encoding="utf-8"?>
<cs:colorStyle xmlns:cs="http://schemas.microsoft.com/office/drawing/2012/chartStyle" xmlns:a="http://schemas.openxmlformats.org/drawingml/2006/main" meth="withinLinearReversed" id="22">
  <a:schemeClr val="accent2"/>
</cs:colorStyle>
</file>

<file path=xl/charts/colors101.xml><?xml version="1.0" encoding="utf-8"?>
<cs:colorStyle xmlns:cs="http://schemas.microsoft.com/office/drawing/2012/chartStyle" xmlns:a="http://schemas.openxmlformats.org/drawingml/2006/main" meth="withinLinearReversed" id="22">
  <a:schemeClr val="accent2"/>
</cs:colorStyle>
</file>

<file path=xl/charts/colors102.xml><?xml version="1.0" encoding="utf-8"?>
<cs:colorStyle xmlns:cs="http://schemas.microsoft.com/office/drawing/2012/chartStyle" xmlns:a="http://schemas.openxmlformats.org/drawingml/2006/main" meth="withinLinear" id="19">
  <a:schemeClr val="accent6"/>
</cs:colorStyle>
</file>

<file path=xl/charts/colors10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withinLinearReversed" id="22">
  <a:schemeClr val="accent2"/>
</cs:colorStyle>
</file>

<file path=xl/charts/style1.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9.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3.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15.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0.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21.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2.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3.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4.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5.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6.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27.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8.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9.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0.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1.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2.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33.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4.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5.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6.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7.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8.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39.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0.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1.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2.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3.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4.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45.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6.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7.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8.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9.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50.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51.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52.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53.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54.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55.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56.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57.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58.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59.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60.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61.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62.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63.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64.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65.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66.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67.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68.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69.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70.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71.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72.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73.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74.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75.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76.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77.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78.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79.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80.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81.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82.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83.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84.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85.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86.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87.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88.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89.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0.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1.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2.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3.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4.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5.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6.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7.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98.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99.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00.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01.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02.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03.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04.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05.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13" Type="http://schemas.openxmlformats.org/officeDocument/2006/relationships/image" Target="../media/image6.png"/><Relationship Id="rId18" Type="http://schemas.openxmlformats.org/officeDocument/2006/relationships/image" Target="../media/image9.svg"/><Relationship Id="rId26" Type="http://schemas.openxmlformats.org/officeDocument/2006/relationships/hyperlink" Target="https://eb4.co/planilha-afiliado" TargetMode="External"/><Relationship Id="rId3" Type="http://schemas.openxmlformats.org/officeDocument/2006/relationships/hyperlink" Target="#'Proje&#231;&#227;o de Resultados'!A1"/><Relationship Id="rId21" Type="http://schemas.openxmlformats.org/officeDocument/2006/relationships/image" Target="../media/image12.png"/><Relationship Id="rId7" Type="http://schemas.openxmlformats.org/officeDocument/2006/relationships/hyperlink" Target="#Menu!A1"/><Relationship Id="rId12" Type="http://schemas.openxmlformats.org/officeDocument/2006/relationships/image" Target="../media/image5.png"/><Relationship Id="rId17" Type="http://schemas.openxmlformats.org/officeDocument/2006/relationships/image" Target="../media/image8.png"/><Relationship Id="rId25" Type="http://schemas.openxmlformats.org/officeDocument/2006/relationships/image" Target="../media/image16.svg"/><Relationship Id="rId2" Type="http://schemas.openxmlformats.org/officeDocument/2006/relationships/hyperlink" Target="#'Plano de Trade'!A1"/><Relationship Id="rId16" Type="http://schemas.openxmlformats.org/officeDocument/2006/relationships/hyperlink" Target="http://www.romariogomes.com" TargetMode="External"/><Relationship Id="rId20" Type="http://schemas.openxmlformats.org/officeDocument/2006/relationships/image" Target="../media/image11.svg"/><Relationship Id="rId29" Type="http://schemas.openxmlformats.org/officeDocument/2006/relationships/hyperlink" Target="https://eb4.co/planilha-suporte" TargetMode="External"/><Relationship Id="rId1" Type="http://schemas.openxmlformats.org/officeDocument/2006/relationships/hyperlink" Target="#Instru&#231;&#245;es!A1"/><Relationship Id="rId6" Type="http://schemas.openxmlformats.org/officeDocument/2006/relationships/hyperlink" Target="#'Custos da B3'!A1"/><Relationship Id="rId11" Type="http://schemas.openxmlformats.org/officeDocument/2006/relationships/image" Target="../media/image4.png"/><Relationship Id="rId24" Type="http://schemas.openxmlformats.org/officeDocument/2006/relationships/image" Target="../media/image15.png"/><Relationship Id="rId5" Type="http://schemas.openxmlformats.org/officeDocument/2006/relationships/hyperlink" Target="#'DARF e Declara&#231;&#227;o de IR'!A1"/><Relationship Id="rId15" Type="http://schemas.openxmlformats.org/officeDocument/2006/relationships/hyperlink" Target="https://diariodaytrader.com.br/" TargetMode="External"/><Relationship Id="rId23" Type="http://schemas.openxmlformats.org/officeDocument/2006/relationships/image" Target="../media/image14.png"/><Relationship Id="rId28" Type="http://schemas.openxmlformats.org/officeDocument/2006/relationships/image" Target="../media/image18.svg"/><Relationship Id="rId10" Type="http://schemas.openxmlformats.org/officeDocument/2006/relationships/image" Target="../media/image3.png"/><Relationship Id="rId19" Type="http://schemas.openxmlformats.org/officeDocument/2006/relationships/image" Target="../media/image10.png"/><Relationship Id="rId31" Type="http://schemas.openxmlformats.org/officeDocument/2006/relationships/image" Target="../media/image20.svg"/><Relationship Id="rId4" Type="http://schemas.openxmlformats.org/officeDocument/2006/relationships/hyperlink" Target="#Resultados!A1"/><Relationship Id="rId9" Type="http://schemas.openxmlformats.org/officeDocument/2006/relationships/image" Target="../media/image2.png"/><Relationship Id="rId14" Type="http://schemas.openxmlformats.org/officeDocument/2006/relationships/image" Target="../media/image7.png"/><Relationship Id="rId22" Type="http://schemas.openxmlformats.org/officeDocument/2006/relationships/image" Target="../media/image13.png"/><Relationship Id="rId27" Type="http://schemas.openxmlformats.org/officeDocument/2006/relationships/image" Target="../media/image17.png"/><Relationship Id="rId30" Type="http://schemas.openxmlformats.org/officeDocument/2006/relationships/image" Target="../media/image1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png"/><Relationship Id="rId13" Type="http://schemas.openxmlformats.org/officeDocument/2006/relationships/hyperlink" Target="#Menu!A1"/><Relationship Id="rId18" Type="http://schemas.openxmlformats.org/officeDocument/2006/relationships/image" Target="../media/image13.png"/><Relationship Id="rId26" Type="http://schemas.openxmlformats.org/officeDocument/2006/relationships/image" Target="../media/image17.png"/><Relationship Id="rId3" Type="http://schemas.openxmlformats.org/officeDocument/2006/relationships/hyperlink" Target="#'Proje&#231;&#227;o de Resultados'!A1"/><Relationship Id="rId21" Type="http://schemas.openxmlformats.org/officeDocument/2006/relationships/hyperlink" Target="https://eb4.co/planilha-premium" TargetMode="External"/><Relationship Id="rId7" Type="http://schemas.openxmlformats.org/officeDocument/2006/relationships/hyperlink" Target="#'Plano de Trade'!A1"/><Relationship Id="rId12" Type="http://schemas.openxmlformats.org/officeDocument/2006/relationships/image" Target="../media/image7.png"/><Relationship Id="rId17" Type="http://schemas.openxmlformats.org/officeDocument/2006/relationships/image" Target="../media/image12.png"/><Relationship Id="rId25" Type="http://schemas.openxmlformats.org/officeDocument/2006/relationships/hyperlink" Target="https://eb4.co/planilha-afiliado" TargetMode="External"/><Relationship Id="rId2" Type="http://schemas.openxmlformats.org/officeDocument/2006/relationships/image" Target="../media/image2.png"/><Relationship Id="rId16" Type="http://schemas.openxmlformats.org/officeDocument/2006/relationships/image" Target="../media/image11.svg"/><Relationship Id="rId20" Type="http://schemas.openxmlformats.org/officeDocument/2006/relationships/hyperlink" Target="https://diariodaytrader.com.br/" TargetMode="External"/><Relationship Id="rId29" Type="http://schemas.openxmlformats.org/officeDocument/2006/relationships/image" Target="../media/image19.png"/><Relationship Id="rId1" Type="http://schemas.openxmlformats.org/officeDocument/2006/relationships/hyperlink" Target="#Instru&#231;&#245;es!A1"/><Relationship Id="rId6" Type="http://schemas.openxmlformats.org/officeDocument/2006/relationships/image" Target="../media/image5.png"/><Relationship Id="rId11" Type="http://schemas.openxmlformats.org/officeDocument/2006/relationships/hyperlink" Target="#Resultados!A1"/><Relationship Id="rId24" Type="http://schemas.openxmlformats.org/officeDocument/2006/relationships/hyperlink" Target="https://diariodaytrader.com.br" TargetMode="External"/><Relationship Id="rId5" Type="http://schemas.openxmlformats.org/officeDocument/2006/relationships/hyperlink" Target="#'DARF e Declara&#231;&#227;o de IR'!A1"/><Relationship Id="rId15" Type="http://schemas.openxmlformats.org/officeDocument/2006/relationships/image" Target="../media/image10.png"/><Relationship Id="rId23" Type="http://schemas.openxmlformats.org/officeDocument/2006/relationships/image" Target="../media/image16.svg"/><Relationship Id="rId28" Type="http://schemas.openxmlformats.org/officeDocument/2006/relationships/hyperlink" Target="https://eb4.co/planilha-suporte" TargetMode="External"/><Relationship Id="rId10" Type="http://schemas.openxmlformats.org/officeDocument/2006/relationships/image" Target="../media/image6.png"/><Relationship Id="rId19" Type="http://schemas.openxmlformats.org/officeDocument/2006/relationships/image" Target="../media/image14.png"/><Relationship Id="rId4" Type="http://schemas.openxmlformats.org/officeDocument/2006/relationships/image" Target="../media/image4.png"/><Relationship Id="rId9" Type="http://schemas.openxmlformats.org/officeDocument/2006/relationships/hyperlink" Target="#'Custos da B3'!A1"/><Relationship Id="rId14" Type="http://schemas.openxmlformats.org/officeDocument/2006/relationships/image" Target="../media/image1.png"/><Relationship Id="rId22" Type="http://schemas.openxmlformats.org/officeDocument/2006/relationships/image" Target="../media/image15.png"/><Relationship Id="rId27" Type="http://schemas.openxmlformats.org/officeDocument/2006/relationships/image" Target="../media/image18.svg"/><Relationship Id="rId30" Type="http://schemas.openxmlformats.org/officeDocument/2006/relationships/image" Target="../media/image20.svg"/></Relationships>
</file>

<file path=xl/drawings/_rels/drawing3.xml.rels><?xml version="1.0" encoding="UTF-8" standalone="yes"?>
<Relationships xmlns="http://schemas.openxmlformats.org/package/2006/relationships"><Relationship Id="rId8" Type="http://schemas.openxmlformats.org/officeDocument/2006/relationships/hyperlink" Target="#'Custos da B3'!A1"/><Relationship Id="rId13" Type="http://schemas.openxmlformats.org/officeDocument/2006/relationships/image" Target="../media/image1.png"/><Relationship Id="rId18" Type="http://schemas.openxmlformats.org/officeDocument/2006/relationships/image" Target="../media/image12.png"/><Relationship Id="rId26" Type="http://schemas.openxmlformats.org/officeDocument/2006/relationships/hyperlink" Target="https://eb4.co/planilha-afiliado" TargetMode="External"/><Relationship Id="rId3" Type="http://schemas.openxmlformats.org/officeDocument/2006/relationships/image" Target="../media/image4.png"/><Relationship Id="rId21" Type="http://schemas.openxmlformats.org/officeDocument/2006/relationships/hyperlink" Target="https://diariodaytrader.com.br/" TargetMode="External"/><Relationship Id="rId7" Type="http://schemas.openxmlformats.org/officeDocument/2006/relationships/image" Target="../media/image3.png"/><Relationship Id="rId12" Type="http://schemas.openxmlformats.org/officeDocument/2006/relationships/hyperlink" Target="#Menu!A1"/><Relationship Id="rId17" Type="http://schemas.openxmlformats.org/officeDocument/2006/relationships/image" Target="../media/image11.svg"/><Relationship Id="rId25" Type="http://schemas.openxmlformats.org/officeDocument/2006/relationships/hyperlink" Target="https://diariodaytrader.com.br" TargetMode="External"/><Relationship Id="rId2" Type="http://schemas.openxmlformats.org/officeDocument/2006/relationships/hyperlink" Target="#'Proje&#231;&#227;o de Resultados'!A1"/><Relationship Id="rId16" Type="http://schemas.openxmlformats.org/officeDocument/2006/relationships/image" Target="../media/image10.png"/><Relationship Id="rId20" Type="http://schemas.openxmlformats.org/officeDocument/2006/relationships/image" Target="../media/image14.png"/><Relationship Id="rId29" Type="http://schemas.openxmlformats.org/officeDocument/2006/relationships/hyperlink" Target="https://eb4.co/planilha-suporte" TargetMode="External"/><Relationship Id="rId1" Type="http://schemas.openxmlformats.org/officeDocument/2006/relationships/image" Target="../media/image21.png"/><Relationship Id="rId6" Type="http://schemas.openxmlformats.org/officeDocument/2006/relationships/hyperlink" Target="#'Plano de Trade'!A1"/><Relationship Id="rId11" Type="http://schemas.openxmlformats.org/officeDocument/2006/relationships/image" Target="../media/image7.png"/><Relationship Id="rId24" Type="http://schemas.openxmlformats.org/officeDocument/2006/relationships/image" Target="../media/image16.svg"/><Relationship Id="rId5" Type="http://schemas.openxmlformats.org/officeDocument/2006/relationships/image" Target="../media/image5.png"/><Relationship Id="rId15" Type="http://schemas.openxmlformats.org/officeDocument/2006/relationships/image" Target="../media/image2.png"/><Relationship Id="rId23" Type="http://schemas.openxmlformats.org/officeDocument/2006/relationships/image" Target="../media/image15.png"/><Relationship Id="rId28" Type="http://schemas.openxmlformats.org/officeDocument/2006/relationships/image" Target="../media/image18.svg"/><Relationship Id="rId10" Type="http://schemas.openxmlformats.org/officeDocument/2006/relationships/hyperlink" Target="#Resultados!A1"/><Relationship Id="rId19" Type="http://schemas.openxmlformats.org/officeDocument/2006/relationships/image" Target="../media/image13.png"/><Relationship Id="rId31" Type="http://schemas.openxmlformats.org/officeDocument/2006/relationships/image" Target="../media/image20.svg"/><Relationship Id="rId4" Type="http://schemas.openxmlformats.org/officeDocument/2006/relationships/hyperlink" Target="#'DARF e Declara&#231;&#227;o de IR'!A1"/><Relationship Id="rId9" Type="http://schemas.openxmlformats.org/officeDocument/2006/relationships/image" Target="../media/image6.png"/><Relationship Id="rId14" Type="http://schemas.openxmlformats.org/officeDocument/2006/relationships/hyperlink" Target="#Instru&#231;&#245;es!A1"/><Relationship Id="rId22" Type="http://schemas.openxmlformats.org/officeDocument/2006/relationships/hyperlink" Target="https://eb4.co/planilha-premium" TargetMode="External"/><Relationship Id="rId27" Type="http://schemas.openxmlformats.org/officeDocument/2006/relationships/image" Target="../media/image17.png"/><Relationship Id="rId30" Type="http://schemas.openxmlformats.org/officeDocument/2006/relationships/image" Target="../media/image19.png"/></Relationships>
</file>

<file path=xl/drawings/_rels/drawing4.xml.rels><?xml version="1.0" encoding="UTF-8" standalone="yes"?>
<Relationships xmlns="http://schemas.openxmlformats.org/package/2006/relationships"><Relationship Id="rId8" Type="http://schemas.openxmlformats.org/officeDocument/2006/relationships/image" Target="../media/image6.png"/><Relationship Id="rId13" Type="http://schemas.openxmlformats.org/officeDocument/2006/relationships/hyperlink" Target="#Instru&#231;&#245;es!A1"/><Relationship Id="rId18" Type="http://schemas.openxmlformats.org/officeDocument/2006/relationships/image" Target="../media/image13.png"/><Relationship Id="rId26" Type="http://schemas.openxmlformats.org/officeDocument/2006/relationships/image" Target="../media/image18.svg"/><Relationship Id="rId3" Type="http://schemas.openxmlformats.org/officeDocument/2006/relationships/hyperlink" Target="#'DARF e Declara&#231;&#227;o de IR'!A1"/><Relationship Id="rId21" Type="http://schemas.openxmlformats.org/officeDocument/2006/relationships/hyperlink" Target="https://eb4.co/planilha-premium" TargetMode="External"/><Relationship Id="rId7" Type="http://schemas.openxmlformats.org/officeDocument/2006/relationships/hyperlink" Target="#'Custos da B3'!A1"/><Relationship Id="rId12" Type="http://schemas.openxmlformats.org/officeDocument/2006/relationships/image" Target="../media/image1.png"/><Relationship Id="rId17" Type="http://schemas.openxmlformats.org/officeDocument/2006/relationships/image" Target="../media/image12.png"/><Relationship Id="rId25" Type="http://schemas.openxmlformats.org/officeDocument/2006/relationships/image" Target="../media/image17.png"/><Relationship Id="rId2" Type="http://schemas.openxmlformats.org/officeDocument/2006/relationships/image" Target="../media/image4.png"/><Relationship Id="rId16" Type="http://schemas.openxmlformats.org/officeDocument/2006/relationships/image" Target="../media/image11.svg"/><Relationship Id="rId20" Type="http://schemas.openxmlformats.org/officeDocument/2006/relationships/image" Target="../media/image21.png"/><Relationship Id="rId29" Type="http://schemas.openxmlformats.org/officeDocument/2006/relationships/image" Target="../media/image20.svg"/><Relationship Id="rId1" Type="http://schemas.openxmlformats.org/officeDocument/2006/relationships/hyperlink" Target="#'Proje&#231;&#227;o de Resultados'!A1"/><Relationship Id="rId6" Type="http://schemas.openxmlformats.org/officeDocument/2006/relationships/image" Target="../media/image3.png"/><Relationship Id="rId11" Type="http://schemas.openxmlformats.org/officeDocument/2006/relationships/hyperlink" Target="#Menu!A1"/><Relationship Id="rId24" Type="http://schemas.openxmlformats.org/officeDocument/2006/relationships/hyperlink" Target="https://eb4.co/planilha-afiliado" TargetMode="External"/><Relationship Id="rId5" Type="http://schemas.openxmlformats.org/officeDocument/2006/relationships/hyperlink" Target="#'Plano de Trade'!A1"/><Relationship Id="rId15" Type="http://schemas.openxmlformats.org/officeDocument/2006/relationships/image" Target="../media/image10.png"/><Relationship Id="rId23" Type="http://schemas.openxmlformats.org/officeDocument/2006/relationships/image" Target="../media/image16.svg"/><Relationship Id="rId28" Type="http://schemas.openxmlformats.org/officeDocument/2006/relationships/image" Target="../media/image19.png"/><Relationship Id="rId10" Type="http://schemas.openxmlformats.org/officeDocument/2006/relationships/image" Target="../media/image7.png"/><Relationship Id="rId19" Type="http://schemas.openxmlformats.org/officeDocument/2006/relationships/image" Target="../media/image14.png"/><Relationship Id="rId31" Type="http://schemas.openxmlformats.org/officeDocument/2006/relationships/hyperlink" Target="https://diariodaytrader.com.br" TargetMode="External"/><Relationship Id="rId4" Type="http://schemas.openxmlformats.org/officeDocument/2006/relationships/image" Target="../media/image5.png"/><Relationship Id="rId9" Type="http://schemas.openxmlformats.org/officeDocument/2006/relationships/hyperlink" Target="#Resultados!A1"/><Relationship Id="rId14" Type="http://schemas.openxmlformats.org/officeDocument/2006/relationships/image" Target="../media/image2.png"/><Relationship Id="rId22" Type="http://schemas.openxmlformats.org/officeDocument/2006/relationships/image" Target="../media/image15.png"/><Relationship Id="rId27" Type="http://schemas.openxmlformats.org/officeDocument/2006/relationships/hyperlink" Target="https://eb4.co/planilha-suporte" TargetMode="External"/><Relationship Id="rId30" Type="http://schemas.openxmlformats.org/officeDocument/2006/relationships/hyperlink" Target="https://diariodaytrader.com.br/" TargetMode="External"/></Relationships>
</file>

<file path=xl/drawings/_rels/drawing5.xml.rels><?xml version="1.0" encoding="UTF-8" standalone="yes"?>
<Relationships xmlns="http://schemas.openxmlformats.org/package/2006/relationships"><Relationship Id="rId26" Type="http://schemas.openxmlformats.org/officeDocument/2006/relationships/chart" Target="../charts/chart26.xml"/><Relationship Id="rId117" Type="http://schemas.openxmlformats.org/officeDocument/2006/relationships/hyperlink" Target="https://diariodaytrader.com.br/" TargetMode="External"/><Relationship Id="rId21" Type="http://schemas.openxmlformats.org/officeDocument/2006/relationships/chart" Target="../charts/chart21.xml"/><Relationship Id="rId42" Type="http://schemas.openxmlformats.org/officeDocument/2006/relationships/chart" Target="../charts/chart42.xml"/><Relationship Id="rId47" Type="http://schemas.openxmlformats.org/officeDocument/2006/relationships/chart" Target="../charts/chart47.xml"/><Relationship Id="rId63" Type="http://schemas.openxmlformats.org/officeDocument/2006/relationships/chart" Target="../charts/chart63.xml"/><Relationship Id="rId68" Type="http://schemas.openxmlformats.org/officeDocument/2006/relationships/chart" Target="../charts/chart68.xml"/><Relationship Id="rId84" Type="http://schemas.openxmlformats.org/officeDocument/2006/relationships/chart" Target="../charts/chart84.xml"/><Relationship Id="rId89" Type="http://schemas.openxmlformats.org/officeDocument/2006/relationships/chart" Target="../charts/chart89.xml"/><Relationship Id="rId112" Type="http://schemas.openxmlformats.org/officeDocument/2006/relationships/hyperlink" Target="#Resultados!BH11"/><Relationship Id="rId16" Type="http://schemas.openxmlformats.org/officeDocument/2006/relationships/chart" Target="../charts/chart16.xml"/><Relationship Id="rId107" Type="http://schemas.openxmlformats.org/officeDocument/2006/relationships/hyperlink" Target="#'Plano de Trade'!A1"/><Relationship Id="rId11" Type="http://schemas.openxmlformats.org/officeDocument/2006/relationships/chart" Target="../charts/chart11.xml"/><Relationship Id="rId32" Type="http://schemas.openxmlformats.org/officeDocument/2006/relationships/chart" Target="../charts/chart32.xml"/><Relationship Id="rId37" Type="http://schemas.openxmlformats.org/officeDocument/2006/relationships/chart" Target="../charts/chart37.xml"/><Relationship Id="rId53" Type="http://schemas.openxmlformats.org/officeDocument/2006/relationships/chart" Target="../charts/chart53.xml"/><Relationship Id="rId58" Type="http://schemas.openxmlformats.org/officeDocument/2006/relationships/chart" Target="../charts/chart58.xml"/><Relationship Id="rId74" Type="http://schemas.openxmlformats.org/officeDocument/2006/relationships/chart" Target="../charts/chart74.xml"/><Relationship Id="rId79" Type="http://schemas.openxmlformats.org/officeDocument/2006/relationships/chart" Target="../charts/chart79.xml"/><Relationship Id="rId102" Type="http://schemas.openxmlformats.org/officeDocument/2006/relationships/image" Target="../media/image6.png"/><Relationship Id="rId123" Type="http://schemas.openxmlformats.org/officeDocument/2006/relationships/hyperlink" Target="https://eb4.co/planilha-afiliado" TargetMode="External"/><Relationship Id="rId5" Type="http://schemas.openxmlformats.org/officeDocument/2006/relationships/chart" Target="../charts/chart5.xml"/><Relationship Id="rId90" Type="http://schemas.openxmlformats.org/officeDocument/2006/relationships/chart" Target="../charts/chart90.xml"/><Relationship Id="rId95" Type="http://schemas.openxmlformats.org/officeDocument/2006/relationships/chart" Target="../charts/chart95.xml"/><Relationship Id="rId22" Type="http://schemas.openxmlformats.org/officeDocument/2006/relationships/chart" Target="../charts/chart22.xml"/><Relationship Id="rId27" Type="http://schemas.openxmlformats.org/officeDocument/2006/relationships/chart" Target="../charts/chart27.xml"/><Relationship Id="rId43" Type="http://schemas.openxmlformats.org/officeDocument/2006/relationships/chart" Target="../charts/chart43.xml"/><Relationship Id="rId48" Type="http://schemas.openxmlformats.org/officeDocument/2006/relationships/chart" Target="../charts/chart48.xml"/><Relationship Id="rId64" Type="http://schemas.openxmlformats.org/officeDocument/2006/relationships/chart" Target="../charts/chart64.xml"/><Relationship Id="rId69" Type="http://schemas.openxmlformats.org/officeDocument/2006/relationships/chart" Target="../charts/chart69.xml"/><Relationship Id="rId113" Type="http://schemas.openxmlformats.org/officeDocument/2006/relationships/image" Target="../media/image17.png"/><Relationship Id="rId118" Type="http://schemas.openxmlformats.org/officeDocument/2006/relationships/image" Target="../media/image8.png"/><Relationship Id="rId80" Type="http://schemas.openxmlformats.org/officeDocument/2006/relationships/chart" Target="../charts/chart80.xml"/><Relationship Id="rId85" Type="http://schemas.openxmlformats.org/officeDocument/2006/relationships/chart" Target="../charts/chart85.xml"/><Relationship Id="rId12" Type="http://schemas.openxmlformats.org/officeDocument/2006/relationships/chart" Target="../charts/chart12.xml"/><Relationship Id="rId17" Type="http://schemas.openxmlformats.org/officeDocument/2006/relationships/chart" Target="../charts/chart17.xml"/><Relationship Id="rId33" Type="http://schemas.openxmlformats.org/officeDocument/2006/relationships/chart" Target="../charts/chart33.xml"/><Relationship Id="rId38" Type="http://schemas.openxmlformats.org/officeDocument/2006/relationships/chart" Target="../charts/chart38.xml"/><Relationship Id="rId59" Type="http://schemas.openxmlformats.org/officeDocument/2006/relationships/chart" Target="../charts/chart59.xml"/><Relationship Id="rId103" Type="http://schemas.openxmlformats.org/officeDocument/2006/relationships/hyperlink" Target="#Resultados!A1"/><Relationship Id="rId108" Type="http://schemas.openxmlformats.org/officeDocument/2006/relationships/image" Target="../media/image3.png"/><Relationship Id="rId124" Type="http://schemas.openxmlformats.org/officeDocument/2006/relationships/hyperlink" Target="https://eb4.co/planilha-suporte" TargetMode="External"/><Relationship Id="rId54" Type="http://schemas.openxmlformats.org/officeDocument/2006/relationships/chart" Target="../charts/chart54.xml"/><Relationship Id="rId70" Type="http://schemas.openxmlformats.org/officeDocument/2006/relationships/chart" Target="../charts/chart70.xml"/><Relationship Id="rId75" Type="http://schemas.openxmlformats.org/officeDocument/2006/relationships/chart" Target="../charts/chart75.xml"/><Relationship Id="rId91" Type="http://schemas.openxmlformats.org/officeDocument/2006/relationships/chart" Target="../charts/chart91.xml"/><Relationship Id="rId96" Type="http://schemas.openxmlformats.org/officeDocument/2006/relationships/chart" Target="../charts/chart96.xml"/><Relationship Id="rId1" Type="http://schemas.openxmlformats.org/officeDocument/2006/relationships/chart" Target="../charts/chart1.xml"/><Relationship Id="rId6" Type="http://schemas.openxmlformats.org/officeDocument/2006/relationships/chart" Target="../charts/chart6.xml"/><Relationship Id="rId23" Type="http://schemas.openxmlformats.org/officeDocument/2006/relationships/chart" Target="../charts/chart23.xml"/><Relationship Id="rId28" Type="http://schemas.openxmlformats.org/officeDocument/2006/relationships/chart" Target="../charts/chart28.xml"/><Relationship Id="rId49" Type="http://schemas.openxmlformats.org/officeDocument/2006/relationships/chart" Target="../charts/chart49.xml"/><Relationship Id="rId114" Type="http://schemas.openxmlformats.org/officeDocument/2006/relationships/image" Target="../media/image18.svg"/><Relationship Id="rId119" Type="http://schemas.openxmlformats.org/officeDocument/2006/relationships/image" Target="../media/image9.svg"/><Relationship Id="rId44" Type="http://schemas.openxmlformats.org/officeDocument/2006/relationships/chart" Target="../charts/chart44.xml"/><Relationship Id="rId60" Type="http://schemas.openxmlformats.org/officeDocument/2006/relationships/chart" Target="../charts/chart60.xml"/><Relationship Id="rId65" Type="http://schemas.openxmlformats.org/officeDocument/2006/relationships/chart" Target="../charts/chart65.xml"/><Relationship Id="rId81" Type="http://schemas.openxmlformats.org/officeDocument/2006/relationships/chart" Target="../charts/chart81.xml"/><Relationship Id="rId86" Type="http://schemas.openxmlformats.org/officeDocument/2006/relationships/chart" Target="../charts/chart86.xml"/><Relationship Id="rId13" Type="http://schemas.openxmlformats.org/officeDocument/2006/relationships/chart" Target="../charts/chart13.xml"/><Relationship Id="rId18" Type="http://schemas.openxmlformats.org/officeDocument/2006/relationships/chart" Target="../charts/chart18.xml"/><Relationship Id="rId39" Type="http://schemas.openxmlformats.org/officeDocument/2006/relationships/chart" Target="../charts/chart39.xml"/><Relationship Id="rId109" Type="http://schemas.openxmlformats.org/officeDocument/2006/relationships/hyperlink" Target="#Resultados!BJ2"/><Relationship Id="rId34" Type="http://schemas.openxmlformats.org/officeDocument/2006/relationships/chart" Target="../charts/chart34.xml"/><Relationship Id="rId50" Type="http://schemas.openxmlformats.org/officeDocument/2006/relationships/chart" Target="../charts/chart50.xml"/><Relationship Id="rId55" Type="http://schemas.openxmlformats.org/officeDocument/2006/relationships/chart" Target="../charts/chart55.xml"/><Relationship Id="rId76" Type="http://schemas.openxmlformats.org/officeDocument/2006/relationships/chart" Target="../charts/chart76.xml"/><Relationship Id="rId97" Type="http://schemas.openxmlformats.org/officeDocument/2006/relationships/hyperlink" Target="#'Proje&#231;&#227;o de Resultados'!A1"/><Relationship Id="rId104" Type="http://schemas.openxmlformats.org/officeDocument/2006/relationships/image" Target="../media/image7.png"/><Relationship Id="rId120" Type="http://schemas.openxmlformats.org/officeDocument/2006/relationships/hyperlink" Target="https://eb4.co/planilha-premium" TargetMode="External"/><Relationship Id="rId125" Type="http://schemas.openxmlformats.org/officeDocument/2006/relationships/image" Target="../media/image19.png"/><Relationship Id="rId7" Type="http://schemas.openxmlformats.org/officeDocument/2006/relationships/chart" Target="../charts/chart7.xml"/><Relationship Id="rId71" Type="http://schemas.openxmlformats.org/officeDocument/2006/relationships/chart" Target="../charts/chart71.xml"/><Relationship Id="rId92" Type="http://schemas.openxmlformats.org/officeDocument/2006/relationships/chart" Target="../charts/chart92.xml"/><Relationship Id="rId2" Type="http://schemas.openxmlformats.org/officeDocument/2006/relationships/chart" Target="../charts/chart2.xml"/><Relationship Id="rId29" Type="http://schemas.openxmlformats.org/officeDocument/2006/relationships/chart" Target="../charts/chart29.xml"/><Relationship Id="rId24" Type="http://schemas.openxmlformats.org/officeDocument/2006/relationships/chart" Target="../charts/chart24.xml"/><Relationship Id="rId40" Type="http://schemas.openxmlformats.org/officeDocument/2006/relationships/chart" Target="../charts/chart40.xml"/><Relationship Id="rId45" Type="http://schemas.openxmlformats.org/officeDocument/2006/relationships/chart" Target="../charts/chart45.xml"/><Relationship Id="rId66" Type="http://schemas.openxmlformats.org/officeDocument/2006/relationships/chart" Target="../charts/chart66.xml"/><Relationship Id="rId87" Type="http://schemas.openxmlformats.org/officeDocument/2006/relationships/chart" Target="../charts/chart87.xml"/><Relationship Id="rId110" Type="http://schemas.openxmlformats.org/officeDocument/2006/relationships/image" Target="../media/image22.png"/><Relationship Id="rId115" Type="http://schemas.openxmlformats.org/officeDocument/2006/relationships/hyperlink" Target="#Menu!A1"/><Relationship Id="rId61" Type="http://schemas.openxmlformats.org/officeDocument/2006/relationships/chart" Target="../charts/chart61.xml"/><Relationship Id="rId82" Type="http://schemas.openxmlformats.org/officeDocument/2006/relationships/chart" Target="../charts/chart82.xml"/><Relationship Id="rId19" Type="http://schemas.openxmlformats.org/officeDocument/2006/relationships/chart" Target="../charts/chart19.xml"/><Relationship Id="rId14" Type="http://schemas.openxmlformats.org/officeDocument/2006/relationships/chart" Target="../charts/chart14.xml"/><Relationship Id="rId30" Type="http://schemas.openxmlformats.org/officeDocument/2006/relationships/chart" Target="../charts/chart30.xml"/><Relationship Id="rId35" Type="http://schemas.openxmlformats.org/officeDocument/2006/relationships/chart" Target="../charts/chart35.xml"/><Relationship Id="rId56" Type="http://schemas.openxmlformats.org/officeDocument/2006/relationships/chart" Target="../charts/chart56.xml"/><Relationship Id="rId77" Type="http://schemas.openxmlformats.org/officeDocument/2006/relationships/chart" Target="../charts/chart77.xml"/><Relationship Id="rId100" Type="http://schemas.openxmlformats.org/officeDocument/2006/relationships/image" Target="../media/image5.png"/><Relationship Id="rId105" Type="http://schemas.openxmlformats.org/officeDocument/2006/relationships/hyperlink" Target="#Instru&#231;&#245;es!A1"/><Relationship Id="rId126" Type="http://schemas.openxmlformats.org/officeDocument/2006/relationships/image" Target="../media/image20.svg"/><Relationship Id="rId8" Type="http://schemas.openxmlformats.org/officeDocument/2006/relationships/chart" Target="../charts/chart8.xml"/><Relationship Id="rId51" Type="http://schemas.openxmlformats.org/officeDocument/2006/relationships/chart" Target="../charts/chart51.xml"/><Relationship Id="rId72" Type="http://schemas.openxmlformats.org/officeDocument/2006/relationships/chart" Target="../charts/chart72.xml"/><Relationship Id="rId93" Type="http://schemas.openxmlformats.org/officeDocument/2006/relationships/chart" Target="../charts/chart93.xml"/><Relationship Id="rId98" Type="http://schemas.openxmlformats.org/officeDocument/2006/relationships/image" Target="../media/image4.png"/><Relationship Id="rId121" Type="http://schemas.openxmlformats.org/officeDocument/2006/relationships/image" Target="../media/image15.png"/><Relationship Id="rId3" Type="http://schemas.openxmlformats.org/officeDocument/2006/relationships/chart" Target="../charts/chart3.xml"/><Relationship Id="rId25" Type="http://schemas.openxmlformats.org/officeDocument/2006/relationships/chart" Target="../charts/chart25.xml"/><Relationship Id="rId46" Type="http://schemas.openxmlformats.org/officeDocument/2006/relationships/chart" Target="../charts/chart46.xml"/><Relationship Id="rId67" Type="http://schemas.openxmlformats.org/officeDocument/2006/relationships/chart" Target="../charts/chart67.xml"/><Relationship Id="rId116" Type="http://schemas.openxmlformats.org/officeDocument/2006/relationships/image" Target="../media/image1.png"/><Relationship Id="rId20" Type="http://schemas.openxmlformats.org/officeDocument/2006/relationships/chart" Target="../charts/chart20.xml"/><Relationship Id="rId41" Type="http://schemas.openxmlformats.org/officeDocument/2006/relationships/chart" Target="../charts/chart41.xml"/><Relationship Id="rId62" Type="http://schemas.openxmlformats.org/officeDocument/2006/relationships/chart" Target="../charts/chart62.xml"/><Relationship Id="rId83" Type="http://schemas.openxmlformats.org/officeDocument/2006/relationships/chart" Target="../charts/chart83.xml"/><Relationship Id="rId88" Type="http://schemas.openxmlformats.org/officeDocument/2006/relationships/chart" Target="../charts/chart88.xml"/><Relationship Id="rId111" Type="http://schemas.openxmlformats.org/officeDocument/2006/relationships/image" Target="../media/image23.svg"/><Relationship Id="rId15" Type="http://schemas.openxmlformats.org/officeDocument/2006/relationships/chart" Target="../charts/chart15.xml"/><Relationship Id="rId36" Type="http://schemas.openxmlformats.org/officeDocument/2006/relationships/chart" Target="../charts/chart36.xml"/><Relationship Id="rId57" Type="http://schemas.openxmlformats.org/officeDocument/2006/relationships/chart" Target="../charts/chart57.xml"/><Relationship Id="rId106" Type="http://schemas.openxmlformats.org/officeDocument/2006/relationships/image" Target="../media/image2.png"/><Relationship Id="rId127" Type="http://schemas.openxmlformats.org/officeDocument/2006/relationships/hyperlink" Target="https://diariodaytrader.com.br" TargetMode="External"/><Relationship Id="rId10" Type="http://schemas.openxmlformats.org/officeDocument/2006/relationships/chart" Target="../charts/chart10.xml"/><Relationship Id="rId31" Type="http://schemas.openxmlformats.org/officeDocument/2006/relationships/chart" Target="../charts/chart31.xml"/><Relationship Id="rId52" Type="http://schemas.openxmlformats.org/officeDocument/2006/relationships/chart" Target="../charts/chart52.xml"/><Relationship Id="rId73" Type="http://schemas.openxmlformats.org/officeDocument/2006/relationships/chart" Target="../charts/chart73.xml"/><Relationship Id="rId78" Type="http://schemas.openxmlformats.org/officeDocument/2006/relationships/chart" Target="../charts/chart78.xml"/><Relationship Id="rId94" Type="http://schemas.openxmlformats.org/officeDocument/2006/relationships/chart" Target="../charts/chart94.xml"/><Relationship Id="rId99" Type="http://schemas.openxmlformats.org/officeDocument/2006/relationships/hyperlink" Target="#'DARF e Declara&#231;&#227;o de IR'!A1"/><Relationship Id="rId101" Type="http://schemas.openxmlformats.org/officeDocument/2006/relationships/hyperlink" Target="#'Custos da B3'!A1"/><Relationship Id="rId122" Type="http://schemas.openxmlformats.org/officeDocument/2006/relationships/image" Target="../media/image16.svg"/><Relationship Id="rId4" Type="http://schemas.openxmlformats.org/officeDocument/2006/relationships/chart" Target="../charts/chart4.xml"/><Relationship Id="rId9"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3" Type="http://schemas.openxmlformats.org/officeDocument/2006/relationships/hyperlink" Target="#Menu!A1"/><Relationship Id="rId18" Type="http://schemas.openxmlformats.org/officeDocument/2006/relationships/chart" Target="../charts/chart100.xml"/><Relationship Id="rId26" Type="http://schemas.openxmlformats.org/officeDocument/2006/relationships/image" Target="../media/image12.png"/><Relationship Id="rId39" Type="http://schemas.openxmlformats.org/officeDocument/2006/relationships/hyperlink" Target="https://eb4.co/planilha-suporte" TargetMode="External"/><Relationship Id="rId21" Type="http://schemas.openxmlformats.org/officeDocument/2006/relationships/chart" Target="../charts/chart103.xml"/><Relationship Id="rId34" Type="http://schemas.openxmlformats.org/officeDocument/2006/relationships/image" Target="../media/image16.svg"/><Relationship Id="rId7" Type="http://schemas.openxmlformats.org/officeDocument/2006/relationships/hyperlink" Target="#Resultados!A1"/><Relationship Id="rId2" Type="http://schemas.openxmlformats.org/officeDocument/2006/relationships/image" Target="../media/image4.png"/><Relationship Id="rId16" Type="http://schemas.openxmlformats.org/officeDocument/2006/relationships/chart" Target="../charts/chart98.xml"/><Relationship Id="rId20" Type="http://schemas.openxmlformats.org/officeDocument/2006/relationships/chart" Target="../charts/chart102.xml"/><Relationship Id="rId29" Type="http://schemas.openxmlformats.org/officeDocument/2006/relationships/hyperlink" Target="https://sicalc.receita.economia.gov.br/sicalc/rapido/contribuinte" TargetMode="External"/><Relationship Id="rId41" Type="http://schemas.openxmlformats.org/officeDocument/2006/relationships/image" Target="../media/image20.svg"/><Relationship Id="rId1" Type="http://schemas.openxmlformats.org/officeDocument/2006/relationships/hyperlink" Target="#'Proje&#231;&#227;o de Resultados'!A1"/><Relationship Id="rId6" Type="http://schemas.openxmlformats.org/officeDocument/2006/relationships/image" Target="../media/image6.png"/><Relationship Id="rId11" Type="http://schemas.openxmlformats.org/officeDocument/2006/relationships/hyperlink" Target="#'Plano de Trade'!A1"/><Relationship Id="rId24" Type="http://schemas.openxmlformats.org/officeDocument/2006/relationships/image" Target="../media/image10.png"/><Relationship Id="rId32" Type="http://schemas.openxmlformats.org/officeDocument/2006/relationships/hyperlink" Target="https://eb4.co/planilha-premium" TargetMode="External"/><Relationship Id="rId37" Type="http://schemas.openxmlformats.org/officeDocument/2006/relationships/image" Target="../media/image17.png"/><Relationship Id="rId40" Type="http://schemas.openxmlformats.org/officeDocument/2006/relationships/image" Target="../media/image19.png"/><Relationship Id="rId5" Type="http://schemas.openxmlformats.org/officeDocument/2006/relationships/hyperlink" Target="#'Custos da B3'!A1"/><Relationship Id="rId15" Type="http://schemas.openxmlformats.org/officeDocument/2006/relationships/chart" Target="../charts/chart97.xml"/><Relationship Id="rId23" Type="http://schemas.openxmlformats.org/officeDocument/2006/relationships/chart" Target="../charts/chart105.xml"/><Relationship Id="rId28" Type="http://schemas.openxmlformats.org/officeDocument/2006/relationships/image" Target="../media/image14.png"/><Relationship Id="rId36" Type="http://schemas.openxmlformats.org/officeDocument/2006/relationships/hyperlink" Target="https://eb4.co/planilha-afiliado" TargetMode="External"/><Relationship Id="rId10" Type="http://schemas.openxmlformats.org/officeDocument/2006/relationships/image" Target="../media/image2.png"/><Relationship Id="rId19" Type="http://schemas.openxmlformats.org/officeDocument/2006/relationships/chart" Target="../charts/chart101.xml"/><Relationship Id="rId31" Type="http://schemas.openxmlformats.org/officeDocument/2006/relationships/hyperlink" Target="https://diariodaytrader.com.br/" TargetMode="External"/><Relationship Id="rId4" Type="http://schemas.openxmlformats.org/officeDocument/2006/relationships/image" Target="../media/image5.png"/><Relationship Id="rId9" Type="http://schemas.openxmlformats.org/officeDocument/2006/relationships/hyperlink" Target="#Instru&#231;&#245;es!A1"/><Relationship Id="rId14" Type="http://schemas.openxmlformats.org/officeDocument/2006/relationships/image" Target="../media/image1.png"/><Relationship Id="rId22" Type="http://schemas.openxmlformats.org/officeDocument/2006/relationships/chart" Target="../charts/chart104.xml"/><Relationship Id="rId27" Type="http://schemas.openxmlformats.org/officeDocument/2006/relationships/image" Target="../media/image13.png"/><Relationship Id="rId30" Type="http://schemas.openxmlformats.org/officeDocument/2006/relationships/hyperlink" Target="https://www.bcb.gov.br/estabilidadefinanceira/historicocotacoes" TargetMode="External"/><Relationship Id="rId35" Type="http://schemas.openxmlformats.org/officeDocument/2006/relationships/hyperlink" Target="https://diariodaytrader.com.br" TargetMode="External"/><Relationship Id="rId8" Type="http://schemas.openxmlformats.org/officeDocument/2006/relationships/image" Target="../media/image7.png"/><Relationship Id="rId3" Type="http://schemas.openxmlformats.org/officeDocument/2006/relationships/hyperlink" Target="#'DARF e Declara&#231;&#227;o de IR'!A1"/><Relationship Id="rId12" Type="http://schemas.openxmlformats.org/officeDocument/2006/relationships/image" Target="../media/image3.png"/><Relationship Id="rId17" Type="http://schemas.openxmlformats.org/officeDocument/2006/relationships/chart" Target="../charts/chart99.xml"/><Relationship Id="rId25" Type="http://schemas.openxmlformats.org/officeDocument/2006/relationships/image" Target="../media/image11.svg"/><Relationship Id="rId33" Type="http://schemas.openxmlformats.org/officeDocument/2006/relationships/image" Target="../media/image15.png"/><Relationship Id="rId38" Type="http://schemas.openxmlformats.org/officeDocument/2006/relationships/image" Target="../media/image18.svg"/></Relationships>
</file>

<file path=xl/drawings/_rels/drawing7.xml.rels><?xml version="1.0" encoding="UTF-8" standalone="yes"?>
<Relationships xmlns="http://schemas.openxmlformats.org/package/2006/relationships"><Relationship Id="rId13" Type="http://schemas.openxmlformats.org/officeDocument/2006/relationships/image" Target="../media/image7.png"/><Relationship Id="rId18" Type="http://schemas.openxmlformats.org/officeDocument/2006/relationships/image" Target="../media/image10.png"/><Relationship Id="rId26" Type="http://schemas.openxmlformats.org/officeDocument/2006/relationships/image" Target="../media/image16.svg"/><Relationship Id="rId3" Type="http://schemas.openxmlformats.org/officeDocument/2006/relationships/hyperlink" Target="http://www.b3.com.br/pt_br/produtos-e-servicos/tarifas/listados-a-vista-e-derivativos/renda-variavel/tarifas-de-ibovespa-e-indice-brasil-50/futuros-e-estruturadas/" TargetMode="External"/><Relationship Id="rId21" Type="http://schemas.openxmlformats.org/officeDocument/2006/relationships/image" Target="../media/image13.png"/><Relationship Id="rId7" Type="http://schemas.openxmlformats.org/officeDocument/2006/relationships/image" Target="../media/image5.png"/><Relationship Id="rId12" Type="http://schemas.openxmlformats.org/officeDocument/2006/relationships/hyperlink" Target="#Resultados!A1"/><Relationship Id="rId17" Type="http://schemas.openxmlformats.org/officeDocument/2006/relationships/image" Target="../media/image2.png"/><Relationship Id="rId25" Type="http://schemas.openxmlformats.org/officeDocument/2006/relationships/image" Target="../media/image15.png"/><Relationship Id="rId33" Type="http://schemas.openxmlformats.org/officeDocument/2006/relationships/image" Target="../media/image20.svg"/><Relationship Id="rId2" Type="http://schemas.openxmlformats.org/officeDocument/2006/relationships/hyperlink" Target="https://www.bcb.gov.br/estabilidadefinanceira/historicocotacoes" TargetMode="External"/><Relationship Id="rId16" Type="http://schemas.openxmlformats.org/officeDocument/2006/relationships/hyperlink" Target="#Instru&#231;&#245;es!A1"/><Relationship Id="rId20" Type="http://schemas.openxmlformats.org/officeDocument/2006/relationships/image" Target="../media/image12.png"/><Relationship Id="rId29" Type="http://schemas.openxmlformats.org/officeDocument/2006/relationships/image" Target="../media/image17.png"/><Relationship Id="rId1" Type="http://schemas.openxmlformats.org/officeDocument/2006/relationships/hyperlink" Target="http://www.b3.com.br/pt_br/produtos-e-servicos/tarifas/listados-a-vista-e-derivativos/moedas/tarifas-de-dolar-dos-estados-unidos/futuros-de-dolar/" TargetMode="External"/><Relationship Id="rId6" Type="http://schemas.openxmlformats.org/officeDocument/2006/relationships/hyperlink" Target="#'DARF e Declara&#231;&#227;o de IR'!A1"/><Relationship Id="rId11" Type="http://schemas.openxmlformats.org/officeDocument/2006/relationships/image" Target="../media/image6.png"/><Relationship Id="rId24" Type="http://schemas.openxmlformats.org/officeDocument/2006/relationships/hyperlink" Target="https://eb4.co/planilha-premium" TargetMode="External"/><Relationship Id="rId32" Type="http://schemas.openxmlformats.org/officeDocument/2006/relationships/image" Target="../media/image19.png"/><Relationship Id="rId5" Type="http://schemas.openxmlformats.org/officeDocument/2006/relationships/image" Target="../media/image4.png"/><Relationship Id="rId15" Type="http://schemas.openxmlformats.org/officeDocument/2006/relationships/image" Target="../media/image1.png"/><Relationship Id="rId23" Type="http://schemas.openxmlformats.org/officeDocument/2006/relationships/hyperlink" Target="https://diariodaytrader.com.br/" TargetMode="External"/><Relationship Id="rId28" Type="http://schemas.openxmlformats.org/officeDocument/2006/relationships/hyperlink" Target="https://eb4.co/planilha-afiliado" TargetMode="External"/><Relationship Id="rId10" Type="http://schemas.openxmlformats.org/officeDocument/2006/relationships/hyperlink" Target="#'Custos da B3'!A1"/><Relationship Id="rId19" Type="http://schemas.openxmlformats.org/officeDocument/2006/relationships/image" Target="../media/image11.svg"/><Relationship Id="rId31" Type="http://schemas.openxmlformats.org/officeDocument/2006/relationships/hyperlink" Target="https://eb4.co/planilha-suporte" TargetMode="External"/><Relationship Id="rId4" Type="http://schemas.openxmlformats.org/officeDocument/2006/relationships/hyperlink" Target="#'Proje&#231;&#227;o de Resultados'!A1"/><Relationship Id="rId9" Type="http://schemas.openxmlformats.org/officeDocument/2006/relationships/image" Target="../media/image3.png"/><Relationship Id="rId14" Type="http://schemas.openxmlformats.org/officeDocument/2006/relationships/hyperlink" Target="#Menu!A1"/><Relationship Id="rId22" Type="http://schemas.openxmlformats.org/officeDocument/2006/relationships/image" Target="../media/image14.png"/><Relationship Id="rId27" Type="http://schemas.openxmlformats.org/officeDocument/2006/relationships/hyperlink" Target="https://diariodaytrader.com.br" TargetMode="External"/><Relationship Id="rId30" Type="http://schemas.openxmlformats.org/officeDocument/2006/relationships/image" Target="../media/image18.svg"/><Relationship Id="rId8" Type="http://schemas.openxmlformats.org/officeDocument/2006/relationships/hyperlink" Target="#'Plano de Trade'!A1"/></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4.png"/><Relationship Id="rId1" Type="http://schemas.openxmlformats.org/officeDocument/2006/relationships/image" Target="../media/image2.png"/><Relationship Id="rId4"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4.png"/><Relationship Id="rId1" Type="http://schemas.openxmlformats.org/officeDocument/2006/relationships/image" Target="../media/image2.png"/><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235801</xdr:colOff>
      <xdr:row>3</xdr:row>
      <xdr:rowOff>226219</xdr:rowOff>
    </xdr:from>
    <xdr:to>
      <xdr:col>13</xdr:col>
      <xdr:colOff>148501</xdr:colOff>
      <xdr:row>7</xdr:row>
      <xdr:rowOff>161429</xdr:rowOff>
    </xdr:to>
    <xdr:sp macro="" textlink="">
      <xdr:nvSpPr>
        <xdr:cNvPr id="10" name="Retângulo: Biselado 9">
          <a:extLst>
            <a:ext uri="{FF2B5EF4-FFF2-40B4-BE49-F238E27FC236}">
              <a16:creationId xmlns:a16="http://schemas.microsoft.com/office/drawing/2014/main" id="{C2F1BC24-B4F4-4441-917B-9F9EB1CE2D76}"/>
            </a:ext>
          </a:extLst>
        </xdr:cNvPr>
        <xdr:cNvSpPr/>
      </xdr:nvSpPr>
      <xdr:spPr>
        <a:xfrm>
          <a:off x="854926" y="857250"/>
          <a:ext cx="8485200" cy="1292523"/>
        </a:xfrm>
        <a:prstGeom prst="bevel">
          <a:avLst/>
        </a:prstGeom>
        <a:solidFill>
          <a:schemeClr val="accent2">
            <a:lumMod val="50000"/>
          </a:schemeClr>
        </a:solidFill>
        <a:ln>
          <a:solidFill>
            <a:schemeClr val="accent2">
              <a:lumMod val="50000"/>
            </a:schemeClr>
          </a:solidFill>
        </a:ln>
        <a:effectLst>
          <a:outerShdw blurRad="50800" dist="50800" dir="5400000" algn="ctr" rotWithShape="0">
            <a:srgbClr val="000000">
              <a:alpha val="99000"/>
            </a:srgb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800" b="1">
              <a:solidFill>
                <a:schemeClr val="tx2"/>
              </a:solidFill>
              <a:latin typeface="Bahnschrift SemiCondensed" panose="020B0502040204020203" pitchFamily="34" charset="0"/>
            </a:rPr>
            <a:t>PLANILHA</a:t>
          </a:r>
          <a:r>
            <a:rPr lang="pt-BR" sz="2800" b="1" baseline="0">
              <a:solidFill>
                <a:schemeClr val="tx2"/>
              </a:solidFill>
              <a:latin typeface="Bahnschrift SemiCondensed" panose="020B0502040204020203" pitchFamily="34" charset="0"/>
            </a:rPr>
            <a:t> DAY TRADE COMPLETA - GRÁTIS</a:t>
          </a:r>
        </a:p>
      </xdr:txBody>
    </xdr:sp>
    <xdr:clientData/>
  </xdr:twoCellAnchor>
  <xdr:twoCellAnchor>
    <xdr:from>
      <xdr:col>1</xdr:col>
      <xdr:colOff>235246</xdr:colOff>
      <xdr:row>7</xdr:row>
      <xdr:rowOff>149192</xdr:rowOff>
    </xdr:from>
    <xdr:to>
      <xdr:col>5</xdr:col>
      <xdr:colOff>387241</xdr:colOff>
      <xdr:row>23</xdr:row>
      <xdr:rowOff>0</xdr:rowOff>
    </xdr:to>
    <xdr:grpSp>
      <xdr:nvGrpSpPr>
        <xdr:cNvPr id="60" name="Agrupar 59">
          <a:extLst>
            <a:ext uri="{FF2B5EF4-FFF2-40B4-BE49-F238E27FC236}">
              <a16:creationId xmlns:a16="http://schemas.microsoft.com/office/drawing/2014/main" id="{31576D21-4B17-402F-A181-D0335DF4ABBC}"/>
            </a:ext>
          </a:extLst>
        </xdr:cNvPr>
        <xdr:cNvGrpSpPr/>
      </xdr:nvGrpSpPr>
      <xdr:grpSpPr>
        <a:xfrm>
          <a:off x="854371" y="2137536"/>
          <a:ext cx="3009495" cy="3089308"/>
          <a:chOff x="5020235" y="1789579"/>
          <a:chExt cx="3021106" cy="3265395"/>
        </a:xfrm>
        <a:effectLst/>
      </xdr:grpSpPr>
      <xdr:sp macro="" textlink="">
        <xdr:nvSpPr>
          <xdr:cNvPr id="43" name="Retângulo: Biselado 42">
            <a:extLst>
              <a:ext uri="{FF2B5EF4-FFF2-40B4-BE49-F238E27FC236}">
                <a16:creationId xmlns:a16="http://schemas.microsoft.com/office/drawing/2014/main" id="{4DFF7609-2B5E-4EFF-B20E-419E997A643A}"/>
              </a:ext>
            </a:extLst>
          </xdr:cNvPr>
          <xdr:cNvSpPr/>
        </xdr:nvSpPr>
        <xdr:spPr>
          <a:xfrm>
            <a:off x="5020235" y="1789579"/>
            <a:ext cx="3021106" cy="668132"/>
          </a:xfrm>
          <a:prstGeom prst="bevel">
            <a:avLst/>
          </a:prstGeom>
          <a:solidFill>
            <a:schemeClr val="accent6">
              <a:lumMod val="50000"/>
            </a:schemeClr>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000" b="1">
                <a:solidFill>
                  <a:schemeClr val="tx2"/>
                </a:solidFill>
                <a:latin typeface="Bahnschrift SemiCondensed" panose="020B0502040204020203" pitchFamily="34" charset="0"/>
              </a:rPr>
              <a:t>MENU</a:t>
            </a:r>
          </a:p>
        </xdr:txBody>
      </xdr:sp>
      <xdr:sp macro="" textlink="">
        <xdr:nvSpPr>
          <xdr:cNvPr id="44" name="Retângulo: Biselado 43">
            <a:hlinkClick xmlns:r="http://schemas.openxmlformats.org/officeDocument/2006/relationships" r:id="rId1" tooltip="INSTRUÇÕES"/>
            <a:extLst>
              <a:ext uri="{FF2B5EF4-FFF2-40B4-BE49-F238E27FC236}">
                <a16:creationId xmlns:a16="http://schemas.microsoft.com/office/drawing/2014/main" id="{798B659A-3A47-44E3-AF04-DDA7244E2DCE}"/>
              </a:ext>
            </a:extLst>
          </xdr:cNvPr>
          <xdr:cNvSpPr/>
        </xdr:nvSpPr>
        <xdr:spPr>
          <a:xfrm>
            <a:off x="5020235" y="2467441"/>
            <a:ext cx="3021106" cy="425918"/>
          </a:xfrm>
          <a:prstGeom prst="bevel">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400" b="1">
                <a:solidFill>
                  <a:schemeClr val="tx2"/>
                </a:solidFill>
                <a:latin typeface="Bahnschrift SemiCondensed" panose="020B0502040204020203" pitchFamily="34" charset="0"/>
              </a:rPr>
              <a:t>INSTRUÇÕES</a:t>
            </a:r>
            <a:endParaRPr lang="pt-BR" sz="2000" b="1">
              <a:solidFill>
                <a:schemeClr val="tx2"/>
              </a:solidFill>
              <a:latin typeface="Bahnschrift SemiCondensed" panose="020B0502040204020203" pitchFamily="34" charset="0"/>
            </a:endParaRPr>
          </a:p>
        </xdr:txBody>
      </xdr:sp>
      <xdr:sp macro="" textlink="">
        <xdr:nvSpPr>
          <xdr:cNvPr id="46" name="Retângulo: Biselado 45">
            <a:hlinkClick xmlns:r="http://schemas.openxmlformats.org/officeDocument/2006/relationships" r:id="rId2" tooltip="PLANO DE TRADE"/>
            <a:extLst>
              <a:ext uri="{FF2B5EF4-FFF2-40B4-BE49-F238E27FC236}">
                <a16:creationId xmlns:a16="http://schemas.microsoft.com/office/drawing/2014/main" id="{AF0F9F8B-9FAE-4977-B0CE-D3B6AA9CCA5F}"/>
              </a:ext>
            </a:extLst>
          </xdr:cNvPr>
          <xdr:cNvSpPr/>
        </xdr:nvSpPr>
        <xdr:spPr>
          <a:xfrm>
            <a:off x="5020235" y="2902884"/>
            <a:ext cx="3021106" cy="425918"/>
          </a:xfrm>
          <a:prstGeom prst="bevel">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400" b="1">
                <a:solidFill>
                  <a:schemeClr val="tx2"/>
                </a:solidFill>
                <a:latin typeface="Bahnschrift SemiCondensed" panose="020B0502040204020203" pitchFamily="34" charset="0"/>
              </a:rPr>
              <a:t>PLANO DE TRADE</a:t>
            </a:r>
            <a:endParaRPr lang="pt-BR" sz="2000" b="1">
              <a:solidFill>
                <a:schemeClr val="tx2"/>
              </a:solidFill>
              <a:latin typeface="Bahnschrift SemiCondensed" panose="020B0502040204020203" pitchFamily="34" charset="0"/>
            </a:endParaRPr>
          </a:p>
        </xdr:txBody>
      </xdr:sp>
      <xdr:sp macro="" textlink="">
        <xdr:nvSpPr>
          <xdr:cNvPr id="47" name="Retângulo: Biselado 46">
            <a:hlinkClick xmlns:r="http://schemas.openxmlformats.org/officeDocument/2006/relationships" r:id="rId3" tooltip="PROJEÇÃO DE RESULTADOS"/>
            <a:extLst>
              <a:ext uri="{FF2B5EF4-FFF2-40B4-BE49-F238E27FC236}">
                <a16:creationId xmlns:a16="http://schemas.microsoft.com/office/drawing/2014/main" id="{BF535463-6D82-463F-AF79-60A4BDF95E00}"/>
              </a:ext>
            </a:extLst>
          </xdr:cNvPr>
          <xdr:cNvSpPr/>
        </xdr:nvSpPr>
        <xdr:spPr>
          <a:xfrm>
            <a:off x="5020235" y="3334871"/>
            <a:ext cx="3021106" cy="425917"/>
          </a:xfrm>
          <a:prstGeom prst="bevel">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400" b="1">
                <a:solidFill>
                  <a:schemeClr val="tx2"/>
                </a:solidFill>
                <a:latin typeface="Bahnschrift SemiCondensed" panose="020B0502040204020203" pitchFamily="34" charset="0"/>
              </a:rPr>
              <a:t>PROJEÇÃO DE RESULTADOS</a:t>
            </a:r>
            <a:endParaRPr lang="pt-BR" sz="2000" b="1">
              <a:solidFill>
                <a:schemeClr val="tx2"/>
              </a:solidFill>
              <a:latin typeface="Bahnschrift SemiCondensed" panose="020B0502040204020203" pitchFamily="34" charset="0"/>
            </a:endParaRPr>
          </a:p>
        </xdr:txBody>
      </xdr:sp>
      <xdr:sp macro="" textlink="">
        <xdr:nvSpPr>
          <xdr:cNvPr id="48" name="Retângulo: Biselado 47">
            <a:hlinkClick xmlns:r="http://schemas.openxmlformats.org/officeDocument/2006/relationships" r:id="rId4" tooltip="RESULTADOS"/>
            <a:extLst>
              <a:ext uri="{FF2B5EF4-FFF2-40B4-BE49-F238E27FC236}">
                <a16:creationId xmlns:a16="http://schemas.microsoft.com/office/drawing/2014/main" id="{77A85579-CA5C-4202-82DE-8516C3FEA099}"/>
              </a:ext>
            </a:extLst>
          </xdr:cNvPr>
          <xdr:cNvSpPr/>
        </xdr:nvSpPr>
        <xdr:spPr>
          <a:xfrm>
            <a:off x="5020235" y="3766857"/>
            <a:ext cx="3021106" cy="427599"/>
          </a:xfrm>
          <a:prstGeom prst="bevel">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400" b="1">
                <a:solidFill>
                  <a:schemeClr val="tx2"/>
                </a:solidFill>
                <a:latin typeface="Bahnschrift SemiCondensed" panose="020B0502040204020203" pitchFamily="34" charset="0"/>
              </a:rPr>
              <a:t>RESULTADOS</a:t>
            </a:r>
            <a:endParaRPr lang="pt-BR" sz="2000" b="1">
              <a:solidFill>
                <a:schemeClr val="tx2"/>
              </a:solidFill>
              <a:latin typeface="Bahnschrift SemiCondensed" panose="020B0502040204020203" pitchFamily="34" charset="0"/>
            </a:endParaRPr>
          </a:p>
        </xdr:txBody>
      </xdr:sp>
      <xdr:sp macro="" textlink="">
        <xdr:nvSpPr>
          <xdr:cNvPr id="49" name="Retângulo: Biselado 48">
            <a:hlinkClick xmlns:r="http://schemas.openxmlformats.org/officeDocument/2006/relationships" r:id="rId5" tooltip="DARF E DECLARAÇÃO DE IR"/>
            <a:extLst>
              <a:ext uri="{FF2B5EF4-FFF2-40B4-BE49-F238E27FC236}">
                <a16:creationId xmlns:a16="http://schemas.microsoft.com/office/drawing/2014/main" id="{8EFB4892-4CCC-43F3-ADE0-11BD6254AD98}"/>
              </a:ext>
            </a:extLst>
          </xdr:cNvPr>
          <xdr:cNvSpPr/>
        </xdr:nvSpPr>
        <xdr:spPr>
          <a:xfrm>
            <a:off x="5020235" y="4200525"/>
            <a:ext cx="3021106" cy="425918"/>
          </a:xfrm>
          <a:prstGeom prst="bevel">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400" b="1">
                <a:solidFill>
                  <a:schemeClr val="tx2"/>
                </a:solidFill>
                <a:latin typeface="Bahnschrift SemiCondensed" panose="020B0502040204020203" pitchFamily="34" charset="0"/>
              </a:rPr>
              <a:t>DARF E DECLARAÇÃO</a:t>
            </a:r>
            <a:r>
              <a:rPr lang="pt-BR" sz="1400" b="1" baseline="0">
                <a:solidFill>
                  <a:schemeClr val="tx2"/>
                </a:solidFill>
                <a:latin typeface="Bahnschrift SemiCondensed" panose="020B0502040204020203" pitchFamily="34" charset="0"/>
              </a:rPr>
              <a:t> DE IR</a:t>
            </a:r>
            <a:endParaRPr lang="pt-BR" sz="2000" b="1">
              <a:solidFill>
                <a:schemeClr val="tx2"/>
              </a:solidFill>
              <a:latin typeface="Bahnschrift SemiCondensed" panose="020B0502040204020203" pitchFamily="34" charset="0"/>
            </a:endParaRPr>
          </a:p>
        </xdr:txBody>
      </xdr:sp>
      <xdr:sp macro="" textlink="">
        <xdr:nvSpPr>
          <xdr:cNvPr id="50" name="Retângulo: Biselado 49">
            <a:hlinkClick xmlns:r="http://schemas.openxmlformats.org/officeDocument/2006/relationships" r:id="rId6" tooltip="CUSTOS DA B3"/>
            <a:extLst>
              <a:ext uri="{FF2B5EF4-FFF2-40B4-BE49-F238E27FC236}">
                <a16:creationId xmlns:a16="http://schemas.microsoft.com/office/drawing/2014/main" id="{3C6262F7-663E-4823-9069-DD7E72595381}"/>
              </a:ext>
            </a:extLst>
          </xdr:cNvPr>
          <xdr:cNvSpPr/>
        </xdr:nvSpPr>
        <xdr:spPr>
          <a:xfrm>
            <a:off x="5020235" y="4629056"/>
            <a:ext cx="3021106" cy="425918"/>
          </a:xfrm>
          <a:prstGeom prst="bevel">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400" b="1">
                <a:solidFill>
                  <a:schemeClr val="tx2"/>
                </a:solidFill>
                <a:latin typeface="Bahnschrift SemiCondensed" panose="020B0502040204020203" pitchFamily="34" charset="0"/>
              </a:rPr>
              <a:t>CUSTOS DA B3</a:t>
            </a:r>
            <a:endParaRPr lang="pt-BR" sz="2000" b="1">
              <a:solidFill>
                <a:schemeClr val="tx2"/>
              </a:solidFill>
              <a:latin typeface="Bahnschrift SemiCondensed" panose="020B0502040204020203" pitchFamily="34" charset="0"/>
            </a:endParaRPr>
          </a:p>
        </xdr:txBody>
      </xdr:sp>
      <xdr:pic>
        <xdr:nvPicPr>
          <xdr:cNvPr id="45" name="image2.png" descr="Casa">
            <a:hlinkClick xmlns:r="http://schemas.openxmlformats.org/officeDocument/2006/relationships" r:id="rId7" tooltip="MENU"/>
            <a:extLst>
              <a:ext uri="{FF2B5EF4-FFF2-40B4-BE49-F238E27FC236}">
                <a16:creationId xmlns:a16="http://schemas.microsoft.com/office/drawing/2014/main" id="{B6F51B46-7AE5-4367-9F07-3073DB3BFE0F}"/>
              </a:ext>
            </a:extLst>
          </xdr:cNvPr>
          <xdr:cNvPicPr preferRelativeResize="0"/>
        </xdr:nvPicPr>
        <xdr:blipFill>
          <a:blip xmlns:r="http://schemas.openxmlformats.org/officeDocument/2006/relationships" r:embed="rId8" cstate="print"/>
          <a:stretch>
            <a:fillRect/>
          </a:stretch>
        </xdr:blipFill>
        <xdr:spPr>
          <a:xfrm>
            <a:off x="5134535" y="1951504"/>
            <a:ext cx="342900" cy="371475"/>
          </a:xfrm>
          <a:prstGeom prst="rect">
            <a:avLst/>
          </a:prstGeom>
          <a:noFill/>
        </xdr:spPr>
      </xdr:pic>
      <xdr:pic>
        <xdr:nvPicPr>
          <xdr:cNvPr id="51" name="image6.png" descr="Livro aberto">
            <a:hlinkClick xmlns:r="http://schemas.openxmlformats.org/officeDocument/2006/relationships" r:id="rId1" tooltip="INSTRUÇÕES"/>
            <a:extLst>
              <a:ext uri="{FF2B5EF4-FFF2-40B4-BE49-F238E27FC236}">
                <a16:creationId xmlns:a16="http://schemas.microsoft.com/office/drawing/2014/main" id="{4A703301-0BE0-46BB-BA2E-94F60B4B522C}"/>
              </a:ext>
            </a:extLst>
          </xdr:cNvPr>
          <xdr:cNvPicPr preferRelativeResize="0"/>
        </xdr:nvPicPr>
        <xdr:blipFill>
          <a:blip xmlns:r="http://schemas.openxmlformats.org/officeDocument/2006/relationships" r:embed="rId9" cstate="print"/>
          <a:stretch>
            <a:fillRect/>
          </a:stretch>
        </xdr:blipFill>
        <xdr:spPr>
          <a:xfrm>
            <a:off x="5148823" y="2518522"/>
            <a:ext cx="314325" cy="323850"/>
          </a:xfrm>
          <a:prstGeom prst="rect">
            <a:avLst/>
          </a:prstGeom>
          <a:noFill/>
        </xdr:spPr>
      </xdr:pic>
      <xdr:pic>
        <xdr:nvPicPr>
          <xdr:cNvPr id="54" name="image5.png" descr="Cabeça com engrenagens">
            <a:hlinkClick xmlns:r="http://schemas.openxmlformats.org/officeDocument/2006/relationships" r:id="rId2" tooltip="PLANO DE TRADE"/>
            <a:extLst>
              <a:ext uri="{FF2B5EF4-FFF2-40B4-BE49-F238E27FC236}">
                <a16:creationId xmlns:a16="http://schemas.microsoft.com/office/drawing/2014/main" id="{ED80F14A-A39F-4E09-AAAD-41B305F2BFE8}"/>
              </a:ext>
            </a:extLst>
          </xdr:cNvPr>
          <xdr:cNvPicPr preferRelativeResize="0"/>
        </xdr:nvPicPr>
        <xdr:blipFill>
          <a:blip xmlns:r="http://schemas.openxmlformats.org/officeDocument/2006/relationships" r:embed="rId10" cstate="print"/>
          <a:stretch>
            <a:fillRect/>
          </a:stretch>
        </xdr:blipFill>
        <xdr:spPr>
          <a:xfrm>
            <a:off x="5129773" y="2921934"/>
            <a:ext cx="352425" cy="352425"/>
          </a:xfrm>
          <a:prstGeom prst="rect">
            <a:avLst/>
          </a:prstGeom>
          <a:noFill/>
        </xdr:spPr>
      </xdr:pic>
      <xdr:pic>
        <xdr:nvPicPr>
          <xdr:cNvPr id="55" name="image3.png" descr="Alvo">
            <a:hlinkClick xmlns:r="http://schemas.openxmlformats.org/officeDocument/2006/relationships" r:id="rId3" tooltip="PROJEÇÃO DE RESULTADOS"/>
            <a:extLst>
              <a:ext uri="{FF2B5EF4-FFF2-40B4-BE49-F238E27FC236}">
                <a16:creationId xmlns:a16="http://schemas.microsoft.com/office/drawing/2014/main" id="{EB55A9BF-EB07-460B-B5BC-FE5CA9C8CF9C}"/>
              </a:ext>
            </a:extLst>
          </xdr:cNvPr>
          <xdr:cNvPicPr preferRelativeResize="0"/>
        </xdr:nvPicPr>
        <xdr:blipFill>
          <a:blip xmlns:r="http://schemas.openxmlformats.org/officeDocument/2006/relationships" r:embed="rId11" cstate="print"/>
          <a:stretch>
            <a:fillRect/>
          </a:stretch>
        </xdr:blipFill>
        <xdr:spPr>
          <a:xfrm>
            <a:off x="5129773" y="3334871"/>
            <a:ext cx="352425" cy="352425"/>
          </a:xfrm>
          <a:prstGeom prst="rect">
            <a:avLst/>
          </a:prstGeom>
          <a:noFill/>
        </xdr:spPr>
      </xdr:pic>
      <xdr:pic>
        <xdr:nvPicPr>
          <xdr:cNvPr id="56" name="image4.png" descr="Leão">
            <a:hlinkClick xmlns:r="http://schemas.openxmlformats.org/officeDocument/2006/relationships" r:id="rId5" tooltip="DARF E DECLARAÇÃO DO IR"/>
            <a:extLst>
              <a:ext uri="{FF2B5EF4-FFF2-40B4-BE49-F238E27FC236}">
                <a16:creationId xmlns:a16="http://schemas.microsoft.com/office/drawing/2014/main" id="{5D63D405-BEDF-42CA-9560-5E4BD2DBA689}"/>
              </a:ext>
            </a:extLst>
          </xdr:cNvPr>
          <xdr:cNvPicPr preferRelativeResize="0"/>
        </xdr:nvPicPr>
        <xdr:blipFill>
          <a:blip xmlns:r="http://schemas.openxmlformats.org/officeDocument/2006/relationships" r:embed="rId12" cstate="print"/>
          <a:stretch>
            <a:fillRect/>
          </a:stretch>
        </xdr:blipFill>
        <xdr:spPr>
          <a:xfrm>
            <a:off x="5125010" y="4238625"/>
            <a:ext cx="361950" cy="352425"/>
          </a:xfrm>
          <a:prstGeom prst="rect">
            <a:avLst/>
          </a:prstGeom>
          <a:noFill/>
        </xdr:spPr>
      </xdr:pic>
      <xdr:pic>
        <xdr:nvPicPr>
          <xdr:cNvPr id="57" name="image1.png" descr="Calculadora">
            <a:hlinkClick xmlns:r="http://schemas.openxmlformats.org/officeDocument/2006/relationships" r:id="rId6" tooltip="CUSTOS DA B3"/>
            <a:extLst>
              <a:ext uri="{FF2B5EF4-FFF2-40B4-BE49-F238E27FC236}">
                <a16:creationId xmlns:a16="http://schemas.microsoft.com/office/drawing/2014/main" id="{1FA4F7FD-13F9-440C-9B6D-90BDA785D657}"/>
              </a:ext>
            </a:extLst>
          </xdr:cNvPr>
          <xdr:cNvPicPr preferRelativeResize="0"/>
        </xdr:nvPicPr>
        <xdr:blipFill>
          <a:blip xmlns:r="http://schemas.openxmlformats.org/officeDocument/2006/relationships" r:embed="rId13" cstate="print"/>
          <a:stretch>
            <a:fillRect/>
          </a:stretch>
        </xdr:blipFill>
        <xdr:spPr>
          <a:xfrm>
            <a:off x="5129773" y="4670612"/>
            <a:ext cx="352425" cy="352425"/>
          </a:xfrm>
          <a:prstGeom prst="rect">
            <a:avLst/>
          </a:prstGeom>
          <a:noFill/>
        </xdr:spPr>
      </xdr:pic>
      <xdr:pic>
        <xdr:nvPicPr>
          <xdr:cNvPr id="58" name="image7.png" descr="Carteira">
            <a:hlinkClick xmlns:r="http://schemas.openxmlformats.org/officeDocument/2006/relationships" r:id="rId4" tooltip="RESULTADOS"/>
            <a:extLst>
              <a:ext uri="{FF2B5EF4-FFF2-40B4-BE49-F238E27FC236}">
                <a16:creationId xmlns:a16="http://schemas.microsoft.com/office/drawing/2014/main" id="{CDC13129-8810-4140-A014-33330BA7E0DB}"/>
              </a:ext>
            </a:extLst>
          </xdr:cNvPr>
          <xdr:cNvPicPr preferRelativeResize="0"/>
        </xdr:nvPicPr>
        <xdr:blipFill>
          <a:blip xmlns:r="http://schemas.openxmlformats.org/officeDocument/2006/relationships" r:embed="rId14" cstate="print"/>
          <a:stretch>
            <a:fillRect/>
          </a:stretch>
        </xdr:blipFill>
        <xdr:spPr>
          <a:xfrm>
            <a:off x="5129773" y="3797113"/>
            <a:ext cx="352425" cy="352425"/>
          </a:xfrm>
          <a:prstGeom prst="rect">
            <a:avLst/>
          </a:prstGeom>
          <a:noFill/>
        </xdr:spPr>
      </xdr:pic>
    </xdr:grpSp>
    <xdr:clientData/>
  </xdr:twoCellAnchor>
  <xdr:twoCellAnchor>
    <xdr:from>
      <xdr:col>5</xdr:col>
      <xdr:colOff>392909</xdr:colOff>
      <xdr:row>7</xdr:row>
      <xdr:rowOff>142875</xdr:rowOff>
    </xdr:from>
    <xdr:to>
      <xdr:col>13</xdr:col>
      <xdr:colOff>149909</xdr:colOff>
      <xdr:row>23</xdr:row>
      <xdr:rowOff>0</xdr:rowOff>
    </xdr:to>
    <xdr:sp macro="" textlink="">
      <xdr:nvSpPr>
        <xdr:cNvPr id="8" name="Retângulo 7">
          <a:extLst>
            <a:ext uri="{FF2B5EF4-FFF2-40B4-BE49-F238E27FC236}">
              <a16:creationId xmlns:a16="http://schemas.microsoft.com/office/drawing/2014/main" id="{0D654BC2-8478-4461-BCBD-895971D2BD4B}"/>
            </a:ext>
          </a:extLst>
        </xdr:cNvPr>
        <xdr:cNvSpPr/>
      </xdr:nvSpPr>
      <xdr:spPr>
        <a:xfrm>
          <a:off x="3869534" y="2131219"/>
          <a:ext cx="5472000" cy="3204000"/>
        </a:xfrm>
        <a:prstGeom prst="rect">
          <a:avLst/>
        </a:prstGeom>
        <a:gradFill flip="none" rotWithShape="1">
          <a:gsLst>
            <a:gs pos="0">
              <a:schemeClr val="tx1"/>
            </a:gs>
            <a:gs pos="73451">
              <a:schemeClr val="accent6">
                <a:lumMod val="50000"/>
              </a:schemeClr>
            </a:gs>
            <a:gs pos="28000">
              <a:schemeClr val="accent6">
                <a:lumMod val="50000"/>
              </a:schemeClr>
            </a:gs>
          </a:gsLst>
          <a:lin ang="1350000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612140</xdr:colOff>
      <xdr:row>10</xdr:row>
      <xdr:rowOff>23813</xdr:rowOff>
    </xdr:from>
    <xdr:to>
      <xdr:col>12</xdr:col>
      <xdr:colOff>583410</xdr:colOff>
      <xdr:row>17</xdr:row>
      <xdr:rowOff>190895</xdr:rowOff>
    </xdr:to>
    <xdr:sp macro="" textlink="">
      <xdr:nvSpPr>
        <xdr:cNvPr id="7" name="CaixaDeTexto 6">
          <a:extLst>
            <a:ext uri="{FF2B5EF4-FFF2-40B4-BE49-F238E27FC236}">
              <a16:creationId xmlns:a16="http://schemas.microsoft.com/office/drawing/2014/main" id="{C49E074A-906F-441F-9A9E-CC6F07643C12}"/>
            </a:ext>
          </a:extLst>
        </xdr:cNvPr>
        <xdr:cNvSpPr txBox="1"/>
      </xdr:nvSpPr>
      <xdr:spPr>
        <a:xfrm>
          <a:off x="4088765" y="2428876"/>
          <a:ext cx="4971895" cy="158392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1300">
              <a:solidFill>
                <a:schemeClr val="tx1"/>
              </a:solidFill>
              <a:latin typeface="Bahnschrift SemiCondensed" panose="020B0502040204020203" pitchFamily="34" charset="0"/>
            </a:rPr>
            <a:t>Esta é uma Planilha Completa destinada ao Trader que atua na modalidade Day Trade realizando operações diárias tanto o Mini-Dólor quanto o Míni-Índice. O objetivo principal dela  é proporcionar que o profissional Trader evolua no mercado financeiro com consistência, tendo um Plano de Trade bem definido e ao mesmo tempo esteja em dia com suas obrigações fiscais no que diz respeito aos impostos e taxas incidentes sobre seus resultados diários, mensais e anuais.</a:t>
          </a:r>
        </a:p>
      </xdr:txBody>
    </xdr:sp>
    <xdr:clientData/>
  </xdr:twoCellAnchor>
  <xdr:twoCellAnchor>
    <xdr:from>
      <xdr:col>10</xdr:col>
      <xdr:colOff>452438</xdr:colOff>
      <xdr:row>21</xdr:row>
      <xdr:rowOff>107155</xdr:rowOff>
    </xdr:from>
    <xdr:to>
      <xdr:col>12</xdr:col>
      <xdr:colOff>586313</xdr:colOff>
      <xdr:row>22</xdr:row>
      <xdr:rowOff>166667</xdr:rowOff>
    </xdr:to>
    <xdr:sp macro="" textlink="">
      <xdr:nvSpPr>
        <xdr:cNvPr id="32" name="Retângulo: Biselado 31">
          <a:hlinkClick xmlns:r="http://schemas.openxmlformats.org/officeDocument/2006/relationships" r:id="rId15"/>
          <a:extLst>
            <a:ext uri="{FF2B5EF4-FFF2-40B4-BE49-F238E27FC236}">
              <a16:creationId xmlns:a16="http://schemas.microsoft.com/office/drawing/2014/main" id="{87D88DC6-1EA1-455F-812F-CCDC6E1A886A}"/>
            </a:ext>
          </a:extLst>
        </xdr:cNvPr>
        <xdr:cNvSpPr/>
      </xdr:nvSpPr>
      <xdr:spPr>
        <a:xfrm>
          <a:off x="7500938" y="4738686"/>
          <a:ext cx="1562625" cy="261919"/>
        </a:xfrm>
        <a:prstGeom prst="bevel">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pt-BR" sz="1050" b="0">
              <a:solidFill>
                <a:schemeClr val="bg1">
                  <a:lumMod val="75000"/>
                </a:schemeClr>
              </a:solidFill>
              <a:latin typeface="Bahnschrift SemiCondensed" panose="020B0502040204020203" pitchFamily="34" charset="0"/>
            </a:rPr>
            <a:t>ACESSE NOSSO</a:t>
          </a:r>
          <a:r>
            <a:rPr lang="pt-BR" sz="1050" b="0" baseline="0">
              <a:solidFill>
                <a:schemeClr val="bg1">
                  <a:lumMod val="75000"/>
                </a:schemeClr>
              </a:solidFill>
              <a:latin typeface="Bahnschrift SemiCondensed" panose="020B0502040204020203" pitchFamily="34" charset="0"/>
            </a:rPr>
            <a:t> WEBSITE</a:t>
          </a:r>
          <a:endParaRPr lang="pt-BR" sz="1050" b="0">
            <a:solidFill>
              <a:schemeClr val="bg1">
                <a:lumMod val="75000"/>
              </a:schemeClr>
            </a:solidFill>
            <a:latin typeface="Bahnschrift SemiCondensed" panose="020B0502040204020203" pitchFamily="34" charset="0"/>
          </a:endParaRPr>
        </a:p>
      </xdr:txBody>
    </xdr:sp>
    <xdr:clientData/>
  </xdr:twoCellAnchor>
  <xdr:twoCellAnchor editAs="oneCell">
    <xdr:from>
      <xdr:col>10</xdr:col>
      <xdr:colOff>35719</xdr:colOff>
      <xdr:row>21</xdr:row>
      <xdr:rowOff>59531</xdr:rowOff>
    </xdr:from>
    <xdr:to>
      <xdr:col>10</xdr:col>
      <xdr:colOff>406134</xdr:colOff>
      <xdr:row>23</xdr:row>
      <xdr:rowOff>29366</xdr:rowOff>
    </xdr:to>
    <xdr:pic>
      <xdr:nvPicPr>
        <xdr:cNvPr id="33" name="Gráfico 32" descr="Internet">
          <a:hlinkClick xmlns:r="http://schemas.openxmlformats.org/officeDocument/2006/relationships" r:id="rId16"/>
          <a:extLst>
            <a:ext uri="{FF2B5EF4-FFF2-40B4-BE49-F238E27FC236}">
              <a16:creationId xmlns:a16="http://schemas.microsoft.com/office/drawing/2014/main" id="{5AE03AE1-8127-4E4F-A068-361B4D559647}"/>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 uri="{96DAC541-7B7A-43D3-8B79-37D633B846F1}">
              <asvg:svgBlip xmlns:asvg="http://schemas.microsoft.com/office/drawing/2016/SVG/main" r:embed="rId18"/>
            </a:ext>
          </a:extLst>
        </a:blip>
        <a:stretch>
          <a:fillRect/>
        </a:stretch>
      </xdr:blipFill>
      <xdr:spPr>
        <a:xfrm>
          <a:off x="7084219" y="4691062"/>
          <a:ext cx="370415" cy="374648"/>
        </a:xfrm>
        <a:prstGeom prst="rect">
          <a:avLst/>
        </a:prstGeom>
      </xdr:spPr>
    </xdr:pic>
    <xdr:clientData/>
  </xdr:twoCellAnchor>
  <xdr:twoCellAnchor>
    <xdr:from>
      <xdr:col>11</xdr:col>
      <xdr:colOff>107156</xdr:colOff>
      <xdr:row>2</xdr:row>
      <xdr:rowOff>47626</xdr:rowOff>
    </xdr:from>
    <xdr:to>
      <xdr:col>12</xdr:col>
      <xdr:colOff>571500</xdr:colOff>
      <xdr:row>2</xdr:row>
      <xdr:rowOff>353626</xdr:rowOff>
    </xdr:to>
    <xdr:grpSp>
      <xdr:nvGrpSpPr>
        <xdr:cNvPr id="2" name="Agrupar 1">
          <a:extLst>
            <a:ext uri="{FF2B5EF4-FFF2-40B4-BE49-F238E27FC236}">
              <a16:creationId xmlns:a16="http://schemas.microsoft.com/office/drawing/2014/main" id="{1F77B95D-D3BC-4FA4-B49A-AC7AA2402E92}"/>
            </a:ext>
          </a:extLst>
        </xdr:cNvPr>
        <xdr:cNvGrpSpPr/>
      </xdr:nvGrpSpPr>
      <xdr:grpSpPr>
        <a:xfrm>
          <a:off x="7870031" y="309564"/>
          <a:ext cx="1178719" cy="306000"/>
          <a:chOff x="8084342" y="2012158"/>
          <a:chExt cx="1178719" cy="306000"/>
        </a:xfrm>
      </xdr:grpSpPr>
      <xdr:pic macro="[0]!salvar_planilha">
        <xdr:nvPicPr>
          <xdr:cNvPr id="3" name="Gráfico 2" descr="Disco">
            <a:extLst>
              <a:ext uri="{FF2B5EF4-FFF2-40B4-BE49-F238E27FC236}">
                <a16:creationId xmlns:a16="http://schemas.microsoft.com/office/drawing/2014/main" id="{157B2492-5E6E-4A02-8776-6DEF347620D4}"/>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 uri="{96DAC541-7B7A-43D3-8B79-37D633B846F1}">
                <asvg:svgBlip xmlns:asvg="http://schemas.microsoft.com/office/drawing/2016/SVG/main" r:embed="rId20"/>
              </a:ext>
            </a:extLst>
          </a:blip>
          <a:stretch>
            <a:fillRect/>
          </a:stretch>
        </xdr:blipFill>
        <xdr:spPr>
          <a:xfrm>
            <a:off x="8084342" y="2012158"/>
            <a:ext cx="306000" cy="306000"/>
          </a:xfrm>
          <a:prstGeom prst="rect">
            <a:avLst/>
          </a:prstGeom>
        </xdr:spPr>
      </xdr:pic>
      <xdr:pic macro="[0]!tela_cheia">
        <xdr:nvPicPr>
          <xdr:cNvPr id="5" name="Imagem 4">
            <a:extLst>
              <a:ext uri="{FF2B5EF4-FFF2-40B4-BE49-F238E27FC236}">
                <a16:creationId xmlns:a16="http://schemas.microsoft.com/office/drawing/2014/main" id="{B0147DDB-0A34-44F0-AC6F-C6CF1D6A58F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flipH="1">
            <a:off x="8705930" y="2047876"/>
            <a:ext cx="226990" cy="226990"/>
          </a:xfrm>
          <a:prstGeom prst="rect">
            <a:avLst/>
          </a:prstGeom>
        </xdr:spPr>
      </xdr:pic>
      <xdr:pic macro="[0]!sair_tela_cheia">
        <xdr:nvPicPr>
          <xdr:cNvPr id="4" name="Imagem 3">
            <a:extLst>
              <a:ext uri="{FF2B5EF4-FFF2-40B4-BE49-F238E27FC236}">
                <a16:creationId xmlns:a16="http://schemas.microsoft.com/office/drawing/2014/main" id="{911B9806-998E-4ED2-9064-E6781DFAA226}"/>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8422830" y="2047876"/>
            <a:ext cx="226800" cy="226800"/>
          </a:xfrm>
          <a:prstGeom prst="rect">
            <a:avLst/>
          </a:prstGeom>
        </xdr:spPr>
      </xdr:pic>
      <xdr:pic macro="[0]!fechar_planilha">
        <xdr:nvPicPr>
          <xdr:cNvPr id="11" name="Imagem 10">
            <a:extLst>
              <a:ext uri="{FF2B5EF4-FFF2-40B4-BE49-F238E27FC236}">
                <a16:creationId xmlns:a16="http://schemas.microsoft.com/office/drawing/2014/main" id="{9AE5EC98-5DAC-4A53-BD94-BFFD13A0AEB1}"/>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8989219" y="2012158"/>
            <a:ext cx="273842" cy="273842"/>
          </a:xfrm>
          <a:prstGeom prst="rect">
            <a:avLst/>
          </a:prstGeom>
        </xdr:spPr>
      </xdr:pic>
    </xdr:grpSp>
    <xdr:clientData/>
  </xdr:twoCellAnchor>
  <xdr:twoCellAnchor>
    <xdr:from>
      <xdr:col>5</xdr:col>
      <xdr:colOff>231140</xdr:colOff>
      <xdr:row>21</xdr:row>
      <xdr:rowOff>178593</xdr:rowOff>
    </xdr:from>
    <xdr:to>
      <xdr:col>9</xdr:col>
      <xdr:colOff>440531</xdr:colOff>
      <xdr:row>23</xdr:row>
      <xdr:rowOff>0</xdr:rowOff>
    </xdr:to>
    <xdr:sp macro="" textlink="">
      <xdr:nvSpPr>
        <xdr:cNvPr id="35" name="CaixaDeTexto 34">
          <a:extLst>
            <a:ext uri="{FF2B5EF4-FFF2-40B4-BE49-F238E27FC236}">
              <a16:creationId xmlns:a16="http://schemas.microsoft.com/office/drawing/2014/main" id="{9B06ECEB-147F-4F99-A047-6627F4E2AACA}"/>
            </a:ext>
          </a:extLst>
        </xdr:cNvPr>
        <xdr:cNvSpPr txBox="1"/>
      </xdr:nvSpPr>
      <xdr:spPr>
        <a:xfrm>
          <a:off x="3707765" y="5000624"/>
          <a:ext cx="3066891" cy="33377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1100" i="1">
              <a:solidFill>
                <a:schemeClr val="tx1"/>
              </a:solidFill>
              <a:latin typeface="Bahnschrift SemiCondensed" panose="020B0502040204020203" pitchFamily="34" charset="0"/>
            </a:rPr>
            <a:t>Planilha Desenvolvida</a:t>
          </a:r>
          <a:r>
            <a:rPr lang="pt-BR" sz="1100" i="1" baseline="0">
              <a:solidFill>
                <a:schemeClr val="tx1"/>
              </a:solidFill>
              <a:latin typeface="Bahnschrift SemiCondensed" panose="020B0502040204020203" pitchFamily="34" charset="0"/>
            </a:rPr>
            <a:t> por: Romário Gomes</a:t>
          </a:r>
          <a:endParaRPr lang="pt-BR" sz="1100" i="1">
            <a:solidFill>
              <a:schemeClr val="tx1"/>
            </a:solidFill>
            <a:latin typeface="Bahnschrift SemiCondensed" panose="020B0502040204020203" pitchFamily="34" charset="0"/>
          </a:endParaRPr>
        </a:p>
      </xdr:txBody>
    </xdr:sp>
    <xdr:clientData/>
  </xdr:twoCellAnchor>
  <xdr:twoCellAnchor>
    <xdr:from>
      <xdr:col>1</xdr:col>
      <xdr:colOff>0</xdr:colOff>
      <xdr:row>24</xdr:row>
      <xdr:rowOff>0</xdr:rowOff>
    </xdr:from>
    <xdr:to>
      <xdr:col>13</xdr:col>
      <xdr:colOff>309562</xdr:colOff>
      <xdr:row>25</xdr:row>
      <xdr:rowOff>145663</xdr:rowOff>
    </xdr:to>
    <xdr:sp macro="" textlink="">
      <xdr:nvSpPr>
        <xdr:cNvPr id="37" name="Retângulo: Biselado 36">
          <a:hlinkClick xmlns:r="http://schemas.openxmlformats.org/officeDocument/2006/relationships" r:id="rId15" tooltip="Adquira o Plano Anual da Planilha Completa Day Trade"/>
          <a:extLst>
            <a:ext uri="{FF2B5EF4-FFF2-40B4-BE49-F238E27FC236}">
              <a16:creationId xmlns:a16="http://schemas.microsoft.com/office/drawing/2014/main" id="{E46762DF-16CD-439F-BF43-8FE530E70122}"/>
            </a:ext>
          </a:extLst>
        </xdr:cNvPr>
        <xdr:cNvSpPr/>
      </xdr:nvSpPr>
      <xdr:spPr>
        <a:xfrm>
          <a:off x="619125" y="5405438"/>
          <a:ext cx="8882062" cy="324256"/>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ADQUIRIR</a:t>
          </a:r>
          <a:r>
            <a:rPr lang="pt-BR" sz="1100" b="1" baseline="0">
              <a:solidFill>
                <a:schemeClr val="tx2"/>
              </a:solidFill>
              <a:latin typeface="Bahnschrift SemiCondensed" panose="020B0502040204020203" pitchFamily="34" charset="0"/>
            </a:rPr>
            <a:t> O DIÁRIO</a:t>
          </a:r>
          <a:r>
            <a:rPr lang="pt-BR" sz="1100" b="1">
              <a:solidFill>
                <a:schemeClr val="tx2"/>
              </a:solidFill>
              <a:latin typeface="Bahnschrift SemiCondensed" panose="020B0502040204020203" pitchFamily="34" charset="0"/>
            </a:rPr>
            <a:t> DAY TRADER</a:t>
          </a:r>
          <a:r>
            <a:rPr lang="pt-BR" sz="1100" b="1" baseline="0">
              <a:solidFill>
                <a:schemeClr val="tx2"/>
              </a:solidFill>
              <a:latin typeface="Bahnschrift SemiCondensed" panose="020B0502040204020203" pitchFamily="34" charset="0"/>
            </a:rPr>
            <a:t>  (Exporte suas operações e automatize os resultados).</a:t>
          </a:r>
          <a:endParaRPr lang="pt-BR" sz="1100" b="1">
            <a:solidFill>
              <a:schemeClr val="tx2"/>
            </a:solidFill>
            <a:latin typeface="Bahnschrift SemiCondensed" panose="020B0502040204020203" pitchFamily="34" charset="0"/>
          </a:endParaRPr>
        </a:p>
      </xdr:txBody>
    </xdr:sp>
    <xdr:clientData/>
  </xdr:twoCellAnchor>
  <xdr:twoCellAnchor>
    <xdr:from>
      <xdr:col>1</xdr:col>
      <xdr:colOff>127197</xdr:colOff>
      <xdr:row>24</xdr:row>
      <xdr:rowOff>46070</xdr:rowOff>
    </xdr:from>
    <xdr:to>
      <xdr:col>1</xdr:col>
      <xdr:colOff>379884</xdr:colOff>
      <xdr:row>25</xdr:row>
      <xdr:rowOff>117095</xdr:rowOff>
    </xdr:to>
    <xdr:pic>
      <xdr:nvPicPr>
        <xdr:cNvPr id="38" name="Gráfico 37" descr="Carrinho de compras">
          <a:hlinkClick xmlns:r="http://schemas.openxmlformats.org/officeDocument/2006/relationships" r:id="rId15" tooltip="Adquira o Plano Anual da Planilha Completa Day Trade"/>
          <a:extLst>
            <a:ext uri="{FF2B5EF4-FFF2-40B4-BE49-F238E27FC236}">
              <a16:creationId xmlns:a16="http://schemas.microsoft.com/office/drawing/2014/main" id="{135E0BE2-6962-4A18-AECE-82E8D9D559FF}"/>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746322" y="5451508"/>
          <a:ext cx="252687" cy="249618"/>
        </a:xfrm>
        <a:prstGeom prst="rect">
          <a:avLst/>
        </a:prstGeom>
      </xdr:spPr>
    </xdr:pic>
    <xdr:clientData/>
  </xdr:twoCellAnchor>
  <xdr:twoCellAnchor>
    <xdr:from>
      <xdr:col>1</xdr:col>
      <xdr:colOff>0</xdr:colOff>
      <xdr:row>25</xdr:row>
      <xdr:rowOff>130195</xdr:rowOff>
    </xdr:from>
    <xdr:to>
      <xdr:col>13</xdr:col>
      <xdr:colOff>309562</xdr:colOff>
      <xdr:row>27</xdr:row>
      <xdr:rowOff>94883</xdr:rowOff>
    </xdr:to>
    <xdr:sp macro="" textlink="">
      <xdr:nvSpPr>
        <xdr:cNvPr id="39" name="Retângulo: Biselado 38">
          <a:hlinkClick xmlns:r="http://schemas.openxmlformats.org/officeDocument/2006/relationships" r:id="rId15" tooltip="Participe do Programa de Afiliados da Planilha Completa Day Trade"/>
          <a:extLst>
            <a:ext uri="{FF2B5EF4-FFF2-40B4-BE49-F238E27FC236}">
              <a16:creationId xmlns:a16="http://schemas.microsoft.com/office/drawing/2014/main" id="{3B276A6F-52A5-49B2-A10D-1DD9755588B7}"/>
            </a:ext>
          </a:extLst>
        </xdr:cNvPr>
        <xdr:cNvSpPr/>
      </xdr:nvSpPr>
      <xdr:spPr>
        <a:xfrm>
          <a:off x="619125" y="5714226"/>
          <a:ext cx="8882062" cy="321876"/>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INDIQUE</a:t>
          </a:r>
          <a:r>
            <a:rPr lang="pt-BR" sz="1100" b="1" baseline="0">
              <a:solidFill>
                <a:schemeClr val="tx2"/>
              </a:solidFill>
              <a:latin typeface="Bahnschrift SemiCondensed" panose="020B0502040204020203" pitchFamily="34" charset="0"/>
            </a:rPr>
            <a:t> O DIÁRIO DAY TRADER (Tenha benefícios recorrentes por suas indicações).</a:t>
          </a:r>
          <a:endParaRPr lang="pt-BR" sz="1600" b="1">
            <a:solidFill>
              <a:schemeClr val="tx2"/>
            </a:solidFill>
            <a:latin typeface="Bahnschrift SemiCondensed" panose="020B0502040204020203" pitchFamily="34" charset="0"/>
          </a:endParaRPr>
        </a:p>
      </xdr:txBody>
    </xdr:sp>
    <xdr:clientData/>
  </xdr:twoCellAnchor>
  <xdr:twoCellAnchor>
    <xdr:from>
      <xdr:col>1</xdr:col>
      <xdr:colOff>139103</xdr:colOff>
      <xdr:row>26</xdr:row>
      <xdr:rowOff>50</xdr:rowOff>
    </xdr:from>
    <xdr:to>
      <xdr:col>1</xdr:col>
      <xdr:colOff>391790</xdr:colOff>
      <xdr:row>27</xdr:row>
      <xdr:rowOff>68694</xdr:rowOff>
    </xdr:to>
    <xdr:pic>
      <xdr:nvPicPr>
        <xdr:cNvPr id="40" name="Gráfico 39" descr="Moedas">
          <a:hlinkClick xmlns:r="http://schemas.openxmlformats.org/officeDocument/2006/relationships" r:id="rId26" tooltip="Participe do Programa de Afiliados da Planilha Completa Day Trade"/>
          <a:extLst>
            <a:ext uri="{FF2B5EF4-FFF2-40B4-BE49-F238E27FC236}">
              <a16:creationId xmlns:a16="http://schemas.microsoft.com/office/drawing/2014/main" id="{A519BEA8-0195-4BED-9DDD-20229FB108AC}"/>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 uri="{96DAC541-7B7A-43D3-8B79-37D633B846F1}">
              <asvg:svgBlip xmlns:asvg="http://schemas.microsoft.com/office/drawing/2016/SVG/main" r:embed="rId28"/>
            </a:ext>
          </a:extLst>
        </a:blip>
        <a:stretch>
          <a:fillRect/>
        </a:stretch>
      </xdr:blipFill>
      <xdr:spPr>
        <a:xfrm>
          <a:off x="758228" y="5762675"/>
          <a:ext cx="252687" cy="247238"/>
        </a:xfrm>
        <a:prstGeom prst="rect">
          <a:avLst/>
        </a:prstGeom>
      </xdr:spPr>
    </xdr:pic>
    <xdr:clientData/>
  </xdr:twoCellAnchor>
  <xdr:twoCellAnchor>
    <xdr:from>
      <xdr:col>1</xdr:col>
      <xdr:colOff>0</xdr:colOff>
      <xdr:row>27</xdr:row>
      <xdr:rowOff>82936</xdr:rowOff>
    </xdr:from>
    <xdr:to>
      <xdr:col>13</xdr:col>
      <xdr:colOff>309562</xdr:colOff>
      <xdr:row>29</xdr:row>
      <xdr:rowOff>47624</xdr:rowOff>
    </xdr:to>
    <xdr:sp macro="" textlink="">
      <xdr:nvSpPr>
        <xdr:cNvPr id="41" name="Retângulo: Biselado 40">
          <a:hlinkClick xmlns:r="http://schemas.openxmlformats.org/officeDocument/2006/relationships" r:id="rId15" tooltip="Solicite um suporte ou serviço"/>
          <a:extLst>
            <a:ext uri="{FF2B5EF4-FFF2-40B4-BE49-F238E27FC236}">
              <a16:creationId xmlns:a16="http://schemas.microsoft.com/office/drawing/2014/main" id="{4F9941CF-617A-4C80-8C59-B9B98569B54E}"/>
            </a:ext>
          </a:extLst>
        </xdr:cNvPr>
        <xdr:cNvSpPr/>
      </xdr:nvSpPr>
      <xdr:spPr>
        <a:xfrm>
          <a:off x="619125" y="6024155"/>
          <a:ext cx="8882062" cy="321875"/>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SUPORTE E SERVIÇOS</a:t>
          </a:r>
          <a:endParaRPr lang="pt-BR" sz="1600" b="1">
            <a:solidFill>
              <a:schemeClr val="tx2"/>
            </a:solidFill>
            <a:latin typeface="Bahnschrift SemiCondensed" panose="020B0502040204020203" pitchFamily="34" charset="0"/>
          </a:endParaRPr>
        </a:p>
      </xdr:txBody>
    </xdr:sp>
    <xdr:clientData/>
  </xdr:twoCellAnchor>
  <xdr:twoCellAnchor>
    <xdr:from>
      <xdr:col>1</xdr:col>
      <xdr:colOff>141484</xdr:colOff>
      <xdr:row>27</xdr:row>
      <xdr:rowOff>138531</xdr:rowOff>
    </xdr:from>
    <xdr:to>
      <xdr:col>1</xdr:col>
      <xdr:colOff>394171</xdr:colOff>
      <xdr:row>29</xdr:row>
      <xdr:rowOff>28581</xdr:rowOff>
    </xdr:to>
    <xdr:pic>
      <xdr:nvPicPr>
        <xdr:cNvPr id="42" name="Gráfico 41" descr="Call center">
          <a:hlinkClick xmlns:r="http://schemas.openxmlformats.org/officeDocument/2006/relationships" r:id="rId29" tooltip="Solicite um suporte ou serviço"/>
          <a:extLst>
            <a:ext uri="{FF2B5EF4-FFF2-40B4-BE49-F238E27FC236}">
              <a16:creationId xmlns:a16="http://schemas.microsoft.com/office/drawing/2014/main" id="{9328FF27-E31D-4C16-9253-FF836E2B2F94}"/>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 uri="{96DAC541-7B7A-43D3-8B79-37D633B846F1}">
              <asvg:svgBlip xmlns:asvg="http://schemas.microsoft.com/office/drawing/2016/SVG/main" r:embed="rId31"/>
            </a:ext>
          </a:extLst>
        </a:blip>
        <a:stretch>
          <a:fillRect/>
        </a:stretch>
      </xdr:blipFill>
      <xdr:spPr>
        <a:xfrm>
          <a:off x="760609" y="6079750"/>
          <a:ext cx="252687" cy="2472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27</xdr:col>
      <xdr:colOff>200025</xdr:colOff>
      <xdr:row>12</xdr:row>
      <xdr:rowOff>152400</xdr:rowOff>
    </xdr:from>
    <xdr:ext cx="333375" cy="352425"/>
    <xdr:pic>
      <xdr:nvPicPr>
        <xdr:cNvPr id="8" name="image6.png" descr="Livro aberto">
          <a:hlinkClick xmlns:r="http://schemas.openxmlformats.org/officeDocument/2006/relationships" r:id="rId1"/>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2" cstate="print"/>
        <a:stretch>
          <a:fillRect/>
        </a:stretch>
      </xdr:blipFill>
      <xdr:spPr>
        <a:xfrm>
          <a:off x="2009775" y="1552575"/>
          <a:ext cx="333375" cy="352425"/>
        </a:xfrm>
        <a:prstGeom prst="rect">
          <a:avLst/>
        </a:prstGeom>
        <a:noFill/>
      </xdr:spPr>
    </xdr:pic>
    <xdr:clientData fLocksWithSheet="0"/>
  </xdr:oneCellAnchor>
  <xdr:twoCellAnchor>
    <xdr:from>
      <xdr:col>18</xdr:col>
      <xdr:colOff>171450</xdr:colOff>
      <xdr:row>13</xdr:row>
      <xdr:rowOff>28575</xdr:rowOff>
    </xdr:from>
    <xdr:to>
      <xdr:col>18</xdr:col>
      <xdr:colOff>523875</xdr:colOff>
      <xdr:row>14</xdr:row>
      <xdr:rowOff>180975</xdr:rowOff>
    </xdr:to>
    <xdr:pic>
      <xdr:nvPicPr>
        <xdr:cNvPr id="2" name="image3.png" descr="Alvo">
          <a:hlinkClick xmlns:r="http://schemas.openxmlformats.org/officeDocument/2006/relationships" r:id="rId3" tooltip="PROJEÇÃO DE RESULTADOS"/>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4" cstate="print"/>
        <a:stretch>
          <a:fillRect/>
        </a:stretch>
      </xdr:blipFill>
      <xdr:spPr>
        <a:xfrm>
          <a:off x="11020425" y="2819400"/>
          <a:ext cx="352425" cy="352425"/>
        </a:xfrm>
        <a:prstGeom prst="rect">
          <a:avLst/>
        </a:prstGeom>
        <a:noFill/>
      </xdr:spPr>
    </xdr:pic>
    <xdr:clientData fLocksWithSheet="0"/>
  </xdr:twoCellAnchor>
  <xdr:twoCellAnchor>
    <xdr:from>
      <xdr:col>18</xdr:col>
      <xdr:colOff>142875</xdr:colOff>
      <xdr:row>17</xdr:row>
      <xdr:rowOff>19050</xdr:rowOff>
    </xdr:from>
    <xdr:to>
      <xdr:col>18</xdr:col>
      <xdr:colOff>504825</xdr:colOff>
      <xdr:row>18</xdr:row>
      <xdr:rowOff>171450</xdr:rowOff>
    </xdr:to>
    <xdr:pic>
      <xdr:nvPicPr>
        <xdr:cNvPr id="3" name="image4.png" descr="Leão">
          <a:hlinkClick xmlns:r="http://schemas.openxmlformats.org/officeDocument/2006/relationships" r:id="rId5" tooltip="DARF E DECLARAÇÃO DO IR"/>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6" cstate="print"/>
        <a:stretch>
          <a:fillRect/>
        </a:stretch>
      </xdr:blipFill>
      <xdr:spPr>
        <a:xfrm>
          <a:off x="10991850" y="3609975"/>
          <a:ext cx="361950" cy="352425"/>
        </a:xfrm>
        <a:prstGeom prst="rect">
          <a:avLst/>
        </a:prstGeom>
        <a:noFill/>
      </xdr:spPr>
    </xdr:pic>
    <xdr:clientData fLocksWithSheet="0"/>
  </xdr:twoCellAnchor>
  <xdr:twoCellAnchor>
    <xdr:from>
      <xdr:col>18</xdr:col>
      <xdr:colOff>171450</xdr:colOff>
      <xdr:row>11</xdr:row>
      <xdr:rowOff>38100</xdr:rowOff>
    </xdr:from>
    <xdr:to>
      <xdr:col>18</xdr:col>
      <xdr:colOff>523875</xdr:colOff>
      <xdr:row>12</xdr:row>
      <xdr:rowOff>190500</xdr:rowOff>
    </xdr:to>
    <xdr:pic>
      <xdr:nvPicPr>
        <xdr:cNvPr id="4" name="image5.png" descr="Cabeça com engrenagens">
          <a:hlinkClick xmlns:r="http://schemas.openxmlformats.org/officeDocument/2006/relationships" r:id="rId7" tooltip="PLANO DE TRADE"/>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8" cstate="print"/>
        <a:stretch>
          <a:fillRect/>
        </a:stretch>
      </xdr:blipFill>
      <xdr:spPr>
        <a:xfrm>
          <a:off x="11020425" y="2428875"/>
          <a:ext cx="352425" cy="352425"/>
        </a:xfrm>
        <a:prstGeom prst="rect">
          <a:avLst/>
        </a:prstGeom>
        <a:noFill/>
      </xdr:spPr>
    </xdr:pic>
    <xdr:clientData fLocksWithSheet="0"/>
  </xdr:twoCellAnchor>
  <xdr:twoCellAnchor>
    <xdr:from>
      <xdr:col>18</xdr:col>
      <xdr:colOff>161925</xdr:colOff>
      <xdr:row>19</xdr:row>
      <xdr:rowOff>28575</xdr:rowOff>
    </xdr:from>
    <xdr:to>
      <xdr:col>18</xdr:col>
      <xdr:colOff>514350</xdr:colOff>
      <xdr:row>20</xdr:row>
      <xdr:rowOff>180975</xdr:rowOff>
    </xdr:to>
    <xdr:pic>
      <xdr:nvPicPr>
        <xdr:cNvPr id="6" name="image1.png" descr="Calculadora">
          <a:hlinkClick xmlns:r="http://schemas.openxmlformats.org/officeDocument/2006/relationships" r:id="rId9" tooltip="CUSTOS DA B3"/>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10" cstate="print"/>
        <a:stretch>
          <a:fillRect/>
        </a:stretch>
      </xdr:blipFill>
      <xdr:spPr>
        <a:xfrm>
          <a:off x="11010900" y="4019550"/>
          <a:ext cx="352425" cy="352425"/>
        </a:xfrm>
        <a:prstGeom prst="rect">
          <a:avLst/>
        </a:prstGeom>
        <a:noFill/>
      </xdr:spPr>
    </xdr:pic>
    <xdr:clientData fLocksWithSheet="0"/>
  </xdr:twoCellAnchor>
  <xdr:twoCellAnchor>
    <xdr:from>
      <xdr:col>18</xdr:col>
      <xdr:colOff>171450</xdr:colOff>
      <xdr:row>15</xdr:row>
      <xdr:rowOff>47625</xdr:rowOff>
    </xdr:from>
    <xdr:to>
      <xdr:col>18</xdr:col>
      <xdr:colOff>523875</xdr:colOff>
      <xdr:row>17</xdr:row>
      <xdr:rowOff>0</xdr:rowOff>
    </xdr:to>
    <xdr:pic>
      <xdr:nvPicPr>
        <xdr:cNvPr id="7" name="image7.png" descr="Carteira">
          <a:hlinkClick xmlns:r="http://schemas.openxmlformats.org/officeDocument/2006/relationships" r:id="rId11" tooltip="RESULTADOS"/>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12" cstate="print"/>
        <a:stretch>
          <a:fillRect/>
        </a:stretch>
      </xdr:blipFill>
      <xdr:spPr>
        <a:xfrm>
          <a:off x="11020425" y="3238500"/>
          <a:ext cx="352425" cy="352425"/>
        </a:xfrm>
        <a:prstGeom prst="rect">
          <a:avLst/>
        </a:prstGeom>
        <a:noFill/>
      </xdr:spPr>
    </xdr:pic>
    <xdr:clientData fLocksWithSheet="0"/>
  </xdr:twoCellAnchor>
  <xdr:twoCellAnchor>
    <xdr:from>
      <xdr:col>18</xdr:col>
      <xdr:colOff>171450</xdr:colOff>
      <xdr:row>6</xdr:row>
      <xdr:rowOff>95250</xdr:rowOff>
    </xdr:from>
    <xdr:to>
      <xdr:col>18</xdr:col>
      <xdr:colOff>514350</xdr:colOff>
      <xdr:row>8</xdr:row>
      <xdr:rowOff>66675</xdr:rowOff>
    </xdr:to>
    <xdr:pic>
      <xdr:nvPicPr>
        <xdr:cNvPr id="15" name="image2.png" descr="Casa">
          <a:hlinkClick xmlns:r="http://schemas.openxmlformats.org/officeDocument/2006/relationships" r:id="rId13" tooltip="MENU"/>
          <a:extLst>
            <a:ext uri="{FF2B5EF4-FFF2-40B4-BE49-F238E27FC236}">
              <a16:creationId xmlns:a16="http://schemas.microsoft.com/office/drawing/2014/main" id="{00000000-0008-0000-0100-00000F000000}"/>
            </a:ext>
          </a:extLst>
        </xdr:cNvPr>
        <xdr:cNvPicPr preferRelativeResize="0"/>
      </xdr:nvPicPr>
      <xdr:blipFill>
        <a:blip xmlns:r="http://schemas.openxmlformats.org/officeDocument/2006/relationships" r:embed="rId14" cstate="print"/>
        <a:stretch>
          <a:fillRect/>
        </a:stretch>
      </xdr:blipFill>
      <xdr:spPr>
        <a:xfrm>
          <a:off x="11020425" y="1485900"/>
          <a:ext cx="342900" cy="371475"/>
        </a:xfrm>
        <a:prstGeom prst="rect">
          <a:avLst/>
        </a:prstGeom>
        <a:noFill/>
      </xdr:spPr>
    </xdr:pic>
    <xdr:clientData fLocksWithSheet="0"/>
  </xdr:twoCellAnchor>
  <xdr:twoCellAnchor>
    <xdr:from>
      <xdr:col>18</xdr:col>
      <xdr:colOff>180975</xdr:colOff>
      <xdr:row>9</xdr:row>
      <xdr:rowOff>57150</xdr:rowOff>
    </xdr:from>
    <xdr:to>
      <xdr:col>18</xdr:col>
      <xdr:colOff>495300</xdr:colOff>
      <xdr:row>10</xdr:row>
      <xdr:rowOff>180975</xdr:rowOff>
    </xdr:to>
    <xdr:pic>
      <xdr:nvPicPr>
        <xdr:cNvPr id="16" name="image6.png" descr="Livro aberto">
          <a:hlinkClick xmlns:r="http://schemas.openxmlformats.org/officeDocument/2006/relationships" r:id="rId1" tooltip="INSTRUÇÕES"/>
          <a:extLst>
            <a:ext uri="{FF2B5EF4-FFF2-40B4-BE49-F238E27FC236}">
              <a16:creationId xmlns:a16="http://schemas.microsoft.com/office/drawing/2014/main" id="{00000000-0008-0000-0100-000010000000}"/>
            </a:ext>
          </a:extLst>
        </xdr:cNvPr>
        <xdr:cNvPicPr preferRelativeResize="0"/>
      </xdr:nvPicPr>
      <xdr:blipFill>
        <a:blip xmlns:r="http://schemas.openxmlformats.org/officeDocument/2006/relationships" r:embed="rId2" cstate="print"/>
        <a:stretch>
          <a:fillRect/>
        </a:stretch>
      </xdr:blipFill>
      <xdr:spPr>
        <a:xfrm>
          <a:off x="11029950" y="2047875"/>
          <a:ext cx="314325" cy="323850"/>
        </a:xfrm>
        <a:prstGeom prst="rect">
          <a:avLst/>
        </a:prstGeom>
        <a:noFill/>
      </xdr:spPr>
    </xdr:pic>
    <xdr:clientData fLocksWithSheet="0"/>
  </xdr:twoCellAnchor>
  <xdr:twoCellAnchor>
    <xdr:from>
      <xdr:col>18</xdr:col>
      <xdr:colOff>9525</xdr:colOff>
      <xdr:row>2</xdr:row>
      <xdr:rowOff>247650</xdr:rowOff>
    </xdr:from>
    <xdr:to>
      <xdr:col>18</xdr:col>
      <xdr:colOff>400050</xdr:colOff>
      <xdr:row>2</xdr:row>
      <xdr:rowOff>619125</xdr:rowOff>
    </xdr:to>
    <xdr:sp macro="" textlink="">
      <xdr:nvSpPr>
        <xdr:cNvPr id="18" name="Seta: Dobrada 17">
          <a:extLst>
            <a:ext uri="{FF2B5EF4-FFF2-40B4-BE49-F238E27FC236}">
              <a16:creationId xmlns:a16="http://schemas.microsoft.com/office/drawing/2014/main" id="{00000000-0008-0000-0100-000012000000}"/>
            </a:ext>
          </a:extLst>
        </xdr:cNvPr>
        <xdr:cNvSpPr/>
      </xdr:nvSpPr>
      <xdr:spPr>
        <a:xfrm rot="5400000">
          <a:off x="10668000" y="361950"/>
          <a:ext cx="371475" cy="390525"/>
        </a:xfrm>
        <a:prstGeom prst="bentArrow">
          <a:avLst/>
        </a:prstGeom>
        <a:solidFill>
          <a:schemeClr val="tx1"/>
        </a:solidFill>
        <a:ln w="19050">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solidFill>
              <a:schemeClr val="tx1"/>
            </a:solidFill>
          </a:endParaRPr>
        </a:p>
      </xdr:txBody>
    </xdr:sp>
    <xdr:clientData/>
  </xdr:twoCellAnchor>
  <xdr:twoCellAnchor>
    <xdr:from>
      <xdr:col>4</xdr:col>
      <xdr:colOff>209550</xdr:colOff>
      <xdr:row>33</xdr:row>
      <xdr:rowOff>38100</xdr:rowOff>
    </xdr:from>
    <xdr:to>
      <xdr:col>4</xdr:col>
      <xdr:colOff>561975</xdr:colOff>
      <xdr:row>34</xdr:row>
      <xdr:rowOff>190500</xdr:rowOff>
    </xdr:to>
    <xdr:pic>
      <xdr:nvPicPr>
        <xdr:cNvPr id="17" name="image5.png" descr="Cabeça com engrenagens">
          <a:hlinkClick xmlns:r="http://schemas.openxmlformats.org/officeDocument/2006/relationships" r:id="rId7" tooltip="PLANO DE TRADE"/>
          <a:extLst>
            <a:ext uri="{FF2B5EF4-FFF2-40B4-BE49-F238E27FC236}">
              <a16:creationId xmlns:a16="http://schemas.microsoft.com/office/drawing/2014/main" id="{CCBC8A81-48C7-4006-9C5B-9100FD3F2EEF}"/>
            </a:ext>
          </a:extLst>
        </xdr:cNvPr>
        <xdr:cNvPicPr preferRelativeResize="0"/>
      </xdr:nvPicPr>
      <xdr:blipFill>
        <a:blip xmlns:r="http://schemas.openxmlformats.org/officeDocument/2006/relationships" r:embed="rId8" cstate="print"/>
        <a:stretch>
          <a:fillRect/>
        </a:stretch>
      </xdr:blipFill>
      <xdr:spPr>
        <a:xfrm>
          <a:off x="1304925" y="7048500"/>
          <a:ext cx="352425" cy="352425"/>
        </a:xfrm>
        <a:prstGeom prst="rect">
          <a:avLst/>
        </a:prstGeom>
        <a:noFill/>
      </xdr:spPr>
    </xdr:pic>
    <xdr:clientData fLocksWithSheet="0"/>
  </xdr:twoCellAnchor>
  <xdr:twoCellAnchor>
    <xdr:from>
      <xdr:col>4</xdr:col>
      <xdr:colOff>209550</xdr:colOff>
      <xdr:row>54</xdr:row>
      <xdr:rowOff>190500</xdr:rowOff>
    </xdr:from>
    <xdr:to>
      <xdr:col>4</xdr:col>
      <xdr:colOff>561975</xdr:colOff>
      <xdr:row>56</xdr:row>
      <xdr:rowOff>142875</xdr:rowOff>
    </xdr:to>
    <xdr:pic>
      <xdr:nvPicPr>
        <xdr:cNvPr id="19" name="image3.png" descr="Alvo">
          <a:hlinkClick xmlns:r="http://schemas.openxmlformats.org/officeDocument/2006/relationships" r:id="rId3" tooltip="PROJEÇÃO DE RESULTADOS"/>
          <a:extLst>
            <a:ext uri="{FF2B5EF4-FFF2-40B4-BE49-F238E27FC236}">
              <a16:creationId xmlns:a16="http://schemas.microsoft.com/office/drawing/2014/main" id="{7A5A1B36-A78B-4F00-B2CC-E5C3AB78D071}"/>
            </a:ext>
          </a:extLst>
        </xdr:cNvPr>
        <xdr:cNvPicPr preferRelativeResize="0"/>
      </xdr:nvPicPr>
      <xdr:blipFill>
        <a:blip xmlns:r="http://schemas.openxmlformats.org/officeDocument/2006/relationships" r:embed="rId4" cstate="print"/>
        <a:stretch>
          <a:fillRect/>
        </a:stretch>
      </xdr:blipFill>
      <xdr:spPr>
        <a:xfrm>
          <a:off x="1304925" y="11239500"/>
          <a:ext cx="352425" cy="352425"/>
        </a:xfrm>
        <a:prstGeom prst="rect">
          <a:avLst/>
        </a:prstGeom>
        <a:noFill/>
      </xdr:spPr>
    </xdr:pic>
    <xdr:clientData fLocksWithSheet="0"/>
  </xdr:twoCellAnchor>
  <xdr:twoCellAnchor>
    <xdr:from>
      <xdr:col>4</xdr:col>
      <xdr:colOff>209550</xdr:colOff>
      <xdr:row>71</xdr:row>
      <xdr:rowOff>190500</xdr:rowOff>
    </xdr:from>
    <xdr:to>
      <xdr:col>4</xdr:col>
      <xdr:colOff>561975</xdr:colOff>
      <xdr:row>73</xdr:row>
      <xdr:rowOff>142875</xdr:rowOff>
    </xdr:to>
    <xdr:pic>
      <xdr:nvPicPr>
        <xdr:cNvPr id="22" name="image7.png" descr="Carteira">
          <a:hlinkClick xmlns:r="http://schemas.openxmlformats.org/officeDocument/2006/relationships" r:id="rId11" tooltip="RESULTADOS"/>
          <a:extLst>
            <a:ext uri="{FF2B5EF4-FFF2-40B4-BE49-F238E27FC236}">
              <a16:creationId xmlns:a16="http://schemas.microsoft.com/office/drawing/2014/main" id="{63E4B5EB-F971-44D4-AB9B-CF55C0B1755F}"/>
            </a:ext>
          </a:extLst>
        </xdr:cNvPr>
        <xdr:cNvPicPr preferRelativeResize="0"/>
      </xdr:nvPicPr>
      <xdr:blipFill>
        <a:blip xmlns:r="http://schemas.openxmlformats.org/officeDocument/2006/relationships" r:embed="rId12" cstate="print"/>
        <a:stretch>
          <a:fillRect/>
        </a:stretch>
      </xdr:blipFill>
      <xdr:spPr>
        <a:xfrm>
          <a:off x="1304925" y="14478000"/>
          <a:ext cx="352425" cy="352425"/>
        </a:xfrm>
        <a:prstGeom prst="rect">
          <a:avLst/>
        </a:prstGeom>
        <a:noFill/>
      </xdr:spPr>
    </xdr:pic>
    <xdr:clientData fLocksWithSheet="0"/>
  </xdr:twoCellAnchor>
  <xdr:twoCellAnchor>
    <xdr:from>
      <xdr:col>4</xdr:col>
      <xdr:colOff>204787</xdr:colOff>
      <xdr:row>79</xdr:row>
      <xdr:rowOff>85725</xdr:rowOff>
    </xdr:from>
    <xdr:to>
      <xdr:col>4</xdr:col>
      <xdr:colOff>566737</xdr:colOff>
      <xdr:row>81</xdr:row>
      <xdr:rowOff>38100</xdr:rowOff>
    </xdr:to>
    <xdr:pic>
      <xdr:nvPicPr>
        <xdr:cNvPr id="23" name="image4.png" descr="Leão">
          <a:hlinkClick xmlns:r="http://schemas.openxmlformats.org/officeDocument/2006/relationships" r:id="rId5" tooltip="DARF E DECLARAÇÃO DO IR"/>
          <a:extLst>
            <a:ext uri="{FF2B5EF4-FFF2-40B4-BE49-F238E27FC236}">
              <a16:creationId xmlns:a16="http://schemas.microsoft.com/office/drawing/2014/main" id="{1DEB4BBF-2303-42E8-9276-8B281428DD93}"/>
            </a:ext>
          </a:extLst>
        </xdr:cNvPr>
        <xdr:cNvPicPr preferRelativeResize="0"/>
      </xdr:nvPicPr>
      <xdr:blipFill>
        <a:blip xmlns:r="http://schemas.openxmlformats.org/officeDocument/2006/relationships" r:embed="rId6" cstate="print"/>
        <a:stretch>
          <a:fillRect/>
        </a:stretch>
      </xdr:blipFill>
      <xdr:spPr>
        <a:xfrm>
          <a:off x="1300162" y="16011525"/>
          <a:ext cx="361950" cy="352425"/>
        </a:xfrm>
        <a:prstGeom prst="rect">
          <a:avLst/>
        </a:prstGeom>
        <a:noFill/>
      </xdr:spPr>
    </xdr:pic>
    <xdr:clientData fLocksWithSheet="0"/>
  </xdr:twoCellAnchor>
  <xdr:twoCellAnchor>
    <xdr:from>
      <xdr:col>3</xdr:col>
      <xdr:colOff>104775</xdr:colOff>
      <xdr:row>86</xdr:row>
      <xdr:rowOff>28575</xdr:rowOff>
    </xdr:from>
    <xdr:to>
      <xdr:col>3</xdr:col>
      <xdr:colOff>457200</xdr:colOff>
      <xdr:row>87</xdr:row>
      <xdr:rowOff>180975</xdr:rowOff>
    </xdr:to>
    <xdr:pic>
      <xdr:nvPicPr>
        <xdr:cNvPr id="24" name="image1.png" descr="Calculadora">
          <a:hlinkClick xmlns:r="http://schemas.openxmlformats.org/officeDocument/2006/relationships" r:id="rId9" tooltip="CUSTOS DA B3"/>
          <a:extLst>
            <a:ext uri="{FF2B5EF4-FFF2-40B4-BE49-F238E27FC236}">
              <a16:creationId xmlns:a16="http://schemas.microsoft.com/office/drawing/2014/main" id="{1441CCF5-500A-4AF4-B5B8-EE95731E608D}"/>
            </a:ext>
          </a:extLst>
        </xdr:cNvPr>
        <xdr:cNvPicPr preferRelativeResize="0"/>
      </xdr:nvPicPr>
      <xdr:blipFill>
        <a:blip xmlns:r="http://schemas.openxmlformats.org/officeDocument/2006/relationships" r:embed="rId10" cstate="print"/>
        <a:stretch>
          <a:fillRect/>
        </a:stretch>
      </xdr:blipFill>
      <xdr:spPr>
        <a:xfrm>
          <a:off x="504825" y="17192625"/>
          <a:ext cx="352425" cy="352425"/>
        </a:xfrm>
        <a:prstGeom prst="rect">
          <a:avLst/>
        </a:prstGeom>
        <a:noFill/>
      </xdr:spPr>
    </xdr:pic>
    <xdr:clientData fLocksWithSheet="0"/>
  </xdr:twoCellAnchor>
  <xdr:twoCellAnchor>
    <xdr:from>
      <xdr:col>19</xdr:col>
      <xdr:colOff>9525</xdr:colOff>
      <xdr:row>0</xdr:row>
      <xdr:rowOff>95250</xdr:rowOff>
    </xdr:from>
    <xdr:to>
      <xdr:col>19</xdr:col>
      <xdr:colOff>780026</xdr:colOff>
      <xdr:row>1</xdr:row>
      <xdr:rowOff>142875</xdr:rowOff>
    </xdr:to>
    <xdr:grpSp>
      <xdr:nvGrpSpPr>
        <xdr:cNvPr id="33" name="Agrupar 32">
          <a:extLst>
            <a:ext uri="{FF2B5EF4-FFF2-40B4-BE49-F238E27FC236}">
              <a16:creationId xmlns:a16="http://schemas.microsoft.com/office/drawing/2014/main" id="{34E45EE0-315A-4556-860F-47F99FF19DEF}"/>
            </a:ext>
          </a:extLst>
        </xdr:cNvPr>
        <xdr:cNvGrpSpPr/>
      </xdr:nvGrpSpPr>
      <xdr:grpSpPr>
        <a:xfrm>
          <a:off x="11525250" y="95250"/>
          <a:ext cx="770501" cy="200025"/>
          <a:chOff x="8084342" y="2012158"/>
          <a:chExt cx="1178719" cy="306000"/>
        </a:xfrm>
      </xdr:grpSpPr>
      <xdr:pic macro="[0]!salvar_planilha">
        <xdr:nvPicPr>
          <xdr:cNvPr id="34" name="Gráfico 33" descr="Disco">
            <a:extLst>
              <a:ext uri="{FF2B5EF4-FFF2-40B4-BE49-F238E27FC236}">
                <a16:creationId xmlns:a16="http://schemas.microsoft.com/office/drawing/2014/main" id="{68487E32-61AF-4B58-804C-91E1FF71D77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8084342" y="2012158"/>
            <a:ext cx="306000" cy="306000"/>
          </a:xfrm>
          <a:prstGeom prst="rect">
            <a:avLst/>
          </a:prstGeom>
        </xdr:spPr>
      </xdr:pic>
      <xdr:pic macro="[0]!tela_cheia">
        <xdr:nvPicPr>
          <xdr:cNvPr id="35" name="Imagem 34">
            <a:extLst>
              <a:ext uri="{FF2B5EF4-FFF2-40B4-BE49-F238E27FC236}">
                <a16:creationId xmlns:a16="http://schemas.microsoft.com/office/drawing/2014/main" id="{09935F5F-AD3E-438C-8E7E-C6E00B1BA07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flipH="1">
            <a:off x="8705930" y="2047876"/>
            <a:ext cx="226990" cy="226990"/>
          </a:xfrm>
          <a:prstGeom prst="rect">
            <a:avLst/>
          </a:prstGeom>
        </xdr:spPr>
      </xdr:pic>
      <xdr:pic macro="[0]!sair_tela_cheia">
        <xdr:nvPicPr>
          <xdr:cNvPr id="36" name="Imagem 35">
            <a:extLst>
              <a:ext uri="{FF2B5EF4-FFF2-40B4-BE49-F238E27FC236}">
                <a16:creationId xmlns:a16="http://schemas.microsoft.com/office/drawing/2014/main" id="{DB7575A6-E243-4584-B05E-6AD05B0DA107}"/>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8422830" y="2047876"/>
            <a:ext cx="226800" cy="226800"/>
          </a:xfrm>
          <a:prstGeom prst="rect">
            <a:avLst/>
          </a:prstGeom>
        </xdr:spPr>
      </xdr:pic>
      <xdr:pic macro="[0]!fechar_planilha">
        <xdr:nvPicPr>
          <xdr:cNvPr id="37" name="Imagem 36">
            <a:extLst>
              <a:ext uri="{FF2B5EF4-FFF2-40B4-BE49-F238E27FC236}">
                <a16:creationId xmlns:a16="http://schemas.microsoft.com/office/drawing/2014/main" id="{3046CE9A-8CE1-43BF-96C9-BB35ADB7EE1D}"/>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8989219" y="2012158"/>
            <a:ext cx="273842" cy="273842"/>
          </a:xfrm>
          <a:prstGeom prst="rect">
            <a:avLst/>
          </a:prstGeom>
        </xdr:spPr>
      </xdr:pic>
    </xdr:grpSp>
    <xdr:clientData/>
  </xdr:twoCellAnchor>
  <xdr:twoCellAnchor>
    <xdr:from>
      <xdr:col>2</xdr:col>
      <xdr:colOff>0</xdr:colOff>
      <xdr:row>89</xdr:row>
      <xdr:rowOff>0</xdr:rowOff>
    </xdr:from>
    <xdr:to>
      <xdr:col>11</xdr:col>
      <xdr:colOff>288900</xdr:colOff>
      <xdr:row>90</xdr:row>
      <xdr:rowOff>145663</xdr:rowOff>
    </xdr:to>
    <xdr:sp macro="" textlink="">
      <xdr:nvSpPr>
        <xdr:cNvPr id="14" name="Retângulo: Biselado 13">
          <a:hlinkClick xmlns:r="http://schemas.openxmlformats.org/officeDocument/2006/relationships" r:id="rId20" tooltip="Adquira o Plano Anual da Planilha Completa Day Trade"/>
          <a:extLst>
            <a:ext uri="{FF2B5EF4-FFF2-40B4-BE49-F238E27FC236}">
              <a16:creationId xmlns:a16="http://schemas.microsoft.com/office/drawing/2014/main" id="{1225E43C-9E86-45DE-9EEE-4680B6AE204A}"/>
            </a:ext>
          </a:extLst>
        </xdr:cNvPr>
        <xdr:cNvSpPr/>
      </xdr:nvSpPr>
      <xdr:spPr>
        <a:xfrm>
          <a:off x="476250" y="17868900"/>
          <a:ext cx="6804000"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ADQUIRIR</a:t>
          </a:r>
          <a:r>
            <a:rPr lang="pt-BR" sz="1100" b="1" baseline="0">
              <a:solidFill>
                <a:schemeClr val="tx2"/>
              </a:solidFill>
              <a:latin typeface="Bahnschrift SemiCondensed" panose="020B0502040204020203" pitchFamily="34" charset="0"/>
            </a:rPr>
            <a:t> O DIÁRIO</a:t>
          </a:r>
          <a:r>
            <a:rPr lang="pt-BR" sz="1100" b="1">
              <a:solidFill>
                <a:schemeClr val="tx2"/>
              </a:solidFill>
              <a:latin typeface="Bahnschrift SemiCondensed" panose="020B0502040204020203" pitchFamily="34" charset="0"/>
            </a:rPr>
            <a:t> DAY TRADER</a:t>
          </a:r>
          <a:r>
            <a:rPr lang="pt-BR" sz="1100" b="1" baseline="0">
              <a:solidFill>
                <a:schemeClr val="tx2"/>
              </a:solidFill>
              <a:latin typeface="Bahnschrift SemiCondensed" panose="020B0502040204020203" pitchFamily="34" charset="0"/>
            </a:rPr>
            <a:t>  (Exporte suas operações e automatize os resultados).</a:t>
          </a:r>
          <a:endParaRPr lang="pt-BR" sz="1100" b="1">
            <a:solidFill>
              <a:schemeClr val="tx2"/>
            </a:solidFill>
            <a:latin typeface="Bahnschrift SemiCondensed" panose="020B0502040204020203" pitchFamily="34" charset="0"/>
          </a:endParaRPr>
        </a:p>
      </xdr:txBody>
    </xdr:sp>
    <xdr:clientData/>
  </xdr:twoCellAnchor>
  <xdr:twoCellAnchor>
    <xdr:from>
      <xdr:col>3</xdr:col>
      <xdr:colOff>115291</xdr:colOff>
      <xdr:row>89</xdr:row>
      <xdr:rowOff>34164</xdr:rowOff>
    </xdr:from>
    <xdr:to>
      <xdr:col>3</xdr:col>
      <xdr:colOff>367978</xdr:colOff>
      <xdr:row>90</xdr:row>
      <xdr:rowOff>105189</xdr:rowOff>
    </xdr:to>
    <xdr:pic>
      <xdr:nvPicPr>
        <xdr:cNvPr id="20" name="Gráfico 19" descr="Carrinho de compras">
          <a:hlinkClick xmlns:r="http://schemas.openxmlformats.org/officeDocument/2006/relationships" r:id="rId21" tooltip="Adquira o Plano Anual da Planilha Completa Day Trade"/>
          <a:extLst>
            <a:ext uri="{FF2B5EF4-FFF2-40B4-BE49-F238E27FC236}">
              <a16:creationId xmlns:a16="http://schemas.microsoft.com/office/drawing/2014/main" id="{90DD5D5D-7278-4A53-A887-11ADA5A3A2F1}"/>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591541" y="17903064"/>
          <a:ext cx="252687" cy="252000"/>
        </a:xfrm>
        <a:prstGeom prst="rect">
          <a:avLst/>
        </a:prstGeom>
      </xdr:spPr>
    </xdr:pic>
    <xdr:clientData/>
  </xdr:twoCellAnchor>
  <xdr:twoCellAnchor>
    <xdr:from>
      <xdr:col>2</xdr:col>
      <xdr:colOff>0</xdr:colOff>
      <xdr:row>90</xdr:row>
      <xdr:rowOff>130195</xdr:rowOff>
    </xdr:from>
    <xdr:to>
      <xdr:col>11</xdr:col>
      <xdr:colOff>288900</xdr:colOff>
      <xdr:row>92</xdr:row>
      <xdr:rowOff>94883</xdr:rowOff>
    </xdr:to>
    <xdr:sp macro="" textlink="">
      <xdr:nvSpPr>
        <xdr:cNvPr id="21" name="Retângulo: Biselado 20">
          <a:hlinkClick xmlns:r="http://schemas.openxmlformats.org/officeDocument/2006/relationships" r:id="rId24" tooltip="Participe do Programa de Afiliados da Planilha Completa Day Trade"/>
          <a:extLst>
            <a:ext uri="{FF2B5EF4-FFF2-40B4-BE49-F238E27FC236}">
              <a16:creationId xmlns:a16="http://schemas.microsoft.com/office/drawing/2014/main" id="{B4CA2E08-B4D1-4EC9-B008-572AC49AA216}"/>
            </a:ext>
          </a:extLst>
        </xdr:cNvPr>
        <xdr:cNvSpPr/>
      </xdr:nvSpPr>
      <xdr:spPr>
        <a:xfrm>
          <a:off x="476250" y="18180070"/>
          <a:ext cx="6804000"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INDIQUE</a:t>
          </a:r>
          <a:r>
            <a:rPr lang="pt-BR" sz="1100" b="1" baseline="0">
              <a:solidFill>
                <a:schemeClr val="tx2"/>
              </a:solidFill>
              <a:latin typeface="Bahnschrift SemiCondensed" panose="020B0502040204020203" pitchFamily="34" charset="0"/>
            </a:rPr>
            <a:t> O DIÁRIO DAY TRADER (Tenha benefícios recorrentes por suas indicações).</a:t>
          </a:r>
          <a:endParaRPr lang="pt-BR" sz="1600" b="1">
            <a:solidFill>
              <a:schemeClr val="tx2"/>
            </a:solidFill>
            <a:latin typeface="Bahnschrift SemiCondensed" panose="020B0502040204020203" pitchFamily="34" charset="0"/>
          </a:endParaRPr>
        </a:p>
      </xdr:txBody>
    </xdr:sp>
    <xdr:clientData/>
  </xdr:twoCellAnchor>
  <xdr:twoCellAnchor>
    <xdr:from>
      <xdr:col>3</xdr:col>
      <xdr:colOff>115291</xdr:colOff>
      <xdr:row>90</xdr:row>
      <xdr:rowOff>154832</xdr:rowOff>
    </xdr:from>
    <xdr:to>
      <xdr:col>3</xdr:col>
      <xdr:colOff>367978</xdr:colOff>
      <xdr:row>92</xdr:row>
      <xdr:rowOff>44882</xdr:rowOff>
    </xdr:to>
    <xdr:pic>
      <xdr:nvPicPr>
        <xdr:cNvPr id="25" name="Gráfico 24" descr="Moedas">
          <a:hlinkClick xmlns:r="http://schemas.openxmlformats.org/officeDocument/2006/relationships" r:id="rId25" tooltip="Participe do Programa de Afiliados da Planilha Completa Day Trade"/>
          <a:extLst>
            <a:ext uri="{FF2B5EF4-FFF2-40B4-BE49-F238E27FC236}">
              <a16:creationId xmlns:a16="http://schemas.microsoft.com/office/drawing/2014/main" id="{80BB8709-5C79-49F1-99C8-EF604C796FF5}"/>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 uri="{96DAC541-7B7A-43D3-8B79-37D633B846F1}">
              <asvg:svgBlip xmlns:asvg="http://schemas.microsoft.com/office/drawing/2016/SVG/main" r:embed="rId27"/>
            </a:ext>
          </a:extLst>
        </a:blip>
        <a:stretch>
          <a:fillRect/>
        </a:stretch>
      </xdr:blipFill>
      <xdr:spPr>
        <a:xfrm>
          <a:off x="591541" y="18204707"/>
          <a:ext cx="252687" cy="252000"/>
        </a:xfrm>
        <a:prstGeom prst="rect">
          <a:avLst/>
        </a:prstGeom>
      </xdr:spPr>
    </xdr:pic>
    <xdr:clientData/>
  </xdr:twoCellAnchor>
  <xdr:twoCellAnchor>
    <xdr:from>
      <xdr:col>2</xdr:col>
      <xdr:colOff>0</xdr:colOff>
      <xdr:row>92</xdr:row>
      <xdr:rowOff>82936</xdr:rowOff>
    </xdr:from>
    <xdr:to>
      <xdr:col>11</xdr:col>
      <xdr:colOff>288900</xdr:colOff>
      <xdr:row>94</xdr:row>
      <xdr:rowOff>47624</xdr:rowOff>
    </xdr:to>
    <xdr:sp macro="" textlink="">
      <xdr:nvSpPr>
        <xdr:cNvPr id="26" name="Retângulo: Biselado 25">
          <a:hlinkClick xmlns:r="http://schemas.openxmlformats.org/officeDocument/2006/relationships" r:id="rId24" tooltip="Solicite um suporte ou serviço"/>
          <a:extLst>
            <a:ext uri="{FF2B5EF4-FFF2-40B4-BE49-F238E27FC236}">
              <a16:creationId xmlns:a16="http://schemas.microsoft.com/office/drawing/2014/main" id="{CF7CA867-0FB0-48D7-A7A7-2792D94FEC32}"/>
            </a:ext>
          </a:extLst>
        </xdr:cNvPr>
        <xdr:cNvSpPr/>
      </xdr:nvSpPr>
      <xdr:spPr>
        <a:xfrm>
          <a:off x="476250" y="18494761"/>
          <a:ext cx="6804000"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SUPORTE E SERVIÇOS</a:t>
          </a:r>
          <a:endParaRPr lang="pt-BR" sz="1600" b="1">
            <a:solidFill>
              <a:schemeClr val="tx2"/>
            </a:solidFill>
            <a:latin typeface="Bahnschrift SemiCondensed" panose="020B0502040204020203" pitchFamily="34" charset="0"/>
          </a:endParaRPr>
        </a:p>
      </xdr:txBody>
    </xdr:sp>
    <xdr:clientData/>
  </xdr:twoCellAnchor>
  <xdr:twoCellAnchor>
    <xdr:from>
      <xdr:col>3</xdr:col>
      <xdr:colOff>93859</xdr:colOff>
      <xdr:row>92</xdr:row>
      <xdr:rowOff>114718</xdr:rowOff>
    </xdr:from>
    <xdr:to>
      <xdr:col>3</xdr:col>
      <xdr:colOff>346546</xdr:colOff>
      <xdr:row>94</xdr:row>
      <xdr:rowOff>4768</xdr:rowOff>
    </xdr:to>
    <xdr:pic>
      <xdr:nvPicPr>
        <xdr:cNvPr id="27" name="Gráfico 26" descr="Call center">
          <a:hlinkClick xmlns:r="http://schemas.openxmlformats.org/officeDocument/2006/relationships" r:id="rId28" tooltip="Solicite um suporte ou serviço"/>
          <a:extLst>
            <a:ext uri="{FF2B5EF4-FFF2-40B4-BE49-F238E27FC236}">
              <a16:creationId xmlns:a16="http://schemas.microsoft.com/office/drawing/2014/main" id="{663D2BFB-7AB1-4DFE-9C0C-857DEF9422C2}"/>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 uri="{96DAC541-7B7A-43D3-8B79-37D633B846F1}">
              <asvg:svgBlip xmlns:asvg="http://schemas.microsoft.com/office/drawing/2016/SVG/main" r:embed="rId30"/>
            </a:ext>
          </a:extLst>
        </a:blip>
        <a:stretch>
          <a:fillRect/>
        </a:stretch>
      </xdr:blipFill>
      <xdr:spPr>
        <a:xfrm>
          <a:off x="570109" y="18526543"/>
          <a:ext cx="252687" cy="25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3</xdr:col>
      <xdr:colOff>85725</xdr:colOff>
      <xdr:row>21</xdr:row>
      <xdr:rowOff>0</xdr:rowOff>
    </xdr:from>
    <xdr:ext cx="0" cy="342900"/>
    <xdr:pic>
      <xdr:nvPicPr>
        <xdr:cNvPr id="2" name="image8.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76200</xdr:colOff>
      <xdr:row>21</xdr:row>
      <xdr:rowOff>0</xdr:rowOff>
    </xdr:from>
    <xdr:ext cx="0" cy="342900"/>
    <xdr:pic>
      <xdr:nvPicPr>
        <xdr:cNvPr id="3" name="image8.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666750</xdr:colOff>
      <xdr:row>21</xdr:row>
      <xdr:rowOff>114300</xdr:rowOff>
    </xdr:from>
    <xdr:ext cx="0" cy="342900"/>
    <xdr:pic>
      <xdr:nvPicPr>
        <xdr:cNvPr id="5" name="image8.png">
          <a:extLst>
            <a:ext uri="{FF2B5EF4-FFF2-40B4-BE49-F238E27FC236}">
              <a16:creationId xmlns:a16="http://schemas.microsoft.com/office/drawing/2014/main" id="{00000000-0008-0000-0200-000005000000}"/>
            </a:ext>
          </a:extLst>
        </xdr:cNvPr>
        <xdr:cNvPicPr preferRelativeResize="0"/>
      </xdr:nvPicPr>
      <xdr:blipFill>
        <a:blip xmlns:r="http://schemas.openxmlformats.org/officeDocument/2006/relationships" r:embed="rId1" cstate="print"/>
        <a:stretch>
          <a:fillRect/>
        </a:stretch>
      </xdr:blipFill>
      <xdr:spPr>
        <a:xfrm>
          <a:off x="2047875" y="4819650"/>
          <a:ext cx="0" cy="342900"/>
        </a:xfrm>
        <a:prstGeom prst="rect">
          <a:avLst/>
        </a:prstGeom>
        <a:noFill/>
      </xdr:spPr>
    </xdr:pic>
    <xdr:clientData fLocksWithSheet="0"/>
  </xdr:oneCellAnchor>
  <xdr:oneCellAnchor>
    <xdr:from>
      <xdr:col>4</xdr:col>
      <xdr:colOff>85725</xdr:colOff>
      <xdr:row>34</xdr:row>
      <xdr:rowOff>0</xdr:rowOff>
    </xdr:from>
    <xdr:ext cx="0" cy="342900"/>
    <xdr:pic>
      <xdr:nvPicPr>
        <xdr:cNvPr id="6" name="image8.png">
          <a:extLst>
            <a:ext uri="{FF2B5EF4-FFF2-40B4-BE49-F238E27FC236}">
              <a16:creationId xmlns:a16="http://schemas.microsoft.com/office/drawing/2014/main" id="{00000000-0008-0000-0200-00000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76200</xdr:colOff>
      <xdr:row>34</xdr:row>
      <xdr:rowOff>0</xdr:rowOff>
    </xdr:from>
    <xdr:ext cx="0" cy="342900"/>
    <xdr:pic>
      <xdr:nvPicPr>
        <xdr:cNvPr id="7" name="image8.png">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85725</xdr:colOff>
      <xdr:row>38</xdr:row>
      <xdr:rowOff>0</xdr:rowOff>
    </xdr:from>
    <xdr:ext cx="0" cy="342900"/>
    <xdr:pic>
      <xdr:nvPicPr>
        <xdr:cNvPr id="8" name="image8.png">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76200</xdr:colOff>
      <xdr:row>38</xdr:row>
      <xdr:rowOff>0</xdr:rowOff>
    </xdr:from>
    <xdr:ext cx="0" cy="342900"/>
    <xdr:pic>
      <xdr:nvPicPr>
        <xdr:cNvPr id="9" name="image8.png">
          <a:extLst>
            <a:ext uri="{FF2B5EF4-FFF2-40B4-BE49-F238E27FC236}">
              <a16:creationId xmlns:a16="http://schemas.microsoft.com/office/drawing/2014/main" id="{00000000-0008-0000-0200-00000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85725</xdr:colOff>
      <xdr:row>35</xdr:row>
      <xdr:rowOff>0</xdr:rowOff>
    </xdr:from>
    <xdr:ext cx="0" cy="342900"/>
    <xdr:pic>
      <xdr:nvPicPr>
        <xdr:cNvPr id="14" name="image8.png">
          <a:extLst>
            <a:ext uri="{FF2B5EF4-FFF2-40B4-BE49-F238E27FC236}">
              <a16:creationId xmlns:a16="http://schemas.microsoft.com/office/drawing/2014/main" id="{00000000-0008-0000-0200-00000E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76200</xdr:colOff>
      <xdr:row>35</xdr:row>
      <xdr:rowOff>0</xdr:rowOff>
    </xdr:from>
    <xdr:ext cx="0" cy="342900"/>
    <xdr:pic>
      <xdr:nvPicPr>
        <xdr:cNvPr id="15" name="image8.png">
          <a:extLst>
            <a:ext uri="{FF2B5EF4-FFF2-40B4-BE49-F238E27FC236}">
              <a16:creationId xmlns:a16="http://schemas.microsoft.com/office/drawing/2014/main" id="{00000000-0008-0000-0200-00000F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85725</xdr:colOff>
      <xdr:row>38</xdr:row>
      <xdr:rowOff>0</xdr:rowOff>
    </xdr:from>
    <xdr:ext cx="0" cy="342900"/>
    <xdr:pic>
      <xdr:nvPicPr>
        <xdr:cNvPr id="16" name="image8.png">
          <a:extLst>
            <a:ext uri="{FF2B5EF4-FFF2-40B4-BE49-F238E27FC236}">
              <a16:creationId xmlns:a16="http://schemas.microsoft.com/office/drawing/2014/main" id="{00000000-0008-0000-0200-000010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161925</xdr:colOff>
      <xdr:row>38</xdr:row>
      <xdr:rowOff>104775</xdr:rowOff>
    </xdr:from>
    <xdr:ext cx="0" cy="342900"/>
    <xdr:pic>
      <xdr:nvPicPr>
        <xdr:cNvPr id="17" name="image8.png">
          <a:extLst>
            <a:ext uri="{FF2B5EF4-FFF2-40B4-BE49-F238E27FC236}">
              <a16:creationId xmlns:a16="http://schemas.microsoft.com/office/drawing/2014/main" id="{00000000-0008-0000-0200-000011000000}"/>
            </a:ext>
          </a:extLst>
        </xdr:cNvPr>
        <xdr:cNvPicPr preferRelativeResize="0"/>
      </xdr:nvPicPr>
      <xdr:blipFill>
        <a:blip xmlns:r="http://schemas.openxmlformats.org/officeDocument/2006/relationships" r:embed="rId1" cstate="print"/>
        <a:stretch>
          <a:fillRect/>
        </a:stretch>
      </xdr:blipFill>
      <xdr:spPr>
        <a:xfrm>
          <a:off x="2438400" y="7648575"/>
          <a:ext cx="0" cy="342900"/>
        </a:xfrm>
        <a:prstGeom prst="rect">
          <a:avLst/>
        </a:prstGeom>
        <a:noFill/>
      </xdr:spPr>
    </xdr:pic>
    <xdr:clientData fLocksWithSheet="0"/>
  </xdr:oneCellAnchor>
  <xdr:oneCellAnchor>
    <xdr:from>
      <xdr:col>7</xdr:col>
      <xdr:colOff>85725</xdr:colOff>
      <xdr:row>34</xdr:row>
      <xdr:rowOff>0</xdr:rowOff>
    </xdr:from>
    <xdr:ext cx="0" cy="342900"/>
    <xdr:pic>
      <xdr:nvPicPr>
        <xdr:cNvPr id="18" name="image8.png">
          <a:extLst>
            <a:ext uri="{FF2B5EF4-FFF2-40B4-BE49-F238E27FC236}">
              <a16:creationId xmlns:a16="http://schemas.microsoft.com/office/drawing/2014/main" id="{00000000-0008-0000-0200-00001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7</xdr:col>
      <xdr:colOff>76200</xdr:colOff>
      <xdr:row>34</xdr:row>
      <xdr:rowOff>0</xdr:rowOff>
    </xdr:from>
    <xdr:ext cx="0" cy="342900"/>
    <xdr:pic>
      <xdr:nvPicPr>
        <xdr:cNvPr id="19" name="image8.png">
          <a:extLst>
            <a:ext uri="{FF2B5EF4-FFF2-40B4-BE49-F238E27FC236}">
              <a16:creationId xmlns:a16="http://schemas.microsoft.com/office/drawing/2014/main" id="{00000000-0008-0000-0200-00001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7</xdr:col>
      <xdr:colOff>85725</xdr:colOff>
      <xdr:row>38</xdr:row>
      <xdr:rowOff>0</xdr:rowOff>
    </xdr:from>
    <xdr:ext cx="0" cy="342900"/>
    <xdr:pic>
      <xdr:nvPicPr>
        <xdr:cNvPr id="20" name="image8.png">
          <a:extLst>
            <a:ext uri="{FF2B5EF4-FFF2-40B4-BE49-F238E27FC236}">
              <a16:creationId xmlns:a16="http://schemas.microsoft.com/office/drawing/2014/main" id="{00000000-0008-0000-0200-00001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7</xdr:col>
      <xdr:colOff>76200</xdr:colOff>
      <xdr:row>38</xdr:row>
      <xdr:rowOff>0</xdr:rowOff>
    </xdr:from>
    <xdr:ext cx="0" cy="342900"/>
    <xdr:pic>
      <xdr:nvPicPr>
        <xdr:cNvPr id="21" name="image8.png">
          <a:extLst>
            <a:ext uri="{FF2B5EF4-FFF2-40B4-BE49-F238E27FC236}">
              <a16:creationId xmlns:a16="http://schemas.microsoft.com/office/drawing/2014/main" id="{00000000-0008-0000-0200-00001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8</xdr:col>
      <xdr:colOff>85725</xdr:colOff>
      <xdr:row>35</xdr:row>
      <xdr:rowOff>0</xdr:rowOff>
    </xdr:from>
    <xdr:ext cx="0" cy="342900"/>
    <xdr:pic>
      <xdr:nvPicPr>
        <xdr:cNvPr id="22" name="image8.png">
          <a:extLst>
            <a:ext uri="{FF2B5EF4-FFF2-40B4-BE49-F238E27FC236}">
              <a16:creationId xmlns:a16="http://schemas.microsoft.com/office/drawing/2014/main" id="{00000000-0008-0000-0200-00001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8</xdr:col>
      <xdr:colOff>76200</xdr:colOff>
      <xdr:row>35</xdr:row>
      <xdr:rowOff>0</xdr:rowOff>
    </xdr:from>
    <xdr:ext cx="0" cy="342900"/>
    <xdr:pic>
      <xdr:nvPicPr>
        <xdr:cNvPr id="23" name="image8.png">
          <a:extLst>
            <a:ext uri="{FF2B5EF4-FFF2-40B4-BE49-F238E27FC236}">
              <a16:creationId xmlns:a16="http://schemas.microsoft.com/office/drawing/2014/main" id="{00000000-0008-0000-0200-00001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8</xdr:col>
      <xdr:colOff>85725</xdr:colOff>
      <xdr:row>38</xdr:row>
      <xdr:rowOff>0</xdr:rowOff>
    </xdr:from>
    <xdr:ext cx="0" cy="342900"/>
    <xdr:pic>
      <xdr:nvPicPr>
        <xdr:cNvPr id="24" name="image8.png">
          <a:extLst>
            <a:ext uri="{FF2B5EF4-FFF2-40B4-BE49-F238E27FC236}">
              <a16:creationId xmlns:a16="http://schemas.microsoft.com/office/drawing/2014/main" id="{00000000-0008-0000-0200-00001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8</xdr:col>
      <xdr:colOff>76200</xdr:colOff>
      <xdr:row>38</xdr:row>
      <xdr:rowOff>0</xdr:rowOff>
    </xdr:from>
    <xdr:ext cx="0" cy="342900"/>
    <xdr:pic>
      <xdr:nvPicPr>
        <xdr:cNvPr id="25" name="image8.png">
          <a:extLst>
            <a:ext uri="{FF2B5EF4-FFF2-40B4-BE49-F238E27FC236}">
              <a16:creationId xmlns:a16="http://schemas.microsoft.com/office/drawing/2014/main" id="{00000000-0008-0000-0200-00001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10</xdr:col>
      <xdr:colOff>85725</xdr:colOff>
      <xdr:row>21</xdr:row>
      <xdr:rowOff>0</xdr:rowOff>
    </xdr:from>
    <xdr:ext cx="0" cy="342900"/>
    <xdr:pic>
      <xdr:nvPicPr>
        <xdr:cNvPr id="26" name="image8.png">
          <a:extLst>
            <a:ext uri="{FF2B5EF4-FFF2-40B4-BE49-F238E27FC236}">
              <a16:creationId xmlns:a16="http://schemas.microsoft.com/office/drawing/2014/main" id="{00000000-0008-0000-0200-00001A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10</xdr:col>
      <xdr:colOff>76200</xdr:colOff>
      <xdr:row>21</xdr:row>
      <xdr:rowOff>0</xdr:rowOff>
    </xdr:from>
    <xdr:ext cx="0" cy="342900"/>
    <xdr:pic>
      <xdr:nvPicPr>
        <xdr:cNvPr id="27" name="image8.png">
          <a:extLst>
            <a:ext uri="{FF2B5EF4-FFF2-40B4-BE49-F238E27FC236}">
              <a16:creationId xmlns:a16="http://schemas.microsoft.com/office/drawing/2014/main" id="{00000000-0008-0000-0200-00001B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11</xdr:col>
      <xdr:colOff>85725</xdr:colOff>
      <xdr:row>34</xdr:row>
      <xdr:rowOff>0</xdr:rowOff>
    </xdr:from>
    <xdr:ext cx="0" cy="342900"/>
    <xdr:pic>
      <xdr:nvPicPr>
        <xdr:cNvPr id="30" name="image8.png">
          <a:extLst>
            <a:ext uri="{FF2B5EF4-FFF2-40B4-BE49-F238E27FC236}">
              <a16:creationId xmlns:a16="http://schemas.microsoft.com/office/drawing/2014/main" id="{00000000-0008-0000-0200-00001E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11</xdr:col>
      <xdr:colOff>76200</xdr:colOff>
      <xdr:row>34</xdr:row>
      <xdr:rowOff>0</xdr:rowOff>
    </xdr:from>
    <xdr:ext cx="0" cy="342900"/>
    <xdr:pic>
      <xdr:nvPicPr>
        <xdr:cNvPr id="31" name="image8.png">
          <a:extLst>
            <a:ext uri="{FF2B5EF4-FFF2-40B4-BE49-F238E27FC236}">
              <a16:creationId xmlns:a16="http://schemas.microsoft.com/office/drawing/2014/main" id="{00000000-0008-0000-0200-00001F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11</xdr:col>
      <xdr:colOff>85725</xdr:colOff>
      <xdr:row>38</xdr:row>
      <xdr:rowOff>0</xdr:rowOff>
    </xdr:from>
    <xdr:ext cx="0" cy="342900"/>
    <xdr:pic>
      <xdr:nvPicPr>
        <xdr:cNvPr id="32" name="image8.png">
          <a:extLst>
            <a:ext uri="{FF2B5EF4-FFF2-40B4-BE49-F238E27FC236}">
              <a16:creationId xmlns:a16="http://schemas.microsoft.com/office/drawing/2014/main" id="{00000000-0008-0000-0200-000020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11</xdr:col>
      <xdr:colOff>76200</xdr:colOff>
      <xdr:row>38</xdr:row>
      <xdr:rowOff>0</xdr:rowOff>
    </xdr:from>
    <xdr:ext cx="0" cy="342900"/>
    <xdr:pic>
      <xdr:nvPicPr>
        <xdr:cNvPr id="33" name="image8.png">
          <a:extLst>
            <a:ext uri="{FF2B5EF4-FFF2-40B4-BE49-F238E27FC236}">
              <a16:creationId xmlns:a16="http://schemas.microsoft.com/office/drawing/2014/main" id="{00000000-0008-0000-0200-000021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12</xdr:col>
      <xdr:colOff>85725</xdr:colOff>
      <xdr:row>35</xdr:row>
      <xdr:rowOff>0</xdr:rowOff>
    </xdr:from>
    <xdr:ext cx="0" cy="342900"/>
    <xdr:pic>
      <xdr:nvPicPr>
        <xdr:cNvPr id="34" name="image8.png">
          <a:extLst>
            <a:ext uri="{FF2B5EF4-FFF2-40B4-BE49-F238E27FC236}">
              <a16:creationId xmlns:a16="http://schemas.microsoft.com/office/drawing/2014/main" id="{00000000-0008-0000-0200-00002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12</xdr:col>
      <xdr:colOff>76200</xdr:colOff>
      <xdr:row>35</xdr:row>
      <xdr:rowOff>0</xdr:rowOff>
    </xdr:from>
    <xdr:ext cx="0" cy="342900"/>
    <xdr:pic>
      <xdr:nvPicPr>
        <xdr:cNvPr id="35" name="image8.png">
          <a:extLst>
            <a:ext uri="{FF2B5EF4-FFF2-40B4-BE49-F238E27FC236}">
              <a16:creationId xmlns:a16="http://schemas.microsoft.com/office/drawing/2014/main" id="{00000000-0008-0000-0200-00002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13</xdr:col>
      <xdr:colOff>85725</xdr:colOff>
      <xdr:row>35</xdr:row>
      <xdr:rowOff>0</xdr:rowOff>
    </xdr:from>
    <xdr:ext cx="0" cy="342900"/>
    <xdr:pic>
      <xdr:nvPicPr>
        <xdr:cNvPr id="38" name="image8.png">
          <a:extLst>
            <a:ext uri="{FF2B5EF4-FFF2-40B4-BE49-F238E27FC236}">
              <a16:creationId xmlns:a16="http://schemas.microsoft.com/office/drawing/2014/main" id="{00000000-0008-0000-0200-00002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13</xdr:col>
      <xdr:colOff>76200</xdr:colOff>
      <xdr:row>35</xdr:row>
      <xdr:rowOff>0</xdr:rowOff>
    </xdr:from>
    <xdr:ext cx="0" cy="342900"/>
    <xdr:pic>
      <xdr:nvPicPr>
        <xdr:cNvPr id="39" name="image8.png">
          <a:extLst>
            <a:ext uri="{FF2B5EF4-FFF2-40B4-BE49-F238E27FC236}">
              <a16:creationId xmlns:a16="http://schemas.microsoft.com/office/drawing/2014/main" id="{00000000-0008-0000-0200-00002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13</xdr:col>
      <xdr:colOff>85725</xdr:colOff>
      <xdr:row>38</xdr:row>
      <xdr:rowOff>0</xdr:rowOff>
    </xdr:from>
    <xdr:ext cx="0" cy="342900"/>
    <xdr:pic>
      <xdr:nvPicPr>
        <xdr:cNvPr id="40" name="image8.png">
          <a:extLst>
            <a:ext uri="{FF2B5EF4-FFF2-40B4-BE49-F238E27FC236}">
              <a16:creationId xmlns:a16="http://schemas.microsoft.com/office/drawing/2014/main" id="{00000000-0008-0000-0200-00002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13</xdr:col>
      <xdr:colOff>76200</xdr:colOff>
      <xdr:row>38</xdr:row>
      <xdr:rowOff>0</xdr:rowOff>
    </xdr:from>
    <xdr:ext cx="0" cy="342900"/>
    <xdr:pic>
      <xdr:nvPicPr>
        <xdr:cNvPr id="41" name="image8.png">
          <a:extLst>
            <a:ext uri="{FF2B5EF4-FFF2-40B4-BE49-F238E27FC236}">
              <a16:creationId xmlns:a16="http://schemas.microsoft.com/office/drawing/2014/main" id="{00000000-0008-0000-0200-00002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14</xdr:col>
      <xdr:colOff>85725</xdr:colOff>
      <xdr:row>34</xdr:row>
      <xdr:rowOff>0</xdr:rowOff>
    </xdr:from>
    <xdr:ext cx="0" cy="342900"/>
    <xdr:pic>
      <xdr:nvPicPr>
        <xdr:cNvPr id="42" name="image8.png">
          <a:extLst>
            <a:ext uri="{FF2B5EF4-FFF2-40B4-BE49-F238E27FC236}">
              <a16:creationId xmlns:a16="http://schemas.microsoft.com/office/drawing/2014/main" id="{00000000-0008-0000-0200-00002A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14</xdr:col>
      <xdr:colOff>76200</xdr:colOff>
      <xdr:row>34</xdr:row>
      <xdr:rowOff>0</xdr:rowOff>
    </xdr:from>
    <xdr:ext cx="0" cy="342900"/>
    <xdr:pic>
      <xdr:nvPicPr>
        <xdr:cNvPr id="43" name="image8.png">
          <a:extLst>
            <a:ext uri="{FF2B5EF4-FFF2-40B4-BE49-F238E27FC236}">
              <a16:creationId xmlns:a16="http://schemas.microsoft.com/office/drawing/2014/main" id="{00000000-0008-0000-0200-00002B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14</xdr:col>
      <xdr:colOff>85725</xdr:colOff>
      <xdr:row>38</xdr:row>
      <xdr:rowOff>0</xdr:rowOff>
    </xdr:from>
    <xdr:ext cx="0" cy="342900"/>
    <xdr:pic>
      <xdr:nvPicPr>
        <xdr:cNvPr id="44" name="image8.png">
          <a:extLst>
            <a:ext uri="{FF2B5EF4-FFF2-40B4-BE49-F238E27FC236}">
              <a16:creationId xmlns:a16="http://schemas.microsoft.com/office/drawing/2014/main" id="{00000000-0008-0000-0200-00002C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14</xdr:col>
      <xdr:colOff>76200</xdr:colOff>
      <xdr:row>38</xdr:row>
      <xdr:rowOff>0</xdr:rowOff>
    </xdr:from>
    <xdr:ext cx="0" cy="342900"/>
    <xdr:pic>
      <xdr:nvPicPr>
        <xdr:cNvPr id="45" name="image8.png">
          <a:extLst>
            <a:ext uri="{FF2B5EF4-FFF2-40B4-BE49-F238E27FC236}">
              <a16:creationId xmlns:a16="http://schemas.microsoft.com/office/drawing/2014/main" id="{00000000-0008-0000-0200-00002D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15</xdr:col>
      <xdr:colOff>85725</xdr:colOff>
      <xdr:row>35</xdr:row>
      <xdr:rowOff>0</xdr:rowOff>
    </xdr:from>
    <xdr:ext cx="0" cy="342900"/>
    <xdr:pic>
      <xdr:nvPicPr>
        <xdr:cNvPr id="46" name="image8.png">
          <a:extLst>
            <a:ext uri="{FF2B5EF4-FFF2-40B4-BE49-F238E27FC236}">
              <a16:creationId xmlns:a16="http://schemas.microsoft.com/office/drawing/2014/main" id="{00000000-0008-0000-0200-00002E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15</xdr:col>
      <xdr:colOff>76200</xdr:colOff>
      <xdr:row>35</xdr:row>
      <xdr:rowOff>0</xdr:rowOff>
    </xdr:from>
    <xdr:ext cx="0" cy="342900"/>
    <xdr:pic>
      <xdr:nvPicPr>
        <xdr:cNvPr id="47" name="image8.png">
          <a:extLst>
            <a:ext uri="{FF2B5EF4-FFF2-40B4-BE49-F238E27FC236}">
              <a16:creationId xmlns:a16="http://schemas.microsoft.com/office/drawing/2014/main" id="{00000000-0008-0000-0200-00002F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15</xdr:col>
      <xdr:colOff>85725</xdr:colOff>
      <xdr:row>38</xdr:row>
      <xdr:rowOff>0</xdr:rowOff>
    </xdr:from>
    <xdr:ext cx="0" cy="342900"/>
    <xdr:pic>
      <xdr:nvPicPr>
        <xdr:cNvPr id="48" name="image8.png">
          <a:extLst>
            <a:ext uri="{FF2B5EF4-FFF2-40B4-BE49-F238E27FC236}">
              <a16:creationId xmlns:a16="http://schemas.microsoft.com/office/drawing/2014/main" id="{00000000-0008-0000-0200-000030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15</xdr:col>
      <xdr:colOff>76200</xdr:colOff>
      <xdr:row>38</xdr:row>
      <xdr:rowOff>0</xdr:rowOff>
    </xdr:from>
    <xdr:ext cx="0" cy="342900"/>
    <xdr:pic>
      <xdr:nvPicPr>
        <xdr:cNvPr id="49" name="image8.png">
          <a:extLst>
            <a:ext uri="{FF2B5EF4-FFF2-40B4-BE49-F238E27FC236}">
              <a16:creationId xmlns:a16="http://schemas.microsoft.com/office/drawing/2014/main" id="{00000000-0008-0000-0200-000031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14</xdr:col>
      <xdr:colOff>85725</xdr:colOff>
      <xdr:row>34</xdr:row>
      <xdr:rowOff>0</xdr:rowOff>
    </xdr:from>
    <xdr:ext cx="0" cy="342900"/>
    <xdr:pic>
      <xdr:nvPicPr>
        <xdr:cNvPr id="50" name="image8.png">
          <a:extLst>
            <a:ext uri="{FF2B5EF4-FFF2-40B4-BE49-F238E27FC236}">
              <a16:creationId xmlns:a16="http://schemas.microsoft.com/office/drawing/2014/main" id="{00000000-0008-0000-0200-00003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14</xdr:col>
      <xdr:colOff>76200</xdr:colOff>
      <xdr:row>34</xdr:row>
      <xdr:rowOff>0</xdr:rowOff>
    </xdr:from>
    <xdr:ext cx="0" cy="342900"/>
    <xdr:pic>
      <xdr:nvPicPr>
        <xdr:cNvPr id="51" name="image8.png">
          <a:extLst>
            <a:ext uri="{FF2B5EF4-FFF2-40B4-BE49-F238E27FC236}">
              <a16:creationId xmlns:a16="http://schemas.microsoft.com/office/drawing/2014/main" id="{00000000-0008-0000-0200-00003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11</xdr:col>
      <xdr:colOff>85725</xdr:colOff>
      <xdr:row>34</xdr:row>
      <xdr:rowOff>0</xdr:rowOff>
    </xdr:from>
    <xdr:ext cx="0" cy="342900"/>
    <xdr:pic>
      <xdr:nvPicPr>
        <xdr:cNvPr id="60" name="image8.png">
          <a:extLst>
            <a:ext uri="{FF2B5EF4-FFF2-40B4-BE49-F238E27FC236}">
              <a16:creationId xmlns:a16="http://schemas.microsoft.com/office/drawing/2014/main" id="{C63BE089-7679-4147-8495-0C44DF27B55C}"/>
            </a:ext>
          </a:extLst>
        </xdr:cNvPr>
        <xdr:cNvPicPr preferRelativeResize="0"/>
      </xdr:nvPicPr>
      <xdr:blipFill>
        <a:blip xmlns:r="http://schemas.openxmlformats.org/officeDocument/2006/relationships" r:embed="rId1" cstate="print"/>
        <a:stretch>
          <a:fillRect/>
        </a:stretch>
      </xdr:blipFill>
      <xdr:spPr>
        <a:xfrm>
          <a:off x="1466850" y="4886325"/>
          <a:ext cx="0" cy="342900"/>
        </a:xfrm>
        <a:prstGeom prst="rect">
          <a:avLst/>
        </a:prstGeom>
        <a:noFill/>
      </xdr:spPr>
    </xdr:pic>
    <xdr:clientData fLocksWithSheet="0"/>
  </xdr:oneCellAnchor>
  <xdr:oneCellAnchor>
    <xdr:from>
      <xdr:col>11</xdr:col>
      <xdr:colOff>76200</xdr:colOff>
      <xdr:row>34</xdr:row>
      <xdr:rowOff>0</xdr:rowOff>
    </xdr:from>
    <xdr:ext cx="0" cy="342900"/>
    <xdr:pic>
      <xdr:nvPicPr>
        <xdr:cNvPr id="61" name="image8.png">
          <a:extLst>
            <a:ext uri="{FF2B5EF4-FFF2-40B4-BE49-F238E27FC236}">
              <a16:creationId xmlns:a16="http://schemas.microsoft.com/office/drawing/2014/main" id="{C3C10233-F6E1-4F55-A146-895FA4376A37}"/>
            </a:ext>
          </a:extLst>
        </xdr:cNvPr>
        <xdr:cNvPicPr preferRelativeResize="0"/>
      </xdr:nvPicPr>
      <xdr:blipFill>
        <a:blip xmlns:r="http://schemas.openxmlformats.org/officeDocument/2006/relationships" r:embed="rId1" cstate="print"/>
        <a:stretch>
          <a:fillRect/>
        </a:stretch>
      </xdr:blipFill>
      <xdr:spPr>
        <a:xfrm>
          <a:off x="1457325" y="4886325"/>
          <a:ext cx="0" cy="342900"/>
        </a:xfrm>
        <a:prstGeom prst="rect">
          <a:avLst/>
        </a:prstGeom>
        <a:noFill/>
      </xdr:spPr>
    </xdr:pic>
    <xdr:clientData fLocksWithSheet="0"/>
  </xdr:oneCellAnchor>
  <xdr:oneCellAnchor>
    <xdr:from>
      <xdr:col>11</xdr:col>
      <xdr:colOff>85725</xdr:colOff>
      <xdr:row>38</xdr:row>
      <xdr:rowOff>0</xdr:rowOff>
    </xdr:from>
    <xdr:ext cx="0" cy="342900"/>
    <xdr:pic>
      <xdr:nvPicPr>
        <xdr:cNvPr id="62" name="image8.png">
          <a:extLst>
            <a:ext uri="{FF2B5EF4-FFF2-40B4-BE49-F238E27FC236}">
              <a16:creationId xmlns:a16="http://schemas.microsoft.com/office/drawing/2014/main" id="{505B1A30-0086-4E53-A942-0B50D899AAC0}"/>
            </a:ext>
          </a:extLst>
        </xdr:cNvPr>
        <xdr:cNvPicPr preferRelativeResize="0"/>
      </xdr:nvPicPr>
      <xdr:blipFill>
        <a:blip xmlns:r="http://schemas.openxmlformats.org/officeDocument/2006/relationships" r:embed="rId1" cstate="print"/>
        <a:stretch>
          <a:fillRect/>
        </a:stretch>
      </xdr:blipFill>
      <xdr:spPr>
        <a:xfrm>
          <a:off x="1466850" y="5067300"/>
          <a:ext cx="0" cy="342900"/>
        </a:xfrm>
        <a:prstGeom prst="rect">
          <a:avLst/>
        </a:prstGeom>
        <a:noFill/>
      </xdr:spPr>
    </xdr:pic>
    <xdr:clientData fLocksWithSheet="0"/>
  </xdr:oneCellAnchor>
  <xdr:oneCellAnchor>
    <xdr:from>
      <xdr:col>11</xdr:col>
      <xdr:colOff>76200</xdr:colOff>
      <xdr:row>38</xdr:row>
      <xdr:rowOff>0</xdr:rowOff>
    </xdr:from>
    <xdr:ext cx="0" cy="342900"/>
    <xdr:pic>
      <xdr:nvPicPr>
        <xdr:cNvPr id="63" name="image8.png">
          <a:extLst>
            <a:ext uri="{FF2B5EF4-FFF2-40B4-BE49-F238E27FC236}">
              <a16:creationId xmlns:a16="http://schemas.microsoft.com/office/drawing/2014/main" id="{4879585E-6CE8-469F-BE71-7B8DDA5F62E0}"/>
            </a:ext>
          </a:extLst>
        </xdr:cNvPr>
        <xdr:cNvPicPr preferRelativeResize="0"/>
      </xdr:nvPicPr>
      <xdr:blipFill>
        <a:blip xmlns:r="http://schemas.openxmlformats.org/officeDocument/2006/relationships" r:embed="rId1" cstate="print"/>
        <a:stretch>
          <a:fillRect/>
        </a:stretch>
      </xdr:blipFill>
      <xdr:spPr>
        <a:xfrm>
          <a:off x="1457325" y="5067300"/>
          <a:ext cx="0" cy="342900"/>
        </a:xfrm>
        <a:prstGeom prst="rect">
          <a:avLst/>
        </a:prstGeom>
        <a:noFill/>
      </xdr:spPr>
    </xdr:pic>
    <xdr:clientData fLocksWithSheet="0"/>
  </xdr:oneCellAnchor>
  <xdr:oneCellAnchor>
    <xdr:from>
      <xdr:col>13</xdr:col>
      <xdr:colOff>85725</xdr:colOff>
      <xdr:row>35</xdr:row>
      <xdr:rowOff>0</xdr:rowOff>
    </xdr:from>
    <xdr:ext cx="0" cy="342900"/>
    <xdr:pic>
      <xdr:nvPicPr>
        <xdr:cNvPr id="68" name="image8.png">
          <a:extLst>
            <a:ext uri="{FF2B5EF4-FFF2-40B4-BE49-F238E27FC236}">
              <a16:creationId xmlns:a16="http://schemas.microsoft.com/office/drawing/2014/main" id="{6F956F64-2600-4CB3-A177-6552F3C0D98A}"/>
            </a:ext>
          </a:extLst>
        </xdr:cNvPr>
        <xdr:cNvPicPr preferRelativeResize="0"/>
      </xdr:nvPicPr>
      <xdr:blipFill>
        <a:blip xmlns:r="http://schemas.openxmlformats.org/officeDocument/2006/relationships" r:embed="rId1" cstate="print"/>
        <a:stretch>
          <a:fillRect/>
        </a:stretch>
      </xdr:blipFill>
      <xdr:spPr>
        <a:xfrm>
          <a:off x="3257550" y="4886325"/>
          <a:ext cx="0" cy="342900"/>
        </a:xfrm>
        <a:prstGeom prst="rect">
          <a:avLst/>
        </a:prstGeom>
        <a:noFill/>
      </xdr:spPr>
    </xdr:pic>
    <xdr:clientData fLocksWithSheet="0"/>
  </xdr:oneCellAnchor>
  <xdr:oneCellAnchor>
    <xdr:from>
      <xdr:col>13</xdr:col>
      <xdr:colOff>76200</xdr:colOff>
      <xdr:row>35</xdr:row>
      <xdr:rowOff>0</xdr:rowOff>
    </xdr:from>
    <xdr:ext cx="0" cy="342900"/>
    <xdr:pic>
      <xdr:nvPicPr>
        <xdr:cNvPr id="69" name="image8.png">
          <a:extLst>
            <a:ext uri="{FF2B5EF4-FFF2-40B4-BE49-F238E27FC236}">
              <a16:creationId xmlns:a16="http://schemas.microsoft.com/office/drawing/2014/main" id="{6382EA2C-EE4D-4928-B9D8-385DF5E29FEC}"/>
            </a:ext>
          </a:extLst>
        </xdr:cNvPr>
        <xdr:cNvPicPr preferRelativeResize="0"/>
      </xdr:nvPicPr>
      <xdr:blipFill>
        <a:blip xmlns:r="http://schemas.openxmlformats.org/officeDocument/2006/relationships" r:embed="rId1" cstate="print"/>
        <a:stretch>
          <a:fillRect/>
        </a:stretch>
      </xdr:blipFill>
      <xdr:spPr>
        <a:xfrm>
          <a:off x="3248025" y="4886325"/>
          <a:ext cx="0" cy="342900"/>
        </a:xfrm>
        <a:prstGeom prst="rect">
          <a:avLst/>
        </a:prstGeom>
        <a:noFill/>
      </xdr:spPr>
    </xdr:pic>
    <xdr:clientData fLocksWithSheet="0"/>
  </xdr:oneCellAnchor>
  <xdr:oneCellAnchor>
    <xdr:from>
      <xdr:col>13</xdr:col>
      <xdr:colOff>85725</xdr:colOff>
      <xdr:row>38</xdr:row>
      <xdr:rowOff>0</xdr:rowOff>
    </xdr:from>
    <xdr:ext cx="0" cy="342900"/>
    <xdr:pic>
      <xdr:nvPicPr>
        <xdr:cNvPr id="70" name="image8.png">
          <a:extLst>
            <a:ext uri="{FF2B5EF4-FFF2-40B4-BE49-F238E27FC236}">
              <a16:creationId xmlns:a16="http://schemas.microsoft.com/office/drawing/2014/main" id="{BEE64EA5-4683-44C6-BC91-0414D1A9685E}"/>
            </a:ext>
          </a:extLst>
        </xdr:cNvPr>
        <xdr:cNvPicPr preferRelativeResize="0"/>
      </xdr:nvPicPr>
      <xdr:blipFill>
        <a:blip xmlns:r="http://schemas.openxmlformats.org/officeDocument/2006/relationships" r:embed="rId1" cstate="print"/>
        <a:stretch>
          <a:fillRect/>
        </a:stretch>
      </xdr:blipFill>
      <xdr:spPr>
        <a:xfrm>
          <a:off x="3257550" y="5067300"/>
          <a:ext cx="0" cy="342900"/>
        </a:xfrm>
        <a:prstGeom prst="rect">
          <a:avLst/>
        </a:prstGeom>
        <a:noFill/>
      </xdr:spPr>
    </xdr:pic>
    <xdr:clientData fLocksWithSheet="0"/>
  </xdr:oneCellAnchor>
  <xdr:oneCellAnchor>
    <xdr:from>
      <xdr:col>13</xdr:col>
      <xdr:colOff>76200</xdr:colOff>
      <xdr:row>38</xdr:row>
      <xdr:rowOff>0</xdr:rowOff>
    </xdr:from>
    <xdr:ext cx="0" cy="342900"/>
    <xdr:pic>
      <xdr:nvPicPr>
        <xdr:cNvPr id="71" name="image8.png">
          <a:extLst>
            <a:ext uri="{FF2B5EF4-FFF2-40B4-BE49-F238E27FC236}">
              <a16:creationId xmlns:a16="http://schemas.microsoft.com/office/drawing/2014/main" id="{799FE16E-0E31-4599-BE73-F4D725F9A177}"/>
            </a:ext>
          </a:extLst>
        </xdr:cNvPr>
        <xdr:cNvPicPr preferRelativeResize="0"/>
      </xdr:nvPicPr>
      <xdr:blipFill>
        <a:blip xmlns:r="http://schemas.openxmlformats.org/officeDocument/2006/relationships" r:embed="rId1" cstate="print"/>
        <a:stretch>
          <a:fillRect/>
        </a:stretch>
      </xdr:blipFill>
      <xdr:spPr>
        <a:xfrm>
          <a:off x="3248025" y="5067300"/>
          <a:ext cx="0" cy="342900"/>
        </a:xfrm>
        <a:prstGeom prst="rect">
          <a:avLst/>
        </a:prstGeom>
        <a:noFill/>
      </xdr:spPr>
    </xdr:pic>
    <xdr:clientData fLocksWithSheet="0"/>
  </xdr:oneCellAnchor>
  <xdr:oneCellAnchor>
    <xdr:from>
      <xdr:col>11</xdr:col>
      <xdr:colOff>85725</xdr:colOff>
      <xdr:row>38</xdr:row>
      <xdr:rowOff>0</xdr:rowOff>
    </xdr:from>
    <xdr:ext cx="0" cy="342900"/>
    <xdr:pic>
      <xdr:nvPicPr>
        <xdr:cNvPr id="72" name="image8.png">
          <a:extLst>
            <a:ext uri="{FF2B5EF4-FFF2-40B4-BE49-F238E27FC236}">
              <a16:creationId xmlns:a16="http://schemas.microsoft.com/office/drawing/2014/main" id="{D208C700-961F-40E6-812B-B8FA90198739}"/>
            </a:ext>
          </a:extLst>
        </xdr:cNvPr>
        <xdr:cNvPicPr preferRelativeResize="0"/>
      </xdr:nvPicPr>
      <xdr:blipFill>
        <a:blip xmlns:r="http://schemas.openxmlformats.org/officeDocument/2006/relationships" r:embed="rId1" cstate="print"/>
        <a:stretch>
          <a:fillRect/>
        </a:stretch>
      </xdr:blipFill>
      <xdr:spPr>
        <a:xfrm>
          <a:off x="1466850" y="5067300"/>
          <a:ext cx="0" cy="342900"/>
        </a:xfrm>
        <a:prstGeom prst="rect">
          <a:avLst/>
        </a:prstGeom>
        <a:noFill/>
      </xdr:spPr>
    </xdr:pic>
    <xdr:clientData fLocksWithSheet="0"/>
  </xdr:oneCellAnchor>
  <xdr:oneCellAnchor>
    <xdr:from>
      <xdr:col>11</xdr:col>
      <xdr:colOff>76200</xdr:colOff>
      <xdr:row>38</xdr:row>
      <xdr:rowOff>0</xdr:rowOff>
    </xdr:from>
    <xdr:ext cx="0" cy="342900"/>
    <xdr:pic>
      <xdr:nvPicPr>
        <xdr:cNvPr id="73" name="image8.png">
          <a:extLst>
            <a:ext uri="{FF2B5EF4-FFF2-40B4-BE49-F238E27FC236}">
              <a16:creationId xmlns:a16="http://schemas.microsoft.com/office/drawing/2014/main" id="{104CE5A4-60B8-4F9F-A70B-F30A6704E747}"/>
            </a:ext>
          </a:extLst>
        </xdr:cNvPr>
        <xdr:cNvPicPr preferRelativeResize="0"/>
      </xdr:nvPicPr>
      <xdr:blipFill>
        <a:blip xmlns:r="http://schemas.openxmlformats.org/officeDocument/2006/relationships" r:embed="rId1" cstate="print"/>
        <a:stretch>
          <a:fillRect/>
        </a:stretch>
      </xdr:blipFill>
      <xdr:spPr>
        <a:xfrm>
          <a:off x="1457325" y="5067300"/>
          <a:ext cx="0" cy="342900"/>
        </a:xfrm>
        <a:prstGeom prst="rect">
          <a:avLst/>
        </a:prstGeom>
        <a:noFill/>
      </xdr:spPr>
    </xdr:pic>
    <xdr:clientData fLocksWithSheet="0"/>
  </xdr:oneCellAnchor>
  <xdr:oneCellAnchor>
    <xdr:from>
      <xdr:col>13</xdr:col>
      <xdr:colOff>85725</xdr:colOff>
      <xdr:row>38</xdr:row>
      <xdr:rowOff>0</xdr:rowOff>
    </xdr:from>
    <xdr:ext cx="0" cy="342900"/>
    <xdr:pic>
      <xdr:nvPicPr>
        <xdr:cNvPr id="76" name="image8.png">
          <a:extLst>
            <a:ext uri="{FF2B5EF4-FFF2-40B4-BE49-F238E27FC236}">
              <a16:creationId xmlns:a16="http://schemas.microsoft.com/office/drawing/2014/main" id="{7CE77A87-598E-46B9-9A25-81565BB44820}"/>
            </a:ext>
          </a:extLst>
        </xdr:cNvPr>
        <xdr:cNvPicPr preferRelativeResize="0"/>
      </xdr:nvPicPr>
      <xdr:blipFill>
        <a:blip xmlns:r="http://schemas.openxmlformats.org/officeDocument/2006/relationships" r:embed="rId1" cstate="print"/>
        <a:stretch>
          <a:fillRect/>
        </a:stretch>
      </xdr:blipFill>
      <xdr:spPr>
        <a:xfrm>
          <a:off x="3257550" y="5067300"/>
          <a:ext cx="0" cy="342900"/>
        </a:xfrm>
        <a:prstGeom prst="rect">
          <a:avLst/>
        </a:prstGeom>
        <a:noFill/>
      </xdr:spPr>
    </xdr:pic>
    <xdr:clientData fLocksWithSheet="0"/>
  </xdr:oneCellAnchor>
  <xdr:oneCellAnchor>
    <xdr:from>
      <xdr:col>13</xdr:col>
      <xdr:colOff>76200</xdr:colOff>
      <xdr:row>38</xdr:row>
      <xdr:rowOff>0</xdr:rowOff>
    </xdr:from>
    <xdr:ext cx="0" cy="342900"/>
    <xdr:pic>
      <xdr:nvPicPr>
        <xdr:cNvPr id="77" name="image8.png">
          <a:extLst>
            <a:ext uri="{FF2B5EF4-FFF2-40B4-BE49-F238E27FC236}">
              <a16:creationId xmlns:a16="http://schemas.microsoft.com/office/drawing/2014/main" id="{387337D3-560A-44A3-8050-25EA23101BBA}"/>
            </a:ext>
          </a:extLst>
        </xdr:cNvPr>
        <xdr:cNvPicPr preferRelativeResize="0"/>
      </xdr:nvPicPr>
      <xdr:blipFill>
        <a:blip xmlns:r="http://schemas.openxmlformats.org/officeDocument/2006/relationships" r:embed="rId1" cstate="print"/>
        <a:stretch>
          <a:fillRect/>
        </a:stretch>
      </xdr:blipFill>
      <xdr:spPr>
        <a:xfrm>
          <a:off x="3248025" y="5067300"/>
          <a:ext cx="0" cy="342900"/>
        </a:xfrm>
        <a:prstGeom prst="rect">
          <a:avLst/>
        </a:prstGeom>
        <a:noFill/>
      </xdr:spPr>
    </xdr:pic>
    <xdr:clientData fLocksWithSheet="0"/>
  </xdr:oneCellAnchor>
  <xdr:oneCellAnchor>
    <xdr:from>
      <xdr:col>14</xdr:col>
      <xdr:colOff>85725</xdr:colOff>
      <xdr:row>38</xdr:row>
      <xdr:rowOff>0</xdr:rowOff>
    </xdr:from>
    <xdr:ext cx="0" cy="342900"/>
    <xdr:pic>
      <xdr:nvPicPr>
        <xdr:cNvPr id="78" name="image8.png">
          <a:extLst>
            <a:ext uri="{FF2B5EF4-FFF2-40B4-BE49-F238E27FC236}">
              <a16:creationId xmlns:a16="http://schemas.microsoft.com/office/drawing/2014/main" id="{8C8C132B-0594-4FDA-88C8-0139857B0B1B}"/>
            </a:ext>
          </a:extLst>
        </xdr:cNvPr>
        <xdr:cNvPicPr preferRelativeResize="0"/>
      </xdr:nvPicPr>
      <xdr:blipFill>
        <a:blip xmlns:r="http://schemas.openxmlformats.org/officeDocument/2006/relationships" r:embed="rId1" cstate="print"/>
        <a:stretch>
          <a:fillRect/>
        </a:stretch>
      </xdr:blipFill>
      <xdr:spPr>
        <a:xfrm>
          <a:off x="4171950" y="5067300"/>
          <a:ext cx="0" cy="342900"/>
        </a:xfrm>
        <a:prstGeom prst="rect">
          <a:avLst/>
        </a:prstGeom>
        <a:noFill/>
      </xdr:spPr>
    </xdr:pic>
    <xdr:clientData fLocksWithSheet="0"/>
  </xdr:oneCellAnchor>
  <xdr:oneCellAnchor>
    <xdr:from>
      <xdr:col>14</xdr:col>
      <xdr:colOff>76200</xdr:colOff>
      <xdr:row>38</xdr:row>
      <xdr:rowOff>0</xdr:rowOff>
    </xdr:from>
    <xdr:ext cx="0" cy="342900"/>
    <xdr:pic>
      <xdr:nvPicPr>
        <xdr:cNvPr id="79" name="image8.png">
          <a:extLst>
            <a:ext uri="{FF2B5EF4-FFF2-40B4-BE49-F238E27FC236}">
              <a16:creationId xmlns:a16="http://schemas.microsoft.com/office/drawing/2014/main" id="{E08BFC33-AC6E-4AC5-B002-39D50F0BD644}"/>
            </a:ext>
          </a:extLst>
        </xdr:cNvPr>
        <xdr:cNvPicPr preferRelativeResize="0"/>
      </xdr:nvPicPr>
      <xdr:blipFill>
        <a:blip xmlns:r="http://schemas.openxmlformats.org/officeDocument/2006/relationships" r:embed="rId1" cstate="print"/>
        <a:stretch>
          <a:fillRect/>
        </a:stretch>
      </xdr:blipFill>
      <xdr:spPr>
        <a:xfrm>
          <a:off x="4162425" y="5067300"/>
          <a:ext cx="0" cy="342900"/>
        </a:xfrm>
        <a:prstGeom prst="rect">
          <a:avLst/>
        </a:prstGeom>
        <a:noFill/>
      </xdr:spPr>
    </xdr:pic>
    <xdr:clientData fLocksWithSheet="0"/>
  </xdr:oneCellAnchor>
  <xdr:oneCellAnchor>
    <xdr:from>
      <xdr:col>15</xdr:col>
      <xdr:colOff>85725</xdr:colOff>
      <xdr:row>38</xdr:row>
      <xdr:rowOff>0</xdr:rowOff>
    </xdr:from>
    <xdr:ext cx="0" cy="342900"/>
    <xdr:pic>
      <xdr:nvPicPr>
        <xdr:cNvPr id="80" name="image8.png">
          <a:extLst>
            <a:ext uri="{FF2B5EF4-FFF2-40B4-BE49-F238E27FC236}">
              <a16:creationId xmlns:a16="http://schemas.microsoft.com/office/drawing/2014/main" id="{786DFD13-6648-4FC5-8A74-986CB51B14A4}"/>
            </a:ext>
          </a:extLst>
        </xdr:cNvPr>
        <xdr:cNvPicPr preferRelativeResize="0"/>
      </xdr:nvPicPr>
      <xdr:blipFill>
        <a:blip xmlns:r="http://schemas.openxmlformats.org/officeDocument/2006/relationships" r:embed="rId1" cstate="print"/>
        <a:stretch>
          <a:fillRect/>
        </a:stretch>
      </xdr:blipFill>
      <xdr:spPr>
        <a:xfrm>
          <a:off x="5067300" y="5067300"/>
          <a:ext cx="0" cy="342900"/>
        </a:xfrm>
        <a:prstGeom prst="rect">
          <a:avLst/>
        </a:prstGeom>
        <a:noFill/>
      </xdr:spPr>
    </xdr:pic>
    <xdr:clientData fLocksWithSheet="0"/>
  </xdr:oneCellAnchor>
  <xdr:oneCellAnchor>
    <xdr:from>
      <xdr:col>15</xdr:col>
      <xdr:colOff>76200</xdr:colOff>
      <xdr:row>38</xdr:row>
      <xdr:rowOff>0</xdr:rowOff>
    </xdr:from>
    <xdr:ext cx="0" cy="342900"/>
    <xdr:pic>
      <xdr:nvPicPr>
        <xdr:cNvPr id="81" name="image8.png">
          <a:extLst>
            <a:ext uri="{FF2B5EF4-FFF2-40B4-BE49-F238E27FC236}">
              <a16:creationId xmlns:a16="http://schemas.microsoft.com/office/drawing/2014/main" id="{D97664F0-68BF-4415-8B70-8FFE073A2FF0}"/>
            </a:ext>
          </a:extLst>
        </xdr:cNvPr>
        <xdr:cNvPicPr preferRelativeResize="0"/>
      </xdr:nvPicPr>
      <xdr:blipFill>
        <a:blip xmlns:r="http://schemas.openxmlformats.org/officeDocument/2006/relationships" r:embed="rId1" cstate="print"/>
        <a:stretch>
          <a:fillRect/>
        </a:stretch>
      </xdr:blipFill>
      <xdr:spPr>
        <a:xfrm>
          <a:off x="5057775" y="5067300"/>
          <a:ext cx="0" cy="342900"/>
        </a:xfrm>
        <a:prstGeom prst="rect">
          <a:avLst/>
        </a:prstGeom>
        <a:noFill/>
      </xdr:spPr>
    </xdr:pic>
    <xdr:clientData fLocksWithSheet="0"/>
  </xdr:oneCellAnchor>
  <xdr:oneCellAnchor>
    <xdr:from>
      <xdr:col>15</xdr:col>
      <xdr:colOff>85725</xdr:colOff>
      <xdr:row>35</xdr:row>
      <xdr:rowOff>0</xdr:rowOff>
    </xdr:from>
    <xdr:ext cx="0" cy="342900"/>
    <xdr:pic>
      <xdr:nvPicPr>
        <xdr:cNvPr id="82" name="image8.png">
          <a:extLst>
            <a:ext uri="{FF2B5EF4-FFF2-40B4-BE49-F238E27FC236}">
              <a16:creationId xmlns:a16="http://schemas.microsoft.com/office/drawing/2014/main" id="{44FA44D5-17B5-435B-8241-3F21DD0027F5}"/>
            </a:ext>
          </a:extLst>
        </xdr:cNvPr>
        <xdr:cNvPicPr preferRelativeResize="0"/>
      </xdr:nvPicPr>
      <xdr:blipFill>
        <a:blip xmlns:r="http://schemas.openxmlformats.org/officeDocument/2006/relationships" r:embed="rId1" cstate="print"/>
        <a:stretch>
          <a:fillRect/>
        </a:stretch>
      </xdr:blipFill>
      <xdr:spPr>
        <a:xfrm>
          <a:off x="5067300" y="4886325"/>
          <a:ext cx="0" cy="342900"/>
        </a:xfrm>
        <a:prstGeom prst="rect">
          <a:avLst/>
        </a:prstGeom>
        <a:noFill/>
      </xdr:spPr>
    </xdr:pic>
    <xdr:clientData fLocksWithSheet="0"/>
  </xdr:oneCellAnchor>
  <xdr:oneCellAnchor>
    <xdr:from>
      <xdr:col>15</xdr:col>
      <xdr:colOff>76200</xdr:colOff>
      <xdr:row>35</xdr:row>
      <xdr:rowOff>0</xdr:rowOff>
    </xdr:from>
    <xdr:ext cx="0" cy="342900"/>
    <xdr:pic>
      <xdr:nvPicPr>
        <xdr:cNvPr id="83" name="image8.png">
          <a:extLst>
            <a:ext uri="{FF2B5EF4-FFF2-40B4-BE49-F238E27FC236}">
              <a16:creationId xmlns:a16="http://schemas.microsoft.com/office/drawing/2014/main" id="{B1E111A6-F4C6-4956-8E50-3235CC1F1EC6}"/>
            </a:ext>
          </a:extLst>
        </xdr:cNvPr>
        <xdr:cNvPicPr preferRelativeResize="0"/>
      </xdr:nvPicPr>
      <xdr:blipFill>
        <a:blip xmlns:r="http://schemas.openxmlformats.org/officeDocument/2006/relationships" r:embed="rId1" cstate="print"/>
        <a:stretch>
          <a:fillRect/>
        </a:stretch>
      </xdr:blipFill>
      <xdr:spPr>
        <a:xfrm>
          <a:off x="5057775" y="4886325"/>
          <a:ext cx="0" cy="342900"/>
        </a:xfrm>
        <a:prstGeom prst="rect">
          <a:avLst/>
        </a:prstGeom>
        <a:noFill/>
      </xdr:spPr>
    </xdr:pic>
    <xdr:clientData fLocksWithSheet="0"/>
  </xdr:oneCellAnchor>
  <xdr:oneCellAnchor>
    <xdr:from>
      <xdr:col>15</xdr:col>
      <xdr:colOff>85725</xdr:colOff>
      <xdr:row>38</xdr:row>
      <xdr:rowOff>0</xdr:rowOff>
    </xdr:from>
    <xdr:ext cx="0" cy="342900"/>
    <xdr:pic>
      <xdr:nvPicPr>
        <xdr:cNvPr id="84" name="image8.png">
          <a:extLst>
            <a:ext uri="{FF2B5EF4-FFF2-40B4-BE49-F238E27FC236}">
              <a16:creationId xmlns:a16="http://schemas.microsoft.com/office/drawing/2014/main" id="{F8539D1A-10C2-431E-A3D6-5873175B140C}"/>
            </a:ext>
          </a:extLst>
        </xdr:cNvPr>
        <xdr:cNvPicPr preferRelativeResize="0"/>
      </xdr:nvPicPr>
      <xdr:blipFill>
        <a:blip xmlns:r="http://schemas.openxmlformats.org/officeDocument/2006/relationships" r:embed="rId1" cstate="print"/>
        <a:stretch>
          <a:fillRect/>
        </a:stretch>
      </xdr:blipFill>
      <xdr:spPr>
        <a:xfrm>
          <a:off x="5067300" y="5067300"/>
          <a:ext cx="0" cy="342900"/>
        </a:xfrm>
        <a:prstGeom prst="rect">
          <a:avLst/>
        </a:prstGeom>
        <a:noFill/>
      </xdr:spPr>
    </xdr:pic>
    <xdr:clientData fLocksWithSheet="0"/>
  </xdr:oneCellAnchor>
  <xdr:oneCellAnchor>
    <xdr:from>
      <xdr:col>15</xdr:col>
      <xdr:colOff>76200</xdr:colOff>
      <xdr:row>38</xdr:row>
      <xdr:rowOff>0</xdr:rowOff>
    </xdr:from>
    <xdr:ext cx="0" cy="342900"/>
    <xdr:pic>
      <xdr:nvPicPr>
        <xdr:cNvPr id="85" name="image8.png">
          <a:extLst>
            <a:ext uri="{FF2B5EF4-FFF2-40B4-BE49-F238E27FC236}">
              <a16:creationId xmlns:a16="http://schemas.microsoft.com/office/drawing/2014/main" id="{24BAE377-7C3A-4B19-8AB3-FC7004BCC193}"/>
            </a:ext>
          </a:extLst>
        </xdr:cNvPr>
        <xdr:cNvPicPr preferRelativeResize="0"/>
      </xdr:nvPicPr>
      <xdr:blipFill>
        <a:blip xmlns:r="http://schemas.openxmlformats.org/officeDocument/2006/relationships" r:embed="rId1" cstate="print"/>
        <a:stretch>
          <a:fillRect/>
        </a:stretch>
      </xdr:blipFill>
      <xdr:spPr>
        <a:xfrm>
          <a:off x="5057775" y="5067300"/>
          <a:ext cx="0" cy="342900"/>
        </a:xfrm>
        <a:prstGeom prst="rect">
          <a:avLst/>
        </a:prstGeom>
        <a:noFill/>
      </xdr:spPr>
    </xdr:pic>
    <xdr:clientData fLocksWithSheet="0"/>
  </xdr:oneCellAnchor>
  <xdr:oneCellAnchor>
    <xdr:from>
      <xdr:col>15</xdr:col>
      <xdr:colOff>85725</xdr:colOff>
      <xdr:row>35</xdr:row>
      <xdr:rowOff>0</xdr:rowOff>
    </xdr:from>
    <xdr:ext cx="0" cy="342900"/>
    <xdr:pic>
      <xdr:nvPicPr>
        <xdr:cNvPr id="86" name="image8.png">
          <a:extLst>
            <a:ext uri="{FF2B5EF4-FFF2-40B4-BE49-F238E27FC236}">
              <a16:creationId xmlns:a16="http://schemas.microsoft.com/office/drawing/2014/main" id="{66960485-74D5-4B27-92AE-ADAADE937EB2}"/>
            </a:ext>
          </a:extLst>
        </xdr:cNvPr>
        <xdr:cNvPicPr preferRelativeResize="0"/>
      </xdr:nvPicPr>
      <xdr:blipFill>
        <a:blip xmlns:r="http://schemas.openxmlformats.org/officeDocument/2006/relationships" r:embed="rId1" cstate="print"/>
        <a:stretch>
          <a:fillRect/>
        </a:stretch>
      </xdr:blipFill>
      <xdr:spPr>
        <a:xfrm>
          <a:off x="5067300" y="4886325"/>
          <a:ext cx="0" cy="342900"/>
        </a:xfrm>
        <a:prstGeom prst="rect">
          <a:avLst/>
        </a:prstGeom>
        <a:noFill/>
      </xdr:spPr>
    </xdr:pic>
    <xdr:clientData fLocksWithSheet="0"/>
  </xdr:oneCellAnchor>
  <xdr:oneCellAnchor>
    <xdr:from>
      <xdr:col>15</xdr:col>
      <xdr:colOff>76200</xdr:colOff>
      <xdr:row>35</xdr:row>
      <xdr:rowOff>0</xdr:rowOff>
    </xdr:from>
    <xdr:ext cx="0" cy="342900"/>
    <xdr:pic>
      <xdr:nvPicPr>
        <xdr:cNvPr id="87" name="image8.png">
          <a:extLst>
            <a:ext uri="{FF2B5EF4-FFF2-40B4-BE49-F238E27FC236}">
              <a16:creationId xmlns:a16="http://schemas.microsoft.com/office/drawing/2014/main" id="{F76DD2A7-AE8A-4DCB-8935-DC3E00B90465}"/>
            </a:ext>
          </a:extLst>
        </xdr:cNvPr>
        <xdr:cNvPicPr preferRelativeResize="0"/>
      </xdr:nvPicPr>
      <xdr:blipFill>
        <a:blip xmlns:r="http://schemas.openxmlformats.org/officeDocument/2006/relationships" r:embed="rId1" cstate="print"/>
        <a:stretch>
          <a:fillRect/>
        </a:stretch>
      </xdr:blipFill>
      <xdr:spPr>
        <a:xfrm>
          <a:off x="5057775" y="4886325"/>
          <a:ext cx="0" cy="342900"/>
        </a:xfrm>
        <a:prstGeom prst="rect">
          <a:avLst/>
        </a:prstGeom>
        <a:noFill/>
      </xdr:spPr>
    </xdr:pic>
    <xdr:clientData fLocksWithSheet="0"/>
  </xdr:oneCellAnchor>
  <xdr:twoCellAnchor>
    <xdr:from>
      <xdr:col>19</xdr:col>
      <xdr:colOff>107633</xdr:colOff>
      <xdr:row>5</xdr:row>
      <xdr:rowOff>782</xdr:rowOff>
    </xdr:from>
    <xdr:to>
      <xdr:col>19</xdr:col>
      <xdr:colOff>319088</xdr:colOff>
      <xdr:row>6</xdr:row>
      <xdr:rowOff>26866</xdr:rowOff>
    </xdr:to>
    <xdr:pic>
      <xdr:nvPicPr>
        <xdr:cNvPr id="105" name="image3.png" descr="Alvo">
          <a:hlinkClick xmlns:r="http://schemas.openxmlformats.org/officeDocument/2006/relationships" r:id="rId2" tooltip="PROJEÇÃO DE RESULTADOS"/>
          <a:extLst>
            <a:ext uri="{FF2B5EF4-FFF2-40B4-BE49-F238E27FC236}">
              <a16:creationId xmlns:a16="http://schemas.microsoft.com/office/drawing/2014/main" id="{F26D99CB-C75C-4543-BDAE-0D810A479C7C}"/>
            </a:ext>
          </a:extLst>
        </xdr:cNvPr>
        <xdr:cNvPicPr preferRelativeResize="0"/>
      </xdr:nvPicPr>
      <xdr:blipFill>
        <a:blip xmlns:r="http://schemas.openxmlformats.org/officeDocument/2006/relationships" r:embed="rId3" cstate="print"/>
        <a:stretch>
          <a:fillRect/>
        </a:stretch>
      </xdr:blipFill>
      <xdr:spPr>
        <a:xfrm>
          <a:off x="11757441" y="1532109"/>
          <a:ext cx="211455" cy="209257"/>
        </a:xfrm>
        <a:prstGeom prst="rect">
          <a:avLst/>
        </a:prstGeom>
        <a:noFill/>
      </xdr:spPr>
    </xdr:pic>
    <xdr:clientData/>
  </xdr:twoCellAnchor>
  <xdr:twoCellAnchor>
    <xdr:from>
      <xdr:col>19</xdr:col>
      <xdr:colOff>104775</xdr:colOff>
      <xdr:row>8</xdr:row>
      <xdr:rowOff>211699</xdr:rowOff>
    </xdr:from>
    <xdr:to>
      <xdr:col>19</xdr:col>
      <xdr:colOff>321945</xdr:colOff>
      <xdr:row>10</xdr:row>
      <xdr:rowOff>24570</xdr:rowOff>
    </xdr:to>
    <xdr:pic>
      <xdr:nvPicPr>
        <xdr:cNvPr id="106" name="image4.png" descr="Leão">
          <a:hlinkClick xmlns:r="http://schemas.openxmlformats.org/officeDocument/2006/relationships" r:id="rId4" tooltip="DARF E DECLARAÇÃO DO IR"/>
          <a:extLst>
            <a:ext uri="{FF2B5EF4-FFF2-40B4-BE49-F238E27FC236}">
              <a16:creationId xmlns:a16="http://schemas.microsoft.com/office/drawing/2014/main" id="{FA06CF0E-9D8B-4771-A838-1C0BBB151C77}"/>
            </a:ext>
          </a:extLst>
        </xdr:cNvPr>
        <xdr:cNvPicPr preferRelativeResize="0"/>
      </xdr:nvPicPr>
      <xdr:blipFill>
        <a:blip xmlns:r="http://schemas.openxmlformats.org/officeDocument/2006/relationships" r:embed="rId5" cstate="print"/>
        <a:stretch>
          <a:fillRect/>
        </a:stretch>
      </xdr:blipFill>
      <xdr:spPr>
        <a:xfrm>
          <a:off x="11754583" y="2160661"/>
          <a:ext cx="217170" cy="208524"/>
        </a:xfrm>
        <a:prstGeom prst="rect">
          <a:avLst/>
        </a:prstGeom>
        <a:noFill/>
      </xdr:spPr>
    </xdr:pic>
    <xdr:clientData/>
  </xdr:twoCellAnchor>
  <xdr:twoCellAnchor>
    <xdr:from>
      <xdr:col>19</xdr:col>
      <xdr:colOff>107633</xdr:colOff>
      <xdr:row>4</xdr:row>
      <xdr:rowOff>56149</xdr:rowOff>
    </xdr:from>
    <xdr:to>
      <xdr:col>19</xdr:col>
      <xdr:colOff>319088</xdr:colOff>
      <xdr:row>4</xdr:row>
      <xdr:rowOff>269802</xdr:rowOff>
    </xdr:to>
    <xdr:pic>
      <xdr:nvPicPr>
        <xdr:cNvPr id="107" name="image5.png" descr="Cabeça com engrenagens">
          <a:hlinkClick xmlns:r="http://schemas.openxmlformats.org/officeDocument/2006/relationships" r:id="rId6" tooltip="PLANO DE TRADE"/>
          <a:extLst>
            <a:ext uri="{FF2B5EF4-FFF2-40B4-BE49-F238E27FC236}">
              <a16:creationId xmlns:a16="http://schemas.microsoft.com/office/drawing/2014/main" id="{604FF68F-91A0-4626-910D-DCC8FA4B5C94}"/>
            </a:ext>
          </a:extLst>
        </xdr:cNvPr>
        <xdr:cNvPicPr preferRelativeResize="0"/>
      </xdr:nvPicPr>
      <xdr:blipFill>
        <a:blip xmlns:r="http://schemas.openxmlformats.org/officeDocument/2006/relationships" r:embed="rId7" cstate="print"/>
        <a:stretch>
          <a:fillRect/>
        </a:stretch>
      </xdr:blipFill>
      <xdr:spPr>
        <a:xfrm>
          <a:off x="11757441" y="1213803"/>
          <a:ext cx="211455" cy="213653"/>
        </a:xfrm>
        <a:prstGeom prst="rect">
          <a:avLst/>
        </a:prstGeom>
        <a:noFill/>
      </xdr:spPr>
    </xdr:pic>
    <xdr:clientData/>
  </xdr:twoCellAnchor>
  <xdr:twoCellAnchor>
    <xdr:from>
      <xdr:col>19</xdr:col>
      <xdr:colOff>107633</xdr:colOff>
      <xdr:row>10</xdr:row>
      <xdr:rowOff>129222</xdr:rowOff>
    </xdr:from>
    <xdr:to>
      <xdr:col>19</xdr:col>
      <xdr:colOff>319088</xdr:colOff>
      <xdr:row>11</xdr:row>
      <xdr:rowOff>159702</xdr:rowOff>
    </xdr:to>
    <xdr:pic>
      <xdr:nvPicPr>
        <xdr:cNvPr id="108" name="image1.png" descr="Calculadora">
          <a:hlinkClick xmlns:r="http://schemas.openxmlformats.org/officeDocument/2006/relationships" r:id="rId8" tooltip="CUSTOS DA B3"/>
          <a:extLst>
            <a:ext uri="{FF2B5EF4-FFF2-40B4-BE49-F238E27FC236}">
              <a16:creationId xmlns:a16="http://schemas.microsoft.com/office/drawing/2014/main" id="{D57BA1CE-3A64-487C-BCE9-DA970C7BDF3A}"/>
            </a:ext>
          </a:extLst>
        </xdr:cNvPr>
        <xdr:cNvPicPr preferRelativeResize="0"/>
      </xdr:nvPicPr>
      <xdr:blipFill>
        <a:blip xmlns:r="http://schemas.openxmlformats.org/officeDocument/2006/relationships" r:embed="rId9" cstate="print"/>
        <a:stretch>
          <a:fillRect/>
        </a:stretch>
      </xdr:blipFill>
      <xdr:spPr>
        <a:xfrm>
          <a:off x="11766233" y="2481897"/>
          <a:ext cx="211455" cy="211455"/>
        </a:xfrm>
        <a:prstGeom prst="rect">
          <a:avLst/>
        </a:prstGeom>
        <a:noFill/>
      </xdr:spPr>
    </xdr:pic>
    <xdr:clientData/>
  </xdr:twoCellAnchor>
  <xdr:twoCellAnchor>
    <xdr:from>
      <xdr:col>19</xdr:col>
      <xdr:colOff>107633</xdr:colOff>
      <xdr:row>6</xdr:row>
      <xdr:rowOff>131519</xdr:rowOff>
    </xdr:from>
    <xdr:to>
      <xdr:col>19</xdr:col>
      <xdr:colOff>319088</xdr:colOff>
      <xdr:row>8</xdr:row>
      <xdr:rowOff>107046</xdr:rowOff>
    </xdr:to>
    <xdr:pic>
      <xdr:nvPicPr>
        <xdr:cNvPr id="109" name="image7.png" descr="Carteira">
          <a:hlinkClick xmlns:r="http://schemas.openxmlformats.org/officeDocument/2006/relationships" r:id="rId10" tooltip="RESULTADOS"/>
          <a:extLst>
            <a:ext uri="{FF2B5EF4-FFF2-40B4-BE49-F238E27FC236}">
              <a16:creationId xmlns:a16="http://schemas.microsoft.com/office/drawing/2014/main" id="{AB432E3E-934D-44D9-9CAF-EF91E6377AEB}"/>
            </a:ext>
          </a:extLst>
        </xdr:cNvPr>
        <xdr:cNvPicPr preferRelativeResize="0"/>
      </xdr:nvPicPr>
      <xdr:blipFill>
        <a:blip xmlns:r="http://schemas.openxmlformats.org/officeDocument/2006/relationships" r:embed="rId11" cstate="print"/>
        <a:stretch>
          <a:fillRect/>
        </a:stretch>
      </xdr:blipFill>
      <xdr:spPr>
        <a:xfrm>
          <a:off x="11757441" y="1846019"/>
          <a:ext cx="211455" cy="209989"/>
        </a:xfrm>
        <a:prstGeom prst="rect">
          <a:avLst/>
        </a:prstGeom>
        <a:noFill/>
      </xdr:spPr>
    </xdr:pic>
    <xdr:clientData/>
  </xdr:twoCellAnchor>
  <xdr:twoCellAnchor>
    <xdr:from>
      <xdr:col>19</xdr:col>
      <xdr:colOff>66675</xdr:colOff>
      <xdr:row>2</xdr:row>
      <xdr:rowOff>133350</xdr:rowOff>
    </xdr:from>
    <xdr:to>
      <xdr:col>19</xdr:col>
      <xdr:colOff>360045</xdr:colOff>
      <xdr:row>2</xdr:row>
      <xdr:rowOff>451168</xdr:rowOff>
    </xdr:to>
    <xdr:pic>
      <xdr:nvPicPr>
        <xdr:cNvPr id="110" name="image2.png" descr="Casa">
          <a:hlinkClick xmlns:r="http://schemas.openxmlformats.org/officeDocument/2006/relationships" r:id="rId12" tooltip="MENU"/>
          <a:extLst>
            <a:ext uri="{FF2B5EF4-FFF2-40B4-BE49-F238E27FC236}">
              <a16:creationId xmlns:a16="http://schemas.microsoft.com/office/drawing/2014/main" id="{154E29BA-1A3F-47C0-853A-2DA604CCBA33}"/>
            </a:ext>
          </a:extLst>
        </xdr:cNvPr>
        <xdr:cNvPicPr preferRelativeResize="0"/>
      </xdr:nvPicPr>
      <xdr:blipFill>
        <a:blip xmlns:r="http://schemas.openxmlformats.org/officeDocument/2006/relationships" r:embed="rId13" cstate="print"/>
        <a:stretch>
          <a:fillRect/>
        </a:stretch>
      </xdr:blipFill>
      <xdr:spPr>
        <a:xfrm>
          <a:off x="11725275" y="495300"/>
          <a:ext cx="293370" cy="317818"/>
        </a:xfrm>
        <a:prstGeom prst="rect">
          <a:avLst/>
        </a:prstGeom>
        <a:noFill/>
      </xdr:spPr>
    </xdr:pic>
    <xdr:clientData/>
  </xdr:twoCellAnchor>
  <xdr:twoCellAnchor>
    <xdr:from>
      <xdr:col>19</xdr:col>
      <xdr:colOff>119063</xdr:colOff>
      <xdr:row>2</xdr:row>
      <xdr:rowOff>555821</xdr:rowOff>
    </xdr:from>
    <xdr:to>
      <xdr:col>19</xdr:col>
      <xdr:colOff>307658</xdr:colOff>
      <xdr:row>3</xdr:row>
      <xdr:rowOff>112688</xdr:rowOff>
    </xdr:to>
    <xdr:pic>
      <xdr:nvPicPr>
        <xdr:cNvPr id="111" name="image6.png" descr="Livro aberto">
          <a:hlinkClick xmlns:r="http://schemas.openxmlformats.org/officeDocument/2006/relationships" r:id="rId14" tooltip="INSTRUÇÕES"/>
          <a:extLst>
            <a:ext uri="{FF2B5EF4-FFF2-40B4-BE49-F238E27FC236}">
              <a16:creationId xmlns:a16="http://schemas.microsoft.com/office/drawing/2014/main" id="{E2321A74-FB1C-4127-8440-E78180CB02AA}"/>
            </a:ext>
          </a:extLst>
        </xdr:cNvPr>
        <xdr:cNvPicPr preferRelativeResize="0"/>
      </xdr:nvPicPr>
      <xdr:blipFill>
        <a:blip xmlns:r="http://schemas.openxmlformats.org/officeDocument/2006/relationships" r:embed="rId15" cstate="print"/>
        <a:stretch>
          <a:fillRect/>
        </a:stretch>
      </xdr:blipFill>
      <xdr:spPr>
        <a:xfrm>
          <a:off x="11768871" y="914840"/>
          <a:ext cx="188595" cy="194310"/>
        </a:xfrm>
        <a:prstGeom prst="rect">
          <a:avLst/>
        </a:prstGeom>
        <a:noFill/>
      </xdr:spPr>
    </xdr:pic>
    <xdr:clientData/>
  </xdr:twoCellAnchor>
  <xdr:twoCellAnchor>
    <xdr:from>
      <xdr:col>15</xdr:col>
      <xdr:colOff>19051</xdr:colOff>
      <xdr:row>0</xdr:row>
      <xdr:rowOff>123825</xdr:rowOff>
    </xdr:from>
    <xdr:to>
      <xdr:col>15</xdr:col>
      <xdr:colOff>830860</xdr:colOff>
      <xdr:row>1</xdr:row>
      <xdr:rowOff>201224</xdr:rowOff>
    </xdr:to>
    <xdr:grpSp>
      <xdr:nvGrpSpPr>
        <xdr:cNvPr id="88" name="Agrupar 87">
          <a:extLst>
            <a:ext uri="{FF2B5EF4-FFF2-40B4-BE49-F238E27FC236}">
              <a16:creationId xmlns:a16="http://schemas.microsoft.com/office/drawing/2014/main" id="{830E3452-8D72-43EE-A3C1-CA798CC95696}"/>
            </a:ext>
          </a:extLst>
        </xdr:cNvPr>
        <xdr:cNvGrpSpPr/>
      </xdr:nvGrpSpPr>
      <xdr:grpSpPr>
        <a:xfrm>
          <a:off x="10591801" y="123825"/>
          <a:ext cx="811809" cy="210749"/>
          <a:chOff x="8084342" y="2012158"/>
          <a:chExt cx="1178719" cy="306000"/>
        </a:xfrm>
      </xdr:grpSpPr>
      <xdr:pic macro="[0]!salvar_planilha">
        <xdr:nvPicPr>
          <xdr:cNvPr id="89" name="Gráfico 88" descr="Disco">
            <a:extLst>
              <a:ext uri="{FF2B5EF4-FFF2-40B4-BE49-F238E27FC236}">
                <a16:creationId xmlns:a16="http://schemas.microsoft.com/office/drawing/2014/main" id="{5F61CF07-D869-4AB4-8E97-E6D71839E5CE}"/>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8084342" y="2012158"/>
            <a:ext cx="306000" cy="306000"/>
          </a:xfrm>
          <a:prstGeom prst="rect">
            <a:avLst/>
          </a:prstGeom>
        </xdr:spPr>
      </xdr:pic>
      <xdr:pic macro="[0]!tela_cheia">
        <xdr:nvPicPr>
          <xdr:cNvPr id="90" name="Imagem 89">
            <a:extLst>
              <a:ext uri="{FF2B5EF4-FFF2-40B4-BE49-F238E27FC236}">
                <a16:creationId xmlns:a16="http://schemas.microsoft.com/office/drawing/2014/main" id="{2A77A0DB-CC7E-4D22-81FC-420733DB230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flipH="1">
            <a:off x="8705930" y="2047876"/>
            <a:ext cx="226990" cy="226990"/>
          </a:xfrm>
          <a:prstGeom prst="rect">
            <a:avLst/>
          </a:prstGeom>
        </xdr:spPr>
      </xdr:pic>
      <xdr:pic macro="[0]!sair_tela_cheia">
        <xdr:nvPicPr>
          <xdr:cNvPr id="91" name="Imagem 90">
            <a:extLst>
              <a:ext uri="{FF2B5EF4-FFF2-40B4-BE49-F238E27FC236}">
                <a16:creationId xmlns:a16="http://schemas.microsoft.com/office/drawing/2014/main" id="{411C0213-16A3-43F7-9870-3305919A80C8}"/>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8422830" y="2047876"/>
            <a:ext cx="226800" cy="226800"/>
          </a:xfrm>
          <a:prstGeom prst="rect">
            <a:avLst/>
          </a:prstGeom>
        </xdr:spPr>
      </xdr:pic>
      <xdr:pic macro="[0]!fechar_planilha">
        <xdr:nvPicPr>
          <xdr:cNvPr id="92" name="Imagem 91">
            <a:extLst>
              <a:ext uri="{FF2B5EF4-FFF2-40B4-BE49-F238E27FC236}">
                <a16:creationId xmlns:a16="http://schemas.microsoft.com/office/drawing/2014/main" id="{1B2CB90D-2714-4EF1-B594-F1A7AFEDA353}"/>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8989219" y="2012158"/>
            <a:ext cx="273842" cy="273842"/>
          </a:xfrm>
          <a:prstGeom prst="rect">
            <a:avLst/>
          </a:prstGeom>
        </xdr:spPr>
      </xdr:pic>
    </xdr:grpSp>
    <xdr:clientData/>
  </xdr:twoCellAnchor>
  <xdr:oneCellAnchor>
    <xdr:from>
      <xdr:col>4</xdr:col>
      <xdr:colOff>85725</xdr:colOff>
      <xdr:row>33</xdr:row>
      <xdr:rowOff>0</xdr:rowOff>
    </xdr:from>
    <xdr:ext cx="0" cy="342900"/>
    <xdr:pic>
      <xdr:nvPicPr>
        <xdr:cNvPr id="93" name="image8.png">
          <a:extLst>
            <a:ext uri="{FF2B5EF4-FFF2-40B4-BE49-F238E27FC236}">
              <a16:creationId xmlns:a16="http://schemas.microsoft.com/office/drawing/2014/main" id="{01AC361A-3714-4B43-8C43-D8050A0F1486}"/>
            </a:ext>
          </a:extLst>
        </xdr:cNvPr>
        <xdr:cNvPicPr preferRelativeResize="0"/>
      </xdr:nvPicPr>
      <xdr:blipFill>
        <a:blip xmlns:r="http://schemas.openxmlformats.org/officeDocument/2006/relationships" r:embed="rId1" cstate="print"/>
        <a:stretch>
          <a:fillRect/>
        </a:stretch>
      </xdr:blipFill>
      <xdr:spPr>
        <a:xfrm>
          <a:off x="1466850" y="7543800"/>
          <a:ext cx="0" cy="342900"/>
        </a:xfrm>
        <a:prstGeom prst="rect">
          <a:avLst/>
        </a:prstGeom>
        <a:noFill/>
      </xdr:spPr>
    </xdr:pic>
    <xdr:clientData fLocksWithSheet="0"/>
  </xdr:oneCellAnchor>
  <xdr:oneCellAnchor>
    <xdr:from>
      <xdr:col>4</xdr:col>
      <xdr:colOff>76200</xdr:colOff>
      <xdr:row>33</xdr:row>
      <xdr:rowOff>0</xdr:rowOff>
    </xdr:from>
    <xdr:ext cx="0" cy="342900"/>
    <xdr:pic>
      <xdr:nvPicPr>
        <xdr:cNvPr id="94" name="image8.png">
          <a:extLst>
            <a:ext uri="{FF2B5EF4-FFF2-40B4-BE49-F238E27FC236}">
              <a16:creationId xmlns:a16="http://schemas.microsoft.com/office/drawing/2014/main" id="{0A140348-A1C0-477F-B362-BD4C189AF41D}"/>
            </a:ext>
          </a:extLst>
        </xdr:cNvPr>
        <xdr:cNvPicPr preferRelativeResize="0"/>
      </xdr:nvPicPr>
      <xdr:blipFill>
        <a:blip xmlns:r="http://schemas.openxmlformats.org/officeDocument/2006/relationships" r:embed="rId1" cstate="print"/>
        <a:stretch>
          <a:fillRect/>
        </a:stretch>
      </xdr:blipFill>
      <xdr:spPr>
        <a:xfrm>
          <a:off x="1457325" y="7543800"/>
          <a:ext cx="0" cy="342900"/>
        </a:xfrm>
        <a:prstGeom prst="rect">
          <a:avLst/>
        </a:prstGeom>
        <a:noFill/>
      </xdr:spPr>
    </xdr:pic>
    <xdr:clientData fLocksWithSheet="0"/>
  </xdr:oneCellAnchor>
  <xdr:oneCellAnchor>
    <xdr:from>
      <xdr:col>5</xdr:col>
      <xdr:colOff>85725</xdr:colOff>
      <xdr:row>34</xdr:row>
      <xdr:rowOff>0</xdr:rowOff>
    </xdr:from>
    <xdr:ext cx="0" cy="342900"/>
    <xdr:pic>
      <xdr:nvPicPr>
        <xdr:cNvPr id="95" name="image8.png">
          <a:extLst>
            <a:ext uri="{FF2B5EF4-FFF2-40B4-BE49-F238E27FC236}">
              <a16:creationId xmlns:a16="http://schemas.microsoft.com/office/drawing/2014/main" id="{0DAB233A-0E3B-4466-98B7-66C1A4D5946D}"/>
            </a:ext>
          </a:extLst>
        </xdr:cNvPr>
        <xdr:cNvPicPr preferRelativeResize="0"/>
      </xdr:nvPicPr>
      <xdr:blipFill>
        <a:blip xmlns:r="http://schemas.openxmlformats.org/officeDocument/2006/relationships" r:embed="rId1" cstate="print"/>
        <a:stretch>
          <a:fillRect/>
        </a:stretch>
      </xdr:blipFill>
      <xdr:spPr>
        <a:xfrm>
          <a:off x="2362200" y="7543800"/>
          <a:ext cx="0" cy="342900"/>
        </a:xfrm>
        <a:prstGeom prst="rect">
          <a:avLst/>
        </a:prstGeom>
        <a:noFill/>
      </xdr:spPr>
    </xdr:pic>
    <xdr:clientData fLocksWithSheet="0"/>
  </xdr:oneCellAnchor>
  <xdr:oneCellAnchor>
    <xdr:from>
      <xdr:col>5</xdr:col>
      <xdr:colOff>76200</xdr:colOff>
      <xdr:row>34</xdr:row>
      <xdr:rowOff>0</xdr:rowOff>
    </xdr:from>
    <xdr:ext cx="0" cy="342900"/>
    <xdr:pic>
      <xdr:nvPicPr>
        <xdr:cNvPr id="96" name="image8.png">
          <a:extLst>
            <a:ext uri="{FF2B5EF4-FFF2-40B4-BE49-F238E27FC236}">
              <a16:creationId xmlns:a16="http://schemas.microsoft.com/office/drawing/2014/main" id="{E4D8ACB7-3FD8-4F36-937C-D510EDE45DB4}"/>
            </a:ext>
          </a:extLst>
        </xdr:cNvPr>
        <xdr:cNvPicPr preferRelativeResize="0"/>
      </xdr:nvPicPr>
      <xdr:blipFill>
        <a:blip xmlns:r="http://schemas.openxmlformats.org/officeDocument/2006/relationships" r:embed="rId1" cstate="print"/>
        <a:stretch>
          <a:fillRect/>
        </a:stretch>
      </xdr:blipFill>
      <xdr:spPr>
        <a:xfrm>
          <a:off x="2352675" y="7543800"/>
          <a:ext cx="0" cy="342900"/>
        </a:xfrm>
        <a:prstGeom prst="rect">
          <a:avLst/>
        </a:prstGeom>
        <a:noFill/>
      </xdr:spPr>
    </xdr:pic>
    <xdr:clientData fLocksWithSheet="0"/>
  </xdr:oneCellAnchor>
  <xdr:oneCellAnchor>
    <xdr:from>
      <xdr:col>4</xdr:col>
      <xdr:colOff>85725</xdr:colOff>
      <xdr:row>35</xdr:row>
      <xdr:rowOff>0</xdr:rowOff>
    </xdr:from>
    <xdr:ext cx="0" cy="342900"/>
    <xdr:pic>
      <xdr:nvPicPr>
        <xdr:cNvPr id="97" name="image8.png">
          <a:extLst>
            <a:ext uri="{FF2B5EF4-FFF2-40B4-BE49-F238E27FC236}">
              <a16:creationId xmlns:a16="http://schemas.microsoft.com/office/drawing/2014/main" id="{AE64F170-0993-4629-9396-EEE10C3F6A54}"/>
            </a:ext>
          </a:extLst>
        </xdr:cNvPr>
        <xdr:cNvPicPr preferRelativeResize="0"/>
      </xdr:nvPicPr>
      <xdr:blipFill>
        <a:blip xmlns:r="http://schemas.openxmlformats.org/officeDocument/2006/relationships" r:embed="rId1" cstate="print"/>
        <a:stretch>
          <a:fillRect/>
        </a:stretch>
      </xdr:blipFill>
      <xdr:spPr>
        <a:xfrm>
          <a:off x="1466850" y="7362825"/>
          <a:ext cx="0" cy="342900"/>
        </a:xfrm>
        <a:prstGeom prst="rect">
          <a:avLst/>
        </a:prstGeom>
        <a:noFill/>
      </xdr:spPr>
    </xdr:pic>
    <xdr:clientData fLocksWithSheet="0"/>
  </xdr:oneCellAnchor>
  <xdr:oneCellAnchor>
    <xdr:from>
      <xdr:col>4</xdr:col>
      <xdr:colOff>76200</xdr:colOff>
      <xdr:row>35</xdr:row>
      <xdr:rowOff>0</xdr:rowOff>
    </xdr:from>
    <xdr:ext cx="0" cy="342900"/>
    <xdr:pic>
      <xdr:nvPicPr>
        <xdr:cNvPr id="98" name="image8.png">
          <a:extLst>
            <a:ext uri="{FF2B5EF4-FFF2-40B4-BE49-F238E27FC236}">
              <a16:creationId xmlns:a16="http://schemas.microsoft.com/office/drawing/2014/main" id="{40BE9BA2-D798-4985-AA4A-2D9EB0723A17}"/>
            </a:ext>
          </a:extLst>
        </xdr:cNvPr>
        <xdr:cNvPicPr preferRelativeResize="0"/>
      </xdr:nvPicPr>
      <xdr:blipFill>
        <a:blip xmlns:r="http://schemas.openxmlformats.org/officeDocument/2006/relationships" r:embed="rId1" cstate="print"/>
        <a:stretch>
          <a:fillRect/>
        </a:stretch>
      </xdr:blipFill>
      <xdr:spPr>
        <a:xfrm>
          <a:off x="1457325" y="7362825"/>
          <a:ext cx="0" cy="342900"/>
        </a:xfrm>
        <a:prstGeom prst="rect">
          <a:avLst/>
        </a:prstGeom>
        <a:noFill/>
      </xdr:spPr>
    </xdr:pic>
    <xdr:clientData fLocksWithSheet="0"/>
  </xdr:oneCellAnchor>
  <xdr:oneCellAnchor>
    <xdr:from>
      <xdr:col>4</xdr:col>
      <xdr:colOff>85725</xdr:colOff>
      <xdr:row>34</xdr:row>
      <xdr:rowOff>0</xdr:rowOff>
    </xdr:from>
    <xdr:ext cx="0" cy="342900"/>
    <xdr:pic>
      <xdr:nvPicPr>
        <xdr:cNvPr id="99" name="image8.png">
          <a:extLst>
            <a:ext uri="{FF2B5EF4-FFF2-40B4-BE49-F238E27FC236}">
              <a16:creationId xmlns:a16="http://schemas.microsoft.com/office/drawing/2014/main" id="{54E2CA02-D10A-4690-BF27-0172039CB0AF}"/>
            </a:ext>
          </a:extLst>
        </xdr:cNvPr>
        <xdr:cNvPicPr preferRelativeResize="0"/>
      </xdr:nvPicPr>
      <xdr:blipFill>
        <a:blip xmlns:r="http://schemas.openxmlformats.org/officeDocument/2006/relationships" r:embed="rId1" cstate="print"/>
        <a:stretch>
          <a:fillRect/>
        </a:stretch>
      </xdr:blipFill>
      <xdr:spPr>
        <a:xfrm>
          <a:off x="1466850" y="7181850"/>
          <a:ext cx="0" cy="342900"/>
        </a:xfrm>
        <a:prstGeom prst="rect">
          <a:avLst/>
        </a:prstGeom>
        <a:noFill/>
      </xdr:spPr>
    </xdr:pic>
    <xdr:clientData fLocksWithSheet="0"/>
  </xdr:oneCellAnchor>
  <xdr:oneCellAnchor>
    <xdr:from>
      <xdr:col>4</xdr:col>
      <xdr:colOff>76200</xdr:colOff>
      <xdr:row>34</xdr:row>
      <xdr:rowOff>0</xdr:rowOff>
    </xdr:from>
    <xdr:ext cx="0" cy="342900"/>
    <xdr:pic>
      <xdr:nvPicPr>
        <xdr:cNvPr id="100" name="image8.png">
          <a:extLst>
            <a:ext uri="{FF2B5EF4-FFF2-40B4-BE49-F238E27FC236}">
              <a16:creationId xmlns:a16="http://schemas.microsoft.com/office/drawing/2014/main" id="{712F0EAD-846E-46A7-9D4B-2642C39C4DE7}"/>
            </a:ext>
          </a:extLst>
        </xdr:cNvPr>
        <xdr:cNvPicPr preferRelativeResize="0"/>
      </xdr:nvPicPr>
      <xdr:blipFill>
        <a:blip xmlns:r="http://schemas.openxmlformats.org/officeDocument/2006/relationships" r:embed="rId1" cstate="print"/>
        <a:stretch>
          <a:fillRect/>
        </a:stretch>
      </xdr:blipFill>
      <xdr:spPr>
        <a:xfrm>
          <a:off x="1457325" y="7181850"/>
          <a:ext cx="0" cy="342900"/>
        </a:xfrm>
        <a:prstGeom prst="rect">
          <a:avLst/>
        </a:prstGeom>
        <a:noFill/>
      </xdr:spPr>
    </xdr:pic>
    <xdr:clientData fLocksWithSheet="0"/>
  </xdr:oneCellAnchor>
  <xdr:oneCellAnchor>
    <xdr:from>
      <xdr:col>6</xdr:col>
      <xdr:colOff>85725</xdr:colOff>
      <xdr:row>34</xdr:row>
      <xdr:rowOff>0</xdr:rowOff>
    </xdr:from>
    <xdr:ext cx="0" cy="342900"/>
    <xdr:pic>
      <xdr:nvPicPr>
        <xdr:cNvPr id="101" name="image8.png">
          <a:extLst>
            <a:ext uri="{FF2B5EF4-FFF2-40B4-BE49-F238E27FC236}">
              <a16:creationId xmlns:a16="http://schemas.microsoft.com/office/drawing/2014/main" id="{85ED6A43-9C46-4C12-AE3C-B6DAAF47985F}"/>
            </a:ext>
          </a:extLst>
        </xdr:cNvPr>
        <xdr:cNvPicPr preferRelativeResize="0"/>
      </xdr:nvPicPr>
      <xdr:blipFill>
        <a:blip xmlns:r="http://schemas.openxmlformats.org/officeDocument/2006/relationships" r:embed="rId1" cstate="print"/>
        <a:stretch>
          <a:fillRect/>
        </a:stretch>
      </xdr:blipFill>
      <xdr:spPr>
        <a:xfrm>
          <a:off x="3257550" y="7543800"/>
          <a:ext cx="0" cy="342900"/>
        </a:xfrm>
        <a:prstGeom prst="rect">
          <a:avLst/>
        </a:prstGeom>
        <a:noFill/>
      </xdr:spPr>
    </xdr:pic>
    <xdr:clientData fLocksWithSheet="0"/>
  </xdr:oneCellAnchor>
  <xdr:oneCellAnchor>
    <xdr:from>
      <xdr:col>6</xdr:col>
      <xdr:colOff>76200</xdr:colOff>
      <xdr:row>34</xdr:row>
      <xdr:rowOff>0</xdr:rowOff>
    </xdr:from>
    <xdr:ext cx="0" cy="342900"/>
    <xdr:pic>
      <xdr:nvPicPr>
        <xdr:cNvPr id="102" name="image8.png">
          <a:extLst>
            <a:ext uri="{FF2B5EF4-FFF2-40B4-BE49-F238E27FC236}">
              <a16:creationId xmlns:a16="http://schemas.microsoft.com/office/drawing/2014/main" id="{6DD03E5F-5A97-4F88-99D1-D6DC7866D673}"/>
            </a:ext>
          </a:extLst>
        </xdr:cNvPr>
        <xdr:cNvPicPr preferRelativeResize="0"/>
      </xdr:nvPicPr>
      <xdr:blipFill>
        <a:blip xmlns:r="http://schemas.openxmlformats.org/officeDocument/2006/relationships" r:embed="rId1" cstate="print"/>
        <a:stretch>
          <a:fillRect/>
        </a:stretch>
      </xdr:blipFill>
      <xdr:spPr>
        <a:xfrm>
          <a:off x="3248025" y="7543800"/>
          <a:ext cx="0" cy="342900"/>
        </a:xfrm>
        <a:prstGeom prst="rect">
          <a:avLst/>
        </a:prstGeom>
        <a:noFill/>
      </xdr:spPr>
    </xdr:pic>
    <xdr:clientData fLocksWithSheet="0"/>
  </xdr:oneCellAnchor>
  <xdr:oneCellAnchor>
    <xdr:from>
      <xdr:col>7</xdr:col>
      <xdr:colOff>85725</xdr:colOff>
      <xdr:row>33</xdr:row>
      <xdr:rowOff>0</xdr:rowOff>
    </xdr:from>
    <xdr:ext cx="0" cy="342900"/>
    <xdr:pic>
      <xdr:nvPicPr>
        <xdr:cNvPr id="103" name="image8.png">
          <a:extLst>
            <a:ext uri="{FF2B5EF4-FFF2-40B4-BE49-F238E27FC236}">
              <a16:creationId xmlns:a16="http://schemas.microsoft.com/office/drawing/2014/main" id="{1A5D535B-D848-470B-B22C-CC70F5184E96}"/>
            </a:ext>
          </a:extLst>
        </xdr:cNvPr>
        <xdr:cNvPicPr preferRelativeResize="0"/>
      </xdr:nvPicPr>
      <xdr:blipFill>
        <a:blip xmlns:r="http://schemas.openxmlformats.org/officeDocument/2006/relationships" r:embed="rId1" cstate="print"/>
        <a:stretch>
          <a:fillRect/>
        </a:stretch>
      </xdr:blipFill>
      <xdr:spPr>
        <a:xfrm>
          <a:off x="4171950" y="7543800"/>
          <a:ext cx="0" cy="342900"/>
        </a:xfrm>
        <a:prstGeom prst="rect">
          <a:avLst/>
        </a:prstGeom>
        <a:noFill/>
      </xdr:spPr>
    </xdr:pic>
    <xdr:clientData fLocksWithSheet="0"/>
  </xdr:oneCellAnchor>
  <xdr:oneCellAnchor>
    <xdr:from>
      <xdr:col>7</xdr:col>
      <xdr:colOff>76200</xdr:colOff>
      <xdr:row>33</xdr:row>
      <xdr:rowOff>0</xdr:rowOff>
    </xdr:from>
    <xdr:ext cx="0" cy="342900"/>
    <xdr:pic>
      <xdr:nvPicPr>
        <xdr:cNvPr id="104" name="image8.png">
          <a:extLst>
            <a:ext uri="{FF2B5EF4-FFF2-40B4-BE49-F238E27FC236}">
              <a16:creationId xmlns:a16="http://schemas.microsoft.com/office/drawing/2014/main" id="{32518F21-DADC-46EB-B168-34252DD90F05}"/>
            </a:ext>
          </a:extLst>
        </xdr:cNvPr>
        <xdr:cNvPicPr preferRelativeResize="0"/>
      </xdr:nvPicPr>
      <xdr:blipFill>
        <a:blip xmlns:r="http://schemas.openxmlformats.org/officeDocument/2006/relationships" r:embed="rId1" cstate="print"/>
        <a:stretch>
          <a:fillRect/>
        </a:stretch>
      </xdr:blipFill>
      <xdr:spPr>
        <a:xfrm>
          <a:off x="4162425" y="7543800"/>
          <a:ext cx="0" cy="342900"/>
        </a:xfrm>
        <a:prstGeom prst="rect">
          <a:avLst/>
        </a:prstGeom>
        <a:noFill/>
      </xdr:spPr>
    </xdr:pic>
    <xdr:clientData fLocksWithSheet="0"/>
  </xdr:oneCellAnchor>
  <xdr:oneCellAnchor>
    <xdr:from>
      <xdr:col>8</xdr:col>
      <xdr:colOff>85725</xdr:colOff>
      <xdr:row>34</xdr:row>
      <xdr:rowOff>0</xdr:rowOff>
    </xdr:from>
    <xdr:ext cx="0" cy="342900"/>
    <xdr:pic>
      <xdr:nvPicPr>
        <xdr:cNvPr id="112" name="image8.png">
          <a:extLst>
            <a:ext uri="{FF2B5EF4-FFF2-40B4-BE49-F238E27FC236}">
              <a16:creationId xmlns:a16="http://schemas.microsoft.com/office/drawing/2014/main" id="{3A9BDF11-93F1-4B36-BD99-2665B74AC8E6}"/>
            </a:ext>
          </a:extLst>
        </xdr:cNvPr>
        <xdr:cNvPicPr preferRelativeResize="0"/>
      </xdr:nvPicPr>
      <xdr:blipFill>
        <a:blip xmlns:r="http://schemas.openxmlformats.org/officeDocument/2006/relationships" r:embed="rId1" cstate="print"/>
        <a:stretch>
          <a:fillRect/>
        </a:stretch>
      </xdr:blipFill>
      <xdr:spPr>
        <a:xfrm>
          <a:off x="5067300" y="7543800"/>
          <a:ext cx="0" cy="342900"/>
        </a:xfrm>
        <a:prstGeom prst="rect">
          <a:avLst/>
        </a:prstGeom>
        <a:noFill/>
      </xdr:spPr>
    </xdr:pic>
    <xdr:clientData fLocksWithSheet="0"/>
  </xdr:oneCellAnchor>
  <xdr:oneCellAnchor>
    <xdr:from>
      <xdr:col>8</xdr:col>
      <xdr:colOff>76200</xdr:colOff>
      <xdr:row>34</xdr:row>
      <xdr:rowOff>0</xdr:rowOff>
    </xdr:from>
    <xdr:ext cx="0" cy="342900"/>
    <xdr:pic>
      <xdr:nvPicPr>
        <xdr:cNvPr id="113" name="image8.png">
          <a:extLst>
            <a:ext uri="{FF2B5EF4-FFF2-40B4-BE49-F238E27FC236}">
              <a16:creationId xmlns:a16="http://schemas.microsoft.com/office/drawing/2014/main" id="{8BE20851-20B3-4FC5-B893-CF8897BDF963}"/>
            </a:ext>
          </a:extLst>
        </xdr:cNvPr>
        <xdr:cNvPicPr preferRelativeResize="0"/>
      </xdr:nvPicPr>
      <xdr:blipFill>
        <a:blip xmlns:r="http://schemas.openxmlformats.org/officeDocument/2006/relationships" r:embed="rId1" cstate="print"/>
        <a:stretch>
          <a:fillRect/>
        </a:stretch>
      </xdr:blipFill>
      <xdr:spPr>
        <a:xfrm>
          <a:off x="5057775" y="7543800"/>
          <a:ext cx="0" cy="342900"/>
        </a:xfrm>
        <a:prstGeom prst="rect">
          <a:avLst/>
        </a:prstGeom>
        <a:noFill/>
      </xdr:spPr>
    </xdr:pic>
    <xdr:clientData fLocksWithSheet="0"/>
  </xdr:oneCellAnchor>
  <xdr:oneCellAnchor>
    <xdr:from>
      <xdr:col>7</xdr:col>
      <xdr:colOff>85725</xdr:colOff>
      <xdr:row>35</xdr:row>
      <xdr:rowOff>0</xdr:rowOff>
    </xdr:from>
    <xdr:ext cx="0" cy="342900"/>
    <xdr:pic>
      <xdr:nvPicPr>
        <xdr:cNvPr id="114" name="image8.png">
          <a:extLst>
            <a:ext uri="{FF2B5EF4-FFF2-40B4-BE49-F238E27FC236}">
              <a16:creationId xmlns:a16="http://schemas.microsoft.com/office/drawing/2014/main" id="{C46D32B5-F8B8-4D26-BF17-7A2C40A14859}"/>
            </a:ext>
          </a:extLst>
        </xdr:cNvPr>
        <xdr:cNvPicPr preferRelativeResize="0"/>
      </xdr:nvPicPr>
      <xdr:blipFill>
        <a:blip xmlns:r="http://schemas.openxmlformats.org/officeDocument/2006/relationships" r:embed="rId1" cstate="print"/>
        <a:stretch>
          <a:fillRect/>
        </a:stretch>
      </xdr:blipFill>
      <xdr:spPr>
        <a:xfrm>
          <a:off x="4171950" y="7362825"/>
          <a:ext cx="0" cy="342900"/>
        </a:xfrm>
        <a:prstGeom prst="rect">
          <a:avLst/>
        </a:prstGeom>
        <a:noFill/>
      </xdr:spPr>
    </xdr:pic>
    <xdr:clientData fLocksWithSheet="0"/>
  </xdr:oneCellAnchor>
  <xdr:oneCellAnchor>
    <xdr:from>
      <xdr:col>7</xdr:col>
      <xdr:colOff>76200</xdr:colOff>
      <xdr:row>35</xdr:row>
      <xdr:rowOff>0</xdr:rowOff>
    </xdr:from>
    <xdr:ext cx="0" cy="342900"/>
    <xdr:pic>
      <xdr:nvPicPr>
        <xdr:cNvPr id="115" name="image8.png">
          <a:extLst>
            <a:ext uri="{FF2B5EF4-FFF2-40B4-BE49-F238E27FC236}">
              <a16:creationId xmlns:a16="http://schemas.microsoft.com/office/drawing/2014/main" id="{4385FF0D-5240-49CC-91A4-8A068BC6E212}"/>
            </a:ext>
          </a:extLst>
        </xdr:cNvPr>
        <xdr:cNvPicPr preferRelativeResize="0"/>
      </xdr:nvPicPr>
      <xdr:blipFill>
        <a:blip xmlns:r="http://schemas.openxmlformats.org/officeDocument/2006/relationships" r:embed="rId1" cstate="print"/>
        <a:stretch>
          <a:fillRect/>
        </a:stretch>
      </xdr:blipFill>
      <xdr:spPr>
        <a:xfrm>
          <a:off x="4162425" y="7362825"/>
          <a:ext cx="0" cy="342900"/>
        </a:xfrm>
        <a:prstGeom prst="rect">
          <a:avLst/>
        </a:prstGeom>
        <a:noFill/>
      </xdr:spPr>
    </xdr:pic>
    <xdr:clientData fLocksWithSheet="0"/>
  </xdr:oneCellAnchor>
  <xdr:oneCellAnchor>
    <xdr:from>
      <xdr:col>7</xdr:col>
      <xdr:colOff>85725</xdr:colOff>
      <xdr:row>34</xdr:row>
      <xdr:rowOff>0</xdr:rowOff>
    </xdr:from>
    <xdr:ext cx="0" cy="342900"/>
    <xdr:pic>
      <xdr:nvPicPr>
        <xdr:cNvPr id="116" name="image8.png">
          <a:extLst>
            <a:ext uri="{FF2B5EF4-FFF2-40B4-BE49-F238E27FC236}">
              <a16:creationId xmlns:a16="http://schemas.microsoft.com/office/drawing/2014/main" id="{6EBD161C-B8AF-4D0A-9754-E0DF635CE28C}"/>
            </a:ext>
          </a:extLst>
        </xdr:cNvPr>
        <xdr:cNvPicPr preferRelativeResize="0"/>
      </xdr:nvPicPr>
      <xdr:blipFill>
        <a:blip xmlns:r="http://schemas.openxmlformats.org/officeDocument/2006/relationships" r:embed="rId1" cstate="print"/>
        <a:stretch>
          <a:fillRect/>
        </a:stretch>
      </xdr:blipFill>
      <xdr:spPr>
        <a:xfrm>
          <a:off x="4171950" y="7181850"/>
          <a:ext cx="0" cy="342900"/>
        </a:xfrm>
        <a:prstGeom prst="rect">
          <a:avLst/>
        </a:prstGeom>
        <a:noFill/>
      </xdr:spPr>
    </xdr:pic>
    <xdr:clientData fLocksWithSheet="0"/>
  </xdr:oneCellAnchor>
  <xdr:oneCellAnchor>
    <xdr:from>
      <xdr:col>7</xdr:col>
      <xdr:colOff>76200</xdr:colOff>
      <xdr:row>34</xdr:row>
      <xdr:rowOff>0</xdr:rowOff>
    </xdr:from>
    <xdr:ext cx="0" cy="342900"/>
    <xdr:pic>
      <xdr:nvPicPr>
        <xdr:cNvPr id="117" name="image8.png">
          <a:extLst>
            <a:ext uri="{FF2B5EF4-FFF2-40B4-BE49-F238E27FC236}">
              <a16:creationId xmlns:a16="http://schemas.microsoft.com/office/drawing/2014/main" id="{C5B285DE-F224-43DF-BD81-23B4263E1EC9}"/>
            </a:ext>
          </a:extLst>
        </xdr:cNvPr>
        <xdr:cNvPicPr preferRelativeResize="0"/>
      </xdr:nvPicPr>
      <xdr:blipFill>
        <a:blip xmlns:r="http://schemas.openxmlformats.org/officeDocument/2006/relationships" r:embed="rId1" cstate="print"/>
        <a:stretch>
          <a:fillRect/>
        </a:stretch>
      </xdr:blipFill>
      <xdr:spPr>
        <a:xfrm>
          <a:off x="4162425" y="7181850"/>
          <a:ext cx="0" cy="342900"/>
        </a:xfrm>
        <a:prstGeom prst="rect">
          <a:avLst/>
        </a:prstGeom>
        <a:noFill/>
      </xdr:spPr>
    </xdr:pic>
    <xdr:clientData fLocksWithSheet="0"/>
  </xdr:oneCellAnchor>
  <xdr:oneCellAnchor>
    <xdr:from>
      <xdr:col>11</xdr:col>
      <xdr:colOff>85725</xdr:colOff>
      <xdr:row>34</xdr:row>
      <xdr:rowOff>0</xdr:rowOff>
    </xdr:from>
    <xdr:ext cx="0" cy="342900"/>
    <xdr:pic>
      <xdr:nvPicPr>
        <xdr:cNvPr id="118" name="image8.png">
          <a:extLst>
            <a:ext uri="{FF2B5EF4-FFF2-40B4-BE49-F238E27FC236}">
              <a16:creationId xmlns:a16="http://schemas.microsoft.com/office/drawing/2014/main" id="{53781C0B-5B93-4533-B67B-E7288E996887}"/>
            </a:ext>
          </a:extLst>
        </xdr:cNvPr>
        <xdr:cNvPicPr preferRelativeResize="0"/>
      </xdr:nvPicPr>
      <xdr:blipFill>
        <a:blip xmlns:r="http://schemas.openxmlformats.org/officeDocument/2006/relationships" r:embed="rId1" cstate="print"/>
        <a:stretch>
          <a:fillRect/>
        </a:stretch>
      </xdr:blipFill>
      <xdr:spPr>
        <a:xfrm>
          <a:off x="1466850" y="7362825"/>
          <a:ext cx="0" cy="342900"/>
        </a:xfrm>
        <a:prstGeom prst="rect">
          <a:avLst/>
        </a:prstGeom>
        <a:noFill/>
      </xdr:spPr>
    </xdr:pic>
    <xdr:clientData fLocksWithSheet="0"/>
  </xdr:oneCellAnchor>
  <xdr:oneCellAnchor>
    <xdr:from>
      <xdr:col>11</xdr:col>
      <xdr:colOff>76200</xdr:colOff>
      <xdr:row>34</xdr:row>
      <xdr:rowOff>0</xdr:rowOff>
    </xdr:from>
    <xdr:ext cx="0" cy="342900"/>
    <xdr:pic>
      <xdr:nvPicPr>
        <xdr:cNvPr id="119" name="image8.png">
          <a:extLst>
            <a:ext uri="{FF2B5EF4-FFF2-40B4-BE49-F238E27FC236}">
              <a16:creationId xmlns:a16="http://schemas.microsoft.com/office/drawing/2014/main" id="{3B0703BC-F708-4B69-900A-F259C550949C}"/>
            </a:ext>
          </a:extLst>
        </xdr:cNvPr>
        <xdr:cNvPicPr preferRelativeResize="0"/>
      </xdr:nvPicPr>
      <xdr:blipFill>
        <a:blip xmlns:r="http://schemas.openxmlformats.org/officeDocument/2006/relationships" r:embed="rId1" cstate="print"/>
        <a:stretch>
          <a:fillRect/>
        </a:stretch>
      </xdr:blipFill>
      <xdr:spPr>
        <a:xfrm>
          <a:off x="1457325" y="7362825"/>
          <a:ext cx="0" cy="342900"/>
        </a:xfrm>
        <a:prstGeom prst="rect">
          <a:avLst/>
        </a:prstGeom>
        <a:noFill/>
      </xdr:spPr>
    </xdr:pic>
    <xdr:clientData fLocksWithSheet="0"/>
  </xdr:oneCellAnchor>
  <xdr:oneCellAnchor>
    <xdr:from>
      <xdr:col>14</xdr:col>
      <xdr:colOff>85725</xdr:colOff>
      <xdr:row>34</xdr:row>
      <xdr:rowOff>0</xdr:rowOff>
    </xdr:from>
    <xdr:ext cx="0" cy="342900"/>
    <xdr:pic>
      <xdr:nvPicPr>
        <xdr:cNvPr id="124" name="image8.png">
          <a:extLst>
            <a:ext uri="{FF2B5EF4-FFF2-40B4-BE49-F238E27FC236}">
              <a16:creationId xmlns:a16="http://schemas.microsoft.com/office/drawing/2014/main" id="{9F9D0AFD-06AF-4ED2-AABA-39E1C1121DFF}"/>
            </a:ext>
          </a:extLst>
        </xdr:cNvPr>
        <xdr:cNvPicPr preferRelativeResize="0"/>
      </xdr:nvPicPr>
      <xdr:blipFill>
        <a:blip xmlns:r="http://schemas.openxmlformats.org/officeDocument/2006/relationships" r:embed="rId1" cstate="print"/>
        <a:stretch>
          <a:fillRect/>
        </a:stretch>
      </xdr:blipFill>
      <xdr:spPr>
        <a:xfrm>
          <a:off x="4171950" y="7362825"/>
          <a:ext cx="0" cy="342900"/>
        </a:xfrm>
        <a:prstGeom prst="rect">
          <a:avLst/>
        </a:prstGeom>
        <a:noFill/>
      </xdr:spPr>
    </xdr:pic>
    <xdr:clientData fLocksWithSheet="0"/>
  </xdr:oneCellAnchor>
  <xdr:oneCellAnchor>
    <xdr:from>
      <xdr:col>14</xdr:col>
      <xdr:colOff>76200</xdr:colOff>
      <xdr:row>34</xdr:row>
      <xdr:rowOff>0</xdr:rowOff>
    </xdr:from>
    <xdr:ext cx="0" cy="342900"/>
    <xdr:pic>
      <xdr:nvPicPr>
        <xdr:cNvPr id="125" name="image8.png">
          <a:extLst>
            <a:ext uri="{FF2B5EF4-FFF2-40B4-BE49-F238E27FC236}">
              <a16:creationId xmlns:a16="http://schemas.microsoft.com/office/drawing/2014/main" id="{AB906ABA-725D-409B-8A39-99A1431B5AAE}"/>
            </a:ext>
          </a:extLst>
        </xdr:cNvPr>
        <xdr:cNvPicPr preferRelativeResize="0"/>
      </xdr:nvPicPr>
      <xdr:blipFill>
        <a:blip xmlns:r="http://schemas.openxmlformats.org/officeDocument/2006/relationships" r:embed="rId1" cstate="print"/>
        <a:stretch>
          <a:fillRect/>
        </a:stretch>
      </xdr:blipFill>
      <xdr:spPr>
        <a:xfrm>
          <a:off x="4162425" y="7362825"/>
          <a:ext cx="0" cy="342900"/>
        </a:xfrm>
        <a:prstGeom prst="rect">
          <a:avLst/>
        </a:prstGeom>
        <a:noFill/>
      </xdr:spPr>
    </xdr:pic>
    <xdr:clientData fLocksWithSheet="0"/>
  </xdr:oneCellAnchor>
  <xdr:oneCellAnchor>
    <xdr:from>
      <xdr:col>15</xdr:col>
      <xdr:colOff>85725</xdr:colOff>
      <xdr:row>38</xdr:row>
      <xdr:rowOff>0</xdr:rowOff>
    </xdr:from>
    <xdr:ext cx="0" cy="342900"/>
    <xdr:pic>
      <xdr:nvPicPr>
        <xdr:cNvPr id="126" name="image8.png">
          <a:extLst>
            <a:ext uri="{FF2B5EF4-FFF2-40B4-BE49-F238E27FC236}">
              <a16:creationId xmlns:a16="http://schemas.microsoft.com/office/drawing/2014/main" id="{92A3F48D-B04D-4ACE-82CF-E417FF39417A}"/>
            </a:ext>
          </a:extLst>
        </xdr:cNvPr>
        <xdr:cNvPicPr preferRelativeResize="0"/>
      </xdr:nvPicPr>
      <xdr:blipFill>
        <a:blip xmlns:r="http://schemas.openxmlformats.org/officeDocument/2006/relationships" r:embed="rId1" cstate="print"/>
        <a:stretch>
          <a:fillRect/>
        </a:stretch>
      </xdr:blipFill>
      <xdr:spPr>
        <a:xfrm>
          <a:off x="5067300" y="7543800"/>
          <a:ext cx="0" cy="342900"/>
        </a:xfrm>
        <a:prstGeom prst="rect">
          <a:avLst/>
        </a:prstGeom>
        <a:noFill/>
      </xdr:spPr>
    </xdr:pic>
    <xdr:clientData fLocksWithSheet="0"/>
  </xdr:oneCellAnchor>
  <xdr:oneCellAnchor>
    <xdr:from>
      <xdr:col>15</xdr:col>
      <xdr:colOff>76200</xdr:colOff>
      <xdr:row>38</xdr:row>
      <xdr:rowOff>0</xdr:rowOff>
    </xdr:from>
    <xdr:ext cx="0" cy="342900"/>
    <xdr:pic>
      <xdr:nvPicPr>
        <xdr:cNvPr id="127" name="image8.png">
          <a:extLst>
            <a:ext uri="{FF2B5EF4-FFF2-40B4-BE49-F238E27FC236}">
              <a16:creationId xmlns:a16="http://schemas.microsoft.com/office/drawing/2014/main" id="{C22F66EC-D341-463E-A84A-19E6D6CF864F}"/>
            </a:ext>
          </a:extLst>
        </xdr:cNvPr>
        <xdr:cNvPicPr preferRelativeResize="0"/>
      </xdr:nvPicPr>
      <xdr:blipFill>
        <a:blip xmlns:r="http://schemas.openxmlformats.org/officeDocument/2006/relationships" r:embed="rId1" cstate="print"/>
        <a:stretch>
          <a:fillRect/>
        </a:stretch>
      </xdr:blipFill>
      <xdr:spPr>
        <a:xfrm>
          <a:off x="5057775" y="7543800"/>
          <a:ext cx="0" cy="342900"/>
        </a:xfrm>
        <a:prstGeom prst="rect">
          <a:avLst/>
        </a:prstGeom>
        <a:noFill/>
      </xdr:spPr>
    </xdr:pic>
    <xdr:clientData fLocksWithSheet="0"/>
  </xdr:oneCellAnchor>
  <xdr:oneCellAnchor>
    <xdr:from>
      <xdr:col>11</xdr:col>
      <xdr:colOff>85725</xdr:colOff>
      <xdr:row>38</xdr:row>
      <xdr:rowOff>0</xdr:rowOff>
    </xdr:from>
    <xdr:ext cx="0" cy="342900"/>
    <xdr:pic>
      <xdr:nvPicPr>
        <xdr:cNvPr id="130" name="image8.png">
          <a:extLst>
            <a:ext uri="{FF2B5EF4-FFF2-40B4-BE49-F238E27FC236}">
              <a16:creationId xmlns:a16="http://schemas.microsoft.com/office/drawing/2014/main" id="{3FCE428B-1CC1-41CF-AD66-05E79E31C8EE}"/>
            </a:ext>
          </a:extLst>
        </xdr:cNvPr>
        <xdr:cNvPicPr preferRelativeResize="0"/>
      </xdr:nvPicPr>
      <xdr:blipFill>
        <a:blip xmlns:r="http://schemas.openxmlformats.org/officeDocument/2006/relationships" r:embed="rId1" cstate="print"/>
        <a:stretch>
          <a:fillRect/>
        </a:stretch>
      </xdr:blipFill>
      <xdr:spPr>
        <a:xfrm>
          <a:off x="1466850" y="7543800"/>
          <a:ext cx="0" cy="342900"/>
        </a:xfrm>
        <a:prstGeom prst="rect">
          <a:avLst/>
        </a:prstGeom>
        <a:noFill/>
      </xdr:spPr>
    </xdr:pic>
    <xdr:clientData fLocksWithSheet="0"/>
  </xdr:oneCellAnchor>
  <xdr:oneCellAnchor>
    <xdr:from>
      <xdr:col>11</xdr:col>
      <xdr:colOff>76200</xdr:colOff>
      <xdr:row>38</xdr:row>
      <xdr:rowOff>0</xdr:rowOff>
    </xdr:from>
    <xdr:ext cx="0" cy="342900"/>
    <xdr:pic>
      <xdr:nvPicPr>
        <xdr:cNvPr id="131" name="image8.png">
          <a:extLst>
            <a:ext uri="{FF2B5EF4-FFF2-40B4-BE49-F238E27FC236}">
              <a16:creationId xmlns:a16="http://schemas.microsoft.com/office/drawing/2014/main" id="{A7236DED-B0F7-49D5-9D6F-69C928D28569}"/>
            </a:ext>
          </a:extLst>
        </xdr:cNvPr>
        <xdr:cNvPicPr preferRelativeResize="0"/>
      </xdr:nvPicPr>
      <xdr:blipFill>
        <a:blip xmlns:r="http://schemas.openxmlformats.org/officeDocument/2006/relationships" r:embed="rId1" cstate="print"/>
        <a:stretch>
          <a:fillRect/>
        </a:stretch>
      </xdr:blipFill>
      <xdr:spPr>
        <a:xfrm>
          <a:off x="1457325" y="7543800"/>
          <a:ext cx="0" cy="342900"/>
        </a:xfrm>
        <a:prstGeom prst="rect">
          <a:avLst/>
        </a:prstGeom>
        <a:noFill/>
      </xdr:spPr>
    </xdr:pic>
    <xdr:clientData fLocksWithSheet="0"/>
  </xdr:oneCellAnchor>
  <xdr:oneCellAnchor>
    <xdr:from>
      <xdr:col>13</xdr:col>
      <xdr:colOff>85725</xdr:colOff>
      <xdr:row>35</xdr:row>
      <xdr:rowOff>0</xdr:rowOff>
    </xdr:from>
    <xdr:ext cx="0" cy="342900"/>
    <xdr:pic>
      <xdr:nvPicPr>
        <xdr:cNvPr id="134" name="image8.png">
          <a:extLst>
            <a:ext uri="{FF2B5EF4-FFF2-40B4-BE49-F238E27FC236}">
              <a16:creationId xmlns:a16="http://schemas.microsoft.com/office/drawing/2014/main" id="{57EA5DD1-020D-409F-9563-6A387937758C}"/>
            </a:ext>
          </a:extLst>
        </xdr:cNvPr>
        <xdr:cNvPicPr preferRelativeResize="0"/>
      </xdr:nvPicPr>
      <xdr:blipFill>
        <a:blip xmlns:r="http://schemas.openxmlformats.org/officeDocument/2006/relationships" r:embed="rId1" cstate="print"/>
        <a:stretch>
          <a:fillRect/>
        </a:stretch>
      </xdr:blipFill>
      <xdr:spPr>
        <a:xfrm>
          <a:off x="3257550" y="7362825"/>
          <a:ext cx="0" cy="342900"/>
        </a:xfrm>
        <a:prstGeom prst="rect">
          <a:avLst/>
        </a:prstGeom>
        <a:noFill/>
      </xdr:spPr>
    </xdr:pic>
    <xdr:clientData fLocksWithSheet="0"/>
  </xdr:oneCellAnchor>
  <xdr:oneCellAnchor>
    <xdr:from>
      <xdr:col>13</xdr:col>
      <xdr:colOff>76200</xdr:colOff>
      <xdr:row>35</xdr:row>
      <xdr:rowOff>0</xdr:rowOff>
    </xdr:from>
    <xdr:ext cx="0" cy="342900"/>
    <xdr:pic>
      <xdr:nvPicPr>
        <xdr:cNvPr id="135" name="image8.png">
          <a:extLst>
            <a:ext uri="{FF2B5EF4-FFF2-40B4-BE49-F238E27FC236}">
              <a16:creationId xmlns:a16="http://schemas.microsoft.com/office/drawing/2014/main" id="{80961ED2-1EAD-4722-86D3-2E06D0A3B93D}"/>
            </a:ext>
          </a:extLst>
        </xdr:cNvPr>
        <xdr:cNvPicPr preferRelativeResize="0"/>
      </xdr:nvPicPr>
      <xdr:blipFill>
        <a:blip xmlns:r="http://schemas.openxmlformats.org/officeDocument/2006/relationships" r:embed="rId1" cstate="print"/>
        <a:stretch>
          <a:fillRect/>
        </a:stretch>
      </xdr:blipFill>
      <xdr:spPr>
        <a:xfrm>
          <a:off x="3248025" y="7362825"/>
          <a:ext cx="0" cy="342900"/>
        </a:xfrm>
        <a:prstGeom prst="rect">
          <a:avLst/>
        </a:prstGeom>
        <a:noFill/>
      </xdr:spPr>
    </xdr:pic>
    <xdr:clientData fLocksWithSheet="0"/>
  </xdr:oneCellAnchor>
  <xdr:oneCellAnchor>
    <xdr:from>
      <xdr:col>15</xdr:col>
      <xdr:colOff>85725</xdr:colOff>
      <xdr:row>35</xdr:row>
      <xdr:rowOff>0</xdr:rowOff>
    </xdr:from>
    <xdr:ext cx="0" cy="342900"/>
    <xdr:pic>
      <xdr:nvPicPr>
        <xdr:cNvPr id="136" name="image8.png">
          <a:extLst>
            <a:ext uri="{FF2B5EF4-FFF2-40B4-BE49-F238E27FC236}">
              <a16:creationId xmlns:a16="http://schemas.microsoft.com/office/drawing/2014/main" id="{0E0C994B-283D-46C2-8A01-F72C75528203}"/>
            </a:ext>
          </a:extLst>
        </xdr:cNvPr>
        <xdr:cNvPicPr preferRelativeResize="0"/>
      </xdr:nvPicPr>
      <xdr:blipFill>
        <a:blip xmlns:r="http://schemas.openxmlformats.org/officeDocument/2006/relationships" r:embed="rId1" cstate="print"/>
        <a:stretch>
          <a:fillRect/>
        </a:stretch>
      </xdr:blipFill>
      <xdr:spPr>
        <a:xfrm>
          <a:off x="5067300" y="7362825"/>
          <a:ext cx="0" cy="342900"/>
        </a:xfrm>
        <a:prstGeom prst="rect">
          <a:avLst/>
        </a:prstGeom>
        <a:noFill/>
      </xdr:spPr>
    </xdr:pic>
    <xdr:clientData fLocksWithSheet="0"/>
  </xdr:oneCellAnchor>
  <xdr:oneCellAnchor>
    <xdr:from>
      <xdr:col>15</xdr:col>
      <xdr:colOff>76200</xdr:colOff>
      <xdr:row>35</xdr:row>
      <xdr:rowOff>0</xdr:rowOff>
    </xdr:from>
    <xdr:ext cx="0" cy="342900"/>
    <xdr:pic>
      <xdr:nvPicPr>
        <xdr:cNvPr id="137" name="image8.png">
          <a:extLst>
            <a:ext uri="{FF2B5EF4-FFF2-40B4-BE49-F238E27FC236}">
              <a16:creationId xmlns:a16="http://schemas.microsoft.com/office/drawing/2014/main" id="{8BF16C3D-C0BA-4527-90E0-8F528A7C077F}"/>
            </a:ext>
          </a:extLst>
        </xdr:cNvPr>
        <xdr:cNvPicPr preferRelativeResize="0"/>
      </xdr:nvPicPr>
      <xdr:blipFill>
        <a:blip xmlns:r="http://schemas.openxmlformats.org/officeDocument/2006/relationships" r:embed="rId1" cstate="print"/>
        <a:stretch>
          <a:fillRect/>
        </a:stretch>
      </xdr:blipFill>
      <xdr:spPr>
        <a:xfrm>
          <a:off x="5057775" y="7362825"/>
          <a:ext cx="0" cy="342900"/>
        </a:xfrm>
        <a:prstGeom prst="rect">
          <a:avLst/>
        </a:prstGeom>
        <a:noFill/>
      </xdr:spPr>
    </xdr:pic>
    <xdr:clientData fLocksWithSheet="0"/>
  </xdr:oneCellAnchor>
  <xdr:oneCellAnchor>
    <xdr:from>
      <xdr:col>14</xdr:col>
      <xdr:colOff>85725</xdr:colOff>
      <xdr:row>38</xdr:row>
      <xdr:rowOff>0</xdr:rowOff>
    </xdr:from>
    <xdr:ext cx="0" cy="342900"/>
    <xdr:pic>
      <xdr:nvPicPr>
        <xdr:cNvPr id="138" name="image8.png">
          <a:extLst>
            <a:ext uri="{FF2B5EF4-FFF2-40B4-BE49-F238E27FC236}">
              <a16:creationId xmlns:a16="http://schemas.microsoft.com/office/drawing/2014/main" id="{9CDC5B3C-276E-4454-8BCF-EF8E430DF794}"/>
            </a:ext>
          </a:extLst>
        </xdr:cNvPr>
        <xdr:cNvPicPr preferRelativeResize="0"/>
      </xdr:nvPicPr>
      <xdr:blipFill>
        <a:blip xmlns:r="http://schemas.openxmlformats.org/officeDocument/2006/relationships" r:embed="rId1" cstate="print"/>
        <a:stretch>
          <a:fillRect/>
        </a:stretch>
      </xdr:blipFill>
      <xdr:spPr>
        <a:xfrm>
          <a:off x="4171950" y="7543800"/>
          <a:ext cx="0" cy="342900"/>
        </a:xfrm>
        <a:prstGeom prst="rect">
          <a:avLst/>
        </a:prstGeom>
        <a:noFill/>
      </xdr:spPr>
    </xdr:pic>
    <xdr:clientData fLocksWithSheet="0"/>
  </xdr:oneCellAnchor>
  <xdr:oneCellAnchor>
    <xdr:from>
      <xdr:col>14</xdr:col>
      <xdr:colOff>76200</xdr:colOff>
      <xdr:row>38</xdr:row>
      <xdr:rowOff>0</xdr:rowOff>
    </xdr:from>
    <xdr:ext cx="0" cy="342900"/>
    <xdr:pic>
      <xdr:nvPicPr>
        <xdr:cNvPr id="139" name="image8.png">
          <a:extLst>
            <a:ext uri="{FF2B5EF4-FFF2-40B4-BE49-F238E27FC236}">
              <a16:creationId xmlns:a16="http://schemas.microsoft.com/office/drawing/2014/main" id="{1E3CBC7B-9218-476C-9663-23CE8D1D7922}"/>
            </a:ext>
          </a:extLst>
        </xdr:cNvPr>
        <xdr:cNvPicPr preferRelativeResize="0"/>
      </xdr:nvPicPr>
      <xdr:blipFill>
        <a:blip xmlns:r="http://schemas.openxmlformats.org/officeDocument/2006/relationships" r:embed="rId1" cstate="print"/>
        <a:stretch>
          <a:fillRect/>
        </a:stretch>
      </xdr:blipFill>
      <xdr:spPr>
        <a:xfrm>
          <a:off x="4162425" y="7543800"/>
          <a:ext cx="0" cy="342900"/>
        </a:xfrm>
        <a:prstGeom prst="rect">
          <a:avLst/>
        </a:prstGeom>
        <a:noFill/>
      </xdr:spPr>
    </xdr:pic>
    <xdr:clientData fLocksWithSheet="0"/>
  </xdr:oneCellAnchor>
  <xdr:oneCellAnchor>
    <xdr:from>
      <xdr:col>14</xdr:col>
      <xdr:colOff>85725</xdr:colOff>
      <xdr:row>34</xdr:row>
      <xdr:rowOff>0</xdr:rowOff>
    </xdr:from>
    <xdr:ext cx="0" cy="342900"/>
    <xdr:pic>
      <xdr:nvPicPr>
        <xdr:cNvPr id="140" name="image8.png">
          <a:extLst>
            <a:ext uri="{FF2B5EF4-FFF2-40B4-BE49-F238E27FC236}">
              <a16:creationId xmlns:a16="http://schemas.microsoft.com/office/drawing/2014/main" id="{BA8F0E41-A0AA-40A6-A2CA-3F25BBA1CCCC}"/>
            </a:ext>
          </a:extLst>
        </xdr:cNvPr>
        <xdr:cNvPicPr preferRelativeResize="0"/>
      </xdr:nvPicPr>
      <xdr:blipFill>
        <a:blip xmlns:r="http://schemas.openxmlformats.org/officeDocument/2006/relationships" r:embed="rId1" cstate="print"/>
        <a:stretch>
          <a:fillRect/>
        </a:stretch>
      </xdr:blipFill>
      <xdr:spPr>
        <a:xfrm>
          <a:off x="4171950" y="7362825"/>
          <a:ext cx="0" cy="342900"/>
        </a:xfrm>
        <a:prstGeom prst="rect">
          <a:avLst/>
        </a:prstGeom>
        <a:noFill/>
      </xdr:spPr>
    </xdr:pic>
    <xdr:clientData fLocksWithSheet="0"/>
  </xdr:oneCellAnchor>
  <xdr:oneCellAnchor>
    <xdr:from>
      <xdr:col>14</xdr:col>
      <xdr:colOff>76200</xdr:colOff>
      <xdr:row>34</xdr:row>
      <xdr:rowOff>0</xdr:rowOff>
    </xdr:from>
    <xdr:ext cx="0" cy="342900"/>
    <xdr:pic>
      <xdr:nvPicPr>
        <xdr:cNvPr id="141" name="image8.png">
          <a:extLst>
            <a:ext uri="{FF2B5EF4-FFF2-40B4-BE49-F238E27FC236}">
              <a16:creationId xmlns:a16="http://schemas.microsoft.com/office/drawing/2014/main" id="{8BA4651F-81EB-4048-9739-CAA998E50AAC}"/>
            </a:ext>
          </a:extLst>
        </xdr:cNvPr>
        <xdr:cNvPicPr preferRelativeResize="0"/>
      </xdr:nvPicPr>
      <xdr:blipFill>
        <a:blip xmlns:r="http://schemas.openxmlformats.org/officeDocument/2006/relationships" r:embed="rId1" cstate="print"/>
        <a:stretch>
          <a:fillRect/>
        </a:stretch>
      </xdr:blipFill>
      <xdr:spPr>
        <a:xfrm>
          <a:off x="4162425" y="7362825"/>
          <a:ext cx="0" cy="342900"/>
        </a:xfrm>
        <a:prstGeom prst="rect">
          <a:avLst/>
        </a:prstGeom>
        <a:noFill/>
      </xdr:spPr>
    </xdr:pic>
    <xdr:clientData fLocksWithSheet="0"/>
  </xdr:oneCellAnchor>
  <xdr:oneCellAnchor>
    <xdr:from>
      <xdr:col>11</xdr:col>
      <xdr:colOff>85725</xdr:colOff>
      <xdr:row>33</xdr:row>
      <xdr:rowOff>0</xdr:rowOff>
    </xdr:from>
    <xdr:ext cx="0" cy="342900"/>
    <xdr:pic>
      <xdr:nvPicPr>
        <xdr:cNvPr id="142" name="image8.png">
          <a:extLst>
            <a:ext uri="{FF2B5EF4-FFF2-40B4-BE49-F238E27FC236}">
              <a16:creationId xmlns:a16="http://schemas.microsoft.com/office/drawing/2014/main" id="{21C8BF3A-71F4-40C2-A5D8-1D906BDB9976}"/>
            </a:ext>
          </a:extLst>
        </xdr:cNvPr>
        <xdr:cNvPicPr preferRelativeResize="0"/>
      </xdr:nvPicPr>
      <xdr:blipFill>
        <a:blip xmlns:r="http://schemas.openxmlformats.org/officeDocument/2006/relationships" r:embed="rId1" cstate="print"/>
        <a:stretch>
          <a:fillRect/>
        </a:stretch>
      </xdr:blipFill>
      <xdr:spPr>
        <a:xfrm>
          <a:off x="7077075" y="7543800"/>
          <a:ext cx="0" cy="342900"/>
        </a:xfrm>
        <a:prstGeom prst="rect">
          <a:avLst/>
        </a:prstGeom>
        <a:noFill/>
      </xdr:spPr>
    </xdr:pic>
    <xdr:clientData fLocksWithSheet="0"/>
  </xdr:oneCellAnchor>
  <xdr:oneCellAnchor>
    <xdr:from>
      <xdr:col>11</xdr:col>
      <xdr:colOff>76200</xdr:colOff>
      <xdr:row>33</xdr:row>
      <xdr:rowOff>0</xdr:rowOff>
    </xdr:from>
    <xdr:ext cx="0" cy="342900"/>
    <xdr:pic>
      <xdr:nvPicPr>
        <xdr:cNvPr id="143" name="image8.png">
          <a:extLst>
            <a:ext uri="{FF2B5EF4-FFF2-40B4-BE49-F238E27FC236}">
              <a16:creationId xmlns:a16="http://schemas.microsoft.com/office/drawing/2014/main" id="{D3CAAA94-4C47-469B-A0B0-EF0C6C89CC60}"/>
            </a:ext>
          </a:extLst>
        </xdr:cNvPr>
        <xdr:cNvPicPr preferRelativeResize="0"/>
      </xdr:nvPicPr>
      <xdr:blipFill>
        <a:blip xmlns:r="http://schemas.openxmlformats.org/officeDocument/2006/relationships" r:embed="rId1" cstate="print"/>
        <a:stretch>
          <a:fillRect/>
        </a:stretch>
      </xdr:blipFill>
      <xdr:spPr>
        <a:xfrm>
          <a:off x="7067550" y="7543800"/>
          <a:ext cx="0" cy="342900"/>
        </a:xfrm>
        <a:prstGeom prst="rect">
          <a:avLst/>
        </a:prstGeom>
        <a:noFill/>
      </xdr:spPr>
    </xdr:pic>
    <xdr:clientData fLocksWithSheet="0"/>
  </xdr:oneCellAnchor>
  <xdr:oneCellAnchor>
    <xdr:from>
      <xdr:col>11</xdr:col>
      <xdr:colOff>85725</xdr:colOff>
      <xdr:row>33</xdr:row>
      <xdr:rowOff>0</xdr:rowOff>
    </xdr:from>
    <xdr:ext cx="0" cy="342900"/>
    <xdr:pic>
      <xdr:nvPicPr>
        <xdr:cNvPr id="146" name="image8.png">
          <a:extLst>
            <a:ext uri="{FF2B5EF4-FFF2-40B4-BE49-F238E27FC236}">
              <a16:creationId xmlns:a16="http://schemas.microsoft.com/office/drawing/2014/main" id="{4FE49B82-9B9D-46E8-B954-1E61498097AC}"/>
            </a:ext>
          </a:extLst>
        </xdr:cNvPr>
        <xdr:cNvPicPr preferRelativeResize="0"/>
      </xdr:nvPicPr>
      <xdr:blipFill>
        <a:blip xmlns:r="http://schemas.openxmlformats.org/officeDocument/2006/relationships" r:embed="rId1" cstate="print"/>
        <a:stretch>
          <a:fillRect/>
        </a:stretch>
      </xdr:blipFill>
      <xdr:spPr>
        <a:xfrm>
          <a:off x="7077075" y="7543800"/>
          <a:ext cx="0" cy="342900"/>
        </a:xfrm>
        <a:prstGeom prst="rect">
          <a:avLst/>
        </a:prstGeom>
        <a:noFill/>
      </xdr:spPr>
    </xdr:pic>
    <xdr:clientData fLocksWithSheet="0"/>
  </xdr:oneCellAnchor>
  <xdr:oneCellAnchor>
    <xdr:from>
      <xdr:col>11</xdr:col>
      <xdr:colOff>76200</xdr:colOff>
      <xdr:row>33</xdr:row>
      <xdr:rowOff>0</xdr:rowOff>
    </xdr:from>
    <xdr:ext cx="0" cy="342900"/>
    <xdr:pic>
      <xdr:nvPicPr>
        <xdr:cNvPr id="147" name="image8.png">
          <a:extLst>
            <a:ext uri="{FF2B5EF4-FFF2-40B4-BE49-F238E27FC236}">
              <a16:creationId xmlns:a16="http://schemas.microsoft.com/office/drawing/2014/main" id="{18D91411-4178-487B-BC35-21DA301608CE}"/>
            </a:ext>
          </a:extLst>
        </xdr:cNvPr>
        <xdr:cNvPicPr preferRelativeResize="0"/>
      </xdr:nvPicPr>
      <xdr:blipFill>
        <a:blip xmlns:r="http://schemas.openxmlformats.org/officeDocument/2006/relationships" r:embed="rId1" cstate="print"/>
        <a:stretch>
          <a:fillRect/>
        </a:stretch>
      </xdr:blipFill>
      <xdr:spPr>
        <a:xfrm>
          <a:off x="7067550" y="7543800"/>
          <a:ext cx="0" cy="342900"/>
        </a:xfrm>
        <a:prstGeom prst="rect">
          <a:avLst/>
        </a:prstGeom>
        <a:noFill/>
      </xdr:spPr>
    </xdr:pic>
    <xdr:clientData fLocksWithSheet="0"/>
  </xdr:oneCellAnchor>
  <xdr:oneCellAnchor>
    <xdr:from>
      <xdr:col>11</xdr:col>
      <xdr:colOff>85725</xdr:colOff>
      <xdr:row>33</xdr:row>
      <xdr:rowOff>0</xdr:rowOff>
    </xdr:from>
    <xdr:ext cx="0" cy="342900"/>
    <xdr:pic>
      <xdr:nvPicPr>
        <xdr:cNvPr id="150" name="image8.png">
          <a:extLst>
            <a:ext uri="{FF2B5EF4-FFF2-40B4-BE49-F238E27FC236}">
              <a16:creationId xmlns:a16="http://schemas.microsoft.com/office/drawing/2014/main" id="{1DEAB9AB-04B1-4F11-B4C4-162A9927B5C6}"/>
            </a:ext>
          </a:extLst>
        </xdr:cNvPr>
        <xdr:cNvPicPr preferRelativeResize="0"/>
      </xdr:nvPicPr>
      <xdr:blipFill>
        <a:blip xmlns:r="http://schemas.openxmlformats.org/officeDocument/2006/relationships" r:embed="rId1" cstate="print"/>
        <a:stretch>
          <a:fillRect/>
        </a:stretch>
      </xdr:blipFill>
      <xdr:spPr>
        <a:xfrm>
          <a:off x="7077075" y="7543800"/>
          <a:ext cx="0" cy="342900"/>
        </a:xfrm>
        <a:prstGeom prst="rect">
          <a:avLst/>
        </a:prstGeom>
        <a:noFill/>
      </xdr:spPr>
    </xdr:pic>
    <xdr:clientData fLocksWithSheet="0"/>
  </xdr:oneCellAnchor>
  <xdr:oneCellAnchor>
    <xdr:from>
      <xdr:col>11</xdr:col>
      <xdr:colOff>76200</xdr:colOff>
      <xdr:row>33</xdr:row>
      <xdr:rowOff>0</xdr:rowOff>
    </xdr:from>
    <xdr:ext cx="0" cy="342900"/>
    <xdr:pic>
      <xdr:nvPicPr>
        <xdr:cNvPr id="151" name="image8.png">
          <a:extLst>
            <a:ext uri="{FF2B5EF4-FFF2-40B4-BE49-F238E27FC236}">
              <a16:creationId xmlns:a16="http://schemas.microsoft.com/office/drawing/2014/main" id="{18DC8144-B438-4908-8787-2293FC780047}"/>
            </a:ext>
          </a:extLst>
        </xdr:cNvPr>
        <xdr:cNvPicPr preferRelativeResize="0"/>
      </xdr:nvPicPr>
      <xdr:blipFill>
        <a:blip xmlns:r="http://schemas.openxmlformats.org/officeDocument/2006/relationships" r:embed="rId1" cstate="print"/>
        <a:stretch>
          <a:fillRect/>
        </a:stretch>
      </xdr:blipFill>
      <xdr:spPr>
        <a:xfrm>
          <a:off x="7067550" y="7543800"/>
          <a:ext cx="0" cy="342900"/>
        </a:xfrm>
        <a:prstGeom prst="rect">
          <a:avLst/>
        </a:prstGeom>
        <a:noFill/>
      </xdr:spPr>
    </xdr:pic>
    <xdr:clientData fLocksWithSheet="0"/>
  </xdr:oneCellAnchor>
  <xdr:oneCellAnchor>
    <xdr:from>
      <xdr:col>11</xdr:col>
      <xdr:colOff>85725</xdr:colOff>
      <xdr:row>33</xdr:row>
      <xdr:rowOff>0</xdr:rowOff>
    </xdr:from>
    <xdr:ext cx="0" cy="342900"/>
    <xdr:pic>
      <xdr:nvPicPr>
        <xdr:cNvPr id="154" name="image8.png">
          <a:extLst>
            <a:ext uri="{FF2B5EF4-FFF2-40B4-BE49-F238E27FC236}">
              <a16:creationId xmlns:a16="http://schemas.microsoft.com/office/drawing/2014/main" id="{E655AFF3-D2C3-441F-A0ED-8AB4A9600BA8}"/>
            </a:ext>
          </a:extLst>
        </xdr:cNvPr>
        <xdr:cNvPicPr preferRelativeResize="0"/>
      </xdr:nvPicPr>
      <xdr:blipFill>
        <a:blip xmlns:r="http://schemas.openxmlformats.org/officeDocument/2006/relationships" r:embed="rId1" cstate="print"/>
        <a:stretch>
          <a:fillRect/>
        </a:stretch>
      </xdr:blipFill>
      <xdr:spPr>
        <a:xfrm>
          <a:off x="7077075" y="7543800"/>
          <a:ext cx="0" cy="342900"/>
        </a:xfrm>
        <a:prstGeom prst="rect">
          <a:avLst/>
        </a:prstGeom>
        <a:noFill/>
      </xdr:spPr>
    </xdr:pic>
    <xdr:clientData fLocksWithSheet="0"/>
  </xdr:oneCellAnchor>
  <xdr:oneCellAnchor>
    <xdr:from>
      <xdr:col>11</xdr:col>
      <xdr:colOff>76200</xdr:colOff>
      <xdr:row>33</xdr:row>
      <xdr:rowOff>0</xdr:rowOff>
    </xdr:from>
    <xdr:ext cx="0" cy="342900"/>
    <xdr:pic>
      <xdr:nvPicPr>
        <xdr:cNvPr id="155" name="image8.png">
          <a:extLst>
            <a:ext uri="{FF2B5EF4-FFF2-40B4-BE49-F238E27FC236}">
              <a16:creationId xmlns:a16="http://schemas.microsoft.com/office/drawing/2014/main" id="{DD52A23B-65B1-4608-8D1F-26F6F5D3D078}"/>
            </a:ext>
          </a:extLst>
        </xdr:cNvPr>
        <xdr:cNvPicPr preferRelativeResize="0"/>
      </xdr:nvPicPr>
      <xdr:blipFill>
        <a:blip xmlns:r="http://schemas.openxmlformats.org/officeDocument/2006/relationships" r:embed="rId1" cstate="print"/>
        <a:stretch>
          <a:fillRect/>
        </a:stretch>
      </xdr:blipFill>
      <xdr:spPr>
        <a:xfrm>
          <a:off x="7067550" y="7543800"/>
          <a:ext cx="0" cy="342900"/>
        </a:xfrm>
        <a:prstGeom prst="rect">
          <a:avLst/>
        </a:prstGeom>
        <a:noFill/>
      </xdr:spPr>
    </xdr:pic>
    <xdr:clientData fLocksWithSheet="0"/>
  </xdr:oneCellAnchor>
  <xdr:oneCellAnchor>
    <xdr:from>
      <xdr:col>13</xdr:col>
      <xdr:colOff>85725</xdr:colOff>
      <xdr:row>34</xdr:row>
      <xdr:rowOff>0</xdr:rowOff>
    </xdr:from>
    <xdr:ext cx="0" cy="342900"/>
    <xdr:pic>
      <xdr:nvPicPr>
        <xdr:cNvPr id="156" name="image8.png">
          <a:extLst>
            <a:ext uri="{FF2B5EF4-FFF2-40B4-BE49-F238E27FC236}">
              <a16:creationId xmlns:a16="http://schemas.microsoft.com/office/drawing/2014/main" id="{3DF5FEF1-603B-4CB1-9C2C-C1FA32D37EC1}"/>
            </a:ext>
          </a:extLst>
        </xdr:cNvPr>
        <xdr:cNvPicPr preferRelativeResize="0"/>
      </xdr:nvPicPr>
      <xdr:blipFill>
        <a:blip xmlns:r="http://schemas.openxmlformats.org/officeDocument/2006/relationships" r:embed="rId1" cstate="print"/>
        <a:stretch>
          <a:fillRect/>
        </a:stretch>
      </xdr:blipFill>
      <xdr:spPr>
        <a:xfrm>
          <a:off x="8867775" y="7543800"/>
          <a:ext cx="0" cy="342900"/>
        </a:xfrm>
        <a:prstGeom prst="rect">
          <a:avLst/>
        </a:prstGeom>
        <a:noFill/>
      </xdr:spPr>
    </xdr:pic>
    <xdr:clientData fLocksWithSheet="0"/>
  </xdr:oneCellAnchor>
  <xdr:oneCellAnchor>
    <xdr:from>
      <xdr:col>13</xdr:col>
      <xdr:colOff>76200</xdr:colOff>
      <xdr:row>34</xdr:row>
      <xdr:rowOff>0</xdr:rowOff>
    </xdr:from>
    <xdr:ext cx="0" cy="342900"/>
    <xdr:pic>
      <xdr:nvPicPr>
        <xdr:cNvPr id="157" name="image8.png">
          <a:extLst>
            <a:ext uri="{FF2B5EF4-FFF2-40B4-BE49-F238E27FC236}">
              <a16:creationId xmlns:a16="http://schemas.microsoft.com/office/drawing/2014/main" id="{4419DE02-1A98-4B34-93AB-C220025317AD}"/>
            </a:ext>
          </a:extLst>
        </xdr:cNvPr>
        <xdr:cNvPicPr preferRelativeResize="0"/>
      </xdr:nvPicPr>
      <xdr:blipFill>
        <a:blip xmlns:r="http://schemas.openxmlformats.org/officeDocument/2006/relationships" r:embed="rId1" cstate="print"/>
        <a:stretch>
          <a:fillRect/>
        </a:stretch>
      </xdr:blipFill>
      <xdr:spPr>
        <a:xfrm>
          <a:off x="8858250" y="7543800"/>
          <a:ext cx="0" cy="342900"/>
        </a:xfrm>
        <a:prstGeom prst="rect">
          <a:avLst/>
        </a:prstGeom>
        <a:noFill/>
      </xdr:spPr>
    </xdr:pic>
    <xdr:clientData fLocksWithSheet="0"/>
  </xdr:oneCellAnchor>
  <xdr:oneCellAnchor>
    <xdr:from>
      <xdr:col>14</xdr:col>
      <xdr:colOff>85725</xdr:colOff>
      <xdr:row>33</xdr:row>
      <xdr:rowOff>0</xdr:rowOff>
    </xdr:from>
    <xdr:ext cx="0" cy="342900"/>
    <xdr:pic>
      <xdr:nvPicPr>
        <xdr:cNvPr id="158" name="image8.png">
          <a:extLst>
            <a:ext uri="{FF2B5EF4-FFF2-40B4-BE49-F238E27FC236}">
              <a16:creationId xmlns:a16="http://schemas.microsoft.com/office/drawing/2014/main" id="{9E163C29-1857-47C8-BD85-DBD2AABD4FB3}"/>
            </a:ext>
          </a:extLst>
        </xdr:cNvPr>
        <xdr:cNvPicPr preferRelativeResize="0"/>
      </xdr:nvPicPr>
      <xdr:blipFill>
        <a:blip xmlns:r="http://schemas.openxmlformats.org/officeDocument/2006/relationships" r:embed="rId1" cstate="print"/>
        <a:stretch>
          <a:fillRect/>
        </a:stretch>
      </xdr:blipFill>
      <xdr:spPr>
        <a:xfrm>
          <a:off x="9763125" y="7543800"/>
          <a:ext cx="0" cy="342900"/>
        </a:xfrm>
        <a:prstGeom prst="rect">
          <a:avLst/>
        </a:prstGeom>
        <a:noFill/>
      </xdr:spPr>
    </xdr:pic>
    <xdr:clientData fLocksWithSheet="0"/>
  </xdr:oneCellAnchor>
  <xdr:oneCellAnchor>
    <xdr:from>
      <xdr:col>14</xdr:col>
      <xdr:colOff>76200</xdr:colOff>
      <xdr:row>33</xdr:row>
      <xdr:rowOff>0</xdr:rowOff>
    </xdr:from>
    <xdr:ext cx="0" cy="342900"/>
    <xdr:pic>
      <xdr:nvPicPr>
        <xdr:cNvPr id="159" name="image8.png">
          <a:extLst>
            <a:ext uri="{FF2B5EF4-FFF2-40B4-BE49-F238E27FC236}">
              <a16:creationId xmlns:a16="http://schemas.microsoft.com/office/drawing/2014/main" id="{560D4D1C-C6F1-4D4A-9EC1-DB825089C46C}"/>
            </a:ext>
          </a:extLst>
        </xdr:cNvPr>
        <xdr:cNvPicPr preferRelativeResize="0"/>
      </xdr:nvPicPr>
      <xdr:blipFill>
        <a:blip xmlns:r="http://schemas.openxmlformats.org/officeDocument/2006/relationships" r:embed="rId1" cstate="print"/>
        <a:stretch>
          <a:fillRect/>
        </a:stretch>
      </xdr:blipFill>
      <xdr:spPr>
        <a:xfrm>
          <a:off x="9753600" y="7543800"/>
          <a:ext cx="0" cy="342900"/>
        </a:xfrm>
        <a:prstGeom prst="rect">
          <a:avLst/>
        </a:prstGeom>
        <a:noFill/>
      </xdr:spPr>
    </xdr:pic>
    <xdr:clientData fLocksWithSheet="0"/>
  </xdr:oneCellAnchor>
  <xdr:oneCellAnchor>
    <xdr:from>
      <xdr:col>15</xdr:col>
      <xdr:colOff>85725</xdr:colOff>
      <xdr:row>34</xdr:row>
      <xdr:rowOff>0</xdr:rowOff>
    </xdr:from>
    <xdr:ext cx="0" cy="342900"/>
    <xdr:pic>
      <xdr:nvPicPr>
        <xdr:cNvPr id="160" name="image8.png">
          <a:extLst>
            <a:ext uri="{FF2B5EF4-FFF2-40B4-BE49-F238E27FC236}">
              <a16:creationId xmlns:a16="http://schemas.microsoft.com/office/drawing/2014/main" id="{0C6A6B6B-0367-4CCE-9BE0-3BD22820B9BF}"/>
            </a:ext>
          </a:extLst>
        </xdr:cNvPr>
        <xdr:cNvPicPr preferRelativeResize="0"/>
      </xdr:nvPicPr>
      <xdr:blipFill>
        <a:blip xmlns:r="http://schemas.openxmlformats.org/officeDocument/2006/relationships" r:embed="rId1" cstate="print"/>
        <a:stretch>
          <a:fillRect/>
        </a:stretch>
      </xdr:blipFill>
      <xdr:spPr>
        <a:xfrm>
          <a:off x="10658475" y="7543800"/>
          <a:ext cx="0" cy="342900"/>
        </a:xfrm>
        <a:prstGeom prst="rect">
          <a:avLst/>
        </a:prstGeom>
        <a:noFill/>
      </xdr:spPr>
    </xdr:pic>
    <xdr:clientData fLocksWithSheet="0"/>
  </xdr:oneCellAnchor>
  <xdr:oneCellAnchor>
    <xdr:from>
      <xdr:col>15</xdr:col>
      <xdr:colOff>76200</xdr:colOff>
      <xdr:row>34</xdr:row>
      <xdr:rowOff>0</xdr:rowOff>
    </xdr:from>
    <xdr:ext cx="0" cy="342900"/>
    <xdr:pic>
      <xdr:nvPicPr>
        <xdr:cNvPr id="161" name="image8.png">
          <a:extLst>
            <a:ext uri="{FF2B5EF4-FFF2-40B4-BE49-F238E27FC236}">
              <a16:creationId xmlns:a16="http://schemas.microsoft.com/office/drawing/2014/main" id="{7A8756EF-50D6-4229-891C-E9CC395672BE}"/>
            </a:ext>
          </a:extLst>
        </xdr:cNvPr>
        <xdr:cNvPicPr preferRelativeResize="0"/>
      </xdr:nvPicPr>
      <xdr:blipFill>
        <a:blip xmlns:r="http://schemas.openxmlformats.org/officeDocument/2006/relationships" r:embed="rId1" cstate="print"/>
        <a:stretch>
          <a:fillRect/>
        </a:stretch>
      </xdr:blipFill>
      <xdr:spPr>
        <a:xfrm>
          <a:off x="10648950" y="7543800"/>
          <a:ext cx="0" cy="342900"/>
        </a:xfrm>
        <a:prstGeom prst="rect">
          <a:avLst/>
        </a:prstGeom>
        <a:noFill/>
      </xdr:spPr>
    </xdr:pic>
    <xdr:clientData fLocksWithSheet="0"/>
  </xdr:oneCellAnchor>
  <xdr:oneCellAnchor>
    <xdr:from>
      <xdr:col>14</xdr:col>
      <xdr:colOff>85725</xdr:colOff>
      <xdr:row>33</xdr:row>
      <xdr:rowOff>0</xdr:rowOff>
    </xdr:from>
    <xdr:ext cx="0" cy="342900"/>
    <xdr:pic>
      <xdr:nvPicPr>
        <xdr:cNvPr id="162" name="image8.png">
          <a:extLst>
            <a:ext uri="{FF2B5EF4-FFF2-40B4-BE49-F238E27FC236}">
              <a16:creationId xmlns:a16="http://schemas.microsoft.com/office/drawing/2014/main" id="{7C11A90E-49DD-4EB8-90A4-E22D2AC15640}"/>
            </a:ext>
          </a:extLst>
        </xdr:cNvPr>
        <xdr:cNvPicPr preferRelativeResize="0"/>
      </xdr:nvPicPr>
      <xdr:blipFill>
        <a:blip xmlns:r="http://schemas.openxmlformats.org/officeDocument/2006/relationships" r:embed="rId1" cstate="print"/>
        <a:stretch>
          <a:fillRect/>
        </a:stretch>
      </xdr:blipFill>
      <xdr:spPr>
        <a:xfrm>
          <a:off x="9763125" y="7543800"/>
          <a:ext cx="0" cy="342900"/>
        </a:xfrm>
        <a:prstGeom prst="rect">
          <a:avLst/>
        </a:prstGeom>
        <a:noFill/>
      </xdr:spPr>
    </xdr:pic>
    <xdr:clientData fLocksWithSheet="0"/>
  </xdr:oneCellAnchor>
  <xdr:oneCellAnchor>
    <xdr:from>
      <xdr:col>14</xdr:col>
      <xdr:colOff>76200</xdr:colOff>
      <xdr:row>33</xdr:row>
      <xdr:rowOff>0</xdr:rowOff>
    </xdr:from>
    <xdr:ext cx="0" cy="342900"/>
    <xdr:pic>
      <xdr:nvPicPr>
        <xdr:cNvPr id="163" name="image8.png">
          <a:extLst>
            <a:ext uri="{FF2B5EF4-FFF2-40B4-BE49-F238E27FC236}">
              <a16:creationId xmlns:a16="http://schemas.microsoft.com/office/drawing/2014/main" id="{507203CD-9831-441C-8C8D-D1A2821D5F47}"/>
            </a:ext>
          </a:extLst>
        </xdr:cNvPr>
        <xdr:cNvPicPr preferRelativeResize="0"/>
      </xdr:nvPicPr>
      <xdr:blipFill>
        <a:blip xmlns:r="http://schemas.openxmlformats.org/officeDocument/2006/relationships" r:embed="rId1" cstate="print"/>
        <a:stretch>
          <a:fillRect/>
        </a:stretch>
      </xdr:blipFill>
      <xdr:spPr>
        <a:xfrm>
          <a:off x="9753600" y="7543800"/>
          <a:ext cx="0" cy="342900"/>
        </a:xfrm>
        <a:prstGeom prst="rect">
          <a:avLst/>
        </a:prstGeom>
        <a:noFill/>
      </xdr:spPr>
    </xdr:pic>
    <xdr:clientData fLocksWithSheet="0"/>
  </xdr:oneCellAnchor>
  <xdr:oneCellAnchor>
    <xdr:from>
      <xdr:col>13</xdr:col>
      <xdr:colOff>85725</xdr:colOff>
      <xdr:row>34</xdr:row>
      <xdr:rowOff>0</xdr:rowOff>
    </xdr:from>
    <xdr:ext cx="0" cy="342900"/>
    <xdr:pic>
      <xdr:nvPicPr>
        <xdr:cNvPr id="164" name="image8.png">
          <a:extLst>
            <a:ext uri="{FF2B5EF4-FFF2-40B4-BE49-F238E27FC236}">
              <a16:creationId xmlns:a16="http://schemas.microsoft.com/office/drawing/2014/main" id="{DF222E91-0B3F-49F4-BAB4-2795FCB19541}"/>
            </a:ext>
          </a:extLst>
        </xdr:cNvPr>
        <xdr:cNvPicPr preferRelativeResize="0"/>
      </xdr:nvPicPr>
      <xdr:blipFill>
        <a:blip xmlns:r="http://schemas.openxmlformats.org/officeDocument/2006/relationships" r:embed="rId1" cstate="print"/>
        <a:stretch>
          <a:fillRect/>
        </a:stretch>
      </xdr:blipFill>
      <xdr:spPr>
        <a:xfrm>
          <a:off x="8867775" y="7543800"/>
          <a:ext cx="0" cy="342900"/>
        </a:xfrm>
        <a:prstGeom prst="rect">
          <a:avLst/>
        </a:prstGeom>
        <a:noFill/>
      </xdr:spPr>
    </xdr:pic>
    <xdr:clientData fLocksWithSheet="0"/>
  </xdr:oneCellAnchor>
  <xdr:oneCellAnchor>
    <xdr:from>
      <xdr:col>13</xdr:col>
      <xdr:colOff>76200</xdr:colOff>
      <xdr:row>34</xdr:row>
      <xdr:rowOff>0</xdr:rowOff>
    </xdr:from>
    <xdr:ext cx="0" cy="342900"/>
    <xdr:pic>
      <xdr:nvPicPr>
        <xdr:cNvPr id="165" name="image8.png">
          <a:extLst>
            <a:ext uri="{FF2B5EF4-FFF2-40B4-BE49-F238E27FC236}">
              <a16:creationId xmlns:a16="http://schemas.microsoft.com/office/drawing/2014/main" id="{33BD70B4-6391-47A9-A6DC-202A93C82171}"/>
            </a:ext>
          </a:extLst>
        </xdr:cNvPr>
        <xdr:cNvPicPr preferRelativeResize="0"/>
      </xdr:nvPicPr>
      <xdr:blipFill>
        <a:blip xmlns:r="http://schemas.openxmlformats.org/officeDocument/2006/relationships" r:embed="rId1" cstate="print"/>
        <a:stretch>
          <a:fillRect/>
        </a:stretch>
      </xdr:blipFill>
      <xdr:spPr>
        <a:xfrm>
          <a:off x="8858250" y="7543800"/>
          <a:ext cx="0" cy="342900"/>
        </a:xfrm>
        <a:prstGeom prst="rect">
          <a:avLst/>
        </a:prstGeom>
        <a:noFill/>
      </xdr:spPr>
    </xdr:pic>
    <xdr:clientData fLocksWithSheet="0"/>
  </xdr:oneCellAnchor>
  <xdr:oneCellAnchor>
    <xdr:from>
      <xdr:col>15</xdr:col>
      <xdr:colOff>85725</xdr:colOff>
      <xdr:row>34</xdr:row>
      <xdr:rowOff>0</xdr:rowOff>
    </xdr:from>
    <xdr:ext cx="0" cy="342900"/>
    <xdr:pic>
      <xdr:nvPicPr>
        <xdr:cNvPr id="166" name="image8.png">
          <a:extLst>
            <a:ext uri="{FF2B5EF4-FFF2-40B4-BE49-F238E27FC236}">
              <a16:creationId xmlns:a16="http://schemas.microsoft.com/office/drawing/2014/main" id="{9AD312D2-A5AF-4676-A048-370FB0AF0F30}"/>
            </a:ext>
          </a:extLst>
        </xdr:cNvPr>
        <xdr:cNvPicPr preferRelativeResize="0"/>
      </xdr:nvPicPr>
      <xdr:blipFill>
        <a:blip xmlns:r="http://schemas.openxmlformats.org/officeDocument/2006/relationships" r:embed="rId1" cstate="print"/>
        <a:stretch>
          <a:fillRect/>
        </a:stretch>
      </xdr:blipFill>
      <xdr:spPr>
        <a:xfrm>
          <a:off x="10658475" y="7543800"/>
          <a:ext cx="0" cy="342900"/>
        </a:xfrm>
        <a:prstGeom prst="rect">
          <a:avLst/>
        </a:prstGeom>
        <a:noFill/>
      </xdr:spPr>
    </xdr:pic>
    <xdr:clientData fLocksWithSheet="0"/>
  </xdr:oneCellAnchor>
  <xdr:oneCellAnchor>
    <xdr:from>
      <xdr:col>15</xdr:col>
      <xdr:colOff>76200</xdr:colOff>
      <xdr:row>34</xdr:row>
      <xdr:rowOff>0</xdr:rowOff>
    </xdr:from>
    <xdr:ext cx="0" cy="342900"/>
    <xdr:pic>
      <xdr:nvPicPr>
        <xdr:cNvPr id="167" name="image8.png">
          <a:extLst>
            <a:ext uri="{FF2B5EF4-FFF2-40B4-BE49-F238E27FC236}">
              <a16:creationId xmlns:a16="http://schemas.microsoft.com/office/drawing/2014/main" id="{99CE8F3C-43B7-4D3D-ADB8-22A39149BFA1}"/>
            </a:ext>
          </a:extLst>
        </xdr:cNvPr>
        <xdr:cNvPicPr preferRelativeResize="0"/>
      </xdr:nvPicPr>
      <xdr:blipFill>
        <a:blip xmlns:r="http://schemas.openxmlformats.org/officeDocument/2006/relationships" r:embed="rId1" cstate="print"/>
        <a:stretch>
          <a:fillRect/>
        </a:stretch>
      </xdr:blipFill>
      <xdr:spPr>
        <a:xfrm>
          <a:off x="10648950" y="7543800"/>
          <a:ext cx="0" cy="342900"/>
        </a:xfrm>
        <a:prstGeom prst="rect">
          <a:avLst/>
        </a:prstGeom>
        <a:noFill/>
      </xdr:spPr>
    </xdr:pic>
    <xdr:clientData fLocksWithSheet="0"/>
  </xdr:oneCellAnchor>
  <xdr:oneCellAnchor>
    <xdr:from>
      <xdr:col>15</xdr:col>
      <xdr:colOff>85725</xdr:colOff>
      <xdr:row>34</xdr:row>
      <xdr:rowOff>0</xdr:rowOff>
    </xdr:from>
    <xdr:ext cx="0" cy="342900"/>
    <xdr:pic>
      <xdr:nvPicPr>
        <xdr:cNvPr id="168" name="image8.png">
          <a:extLst>
            <a:ext uri="{FF2B5EF4-FFF2-40B4-BE49-F238E27FC236}">
              <a16:creationId xmlns:a16="http://schemas.microsoft.com/office/drawing/2014/main" id="{9F7051C3-3493-4DFE-9B6A-D1CA9EC5F2BB}"/>
            </a:ext>
          </a:extLst>
        </xdr:cNvPr>
        <xdr:cNvPicPr preferRelativeResize="0"/>
      </xdr:nvPicPr>
      <xdr:blipFill>
        <a:blip xmlns:r="http://schemas.openxmlformats.org/officeDocument/2006/relationships" r:embed="rId1" cstate="print"/>
        <a:stretch>
          <a:fillRect/>
        </a:stretch>
      </xdr:blipFill>
      <xdr:spPr>
        <a:xfrm>
          <a:off x="10658475" y="7543800"/>
          <a:ext cx="0" cy="342900"/>
        </a:xfrm>
        <a:prstGeom prst="rect">
          <a:avLst/>
        </a:prstGeom>
        <a:noFill/>
      </xdr:spPr>
    </xdr:pic>
    <xdr:clientData fLocksWithSheet="0"/>
  </xdr:oneCellAnchor>
  <xdr:oneCellAnchor>
    <xdr:from>
      <xdr:col>15</xdr:col>
      <xdr:colOff>76200</xdr:colOff>
      <xdr:row>34</xdr:row>
      <xdr:rowOff>0</xdr:rowOff>
    </xdr:from>
    <xdr:ext cx="0" cy="342900"/>
    <xdr:pic>
      <xdr:nvPicPr>
        <xdr:cNvPr id="169" name="image8.png">
          <a:extLst>
            <a:ext uri="{FF2B5EF4-FFF2-40B4-BE49-F238E27FC236}">
              <a16:creationId xmlns:a16="http://schemas.microsoft.com/office/drawing/2014/main" id="{5BF0FE33-1583-415D-86FB-8F7A1BB57758}"/>
            </a:ext>
          </a:extLst>
        </xdr:cNvPr>
        <xdr:cNvPicPr preferRelativeResize="0"/>
      </xdr:nvPicPr>
      <xdr:blipFill>
        <a:blip xmlns:r="http://schemas.openxmlformats.org/officeDocument/2006/relationships" r:embed="rId1" cstate="print"/>
        <a:stretch>
          <a:fillRect/>
        </a:stretch>
      </xdr:blipFill>
      <xdr:spPr>
        <a:xfrm>
          <a:off x="10648950" y="7543800"/>
          <a:ext cx="0" cy="342900"/>
        </a:xfrm>
        <a:prstGeom prst="rect">
          <a:avLst/>
        </a:prstGeom>
        <a:noFill/>
      </xdr:spPr>
    </xdr:pic>
    <xdr:clientData fLocksWithSheet="0"/>
  </xdr:oneCellAnchor>
  <xdr:oneCellAnchor>
    <xdr:from>
      <xdr:col>14</xdr:col>
      <xdr:colOff>85725</xdr:colOff>
      <xdr:row>33</xdr:row>
      <xdr:rowOff>0</xdr:rowOff>
    </xdr:from>
    <xdr:ext cx="0" cy="342900"/>
    <xdr:pic>
      <xdr:nvPicPr>
        <xdr:cNvPr id="170" name="image8.png">
          <a:extLst>
            <a:ext uri="{FF2B5EF4-FFF2-40B4-BE49-F238E27FC236}">
              <a16:creationId xmlns:a16="http://schemas.microsoft.com/office/drawing/2014/main" id="{23D5BCDA-C5DE-4CBB-9FA9-3C63BD6B4118}"/>
            </a:ext>
          </a:extLst>
        </xdr:cNvPr>
        <xdr:cNvPicPr preferRelativeResize="0"/>
      </xdr:nvPicPr>
      <xdr:blipFill>
        <a:blip xmlns:r="http://schemas.openxmlformats.org/officeDocument/2006/relationships" r:embed="rId1" cstate="print"/>
        <a:stretch>
          <a:fillRect/>
        </a:stretch>
      </xdr:blipFill>
      <xdr:spPr>
        <a:xfrm>
          <a:off x="9763125" y="7543800"/>
          <a:ext cx="0" cy="342900"/>
        </a:xfrm>
        <a:prstGeom prst="rect">
          <a:avLst/>
        </a:prstGeom>
        <a:noFill/>
      </xdr:spPr>
    </xdr:pic>
    <xdr:clientData fLocksWithSheet="0"/>
  </xdr:oneCellAnchor>
  <xdr:oneCellAnchor>
    <xdr:from>
      <xdr:col>14</xdr:col>
      <xdr:colOff>76200</xdr:colOff>
      <xdr:row>33</xdr:row>
      <xdr:rowOff>0</xdr:rowOff>
    </xdr:from>
    <xdr:ext cx="0" cy="342900"/>
    <xdr:pic>
      <xdr:nvPicPr>
        <xdr:cNvPr id="171" name="image8.png">
          <a:extLst>
            <a:ext uri="{FF2B5EF4-FFF2-40B4-BE49-F238E27FC236}">
              <a16:creationId xmlns:a16="http://schemas.microsoft.com/office/drawing/2014/main" id="{C8F44D2B-FF62-4543-BC74-415E86B75FEA}"/>
            </a:ext>
          </a:extLst>
        </xdr:cNvPr>
        <xdr:cNvPicPr preferRelativeResize="0"/>
      </xdr:nvPicPr>
      <xdr:blipFill>
        <a:blip xmlns:r="http://schemas.openxmlformats.org/officeDocument/2006/relationships" r:embed="rId1" cstate="print"/>
        <a:stretch>
          <a:fillRect/>
        </a:stretch>
      </xdr:blipFill>
      <xdr:spPr>
        <a:xfrm>
          <a:off x="9753600" y="7543800"/>
          <a:ext cx="0" cy="342900"/>
        </a:xfrm>
        <a:prstGeom prst="rect">
          <a:avLst/>
        </a:prstGeom>
        <a:noFill/>
      </xdr:spPr>
    </xdr:pic>
    <xdr:clientData fLocksWithSheet="0"/>
  </xdr:oneCellAnchor>
  <xdr:oneCellAnchor>
    <xdr:from>
      <xdr:col>13</xdr:col>
      <xdr:colOff>85725</xdr:colOff>
      <xdr:row>34</xdr:row>
      <xdr:rowOff>0</xdr:rowOff>
    </xdr:from>
    <xdr:ext cx="0" cy="342900"/>
    <xdr:pic>
      <xdr:nvPicPr>
        <xdr:cNvPr id="172" name="image8.png">
          <a:extLst>
            <a:ext uri="{FF2B5EF4-FFF2-40B4-BE49-F238E27FC236}">
              <a16:creationId xmlns:a16="http://schemas.microsoft.com/office/drawing/2014/main" id="{3258BB74-9AA0-4458-918A-6C8B41D1A20B}"/>
            </a:ext>
          </a:extLst>
        </xdr:cNvPr>
        <xdr:cNvPicPr preferRelativeResize="0"/>
      </xdr:nvPicPr>
      <xdr:blipFill>
        <a:blip xmlns:r="http://schemas.openxmlformats.org/officeDocument/2006/relationships" r:embed="rId1" cstate="print"/>
        <a:stretch>
          <a:fillRect/>
        </a:stretch>
      </xdr:blipFill>
      <xdr:spPr>
        <a:xfrm>
          <a:off x="8867775" y="7543800"/>
          <a:ext cx="0" cy="342900"/>
        </a:xfrm>
        <a:prstGeom prst="rect">
          <a:avLst/>
        </a:prstGeom>
        <a:noFill/>
      </xdr:spPr>
    </xdr:pic>
    <xdr:clientData fLocksWithSheet="0"/>
  </xdr:oneCellAnchor>
  <xdr:oneCellAnchor>
    <xdr:from>
      <xdr:col>13</xdr:col>
      <xdr:colOff>76200</xdr:colOff>
      <xdr:row>34</xdr:row>
      <xdr:rowOff>0</xdr:rowOff>
    </xdr:from>
    <xdr:ext cx="0" cy="342900"/>
    <xdr:pic>
      <xdr:nvPicPr>
        <xdr:cNvPr id="173" name="image8.png">
          <a:extLst>
            <a:ext uri="{FF2B5EF4-FFF2-40B4-BE49-F238E27FC236}">
              <a16:creationId xmlns:a16="http://schemas.microsoft.com/office/drawing/2014/main" id="{D774231B-676E-4132-B595-C28ED0304022}"/>
            </a:ext>
          </a:extLst>
        </xdr:cNvPr>
        <xdr:cNvPicPr preferRelativeResize="0"/>
      </xdr:nvPicPr>
      <xdr:blipFill>
        <a:blip xmlns:r="http://schemas.openxmlformats.org/officeDocument/2006/relationships" r:embed="rId1" cstate="print"/>
        <a:stretch>
          <a:fillRect/>
        </a:stretch>
      </xdr:blipFill>
      <xdr:spPr>
        <a:xfrm>
          <a:off x="8858250" y="7543800"/>
          <a:ext cx="0" cy="342900"/>
        </a:xfrm>
        <a:prstGeom prst="rect">
          <a:avLst/>
        </a:prstGeom>
        <a:noFill/>
      </xdr:spPr>
    </xdr:pic>
    <xdr:clientData fLocksWithSheet="0"/>
  </xdr:oneCellAnchor>
  <xdr:oneCellAnchor>
    <xdr:from>
      <xdr:col>15</xdr:col>
      <xdr:colOff>85725</xdr:colOff>
      <xdr:row>34</xdr:row>
      <xdr:rowOff>0</xdr:rowOff>
    </xdr:from>
    <xdr:ext cx="0" cy="342900"/>
    <xdr:pic>
      <xdr:nvPicPr>
        <xdr:cNvPr id="174" name="image8.png">
          <a:extLst>
            <a:ext uri="{FF2B5EF4-FFF2-40B4-BE49-F238E27FC236}">
              <a16:creationId xmlns:a16="http://schemas.microsoft.com/office/drawing/2014/main" id="{4193CDDC-A905-4A6D-8260-B335BC8C1FAC}"/>
            </a:ext>
          </a:extLst>
        </xdr:cNvPr>
        <xdr:cNvPicPr preferRelativeResize="0"/>
      </xdr:nvPicPr>
      <xdr:blipFill>
        <a:blip xmlns:r="http://schemas.openxmlformats.org/officeDocument/2006/relationships" r:embed="rId1" cstate="print"/>
        <a:stretch>
          <a:fillRect/>
        </a:stretch>
      </xdr:blipFill>
      <xdr:spPr>
        <a:xfrm>
          <a:off x="10658475" y="7543800"/>
          <a:ext cx="0" cy="342900"/>
        </a:xfrm>
        <a:prstGeom prst="rect">
          <a:avLst/>
        </a:prstGeom>
        <a:noFill/>
      </xdr:spPr>
    </xdr:pic>
    <xdr:clientData fLocksWithSheet="0"/>
  </xdr:oneCellAnchor>
  <xdr:oneCellAnchor>
    <xdr:from>
      <xdr:col>15</xdr:col>
      <xdr:colOff>76200</xdr:colOff>
      <xdr:row>34</xdr:row>
      <xdr:rowOff>0</xdr:rowOff>
    </xdr:from>
    <xdr:ext cx="0" cy="342900"/>
    <xdr:pic>
      <xdr:nvPicPr>
        <xdr:cNvPr id="175" name="image8.png">
          <a:extLst>
            <a:ext uri="{FF2B5EF4-FFF2-40B4-BE49-F238E27FC236}">
              <a16:creationId xmlns:a16="http://schemas.microsoft.com/office/drawing/2014/main" id="{2A4CD599-DB97-4D18-B4CD-FCE72D0526F4}"/>
            </a:ext>
          </a:extLst>
        </xdr:cNvPr>
        <xdr:cNvPicPr preferRelativeResize="0"/>
      </xdr:nvPicPr>
      <xdr:blipFill>
        <a:blip xmlns:r="http://schemas.openxmlformats.org/officeDocument/2006/relationships" r:embed="rId1" cstate="print"/>
        <a:stretch>
          <a:fillRect/>
        </a:stretch>
      </xdr:blipFill>
      <xdr:spPr>
        <a:xfrm>
          <a:off x="10648950" y="7543800"/>
          <a:ext cx="0" cy="342900"/>
        </a:xfrm>
        <a:prstGeom prst="rect">
          <a:avLst/>
        </a:prstGeom>
        <a:noFill/>
      </xdr:spPr>
    </xdr:pic>
    <xdr:clientData fLocksWithSheet="0"/>
  </xdr:oneCellAnchor>
  <xdr:oneCellAnchor>
    <xdr:from>
      <xdr:col>14</xdr:col>
      <xdr:colOff>85725</xdr:colOff>
      <xdr:row>33</xdr:row>
      <xdr:rowOff>0</xdr:rowOff>
    </xdr:from>
    <xdr:ext cx="0" cy="342900"/>
    <xdr:pic>
      <xdr:nvPicPr>
        <xdr:cNvPr id="176" name="image8.png">
          <a:extLst>
            <a:ext uri="{FF2B5EF4-FFF2-40B4-BE49-F238E27FC236}">
              <a16:creationId xmlns:a16="http://schemas.microsoft.com/office/drawing/2014/main" id="{866A3048-5587-4538-A164-2D47FB0ED151}"/>
            </a:ext>
          </a:extLst>
        </xdr:cNvPr>
        <xdr:cNvPicPr preferRelativeResize="0"/>
      </xdr:nvPicPr>
      <xdr:blipFill>
        <a:blip xmlns:r="http://schemas.openxmlformats.org/officeDocument/2006/relationships" r:embed="rId1" cstate="print"/>
        <a:stretch>
          <a:fillRect/>
        </a:stretch>
      </xdr:blipFill>
      <xdr:spPr>
        <a:xfrm>
          <a:off x="9763125" y="7543800"/>
          <a:ext cx="0" cy="342900"/>
        </a:xfrm>
        <a:prstGeom prst="rect">
          <a:avLst/>
        </a:prstGeom>
        <a:noFill/>
      </xdr:spPr>
    </xdr:pic>
    <xdr:clientData fLocksWithSheet="0"/>
  </xdr:oneCellAnchor>
  <xdr:oneCellAnchor>
    <xdr:from>
      <xdr:col>14</xdr:col>
      <xdr:colOff>76200</xdr:colOff>
      <xdr:row>33</xdr:row>
      <xdr:rowOff>0</xdr:rowOff>
    </xdr:from>
    <xdr:ext cx="0" cy="342900"/>
    <xdr:pic>
      <xdr:nvPicPr>
        <xdr:cNvPr id="177" name="image8.png">
          <a:extLst>
            <a:ext uri="{FF2B5EF4-FFF2-40B4-BE49-F238E27FC236}">
              <a16:creationId xmlns:a16="http://schemas.microsoft.com/office/drawing/2014/main" id="{784F91B6-F7CD-4E74-AE82-3A07B6F31F69}"/>
            </a:ext>
          </a:extLst>
        </xdr:cNvPr>
        <xdr:cNvPicPr preferRelativeResize="0"/>
      </xdr:nvPicPr>
      <xdr:blipFill>
        <a:blip xmlns:r="http://schemas.openxmlformats.org/officeDocument/2006/relationships" r:embed="rId1" cstate="print"/>
        <a:stretch>
          <a:fillRect/>
        </a:stretch>
      </xdr:blipFill>
      <xdr:spPr>
        <a:xfrm>
          <a:off x="9753600" y="7543800"/>
          <a:ext cx="0" cy="342900"/>
        </a:xfrm>
        <a:prstGeom prst="rect">
          <a:avLst/>
        </a:prstGeom>
        <a:noFill/>
      </xdr:spPr>
    </xdr:pic>
    <xdr:clientData fLocksWithSheet="0"/>
  </xdr:oneCellAnchor>
  <xdr:oneCellAnchor>
    <xdr:from>
      <xdr:col>14</xdr:col>
      <xdr:colOff>85725</xdr:colOff>
      <xdr:row>35</xdr:row>
      <xdr:rowOff>0</xdr:rowOff>
    </xdr:from>
    <xdr:ext cx="0" cy="342900"/>
    <xdr:pic>
      <xdr:nvPicPr>
        <xdr:cNvPr id="194" name="image8.png">
          <a:extLst>
            <a:ext uri="{FF2B5EF4-FFF2-40B4-BE49-F238E27FC236}">
              <a16:creationId xmlns:a16="http://schemas.microsoft.com/office/drawing/2014/main" id="{D8665529-8552-4B20-AFFB-A810B371EA6D}"/>
            </a:ext>
          </a:extLst>
        </xdr:cNvPr>
        <xdr:cNvPicPr preferRelativeResize="0"/>
      </xdr:nvPicPr>
      <xdr:blipFill>
        <a:blip xmlns:r="http://schemas.openxmlformats.org/officeDocument/2006/relationships" r:embed="rId1" cstate="print"/>
        <a:stretch>
          <a:fillRect/>
        </a:stretch>
      </xdr:blipFill>
      <xdr:spPr>
        <a:xfrm>
          <a:off x="7077075" y="7362825"/>
          <a:ext cx="0" cy="342900"/>
        </a:xfrm>
        <a:prstGeom prst="rect">
          <a:avLst/>
        </a:prstGeom>
        <a:noFill/>
      </xdr:spPr>
    </xdr:pic>
    <xdr:clientData fLocksWithSheet="0"/>
  </xdr:oneCellAnchor>
  <xdr:oneCellAnchor>
    <xdr:from>
      <xdr:col>14</xdr:col>
      <xdr:colOff>76200</xdr:colOff>
      <xdr:row>35</xdr:row>
      <xdr:rowOff>0</xdr:rowOff>
    </xdr:from>
    <xdr:ext cx="0" cy="342900"/>
    <xdr:pic>
      <xdr:nvPicPr>
        <xdr:cNvPr id="195" name="image8.png">
          <a:extLst>
            <a:ext uri="{FF2B5EF4-FFF2-40B4-BE49-F238E27FC236}">
              <a16:creationId xmlns:a16="http://schemas.microsoft.com/office/drawing/2014/main" id="{B0C73C5D-D9FB-4AD5-885F-4B4038589CCB}"/>
            </a:ext>
          </a:extLst>
        </xdr:cNvPr>
        <xdr:cNvPicPr preferRelativeResize="0"/>
      </xdr:nvPicPr>
      <xdr:blipFill>
        <a:blip xmlns:r="http://schemas.openxmlformats.org/officeDocument/2006/relationships" r:embed="rId1" cstate="print"/>
        <a:stretch>
          <a:fillRect/>
        </a:stretch>
      </xdr:blipFill>
      <xdr:spPr>
        <a:xfrm>
          <a:off x="7067550" y="7362825"/>
          <a:ext cx="0" cy="342900"/>
        </a:xfrm>
        <a:prstGeom prst="rect">
          <a:avLst/>
        </a:prstGeom>
        <a:noFill/>
      </xdr:spPr>
    </xdr:pic>
    <xdr:clientData fLocksWithSheet="0"/>
  </xdr:oneCellAnchor>
  <xdr:oneCellAnchor>
    <xdr:from>
      <xdr:col>14</xdr:col>
      <xdr:colOff>85725</xdr:colOff>
      <xdr:row>35</xdr:row>
      <xdr:rowOff>0</xdr:rowOff>
    </xdr:from>
    <xdr:ext cx="0" cy="342900"/>
    <xdr:pic>
      <xdr:nvPicPr>
        <xdr:cNvPr id="196" name="image8.png">
          <a:extLst>
            <a:ext uri="{FF2B5EF4-FFF2-40B4-BE49-F238E27FC236}">
              <a16:creationId xmlns:a16="http://schemas.microsoft.com/office/drawing/2014/main" id="{22CFAC89-4E6C-4B59-86F4-B57B3B8B661F}"/>
            </a:ext>
          </a:extLst>
        </xdr:cNvPr>
        <xdr:cNvPicPr preferRelativeResize="0"/>
      </xdr:nvPicPr>
      <xdr:blipFill>
        <a:blip xmlns:r="http://schemas.openxmlformats.org/officeDocument/2006/relationships" r:embed="rId1" cstate="print"/>
        <a:stretch>
          <a:fillRect/>
        </a:stretch>
      </xdr:blipFill>
      <xdr:spPr>
        <a:xfrm>
          <a:off x="7077075" y="7362825"/>
          <a:ext cx="0" cy="342900"/>
        </a:xfrm>
        <a:prstGeom prst="rect">
          <a:avLst/>
        </a:prstGeom>
        <a:noFill/>
      </xdr:spPr>
    </xdr:pic>
    <xdr:clientData fLocksWithSheet="0"/>
  </xdr:oneCellAnchor>
  <xdr:oneCellAnchor>
    <xdr:from>
      <xdr:col>14</xdr:col>
      <xdr:colOff>76200</xdr:colOff>
      <xdr:row>35</xdr:row>
      <xdr:rowOff>0</xdr:rowOff>
    </xdr:from>
    <xdr:ext cx="0" cy="342900"/>
    <xdr:pic>
      <xdr:nvPicPr>
        <xdr:cNvPr id="197" name="image8.png">
          <a:extLst>
            <a:ext uri="{FF2B5EF4-FFF2-40B4-BE49-F238E27FC236}">
              <a16:creationId xmlns:a16="http://schemas.microsoft.com/office/drawing/2014/main" id="{BC58ACF4-475A-4DD0-BBAE-C30D5B080018}"/>
            </a:ext>
          </a:extLst>
        </xdr:cNvPr>
        <xdr:cNvPicPr preferRelativeResize="0"/>
      </xdr:nvPicPr>
      <xdr:blipFill>
        <a:blip xmlns:r="http://schemas.openxmlformats.org/officeDocument/2006/relationships" r:embed="rId1" cstate="print"/>
        <a:stretch>
          <a:fillRect/>
        </a:stretch>
      </xdr:blipFill>
      <xdr:spPr>
        <a:xfrm>
          <a:off x="7067550" y="7362825"/>
          <a:ext cx="0" cy="342900"/>
        </a:xfrm>
        <a:prstGeom prst="rect">
          <a:avLst/>
        </a:prstGeom>
        <a:noFill/>
      </xdr:spPr>
    </xdr:pic>
    <xdr:clientData fLocksWithSheet="0"/>
  </xdr:oneCellAnchor>
  <xdr:oneCellAnchor>
    <xdr:from>
      <xdr:col>14</xdr:col>
      <xdr:colOff>85725</xdr:colOff>
      <xdr:row>35</xdr:row>
      <xdr:rowOff>0</xdr:rowOff>
    </xdr:from>
    <xdr:ext cx="0" cy="342900"/>
    <xdr:pic>
      <xdr:nvPicPr>
        <xdr:cNvPr id="198" name="image8.png">
          <a:extLst>
            <a:ext uri="{FF2B5EF4-FFF2-40B4-BE49-F238E27FC236}">
              <a16:creationId xmlns:a16="http://schemas.microsoft.com/office/drawing/2014/main" id="{A1C009D2-EC08-4483-893E-0E0D7707E2EA}"/>
            </a:ext>
          </a:extLst>
        </xdr:cNvPr>
        <xdr:cNvPicPr preferRelativeResize="0"/>
      </xdr:nvPicPr>
      <xdr:blipFill>
        <a:blip xmlns:r="http://schemas.openxmlformats.org/officeDocument/2006/relationships" r:embed="rId1" cstate="print"/>
        <a:stretch>
          <a:fillRect/>
        </a:stretch>
      </xdr:blipFill>
      <xdr:spPr>
        <a:xfrm>
          <a:off x="7077075" y="7362825"/>
          <a:ext cx="0" cy="342900"/>
        </a:xfrm>
        <a:prstGeom prst="rect">
          <a:avLst/>
        </a:prstGeom>
        <a:noFill/>
      </xdr:spPr>
    </xdr:pic>
    <xdr:clientData fLocksWithSheet="0"/>
  </xdr:oneCellAnchor>
  <xdr:oneCellAnchor>
    <xdr:from>
      <xdr:col>14</xdr:col>
      <xdr:colOff>76200</xdr:colOff>
      <xdr:row>35</xdr:row>
      <xdr:rowOff>0</xdr:rowOff>
    </xdr:from>
    <xdr:ext cx="0" cy="342900"/>
    <xdr:pic>
      <xdr:nvPicPr>
        <xdr:cNvPr id="199" name="image8.png">
          <a:extLst>
            <a:ext uri="{FF2B5EF4-FFF2-40B4-BE49-F238E27FC236}">
              <a16:creationId xmlns:a16="http://schemas.microsoft.com/office/drawing/2014/main" id="{782E1D8A-7982-41CE-BC1D-D9115F47C1B9}"/>
            </a:ext>
          </a:extLst>
        </xdr:cNvPr>
        <xdr:cNvPicPr preferRelativeResize="0"/>
      </xdr:nvPicPr>
      <xdr:blipFill>
        <a:blip xmlns:r="http://schemas.openxmlformats.org/officeDocument/2006/relationships" r:embed="rId1" cstate="print"/>
        <a:stretch>
          <a:fillRect/>
        </a:stretch>
      </xdr:blipFill>
      <xdr:spPr>
        <a:xfrm>
          <a:off x="7067550" y="7362825"/>
          <a:ext cx="0" cy="342900"/>
        </a:xfrm>
        <a:prstGeom prst="rect">
          <a:avLst/>
        </a:prstGeom>
        <a:noFill/>
      </xdr:spPr>
    </xdr:pic>
    <xdr:clientData fLocksWithSheet="0"/>
  </xdr:oneCellAnchor>
  <xdr:oneCellAnchor>
    <xdr:from>
      <xdr:col>14</xdr:col>
      <xdr:colOff>85725</xdr:colOff>
      <xdr:row>35</xdr:row>
      <xdr:rowOff>0</xdr:rowOff>
    </xdr:from>
    <xdr:ext cx="0" cy="342900"/>
    <xdr:pic>
      <xdr:nvPicPr>
        <xdr:cNvPr id="200" name="image8.png">
          <a:extLst>
            <a:ext uri="{FF2B5EF4-FFF2-40B4-BE49-F238E27FC236}">
              <a16:creationId xmlns:a16="http://schemas.microsoft.com/office/drawing/2014/main" id="{90ADFC40-F88D-411E-B681-8505C15F80B1}"/>
            </a:ext>
          </a:extLst>
        </xdr:cNvPr>
        <xdr:cNvPicPr preferRelativeResize="0"/>
      </xdr:nvPicPr>
      <xdr:blipFill>
        <a:blip xmlns:r="http://schemas.openxmlformats.org/officeDocument/2006/relationships" r:embed="rId1" cstate="print"/>
        <a:stretch>
          <a:fillRect/>
        </a:stretch>
      </xdr:blipFill>
      <xdr:spPr>
        <a:xfrm>
          <a:off x="7077075" y="7362825"/>
          <a:ext cx="0" cy="342900"/>
        </a:xfrm>
        <a:prstGeom prst="rect">
          <a:avLst/>
        </a:prstGeom>
        <a:noFill/>
      </xdr:spPr>
    </xdr:pic>
    <xdr:clientData fLocksWithSheet="0"/>
  </xdr:oneCellAnchor>
  <xdr:oneCellAnchor>
    <xdr:from>
      <xdr:col>14</xdr:col>
      <xdr:colOff>76200</xdr:colOff>
      <xdr:row>35</xdr:row>
      <xdr:rowOff>0</xdr:rowOff>
    </xdr:from>
    <xdr:ext cx="0" cy="342900"/>
    <xdr:pic>
      <xdr:nvPicPr>
        <xdr:cNvPr id="201" name="image8.png">
          <a:extLst>
            <a:ext uri="{FF2B5EF4-FFF2-40B4-BE49-F238E27FC236}">
              <a16:creationId xmlns:a16="http://schemas.microsoft.com/office/drawing/2014/main" id="{3B1805C6-4B6B-4F99-A8B3-4BCCB403AA90}"/>
            </a:ext>
          </a:extLst>
        </xdr:cNvPr>
        <xdr:cNvPicPr preferRelativeResize="0"/>
      </xdr:nvPicPr>
      <xdr:blipFill>
        <a:blip xmlns:r="http://schemas.openxmlformats.org/officeDocument/2006/relationships" r:embed="rId1" cstate="print"/>
        <a:stretch>
          <a:fillRect/>
        </a:stretch>
      </xdr:blipFill>
      <xdr:spPr>
        <a:xfrm>
          <a:off x="7067550" y="7362825"/>
          <a:ext cx="0" cy="342900"/>
        </a:xfrm>
        <a:prstGeom prst="rect">
          <a:avLst/>
        </a:prstGeom>
        <a:noFill/>
      </xdr:spPr>
    </xdr:pic>
    <xdr:clientData fLocksWithSheet="0"/>
  </xdr:oneCellAnchor>
  <xdr:oneCellAnchor>
    <xdr:from>
      <xdr:col>14</xdr:col>
      <xdr:colOff>85725</xdr:colOff>
      <xdr:row>34</xdr:row>
      <xdr:rowOff>0</xdr:rowOff>
    </xdr:from>
    <xdr:ext cx="0" cy="342900"/>
    <xdr:pic>
      <xdr:nvPicPr>
        <xdr:cNvPr id="202" name="image8.png">
          <a:extLst>
            <a:ext uri="{FF2B5EF4-FFF2-40B4-BE49-F238E27FC236}">
              <a16:creationId xmlns:a16="http://schemas.microsoft.com/office/drawing/2014/main" id="{4FC75D8C-FE4B-4EC4-A2F8-7C04A832A977}"/>
            </a:ext>
          </a:extLst>
        </xdr:cNvPr>
        <xdr:cNvPicPr preferRelativeResize="0"/>
      </xdr:nvPicPr>
      <xdr:blipFill>
        <a:blip xmlns:r="http://schemas.openxmlformats.org/officeDocument/2006/relationships" r:embed="rId1" cstate="print"/>
        <a:stretch>
          <a:fillRect/>
        </a:stretch>
      </xdr:blipFill>
      <xdr:spPr>
        <a:xfrm>
          <a:off x="7077075" y="7181850"/>
          <a:ext cx="0" cy="342900"/>
        </a:xfrm>
        <a:prstGeom prst="rect">
          <a:avLst/>
        </a:prstGeom>
        <a:noFill/>
      </xdr:spPr>
    </xdr:pic>
    <xdr:clientData fLocksWithSheet="0"/>
  </xdr:oneCellAnchor>
  <xdr:oneCellAnchor>
    <xdr:from>
      <xdr:col>14</xdr:col>
      <xdr:colOff>76200</xdr:colOff>
      <xdr:row>34</xdr:row>
      <xdr:rowOff>0</xdr:rowOff>
    </xdr:from>
    <xdr:ext cx="0" cy="342900"/>
    <xdr:pic>
      <xdr:nvPicPr>
        <xdr:cNvPr id="203" name="image8.png">
          <a:extLst>
            <a:ext uri="{FF2B5EF4-FFF2-40B4-BE49-F238E27FC236}">
              <a16:creationId xmlns:a16="http://schemas.microsoft.com/office/drawing/2014/main" id="{F309B273-1337-4284-8BEF-BCE7E96880BC}"/>
            </a:ext>
          </a:extLst>
        </xdr:cNvPr>
        <xdr:cNvPicPr preferRelativeResize="0"/>
      </xdr:nvPicPr>
      <xdr:blipFill>
        <a:blip xmlns:r="http://schemas.openxmlformats.org/officeDocument/2006/relationships" r:embed="rId1" cstate="print"/>
        <a:stretch>
          <a:fillRect/>
        </a:stretch>
      </xdr:blipFill>
      <xdr:spPr>
        <a:xfrm>
          <a:off x="7067550" y="7181850"/>
          <a:ext cx="0" cy="342900"/>
        </a:xfrm>
        <a:prstGeom prst="rect">
          <a:avLst/>
        </a:prstGeom>
        <a:noFill/>
      </xdr:spPr>
    </xdr:pic>
    <xdr:clientData fLocksWithSheet="0"/>
  </xdr:oneCellAnchor>
  <xdr:oneCellAnchor>
    <xdr:from>
      <xdr:col>14</xdr:col>
      <xdr:colOff>85725</xdr:colOff>
      <xdr:row>34</xdr:row>
      <xdr:rowOff>0</xdr:rowOff>
    </xdr:from>
    <xdr:ext cx="0" cy="342900"/>
    <xdr:pic>
      <xdr:nvPicPr>
        <xdr:cNvPr id="204" name="image8.png">
          <a:extLst>
            <a:ext uri="{FF2B5EF4-FFF2-40B4-BE49-F238E27FC236}">
              <a16:creationId xmlns:a16="http://schemas.microsoft.com/office/drawing/2014/main" id="{4D7375B9-F1E1-4D3A-8872-7A7E7900C99C}"/>
            </a:ext>
          </a:extLst>
        </xdr:cNvPr>
        <xdr:cNvPicPr preferRelativeResize="0"/>
      </xdr:nvPicPr>
      <xdr:blipFill>
        <a:blip xmlns:r="http://schemas.openxmlformats.org/officeDocument/2006/relationships" r:embed="rId1" cstate="print"/>
        <a:stretch>
          <a:fillRect/>
        </a:stretch>
      </xdr:blipFill>
      <xdr:spPr>
        <a:xfrm>
          <a:off x="7077075" y="7181850"/>
          <a:ext cx="0" cy="342900"/>
        </a:xfrm>
        <a:prstGeom prst="rect">
          <a:avLst/>
        </a:prstGeom>
        <a:noFill/>
      </xdr:spPr>
    </xdr:pic>
    <xdr:clientData fLocksWithSheet="0"/>
  </xdr:oneCellAnchor>
  <xdr:oneCellAnchor>
    <xdr:from>
      <xdr:col>14</xdr:col>
      <xdr:colOff>76200</xdr:colOff>
      <xdr:row>34</xdr:row>
      <xdr:rowOff>0</xdr:rowOff>
    </xdr:from>
    <xdr:ext cx="0" cy="342900"/>
    <xdr:pic>
      <xdr:nvPicPr>
        <xdr:cNvPr id="205" name="image8.png">
          <a:extLst>
            <a:ext uri="{FF2B5EF4-FFF2-40B4-BE49-F238E27FC236}">
              <a16:creationId xmlns:a16="http://schemas.microsoft.com/office/drawing/2014/main" id="{F895B41B-6FF7-468C-8A17-2FE09FEAC798}"/>
            </a:ext>
          </a:extLst>
        </xdr:cNvPr>
        <xdr:cNvPicPr preferRelativeResize="0"/>
      </xdr:nvPicPr>
      <xdr:blipFill>
        <a:blip xmlns:r="http://schemas.openxmlformats.org/officeDocument/2006/relationships" r:embed="rId1" cstate="print"/>
        <a:stretch>
          <a:fillRect/>
        </a:stretch>
      </xdr:blipFill>
      <xdr:spPr>
        <a:xfrm>
          <a:off x="7067550" y="7181850"/>
          <a:ext cx="0" cy="342900"/>
        </a:xfrm>
        <a:prstGeom prst="rect">
          <a:avLst/>
        </a:prstGeom>
        <a:noFill/>
      </xdr:spPr>
    </xdr:pic>
    <xdr:clientData fLocksWithSheet="0"/>
  </xdr:oneCellAnchor>
  <xdr:oneCellAnchor>
    <xdr:from>
      <xdr:col>14</xdr:col>
      <xdr:colOff>85725</xdr:colOff>
      <xdr:row>34</xdr:row>
      <xdr:rowOff>0</xdr:rowOff>
    </xdr:from>
    <xdr:ext cx="0" cy="342900"/>
    <xdr:pic>
      <xdr:nvPicPr>
        <xdr:cNvPr id="206" name="image8.png">
          <a:extLst>
            <a:ext uri="{FF2B5EF4-FFF2-40B4-BE49-F238E27FC236}">
              <a16:creationId xmlns:a16="http://schemas.microsoft.com/office/drawing/2014/main" id="{9F2062FA-2E26-4E3F-BB42-AB3BC384ED3B}"/>
            </a:ext>
          </a:extLst>
        </xdr:cNvPr>
        <xdr:cNvPicPr preferRelativeResize="0"/>
      </xdr:nvPicPr>
      <xdr:blipFill>
        <a:blip xmlns:r="http://schemas.openxmlformats.org/officeDocument/2006/relationships" r:embed="rId1" cstate="print"/>
        <a:stretch>
          <a:fillRect/>
        </a:stretch>
      </xdr:blipFill>
      <xdr:spPr>
        <a:xfrm>
          <a:off x="7077075" y="7181850"/>
          <a:ext cx="0" cy="342900"/>
        </a:xfrm>
        <a:prstGeom prst="rect">
          <a:avLst/>
        </a:prstGeom>
        <a:noFill/>
      </xdr:spPr>
    </xdr:pic>
    <xdr:clientData fLocksWithSheet="0"/>
  </xdr:oneCellAnchor>
  <xdr:oneCellAnchor>
    <xdr:from>
      <xdr:col>14</xdr:col>
      <xdr:colOff>76200</xdr:colOff>
      <xdr:row>34</xdr:row>
      <xdr:rowOff>0</xdr:rowOff>
    </xdr:from>
    <xdr:ext cx="0" cy="342900"/>
    <xdr:pic>
      <xdr:nvPicPr>
        <xdr:cNvPr id="207" name="image8.png">
          <a:extLst>
            <a:ext uri="{FF2B5EF4-FFF2-40B4-BE49-F238E27FC236}">
              <a16:creationId xmlns:a16="http://schemas.microsoft.com/office/drawing/2014/main" id="{B32D7762-BFC4-461F-A9F9-292E977E5CA7}"/>
            </a:ext>
          </a:extLst>
        </xdr:cNvPr>
        <xdr:cNvPicPr preferRelativeResize="0"/>
      </xdr:nvPicPr>
      <xdr:blipFill>
        <a:blip xmlns:r="http://schemas.openxmlformats.org/officeDocument/2006/relationships" r:embed="rId1" cstate="print"/>
        <a:stretch>
          <a:fillRect/>
        </a:stretch>
      </xdr:blipFill>
      <xdr:spPr>
        <a:xfrm>
          <a:off x="7067550" y="7181850"/>
          <a:ext cx="0" cy="342900"/>
        </a:xfrm>
        <a:prstGeom prst="rect">
          <a:avLst/>
        </a:prstGeom>
        <a:noFill/>
      </xdr:spPr>
    </xdr:pic>
    <xdr:clientData fLocksWithSheet="0"/>
  </xdr:oneCellAnchor>
  <xdr:oneCellAnchor>
    <xdr:from>
      <xdr:col>14</xdr:col>
      <xdr:colOff>85725</xdr:colOff>
      <xdr:row>34</xdr:row>
      <xdr:rowOff>0</xdr:rowOff>
    </xdr:from>
    <xdr:ext cx="0" cy="342900"/>
    <xdr:pic>
      <xdr:nvPicPr>
        <xdr:cNvPr id="208" name="image8.png">
          <a:extLst>
            <a:ext uri="{FF2B5EF4-FFF2-40B4-BE49-F238E27FC236}">
              <a16:creationId xmlns:a16="http://schemas.microsoft.com/office/drawing/2014/main" id="{62E90CCB-83A3-4591-B5D7-1E0CEBAD5B3D}"/>
            </a:ext>
          </a:extLst>
        </xdr:cNvPr>
        <xdr:cNvPicPr preferRelativeResize="0"/>
      </xdr:nvPicPr>
      <xdr:blipFill>
        <a:blip xmlns:r="http://schemas.openxmlformats.org/officeDocument/2006/relationships" r:embed="rId1" cstate="print"/>
        <a:stretch>
          <a:fillRect/>
        </a:stretch>
      </xdr:blipFill>
      <xdr:spPr>
        <a:xfrm>
          <a:off x="7077075" y="7181850"/>
          <a:ext cx="0" cy="342900"/>
        </a:xfrm>
        <a:prstGeom prst="rect">
          <a:avLst/>
        </a:prstGeom>
        <a:noFill/>
      </xdr:spPr>
    </xdr:pic>
    <xdr:clientData fLocksWithSheet="0"/>
  </xdr:oneCellAnchor>
  <xdr:oneCellAnchor>
    <xdr:from>
      <xdr:col>14</xdr:col>
      <xdr:colOff>76200</xdr:colOff>
      <xdr:row>34</xdr:row>
      <xdr:rowOff>0</xdr:rowOff>
    </xdr:from>
    <xdr:ext cx="0" cy="342900"/>
    <xdr:pic>
      <xdr:nvPicPr>
        <xdr:cNvPr id="209" name="image8.png">
          <a:extLst>
            <a:ext uri="{FF2B5EF4-FFF2-40B4-BE49-F238E27FC236}">
              <a16:creationId xmlns:a16="http://schemas.microsoft.com/office/drawing/2014/main" id="{E774B1C3-D3A0-4DF5-9998-C7DD96134001}"/>
            </a:ext>
          </a:extLst>
        </xdr:cNvPr>
        <xdr:cNvPicPr preferRelativeResize="0"/>
      </xdr:nvPicPr>
      <xdr:blipFill>
        <a:blip xmlns:r="http://schemas.openxmlformats.org/officeDocument/2006/relationships" r:embed="rId1" cstate="print"/>
        <a:stretch>
          <a:fillRect/>
        </a:stretch>
      </xdr:blipFill>
      <xdr:spPr>
        <a:xfrm>
          <a:off x="7067550" y="7181850"/>
          <a:ext cx="0" cy="342900"/>
        </a:xfrm>
        <a:prstGeom prst="rect">
          <a:avLst/>
        </a:prstGeom>
        <a:noFill/>
      </xdr:spPr>
    </xdr:pic>
    <xdr:clientData fLocksWithSheet="0"/>
  </xdr:oneCellAnchor>
  <xdr:oneCellAnchor>
    <xdr:from>
      <xdr:col>14</xdr:col>
      <xdr:colOff>85725</xdr:colOff>
      <xdr:row>35</xdr:row>
      <xdr:rowOff>0</xdr:rowOff>
    </xdr:from>
    <xdr:ext cx="0" cy="342900"/>
    <xdr:pic>
      <xdr:nvPicPr>
        <xdr:cNvPr id="210" name="image8.png">
          <a:extLst>
            <a:ext uri="{FF2B5EF4-FFF2-40B4-BE49-F238E27FC236}">
              <a16:creationId xmlns:a16="http://schemas.microsoft.com/office/drawing/2014/main" id="{6A7E502F-20C8-433B-A9E4-BB33BA093D38}"/>
            </a:ext>
          </a:extLst>
        </xdr:cNvPr>
        <xdr:cNvPicPr preferRelativeResize="0"/>
      </xdr:nvPicPr>
      <xdr:blipFill>
        <a:blip xmlns:r="http://schemas.openxmlformats.org/officeDocument/2006/relationships" r:embed="rId1" cstate="print"/>
        <a:stretch>
          <a:fillRect/>
        </a:stretch>
      </xdr:blipFill>
      <xdr:spPr>
        <a:xfrm>
          <a:off x="7077075" y="7362825"/>
          <a:ext cx="0" cy="342900"/>
        </a:xfrm>
        <a:prstGeom prst="rect">
          <a:avLst/>
        </a:prstGeom>
        <a:noFill/>
      </xdr:spPr>
    </xdr:pic>
    <xdr:clientData fLocksWithSheet="0"/>
  </xdr:oneCellAnchor>
  <xdr:oneCellAnchor>
    <xdr:from>
      <xdr:col>14</xdr:col>
      <xdr:colOff>76200</xdr:colOff>
      <xdr:row>35</xdr:row>
      <xdr:rowOff>0</xdr:rowOff>
    </xdr:from>
    <xdr:ext cx="0" cy="342900"/>
    <xdr:pic>
      <xdr:nvPicPr>
        <xdr:cNvPr id="211" name="image8.png">
          <a:extLst>
            <a:ext uri="{FF2B5EF4-FFF2-40B4-BE49-F238E27FC236}">
              <a16:creationId xmlns:a16="http://schemas.microsoft.com/office/drawing/2014/main" id="{72B5E92E-330C-4A88-A728-70F54B62F517}"/>
            </a:ext>
          </a:extLst>
        </xdr:cNvPr>
        <xdr:cNvPicPr preferRelativeResize="0"/>
      </xdr:nvPicPr>
      <xdr:blipFill>
        <a:blip xmlns:r="http://schemas.openxmlformats.org/officeDocument/2006/relationships" r:embed="rId1" cstate="print"/>
        <a:stretch>
          <a:fillRect/>
        </a:stretch>
      </xdr:blipFill>
      <xdr:spPr>
        <a:xfrm>
          <a:off x="7067550" y="7362825"/>
          <a:ext cx="0" cy="342900"/>
        </a:xfrm>
        <a:prstGeom prst="rect">
          <a:avLst/>
        </a:prstGeom>
        <a:noFill/>
      </xdr:spPr>
    </xdr:pic>
    <xdr:clientData fLocksWithSheet="0"/>
  </xdr:oneCellAnchor>
  <xdr:oneCellAnchor>
    <xdr:from>
      <xdr:col>14</xdr:col>
      <xdr:colOff>85725</xdr:colOff>
      <xdr:row>35</xdr:row>
      <xdr:rowOff>0</xdr:rowOff>
    </xdr:from>
    <xdr:ext cx="0" cy="342900"/>
    <xdr:pic>
      <xdr:nvPicPr>
        <xdr:cNvPr id="212" name="image8.png">
          <a:extLst>
            <a:ext uri="{FF2B5EF4-FFF2-40B4-BE49-F238E27FC236}">
              <a16:creationId xmlns:a16="http://schemas.microsoft.com/office/drawing/2014/main" id="{FC98797D-B476-4B8F-AB2A-E60BB8E61F5B}"/>
            </a:ext>
          </a:extLst>
        </xdr:cNvPr>
        <xdr:cNvPicPr preferRelativeResize="0"/>
      </xdr:nvPicPr>
      <xdr:blipFill>
        <a:blip xmlns:r="http://schemas.openxmlformats.org/officeDocument/2006/relationships" r:embed="rId1" cstate="print"/>
        <a:stretch>
          <a:fillRect/>
        </a:stretch>
      </xdr:blipFill>
      <xdr:spPr>
        <a:xfrm>
          <a:off x="7077075" y="7362825"/>
          <a:ext cx="0" cy="342900"/>
        </a:xfrm>
        <a:prstGeom prst="rect">
          <a:avLst/>
        </a:prstGeom>
        <a:noFill/>
      </xdr:spPr>
    </xdr:pic>
    <xdr:clientData fLocksWithSheet="0"/>
  </xdr:oneCellAnchor>
  <xdr:oneCellAnchor>
    <xdr:from>
      <xdr:col>14</xdr:col>
      <xdr:colOff>76200</xdr:colOff>
      <xdr:row>35</xdr:row>
      <xdr:rowOff>0</xdr:rowOff>
    </xdr:from>
    <xdr:ext cx="0" cy="342900"/>
    <xdr:pic>
      <xdr:nvPicPr>
        <xdr:cNvPr id="213" name="image8.png">
          <a:extLst>
            <a:ext uri="{FF2B5EF4-FFF2-40B4-BE49-F238E27FC236}">
              <a16:creationId xmlns:a16="http://schemas.microsoft.com/office/drawing/2014/main" id="{D413CFBB-912A-41E9-9C76-0D871062AD77}"/>
            </a:ext>
          </a:extLst>
        </xdr:cNvPr>
        <xdr:cNvPicPr preferRelativeResize="0"/>
      </xdr:nvPicPr>
      <xdr:blipFill>
        <a:blip xmlns:r="http://schemas.openxmlformats.org/officeDocument/2006/relationships" r:embed="rId1" cstate="print"/>
        <a:stretch>
          <a:fillRect/>
        </a:stretch>
      </xdr:blipFill>
      <xdr:spPr>
        <a:xfrm>
          <a:off x="7067550" y="7362825"/>
          <a:ext cx="0" cy="342900"/>
        </a:xfrm>
        <a:prstGeom prst="rect">
          <a:avLst/>
        </a:prstGeom>
        <a:noFill/>
      </xdr:spPr>
    </xdr:pic>
    <xdr:clientData fLocksWithSheet="0"/>
  </xdr:oneCellAnchor>
  <xdr:oneCellAnchor>
    <xdr:from>
      <xdr:col>14</xdr:col>
      <xdr:colOff>85725</xdr:colOff>
      <xdr:row>35</xdr:row>
      <xdr:rowOff>0</xdr:rowOff>
    </xdr:from>
    <xdr:ext cx="0" cy="342900"/>
    <xdr:pic>
      <xdr:nvPicPr>
        <xdr:cNvPr id="214" name="image8.png">
          <a:extLst>
            <a:ext uri="{FF2B5EF4-FFF2-40B4-BE49-F238E27FC236}">
              <a16:creationId xmlns:a16="http://schemas.microsoft.com/office/drawing/2014/main" id="{1E4321A8-9689-4364-9356-C2EA2661D675}"/>
            </a:ext>
          </a:extLst>
        </xdr:cNvPr>
        <xdr:cNvPicPr preferRelativeResize="0"/>
      </xdr:nvPicPr>
      <xdr:blipFill>
        <a:blip xmlns:r="http://schemas.openxmlformats.org/officeDocument/2006/relationships" r:embed="rId1" cstate="print"/>
        <a:stretch>
          <a:fillRect/>
        </a:stretch>
      </xdr:blipFill>
      <xdr:spPr>
        <a:xfrm>
          <a:off x="7077075" y="7362825"/>
          <a:ext cx="0" cy="342900"/>
        </a:xfrm>
        <a:prstGeom prst="rect">
          <a:avLst/>
        </a:prstGeom>
        <a:noFill/>
      </xdr:spPr>
    </xdr:pic>
    <xdr:clientData fLocksWithSheet="0"/>
  </xdr:oneCellAnchor>
  <xdr:oneCellAnchor>
    <xdr:from>
      <xdr:col>14</xdr:col>
      <xdr:colOff>76200</xdr:colOff>
      <xdr:row>35</xdr:row>
      <xdr:rowOff>0</xdr:rowOff>
    </xdr:from>
    <xdr:ext cx="0" cy="342900"/>
    <xdr:pic>
      <xdr:nvPicPr>
        <xdr:cNvPr id="215" name="image8.png">
          <a:extLst>
            <a:ext uri="{FF2B5EF4-FFF2-40B4-BE49-F238E27FC236}">
              <a16:creationId xmlns:a16="http://schemas.microsoft.com/office/drawing/2014/main" id="{01CAD940-2926-41E5-A2AA-C6D564C952DC}"/>
            </a:ext>
          </a:extLst>
        </xdr:cNvPr>
        <xdr:cNvPicPr preferRelativeResize="0"/>
      </xdr:nvPicPr>
      <xdr:blipFill>
        <a:blip xmlns:r="http://schemas.openxmlformats.org/officeDocument/2006/relationships" r:embed="rId1" cstate="print"/>
        <a:stretch>
          <a:fillRect/>
        </a:stretch>
      </xdr:blipFill>
      <xdr:spPr>
        <a:xfrm>
          <a:off x="7067550" y="7362825"/>
          <a:ext cx="0" cy="342900"/>
        </a:xfrm>
        <a:prstGeom prst="rect">
          <a:avLst/>
        </a:prstGeom>
        <a:noFill/>
      </xdr:spPr>
    </xdr:pic>
    <xdr:clientData fLocksWithSheet="0"/>
  </xdr:oneCellAnchor>
  <xdr:oneCellAnchor>
    <xdr:from>
      <xdr:col>14</xdr:col>
      <xdr:colOff>85725</xdr:colOff>
      <xdr:row>35</xdr:row>
      <xdr:rowOff>0</xdr:rowOff>
    </xdr:from>
    <xdr:ext cx="0" cy="342900"/>
    <xdr:pic>
      <xdr:nvPicPr>
        <xdr:cNvPr id="216" name="image8.png">
          <a:extLst>
            <a:ext uri="{FF2B5EF4-FFF2-40B4-BE49-F238E27FC236}">
              <a16:creationId xmlns:a16="http://schemas.microsoft.com/office/drawing/2014/main" id="{0F8609C6-1EE8-4FB9-BF3D-2F1D9F9067BE}"/>
            </a:ext>
          </a:extLst>
        </xdr:cNvPr>
        <xdr:cNvPicPr preferRelativeResize="0"/>
      </xdr:nvPicPr>
      <xdr:blipFill>
        <a:blip xmlns:r="http://schemas.openxmlformats.org/officeDocument/2006/relationships" r:embed="rId1" cstate="print"/>
        <a:stretch>
          <a:fillRect/>
        </a:stretch>
      </xdr:blipFill>
      <xdr:spPr>
        <a:xfrm>
          <a:off x="7077075" y="7362825"/>
          <a:ext cx="0" cy="342900"/>
        </a:xfrm>
        <a:prstGeom prst="rect">
          <a:avLst/>
        </a:prstGeom>
        <a:noFill/>
      </xdr:spPr>
    </xdr:pic>
    <xdr:clientData fLocksWithSheet="0"/>
  </xdr:oneCellAnchor>
  <xdr:oneCellAnchor>
    <xdr:from>
      <xdr:col>14</xdr:col>
      <xdr:colOff>76200</xdr:colOff>
      <xdr:row>35</xdr:row>
      <xdr:rowOff>0</xdr:rowOff>
    </xdr:from>
    <xdr:ext cx="0" cy="342900"/>
    <xdr:pic>
      <xdr:nvPicPr>
        <xdr:cNvPr id="217" name="image8.png">
          <a:extLst>
            <a:ext uri="{FF2B5EF4-FFF2-40B4-BE49-F238E27FC236}">
              <a16:creationId xmlns:a16="http://schemas.microsoft.com/office/drawing/2014/main" id="{CE7A8A5E-33DC-463F-9706-D10EB892A23A}"/>
            </a:ext>
          </a:extLst>
        </xdr:cNvPr>
        <xdr:cNvPicPr preferRelativeResize="0"/>
      </xdr:nvPicPr>
      <xdr:blipFill>
        <a:blip xmlns:r="http://schemas.openxmlformats.org/officeDocument/2006/relationships" r:embed="rId1" cstate="print"/>
        <a:stretch>
          <a:fillRect/>
        </a:stretch>
      </xdr:blipFill>
      <xdr:spPr>
        <a:xfrm>
          <a:off x="7067550" y="7362825"/>
          <a:ext cx="0" cy="342900"/>
        </a:xfrm>
        <a:prstGeom prst="rect">
          <a:avLst/>
        </a:prstGeom>
        <a:noFill/>
      </xdr:spPr>
    </xdr:pic>
    <xdr:clientData fLocksWithSheet="0"/>
  </xdr:oneCellAnchor>
  <xdr:oneCellAnchor>
    <xdr:from>
      <xdr:col>13</xdr:col>
      <xdr:colOff>85725</xdr:colOff>
      <xdr:row>35</xdr:row>
      <xdr:rowOff>0</xdr:rowOff>
    </xdr:from>
    <xdr:ext cx="0" cy="342900"/>
    <xdr:pic>
      <xdr:nvPicPr>
        <xdr:cNvPr id="220" name="image8.png">
          <a:extLst>
            <a:ext uri="{FF2B5EF4-FFF2-40B4-BE49-F238E27FC236}">
              <a16:creationId xmlns:a16="http://schemas.microsoft.com/office/drawing/2014/main" id="{532778A3-1010-4E61-A421-5895CB803363}"/>
            </a:ext>
          </a:extLst>
        </xdr:cNvPr>
        <xdr:cNvPicPr preferRelativeResize="0"/>
      </xdr:nvPicPr>
      <xdr:blipFill>
        <a:blip xmlns:r="http://schemas.openxmlformats.org/officeDocument/2006/relationships" r:embed="rId1" cstate="print"/>
        <a:stretch>
          <a:fillRect/>
        </a:stretch>
      </xdr:blipFill>
      <xdr:spPr>
        <a:xfrm>
          <a:off x="8867775" y="7734300"/>
          <a:ext cx="0" cy="342900"/>
        </a:xfrm>
        <a:prstGeom prst="rect">
          <a:avLst/>
        </a:prstGeom>
        <a:noFill/>
      </xdr:spPr>
    </xdr:pic>
    <xdr:clientData fLocksWithSheet="0"/>
  </xdr:oneCellAnchor>
  <xdr:oneCellAnchor>
    <xdr:from>
      <xdr:col>13</xdr:col>
      <xdr:colOff>76200</xdr:colOff>
      <xdr:row>35</xdr:row>
      <xdr:rowOff>0</xdr:rowOff>
    </xdr:from>
    <xdr:ext cx="0" cy="342900"/>
    <xdr:pic>
      <xdr:nvPicPr>
        <xdr:cNvPr id="221" name="image8.png">
          <a:extLst>
            <a:ext uri="{FF2B5EF4-FFF2-40B4-BE49-F238E27FC236}">
              <a16:creationId xmlns:a16="http://schemas.microsoft.com/office/drawing/2014/main" id="{3DFA9183-08D3-47C4-ACC5-54741664541D}"/>
            </a:ext>
          </a:extLst>
        </xdr:cNvPr>
        <xdr:cNvPicPr preferRelativeResize="0"/>
      </xdr:nvPicPr>
      <xdr:blipFill>
        <a:blip xmlns:r="http://schemas.openxmlformats.org/officeDocument/2006/relationships" r:embed="rId1" cstate="print"/>
        <a:stretch>
          <a:fillRect/>
        </a:stretch>
      </xdr:blipFill>
      <xdr:spPr>
        <a:xfrm>
          <a:off x="8858250" y="7734300"/>
          <a:ext cx="0" cy="342900"/>
        </a:xfrm>
        <a:prstGeom prst="rect">
          <a:avLst/>
        </a:prstGeom>
        <a:noFill/>
      </xdr:spPr>
    </xdr:pic>
    <xdr:clientData fLocksWithSheet="0"/>
  </xdr:oneCellAnchor>
  <xdr:oneCellAnchor>
    <xdr:from>
      <xdr:col>15</xdr:col>
      <xdr:colOff>85725</xdr:colOff>
      <xdr:row>35</xdr:row>
      <xdr:rowOff>0</xdr:rowOff>
    </xdr:from>
    <xdr:ext cx="0" cy="342900"/>
    <xdr:pic>
      <xdr:nvPicPr>
        <xdr:cNvPr id="222" name="image8.png">
          <a:extLst>
            <a:ext uri="{FF2B5EF4-FFF2-40B4-BE49-F238E27FC236}">
              <a16:creationId xmlns:a16="http://schemas.microsoft.com/office/drawing/2014/main" id="{86BBC2E1-A9A9-46A5-B47B-8EBAE70F583C}"/>
            </a:ext>
          </a:extLst>
        </xdr:cNvPr>
        <xdr:cNvPicPr preferRelativeResize="0"/>
      </xdr:nvPicPr>
      <xdr:blipFill>
        <a:blip xmlns:r="http://schemas.openxmlformats.org/officeDocument/2006/relationships" r:embed="rId1" cstate="print"/>
        <a:stretch>
          <a:fillRect/>
        </a:stretch>
      </xdr:blipFill>
      <xdr:spPr>
        <a:xfrm>
          <a:off x="10658475" y="7734300"/>
          <a:ext cx="0" cy="342900"/>
        </a:xfrm>
        <a:prstGeom prst="rect">
          <a:avLst/>
        </a:prstGeom>
        <a:noFill/>
      </xdr:spPr>
    </xdr:pic>
    <xdr:clientData fLocksWithSheet="0"/>
  </xdr:oneCellAnchor>
  <xdr:oneCellAnchor>
    <xdr:from>
      <xdr:col>15</xdr:col>
      <xdr:colOff>76200</xdr:colOff>
      <xdr:row>35</xdr:row>
      <xdr:rowOff>0</xdr:rowOff>
    </xdr:from>
    <xdr:ext cx="0" cy="342900"/>
    <xdr:pic>
      <xdr:nvPicPr>
        <xdr:cNvPr id="223" name="image8.png">
          <a:extLst>
            <a:ext uri="{FF2B5EF4-FFF2-40B4-BE49-F238E27FC236}">
              <a16:creationId xmlns:a16="http://schemas.microsoft.com/office/drawing/2014/main" id="{7358B755-EADC-4478-99B0-D1DA777C485C}"/>
            </a:ext>
          </a:extLst>
        </xdr:cNvPr>
        <xdr:cNvPicPr preferRelativeResize="0"/>
      </xdr:nvPicPr>
      <xdr:blipFill>
        <a:blip xmlns:r="http://schemas.openxmlformats.org/officeDocument/2006/relationships" r:embed="rId1" cstate="print"/>
        <a:stretch>
          <a:fillRect/>
        </a:stretch>
      </xdr:blipFill>
      <xdr:spPr>
        <a:xfrm>
          <a:off x="10648950" y="7734300"/>
          <a:ext cx="0" cy="342900"/>
        </a:xfrm>
        <a:prstGeom prst="rect">
          <a:avLst/>
        </a:prstGeom>
        <a:noFill/>
      </xdr:spPr>
    </xdr:pic>
    <xdr:clientData fLocksWithSheet="0"/>
  </xdr:oneCellAnchor>
  <xdr:oneCellAnchor>
    <xdr:from>
      <xdr:col>14</xdr:col>
      <xdr:colOff>85725</xdr:colOff>
      <xdr:row>35</xdr:row>
      <xdr:rowOff>0</xdr:rowOff>
    </xdr:from>
    <xdr:ext cx="0" cy="342900"/>
    <xdr:pic>
      <xdr:nvPicPr>
        <xdr:cNvPr id="226" name="image8.png">
          <a:extLst>
            <a:ext uri="{FF2B5EF4-FFF2-40B4-BE49-F238E27FC236}">
              <a16:creationId xmlns:a16="http://schemas.microsoft.com/office/drawing/2014/main" id="{686D1A21-5FCE-4130-A777-DA1E168EEC79}"/>
            </a:ext>
          </a:extLst>
        </xdr:cNvPr>
        <xdr:cNvPicPr preferRelativeResize="0"/>
      </xdr:nvPicPr>
      <xdr:blipFill>
        <a:blip xmlns:r="http://schemas.openxmlformats.org/officeDocument/2006/relationships" r:embed="rId1" cstate="print"/>
        <a:stretch>
          <a:fillRect/>
        </a:stretch>
      </xdr:blipFill>
      <xdr:spPr>
        <a:xfrm>
          <a:off x="9763125" y="7734300"/>
          <a:ext cx="0" cy="342900"/>
        </a:xfrm>
        <a:prstGeom prst="rect">
          <a:avLst/>
        </a:prstGeom>
        <a:noFill/>
      </xdr:spPr>
    </xdr:pic>
    <xdr:clientData fLocksWithSheet="0"/>
  </xdr:oneCellAnchor>
  <xdr:oneCellAnchor>
    <xdr:from>
      <xdr:col>14</xdr:col>
      <xdr:colOff>76200</xdr:colOff>
      <xdr:row>35</xdr:row>
      <xdr:rowOff>0</xdr:rowOff>
    </xdr:from>
    <xdr:ext cx="0" cy="342900"/>
    <xdr:pic>
      <xdr:nvPicPr>
        <xdr:cNvPr id="227" name="image8.png">
          <a:extLst>
            <a:ext uri="{FF2B5EF4-FFF2-40B4-BE49-F238E27FC236}">
              <a16:creationId xmlns:a16="http://schemas.microsoft.com/office/drawing/2014/main" id="{8D64A100-BB87-4DC7-81C0-62B54530947F}"/>
            </a:ext>
          </a:extLst>
        </xdr:cNvPr>
        <xdr:cNvPicPr preferRelativeResize="0"/>
      </xdr:nvPicPr>
      <xdr:blipFill>
        <a:blip xmlns:r="http://schemas.openxmlformats.org/officeDocument/2006/relationships" r:embed="rId1" cstate="print"/>
        <a:stretch>
          <a:fillRect/>
        </a:stretch>
      </xdr:blipFill>
      <xdr:spPr>
        <a:xfrm>
          <a:off x="9753600" y="7734300"/>
          <a:ext cx="0" cy="342900"/>
        </a:xfrm>
        <a:prstGeom prst="rect">
          <a:avLst/>
        </a:prstGeom>
        <a:noFill/>
      </xdr:spPr>
    </xdr:pic>
    <xdr:clientData fLocksWithSheet="0"/>
  </xdr:oneCellAnchor>
  <xdr:oneCellAnchor>
    <xdr:from>
      <xdr:col>14</xdr:col>
      <xdr:colOff>85725</xdr:colOff>
      <xdr:row>33</xdr:row>
      <xdr:rowOff>0</xdr:rowOff>
    </xdr:from>
    <xdr:ext cx="0" cy="342900"/>
    <xdr:pic>
      <xdr:nvPicPr>
        <xdr:cNvPr id="228" name="image8.png">
          <a:extLst>
            <a:ext uri="{FF2B5EF4-FFF2-40B4-BE49-F238E27FC236}">
              <a16:creationId xmlns:a16="http://schemas.microsoft.com/office/drawing/2014/main" id="{8BC1D6A9-A17D-4528-AC25-708CF2F86564}"/>
            </a:ext>
          </a:extLst>
        </xdr:cNvPr>
        <xdr:cNvPicPr preferRelativeResize="0"/>
      </xdr:nvPicPr>
      <xdr:blipFill>
        <a:blip xmlns:r="http://schemas.openxmlformats.org/officeDocument/2006/relationships" r:embed="rId1" cstate="print"/>
        <a:stretch>
          <a:fillRect/>
        </a:stretch>
      </xdr:blipFill>
      <xdr:spPr>
        <a:xfrm>
          <a:off x="7077075" y="6943725"/>
          <a:ext cx="0" cy="342900"/>
        </a:xfrm>
        <a:prstGeom prst="rect">
          <a:avLst/>
        </a:prstGeom>
        <a:noFill/>
      </xdr:spPr>
    </xdr:pic>
    <xdr:clientData fLocksWithSheet="0"/>
  </xdr:oneCellAnchor>
  <xdr:oneCellAnchor>
    <xdr:from>
      <xdr:col>14</xdr:col>
      <xdr:colOff>76200</xdr:colOff>
      <xdr:row>33</xdr:row>
      <xdr:rowOff>0</xdr:rowOff>
    </xdr:from>
    <xdr:ext cx="0" cy="342900"/>
    <xdr:pic>
      <xdr:nvPicPr>
        <xdr:cNvPr id="229" name="image8.png">
          <a:extLst>
            <a:ext uri="{FF2B5EF4-FFF2-40B4-BE49-F238E27FC236}">
              <a16:creationId xmlns:a16="http://schemas.microsoft.com/office/drawing/2014/main" id="{8D600149-99EF-47B6-A6A5-A747A95F4DAE}"/>
            </a:ext>
          </a:extLst>
        </xdr:cNvPr>
        <xdr:cNvPicPr preferRelativeResize="0"/>
      </xdr:nvPicPr>
      <xdr:blipFill>
        <a:blip xmlns:r="http://schemas.openxmlformats.org/officeDocument/2006/relationships" r:embed="rId1" cstate="print"/>
        <a:stretch>
          <a:fillRect/>
        </a:stretch>
      </xdr:blipFill>
      <xdr:spPr>
        <a:xfrm>
          <a:off x="7067550" y="6943725"/>
          <a:ext cx="0" cy="342900"/>
        </a:xfrm>
        <a:prstGeom prst="rect">
          <a:avLst/>
        </a:prstGeom>
        <a:noFill/>
      </xdr:spPr>
    </xdr:pic>
    <xdr:clientData fLocksWithSheet="0"/>
  </xdr:oneCellAnchor>
  <xdr:oneCellAnchor>
    <xdr:from>
      <xdr:col>14</xdr:col>
      <xdr:colOff>85725</xdr:colOff>
      <xdr:row>33</xdr:row>
      <xdr:rowOff>0</xdr:rowOff>
    </xdr:from>
    <xdr:ext cx="0" cy="342900"/>
    <xdr:pic>
      <xdr:nvPicPr>
        <xdr:cNvPr id="230" name="image8.png">
          <a:extLst>
            <a:ext uri="{FF2B5EF4-FFF2-40B4-BE49-F238E27FC236}">
              <a16:creationId xmlns:a16="http://schemas.microsoft.com/office/drawing/2014/main" id="{B229FEC4-F732-4F27-9FA6-507D79D7D702}"/>
            </a:ext>
          </a:extLst>
        </xdr:cNvPr>
        <xdr:cNvPicPr preferRelativeResize="0"/>
      </xdr:nvPicPr>
      <xdr:blipFill>
        <a:blip xmlns:r="http://schemas.openxmlformats.org/officeDocument/2006/relationships" r:embed="rId1" cstate="print"/>
        <a:stretch>
          <a:fillRect/>
        </a:stretch>
      </xdr:blipFill>
      <xdr:spPr>
        <a:xfrm>
          <a:off x="7077075" y="6943725"/>
          <a:ext cx="0" cy="342900"/>
        </a:xfrm>
        <a:prstGeom prst="rect">
          <a:avLst/>
        </a:prstGeom>
        <a:noFill/>
      </xdr:spPr>
    </xdr:pic>
    <xdr:clientData fLocksWithSheet="0"/>
  </xdr:oneCellAnchor>
  <xdr:oneCellAnchor>
    <xdr:from>
      <xdr:col>14</xdr:col>
      <xdr:colOff>76200</xdr:colOff>
      <xdr:row>33</xdr:row>
      <xdr:rowOff>0</xdr:rowOff>
    </xdr:from>
    <xdr:ext cx="0" cy="342900"/>
    <xdr:pic>
      <xdr:nvPicPr>
        <xdr:cNvPr id="231" name="image8.png">
          <a:extLst>
            <a:ext uri="{FF2B5EF4-FFF2-40B4-BE49-F238E27FC236}">
              <a16:creationId xmlns:a16="http://schemas.microsoft.com/office/drawing/2014/main" id="{34E3F6C1-9195-4B07-BB4D-AB096AC2A2AC}"/>
            </a:ext>
          </a:extLst>
        </xdr:cNvPr>
        <xdr:cNvPicPr preferRelativeResize="0"/>
      </xdr:nvPicPr>
      <xdr:blipFill>
        <a:blip xmlns:r="http://schemas.openxmlformats.org/officeDocument/2006/relationships" r:embed="rId1" cstate="print"/>
        <a:stretch>
          <a:fillRect/>
        </a:stretch>
      </xdr:blipFill>
      <xdr:spPr>
        <a:xfrm>
          <a:off x="7067550" y="6943725"/>
          <a:ext cx="0" cy="342900"/>
        </a:xfrm>
        <a:prstGeom prst="rect">
          <a:avLst/>
        </a:prstGeom>
        <a:noFill/>
      </xdr:spPr>
    </xdr:pic>
    <xdr:clientData fLocksWithSheet="0"/>
  </xdr:oneCellAnchor>
  <xdr:oneCellAnchor>
    <xdr:from>
      <xdr:col>14</xdr:col>
      <xdr:colOff>85725</xdr:colOff>
      <xdr:row>33</xdr:row>
      <xdr:rowOff>0</xdr:rowOff>
    </xdr:from>
    <xdr:ext cx="0" cy="342900"/>
    <xdr:pic>
      <xdr:nvPicPr>
        <xdr:cNvPr id="232" name="image8.png">
          <a:extLst>
            <a:ext uri="{FF2B5EF4-FFF2-40B4-BE49-F238E27FC236}">
              <a16:creationId xmlns:a16="http://schemas.microsoft.com/office/drawing/2014/main" id="{FFE88F11-5D4D-4395-B0A0-6CA7F676A7F4}"/>
            </a:ext>
          </a:extLst>
        </xdr:cNvPr>
        <xdr:cNvPicPr preferRelativeResize="0"/>
      </xdr:nvPicPr>
      <xdr:blipFill>
        <a:blip xmlns:r="http://schemas.openxmlformats.org/officeDocument/2006/relationships" r:embed="rId1" cstate="print"/>
        <a:stretch>
          <a:fillRect/>
        </a:stretch>
      </xdr:blipFill>
      <xdr:spPr>
        <a:xfrm>
          <a:off x="7077075" y="6943725"/>
          <a:ext cx="0" cy="342900"/>
        </a:xfrm>
        <a:prstGeom prst="rect">
          <a:avLst/>
        </a:prstGeom>
        <a:noFill/>
      </xdr:spPr>
    </xdr:pic>
    <xdr:clientData fLocksWithSheet="0"/>
  </xdr:oneCellAnchor>
  <xdr:oneCellAnchor>
    <xdr:from>
      <xdr:col>14</xdr:col>
      <xdr:colOff>76200</xdr:colOff>
      <xdr:row>33</xdr:row>
      <xdr:rowOff>0</xdr:rowOff>
    </xdr:from>
    <xdr:ext cx="0" cy="342900"/>
    <xdr:pic>
      <xdr:nvPicPr>
        <xdr:cNvPr id="233" name="image8.png">
          <a:extLst>
            <a:ext uri="{FF2B5EF4-FFF2-40B4-BE49-F238E27FC236}">
              <a16:creationId xmlns:a16="http://schemas.microsoft.com/office/drawing/2014/main" id="{799A623D-29FF-4E78-AE47-A4F6CAB66215}"/>
            </a:ext>
          </a:extLst>
        </xdr:cNvPr>
        <xdr:cNvPicPr preferRelativeResize="0"/>
      </xdr:nvPicPr>
      <xdr:blipFill>
        <a:blip xmlns:r="http://schemas.openxmlformats.org/officeDocument/2006/relationships" r:embed="rId1" cstate="print"/>
        <a:stretch>
          <a:fillRect/>
        </a:stretch>
      </xdr:blipFill>
      <xdr:spPr>
        <a:xfrm>
          <a:off x="7067550" y="6943725"/>
          <a:ext cx="0" cy="342900"/>
        </a:xfrm>
        <a:prstGeom prst="rect">
          <a:avLst/>
        </a:prstGeom>
        <a:noFill/>
      </xdr:spPr>
    </xdr:pic>
    <xdr:clientData fLocksWithSheet="0"/>
  </xdr:oneCellAnchor>
  <xdr:oneCellAnchor>
    <xdr:from>
      <xdr:col>14</xdr:col>
      <xdr:colOff>85725</xdr:colOff>
      <xdr:row>33</xdr:row>
      <xdr:rowOff>0</xdr:rowOff>
    </xdr:from>
    <xdr:ext cx="0" cy="342900"/>
    <xdr:pic>
      <xdr:nvPicPr>
        <xdr:cNvPr id="234" name="image8.png">
          <a:extLst>
            <a:ext uri="{FF2B5EF4-FFF2-40B4-BE49-F238E27FC236}">
              <a16:creationId xmlns:a16="http://schemas.microsoft.com/office/drawing/2014/main" id="{9BF33984-DA5C-4ABA-81C5-0B41CAD02BD8}"/>
            </a:ext>
          </a:extLst>
        </xdr:cNvPr>
        <xdr:cNvPicPr preferRelativeResize="0"/>
      </xdr:nvPicPr>
      <xdr:blipFill>
        <a:blip xmlns:r="http://schemas.openxmlformats.org/officeDocument/2006/relationships" r:embed="rId1" cstate="print"/>
        <a:stretch>
          <a:fillRect/>
        </a:stretch>
      </xdr:blipFill>
      <xdr:spPr>
        <a:xfrm>
          <a:off x="7077075" y="6943725"/>
          <a:ext cx="0" cy="342900"/>
        </a:xfrm>
        <a:prstGeom prst="rect">
          <a:avLst/>
        </a:prstGeom>
        <a:noFill/>
      </xdr:spPr>
    </xdr:pic>
    <xdr:clientData fLocksWithSheet="0"/>
  </xdr:oneCellAnchor>
  <xdr:oneCellAnchor>
    <xdr:from>
      <xdr:col>14</xdr:col>
      <xdr:colOff>76200</xdr:colOff>
      <xdr:row>33</xdr:row>
      <xdr:rowOff>0</xdr:rowOff>
    </xdr:from>
    <xdr:ext cx="0" cy="342900"/>
    <xdr:pic>
      <xdr:nvPicPr>
        <xdr:cNvPr id="235" name="image8.png">
          <a:extLst>
            <a:ext uri="{FF2B5EF4-FFF2-40B4-BE49-F238E27FC236}">
              <a16:creationId xmlns:a16="http://schemas.microsoft.com/office/drawing/2014/main" id="{391AB325-7C28-474E-A3F6-B6DC48C82D2D}"/>
            </a:ext>
          </a:extLst>
        </xdr:cNvPr>
        <xdr:cNvPicPr preferRelativeResize="0"/>
      </xdr:nvPicPr>
      <xdr:blipFill>
        <a:blip xmlns:r="http://schemas.openxmlformats.org/officeDocument/2006/relationships" r:embed="rId1" cstate="print"/>
        <a:stretch>
          <a:fillRect/>
        </a:stretch>
      </xdr:blipFill>
      <xdr:spPr>
        <a:xfrm>
          <a:off x="7067550" y="6943725"/>
          <a:ext cx="0" cy="342900"/>
        </a:xfrm>
        <a:prstGeom prst="rect">
          <a:avLst/>
        </a:prstGeom>
        <a:noFill/>
      </xdr:spPr>
    </xdr:pic>
    <xdr:clientData fLocksWithSheet="0"/>
  </xdr:oneCellAnchor>
  <xdr:oneCellAnchor>
    <xdr:from>
      <xdr:col>4</xdr:col>
      <xdr:colOff>85725</xdr:colOff>
      <xdr:row>33</xdr:row>
      <xdr:rowOff>0</xdr:rowOff>
    </xdr:from>
    <xdr:ext cx="0" cy="342900"/>
    <xdr:pic>
      <xdr:nvPicPr>
        <xdr:cNvPr id="236" name="image8.png">
          <a:extLst>
            <a:ext uri="{FF2B5EF4-FFF2-40B4-BE49-F238E27FC236}">
              <a16:creationId xmlns:a16="http://schemas.microsoft.com/office/drawing/2014/main" id="{CBB436CC-B7D3-40E0-BBE0-292096DA13FD}"/>
            </a:ext>
          </a:extLst>
        </xdr:cNvPr>
        <xdr:cNvPicPr preferRelativeResize="0"/>
      </xdr:nvPicPr>
      <xdr:blipFill>
        <a:blip xmlns:r="http://schemas.openxmlformats.org/officeDocument/2006/relationships" r:embed="rId1" cstate="print"/>
        <a:stretch>
          <a:fillRect/>
        </a:stretch>
      </xdr:blipFill>
      <xdr:spPr>
        <a:xfrm>
          <a:off x="7077075" y="6943725"/>
          <a:ext cx="0" cy="342900"/>
        </a:xfrm>
        <a:prstGeom prst="rect">
          <a:avLst/>
        </a:prstGeom>
        <a:noFill/>
      </xdr:spPr>
    </xdr:pic>
    <xdr:clientData fLocksWithSheet="0"/>
  </xdr:oneCellAnchor>
  <xdr:oneCellAnchor>
    <xdr:from>
      <xdr:col>4</xdr:col>
      <xdr:colOff>76200</xdr:colOff>
      <xdr:row>33</xdr:row>
      <xdr:rowOff>0</xdr:rowOff>
    </xdr:from>
    <xdr:ext cx="0" cy="342900"/>
    <xdr:pic>
      <xdr:nvPicPr>
        <xdr:cNvPr id="237" name="image8.png">
          <a:extLst>
            <a:ext uri="{FF2B5EF4-FFF2-40B4-BE49-F238E27FC236}">
              <a16:creationId xmlns:a16="http://schemas.microsoft.com/office/drawing/2014/main" id="{EF7A553D-E024-41EF-9402-EFA2D02E68AC}"/>
            </a:ext>
          </a:extLst>
        </xdr:cNvPr>
        <xdr:cNvPicPr preferRelativeResize="0"/>
      </xdr:nvPicPr>
      <xdr:blipFill>
        <a:blip xmlns:r="http://schemas.openxmlformats.org/officeDocument/2006/relationships" r:embed="rId1" cstate="print"/>
        <a:stretch>
          <a:fillRect/>
        </a:stretch>
      </xdr:blipFill>
      <xdr:spPr>
        <a:xfrm>
          <a:off x="7067550" y="6943725"/>
          <a:ext cx="0" cy="342900"/>
        </a:xfrm>
        <a:prstGeom prst="rect">
          <a:avLst/>
        </a:prstGeom>
        <a:noFill/>
      </xdr:spPr>
    </xdr:pic>
    <xdr:clientData fLocksWithSheet="0"/>
  </xdr:oneCellAnchor>
  <xdr:oneCellAnchor>
    <xdr:from>
      <xdr:col>4</xdr:col>
      <xdr:colOff>85725</xdr:colOff>
      <xdr:row>33</xdr:row>
      <xdr:rowOff>0</xdr:rowOff>
    </xdr:from>
    <xdr:ext cx="0" cy="342900"/>
    <xdr:pic>
      <xdr:nvPicPr>
        <xdr:cNvPr id="238" name="image8.png">
          <a:extLst>
            <a:ext uri="{FF2B5EF4-FFF2-40B4-BE49-F238E27FC236}">
              <a16:creationId xmlns:a16="http://schemas.microsoft.com/office/drawing/2014/main" id="{239F18CF-93CA-4B09-B21B-455E683614FD}"/>
            </a:ext>
          </a:extLst>
        </xdr:cNvPr>
        <xdr:cNvPicPr preferRelativeResize="0"/>
      </xdr:nvPicPr>
      <xdr:blipFill>
        <a:blip xmlns:r="http://schemas.openxmlformats.org/officeDocument/2006/relationships" r:embed="rId1" cstate="print"/>
        <a:stretch>
          <a:fillRect/>
        </a:stretch>
      </xdr:blipFill>
      <xdr:spPr>
        <a:xfrm>
          <a:off x="7077075" y="6943725"/>
          <a:ext cx="0" cy="342900"/>
        </a:xfrm>
        <a:prstGeom prst="rect">
          <a:avLst/>
        </a:prstGeom>
        <a:noFill/>
      </xdr:spPr>
    </xdr:pic>
    <xdr:clientData fLocksWithSheet="0"/>
  </xdr:oneCellAnchor>
  <xdr:oneCellAnchor>
    <xdr:from>
      <xdr:col>4</xdr:col>
      <xdr:colOff>76200</xdr:colOff>
      <xdr:row>33</xdr:row>
      <xdr:rowOff>0</xdr:rowOff>
    </xdr:from>
    <xdr:ext cx="0" cy="342900"/>
    <xdr:pic>
      <xdr:nvPicPr>
        <xdr:cNvPr id="239" name="image8.png">
          <a:extLst>
            <a:ext uri="{FF2B5EF4-FFF2-40B4-BE49-F238E27FC236}">
              <a16:creationId xmlns:a16="http://schemas.microsoft.com/office/drawing/2014/main" id="{ACFCAC54-B597-4922-9FA2-870769518D2F}"/>
            </a:ext>
          </a:extLst>
        </xdr:cNvPr>
        <xdr:cNvPicPr preferRelativeResize="0"/>
      </xdr:nvPicPr>
      <xdr:blipFill>
        <a:blip xmlns:r="http://schemas.openxmlformats.org/officeDocument/2006/relationships" r:embed="rId1" cstate="print"/>
        <a:stretch>
          <a:fillRect/>
        </a:stretch>
      </xdr:blipFill>
      <xdr:spPr>
        <a:xfrm>
          <a:off x="7067550" y="6943725"/>
          <a:ext cx="0" cy="342900"/>
        </a:xfrm>
        <a:prstGeom prst="rect">
          <a:avLst/>
        </a:prstGeom>
        <a:noFill/>
      </xdr:spPr>
    </xdr:pic>
    <xdr:clientData fLocksWithSheet="0"/>
  </xdr:oneCellAnchor>
  <xdr:oneCellAnchor>
    <xdr:from>
      <xdr:col>4</xdr:col>
      <xdr:colOff>85725</xdr:colOff>
      <xdr:row>33</xdr:row>
      <xdr:rowOff>0</xdr:rowOff>
    </xdr:from>
    <xdr:ext cx="0" cy="342900"/>
    <xdr:pic>
      <xdr:nvPicPr>
        <xdr:cNvPr id="240" name="image8.png">
          <a:extLst>
            <a:ext uri="{FF2B5EF4-FFF2-40B4-BE49-F238E27FC236}">
              <a16:creationId xmlns:a16="http://schemas.microsoft.com/office/drawing/2014/main" id="{F4CCFD89-4141-4F5C-A5D5-C9F4B96A1707}"/>
            </a:ext>
          </a:extLst>
        </xdr:cNvPr>
        <xdr:cNvPicPr preferRelativeResize="0"/>
      </xdr:nvPicPr>
      <xdr:blipFill>
        <a:blip xmlns:r="http://schemas.openxmlformats.org/officeDocument/2006/relationships" r:embed="rId1" cstate="print"/>
        <a:stretch>
          <a:fillRect/>
        </a:stretch>
      </xdr:blipFill>
      <xdr:spPr>
        <a:xfrm>
          <a:off x="7077075" y="6943725"/>
          <a:ext cx="0" cy="342900"/>
        </a:xfrm>
        <a:prstGeom prst="rect">
          <a:avLst/>
        </a:prstGeom>
        <a:noFill/>
      </xdr:spPr>
    </xdr:pic>
    <xdr:clientData fLocksWithSheet="0"/>
  </xdr:oneCellAnchor>
  <xdr:oneCellAnchor>
    <xdr:from>
      <xdr:col>4</xdr:col>
      <xdr:colOff>76200</xdr:colOff>
      <xdr:row>33</xdr:row>
      <xdr:rowOff>0</xdr:rowOff>
    </xdr:from>
    <xdr:ext cx="0" cy="342900"/>
    <xdr:pic>
      <xdr:nvPicPr>
        <xdr:cNvPr id="241" name="image8.png">
          <a:extLst>
            <a:ext uri="{FF2B5EF4-FFF2-40B4-BE49-F238E27FC236}">
              <a16:creationId xmlns:a16="http://schemas.microsoft.com/office/drawing/2014/main" id="{78F7AF58-0AE2-4D2B-BDFC-8E52CD75B929}"/>
            </a:ext>
          </a:extLst>
        </xdr:cNvPr>
        <xdr:cNvPicPr preferRelativeResize="0"/>
      </xdr:nvPicPr>
      <xdr:blipFill>
        <a:blip xmlns:r="http://schemas.openxmlformats.org/officeDocument/2006/relationships" r:embed="rId1" cstate="print"/>
        <a:stretch>
          <a:fillRect/>
        </a:stretch>
      </xdr:blipFill>
      <xdr:spPr>
        <a:xfrm>
          <a:off x="7067550" y="6943725"/>
          <a:ext cx="0" cy="342900"/>
        </a:xfrm>
        <a:prstGeom prst="rect">
          <a:avLst/>
        </a:prstGeom>
        <a:noFill/>
      </xdr:spPr>
    </xdr:pic>
    <xdr:clientData fLocksWithSheet="0"/>
  </xdr:oneCellAnchor>
  <xdr:oneCellAnchor>
    <xdr:from>
      <xdr:col>4</xdr:col>
      <xdr:colOff>85725</xdr:colOff>
      <xdr:row>33</xdr:row>
      <xdr:rowOff>0</xdr:rowOff>
    </xdr:from>
    <xdr:ext cx="0" cy="342900"/>
    <xdr:pic>
      <xdr:nvPicPr>
        <xdr:cNvPr id="242" name="image8.png">
          <a:extLst>
            <a:ext uri="{FF2B5EF4-FFF2-40B4-BE49-F238E27FC236}">
              <a16:creationId xmlns:a16="http://schemas.microsoft.com/office/drawing/2014/main" id="{84E04614-B4FB-4608-9B3F-C4369AEA00E0}"/>
            </a:ext>
          </a:extLst>
        </xdr:cNvPr>
        <xdr:cNvPicPr preferRelativeResize="0"/>
      </xdr:nvPicPr>
      <xdr:blipFill>
        <a:blip xmlns:r="http://schemas.openxmlformats.org/officeDocument/2006/relationships" r:embed="rId1" cstate="print"/>
        <a:stretch>
          <a:fillRect/>
        </a:stretch>
      </xdr:blipFill>
      <xdr:spPr>
        <a:xfrm>
          <a:off x="7077075" y="6943725"/>
          <a:ext cx="0" cy="342900"/>
        </a:xfrm>
        <a:prstGeom prst="rect">
          <a:avLst/>
        </a:prstGeom>
        <a:noFill/>
      </xdr:spPr>
    </xdr:pic>
    <xdr:clientData fLocksWithSheet="0"/>
  </xdr:oneCellAnchor>
  <xdr:oneCellAnchor>
    <xdr:from>
      <xdr:col>7</xdr:col>
      <xdr:colOff>85725</xdr:colOff>
      <xdr:row>33</xdr:row>
      <xdr:rowOff>0</xdr:rowOff>
    </xdr:from>
    <xdr:ext cx="0" cy="342900"/>
    <xdr:pic>
      <xdr:nvPicPr>
        <xdr:cNvPr id="244" name="image8.png">
          <a:extLst>
            <a:ext uri="{FF2B5EF4-FFF2-40B4-BE49-F238E27FC236}">
              <a16:creationId xmlns:a16="http://schemas.microsoft.com/office/drawing/2014/main" id="{0974937B-A68F-4EF4-AE64-077DE8ED6F8C}"/>
            </a:ext>
          </a:extLst>
        </xdr:cNvPr>
        <xdr:cNvPicPr preferRelativeResize="0"/>
      </xdr:nvPicPr>
      <xdr:blipFill>
        <a:blip xmlns:r="http://schemas.openxmlformats.org/officeDocument/2006/relationships" r:embed="rId1" cstate="print"/>
        <a:stretch>
          <a:fillRect/>
        </a:stretch>
      </xdr:blipFill>
      <xdr:spPr>
        <a:xfrm>
          <a:off x="7077075" y="6943725"/>
          <a:ext cx="0" cy="342900"/>
        </a:xfrm>
        <a:prstGeom prst="rect">
          <a:avLst/>
        </a:prstGeom>
        <a:noFill/>
      </xdr:spPr>
    </xdr:pic>
    <xdr:clientData fLocksWithSheet="0"/>
  </xdr:oneCellAnchor>
  <xdr:oneCellAnchor>
    <xdr:from>
      <xdr:col>7</xdr:col>
      <xdr:colOff>76200</xdr:colOff>
      <xdr:row>33</xdr:row>
      <xdr:rowOff>0</xdr:rowOff>
    </xdr:from>
    <xdr:ext cx="0" cy="342900"/>
    <xdr:pic>
      <xdr:nvPicPr>
        <xdr:cNvPr id="245" name="image8.png">
          <a:extLst>
            <a:ext uri="{FF2B5EF4-FFF2-40B4-BE49-F238E27FC236}">
              <a16:creationId xmlns:a16="http://schemas.microsoft.com/office/drawing/2014/main" id="{6CE4BDDF-A38A-4E6F-A732-594449F81E09}"/>
            </a:ext>
          </a:extLst>
        </xdr:cNvPr>
        <xdr:cNvPicPr preferRelativeResize="0"/>
      </xdr:nvPicPr>
      <xdr:blipFill>
        <a:blip xmlns:r="http://schemas.openxmlformats.org/officeDocument/2006/relationships" r:embed="rId1" cstate="print"/>
        <a:stretch>
          <a:fillRect/>
        </a:stretch>
      </xdr:blipFill>
      <xdr:spPr>
        <a:xfrm>
          <a:off x="7067550" y="6943725"/>
          <a:ext cx="0" cy="342900"/>
        </a:xfrm>
        <a:prstGeom prst="rect">
          <a:avLst/>
        </a:prstGeom>
        <a:noFill/>
      </xdr:spPr>
    </xdr:pic>
    <xdr:clientData fLocksWithSheet="0"/>
  </xdr:oneCellAnchor>
  <xdr:oneCellAnchor>
    <xdr:from>
      <xdr:col>7</xdr:col>
      <xdr:colOff>85725</xdr:colOff>
      <xdr:row>33</xdr:row>
      <xdr:rowOff>0</xdr:rowOff>
    </xdr:from>
    <xdr:ext cx="0" cy="342900"/>
    <xdr:pic>
      <xdr:nvPicPr>
        <xdr:cNvPr id="246" name="image8.png">
          <a:extLst>
            <a:ext uri="{FF2B5EF4-FFF2-40B4-BE49-F238E27FC236}">
              <a16:creationId xmlns:a16="http://schemas.microsoft.com/office/drawing/2014/main" id="{FBB0393B-6027-4191-BB22-60169F553DEB}"/>
            </a:ext>
          </a:extLst>
        </xdr:cNvPr>
        <xdr:cNvPicPr preferRelativeResize="0"/>
      </xdr:nvPicPr>
      <xdr:blipFill>
        <a:blip xmlns:r="http://schemas.openxmlformats.org/officeDocument/2006/relationships" r:embed="rId1" cstate="print"/>
        <a:stretch>
          <a:fillRect/>
        </a:stretch>
      </xdr:blipFill>
      <xdr:spPr>
        <a:xfrm>
          <a:off x="7077075" y="6943725"/>
          <a:ext cx="0" cy="342900"/>
        </a:xfrm>
        <a:prstGeom prst="rect">
          <a:avLst/>
        </a:prstGeom>
        <a:noFill/>
      </xdr:spPr>
    </xdr:pic>
    <xdr:clientData fLocksWithSheet="0"/>
  </xdr:oneCellAnchor>
  <xdr:oneCellAnchor>
    <xdr:from>
      <xdr:col>7</xdr:col>
      <xdr:colOff>76200</xdr:colOff>
      <xdr:row>33</xdr:row>
      <xdr:rowOff>0</xdr:rowOff>
    </xdr:from>
    <xdr:ext cx="0" cy="342900"/>
    <xdr:pic>
      <xdr:nvPicPr>
        <xdr:cNvPr id="247" name="image8.png">
          <a:extLst>
            <a:ext uri="{FF2B5EF4-FFF2-40B4-BE49-F238E27FC236}">
              <a16:creationId xmlns:a16="http://schemas.microsoft.com/office/drawing/2014/main" id="{C4389440-2169-4441-9945-42D58C924AB4}"/>
            </a:ext>
          </a:extLst>
        </xdr:cNvPr>
        <xdr:cNvPicPr preferRelativeResize="0"/>
      </xdr:nvPicPr>
      <xdr:blipFill>
        <a:blip xmlns:r="http://schemas.openxmlformats.org/officeDocument/2006/relationships" r:embed="rId1" cstate="print"/>
        <a:stretch>
          <a:fillRect/>
        </a:stretch>
      </xdr:blipFill>
      <xdr:spPr>
        <a:xfrm>
          <a:off x="7067550" y="6943725"/>
          <a:ext cx="0" cy="342900"/>
        </a:xfrm>
        <a:prstGeom prst="rect">
          <a:avLst/>
        </a:prstGeom>
        <a:noFill/>
      </xdr:spPr>
    </xdr:pic>
    <xdr:clientData fLocksWithSheet="0"/>
  </xdr:oneCellAnchor>
  <xdr:oneCellAnchor>
    <xdr:from>
      <xdr:col>7</xdr:col>
      <xdr:colOff>85725</xdr:colOff>
      <xdr:row>33</xdr:row>
      <xdr:rowOff>0</xdr:rowOff>
    </xdr:from>
    <xdr:ext cx="0" cy="342900"/>
    <xdr:pic>
      <xdr:nvPicPr>
        <xdr:cNvPr id="248" name="image8.png">
          <a:extLst>
            <a:ext uri="{FF2B5EF4-FFF2-40B4-BE49-F238E27FC236}">
              <a16:creationId xmlns:a16="http://schemas.microsoft.com/office/drawing/2014/main" id="{5A721475-3638-4CD2-9D81-D19997E56F2D}"/>
            </a:ext>
          </a:extLst>
        </xdr:cNvPr>
        <xdr:cNvPicPr preferRelativeResize="0"/>
      </xdr:nvPicPr>
      <xdr:blipFill>
        <a:blip xmlns:r="http://schemas.openxmlformats.org/officeDocument/2006/relationships" r:embed="rId1" cstate="print"/>
        <a:stretch>
          <a:fillRect/>
        </a:stretch>
      </xdr:blipFill>
      <xdr:spPr>
        <a:xfrm>
          <a:off x="7077075" y="6943725"/>
          <a:ext cx="0" cy="342900"/>
        </a:xfrm>
        <a:prstGeom prst="rect">
          <a:avLst/>
        </a:prstGeom>
        <a:noFill/>
      </xdr:spPr>
    </xdr:pic>
    <xdr:clientData fLocksWithSheet="0"/>
  </xdr:oneCellAnchor>
  <xdr:oneCellAnchor>
    <xdr:from>
      <xdr:col>7</xdr:col>
      <xdr:colOff>76200</xdr:colOff>
      <xdr:row>33</xdr:row>
      <xdr:rowOff>0</xdr:rowOff>
    </xdr:from>
    <xdr:ext cx="0" cy="342900"/>
    <xdr:pic>
      <xdr:nvPicPr>
        <xdr:cNvPr id="249" name="image8.png">
          <a:extLst>
            <a:ext uri="{FF2B5EF4-FFF2-40B4-BE49-F238E27FC236}">
              <a16:creationId xmlns:a16="http://schemas.microsoft.com/office/drawing/2014/main" id="{E1A53E45-A7C7-4FBA-AC22-B856C53AB466}"/>
            </a:ext>
          </a:extLst>
        </xdr:cNvPr>
        <xdr:cNvPicPr preferRelativeResize="0"/>
      </xdr:nvPicPr>
      <xdr:blipFill>
        <a:blip xmlns:r="http://schemas.openxmlformats.org/officeDocument/2006/relationships" r:embed="rId1" cstate="print"/>
        <a:stretch>
          <a:fillRect/>
        </a:stretch>
      </xdr:blipFill>
      <xdr:spPr>
        <a:xfrm>
          <a:off x="7067550" y="6943725"/>
          <a:ext cx="0" cy="342900"/>
        </a:xfrm>
        <a:prstGeom prst="rect">
          <a:avLst/>
        </a:prstGeom>
        <a:noFill/>
      </xdr:spPr>
    </xdr:pic>
    <xdr:clientData fLocksWithSheet="0"/>
  </xdr:oneCellAnchor>
  <xdr:oneCellAnchor>
    <xdr:from>
      <xdr:col>7</xdr:col>
      <xdr:colOff>85725</xdr:colOff>
      <xdr:row>33</xdr:row>
      <xdr:rowOff>0</xdr:rowOff>
    </xdr:from>
    <xdr:ext cx="0" cy="342900"/>
    <xdr:pic>
      <xdr:nvPicPr>
        <xdr:cNvPr id="250" name="image8.png">
          <a:extLst>
            <a:ext uri="{FF2B5EF4-FFF2-40B4-BE49-F238E27FC236}">
              <a16:creationId xmlns:a16="http://schemas.microsoft.com/office/drawing/2014/main" id="{B883ABC8-BBA6-4A82-9347-25715F6E2931}"/>
            </a:ext>
          </a:extLst>
        </xdr:cNvPr>
        <xdr:cNvPicPr preferRelativeResize="0"/>
      </xdr:nvPicPr>
      <xdr:blipFill>
        <a:blip xmlns:r="http://schemas.openxmlformats.org/officeDocument/2006/relationships" r:embed="rId1" cstate="print"/>
        <a:stretch>
          <a:fillRect/>
        </a:stretch>
      </xdr:blipFill>
      <xdr:spPr>
        <a:xfrm>
          <a:off x="7077075" y="6943725"/>
          <a:ext cx="0" cy="342900"/>
        </a:xfrm>
        <a:prstGeom prst="rect">
          <a:avLst/>
        </a:prstGeom>
        <a:noFill/>
      </xdr:spPr>
    </xdr:pic>
    <xdr:clientData fLocksWithSheet="0"/>
  </xdr:oneCellAnchor>
  <xdr:oneCellAnchor>
    <xdr:from>
      <xdr:col>7</xdr:col>
      <xdr:colOff>76200</xdr:colOff>
      <xdr:row>33</xdr:row>
      <xdr:rowOff>0</xdr:rowOff>
    </xdr:from>
    <xdr:ext cx="0" cy="342900"/>
    <xdr:pic>
      <xdr:nvPicPr>
        <xdr:cNvPr id="251" name="image8.png">
          <a:extLst>
            <a:ext uri="{FF2B5EF4-FFF2-40B4-BE49-F238E27FC236}">
              <a16:creationId xmlns:a16="http://schemas.microsoft.com/office/drawing/2014/main" id="{F5297021-ACB3-4648-A17A-5A073A0FE1EA}"/>
            </a:ext>
          </a:extLst>
        </xdr:cNvPr>
        <xdr:cNvPicPr preferRelativeResize="0"/>
      </xdr:nvPicPr>
      <xdr:blipFill>
        <a:blip xmlns:r="http://schemas.openxmlformats.org/officeDocument/2006/relationships" r:embed="rId1" cstate="print"/>
        <a:stretch>
          <a:fillRect/>
        </a:stretch>
      </xdr:blipFill>
      <xdr:spPr>
        <a:xfrm>
          <a:off x="7067550" y="6943725"/>
          <a:ext cx="0" cy="342900"/>
        </a:xfrm>
        <a:prstGeom prst="rect">
          <a:avLst/>
        </a:prstGeom>
        <a:noFill/>
      </xdr:spPr>
    </xdr:pic>
    <xdr:clientData fLocksWithSheet="0"/>
  </xdr:oneCellAnchor>
  <xdr:oneCellAnchor>
    <xdr:from>
      <xdr:col>4</xdr:col>
      <xdr:colOff>85725</xdr:colOff>
      <xdr:row>35</xdr:row>
      <xdr:rowOff>0</xdr:rowOff>
    </xdr:from>
    <xdr:ext cx="0" cy="342900"/>
    <xdr:pic>
      <xdr:nvPicPr>
        <xdr:cNvPr id="252" name="image8.png">
          <a:extLst>
            <a:ext uri="{FF2B5EF4-FFF2-40B4-BE49-F238E27FC236}">
              <a16:creationId xmlns:a16="http://schemas.microsoft.com/office/drawing/2014/main" id="{DECD52D1-6F8E-423E-9306-E9FFA02EC17A}"/>
            </a:ext>
          </a:extLst>
        </xdr:cNvPr>
        <xdr:cNvPicPr preferRelativeResize="0"/>
      </xdr:nvPicPr>
      <xdr:blipFill>
        <a:blip xmlns:r="http://schemas.openxmlformats.org/officeDocument/2006/relationships" r:embed="rId1" cstate="print"/>
        <a:stretch>
          <a:fillRect/>
        </a:stretch>
      </xdr:blipFill>
      <xdr:spPr>
        <a:xfrm>
          <a:off x="1466850" y="7153275"/>
          <a:ext cx="0" cy="342900"/>
        </a:xfrm>
        <a:prstGeom prst="rect">
          <a:avLst/>
        </a:prstGeom>
        <a:noFill/>
      </xdr:spPr>
    </xdr:pic>
    <xdr:clientData fLocksWithSheet="0"/>
  </xdr:oneCellAnchor>
  <xdr:oneCellAnchor>
    <xdr:from>
      <xdr:col>7</xdr:col>
      <xdr:colOff>85725</xdr:colOff>
      <xdr:row>35</xdr:row>
      <xdr:rowOff>0</xdr:rowOff>
    </xdr:from>
    <xdr:ext cx="0" cy="342900"/>
    <xdr:pic>
      <xdr:nvPicPr>
        <xdr:cNvPr id="254" name="image8.png">
          <a:extLst>
            <a:ext uri="{FF2B5EF4-FFF2-40B4-BE49-F238E27FC236}">
              <a16:creationId xmlns:a16="http://schemas.microsoft.com/office/drawing/2014/main" id="{B0A3C11B-BDF8-44C8-AD7A-4DC802517E3C}"/>
            </a:ext>
          </a:extLst>
        </xdr:cNvPr>
        <xdr:cNvPicPr preferRelativeResize="0"/>
      </xdr:nvPicPr>
      <xdr:blipFill>
        <a:blip xmlns:r="http://schemas.openxmlformats.org/officeDocument/2006/relationships" r:embed="rId1" cstate="print"/>
        <a:stretch>
          <a:fillRect/>
        </a:stretch>
      </xdr:blipFill>
      <xdr:spPr>
        <a:xfrm>
          <a:off x="4171950" y="7153275"/>
          <a:ext cx="0" cy="342900"/>
        </a:xfrm>
        <a:prstGeom prst="rect">
          <a:avLst/>
        </a:prstGeom>
        <a:noFill/>
      </xdr:spPr>
    </xdr:pic>
    <xdr:clientData fLocksWithSheet="0"/>
  </xdr:oneCellAnchor>
  <xdr:oneCellAnchor>
    <xdr:from>
      <xdr:col>7</xdr:col>
      <xdr:colOff>76200</xdr:colOff>
      <xdr:row>35</xdr:row>
      <xdr:rowOff>0</xdr:rowOff>
    </xdr:from>
    <xdr:ext cx="0" cy="342900"/>
    <xdr:pic>
      <xdr:nvPicPr>
        <xdr:cNvPr id="255" name="image8.png">
          <a:extLst>
            <a:ext uri="{FF2B5EF4-FFF2-40B4-BE49-F238E27FC236}">
              <a16:creationId xmlns:a16="http://schemas.microsoft.com/office/drawing/2014/main" id="{120C83D8-C01E-45A1-860E-96A1DCF38EAA}"/>
            </a:ext>
          </a:extLst>
        </xdr:cNvPr>
        <xdr:cNvPicPr preferRelativeResize="0"/>
      </xdr:nvPicPr>
      <xdr:blipFill>
        <a:blip xmlns:r="http://schemas.openxmlformats.org/officeDocument/2006/relationships" r:embed="rId1" cstate="print"/>
        <a:stretch>
          <a:fillRect/>
        </a:stretch>
      </xdr:blipFill>
      <xdr:spPr>
        <a:xfrm>
          <a:off x="4162425" y="7153275"/>
          <a:ext cx="0" cy="342900"/>
        </a:xfrm>
        <a:prstGeom prst="rect">
          <a:avLst/>
        </a:prstGeom>
        <a:noFill/>
      </xdr:spPr>
    </xdr:pic>
    <xdr:clientData fLocksWithSheet="0"/>
  </xdr:oneCellAnchor>
  <xdr:oneCellAnchor>
    <xdr:from>
      <xdr:col>11</xdr:col>
      <xdr:colOff>85725</xdr:colOff>
      <xdr:row>35</xdr:row>
      <xdr:rowOff>0</xdr:rowOff>
    </xdr:from>
    <xdr:ext cx="0" cy="342900"/>
    <xdr:pic>
      <xdr:nvPicPr>
        <xdr:cNvPr id="256" name="image8.png">
          <a:extLst>
            <a:ext uri="{FF2B5EF4-FFF2-40B4-BE49-F238E27FC236}">
              <a16:creationId xmlns:a16="http://schemas.microsoft.com/office/drawing/2014/main" id="{6F758751-6F85-43A7-823D-B4640E35B913}"/>
            </a:ext>
          </a:extLst>
        </xdr:cNvPr>
        <xdr:cNvPicPr preferRelativeResize="0"/>
      </xdr:nvPicPr>
      <xdr:blipFill>
        <a:blip xmlns:r="http://schemas.openxmlformats.org/officeDocument/2006/relationships" r:embed="rId1" cstate="print"/>
        <a:stretch>
          <a:fillRect/>
        </a:stretch>
      </xdr:blipFill>
      <xdr:spPr>
        <a:xfrm>
          <a:off x="7077075" y="7153275"/>
          <a:ext cx="0" cy="342900"/>
        </a:xfrm>
        <a:prstGeom prst="rect">
          <a:avLst/>
        </a:prstGeom>
        <a:noFill/>
      </xdr:spPr>
    </xdr:pic>
    <xdr:clientData fLocksWithSheet="0"/>
  </xdr:oneCellAnchor>
  <xdr:oneCellAnchor>
    <xdr:from>
      <xdr:col>11</xdr:col>
      <xdr:colOff>76200</xdr:colOff>
      <xdr:row>35</xdr:row>
      <xdr:rowOff>0</xdr:rowOff>
    </xdr:from>
    <xdr:ext cx="0" cy="342900"/>
    <xdr:pic>
      <xdr:nvPicPr>
        <xdr:cNvPr id="257" name="image8.png">
          <a:extLst>
            <a:ext uri="{FF2B5EF4-FFF2-40B4-BE49-F238E27FC236}">
              <a16:creationId xmlns:a16="http://schemas.microsoft.com/office/drawing/2014/main" id="{6714BF35-A6BD-4C96-80EB-52B4F7412AF3}"/>
            </a:ext>
          </a:extLst>
        </xdr:cNvPr>
        <xdr:cNvPicPr preferRelativeResize="0"/>
      </xdr:nvPicPr>
      <xdr:blipFill>
        <a:blip xmlns:r="http://schemas.openxmlformats.org/officeDocument/2006/relationships" r:embed="rId1" cstate="print"/>
        <a:stretch>
          <a:fillRect/>
        </a:stretch>
      </xdr:blipFill>
      <xdr:spPr>
        <a:xfrm>
          <a:off x="7067550" y="7153275"/>
          <a:ext cx="0" cy="342900"/>
        </a:xfrm>
        <a:prstGeom prst="rect">
          <a:avLst/>
        </a:prstGeom>
        <a:noFill/>
      </xdr:spPr>
    </xdr:pic>
    <xdr:clientData fLocksWithSheet="0"/>
  </xdr:oneCellAnchor>
  <xdr:oneCellAnchor>
    <xdr:from>
      <xdr:col>14</xdr:col>
      <xdr:colOff>85725</xdr:colOff>
      <xdr:row>35</xdr:row>
      <xdr:rowOff>0</xdr:rowOff>
    </xdr:from>
    <xdr:ext cx="0" cy="342900"/>
    <xdr:pic>
      <xdr:nvPicPr>
        <xdr:cNvPr id="258" name="image8.png">
          <a:extLst>
            <a:ext uri="{FF2B5EF4-FFF2-40B4-BE49-F238E27FC236}">
              <a16:creationId xmlns:a16="http://schemas.microsoft.com/office/drawing/2014/main" id="{022A6892-F2FD-47E0-9A90-0702C7A55142}"/>
            </a:ext>
          </a:extLst>
        </xdr:cNvPr>
        <xdr:cNvPicPr preferRelativeResize="0"/>
      </xdr:nvPicPr>
      <xdr:blipFill>
        <a:blip xmlns:r="http://schemas.openxmlformats.org/officeDocument/2006/relationships" r:embed="rId1" cstate="print"/>
        <a:stretch>
          <a:fillRect/>
        </a:stretch>
      </xdr:blipFill>
      <xdr:spPr>
        <a:xfrm>
          <a:off x="9763125" y="7153275"/>
          <a:ext cx="0" cy="342900"/>
        </a:xfrm>
        <a:prstGeom prst="rect">
          <a:avLst/>
        </a:prstGeom>
        <a:noFill/>
      </xdr:spPr>
    </xdr:pic>
    <xdr:clientData fLocksWithSheet="0"/>
  </xdr:oneCellAnchor>
  <xdr:oneCellAnchor>
    <xdr:from>
      <xdr:col>14</xdr:col>
      <xdr:colOff>76200</xdr:colOff>
      <xdr:row>35</xdr:row>
      <xdr:rowOff>0</xdr:rowOff>
    </xdr:from>
    <xdr:ext cx="0" cy="342900"/>
    <xdr:pic>
      <xdr:nvPicPr>
        <xdr:cNvPr id="259" name="image8.png">
          <a:extLst>
            <a:ext uri="{FF2B5EF4-FFF2-40B4-BE49-F238E27FC236}">
              <a16:creationId xmlns:a16="http://schemas.microsoft.com/office/drawing/2014/main" id="{DF5C5A4F-BACA-44E5-B3A0-1D4A9F5F1B8C}"/>
            </a:ext>
          </a:extLst>
        </xdr:cNvPr>
        <xdr:cNvPicPr preferRelativeResize="0"/>
      </xdr:nvPicPr>
      <xdr:blipFill>
        <a:blip xmlns:r="http://schemas.openxmlformats.org/officeDocument/2006/relationships" r:embed="rId1" cstate="print"/>
        <a:stretch>
          <a:fillRect/>
        </a:stretch>
      </xdr:blipFill>
      <xdr:spPr>
        <a:xfrm>
          <a:off x="9753600" y="7153275"/>
          <a:ext cx="0" cy="342900"/>
        </a:xfrm>
        <a:prstGeom prst="rect">
          <a:avLst/>
        </a:prstGeom>
        <a:noFill/>
      </xdr:spPr>
    </xdr:pic>
    <xdr:clientData fLocksWithSheet="0"/>
  </xdr:oneCellAnchor>
  <xdr:oneCellAnchor>
    <xdr:from>
      <xdr:col>14</xdr:col>
      <xdr:colOff>85725</xdr:colOff>
      <xdr:row>35</xdr:row>
      <xdr:rowOff>0</xdr:rowOff>
    </xdr:from>
    <xdr:ext cx="0" cy="342900"/>
    <xdr:pic>
      <xdr:nvPicPr>
        <xdr:cNvPr id="260" name="image8.png">
          <a:extLst>
            <a:ext uri="{FF2B5EF4-FFF2-40B4-BE49-F238E27FC236}">
              <a16:creationId xmlns:a16="http://schemas.microsoft.com/office/drawing/2014/main" id="{B2B9942E-C70F-4A5B-8465-0B05D642AED3}"/>
            </a:ext>
          </a:extLst>
        </xdr:cNvPr>
        <xdr:cNvPicPr preferRelativeResize="0"/>
      </xdr:nvPicPr>
      <xdr:blipFill>
        <a:blip xmlns:r="http://schemas.openxmlformats.org/officeDocument/2006/relationships" r:embed="rId1" cstate="print"/>
        <a:stretch>
          <a:fillRect/>
        </a:stretch>
      </xdr:blipFill>
      <xdr:spPr>
        <a:xfrm>
          <a:off x="9763125" y="7153275"/>
          <a:ext cx="0" cy="342900"/>
        </a:xfrm>
        <a:prstGeom prst="rect">
          <a:avLst/>
        </a:prstGeom>
        <a:noFill/>
      </xdr:spPr>
    </xdr:pic>
    <xdr:clientData fLocksWithSheet="0"/>
  </xdr:oneCellAnchor>
  <xdr:oneCellAnchor>
    <xdr:from>
      <xdr:col>14</xdr:col>
      <xdr:colOff>76200</xdr:colOff>
      <xdr:row>35</xdr:row>
      <xdr:rowOff>0</xdr:rowOff>
    </xdr:from>
    <xdr:ext cx="0" cy="342900"/>
    <xdr:pic>
      <xdr:nvPicPr>
        <xdr:cNvPr id="261" name="image8.png">
          <a:extLst>
            <a:ext uri="{FF2B5EF4-FFF2-40B4-BE49-F238E27FC236}">
              <a16:creationId xmlns:a16="http://schemas.microsoft.com/office/drawing/2014/main" id="{2478AB38-D868-4DFF-9F98-FCE626599E4E}"/>
            </a:ext>
          </a:extLst>
        </xdr:cNvPr>
        <xdr:cNvPicPr preferRelativeResize="0"/>
      </xdr:nvPicPr>
      <xdr:blipFill>
        <a:blip xmlns:r="http://schemas.openxmlformats.org/officeDocument/2006/relationships" r:embed="rId1" cstate="print"/>
        <a:stretch>
          <a:fillRect/>
        </a:stretch>
      </xdr:blipFill>
      <xdr:spPr>
        <a:xfrm>
          <a:off x="9753600" y="7153275"/>
          <a:ext cx="0" cy="342900"/>
        </a:xfrm>
        <a:prstGeom prst="rect">
          <a:avLst/>
        </a:prstGeom>
        <a:noFill/>
      </xdr:spPr>
    </xdr:pic>
    <xdr:clientData fLocksWithSheet="0"/>
  </xdr:oneCellAnchor>
  <xdr:oneCellAnchor>
    <xdr:from>
      <xdr:col>11</xdr:col>
      <xdr:colOff>85725</xdr:colOff>
      <xdr:row>35</xdr:row>
      <xdr:rowOff>0</xdr:rowOff>
    </xdr:from>
    <xdr:ext cx="0" cy="342900"/>
    <xdr:pic>
      <xdr:nvPicPr>
        <xdr:cNvPr id="262" name="image8.png">
          <a:extLst>
            <a:ext uri="{FF2B5EF4-FFF2-40B4-BE49-F238E27FC236}">
              <a16:creationId xmlns:a16="http://schemas.microsoft.com/office/drawing/2014/main" id="{559FDBE1-9414-44B2-BD4A-B7F9EFA7A711}"/>
            </a:ext>
          </a:extLst>
        </xdr:cNvPr>
        <xdr:cNvPicPr preferRelativeResize="0"/>
      </xdr:nvPicPr>
      <xdr:blipFill>
        <a:blip xmlns:r="http://schemas.openxmlformats.org/officeDocument/2006/relationships" r:embed="rId1" cstate="print"/>
        <a:stretch>
          <a:fillRect/>
        </a:stretch>
      </xdr:blipFill>
      <xdr:spPr>
        <a:xfrm>
          <a:off x="7077075" y="7153275"/>
          <a:ext cx="0" cy="342900"/>
        </a:xfrm>
        <a:prstGeom prst="rect">
          <a:avLst/>
        </a:prstGeom>
        <a:noFill/>
      </xdr:spPr>
    </xdr:pic>
    <xdr:clientData fLocksWithSheet="0"/>
  </xdr:oneCellAnchor>
  <xdr:oneCellAnchor>
    <xdr:from>
      <xdr:col>11</xdr:col>
      <xdr:colOff>76200</xdr:colOff>
      <xdr:row>35</xdr:row>
      <xdr:rowOff>0</xdr:rowOff>
    </xdr:from>
    <xdr:ext cx="0" cy="342900"/>
    <xdr:pic>
      <xdr:nvPicPr>
        <xdr:cNvPr id="263" name="image8.png">
          <a:extLst>
            <a:ext uri="{FF2B5EF4-FFF2-40B4-BE49-F238E27FC236}">
              <a16:creationId xmlns:a16="http://schemas.microsoft.com/office/drawing/2014/main" id="{A472DDDB-CC52-41FE-8224-62321F65995F}"/>
            </a:ext>
          </a:extLst>
        </xdr:cNvPr>
        <xdr:cNvPicPr preferRelativeResize="0"/>
      </xdr:nvPicPr>
      <xdr:blipFill>
        <a:blip xmlns:r="http://schemas.openxmlformats.org/officeDocument/2006/relationships" r:embed="rId1" cstate="print"/>
        <a:stretch>
          <a:fillRect/>
        </a:stretch>
      </xdr:blipFill>
      <xdr:spPr>
        <a:xfrm>
          <a:off x="7067550" y="7153275"/>
          <a:ext cx="0" cy="342900"/>
        </a:xfrm>
        <a:prstGeom prst="rect">
          <a:avLst/>
        </a:prstGeom>
        <a:noFill/>
      </xdr:spPr>
    </xdr:pic>
    <xdr:clientData fLocksWithSheet="0"/>
  </xdr:oneCellAnchor>
  <xdr:oneCellAnchor>
    <xdr:from>
      <xdr:col>6</xdr:col>
      <xdr:colOff>85725</xdr:colOff>
      <xdr:row>35</xdr:row>
      <xdr:rowOff>0</xdr:rowOff>
    </xdr:from>
    <xdr:ext cx="0" cy="342900"/>
    <xdr:pic>
      <xdr:nvPicPr>
        <xdr:cNvPr id="268" name="image8.png">
          <a:extLst>
            <a:ext uri="{FF2B5EF4-FFF2-40B4-BE49-F238E27FC236}">
              <a16:creationId xmlns:a16="http://schemas.microsoft.com/office/drawing/2014/main" id="{09C24CAF-7F33-4DA9-A180-4B0863BDDF2B}"/>
            </a:ext>
          </a:extLst>
        </xdr:cNvPr>
        <xdr:cNvPicPr preferRelativeResize="0"/>
      </xdr:nvPicPr>
      <xdr:blipFill>
        <a:blip xmlns:r="http://schemas.openxmlformats.org/officeDocument/2006/relationships" r:embed="rId1" cstate="print"/>
        <a:stretch>
          <a:fillRect/>
        </a:stretch>
      </xdr:blipFill>
      <xdr:spPr>
        <a:xfrm>
          <a:off x="3257550" y="7153275"/>
          <a:ext cx="0" cy="342900"/>
        </a:xfrm>
        <a:prstGeom prst="rect">
          <a:avLst/>
        </a:prstGeom>
        <a:noFill/>
      </xdr:spPr>
    </xdr:pic>
    <xdr:clientData fLocksWithSheet="0"/>
  </xdr:oneCellAnchor>
  <xdr:oneCellAnchor>
    <xdr:from>
      <xdr:col>6</xdr:col>
      <xdr:colOff>76200</xdr:colOff>
      <xdr:row>35</xdr:row>
      <xdr:rowOff>0</xdr:rowOff>
    </xdr:from>
    <xdr:ext cx="0" cy="342900"/>
    <xdr:pic>
      <xdr:nvPicPr>
        <xdr:cNvPr id="269" name="image8.png">
          <a:extLst>
            <a:ext uri="{FF2B5EF4-FFF2-40B4-BE49-F238E27FC236}">
              <a16:creationId xmlns:a16="http://schemas.microsoft.com/office/drawing/2014/main" id="{474F5F76-6F3A-4FD5-9ECB-AFA50D9CDB07}"/>
            </a:ext>
          </a:extLst>
        </xdr:cNvPr>
        <xdr:cNvPicPr preferRelativeResize="0"/>
      </xdr:nvPicPr>
      <xdr:blipFill>
        <a:blip xmlns:r="http://schemas.openxmlformats.org/officeDocument/2006/relationships" r:embed="rId1" cstate="print"/>
        <a:stretch>
          <a:fillRect/>
        </a:stretch>
      </xdr:blipFill>
      <xdr:spPr>
        <a:xfrm>
          <a:off x="3248025" y="7153275"/>
          <a:ext cx="0" cy="342900"/>
        </a:xfrm>
        <a:prstGeom prst="rect">
          <a:avLst/>
        </a:prstGeom>
        <a:noFill/>
      </xdr:spPr>
    </xdr:pic>
    <xdr:clientData fLocksWithSheet="0"/>
  </xdr:oneCellAnchor>
  <xdr:oneCellAnchor>
    <xdr:from>
      <xdr:col>8</xdr:col>
      <xdr:colOff>85725</xdr:colOff>
      <xdr:row>35</xdr:row>
      <xdr:rowOff>0</xdr:rowOff>
    </xdr:from>
    <xdr:ext cx="0" cy="342900"/>
    <xdr:pic>
      <xdr:nvPicPr>
        <xdr:cNvPr id="270" name="image8.png">
          <a:extLst>
            <a:ext uri="{FF2B5EF4-FFF2-40B4-BE49-F238E27FC236}">
              <a16:creationId xmlns:a16="http://schemas.microsoft.com/office/drawing/2014/main" id="{8F3C62A1-DE6D-4CA6-96C3-65258CB019E2}"/>
            </a:ext>
          </a:extLst>
        </xdr:cNvPr>
        <xdr:cNvPicPr preferRelativeResize="0"/>
      </xdr:nvPicPr>
      <xdr:blipFill>
        <a:blip xmlns:r="http://schemas.openxmlformats.org/officeDocument/2006/relationships" r:embed="rId1" cstate="print"/>
        <a:stretch>
          <a:fillRect/>
        </a:stretch>
      </xdr:blipFill>
      <xdr:spPr>
        <a:xfrm>
          <a:off x="5067300" y="7153275"/>
          <a:ext cx="0" cy="342900"/>
        </a:xfrm>
        <a:prstGeom prst="rect">
          <a:avLst/>
        </a:prstGeom>
        <a:noFill/>
      </xdr:spPr>
    </xdr:pic>
    <xdr:clientData fLocksWithSheet="0"/>
  </xdr:oneCellAnchor>
  <xdr:oneCellAnchor>
    <xdr:from>
      <xdr:col>8</xdr:col>
      <xdr:colOff>76200</xdr:colOff>
      <xdr:row>35</xdr:row>
      <xdr:rowOff>0</xdr:rowOff>
    </xdr:from>
    <xdr:ext cx="0" cy="342900"/>
    <xdr:pic>
      <xdr:nvPicPr>
        <xdr:cNvPr id="271" name="image8.png">
          <a:extLst>
            <a:ext uri="{FF2B5EF4-FFF2-40B4-BE49-F238E27FC236}">
              <a16:creationId xmlns:a16="http://schemas.microsoft.com/office/drawing/2014/main" id="{36CE5222-7BEB-4A01-8686-6492BFBD2F0E}"/>
            </a:ext>
          </a:extLst>
        </xdr:cNvPr>
        <xdr:cNvPicPr preferRelativeResize="0"/>
      </xdr:nvPicPr>
      <xdr:blipFill>
        <a:blip xmlns:r="http://schemas.openxmlformats.org/officeDocument/2006/relationships" r:embed="rId1" cstate="print"/>
        <a:stretch>
          <a:fillRect/>
        </a:stretch>
      </xdr:blipFill>
      <xdr:spPr>
        <a:xfrm>
          <a:off x="5057775" y="7153275"/>
          <a:ext cx="0" cy="342900"/>
        </a:xfrm>
        <a:prstGeom prst="rect">
          <a:avLst/>
        </a:prstGeom>
        <a:noFill/>
      </xdr:spPr>
    </xdr:pic>
    <xdr:clientData fLocksWithSheet="0"/>
  </xdr:oneCellAnchor>
  <xdr:oneCellAnchor>
    <xdr:from>
      <xdr:col>7</xdr:col>
      <xdr:colOff>85725</xdr:colOff>
      <xdr:row>35</xdr:row>
      <xdr:rowOff>0</xdr:rowOff>
    </xdr:from>
    <xdr:ext cx="0" cy="342900"/>
    <xdr:pic>
      <xdr:nvPicPr>
        <xdr:cNvPr id="272" name="image8.png">
          <a:extLst>
            <a:ext uri="{FF2B5EF4-FFF2-40B4-BE49-F238E27FC236}">
              <a16:creationId xmlns:a16="http://schemas.microsoft.com/office/drawing/2014/main" id="{FEED98D5-9964-4EA9-9850-434BAB12A454}"/>
            </a:ext>
          </a:extLst>
        </xdr:cNvPr>
        <xdr:cNvPicPr preferRelativeResize="0"/>
      </xdr:nvPicPr>
      <xdr:blipFill>
        <a:blip xmlns:r="http://schemas.openxmlformats.org/officeDocument/2006/relationships" r:embed="rId1" cstate="print"/>
        <a:stretch>
          <a:fillRect/>
        </a:stretch>
      </xdr:blipFill>
      <xdr:spPr>
        <a:xfrm>
          <a:off x="4171950" y="7153275"/>
          <a:ext cx="0" cy="342900"/>
        </a:xfrm>
        <a:prstGeom prst="rect">
          <a:avLst/>
        </a:prstGeom>
        <a:noFill/>
      </xdr:spPr>
    </xdr:pic>
    <xdr:clientData fLocksWithSheet="0"/>
  </xdr:oneCellAnchor>
  <xdr:oneCellAnchor>
    <xdr:from>
      <xdr:col>7</xdr:col>
      <xdr:colOff>76200</xdr:colOff>
      <xdr:row>35</xdr:row>
      <xdr:rowOff>0</xdr:rowOff>
    </xdr:from>
    <xdr:ext cx="0" cy="342900"/>
    <xdr:pic>
      <xdr:nvPicPr>
        <xdr:cNvPr id="273" name="image8.png">
          <a:extLst>
            <a:ext uri="{FF2B5EF4-FFF2-40B4-BE49-F238E27FC236}">
              <a16:creationId xmlns:a16="http://schemas.microsoft.com/office/drawing/2014/main" id="{41101983-7A2D-4E0C-9180-39CCE67EC766}"/>
            </a:ext>
          </a:extLst>
        </xdr:cNvPr>
        <xdr:cNvPicPr preferRelativeResize="0"/>
      </xdr:nvPicPr>
      <xdr:blipFill>
        <a:blip xmlns:r="http://schemas.openxmlformats.org/officeDocument/2006/relationships" r:embed="rId1" cstate="print"/>
        <a:stretch>
          <a:fillRect/>
        </a:stretch>
      </xdr:blipFill>
      <xdr:spPr>
        <a:xfrm>
          <a:off x="4162425" y="7153275"/>
          <a:ext cx="0" cy="342900"/>
        </a:xfrm>
        <a:prstGeom prst="rect">
          <a:avLst/>
        </a:prstGeom>
        <a:noFill/>
      </xdr:spPr>
    </xdr:pic>
    <xdr:clientData fLocksWithSheet="0"/>
  </xdr:oneCellAnchor>
  <xdr:oneCellAnchor>
    <xdr:from>
      <xdr:col>11</xdr:col>
      <xdr:colOff>85725</xdr:colOff>
      <xdr:row>35</xdr:row>
      <xdr:rowOff>0</xdr:rowOff>
    </xdr:from>
    <xdr:ext cx="0" cy="342900"/>
    <xdr:pic>
      <xdr:nvPicPr>
        <xdr:cNvPr id="274" name="image8.png">
          <a:extLst>
            <a:ext uri="{FF2B5EF4-FFF2-40B4-BE49-F238E27FC236}">
              <a16:creationId xmlns:a16="http://schemas.microsoft.com/office/drawing/2014/main" id="{B8567F8E-7F4B-4828-977B-73372B1A8C5D}"/>
            </a:ext>
          </a:extLst>
        </xdr:cNvPr>
        <xdr:cNvPicPr preferRelativeResize="0"/>
      </xdr:nvPicPr>
      <xdr:blipFill>
        <a:blip xmlns:r="http://schemas.openxmlformats.org/officeDocument/2006/relationships" r:embed="rId1" cstate="print"/>
        <a:stretch>
          <a:fillRect/>
        </a:stretch>
      </xdr:blipFill>
      <xdr:spPr>
        <a:xfrm>
          <a:off x="7077075" y="7153275"/>
          <a:ext cx="0" cy="342900"/>
        </a:xfrm>
        <a:prstGeom prst="rect">
          <a:avLst/>
        </a:prstGeom>
        <a:noFill/>
      </xdr:spPr>
    </xdr:pic>
    <xdr:clientData fLocksWithSheet="0"/>
  </xdr:oneCellAnchor>
  <xdr:oneCellAnchor>
    <xdr:from>
      <xdr:col>11</xdr:col>
      <xdr:colOff>76200</xdr:colOff>
      <xdr:row>35</xdr:row>
      <xdr:rowOff>0</xdr:rowOff>
    </xdr:from>
    <xdr:ext cx="0" cy="342900"/>
    <xdr:pic>
      <xdr:nvPicPr>
        <xdr:cNvPr id="275" name="image8.png">
          <a:extLst>
            <a:ext uri="{FF2B5EF4-FFF2-40B4-BE49-F238E27FC236}">
              <a16:creationId xmlns:a16="http://schemas.microsoft.com/office/drawing/2014/main" id="{656CDA4F-DF4C-41BA-BFDD-9A5965A60A11}"/>
            </a:ext>
          </a:extLst>
        </xdr:cNvPr>
        <xdr:cNvPicPr preferRelativeResize="0"/>
      </xdr:nvPicPr>
      <xdr:blipFill>
        <a:blip xmlns:r="http://schemas.openxmlformats.org/officeDocument/2006/relationships" r:embed="rId1" cstate="print"/>
        <a:stretch>
          <a:fillRect/>
        </a:stretch>
      </xdr:blipFill>
      <xdr:spPr>
        <a:xfrm>
          <a:off x="7067550" y="7153275"/>
          <a:ext cx="0" cy="342900"/>
        </a:xfrm>
        <a:prstGeom prst="rect">
          <a:avLst/>
        </a:prstGeom>
        <a:noFill/>
      </xdr:spPr>
    </xdr:pic>
    <xdr:clientData fLocksWithSheet="0"/>
  </xdr:oneCellAnchor>
  <xdr:oneCellAnchor>
    <xdr:from>
      <xdr:col>14</xdr:col>
      <xdr:colOff>85725</xdr:colOff>
      <xdr:row>35</xdr:row>
      <xdr:rowOff>0</xdr:rowOff>
    </xdr:from>
    <xdr:ext cx="0" cy="342900"/>
    <xdr:pic>
      <xdr:nvPicPr>
        <xdr:cNvPr id="276" name="image8.png">
          <a:extLst>
            <a:ext uri="{FF2B5EF4-FFF2-40B4-BE49-F238E27FC236}">
              <a16:creationId xmlns:a16="http://schemas.microsoft.com/office/drawing/2014/main" id="{4E308613-7D5B-4D70-8694-26B173EAFA56}"/>
            </a:ext>
          </a:extLst>
        </xdr:cNvPr>
        <xdr:cNvPicPr preferRelativeResize="0"/>
      </xdr:nvPicPr>
      <xdr:blipFill>
        <a:blip xmlns:r="http://schemas.openxmlformats.org/officeDocument/2006/relationships" r:embed="rId1" cstate="print"/>
        <a:stretch>
          <a:fillRect/>
        </a:stretch>
      </xdr:blipFill>
      <xdr:spPr>
        <a:xfrm>
          <a:off x="9763125" y="7153275"/>
          <a:ext cx="0" cy="342900"/>
        </a:xfrm>
        <a:prstGeom prst="rect">
          <a:avLst/>
        </a:prstGeom>
        <a:noFill/>
      </xdr:spPr>
    </xdr:pic>
    <xdr:clientData fLocksWithSheet="0"/>
  </xdr:oneCellAnchor>
  <xdr:oneCellAnchor>
    <xdr:from>
      <xdr:col>14</xdr:col>
      <xdr:colOff>76200</xdr:colOff>
      <xdr:row>35</xdr:row>
      <xdr:rowOff>0</xdr:rowOff>
    </xdr:from>
    <xdr:ext cx="0" cy="342900"/>
    <xdr:pic>
      <xdr:nvPicPr>
        <xdr:cNvPr id="277" name="image8.png">
          <a:extLst>
            <a:ext uri="{FF2B5EF4-FFF2-40B4-BE49-F238E27FC236}">
              <a16:creationId xmlns:a16="http://schemas.microsoft.com/office/drawing/2014/main" id="{FA79D96F-C398-4F39-8479-06214D64B86C}"/>
            </a:ext>
          </a:extLst>
        </xdr:cNvPr>
        <xdr:cNvPicPr preferRelativeResize="0"/>
      </xdr:nvPicPr>
      <xdr:blipFill>
        <a:blip xmlns:r="http://schemas.openxmlformats.org/officeDocument/2006/relationships" r:embed="rId1" cstate="print"/>
        <a:stretch>
          <a:fillRect/>
        </a:stretch>
      </xdr:blipFill>
      <xdr:spPr>
        <a:xfrm>
          <a:off x="9753600" y="7153275"/>
          <a:ext cx="0" cy="342900"/>
        </a:xfrm>
        <a:prstGeom prst="rect">
          <a:avLst/>
        </a:prstGeom>
        <a:noFill/>
      </xdr:spPr>
    </xdr:pic>
    <xdr:clientData fLocksWithSheet="0"/>
  </xdr:oneCellAnchor>
  <xdr:oneCellAnchor>
    <xdr:from>
      <xdr:col>14</xdr:col>
      <xdr:colOff>85725</xdr:colOff>
      <xdr:row>35</xdr:row>
      <xdr:rowOff>0</xdr:rowOff>
    </xdr:from>
    <xdr:ext cx="0" cy="342900"/>
    <xdr:pic>
      <xdr:nvPicPr>
        <xdr:cNvPr id="278" name="image8.png">
          <a:extLst>
            <a:ext uri="{FF2B5EF4-FFF2-40B4-BE49-F238E27FC236}">
              <a16:creationId xmlns:a16="http://schemas.microsoft.com/office/drawing/2014/main" id="{1E8BFA0E-B399-48F8-8A48-CA3BFF031BC3}"/>
            </a:ext>
          </a:extLst>
        </xdr:cNvPr>
        <xdr:cNvPicPr preferRelativeResize="0"/>
      </xdr:nvPicPr>
      <xdr:blipFill>
        <a:blip xmlns:r="http://schemas.openxmlformats.org/officeDocument/2006/relationships" r:embed="rId1" cstate="print"/>
        <a:stretch>
          <a:fillRect/>
        </a:stretch>
      </xdr:blipFill>
      <xdr:spPr>
        <a:xfrm>
          <a:off x="9763125" y="7153275"/>
          <a:ext cx="0" cy="342900"/>
        </a:xfrm>
        <a:prstGeom prst="rect">
          <a:avLst/>
        </a:prstGeom>
        <a:noFill/>
      </xdr:spPr>
    </xdr:pic>
    <xdr:clientData fLocksWithSheet="0"/>
  </xdr:oneCellAnchor>
  <xdr:oneCellAnchor>
    <xdr:from>
      <xdr:col>14</xdr:col>
      <xdr:colOff>76200</xdr:colOff>
      <xdr:row>35</xdr:row>
      <xdr:rowOff>0</xdr:rowOff>
    </xdr:from>
    <xdr:ext cx="0" cy="342900"/>
    <xdr:pic>
      <xdr:nvPicPr>
        <xdr:cNvPr id="279" name="image8.png">
          <a:extLst>
            <a:ext uri="{FF2B5EF4-FFF2-40B4-BE49-F238E27FC236}">
              <a16:creationId xmlns:a16="http://schemas.microsoft.com/office/drawing/2014/main" id="{B6F2DAE0-781A-4589-98A8-EC56391992A1}"/>
            </a:ext>
          </a:extLst>
        </xdr:cNvPr>
        <xdr:cNvPicPr preferRelativeResize="0"/>
      </xdr:nvPicPr>
      <xdr:blipFill>
        <a:blip xmlns:r="http://schemas.openxmlformats.org/officeDocument/2006/relationships" r:embed="rId1" cstate="print"/>
        <a:stretch>
          <a:fillRect/>
        </a:stretch>
      </xdr:blipFill>
      <xdr:spPr>
        <a:xfrm>
          <a:off x="9753600" y="7153275"/>
          <a:ext cx="0" cy="342900"/>
        </a:xfrm>
        <a:prstGeom prst="rect">
          <a:avLst/>
        </a:prstGeom>
        <a:noFill/>
      </xdr:spPr>
    </xdr:pic>
    <xdr:clientData fLocksWithSheet="0"/>
  </xdr:oneCellAnchor>
  <xdr:oneCellAnchor>
    <xdr:from>
      <xdr:col>13</xdr:col>
      <xdr:colOff>85725</xdr:colOff>
      <xdr:row>35</xdr:row>
      <xdr:rowOff>0</xdr:rowOff>
    </xdr:from>
    <xdr:ext cx="0" cy="342900"/>
    <xdr:pic>
      <xdr:nvPicPr>
        <xdr:cNvPr id="280" name="image8.png">
          <a:extLst>
            <a:ext uri="{FF2B5EF4-FFF2-40B4-BE49-F238E27FC236}">
              <a16:creationId xmlns:a16="http://schemas.microsoft.com/office/drawing/2014/main" id="{9936680E-6909-4D79-9A09-BE8C41CEF6E8}"/>
            </a:ext>
          </a:extLst>
        </xdr:cNvPr>
        <xdr:cNvPicPr preferRelativeResize="0"/>
      </xdr:nvPicPr>
      <xdr:blipFill>
        <a:blip xmlns:r="http://schemas.openxmlformats.org/officeDocument/2006/relationships" r:embed="rId1" cstate="print"/>
        <a:stretch>
          <a:fillRect/>
        </a:stretch>
      </xdr:blipFill>
      <xdr:spPr>
        <a:xfrm>
          <a:off x="8867775" y="7153275"/>
          <a:ext cx="0" cy="342900"/>
        </a:xfrm>
        <a:prstGeom prst="rect">
          <a:avLst/>
        </a:prstGeom>
        <a:noFill/>
      </xdr:spPr>
    </xdr:pic>
    <xdr:clientData fLocksWithSheet="0"/>
  </xdr:oneCellAnchor>
  <xdr:oneCellAnchor>
    <xdr:from>
      <xdr:col>13</xdr:col>
      <xdr:colOff>76200</xdr:colOff>
      <xdr:row>35</xdr:row>
      <xdr:rowOff>0</xdr:rowOff>
    </xdr:from>
    <xdr:ext cx="0" cy="342900"/>
    <xdr:pic>
      <xdr:nvPicPr>
        <xdr:cNvPr id="281" name="image8.png">
          <a:extLst>
            <a:ext uri="{FF2B5EF4-FFF2-40B4-BE49-F238E27FC236}">
              <a16:creationId xmlns:a16="http://schemas.microsoft.com/office/drawing/2014/main" id="{9D2BF670-2D34-4CA2-BF30-74DEE5B28653}"/>
            </a:ext>
          </a:extLst>
        </xdr:cNvPr>
        <xdr:cNvPicPr preferRelativeResize="0"/>
      </xdr:nvPicPr>
      <xdr:blipFill>
        <a:blip xmlns:r="http://schemas.openxmlformats.org/officeDocument/2006/relationships" r:embed="rId1" cstate="print"/>
        <a:stretch>
          <a:fillRect/>
        </a:stretch>
      </xdr:blipFill>
      <xdr:spPr>
        <a:xfrm>
          <a:off x="8858250" y="7153275"/>
          <a:ext cx="0" cy="342900"/>
        </a:xfrm>
        <a:prstGeom prst="rect">
          <a:avLst/>
        </a:prstGeom>
        <a:noFill/>
      </xdr:spPr>
    </xdr:pic>
    <xdr:clientData fLocksWithSheet="0"/>
  </xdr:oneCellAnchor>
  <xdr:oneCellAnchor>
    <xdr:from>
      <xdr:col>15</xdr:col>
      <xdr:colOff>85725</xdr:colOff>
      <xdr:row>35</xdr:row>
      <xdr:rowOff>0</xdr:rowOff>
    </xdr:from>
    <xdr:ext cx="0" cy="342900"/>
    <xdr:pic>
      <xdr:nvPicPr>
        <xdr:cNvPr id="282" name="image8.png">
          <a:extLst>
            <a:ext uri="{FF2B5EF4-FFF2-40B4-BE49-F238E27FC236}">
              <a16:creationId xmlns:a16="http://schemas.microsoft.com/office/drawing/2014/main" id="{2120A7B1-8B86-4635-94EC-3CFC1B7F6454}"/>
            </a:ext>
          </a:extLst>
        </xdr:cNvPr>
        <xdr:cNvPicPr preferRelativeResize="0"/>
      </xdr:nvPicPr>
      <xdr:blipFill>
        <a:blip xmlns:r="http://schemas.openxmlformats.org/officeDocument/2006/relationships" r:embed="rId1" cstate="print"/>
        <a:stretch>
          <a:fillRect/>
        </a:stretch>
      </xdr:blipFill>
      <xdr:spPr>
        <a:xfrm>
          <a:off x="10658475" y="7153275"/>
          <a:ext cx="0" cy="342900"/>
        </a:xfrm>
        <a:prstGeom prst="rect">
          <a:avLst/>
        </a:prstGeom>
        <a:noFill/>
      </xdr:spPr>
    </xdr:pic>
    <xdr:clientData fLocksWithSheet="0"/>
  </xdr:oneCellAnchor>
  <xdr:oneCellAnchor>
    <xdr:from>
      <xdr:col>15</xdr:col>
      <xdr:colOff>76200</xdr:colOff>
      <xdr:row>35</xdr:row>
      <xdr:rowOff>0</xdr:rowOff>
    </xdr:from>
    <xdr:ext cx="0" cy="342900"/>
    <xdr:pic>
      <xdr:nvPicPr>
        <xdr:cNvPr id="283" name="image8.png">
          <a:extLst>
            <a:ext uri="{FF2B5EF4-FFF2-40B4-BE49-F238E27FC236}">
              <a16:creationId xmlns:a16="http://schemas.microsoft.com/office/drawing/2014/main" id="{884DCAF5-EDBA-4488-BE6D-20A63355E2C7}"/>
            </a:ext>
          </a:extLst>
        </xdr:cNvPr>
        <xdr:cNvPicPr preferRelativeResize="0"/>
      </xdr:nvPicPr>
      <xdr:blipFill>
        <a:blip xmlns:r="http://schemas.openxmlformats.org/officeDocument/2006/relationships" r:embed="rId1" cstate="print"/>
        <a:stretch>
          <a:fillRect/>
        </a:stretch>
      </xdr:blipFill>
      <xdr:spPr>
        <a:xfrm>
          <a:off x="10648950" y="7153275"/>
          <a:ext cx="0" cy="342900"/>
        </a:xfrm>
        <a:prstGeom prst="rect">
          <a:avLst/>
        </a:prstGeom>
        <a:noFill/>
      </xdr:spPr>
    </xdr:pic>
    <xdr:clientData fLocksWithSheet="0"/>
  </xdr:oneCellAnchor>
  <xdr:oneCellAnchor>
    <xdr:from>
      <xdr:col>13</xdr:col>
      <xdr:colOff>85725</xdr:colOff>
      <xdr:row>35</xdr:row>
      <xdr:rowOff>0</xdr:rowOff>
    </xdr:from>
    <xdr:ext cx="0" cy="342900"/>
    <xdr:pic>
      <xdr:nvPicPr>
        <xdr:cNvPr id="284" name="image8.png">
          <a:extLst>
            <a:ext uri="{FF2B5EF4-FFF2-40B4-BE49-F238E27FC236}">
              <a16:creationId xmlns:a16="http://schemas.microsoft.com/office/drawing/2014/main" id="{5342599B-843B-4D2B-AA68-46A8912FF9C7}"/>
            </a:ext>
          </a:extLst>
        </xdr:cNvPr>
        <xdr:cNvPicPr preferRelativeResize="0"/>
      </xdr:nvPicPr>
      <xdr:blipFill>
        <a:blip xmlns:r="http://schemas.openxmlformats.org/officeDocument/2006/relationships" r:embed="rId1" cstate="print"/>
        <a:stretch>
          <a:fillRect/>
        </a:stretch>
      </xdr:blipFill>
      <xdr:spPr>
        <a:xfrm>
          <a:off x="8867775" y="7153275"/>
          <a:ext cx="0" cy="342900"/>
        </a:xfrm>
        <a:prstGeom prst="rect">
          <a:avLst/>
        </a:prstGeom>
        <a:noFill/>
      </xdr:spPr>
    </xdr:pic>
    <xdr:clientData fLocksWithSheet="0"/>
  </xdr:oneCellAnchor>
  <xdr:oneCellAnchor>
    <xdr:from>
      <xdr:col>13</xdr:col>
      <xdr:colOff>76200</xdr:colOff>
      <xdr:row>35</xdr:row>
      <xdr:rowOff>0</xdr:rowOff>
    </xdr:from>
    <xdr:ext cx="0" cy="342900"/>
    <xdr:pic>
      <xdr:nvPicPr>
        <xdr:cNvPr id="285" name="image8.png">
          <a:extLst>
            <a:ext uri="{FF2B5EF4-FFF2-40B4-BE49-F238E27FC236}">
              <a16:creationId xmlns:a16="http://schemas.microsoft.com/office/drawing/2014/main" id="{048D46B5-A898-427B-B56F-00AE261028BA}"/>
            </a:ext>
          </a:extLst>
        </xdr:cNvPr>
        <xdr:cNvPicPr preferRelativeResize="0"/>
      </xdr:nvPicPr>
      <xdr:blipFill>
        <a:blip xmlns:r="http://schemas.openxmlformats.org/officeDocument/2006/relationships" r:embed="rId1" cstate="print"/>
        <a:stretch>
          <a:fillRect/>
        </a:stretch>
      </xdr:blipFill>
      <xdr:spPr>
        <a:xfrm>
          <a:off x="8858250" y="7153275"/>
          <a:ext cx="0" cy="342900"/>
        </a:xfrm>
        <a:prstGeom prst="rect">
          <a:avLst/>
        </a:prstGeom>
        <a:noFill/>
      </xdr:spPr>
    </xdr:pic>
    <xdr:clientData fLocksWithSheet="0"/>
  </xdr:oneCellAnchor>
  <xdr:oneCellAnchor>
    <xdr:from>
      <xdr:col>15</xdr:col>
      <xdr:colOff>85725</xdr:colOff>
      <xdr:row>35</xdr:row>
      <xdr:rowOff>0</xdr:rowOff>
    </xdr:from>
    <xdr:ext cx="0" cy="342900"/>
    <xdr:pic>
      <xdr:nvPicPr>
        <xdr:cNvPr id="286" name="image8.png">
          <a:extLst>
            <a:ext uri="{FF2B5EF4-FFF2-40B4-BE49-F238E27FC236}">
              <a16:creationId xmlns:a16="http://schemas.microsoft.com/office/drawing/2014/main" id="{1A161414-A441-4024-8CC4-A477BF5521AE}"/>
            </a:ext>
          </a:extLst>
        </xdr:cNvPr>
        <xdr:cNvPicPr preferRelativeResize="0"/>
      </xdr:nvPicPr>
      <xdr:blipFill>
        <a:blip xmlns:r="http://schemas.openxmlformats.org/officeDocument/2006/relationships" r:embed="rId1" cstate="print"/>
        <a:stretch>
          <a:fillRect/>
        </a:stretch>
      </xdr:blipFill>
      <xdr:spPr>
        <a:xfrm>
          <a:off x="10658475" y="7153275"/>
          <a:ext cx="0" cy="342900"/>
        </a:xfrm>
        <a:prstGeom prst="rect">
          <a:avLst/>
        </a:prstGeom>
        <a:noFill/>
      </xdr:spPr>
    </xdr:pic>
    <xdr:clientData fLocksWithSheet="0"/>
  </xdr:oneCellAnchor>
  <xdr:oneCellAnchor>
    <xdr:from>
      <xdr:col>15</xdr:col>
      <xdr:colOff>76200</xdr:colOff>
      <xdr:row>35</xdr:row>
      <xdr:rowOff>0</xdr:rowOff>
    </xdr:from>
    <xdr:ext cx="0" cy="342900"/>
    <xdr:pic>
      <xdr:nvPicPr>
        <xdr:cNvPr id="287" name="image8.png">
          <a:extLst>
            <a:ext uri="{FF2B5EF4-FFF2-40B4-BE49-F238E27FC236}">
              <a16:creationId xmlns:a16="http://schemas.microsoft.com/office/drawing/2014/main" id="{1C35CBF2-41E4-4034-B5C4-31AD6C9493D5}"/>
            </a:ext>
          </a:extLst>
        </xdr:cNvPr>
        <xdr:cNvPicPr preferRelativeResize="0"/>
      </xdr:nvPicPr>
      <xdr:blipFill>
        <a:blip xmlns:r="http://schemas.openxmlformats.org/officeDocument/2006/relationships" r:embed="rId1" cstate="print"/>
        <a:stretch>
          <a:fillRect/>
        </a:stretch>
      </xdr:blipFill>
      <xdr:spPr>
        <a:xfrm>
          <a:off x="10648950" y="7153275"/>
          <a:ext cx="0" cy="342900"/>
        </a:xfrm>
        <a:prstGeom prst="rect">
          <a:avLst/>
        </a:prstGeom>
        <a:noFill/>
      </xdr:spPr>
    </xdr:pic>
    <xdr:clientData fLocksWithSheet="0"/>
  </xdr:oneCellAnchor>
  <xdr:oneCellAnchor>
    <xdr:from>
      <xdr:col>15</xdr:col>
      <xdr:colOff>85725</xdr:colOff>
      <xdr:row>35</xdr:row>
      <xdr:rowOff>0</xdr:rowOff>
    </xdr:from>
    <xdr:ext cx="0" cy="342900"/>
    <xdr:pic>
      <xdr:nvPicPr>
        <xdr:cNvPr id="288" name="image8.png">
          <a:extLst>
            <a:ext uri="{FF2B5EF4-FFF2-40B4-BE49-F238E27FC236}">
              <a16:creationId xmlns:a16="http://schemas.microsoft.com/office/drawing/2014/main" id="{35AB251A-3125-484A-9255-2B58DBC0A9CA}"/>
            </a:ext>
          </a:extLst>
        </xdr:cNvPr>
        <xdr:cNvPicPr preferRelativeResize="0"/>
      </xdr:nvPicPr>
      <xdr:blipFill>
        <a:blip xmlns:r="http://schemas.openxmlformats.org/officeDocument/2006/relationships" r:embed="rId1" cstate="print"/>
        <a:stretch>
          <a:fillRect/>
        </a:stretch>
      </xdr:blipFill>
      <xdr:spPr>
        <a:xfrm>
          <a:off x="10658475" y="7153275"/>
          <a:ext cx="0" cy="342900"/>
        </a:xfrm>
        <a:prstGeom prst="rect">
          <a:avLst/>
        </a:prstGeom>
        <a:noFill/>
      </xdr:spPr>
    </xdr:pic>
    <xdr:clientData fLocksWithSheet="0"/>
  </xdr:oneCellAnchor>
  <xdr:oneCellAnchor>
    <xdr:from>
      <xdr:col>15</xdr:col>
      <xdr:colOff>76200</xdr:colOff>
      <xdr:row>35</xdr:row>
      <xdr:rowOff>0</xdr:rowOff>
    </xdr:from>
    <xdr:ext cx="0" cy="342900"/>
    <xdr:pic>
      <xdr:nvPicPr>
        <xdr:cNvPr id="289" name="image8.png">
          <a:extLst>
            <a:ext uri="{FF2B5EF4-FFF2-40B4-BE49-F238E27FC236}">
              <a16:creationId xmlns:a16="http://schemas.microsoft.com/office/drawing/2014/main" id="{A1710C69-249D-49ED-90CD-80B3EA800DBC}"/>
            </a:ext>
          </a:extLst>
        </xdr:cNvPr>
        <xdr:cNvPicPr preferRelativeResize="0"/>
      </xdr:nvPicPr>
      <xdr:blipFill>
        <a:blip xmlns:r="http://schemas.openxmlformats.org/officeDocument/2006/relationships" r:embed="rId1" cstate="print"/>
        <a:stretch>
          <a:fillRect/>
        </a:stretch>
      </xdr:blipFill>
      <xdr:spPr>
        <a:xfrm>
          <a:off x="10648950" y="7153275"/>
          <a:ext cx="0" cy="342900"/>
        </a:xfrm>
        <a:prstGeom prst="rect">
          <a:avLst/>
        </a:prstGeom>
        <a:noFill/>
      </xdr:spPr>
    </xdr:pic>
    <xdr:clientData fLocksWithSheet="0"/>
  </xdr:oneCellAnchor>
  <xdr:oneCellAnchor>
    <xdr:from>
      <xdr:col>13</xdr:col>
      <xdr:colOff>85725</xdr:colOff>
      <xdr:row>35</xdr:row>
      <xdr:rowOff>0</xdr:rowOff>
    </xdr:from>
    <xdr:ext cx="0" cy="342900"/>
    <xdr:pic>
      <xdr:nvPicPr>
        <xdr:cNvPr id="290" name="image8.png">
          <a:extLst>
            <a:ext uri="{FF2B5EF4-FFF2-40B4-BE49-F238E27FC236}">
              <a16:creationId xmlns:a16="http://schemas.microsoft.com/office/drawing/2014/main" id="{3A716840-8F72-47CF-9025-C23FBEB929C0}"/>
            </a:ext>
          </a:extLst>
        </xdr:cNvPr>
        <xdr:cNvPicPr preferRelativeResize="0"/>
      </xdr:nvPicPr>
      <xdr:blipFill>
        <a:blip xmlns:r="http://schemas.openxmlformats.org/officeDocument/2006/relationships" r:embed="rId1" cstate="print"/>
        <a:stretch>
          <a:fillRect/>
        </a:stretch>
      </xdr:blipFill>
      <xdr:spPr>
        <a:xfrm>
          <a:off x="8867775" y="7153275"/>
          <a:ext cx="0" cy="342900"/>
        </a:xfrm>
        <a:prstGeom prst="rect">
          <a:avLst/>
        </a:prstGeom>
        <a:noFill/>
      </xdr:spPr>
    </xdr:pic>
    <xdr:clientData fLocksWithSheet="0"/>
  </xdr:oneCellAnchor>
  <xdr:oneCellAnchor>
    <xdr:from>
      <xdr:col>13</xdr:col>
      <xdr:colOff>76200</xdr:colOff>
      <xdr:row>35</xdr:row>
      <xdr:rowOff>0</xdr:rowOff>
    </xdr:from>
    <xdr:ext cx="0" cy="342900"/>
    <xdr:pic>
      <xdr:nvPicPr>
        <xdr:cNvPr id="291" name="image8.png">
          <a:extLst>
            <a:ext uri="{FF2B5EF4-FFF2-40B4-BE49-F238E27FC236}">
              <a16:creationId xmlns:a16="http://schemas.microsoft.com/office/drawing/2014/main" id="{40660EED-42B0-41C7-A77A-0C3DFA55662B}"/>
            </a:ext>
          </a:extLst>
        </xdr:cNvPr>
        <xdr:cNvPicPr preferRelativeResize="0"/>
      </xdr:nvPicPr>
      <xdr:blipFill>
        <a:blip xmlns:r="http://schemas.openxmlformats.org/officeDocument/2006/relationships" r:embed="rId1" cstate="print"/>
        <a:stretch>
          <a:fillRect/>
        </a:stretch>
      </xdr:blipFill>
      <xdr:spPr>
        <a:xfrm>
          <a:off x="8858250" y="7153275"/>
          <a:ext cx="0" cy="342900"/>
        </a:xfrm>
        <a:prstGeom prst="rect">
          <a:avLst/>
        </a:prstGeom>
        <a:noFill/>
      </xdr:spPr>
    </xdr:pic>
    <xdr:clientData fLocksWithSheet="0"/>
  </xdr:oneCellAnchor>
  <xdr:oneCellAnchor>
    <xdr:from>
      <xdr:col>15</xdr:col>
      <xdr:colOff>85725</xdr:colOff>
      <xdr:row>35</xdr:row>
      <xdr:rowOff>0</xdr:rowOff>
    </xdr:from>
    <xdr:ext cx="0" cy="342900"/>
    <xdr:pic>
      <xdr:nvPicPr>
        <xdr:cNvPr id="292" name="image8.png">
          <a:extLst>
            <a:ext uri="{FF2B5EF4-FFF2-40B4-BE49-F238E27FC236}">
              <a16:creationId xmlns:a16="http://schemas.microsoft.com/office/drawing/2014/main" id="{43910EF8-6DD8-43E7-B715-F9FD631CAC47}"/>
            </a:ext>
          </a:extLst>
        </xdr:cNvPr>
        <xdr:cNvPicPr preferRelativeResize="0"/>
      </xdr:nvPicPr>
      <xdr:blipFill>
        <a:blip xmlns:r="http://schemas.openxmlformats.org/officeDocument/2006/relationships" r:embed="rId1" cstate="print"/>
        <a:stretch>
          <a:fillRect/>
        </a:stretch>
      </xdr:blipFill>
      <xdr:spPr>
        <a:xfrm>
          <a:off x="10658475" y="7153275"/>
          <a:ext cx="0" cy="342900"/>
        </a:xfrm>
        <a:prstGeom prst="rect">
          <a:avLst/>
        </a:prstGeom>
        <a:noFill/>
      </xdr:spPr>
    </xdr:pic>
    <xdr:clientData fLocksWithSheet="0"/>
  </xdr:oneCellAnchor>
  <xdr:oneCellAnchor>
    <xdr:from>
      <xdr:col>15</xdr:col>
      <xdr:colOff>76200</xdr:colOff>
      <xdr:row>35</xdr:row>
      <xdr:rowOff>0</xdr:rowOff>
    </xdr:from>
    <xdr:ext cx="0" cy="342900"/>
    <xdr:pic>
      <xdr:nvPicPr>
        <xdr:cNvPr id="293" name="image8.png">
          <a:extLst>
            <a:ext uri="{FF2B5EF4-FFF2-40B4-BE49-F238E27FC236}">
              <a16:creationId xmlns:a16="http://schemas.microsoft.com/office/drawing/2014/main" id="{EC54345A-E0FF-4877-B566-69EE4DA7AEB3}"/>
            </a:ext>
          </a:extLst>
        </xdr:cNvPr>
        <xdr:cNvPicPr preferRelativeResize="0"/>
      </xdr:nvPicPr>
      <xdr:blipFill>
        <a:blip xmlns:r="http://schemas.openxmlformats.org/officeDocument/2006/relationships" r:embed="rId1" cstate="print"/>
        <a:stretch>
          <a:fillRect/>
        </a:stretch>
      </xdr:blipFill>
      <xdr:spPr>
        <a:xfrm>
          <a:off x="10648950" y="7153275"/>
          <a:ext cx="0" cy="342900"/>
        </a:xfrm>
        <a:prstGeom prst="rect">
          <a:avLst/>
        </a:prstGeom>
        <a:noFill/>
      </xdr:spPr>
    </xdr:pic>
    <xdr:clientData fLocksWithSheet="0"/>
  </xdr:oneCellAnchor>
  <xdr:oneCellAnchor>
    <xdr:from>
      <xdr:col>14</xdr:col>
      <xdr:colOff>85725</xdr:colOff>
      <xdr:row>35</xdr:row>
      <xdr:rowOff>0</xdr:rowOff>
    </xdr:from>
    <xdr:ext cx="0" cy="342900"/>
    <xdr:pic>
      <xdr:nvPicPr>
        <xdr:cNvPr id="294" name="image8.png">
          <a:extLst>
            <a:ext uri="{FF2B5EF4-FFF2-40B4-BE49-F238E27FC236}">
              <a16:creationId xmlns:a16="http://schemas.microsoft.com/office/drawing/2014/main" id="{5E21EB7D-82AC-4BBE-8B71-067067901288}"/>
            </a:ext>
          </a:extLst>
        </xdr:cNvPr>
        <xdr:cNvPicPr preferRelativeResize="0"/>
      </xdr:nvPicPr>
      <xdr:blipFill>
        <a:blip xmlns:r="http://schemas.openxmlformats.org/officeDocument/2006/relationships" r:embed="rId1" cstate="print"/>
        <a:stretch>
          <a:fillRect/>
        </a:stretch>
      </xdr:blipFill>
      <xdr:spPr>
        <a:xfrm>
          <a:off x="9763125" y="7153275"/>
          <a:ext cx="0" cy="342900"/>
        </a:xfrm>
        <a:prstGeom prst="rect">
          <a:avLst/>
        </a:prstGeom>
        <a:noFill/>
      </xdr:spPr>
    </xdr:pic>
    <xdr:clientData fLocksWithSheet="0"/>
  </xdr:oneCellAnchor>
  <xdr:oneCellAnchor>
    <xdr:from>
      <xdr:col>14</xdr:col>
      <xdr:colOff>76200</xdr:colOff>
      <xdr:row>35</xdr:row>
      <xdr:rowOff>0</xdr:rowOff>
    </xdr:from>
    <xdr:ext cx="0" cy="342900"/>
    <xdr:pic>
      <xdr:nvPicPr>
        <xdr:cNvPr id="295" name="image8.png">
          <a:extLst>
            <a:ext uri="{FF2B5EF4-FFF2-40B4-BE49-F238E27FC236}">
              <a16:creationId xmlns:a16="http://schemas.microsoft.com/office/drawing/2014/main" id="{904F1B6B-7D19-4019-92EA-0FDA752C381B}"/>
            </a:ext>
          </a:extLst>
        </xdr:cNvPr>
        <xdr:cNvPicPr preferRelativeResize="0"/>
      </xdr:nvPicPr>
      <xdr:blipFill>
        <a:blip xmlns:r="http://schemas.openxmlformats.org/officeDocument/2006/relationships" r:embed="rId1" cstate="print"/>
        <a:stretch>
          <a:fillRect/>
        </a:stretch>
      </xdr:blipFill>
      <xdr:spPr>
        <a:xfrm>
          <a:off x="9753600" y="7153275"/>
          <a:ext cx="0" cy="342900"/>
        </a:xfrm>
        <a:prstGeom prst="rect">
          <a:avLst/>
        </a:prstGeom>
        <a:noFill/>
      </xdr:spPr>
    </xdr:pic>
    <xdr:clientData fLocksWithSheet="0"/>
  </xdr:oneCellAnchor>
  <xdr:oneCellAnchor>
    <xdr:from>
      <xdr:col>14</xdr:col>
      <xdr:colOff>85725</xdr:colOff>
      <xdr:row>35</xdr:row>
      <xdr:rowOff>0</xdr:rowOff>
    </xdr:from>
    <xdr:ext cx="0" cy="342900"/>
    <xdr:pic>
      <xdr:nvPicPr>
        <xdr:cNvPr id="296" name="image8.png">
          <a:extLst>
            <a:ext uri="{FF2B5EF4-FFF2-40B4-BE49-F238E27FC236}">
              <a16:creationId xmlns:a16="http://schemas.microsoft.com/office/drawing/2014/main" id="{E523DEAF-5C18-40F7-8A99-A0920CAF4464}"/>
            </a:ext>
          </a:extLst>
        </xdr:cNvPr>
        <xdr:cNvPicPr preferRelativeResize="0"/>
      </xdr:nvPicPr>
      <xdr:blipFill>
        <a:blip xmlns:r="http://schemas.openxmlformats.org/officeDocument/2006/relationships" r:embed="rId1" cstate="print"/>
        <a:stretch>
          <a:fillRect/>
        </a:stretch>
      </xdr:blipFill>
      <xdr:spPr>
        <a:xfrm>
          <a:off x="9763125" y="7153275"/>
          <a:ext cx="0" cy="342900"/>
        </a:xfrm>
        <a:prstGeom prst="rect">
          <a:avLst/>
        </a:prstGeom>
        <a:noFill/>
      </xdr:spPr>
    </xdr:pic>
    <xdr:clientData fLocksWithSheet="0"/>
  </xdr:oneCellAnchor>
  <xdr:oneCellAnchor>
    <xdr:from>
      <xdr:col>14</xdr:col>
      <xdr:colOff>76200</xdr:colOff>
      <xdr:row>35</xdr:row>
      <xdr:rowOff>0</xdr:rowOff>
    </xdr:from>
    <xdr:ext cx="0" cy="342900"/>
    <xdr:pic>
      <xdr:nvPicPr>
        <xdr:cNvPr id="297" name="image8.png">
          <a:extLst>
            <a:ext uri="{FF2B5EF4-FFF2-40B4-BE49-F238E27FC236}">
              <a16:creationId xmlns:a16="http://schemas.microsoft.com/office/drawing/2014/main" id="{77E7AB01-2E5F-4D9F-B788-FFCD10E1CAA5}"/>
            </a:ext>
          </a:extLst>
        </xdr:cNvPr>
        <xdr:cNvPicPr preferRelativeResize="0"/>
      </xdr:nvPicPr>
      <xdr:blipFill>
        <a:blip xmlns:r="http://schemas.openxmlformats.org/officeDocument/2006/relationships" r:embed="rId1" cstate="print"/>
        <a:stretch>
          <a:fillRect/>
        </a:stretch>
      </xdr:blipFill>
      <xdr:spPr>
        <a:xfrm>
          <a:off x="9753600" y="7153275"/>
          <a:ext cx="0" cy="342900"/>
        </a:xfrm>
        <a:prstGeom prst="rect">
          <a:avLst/>
        </a:prstGeom>
        <a:noFill/>
      </xdr:spPr>
    </xdr:pic>
    <xdr:clientData fLocksWithSheet="0"/>
  </xdr:oneCellAnchor>
  <xdr:oneCellAnchor>
    <xdr:from>
      <xdr:col>14</xdr:col>
      <xdr:colOff>85725</xdr:colOff>
      <xdr:row>35</xdr:row>
      <xdr:rowOff>0</xdr:rowOff>
    </xdr:from>
    <xdr:ext cx="0" cy="342900"/>
    <xdr:pic>
      <xdr:nvPicPr>
        <xdr:cNvPr id="298" name="image8.png">
          <a:extLst>
            <a:ext uri="{FF2B5EF4-FFF2-40B4-BE49-F238E27FC236}">
              <a16:creationId xmlns:a16="http://schemas.microsoft.com/office/drawing/2014/main" id="{B510E755-5BD9-479D-8236-6E2ADA2403CA}"/>
            </a:ext>
          </a:extLst>
        </xdr:cNvPr>
        <xdr:cNvPicPr preferRelativeResize="0"/>
      </xdr:nvPicPr>
      <xdr:blipFill>
        <a:blip xmlns:r="http://schemas.openxmlformats.org/officeDocument/2006/relationships" r:embed="rId1" cstate="print"/>
        <a:stretch>
          <a:fillRect/>
        </a:stretch>
      </xdr:blipFill>
      <xdr:spPr>
        <a:xfrm>
          <a:off x="9763125" y="7153275"/>
          <a:ext cx="0" cy="342900"/>
        </a:xfrm>
        <a:prstGeom prst="rect">
          <a:avLst/>
        </a:prstGeom>
        <a:noFill/>
      </xdr:spPr>
    </xdr:pic>
    <xdr:clientData fLocksWithSheet="0"/>
  </xdr:oneCellAnchor>
  <xdr:oneCellAnchor>
    <xdr:from>
      <xdr:col>14</xdr:col>
      <xdr:colOff>76200</xdr:colOff>
      <xdr:row>35</xdr:row>
      <xdr:rowOff>0</xdr:rowOff>
    </xdr:from>
    <xdr:ext cx="0" cy="342900"/>
    <xdr:pic>
      <xdr:nvPicPr>
        <xdr:cNvPr id="299" name="image8.png">
          <a:extLst>
            <a:ext uri="{FF2B5EF4-FFF2-40B4-BE49-F238E27FC236}">
              <a16:creationId xmlns:a16="http://schemas.microsoft.com/office/drawing/2014/main" id="{43BB9B4B-1A9E-4465-9A13-63CE9CA68B8B}"/>
            </a:ext>
          </a:extLst>
        </xdr:cNvPr>
        <xdr:cNvPicPr preferRelativeResize="0"/>
      </xdr:nvPicPr>
      <xdr:blipFill>
        <a:blip xmlns:r="http://schemas.openxmlformats.org/officeDocument/2006/relationships" r:embed="rId1" cstate="print"/>
        <a:stretch>
          <a:fillRect/>
        </a:stretch>
      </xdr:blipFill>
      <xdr:spPr>
        <a:xfrm>
          <a:off x="9753600" y="7153275"/>
          <a:ext cx="0" cy="342900"/>
        </a:xfrm>
        <a:prstGeom prst="rect">
          <a:avLst/>
        </a:prstGeom>
        <a:noFill/>
      </xdr:spPr>
    </xdr:pic>
    <xdr:clientData fLocksWithSheet="0"/>
  </xdr:oneCellAnchor>
  <xdr:oneCellAnchor>
    <xdr:from>
      <xdr:col>14</xdr:col>
      <xdr:colOff>85725</xdr:colOff>
      <xdr:row>35</xdr:row>
      <xdr:rowOff>0</xdr:rowOff>
    </xdr:from>
    <xdr:ext cx="0" cy="342900"/>
    <xdr:pic>
      <xdr:nvPicPr>
        <xdr:cNvPr id="300" name="image8.png">
          <a:extLst>
            <a:ext uri="{FF2B5EF4-FFF2-40B4-BE49-F238E27FC236}">
              <a16:creationId xmlns:a16="http://schemas.microsoft.com/office/drawing/2014/main" id="{807B08B0-C499-4E45-892B-923A6A538888}"/>
            </a:ext>
          </a:extLst>
        </xdr:cNvPr>
        <xdr:cNvPicPr preferRelativeResize="0"/>
      </xdr:nvPicPr>
      <xdr:blipFill>
        <a:blip xmlns:r="http://schemas.openxmlformats.org/officeDocument/2006/relationships" r:embed="rId1" cstate="print"/>
        <a:stretch>
          <a:fillRect/>
        </a:stretch>
      </xdr:blipFill>
      <xdr:spPr>
        <a:xfrm>
          <a:off x="9763125" y="7153275"/>
          <a:ext cx="0" cy="342900"/>
        </a:xfrm>
        <a:prstGeom prst="rect">
          <a:avLst/>
        </a:prstGeom>
        <a:noFill/>
      </xdr:spPr>
    </xdr:pic>
    <xdr:clientData fLocksWithSheet="0"/>
  </xdr:oneCellAnchor>
  <xdr:oneCellAnchor>
    <xdr:from>
      <xdr:col>14</xdr:col>
      <xdr:colOff>76200</xdr:colOff>
      <xdr:row>35</xdr:row>
      <xdr:rowOff>0</xdr:rowOff>
    </xdr:from>
    <xdr:ext cx="0" cy="342900"/>
    <xdr:pic>
      <xdr:nvPicPr>
        <xdr:cNvPr id="301" name="image8.png">
          <a:extLst>
            <a:ext uri="{FF2B5EF4-FFF2-40B4-BE49-F238E27FC236}">
              <a16:creationId xmlns:a16="http://schemas.microsoft.com/office/drawing/2014/main" id="{00CC00E2-92ED-47BB-8925-5BAAE20F120A}"/>
            </a:ext>
          </a:extLst>
        </xdr:cNvPr>
        <xdr:cNvPicPr preferRelativeResize="0"/>
      </xdr:nvPicPr>
      <xdr:blipFill>
        <a:blip xmlns:r="http://schemas.openxmlformats.org/officeDocument/2006/relationships" r:embed="rId1" cstate="print"/>
        <a:stretch>
          <a:fillRect/>
        </a:stretch>
      </xdr:blipFill>
      <xdr:spPr>
        <a:xfrm>
          <a:off x="9753600" y="7153275"/>
          <a:ext cx="0" cy="342900"/>
        </a:xfrm>
        <a:prstGeom prst="rect">
          <a:avLst/>
        </a:prstGeom>
        <a:noFill/>
      </xdr:spPr>
    </xdr:pic>
    <xdr:clientData fLocksWithSheet="0"/>
  </xdr:oneCellAnchor>
  <xdr:oneCellAnchor>
    <xdr:from>
      <xdr:col>11</xdr:col>
      <xdr:colOff>85725</xdr:colOff>
      <xdr:row>34</xdr:row>
      <xdr:rowOff>0</xdr:rowOff>
    </xdr:from>
    <xdr:ext cx="0" cy="342900"/>
    <xdr:pic>
      <xdr:nvPicPr>
        <xdr:cNvPr id="302" name="image8.png">
          <a:extLst>
            <a:ext uri="{FF2B5EF4-FFF2-40B4-BE49-F238E27FC236}">
              <a16:creationId xmlns:a16="http://schemas.microsoft.com/office/drawing/2014/main" id="{A7CE8547-D08A-48C6-89E8-D81DED0023BC}"/>
            </a:ext>
          </a:extLst>
        </xdr:cNvPr>
        <xdr:cNvPicPr preferRelativeResize="0"/>
      </xdr:nvPicPr>
      <xdr:blipFill>
        <a:blip xmlns:r="http://schemas.openxmlformats.org/officeDocument/2006/relationships" r:embed="rId1" cstate="print"/>
        <a:stretch>
          <a:fillRect/>
        </a:stretch>
      </xdr:blipFill>
      <xdr:spPr>
        <a:xfrm>
          <a:off x="1466850" y="7153275"/>
          <a:ext cx="0" cy="342900"/>
        </a:xfrm>
        <a:prstGeom prst="rect">
          <a:avLst/>
        </a:prstGeom>
        <a:noFill/>
      </xdr:spPr>
    </xdr:pic>
    <xdr:clientData fLocksWithSheet="0"/>
  </xdr:oneCellAnchor>
  <xdr:oneCellAnchor>
    <xdr:from>
      <xdr:col>11</xdr:col>
      <xdr:colOff>76200</xdr:colOff>
      <xdr:row>34</xdr:row>
      <xdr:rowOff>0</xdr:rowOff>
    </xdr:from>
    <xdr:ext cx="0" cy="342900"/>
    <xdr:pic>
      <xdr:nvPicPr>
        <xdr:cNvPr id="303" name="image8.png">
          <a:extLst>
            <a:ext uri="{FF2B5EF4-FFF2-40B4-BE49-F238E27FC236}">
              <a16:creationId xmlns:a16="http://schemas.microsoft.com/office/drawing/2014/main" id="{AEB41ECC-4F14-4827-BF89-62D35DCDC31F}"/>
            </a:ext>
          </a:extLst>
        </xdr:cNvPr>
        <xdr:cNvPicPr preferRelativeResize="0"/>
      </xdr:nvPicPr>
      <xdr:blipFill>
        <a:blip xmlns:r="http://schemas.openxmlformats.org/officeDocument/2006/relationships" r:embed="rId1" cstate="print"/>
        <a:stretch>
          <a:fillRect/>
        </a:stretch>
      </xdr:blipFill>
      <xdr:spPr>
        <a:xfrm>
          <a:off x="1457325" y="7153275"/>
          <a:ext cx="0" cy="342900"/>
        </a:xfrm>
        <a:prstGeom prst="rect">
          <a:avLst/>
        </a:prstGeom>
        <a:noFill/>
      </xdr:spPr>
    </xdr:pic>
    <xdr:clientData fLocksWithSheet="0"/>
  </xdr:oneCellAnchor>
  <xdr:oneCellAnchor>
    <xdr:from>
      <xdr:col>12</xdr:col>
      <xdr:colOff>85725</xdr:colOff>
      <xdr:row>35</xdr:row>
      <xdr:rowOff>0</xdr:rowOff>
    </xdr:from>
    <xdr:ext cx="0" cy="342900"/>
    <xdr:pic>
      <xdr:nvPicPr>
        <xdr:cNvPr id="304" name="image8.png">
          <a:extLst>
            <a:ext uri="{FF2B5EF4-FFF2-40B4-BE49-F238E27FC236}">
              <a16:creationId xmlns:a16="http://schemas.microsoft.com/office/drawing/2014/main" id="{3AAEFAE5-9659-4A01-AAC1-BFB0227EAE04}"/>
            </a:ext>
          </a:extLst>
        </xdr:cNvPr>
        <xdr:cNvPicPr preferRelativeResize="0"/>
      </xdr:nvPicPr>
      <xdr:blipFill>
        <a:blip xmlns:r="http://schemas.openxmlformats.org/officeDocument/2006/relationships" r:embed="rId1" cstate="print"/>
        <a:stretch>
          <a:fillRect/>
        </a:stretch>
      </xdr:blipFill>
      <xdr:spPr>
        <a:xfrm>
          <a:off x="2362200" y="7334250"/>
          <a:ext cx="0" cy="342900"/>
        </a:xfrm>
        <a:prstGeom prst="rect">
          <a:avLst/>
        </a:prstGeom>
        <a:noFill/>
      </xdr:spPr>
    </xdr:pic>
    <xdr:clientData fLocksWithSheet="0"/>
  </xdr:oneCellAnchor>
  <xdr:oneCellAnchor>
    <xdr:from>
      <xdr:col>12</xdr:col>
      <xdr:colOff>76200</xdr:colOff>
      <xdr:row>35</xdr:row>
      <xdr:rowOff>0</xdr:rowOff>
    </xdr:from>
    <xdr:ext cx="0" cy="342900"/>
    <xdr:pic>
      <xdr:nvPicPr>
        <xdr:cNvPr id="305" name="image8.png">
          <a:extLst>
            <a:ext uri="{FF2B5EF4-FFF2-40B4-BE49-F238E27FC236}">
              <a16:creationId xmlns:a16="http://schemas.microsoft.com/office/drawing/2014/main" id="{82C11704-AECF-4233-8D74-64F9FBDF137A}"/>
            </a:ext>
          </a:extLst>
        </xdr:cNvPr>
        <xdr:cNvPicPr preferRelativeResize="0"/>
      </xdr:nvPicPr>
      <xdr:blipFill>
        <a:blip xmlns:r="http://schemas.openxmlformats.org/officeDocument/2006/relationships" r:embed="rId1" cstate="print"/>
        <a:stretch>
          <a:fillRect/>
        </a:stretch>
      </xdr:blipFill>
      <xdr:spPr>
        <a:xfrm>
          <a:off x="2352675" y="7334250"/>
          <a:ext cx="0" cy="342900"/>
        </a:xfrm>
        <a:prstGeom prst="rect">
          <a:avLst/>
        </a:prstGeom>
        <a:noFill/>
      </xdr:spPr>
    </xdr:pic>
    <xdr:clientData fLocksWithSheet="0"/>
  </xdr:oneCellAnchor>
  <xdr:oneCellAnchor>
    <xdr:from>
      <xdr:col>13</xdr:col>
      <xdr:colOff>85725</xdr:colOff>
      <xdr:row>35</xdr:row>
      <xdr:rowOff>0</xdr:rowOff>
    </xdr:from>
    <xdr:ext cx="0" cy="342900"/>
    <xdr:pic>
      <xdr:nvPicPr>
        <xdr:cNvPr id="306" name="image8.png">
          <a:extLst>
            <a:ext uri="{FF2B5EF4-FFF2-40B4-BE49-F238E27FC236}">
              <a16:creationId xmlns:a16="http://schemas.microsoft.com/office/drawing/2014/main" id="{0EE24630-8F18-4AF7-985C-ED943462FF59}"/>
            </a:ext>
          </a:extLst>
        </xdr:cNvPr>
        <xdr:cNvPicPr preferRelativeResize="0"/>
      </xdr:nvPicPr>
      <xdr:blipFill>
        <a:blip xmlns:r="http://schemas.openxmlformats.org/officeDocument/2006/relationships" r:embed="rId1" cstate="print"/>
        <a:stretch>
          <a:fillRect/>
        </a:stretch>
      </xdr:blipFill>
      <xdr:spPr>
        <a:xfrm>
          <a:off x="3257550" y="7334250"/>
          <a:ext cx="0" cy="342900"/>
        </a:xfrm>
        <a:prstGeom prst="rect">
          <a:avLst/>
        </a:prstGeom>
        <a:noFill/>
      </xdr:spPr>
    </xdr:pic>
    <xdr:clientData fLocksWithSheet="0"/>
  </xdr:oneCellAnchor>
  <xdr:oneCellAnchor>
    <xdr:from>
      <xdr:col>13</xdr:col>
      <xdr:colOff>76200</xdr:colOff>
      <xdr:row>35</xdr:row>
      <xdr:rowOff>0</xdr:rowOff>
    </xdr:from>
    <xdr:ext cx="0" cy="342900"/>
    <xdr:pic>
      <xdr:nvPicPr>
        <xdr:cNvPr id="307" name="image8.png">
          <a:extLst>
            <a:ext uri="{FF2B5EF4-FFF2-40B4-BE49-F238E27FC236}">
              <a16:creationId xmlns:a16="http://schemas.microsoft.com/office/drawing/2014/main" id="{CEE3E7E8-8911-4D97-AB53-183F0471D5E8}"/>
            </a:ext>
          </a:extLst>
        </xdr:cNvPr>
        <xdr:cNvPicPr preferRelativeResize="0"/>
      </xdr:nvPicPr>
      <xdr:blipFill>
        <a:blip xmlns:r="http://schemas.openxmlformats.org/officeDocument/2006/relationships" r:embed="rId1" cstate="print"/>
        <a:stretch>
          <a:fillRect/>
        </a:stretch>
      </xdr:blipFill>
      <xdr:spPr>
        <a:xfrm>
          <a:off x="3248025" y="7334250"/>
          <a:ext cx="0" cy="342900"/>
        </a:xfrm>
        <a:prstGeom prst="rect">
          <a:avLst/>
        </a:prstGeom>
        <a:noFill/>
      </xdr:spPr>
    </xdr:pic>
    <xdr:clientData fLocksWithSheet="0"/>
  </xdr:oneCellAnchor>
  <xdr:oneCellAnchor>
    <xdr:from>
      <xdr:col>14</xdr:col>
      <xdr:colOff>85725</xdr:colOff>
      <xdr:row>34</xdr:row>
      <xdr:rowOff>0</xdr:rowOff>
    </xdr:from>
    <xdr:ext cx="0" cy="342900"/>
    <xdr:pic>
      <xdr:nvPicPr>
        <xdr:cNvPr id="308" name="image8.png">
          <a:extLst>
            <a:ext uri="{FF2B5EF4-FFF2-40B4-BE49-F238E27FC236}">
              <a16:creationId xmlns:a16="http://schemas.microsoft.com/office/drawing/2014/main" id="{94DF1AC2-5CBB-4B02-A19A-6DF9E55A7D1F}"/>
            </a:ext>
          </a:extLst>
        </xdr:cNvPr>
        <xdr:cNvPicPr preferRelativeResize="0"/>
      </xdr:nvPicPr>
      <xdr:blipFill>
        <a:blip xmlns:r="http://schemas.openxmlformats.org/officeDocument/2006/relationships" r:embed="rId1" cstate="print"/>
        <a:stretch>
          <a:fillRect/>
        </a:stretch>
      </xdr:blipFill>
      <xdr:spPr>
        <a:xfrm>
          <a:off x="4171950" y="7153275"/>
          <a:ext cx="0" cy="342900"/>
        </a:xfrm>
        <a:prstGeom prst="rect">
          <a:avLst/>
        </a:prstGeom>
        <a:noFill/>
      </xdr:spPr>
    </xdr:pic>
    <xdr:clientData fLocksWithSheet="0"/>
  </xdr:oneCellAnchor>
  <xdr:oneCellAnchor>
    <xdr:from>
      <xdr:col>14</xdr:col>
      <xdr:colOff>76200</xdr:colOff>
      <xdr:row>34</xdr:row>
      <xdr:rowOff>0</xdr:rowOff>
    </xdr:from>
    <xdr:ext cx="0" cy="342900"/>
    <xdr:pic>
      <xdr:nvPicPr>
        <xdr:cNvPr id="309" name="image8.png">
          <a:extLst>
            <a:ext uri="{FF2B5EF4-FFF2-40B4-BE49-F238E27FC236}">
              <a16:creationId xmlns:a16="http://schemas.microsoft.com/office/drawing/2014/main" id="{083DEEC5-006D-4828-A6D4-F70F10BA5BFD}"/>
            </a:ext>
          </a:extLst>
        </xdr:cNvPr>
        <xdr:cNvPicPr preferRelativeResize="0"/>
      </xdr:nvPicPr>
      <xdr:blipFill>
        <a:blip xmlns:r="http://schemas.openxmlformats.org/officeDocument/2006/relationships" r:embed="rId1" cstate="print"/>
        <a:stretch>
          <a:fillRect/>
        </a:stretch>
      </xdr:blipFill>
      <xdr:spPr>
        <a:xfrm>
          <a:off x="4162425" y="7153275"/>
          <a:ext cx="0" cy="342900"/>
        </a:xfrm>
        <a:prstGeom prst="rect">
          <a:avLst/>
        </a:prstGeom>
        <a:noFill/>
      </xdr:spPr>
    </xdr:pic>
    <xdr:clientData fLocksWithSheet="0"/>
  </xdr:oneCellAnchor>
  <xdr:oneCellAnchor>
    <xdr:from>
      <xdr:col>15</xdr:col>
      <xdr:colOff>85725</xdr:colOff>
      <xdr:row>35</xdr:row>
      <xdr:rowOff>0</xdr:rowOff>
    </xdr:from>
    <xdr:ext cx="0" cy="342900"/>
    <xdr:pic>
      <xdr:nvPicPr>
        <xdr:cNvPr id="310" name="image8.png">
          <a:extLst>
            <a:ext uri="{FF2B5EF4-FFF2-40B4-BE49-F238E27FC236}">
              <a16:creationId xmlns:a16="http://schemas.microsoft.com/office/drawing/2014/main" id="{4ED20D75-B21A-4025-824F-A9E917A18E67}"/>
            </a:ext>
          </a:extLst>
        </xdr:cNvPr>
        <xdr:cNvPicPr preferRelativeResize="0"/>
      </xdr:nvPicPr>
      <xdr:blipFill>
        <a:blip xmlns:r="http://schemas.openxmlformats.org/officeDocument/2006/relationships" r:embed="rId1" cstate="print"/>
        <a:stretch>
          <a:fillRect/>
        </a:stretch>
      </xdr:blipFill>
      <xdr:spPr>
        <a:xfrm>
          <a:off x="5067300" y="7334250"/>
          <a:ext cx="0" cy="342900"/>
        </a:xfrm>
        <a:prstGeom prst="rect">
          <a:avLst/>
        </a:prstGeom>
        <a:noFill/>
      </xdr:spPr>
    </xdr:pic>
    <xdr:clientData fLocksWithSheet="0"/>
  </xdr:oneCellAnchor>
  <xdr:oneCellAnchor>
    <xdr:from>
      <xdr:col>15</xdr:col>
      <xdr:colOff>76200</xdr:colOff>
      <xdr:row>35</xdr:row>
      <xdr:rowOff>0</xdr:rowOff>
    </xdr:from>
    <xdr:ext cx="0" cy="342900"/>
    <xdr:pic>
      <xdr:nvPicPr>
        <xdr:cNvPr id="311" name="image8.png">
          <a:extLst>
            <a:ext uri="{FF2B5EF4-FFF2-40B4-BE49-F238E27FC236}">
              <a16:creationId xmlns:a16="http://schemas.microsoft.com/office/drawing/2014/main" id="{83BA6D74-68BF-4136-B740-8CB39DB5991C}"/>
            </a:ext>
          </a:extLst>
        </xdr:cNvPr>
        <xdr:cNvPicPr preferRelativeResize="0"/>
      </xdr:nvPicPr>
      <xdr:blipFill>
        <a:blip xmlns:r="http://schemas.openxmlformats.org/officeDocument/2006/relationships" r:embed="rId1" cstate="print"/>
        <a:stretch>
          <a:fillRect/>
        </a:stretch>
      </xdr:blipFill>
      <xdr:spPr>
        <a:xfrm>
          <a:off x="5057775" y="7334250"/>
          <a:ext cx="0" cy="342900"/>
        </a:xfrm>
        <a:prstGeom prst="rect">
          <a:avLst/>
        </a:prstGeom>
        <a:noFill/>
      </xdr:spPr>
    </xdr:pic>
    <xdr:clientData fLocksWithSheet="0"/>
  </xdr:oneCellAnchor>
  <xdr:oneCellAnchor>
    <xdr:from>
      <xdr:col>12</xdr:col>
      <xdr:colOff>85725</xdr:colOff>
      <xdr:row>34</xdr:row>
      <xdr:rowOff>0</xdr:rowOff>
    </xdr:from>
    <xdr:ext cx="0" cy="342900"/>
    <xdr:pic>
      <xdr:nvPicPr>
        <xdr:cNvPr id="312" name="image8.png">
          <a:extLst>
            <a:ext uri="{FF2B5EF4-FFF2-40B4-BE49-F238E27FC236}">
              <a16:creationId xmlns:a16="http://schemas.microsoft.com/office/drawing/2014/main" id="{4F61E16F-5028-4969-8721-CCDC5BB54368}"/>
            </a:ext>
          </a:extLst>
        </xdr:cNvPr>
        <xdr:cNvPicPr preferRelativeResize="0"/>
      </xdr:nvPicPr>
      <xdr:blipFill>
        <a:blip xmlns:r="http://schemas.openxmlformats.org/officeDocument/2006/relationships" r:embed="rId1" cstate="print"/>
        <a:stretch>
          <a:fillRect/>
        </a:stretch>
      </xdr:blipFill>
      <xdr:spPr>
        <a:xfrm>
          <a:off x="2362200" y="7153275"/>
          <a:ext cx="0" cy="342900"/>
        </a:xfrm>
        <a:prstGeom prst="rect">
          <a:avLst/>
        </a:prstGeom>
        <a:noFill/>
      </xdr:spPr>
    </xdr:pic>
    <xdr:clientData fLocksWithSheet="0"/>
  </xdr:oneCellAnchor>
  <xdr:oneCellAnchor>
    <xdr:from>
      <xdr:col>12</xdr:col>
      <xdr:colOff>76200</xdr:colOff>
      <xdr:row>34</xdr:row>
      <xdr:rowOff>0</xdr:rowOff>
    </xdr:from>
    <xdr:ext cx="0" cy="342900"/>
    <xdr:pic>
      <xdr:nvPicPr>
        <xdr:cNvPr id="313" name="image8.png">
          <a:extLst>
            <a:ext uri="{FF2B5EF4-FFF2-40B4-BE49-F238E27FC236}">
              <a16:creationId xmlns:a16="http://schemas.microsoft.com/office/drawing/2014/main" id="{F3FCEDC1-BCA4-4DBC-88AD-E8AB8C0FEC04}"/>
            </a:ext>
          </a:extLst>
        </xdr:cNvPr>
        <xdr:cNvPicPr preferRelativeResize="0"/>
      </xdr:nvPicPr>
      <xdr:blipFill>
        <a:blip xmlns:r="http://schemas.openxmlformats.org/officeDocument/2006/relationships" r:embed="rId1" cstate="print"/>
        <a:stretch>
          <a:fillRect/>
        </a:stretch>
      </xdr:blipFill>
      <xdr:spPr>
        <a:xfrm>
          <a:off x="2352675" y="7153275"/>
          <a:ext cx="0" cy="342900"/>
        </a:xfrm>
        <a:prstGeom prst="rect">
          <a:avLst/>
        </a:prstGeom>
        <a:noFill/>
      </xdr:spPr>
    </xdr:pic>
    <xdr:clientData fLocksWithSheet="0"/>
  </xdr:oneCellAnchor>
  <xdr:oneCellAnchor>
    <xdr:from>
      <xdr:col>11</xdr:col>
      <xdr:colOff>85725</xdr:colOff>
      <xdr:row>35</xdr:row>
      <xdr:rowOff>0</xdr:rowOff>
    </xdr:from>
    <xdr:ext cx="0" cy="342900"/>
    <xdr:pic>
      <xdr:nvPicPr>
        <xdr:cNvPr id="314" name="image8.png">
          <a:extLst>
            <a:ext uri="{FF2B5EF4-FFF2-40B4-BE49-F238E27FC236}">
              <a16:creationId xmlns:a16="http://schemas.microsoft.com/office/drawing/2014/main" id="{D72C2797-51BE-4CC2-A804-18B684C57D54}"/>
            </a:ext>
          </a:extLst>
        </xdr:cNvPr>
        <xdr:cNvPicPr preferRelativeResize="0"/>
      </xdr:nvPicPr>
      <xdr:blipFill>
        <a:blip xmlns:r="http://schemas.openxmlformats.org/officeDocument/2006/relationships" r:embed="rId1" cstate="print"/>
        <a:stretch>
          <a:fillRect/>
        </a:stretch>
      </xdr:blipFill>
      <xdr:spPr>
        <a:xfrm>
          <a:off x="1466850" y="7334250"/>
          <a:ext cx="0" cy="342900"/>
        </a:xfrm>
        <a:prstGeom prst="rect">
          <a:avLst/>
        </a:prstGeom>
        <a:noFill/>
      </xdr:spPr>
    </xdr:pic>
    <xdr:clientData fLocksWithSheet="0"/>
  </xdr:oneCellAnchor>
  <xdr:oneCellAnchor>
    <xdr:from>
      <xdr:col>11</xdr:col>
      <xdr:colOff>76200</xdr:colOff>
      <xdr:row>35</xdr:row>
      <xdr:rowOff>0</xdr:rowOff>
    </xdr:from>
    <xdr:ext cx="0" cy="342900"/>
    <xdr:pic>
      <xdr:nvPicPr>
        <xdr:cNvPr id="315" name="image8.png">
          <a:extLst>
            <a:ext uri="{FF2B5EF4-FFF2-40B4-BE49-F238E27FC236}">
              <a16:creationId xmlns:a16="http://schemas.microsoft.com/office/drawing/2014/main" id="{6707CA64-9EB6-42BF-833A-B8169D405F68}"/>
            </a:ext>
          </a:extLst>
        </xdr:cNvPr>
        <xdr:cNvPicPr preferRelativeResize="0"/>
      </xdr:nvPicPr>
      <xdr:blipFill>
        <a:blip xmlns:r="http://schemas.openxmlformats.org/officeDocument/2006/relationships" r:embed="rId1" cstate="print"/>
        <a:stretch>
          <a:fillRect/>
        </a:stretch>
      </xdr:blipFill>
      <xdr:spPr>
        <a:xfrm>
          <a:off x="1457325" y="7334250"/>
          <a:ext cx="0" cy="342900"/>
        </a:xfrm>
        <a:prstGeom prst="rect">
          <a:avLst/>
        </a:prstGeom>
        <a:noFill/>
      </xdr:spPr>
    </xdr:pic>
    <xdr:clientData fLocksWithSheet="0"/>
  </xdr:oneCellAnchor>
  <xdr:oneCellAnchor>
    <xdr:from>
      <xdr:col>11</xdr:col>
      <xdr:colOff>85725</xdr:colOff>
      <xdr:row>34</xdr:row>
      <xdr:rowOff>0</xdr:rowOff>
    </xdr:from>
    <xdr:ext cx="0" cy="342900"/>
    <xdr:pic>
      <xdr:nvPicPr>
        <xdr:cNvPr id="316" name="image8.png">
          <a:extLst>
            <a:ext uri="{FF2B5EF4-FFF2-40B4-BE49-F238E27FC236}">
              <a16:creationId xmlns:a16="http://schemas.microsoft.com/office/drawing/2014/main" id="{4A5B0126-A9F4-49B5-A3AA-B5D10BA07E2A}"/>
            </a:ext>
          </a:extLst>
        </xdr:cNvPr>
        <xdr:cNvPicPr preferRelativeResize="0"/>
      </xdr:nvPicPr>
      <xdr:blipFill>
        <a:blip xmlns:r="http://schemas.openxmlformats.org/officeDocument/2006/relationships" r:embed="rId1" cstate="print"/>
        <a:stretch>
          <a:fillRect/>
        </a:stretch>
      </xdr:blipFill>
      <xdr:spPr>
        <a:xfrm>
          <a:off x="1466850" y="7153275"/>
          <a:ext cx="0" cy="342900"/>
        </a:xfrm>
        <a:prstGeom prst="rect">
          <a:avLst/>
        </a:prstGeom>
        <a:noFill/>
      </xdr:spPr>
    </xdr:pic>
    <xdr:clientData fLocksWithSheet="0"/>
  </xdr:oneCellAnchor>
  <xdr:oneCellAnchor>
    <xdr:from>
      <xdr:col>11</xdr:col>
      <xdr:colOff>76200</xdr:colOff>
      <xdr:row>34</xdr:row>
      <xdr:rowOff>0</xdr:rowOff>
    </xdr:from>
    <xdr:ext cx="0" cy="342900"/>
    <xdr:pic>
      <xdr:nvPicPr>
        <xdr:cNvPr id="317" name="image8.png">
          <a:extLst>
            <a:ext uri="{FF2B5EF4-FFF2-40B4-BE49-F238E27FC236}">
              <a16:creationId xmlns:a16="http://schemas.microsoft.com/office/drawing/2014/main" id="{CBD432D8-8924-412C-9603-0604960B914B}"/>
            </a:ext>
          </a:extLst>
        </xdr:cNvPr>
        <xdr:cNvPicPr preferRelativeResize="0"/>
      </xdr:nvPicPr>
      <xdr:blipFill>
        <a:blip xmlns:r="http://schemas.openxmlformats.org/officeDocument/2006/relationships" r:embed="rId1" cstate="print"/>
        <a:stretch>
          <a:fillRect/>
        </a:stretch>
      </xdr:blipFill>
      <xdr:spPr>
        <a:xfrm>
          <a:off x="1457325" y="7153275"/>
          <a:ext cx="0" cy="342900"/>
        </a:xfrm>
        <a:prstGeom prst="rect">
          <a:avLst/>
        </a:prstGeom>
        <a:noFill/>
      </xdr:spPr>
    </xdr:pic>
    <xdr:clientData fLocksWithSheet="0"/>
  </xdr:oneCellAnchor>
  <xdr:oneCellAnchor>
    <xdr:from>
      <xdr:col>13</xdr:col>
      <xdr:colOff>85725</xdr:colOff>
      <xdr:row>34</xdr:row>
      <xdr:rowOff>0</xdr:rowOff>
    </xdr:from>
    <xdr:ext cx="0" cy="342900"/>
    <xdr:pic>
      <xdr:nvPicPr>
        <xdr:cNvPr id="318" name="image8.png">
          <a:extLst>
            <a:ext uri="{FF2B5EF4-FFF2-40B4-BE49-F238E27FC236}">
              <a16:creationId xmlns:a16="http://schemas.microsoft.com/office/drawing/2014/main" id="{E171FB11-5F32-40A5-965C-15638DE8E3CB}"/>
            </a:ext>
          </a:extLst>
        </xdr:cNvPr>
        <xdr:cNvPicPr preferRelativeResize="0"/>
      </xdr:nvPicPr>
      <xdr:blipFill>
        <a:blip xmlns:r="http://schemas.openxmlformats.org/officeDocument/2006/relationships" r:embed="rId1" cstate="print"/>
        <a:stretch>
          <a:fillRect/>
        </a:stretch>
      </xdr:blipFill>
      <xdr:spPr>
        <a:xfrm>
          <a:off x="3257550" y="7153275"/>
          <a:ext cx="0" cy="342900"/>
        </a:xfrm>
        <a:prstGeom prst="rect">
          <a:avLst/>
        </a:prstGeom>
        <a:noFill/>
      </xdr:spPr>
    </xdr:pic>
    <xdr:clientData fLocksWithSheet="0"/>
  </xdr:oneCellAnchor>
  <xdr:oneCellAnchor>
    <xdr:from>
      <xdr:col>13</xdr:col>
      <xdr:colOff>76200</xdr:colOff>
      <xdr:row>34</xdr:row>
      <xdr:rowOff>0</xdr:rowOff>
    </xdr:from>
    <xdr:ext cx="0" cy="342900"/>
    <xdr:pic>
      <xdr:nvPicPr>
        <xdr:cNvPr id="319" name="image8.png">
          <a:extLst>
            <a:ext uri="{FF2B5EF4-FFF2-40B4-BE49-F238E27FC236}">
              <a16:creationId xmlns:a16="http://schemas.microsoft.com/office/drawing/2014/main" id="{070F6BAB-33BE-4EF7-A283-78C0360182D3}"/>
            </a:ext>
          </a:extLst>
        </xdr:cNvPr>
        <xdr:cNvPicPr preferRelativeResize="0"/>
      </xdr:nvPicPr>
      <xdr:blipFill>
        <a:blip xmlns:r="http://schemas.openxmlformats.org/officeDocument/2006/relationships" r:embed="rId1" cstate="print"/>
        <a:stretch>
          <a:fillRect/>
        </a:stretch>
      </xdr:blipFill>
      <xdr:spPr>
        <a:xfrm>
          <a:off x="3248025" y="7153275"/>
          <a:ext cx="0" cy="342900"/>
        </a:xfrm>
        <a:prstGeom prst="rect">
          <a:avLst/>
        </a:prstGeom>
        <a:noFill/>
      </xdr:spPr>
    </xdr:pic>
    <xdr:clientData fLocksWithSheet="0"/>
  </xdr:oneCellAnchor>
  <xdr:oneCellAnchor>
    <xdr:from>
      <xdr:col>15</xdr:col>
      <xdr:colOff>85725</xdr:colOff>
      <xdr:row>34</xdr:row>
      <xdr:rowOff>0</xdr:rowOff>
    </xdr:from>
    <xdr:ext cx="0" cy="342900"/>
    <xdr:pic>
      <xdr:nvPicPr>
        <xdr:cNvPr id="320" name="image8.png">
          <a:extLst>
            <a:ext uri="{FF2B5EF4-FFF2-40B4-BE49-F238E27FC236}">
              <a16:creationId xmlns:a16="http://schemas.microsoft.com/office/drawing/2014/main" id="{4989ED60-A60C-4433-946B-9ADF10330A50}"/>
            </a:ext>
          </a:extLst>
        </xdr:cNvPr>
        <xdr:cNvPicPr preferRelativeResize="0"/>
      </xdr:nvPicPr>
      <xdr:blipFill>
        <a:blip xmlns:r="http://schemas.openxmlformats.org/officeDocument/2006/relationships" r:embed="rId1" cstate="print"/>
        <a:stretch>
          <a:fillRect/>
        </a:stretch>
      </xdr:blipFill>
      <xdr:spPr>
        <a:xfrm>
          <a:off x="5067300" y="7153275"/>
          <a:ext cx="0" cy="342900"/>
        </a:xfrm>
        <a:prstGeom prst="rect">
          <a:avLst/>
        </a:prstGeom>
        <a:noFill/>
      </xdr:spPr>
    </xdr:pic>
    <xdr:clientData fLocksWithSheet="0"/>
  </xdr:oneCellAnchor>
  <xdr:oneCellAnchor>
    <xdr:from>
      <xdr:col>15</xdr:col>
      <xdr:colOff>76200</xdr:colOff>
      <xdr:row>34</xdr:row>
      <xdr:rowOff>0</xdr:rowOff>
    </xdr:from>
    <xdr:ext cx="0" cy="342900"/>
    <xdr:pic>
      <xdr:nvPicPr>
        <xdr:cNvPr id="321" name="image8.png">
          <a:extLst>
            <a:ext uri="{FF2B5EF4-FFF2-40B4-BE49-F238E27FC236}">
              <a16:creationId xmlns:a16="http://schemas.microsoft.com/office/drawing/2014/main" id="{4AFE07E2-30CC-4738-90AA-CBE0FC432600}"/>
            </a:ext>
          </a:extLst>
        </xdr:cNvPr>
        <xdr:cNvPicPr preferRelativeResize="0"/>
      </xdr:nvPicPr>
      <xdr:blipFill>
        <a:blip xmlns:r="http://schemas.openxmlformats.org/officeDocument/2006/relationships" r:embed="rId1" cstate="print"/>
        <a:stretch>
          <a:fillRect/>
        </a:stretch>
      </xdr:blipFill>
      <xdr:spPr>
        <a:xfrm>
          <a:off x="5057775" y="7153275"/>
          <a:ext cx="0" cy="342900"/>
        </a:xfrm>
        <a:prstGeom prst="rect">
          <a:avLst/>
        </a:prstGeom>
        <a:noFill/>
      </xdr:spPr>
    </xdr:pic>
    <xdr:clientData fLocksWithSheet="0"/>
  </xdr:oneCellAnchor>
  <xdr:oneCellAnchor>
    <xdr:from>
      <xdr:col>14</xdr:col>
      <xdr:colOff>85725</xdr:colOff>
      <xdr:row>35</xdr:row>
      <xdr:rowOff>0</xdr:rowOff>
    </xdr:from>
    <xdr:ext cx="0" cy="342900"/>
    <xdr:pic>
      <xdr:nvPicPr>
        <xdr:cNvPr id="322" name="image8.png">
          <a:extLst>
            <a:ext uri="{FF2B5EF4-FFF2-40B4-BE49-F238E27FC236}">
              <a16:creationId xmlns:a16="http://schemas.microsoft.com/office/drawing/2014/main" id="{0C415E87-8281-4AE5-B18E-8A246C1E7AD5}"/>
            </a:ext>
          </a:extLst>
        </xdr:cNvPr>
        <xdr:cNvPicPr preferRelativeResize="0"/>
      </xdr:nvPicPr>
      <xdr:blipFill>
        <a:blip xmlns:r="http://schemas.openxmlformats.org/officeDocument/2006/relationships" r:embed="rId1" cstate="print"/>
        <a:stretch>
          <a:fillRect/>
        </a:stretch>
      </xdr:blipFill>
      <xdr:spPr>
        <a:xfrm>
          <a:off x="4171950" y="7334250"/>
          <a:ext cx="0" cy="342900"/>
        </a:xfrm>
        <a:prstGeom prst="rect">
          <a:avLst/>
        </a:prstGeom>
        <a:noFill/>
      </xdr:spPr>
    </xdr:pic>
    <xdr:clientData fLocksWithSheet="0"/>
  </xdr:oneCellAnchor>
  <xdr:oneCellAnchor>
    <xdr:from>
      <xdr:col>14</xdr:col>
      <xdr:colOff>76200</xdr:colOff>
      <xdr:row>35</xdr:row>
      <xdr:rowOff>0</xdr:rowOff>
    </xdr:from>
    <xdr:ext cx="0" cy="342900"/>
    <xdr:pic>
      <xdr:nvPicPr>
        <xdr:cNvPr id="323" name="image8.png">
          <a:extLst>
            <a:ext uri="{FF2B5EF4-FFF2-40B4-BE49-F238E27FC236}">
              <a16:creationId xmlns:a16="http://schemas.microsoft.com/office/drawing/2014/main" id="{058A1B11-2C05-4A11-991B-06DDD7F47468}"/>
            </a:ext>
          </a:extLst>
        </xdr:cNvPr>
        <xdr:cNvPicPr preferRelativeResize="0"/>
      </xdr:nvPicPr>
      <xdr:blipFill>
        <a:blip xmlns:r="http://schemas.openxmlformats.org/officeDocument/2006/relationships" r:embed="rId1" cstate="print"/>
        <a:stretch>
          <a:fillRect/>
        </a:stretch>
      </xdr:blipFill>
      <xdr:spPr>
        <a:xfrm>
          <a:off x="4162425" y="7334250"/>
          <a:ext cx="0" cy="342900"/>
        </a:xfrm>
        <a:prstGeom prst="rect">
          <a:avLst/>
        </a:prstGeom>
        <a:noFill/>
      </xdr:spPr>
    </xdr:pic>
    <xdr:clientData fLocksWithSheet="0"/>
  </xdr:oneCellAnchor>
  <xdr:oneCellAnchor>
    <xdr:from>
      <xdr:col>14</xdr:col>
      <xdr:colOff>85725</xdr:colOff>
      <xdr:row>34</xdr:row>
      <xdr:rowOff>0</xdr:rowOff>
    </xdr:from>
    <xdr:ext cx="0" cy="342900"/>
    <xdr:pic>
      <xdr:nvPicPr>
        <xdr:cNvPr id="324" name="image8.png">
          <a:extLst>
            <a:ext uri="{FF2B5EF4-FFF2-40B4-BE49-F238E27FC236}">
              <a16:creationId xmlns:a16="http://schemas.microsoft.com/office/drawing/2014/main" id="{0FACC16C-2745-47E1-894A-46C4CB083617}"/>
            </a:ext>
          </a:extLst>
        </xdr:cNvPr>
        <xdr:cNvPicPr preferRelativeResize="0"/>
      </xdr:nvPicPr>
      <xdr:blipFill>
        <a:blip xmlns:r="http://schemas.openxmlformats.org/officeDocument/2006/relationships" r:embed="rId1" cstate="print"/>
        <a:stretch>
          <a:fillRect/>
        </a:stretch>
      </xdr:blipFill>
      <xdr:spPr>
        <a:xfrm>
          <a:off x="4171950" y="7153275"/>
          <a:ext cx="0" cy="342900"/>
        </a:xfrm>
        <a:prstGeom prst="rect">
          <a:avLst/>
        </a:prstGeom>
        <a:noFill/>
      </xdr:spPr>
    </xdr:pic>
    <xdr:clientData fLocksWithSheet="0"/>
  </xdr:oneCellAnchor>
  <xdr:oneCellAnchor>
    <xdr:from>
      <xdr:col>14</xdr:col>
      <xdr:colOff>76200</xdr:colOff>
      <xdr:row>34</xdr:row>
      <xdr:rowOff>0</xdr:rowOff>
    </xdr:from>
    <xdr:ext cx="0" cy="342900"/>
    <xdr:pic>
      <xdr:nvPicPr>
        <xdr:cNvPr id="325" name="image8.png">
          <a:extLst>
            <a:ext uri="{FF2B5EF4-FFF2-40B4-BE49-F238E27FC236}">
              <a16:creationId xmlns:a16="http://schemas.microsoft.com/office/drawing/2014/main" id="{5737B1C1-2990-4EB5-98C6-4836DAF85B3A}"/>
            </a:ext>
          </a:extLst>
        </xdr:cNvPr>
        <xdr:cNvPicPr preferRelativeResize="0"/>
      </xdr:nvPicPr>
      <xdr:blipFill>
        <a:blip xmlns:r="http://schemas.openxmlformats.org/officeDocument/2006/relationships" r:embed="rId1" cstate="print"/>
        <a:stretch>
          <a:fillRect/>
        </a:stretch>
      </xdr:blipFill>
      <xdr:spPr>
        <a:xfrm>
          <a:off x="4162425" y="7153275"/>
          <a:ext cx="0" cy="342900"/>
        </a:xfrm>
        <a:prstGeom prst="rect">
          <a:avLst/>
        </a:prstGeom>
        <a:noFill/>
      </xdr:spPr>
    </xdr:pic>
    <xdr:clientData fLocksWithSheet="0"/>
  </xdr:oneCellAnchor>
  <xdr:oneCellAnchor>
    <xdr:from>
      <xdr:col>11</xdr:col>
      <xdr:colOff>85725</xdr:colOff>
      <xdr:row>35</xdr:row>
      <xdr:rowOff>0</xdr:rowOff>
    </xdr:from>
    <xdr:ext cx="0" cy="342900"/>
    <xdr:pic>
      <xdr:nvPicPr>
        <xdr:cNvPr id="326" name="image8.png">
          <a:extLst>
            <a:ext uri="{FF2B5EF4-FFF2-40B4-BE49-F238E27FC236}">
              <a16:creationId xmlns:a16="http://schemas.microsoft.com/office/drawing/2014/main" id="{D4D229E3-2AB1-4065-9497-9ADA5022C21D}"/>
            </a:ext>
          </a:extLst>
        </xdr:cNvPr>
        <xdr:cNvPicPr preferRelativeResize="0"/>
      </xdr:nvPicPr>
      <xdr:blipFill>
        <a:blip xmlns:r="http://schemas.openxmlformats.org/officeDocument/2006/relationships" r:embed="rId1" cstate="print"/>
        <a:stretch>
          <a:fillRect/>
        </a:stretch>
      </xdr:blipFill>
      <xdr:spPr>
        <a:xfrm>
          <a:off x="1466850" y="7334250"/>
          <a:ext cx="0" cy="342900"/>
        </a:xfrm>
        <a:prstGeom prst="rect">
          <a:avLst/>
        </a:prstGeom>
        <a:noFill/>
      </xdr:spPr>
    </xdr:pic>
    <xdr:clientData fLocksWithSheet="0"/>
  </xdr:oneCellAnchor>
  <xdr:oneCellAnchor>
    <xdr:from>
      <xdr:col>11</xdr:col>
      <xdr:colOff>76200</xdr:colOff>
      <xdr:row>35</xdr:row>
      <xdr:rowOff>0</xdr:rowOff>
    </xdr:from>
    <xdr:ext cx="0" cy="342900"/>
    <xdr:pic>
      <xdr:nvPicPr>
        <xdr:cNvPr id="327" name="image8.png">
          <a:extLst>
            <a:ext uri="{FF2B5EF4-FFF2-40B4-BE49-F238E27FC236}">
              <a16:creationId xmlns:a16="http://schemas.microsoft.com/office/drawing/2014/main" id="{4B15CAD7-C182-41D9-B4AB-17DA729C0030}"/>
            </a:ext>
          </a:extLst>
        </xdr:cNvPr>
        <xdr:cNvPicPr preferRelativeResize="0"/>
      </xdr:nvPicPr>
      <xdr:blipFill>
        <a:blip xmlns:r="http://schemas.openxmlformats.org/officeDocument/2006/relationships" r:embed="rId1" cstate="print"/>
        <a:stretch>
          <a:fillRect/>
        </a:stretch>
      </xdr:blipFill>
      <xdr:spPr>
        <a:xfrm>
          <a:off x="1457325" y="7334250"/>
          <a:ext cx="0" cy="342900"/>
        </a:xfrm>
        <a:prstGeom prst="rect">
          <a:avLst/>
        </a:prstGeom>
        <a:noFill/>
      </xdr:spPr>
    </xdr:pic>
    <xdr:clientData fLocksWithSheet="0"/>
  </xdr:oneCellAnchor>
  <xdr:oneCellAnchor>
    <xdr:from>
      <xdr:col>14</xdr:col>
      <xdr:colOff>85725</xdr:colOff>
      <xdr:row>35</xdr:row>
      <xdr:rowOff>0</xdr:rowOff>
    </xdr:from>
    <xdr:ext cx="0" cy="342900"/>
    <xdr:pic>
      <xdr:nvPicPr>
        <xdr:cNvPr id="328" name="image8.png">
          <a:extLst>
            <a:ext uri="{FF2B5EF4-FFF2-40B4-BE49-F238E27FC236}">
              <a16:creationId xmlns:a16="http://schemas.microsoft.com/office/drawing/2014/main" id="{A6D5F0DB-011F-4AAD-A41C-9154469D8F8D}"/>
            </a:ext>
          </a:extLst>
        </xdr:cNvPr>
        <xdr:cNvPicPr preferRelativeResize="0"/>
      </xdr:nvPicPr>
      <xdr:blipFill>
        <a:blip xmlns:r="http://schemas.openxmlformats.org/officeDocument/2006/relationships" r:embed="rId1" cstate="print"/>
        <a:stretch>
          <a:fillRect/>
        </a:stretch>
      </xdr:blipFill>
      <xdr:spPr>
        <a:xfrm>
          <a:off x="4171950" y="7334250"/>
          <a:ext cx="0" cy="342900"/>
        </a:xfrm>
        <a:prstGeom prst="rect">
          <a:avLst/>
        </a:prstGeom>
        <a:noFill/>
      </xdr:spPr>
    </xdr:pic>
    <xdr:clientData fLocksWithSheet="0"/>
  </xdr:oneCellAnchor>
  <xdr:oneCellAnchor>
    <xdr:from>
      <xdr:col>14</xdr:col>
      <xdr:colOff>76200</xdr:colOff>
      <xdr:row>35</xdr:row>
      <xdr:rowOff>0</xdr:rowOff>
    </xdr:from>
    <xdr:ext cx="0" cy="342900"/>
    <xdr:pic>
      <xdr:nvPicPr>
        <xdr:cNvPr id="329" name="image8.png">
          <a:extLst>
            <a:ext uri="{FF2B5EF4-FFF2-40B4-BE49-F238E27FC236}">
              <a16:creationId xmlns:a16="http://schemas.microsoft.com/office/drawing/2014/main" id="{C58526AF-A923-4FD6-8008-60ADFB1B8E32}"/>
            </a:ext>
          </a:extLst>
        </xdr:cNvPr>
        <xdr:cNvPicPr preferRelativeResize="0"/>
      </xdr:nvPicPr>
      <xdr:blipFill>
        <a:blip xmlns:r="http://schemas.openxmlformats.org/officeDocument/2006/relationships" r:embed="rId1" cstate="print"/>
        <a:stretch>
          <a:fillRect/>
        </a:stretch>
      </xdr:blipFill>
      <xdr:spPr>
        <a:xfrm>
          <a:off x="4162425" y="7334250"/>
          <a:ext cx="0" cy="342900"/>
        </a:xfrm>
        <a:prstGeom prst="rect">
          <a:avLst/>
        </a:prstGeom>
        <a:noFill/>
      </xdr:spPr>
    </xdr:pic>
    <xdr:clientData fLocksWithSheet="0"/>
  </xdr:oneCellAnchor>
  <xdr:oneCellAnchor>
    <xdr:from>
      <xdr:col>12</xdr:col>
      <xdr:colOff>85725</xdr:colOff>
      <xdr:row>35</xdr:row>
      <xdr:rowOff>0</xdr:rowOff>
    </xdr:from>
    <xdr:ext cx="0" cy="342900"/>
    <xdr:pic>
      <xdr:nvPicPr>
        <xdr:cNvPr id="330" name="image8.png">
          <a:extLst>
            <a:ext uri="{FF2B5EF4-FFF2-40B4-BE49-F238E27FC236}">
              <a16:creationId xmlns:a16="http://schemas.microsoft.com/office/drawing/2014/main" id="{58570E42-E441-4D50-BF61-6D621BDAE243}"/>
            </a:ext>
          </a:extLst>
        </xdr:cNvPr>
        <xdr:cNvPicPr preferRelativeResize="0"/>
      </xdr:nvPicPr>
      <xdr:blipFill>
        <a:blip xmlns:r="http://schemas.openxmlformats.org/officeDocument/2006/relationships" r:embed="rId1" cstate="print"/>
        <a:stretch>
          <a:fillRect/>
        </a:stretch>
      </xdr:blipFill>
      <xdr:spPr>
        <a:xfrm>
          <a:off x="2362200" y="7334250"/>
          <a:ext cx="0" cy="342900"/>
        </a:xfrm>
        <a:prstGeom prst="rect">
          <a:avLst/>
        </a:prstGeom>
        <a:noFill/>
      </xdr:spPr>
    </xdr:pic>
    <xdr:clientData fLocksWithSheet="0"/>
  </xdr:oneCellAnchor>
  <xdr:oneCellAnchor>
    <xdr:from>
      <xdr:col>11</xdr:col>
      <xdr:colOff>85725</xdr:colOff>
      <xdr:row>35</xdr:row>
      <xdr:rowOff>0</xdr:rowOff>
    </xdr:from>
    <xdr:ext cx="0" cy="342900"/>
    <xdr:pic>
      <xdr:nvPicPr>
        <xdr:cNvPr id="332" name="image8.png">
          <a:extLst>
            <a:ext uri="{FF2B5EF4-FFF2-40B4-BE49-F238E27FC236}">
              <a16:creationId xmlns:a16="http://schemas.microsoft.com/office/drawing/2014/main" id="{7DB56651-1D17-47F7-BCC7-41E0C467F6E5}"/>
            </a:ext>
          </a:extLst>
        </xdr:cNvPr>
        <xdr:cNvPicPr preferRelativeResize="0"/>
      </xdr:nvPicPr>
      <xdr:blipFill>
        <a:blip xmlns:r="http://schemas.openxmlformats.org/officeDocument/2006/relationships" r:embed="rId1" cstate="print"/>
        <a:stretch>
          <a:fillRect/>
        </a:stretch>
      </xdr:blipFill>
      <xdr:spPr>
        <a:xfrm>
          <a:off x="1466850" y="7334250"/>
          <a:ext cx="0" cy="342900"/>
        </a:xfrm>
        <a:prstGeom prst="rect">
          <a:avLst/>
        </a:prstGeom>
        <a:noFill/>
      </xdr:spPr>
    </xdr:pic>
    <xdr:clientData fLocksWithSheet="0"/>
  </xdr:oneCellAnchor>
  <xdr:oneCellAnchor>
    <xdr:from>
      <xdr:col>11</xdr:col>
      <xdr:colOff>76200</xdr:colOff>
      <xdr:row>35</xdr:row>
      <xdr:rowOff>0</xdr:rowOff>
    </xdr:from>
    <xdr:ext cx="0" cy="342900"/>
    <xdr:pic>
      <xdr:nvPicPr>
        <xdr:cNvPr id="333" name="image8.png">
          <a:extLst>
            <a:ext uri="{FF2B5EF4-FFF2-40B4-BE49-F238E27FC236}">
              <a16:creationId xmlns:a16="http://schemas.microsoft.com/office/drawing/2014/main" id="{6B3518C7-A6ED-4F93-95C6-34CC8230ABDE}"/>
            </a:ext>
          </a:extLst>
        </xdr:cNvPr>
        <xdr:cNvPicPr preferRelativeResize="0"/>
      </xdr:nvPicPr>
      <xdr:blipFill>
        <a:blip xmlns:r="http://schemas.openxmlformats.org/officeDocument/2006/relationships" r:embed="rId1" cstate="print"/>
        <a:stretch>
          <a:fillRect/>
        </a:stretch>
      </xdr:blipFill>
      <xdr:spPr>
        <a:xfrm>
          <a:off x="1457325" y="7334250"/>
          <a:ext cx="0" cy="342900"/>
        </a:xfrm>
        <a:prstGeom prst="rect">
          <a:avLst/>
        </a:prstGeom>
        <a:noFill/>
      </xdr:spPr>
    </xdr:pic>
    <xdr:clientData fLocksWithSheet="0"/>
  </xdr:oneCellAnchor>
  <xdr:oneCellAnchor>
    <xdr:from>
      <xdr:col>13</xdr:col>
      <xdr:colOff>85725</xdr:colOff>
      <xdr:row>35</xdr:row>
      <xdr:rowOff>0</xdr:rowOff>
    </xdr:from>
    <xdr:ext cx="0" cy="342900"/>
    <xdr:pic>
      <xdr:nvPicPr>
        <xdr:cNvPr id="334" name="image8.png">
          <a:extLst>
            <a:ext uri="{FF2B5EF4-FFF2-40B4-BE49-F238E27FC236}">
              <a16:creationId xmlns:a16="http://schemas.microsoft.com/office/drawing/2014/main" id="{18E1BFF3-03E2-4909-9261-225F365AA6D2}"/>
            </a:ext>
          </a:extLst>
        </xdr:cNvPr>
        <xdr:cNvPicPr preferRelativeResize="0"/>
      </xdr:nvPicPr>
      <xdr:blipFill>
        <a:blip xmlns:r="http://schemas.openxmlformats.org/officeDocument/2006/relationships" r:embed="rId1" cstate="print"/>
        <a:stretch>
          <a:fillRect/>
        </a:stretch>
      </xdr:blipFill>
      <xdr:spPr>
        <a:xfrm>
          <a:off x="3257550" y="7334250"/>
          <a:ext cx="0" cy="342900"/>
        </a:xfrm>
        <a:prstGeom prst="rect">
          <a:avLst/>
        </a:prstGeom>
        <a:noFill/>
      </xdr:spPr>
    </xdr:pic>
    <xdr:clientData fLocksWithSheet="0"/>
  </xdr:oneCellAnchor>
  <xdr:oneCellAnchor>
    <xdr:from>
      <xdr:col>13</xdr:col>
      <xdr:colOff>76200</xdr:colOff>
      <xdr:row>35</xdr:row>
      <xdr:rowOff>0</xdr:rowOff>
    </xdr:from>
    <xdr:ext cx="0" cy="342900"/>
    <xdr:pic>
      <xdr:nvPicPr>
        <xdr:cNvPr id="335" name="image8.png">
          <a:extLst>
            <a:ext uri="{FF2B5EF4-FFF2-40B4-BE49-F238E27FC236}">
              <a16:creationId xmlns:a16="http://schemas.microsoft.com/office/drawing/2014/main" id="{D3D8F184-9B56-4C40-A63C-0818A9EDF4CB}"/>
            </a:ext>
          </a:extLst>
        </xdr:cNvPr>
        <xdr:cNvPicPr preferRelativeResize="0"/>
      </xdr:nvPicPr>
      <xdr:blipFill>
        <a:blip xmlns:r="http://schemas.openxmlformats.org/officeDocument/2006/relationships" r:embed="rId1" cstate="print"/>
        <a:stretch>
          <a:fillRect/>
        </a:stretch>
      </xdr:blipFill>
      <xdr:spPr>
        <a:xfrm>
          <a:off x="3248025" y="7334250"/>
          <a:ext cx="0" cy="342900"/>
        </a:xfrm>
        <a:prstGeom prst="rect">
          <a:avLst/>
        </a:prstGeom>
        <a:noFill/>
      </xdr:spPr>
    </xdr:pic>
    <xdr:clientData fLocksWithSheet="0"/>
  </xdr:oneCellAnchor>
  <xdr:oneCellAnchor>
    <xdr:from>
      <xdr:col>15</xdr:col>
      <xdr:colOff>85725</xdr:colOff>
      <xdr:row>35</xdr:row>
      <xdr:rowOff>0</xdr:rowOff>
    </xdr:from>
    <xdr:ext cx="0" cy="342900"/>
    <xdr:pic>
      <xdr:nvPicPr>
        <xdr:cNvPr id="336" name="image8.png">
          <a:extLst>
            <a:ext uri="{FF2B5EF4-FFF2-40B4-BE49-F238E27FC236}">
              <a16:creationId xmlns:a16="http://schemas.microsoft.com/office/drawing/2014/main" id="{7C7569ED-A080-483F-B5D6-70E5309F1BEC}"/>
            </a:ext>
          </a:extLst>
        </xdr:cNvPr>
        <xdr:cNvPicPr preferRelativeResize="0"/>
      </xdr:nvPicPr>
      <xdr:blipFill>
        <a:blip xmlns:r="http://schemas.openxmlformats.org/officeDocument/2006/relationships" r:embed="rId1" cstate="print"/>
        <a:stretch>
          <a:fillRect/>
        </a:stretch>
      </xdr:blipFill>
      <xdr:spPr>
        <a:xfrm>
          <a:off x="5067300" y="7334250"/>
          <a:ext cx="0" cy="342900"/>
        </a:xfrm>
        <a:prstGeom prst="rect">
          <a:avLst/>
        </a:prstGeom>
        <a:noFill/>
      </xdr:spPr>
    </xdr:pic>
    <xdr:clientData fLocksWithSheet="0"/>
  </xdr:oneCellAnchor>
  <xdr:oneCellAnchor>
    <xdr:from>
      <xdr:col>15</xdr:col>
      <xdr:colOff>76200</xdr:colOff>
      <xdr:row>35</xdr:row>
      <xdr:rowOff>0</xdr:rowOff>
    </xdr:from>
    <xdr:ext cx="0" cy="342900"/>
    <xdr:pic>
      <xdr:nvPicPr>
        <xdr:cNvPr id="337" name="image8.png">
          <a:extLst>
            <a:ext uri="{FF2B5EF4-FFF2-40B4-BE49-F238E27FC236}">
              <a16:creationId xmlns:a16="http://schemas.microsoft.com/office/drawing/2014/main" id="{C8068DA4-374F-4BD0-AFEA-69E99F4F1471}"/>
            </a:ext>
          </a:extLst>
        </xdr:cNvPr>
        <xdr:cNvPicPr preferRelativeResize="0"/>
      </xdr:nvPicPr>
      <xdr:blipFill>
        <a:blip xmlns:r="http://schemas.openxmlformats.org/officeDocument/2006/relationships" r:embed="rId1" cstate="print"/>
        <a:stretch>
          <a:fillRect/>
        </a:stretch>
      </xdr:blipFill>
      <xdr:spPr>
        <a:xfrm>
          <a:off x="5057775" y="7334250"/>
          <a:ext cx="0" cy="342900"/>
        </a:xfrm>
        <a:prstGeom prst="rect">
          <a:avLst/>
        </a:prstGeom>
        <a:noFill/>
      </xdr:spPr>
    </xdr:pic>
    <xdr:clientData fLocksWithSheet="0"/>
  </xdr:oneCellAnchor>
  <xdr:oneCellAnchor>
    <xdr:from>
      <xdr:col>14</xdr:col>
      <xdr:colOff>85725</xdr:colOff>
      <xdr:row>35</xdr:row>
      <xdr:rowOff>0</xdr:rowOff>
    </xdr:from>
    <xdr:ext cx="0" cy="342900"/>
    <xdr:pic>
      <xdr:nvPicPr>
        <xdr:cNvPr id="338" name="image8.png">
          <a:extLst>
            <a:ext uri="{FF2B5EF4-FFF2-40B4-BE49-F238E27FC236}">
              <a16:creationId xmlns:a16="http://schemas.microsoft.com/office/drawing/2014/main" id="{E1046D36-6411-4E39-B00F-C84B9DE8200A}"/>
            </a:ext>
          </a:extLst>
        </xdr:cNvPr>
        <xdr:cNvPicPr preferRelativeResize="0"/>
      </xdr:nvPicPr>
      <xdr:blipFill>
        <a:blip xmlns:r="http://schemas.openxmlformats.org/officeDocument/2006/relationships" r:embed="rId1" cstate="print"/>
        <a:stretch>
          <a:fillRect/>
        </a:stretch>
      </xdr:blipFill>
      <xdr:spPr>
        <a:xfrm>
          <a:off x="4171950" y="7334250"/>
          <a:ext cx="0" cy="342900"/>
        </a:xfrm>
        <a:prstGeom prst="rect">
          <a:avLst/>
        </a:prstGeom>
        <a:noFill/>
      </xdr:spPr>
    </xdr:pic>
    <xdr:clientData fLocksWithSheet="0"/>
  </xdr:oneCellAnchor>
  <xdr:oneCellAnchor>
    <xdr:from>
      <xdr:col>14</xdr:col>
      <xdr:colOff>76200</xdr:colOff>
      <xdr:row>35</xdr:row>
      <xdr:rowOff>0</xdr:rowOff>
    </xdr:from>
    <xdr:ext cx="0" cy="342900"/>
    <xdr:pic>
      <xdr:nvPicPr>
        <xdr:cNvPr id="339" name="image8.png">
          <a:extLst>
            <a:ext uri="{FF2B5EF4-FFF2-40B4-BE49-F238E27FC236}">
              <a16:creationId xmlns:a16="http://schemas.microsoft.com/office/drawing/2014/main" id="{94B1CD78-B95F-4221-B590-DE80F2714ECB}"/>
            </a:ext>
          </a:extLst>
        </xdr:cNvPr>
        <xdr:cNvPicPr preferRelativeResize="0"/>
      </xdr:nvPicPr>
      <xdr:blipFill>
        <a:blip xmlns:r="http://schemas.openxmlformats.org/officeDocument/2006/relationships" r:embed="rId1" cstate="print"/>
        <a:stretch>
          <a:fillRect/>
        </a:stretch>
      </xdr:blipFill>
      <xdr:spPr>
        <a:xfrm>
          <a:off x="4162425" y="7334250"/>
          <a:ext cx="0" cy="342900"/>
        </a:xfrm>
        <a:prstGeom prst="rect">
          <a:avLst/>
        </a:prstGeom>
        <a:noFill/>
      </xdr:spPr>
    </xdr:pic>
    <xdr:clientData fLocksWithSheet="0"/>
  </xdr:oneCellAnchor>
  <xdr:oneCellAnchor>
    <xdr:from>
      <xdr:col>4</xdr:col>
      <xdr:colOff>85725</xdr:colOff>
      <xdr:row>44</xdr:row>
      <xdr:rowOff>0</xdr:rowOff>
    </xdr:from>
    <xdr:ext cx="0" cy="342900"/>
    <xdr:pic>
      <xdr:nvPicPr>
        <xdr:cNvPr id="340" name="image8.png">
          <a:extLst>
            <a:ext uri="{FF2B5EF4-FFF2-40B4-BE49-F238E27FC236}">
              <a16:creationId xmlns:a16="http://schemas.microsoft.com/office/drawing/2014/main" id="{7096F331-1739-4521-A016-0FF13E4FE638}"/>
            </a:ext>
          </a:extLst>
        </xdr:cNvPr>
        <xdr:cNvPicPr preferRelativeResize="0"/>
      </xdr:nvPicPr>
      <xdr:blipFill>
        <a:blip xmlns:r="http://schemas.openxmlformats.org/officeDocument/2006/relationships" r:embed="rId1" cstate="print"/>
        <a:stretch>
          <a:fillRect/>
        </a:stretch>
      </xdr:blipFill>
      <xdr:spPr>
        <a:xfrm>
          <a:off x="1466850" y="7153275"/>
          <a:ext cx="0" cy="342900"/>
        </a:xfrm>
        <a:prstGeom prst="rect">
          <a:avLst/>
        </a:prstGeom>
        <a:noFill/>
      </xdr:spPr>
    </xdr:pic>
    <xdr:clientData fLocksWithSheet="0"/>
  </xdr:oneCellAnchor>
  <xdr:oneCellAnchor>
    <xdr:from>
      <xdr:col>4</xdr:col>
      <xdr:colOff>76200</xdr:colOff>
      <xdr:row>44</xdr:row>
      <xdr:rowOff>0</xdr:rowOff>
    </xdr:from>
    <xdr:ext cx="0" cy="342900"/>
    <xdr:pic>
      <xdr:nvPicPr>
        <xdr:cNvPr id="341" name="image8.png">
          <a:extLst>
            <a:ext uri="{FF2B5EF4-FFF2-40B4-BE49-F238E27FC236}">
              <a16:creationId xmlns:a16="http://schemas.microsoft.com/office/drawing/2014/main" id="{1052329C-A7D8-4B10-AD0C-8FFC9436383A}"/>
            </a:ext>
          </a:extLst>
        </xdr:cNvPr>
        <xdr:cNvPicPr preferRelativeResize="0"/>
      </xdr:nvPicPr>
      <xdr:blipFill>
        <a:blip xmlns:r="http://schemas.openxmlformats.org/officeDocument/2006/relationships" r:embed="rId1" cstate="print"/>
        <a:stretch>
          <a:fillRect/>
        </a:stretch>
      </xdr:blipFill>
      <xdr:spPr>
        <a:xfrm>
          <a:off x="1457325" y="7153275"/>
          <a:ext cx="0" cy="342900"/>
        </a:xfrm>
        <a:prstGeom prst="rect">
          <a:avLst/>
        </a:prstGeom>
        <a:noFill/>
      </xdr:spPr>
    </xdr:pic>
    <xdr:clientData fLocksWithSheet="0"/>
  </xdr:oneCellAnchor>
  <xdr:oneCellAnchor>
    <xdr:from>
      <xdr:col>7</xdr:col>
      <xdr:colOff>85725</xdr:colOff>
      <xdr:row>44</xdr:row>
      <xdr:rowOff>0</xdr:rowOff>
    </xdr:from>
    <xdr:ext cx="0" cy="342900"/>
    <xdr:pic>
      <xdr:nvPicPr>
        <xdr:cNvPr id="342" name="image8.png">
          <a:extLst>
            <a:ext uri="{FF2B5EF4-FFF2-40B4-BE49-F238E27FC236}">
              <a16:creationId xmlns:a16="http://schemas.microsoft.com/office/drawing/2014/main" id="{6A7B14D4-BD4F-4378-96FE-23A71E6292C4}"/>
            </a:ext>
          </a:extLst>
        </xdr:cNvPr>
        <xdr:cNvPicPr preferRelativeResize="0"/>
      </xdr:nvPicPr>
      <xdr:blipFill>
        <a:blip xmlns:r="http://schemas.openxmlformats.org/officeDocument/2006/relationships" r:embed="rId1" cstate="print"/>
        <a:stretch>
          <a:fillRect/>
        </a:stretch>
      </xdr:blipFill>
      <xdr:spPr>
        <a:xfrm>
          <a:off x="4171950" y="7153275"/>
          <a:ext cx="0" cy="342900"/>
        </a:xfrm>
        <a:prstGeom prst="rect">
          <a:avLst/>
        </a:prstGeom>
        <a:noFill/>
      </xdr:spPr>
    </xdr:pic>
    <xdr:clientData fLocksWithSheet="0"/>
  </xdr:oneCellAnchor>
  <xdr:oneCellAnchor>
    <xdr:from>
      <xdr:col>7</xdr:col>
      <xdr:colOff>76200</xdr:colOff>
      <xdr:row>44</xdr:row>
      <xdr:rowOff>0</xdr:rowOff>
    </xdr:from>
    <xdr:ext cx="0" cy="342900"/>
    <xdr:pic>
      <xdr:nvPicPr>
        <xdr:cNvPr id="343" name="image8.png">
          <a:extLst>
            <a:ext uri="{FF2B5EF4-FFF2-40B4-BE49-F238E27FC236}">
              <a16:creationId xmlns:a16="http://schemas.microsoft.com/office/drawing/2014/main" id="{822B18F1-6DB6-40E8-BC29-6D9F4A6DA92C}"/>
            </a:ext>
          </a:extLst>
        </xdr:cNvPr>
        <xdr:cNvPicPr preferRelativeResize="0"/>
      </xdr:nvPicPr>
      <xdr:blipFill>
        <a:blip xmlns:r="http://schemas.openxmlformats.org/officeDocument/2006/relationships" r:embed="rId1" cstate="print"/>
        <a:stretch>
          <a:fillRect/>
        </a:stretch>
      </xdr:blipFill>
      <xdr:spPr>
        <a:xfrm>
          <a:off x="4162425" y="7153275"/>
          <a:ext cx="0" cy="342900"/>
        </a:xfrm>
        <a:prstGeom prst="rect">
          <a:avLst/>
        </a:prstGeom>
        <a:noFill/>
      </xdr:spPr>
    </xdr:pic>
    <xdr:clientData fLocksWithSheet="0"/>
  </xdr:oneCellAnchor>
  <xdr:oneCellAnchor>
    <xdr:from>
      <xdr:col>11</xdr:col>
      <xdr:colOff>85725</xdr:colOff>
      <xdr:row>44</xdr:row>
      <xdr:rowOff>0</xdr:rowOff>
    </xdr:from>
    <xdr:ext cx="0" cy="342900"/>
    <xdr:pic>
      <xdr:nvPicPr>
        <xdr:cNvPr id="344" name="image8.png">
          <a:extLst>
            <a:ext uri="{FF2B5EF4-FFF2-40B4-BE49-F238E27FC236}">
              <a16:creationId xmlns:a16="http://schemas.microsoft.com/office/drawing/2014/main" id="{FC704442-4479-43F3-82EF-939B7D2B427B}"/>
            </a:ext>
          </a:extLst>
        </xdr:cNvPr>
        <xdr:cNvPicPr preferRelativeResize="0"/>
      </xdr:nvPicPr>
      <xdr:blipFill>
        <a:blip xmlns:r="http://schemas.openxmlformats.org/officeDocument/2006/relationships" r:embed="rId1" cstate="print"/>
        <a:stretch>
          <a:fillRect/>
        </a:stretch>
      </xdr:blipFill>
      <xdr:spPr>
        <a:xfrm>
          <a:off x="7077075" y="7153275"/>
          <a:ext cx="0" cy="342900"/>
        </a:xfrm>
        <a:prstGeom prst="rect">
          <a:avLst/>
        </a:prstGeom>
        <a:noFill/>
      </xdr:spPr>
    </xdr:pic>
    <xdr:clientData fLocksWithSheet="0"/>
  </xdr:oneCellAnchor>
  <xdr:oneCellAnchor>
    <xdr:from>
      <xdr:col>11</xdr:col>
      <xdr:colOff>76200</xdr:colOff>
      <xdr:row>44</xdr:row>
      <xdr:rowOff>0</xdr:rowOff>
    </xdr:from>
    <xdr:ext cx="0" cy="342900"/>
    <xdr:pic>
      <xdr:nvPicPr>
        <xdr:cNvPr id="345" name="image8.png">
          <a:extLst>
            <a:ext uri="{FF2B5EF4-FFF2-40B4-BE49-F238E27FC236}">
              <a16:creationId xmlns:a16="http://schemas.microsoft.com/office/drawing/2014/main" id="{CE946FD5-AF6A-4518-A9E1-6F91089184E7}"/>
            </a:ext>
          </a:extLst>
        </xdr:cNvPr>
        <xdr:cNvPicPr preferRelativeResize="0"/>
      </xdr:nvPicPr>
      <xdr:blipFill>
        <a:blip xmlns:r="http://schemas.openxmlformats.org/officeDocument/2006/relationships" r:embed="rId1" cstate="print"/>
        <a:stretch>
          <a:fillRect/>
        </a:stretch>
      </xdr:blipFill>
      <xdr:spPr>
        <a:xfrm>
          <a:off x="7067550" y="7153275"/>
          <a:ext cx="0" cy="342900"/>
        </a:xfrm>
        <a:prstGeom prst="rect">
          <a:avLst/>
        </a:prstGeom>
        <a:noFill/>
      </xdr:spPr>
    </xdr:pic>
    <xdr:clientData fLocksWithSheet="0"/>
  </xdr:oneCellAnchor>
  <xdr:oneCellAnchor>
    <xdr:from>
      <xdr:col>14</xdr:col>
      <xdr:colOff>85725</xdr:colOff>
      <xdr:row>44</xdr:row>
      <xdr:rowOff>0</xdr:rowOff>
    </xdr:from>
    <xdr:ext cx="0" cy="342900"/>
    <xdr:pic>
      <xdr:nvPicPr>
        <xdr:cNvPr id="346" name="image8.png">
          <a:extLst>
            <a:ext uri="{FF2B5EF4-FFF2-40B4-BE49-F238E27FC236}">
              <a16:creationId xmlns:a16="http://schemas.microsoft.com/office/drawing/2014/main" id="{B4ED1F36-A5F0-41D3-B832-98D24454A79F}"/>
            </a:ext>
          </a:extLst>
        </xdr:cNvPr>
        <xdr:cNvPicPr preferRelativeResize="0"/>
      </xdr:nvPicPr>
      <xdr:blipFill>
        <a:blip xmlns:r="http://schemas.openxmlformats.org/officeDocument/2006/relationships" r:embed="rId1" cstate="print"/>
        <a:stretch>
          <a:fillRect/>
        </a:stretch>
      </xdr:blipFill>
      <xdr:spPr>
        <a:xfrm>
          <a:off x="9763125" y="7153275"/>
          <a:ext cx="0" cy="342900"/>
        </a:xfrm>
        <a:prstGeom prst="rect">
          <a:avLst/>
        </a:prstGeom>
        <a:noFill/>
      </xdr:spPr>
    </xdr:pic>
    <xdr:clientData fLocksWithSheet="0"/>
  </xdr:oneCellAnchor>
  <xdr:oneCellAnchor>
    <xdr:from>
      <xdr:col>14</xdr:col>
      <xdr:colOff>76200</xdr:colOff>
      <xdr:row>44</xdr:row>
      <xdr:rowOff>0</xdr:rowOff>
    </xdr:from>
    <xdr:ext cx="0" cy="342900"/>
    <xdr:pic>
      <xdr:nvPicPr>
        <xdr:cNvPr id="347" name="image8.png">
          <a:extLst>
            <a:ext uri="{FF2B5EF4-FFF2-40B4-BE49-F238E27FC236}">
              <a16:creationId xmlns:a16="http://schemas.microsoft.com/office/drawing/2014/main" id="{25751337-5F0D-4443-8534-9A8ED8BE4073}"/>
            </a:ext>
          </a:extLst>
        </xdr:cNvPr>
        <xdr:cNvPicPr preferRelativeResize="0"/>
      </xdr:nvPicPr>
      <xdr:blipFill>
        <a:blip xmlns:r="http://schemas.openxmlformats.org/officeDocument/2006/relationships" r:embed="rId1" cstate="print"/>
        <a:stretch>
          <a:fillRect/>
        </a:stretch>
      </xdr:blipFill>
      <xdr:spPr>
        <a:xfrm>
          <a:off x="9753600" y="7153275"/>
          <a:ext cx="0" cy="342900"/>
        </a:xfrm>
        <a:prstGeom prst="rect">
          <a:avLst/>
        </a:prstGeom>
        <a:noFill/>
      </xdr:spPr>
    </xdr:pic>
    <xdr:clientData fLocksWithSheet="0"/>
  </xdr:oneCellAnchor>
  <xdr:oneCellAnchor>
    <xdr:from>
      <xdr:col>14</xdr:col>
      <xdr:colOff>85725</xdr:colOff>
      <xdr:row>44</xdr:row>
      <xdr:rowOff>0</xdr:rowOff>
    </xdr:from>
    <xdr:ext cx="0" cy="342900"/>
    <xdr:pic>
      <xdr:nvPicPr>
        <xdr:cNvPr id="348" name="image8.png">
          <a:extLst>
            <a:ext uri="{FF2B5EF4-FFF2-40B4-BE49-F238E27FC236}">
              <a16:creationId xmlns:a16="http://schemas.microsoft.com/office/drawing/2014/main" id="{7C5D32D8-2E37-484E-9E75-B231882D8246}"/>
            </a:ext>
          </a:extLst>
        </xdr:cNvPr>
        <xdr:cNvPicPr preferRelativeResize="0"/>
      </xdr:nvPicPr>
      <xdr:blipFill>
        <a:blip xmlns:r="http://schemas.openxmlformats.org/officeDocument/2006/relationships" r:embed="rId1" cstate="print"/>
        <a:stretch>
          <a:fillRect/>
        </a:stretch>
      </xdr:blipFill>
      <xdr:spPr>
        <a:xfrm>
          <a:off x="9763125" y="7153275"/>
          <a:ext cx="0" cy="342900"/>
        </a:xfrm>
        <a:prstGeom prst="rect">
          <a:avLst/>
        </a:prstGeom>
        <a:noFill/>
      </xdr:spPr>
    </xdr:pic>
    <xdr:clientData fLocksWithSheet="0"/>
  </xdr:oneCellAnchor>
  <xdr:oneCellAnchor>
    <xdr:from>
      <xdr:col>14</xdr:col>
      <xdr:colOff>76200</xdr:colOff>
      <xdr:row>44</xdr:row>
      <xdr:rowOff>0</xdr:rowOff>
    </xdr:from>
    <xdr:ext cx="0" cy="342900"/>
    <xdr:pic>
      <xdr:nvPicPr>
        <xdr:cNvPr id="349" name="image8.png">
          <a:extLst>
            <a:ext uri="{FF2B5EF4-FFF2-40B4-BE49-F238E27FC236}">
              <a16:creationId xmlns:a16="http://schemas.microsoft.com/office/drawing/2014/main" id="{7139E4BD-6060-48FC-80AA-31EA6C843AC0}"/>
            </a:ext>
          </a:extLst>
        </xdr:cNvPr>
        <xdr:cNvPicPr preferRelativeResize="0"/>
      </xdr:nvPicPr>
      <xdr:blipFill>
        <a:blip xmlns:r="http://schemas.openxmlformats.org/officeDocument/2006/relationships" r:embed="rId1" cstate="print"/>
        <a:stretch>
          <a:fillRect/>
        </a:stretch>
      </xdr:blipFill>
      <xdr:spPr>
        <a:xfrm>
          <a:off x="9753600" y="7153275"/>
          <a:ext cx="0" cy="342900"/>
        </a:xfrm>
        <a:prstGeom prst="rect">
          <a:avLst/>
        </a:prstGeom>
        <a:noFill/>
      </xdr:spPr>
    </xdr:pic>
    <xdr:clientData fLocksWithSheet="0"/>
  </xdr:oneCellAnchor>
  <xdr:oneCellAnchor>
    <xdr:from>
      <xdr:col>11</xdr:col>
      <xdr:colOff>85725</xdr:colOff>
      <xdr:row>44</xdr:row>
      <xdr:rowOff>0</xdr:rowOff>
    </xdr:from>
    <xdr:ext cx="0" cy="342900"/>
    <xdr:pic>
      <xdr:nvPicPr>
        <xdr:cNvPr id="350" name="image8.png">
          <a:extLst>
            <a:ext uri="{FF2B5EF4-FFF2-40B4-BE49-F238E27FC236}">
              <a16:creationId xmlns:a16="http://schemas.microsoft.com/office/drawing/2014/main" id="{5B7350FA-17B5-4D20-9975-E8AC3C4257A7}"/>
            </a:ext>
          </a:extLst>
        </xdr:cNvPr>
        <xdr:cNvPicPr preferRelativeResize="0"/>
      </xdr:nvPicPr>
      <xdr:blipFill>
        <a:blip xmlns:r="http://schemas.openxmlformats.org/officeDocument/2006/relationships" r:embed="rId1" cstate="print"/>
        <a:stretch>
          <a:fillRect/>
        </a:stretch>
      </xdr:blipFill>
      <xdr:spPr>
        <a:xfrm>
          <a:off x="7077075" y="7153275"/>
          <a:ext cx="0" cy="342900"/>
        </a:xfrm>
        <a:prstGeom prst="rect">
          <a:avLst/>
        </a:prstGeom>
        <a:noFill/>
      </xdr:spPr>
    </xdr:pic>
    <xdr:clientData fLocksWithSheet="0"/>
  </xdr:oneCellAnchor>
  <xdr:oneCellAnchor>
    <xdr:from>
      <xdr:col>11</xdr:col>
      <xdr:colOff>76200</xdr:colOff>
      <xdr:row>44</xdr:row>
      <xdr:rowOff>0</xdr:rowOff>
    </xdr:from>
    <xdr:ext cx="0" cy="342900"/>
    <xdr:pic>
      <xdr:nvPicPr>
        <xdr:cNvPr id="351" name="image8.png">
          <a:extLst>
            <a:ext uri="{FF2B5EF4-FFF2-40B4-BE49-F238E27FC236}">
              <a16:creationId xmlns:a16="http://schemas.microsoft.com/office/drawing/2014/main" id="{27C28661-520C-4D4F-AB32-8CBB216475CB}"/>
            </a:ext>
          </a:extLst>
        </xdr:cNvPr>
        <xdr:cNvPicPr preferRelativeResize="0"/>
      </xdr:nvPicPr>
      <xdr:blipFill>
        <a:blip xmlns:r="http://schemas.openxmlformats.org/officeDocument/2006/relationships" r:embed="rId1" cstate="print"/>
        <a:stretch>
          <a:fillRect/>
        </a:stretch>
      </xdr:blipFill>
      <xdr:spPr>
        <a:xfrm>
          <a:off x="7067550" y="7153275"/>
          <a:ext cx="0" cy="342900"/>
        </a:xfrm>
        <a:prstGeom prst="rect">
          <a:avLst/>
        </a:prstGeom>
        <a:noFill/>
      </xdr:spPr>
    </xdr:pic>
    <xdr:clientData fLocksWithSheet="0"/>
  </xdr:oneCellAnchor>
  <xdr:oneCellAnchor>
    <xdr:from>
      <xdr:col>5</xdr:col>
      <xdr:colOff>85725</xdr:colOff>
      <xdr:row>44</xdr:row>
      <xdr:rowOff>0</xdr:rowOff>
    </xdr:from>
    <xdr:ext cx="0" cy="342900"/>
    <xdr:pic>
      <xdr:nvPicPr>
        <xdr:cNvPr id="352" name="image8.png">
          <a:extLst>
            <a:ext uri="{FF2B5EF4-FFF2-40B4-BE49-F238E27FC236}">
              <a16:creationId xmlns:a16="http://schemas.microsoft.com/office/drawing/2014/main" id="{CA9E1CF9-9540-4F77-A326-93FFC1D6FE97}"/>
            </a:ext>
          </a:extLst>
        </xdr:cNvPr>
        <xdr:cNvPicPr preferRelativeResize="0"/>
      </xdr:nvPicPr>
      <xdr:blipFill>
        <a:blip xmlns:r="http://schemas.openxmlformats.org/officeDocument/2006/relationships" r:embed="rId1" cstate="print"/>
        <a:stretch>
          <a:fillRect/>
        </a:stretch>
      </xdr:blipFill>
      <xdr:spPr>
        <a:xfrm>
          <a:off x="2362200" y="7153275"/>
          <a:ext cx="0" cy="342900"/>
        </a:xfrm>
        <a:prstGeom prst="rect">
          <a:avLst/>
        </a:prstGeom>
        <a:noFill/>
      </xdr:spPr>
    </xdr:pic>
    <xdr:clientData fLocksWithSheet="0"/>
  </xdr:oneCellAnchor>
  <xdr:oneCellAnchor>
    <xdr:from>
      <xdr:col>5</xdr:col>
      <xdr:colOff>76200</xdr:colOff>
      <xdr:row>44</xdr:row>
      <xdr:rowOff>0</xdr:rowOff>
    </xdr:from>
    <xdr:ext cx="0" cy="342900"/>
    <xdr:pic>
      <xdr:nvPicPr>
        <xdr:cNvPr id="353" name="image8.png">
          <a:extLst>
            <a:ext uri="{FF2B5EF4-FFF2-40B4-BE49-F238E27FC236}">
              <a16:creationId xmlns:a16="http://schemas.microsoft.com/office/drawing/2014/main" id="{78B50DFC-F4E4-41C1-8940-BFE0E99AFF27}"/>
            </a:ext>
          </a:extLst>
        </xdr:cNvPr>
        <xdr:cNvPicPr preferRelativeResize="0"/>
      </xdr:nvPicPr>
      <xdr:blipFill>
        <a:blip xmlns:r="http://schemas.openxmlformats.org/officeDocument/2006/relationships" r:embed="rId1" cstate="print"/>
        <a:stretch>
          <a:fillRect/>
        </a:stretch>
      </xdr:blipFill>
      <xdr:spPr>
        <a:xfrm>
          <a:off x="2352675" y="7153275"/>
          <a:ext cx="0" cy="342900"/>
        </a:xfrm>
        <a:prstGeom prst="rect">
          <a:avLst/>
        </a:prstGeom>
        <a:noFill/>
      </xdr:spPr>
    </xdr:pic>
    <xdr:clientData fLocksWithSheet="0"/>
  </xdr:oneCellAnchor>
  <xdr:oneCellAnchor>
    <xdr:from>
      <xdr:col>4</xdr:col>
      <xdr:colOff>85725</xdr:colOff>
      <xdr:row>44</xdr:row>
      <xdr:rowOff>0</xdr:rowOff>
    </xdr:from>
    <xdr:ext cx="0" cy="342900"/>
    <xdr:pic>
      <xdr:nvPicPr>
        <xdr:cNvPr id="354" name="image8.png">
          <a:extLst>
            <a:ext uri="{FF2B5EF4-FFF2-40B4-BE49-F238E27FC236}">
              <a16:creationId xmlns:a16="http://schemas.microsoft.com/office/drawing/2014/main" id="{3B6055C1-A8B8-4BE8-BE4E-DBAACECE8D05}"/>
            </a:ext>
          </a:extLst>
        </xdr:cNvPr>
        <xdr:cNvPicPr preferRelativeResize="0"/>
      </xdr:nvPicPr>
      <xdr:blipFill>
        <a:blip xmlns:r="http://schemas.openxmlformats.org/officeDocument/2006/relationships" r:embed="rId1" cstate="print"/>
        <a:stretch>
          <a:fillRect/>
        </a:stretch>
      </xdr:blipFill>
      <xdr:spPr>
        <a:xfrm>
          <a:off x="1466850" y="7153275"/>
          <a:ext cx="0" cy="342900"/>
        </a:xfrm>
        <a:prstGeom prst="rect">
          <a:avLst/>
        </a:prstGeom>
        <a:noFill/>
      </xdr:spPr>
    </xdr:pic>
    <xdr:clientData fLocksWithSheet="0"/>
  </xdr:oneCellAnchor>
  <xdr:oneCellAnchor>
    <xdr:from>
      <xdr:col>4</xdr:col>
      <xdr:colOff>76200</xdr:colOff>
      <xdr:row>44</xdr:row>
      <xdr:rowOff>0</xdr:rowOff>
    </xdr:from>
    <xdr:ext cx="0" cy="342900"/>
    <xdr:pic>
      <xdr:nvPicPr>
        <xdr:cNvPr id="355" name="image8.png">
          <a:extLst>
            <a:ext uri="{FF2B5EF4-FFF2-40B4-BE49-F238E27FC236}">
              <a16:creationId xmlns:a16="http://schemas.microsoft.com/office/drawing/2014/main" id="{48BB67AA-4045-4B0B-9368-6C862BBB667B}"/>
            </a:ext>
          </a:extLst>
        </xdr:cNvPr>
        <xdr:cNvPicPr preferRelativeResize="0"/>
      </xdr:nvPicPr>
      <xdr:blipFill>
        <a:blip xmlns:r="http://schemas.openxmlformats.org/officeDocument/2006/relationships" r:embed="rId1" cstate="print"/>
        <a:stretch>
          <a:fillRect/>
        </a:stretch>
      </xdr:blipFill>
      <xdr:spPr>
        <a:xfrm>
          <a:off x="1457325" y="7153275"/>
          <a:ext cx="0" cy="342900"/>
        </a:xfrm>
        <a:prstGeom prst="rect">
          <a:avLst/>
        </a:prstGeom>
        <a:noFill/>
      </xdr:spPr>
    </xdr:pic>
    <xdr:clientData fLocksWithSheet="0"/>
  </xdr:oneCellAnchor>
  <xdr:oneCellAnchor>
    <xdr:from>
      <xdr:col>6</xdr:col>
      <xdr:colOff>85725</xdr:colOff>
      <xdr:row>44</xdr:row>
      <xdr:rowOff>0</xdr:rowOff>
    </xdr:from>
    <xdr:ext cx="0" cy="342900"/>
    <xdr:pic>
      <xdr:nvPicPr>
        <xdr:cNvPr id="356" name="image8.png">
          <a:extLst>
            <a:ext uri="{FF2B5EF4-FFF2-40B4-BE49-F238E27FC236}">
              <a16:creationId xmlns:a16="http://schemas.microsoft.com/office/drawing/2014/main" id="{4A88DCD1-C717-4679-8965-B44F307D0E21}"/>
            </a:ext>
          </a:extLst>
        </xdr:cNvPr>
        <xdr:cNvPicPr preferRelativeResize="0"/>
      </xdr:nvPicPr>
      <xdr:blipFill>
        <a:blip xmlns:r="http://schemas.openxmlformats.org/officeDocument/2006/relationships" r:embed="rId1" cstate="print"/>
        <a:stretch>
          <a:fillRect/>
        </a:stretch>
      </xdr:blipFill>
      <xdr:spPr>
        <a:xfrm>
          <a:off x="3257550" y="7153275"/>
          <a:ext cx="0" cy="342900"/>
        </a:xfrm>
        <a:prstGeom prst="rect">
          <a:avLst/>
        </a:prstGeom>
        <a:noFill/>
      </xdr:spPr>
    </xdr:pic>
    <xdr:clientData fLocksWithSheet="0"/>
  </xdr:oneCellAnchor>
  <xdr:oneCellAnchor>
    <xdr:from>
      <xdr:col>6</xdr:col>
      <xdr:colOff>76200</xdr:colOff>
      <xdr:row>44</xdr:row>
      <xdr:rowOff>0</xdr:rowOff>
    </xdr:from>
    <xdr:ext cx="0" cy="342900"/>
    <xdr:pic>
      <xdr:nvPicPr>
        <xdr:cNvPr id="357" name="image8.png">
          <a:extLst>
            <a:ext uri="{FF2B5EF4-FFF2-40B4-BE49-F238E27FC236}">
              <a16:creationId xmlns:a16="http://schemas.microsoft.com/office/drawing/2014/main" id="{49725ADC-F468-4BD2-B021-5ADC0EECCF71}"/>
            </a:ext>
          </a:extLst>
        </xdr:cNvPr>
        <xdr:cNvPicPr preferRelativeResize="0"/>
      </xdr:nvPicPr>
      <xdr:blipFill>
        <a:blip xmlns:r="http://schemas.openxmlformats.org/officeDocument/2006/relationships" r:embed="rId1" cstate="print"/>
        <a:stretch>
          <a:fillRect/>
        </a:stretch>
      </xdr:blipFill>
      <xdr:spPr>
        <a:xfrm>
          <a:off x="3248025" y="7153275"/>
          <a:ext cx="0" cy="342900"/>
        </a:xfrm>
        <a:prstGeom prst="rect">
          <a:avLst/>
        </a:prstGeom>
        <a:noFill/>
      </xdr:spPr>
    </xdr:pic>
    <xdr:clientData fLocksWithSheet="0"/>
  </xdr:oneCellAnchor>
  <xdr:oneCellAnchor>
    <xdr:from>
      <xdr:col>8</xdr:col>
      <xdr:colOff>85725</xdr:colOff>
      <xdr:row>44</xdr:row>
      <xdr:rowOff>0</xdr:rowOff>
    </xdr:from>
    <xdr:ext cx="0" cy="342900"/>
    <xdr:pic>
      <xdr:nvPicPr>
        <xdr:cNvPr id="358" name="image8.png">
          <a:extLst>
            <a:ext uri="{FF2B5EF4-FFF2-40B4-BE49-F238E27FC236}">
              <a16:creationId xmlns:a16="http://schemas.microsoft.com/office/drawing/2014/main" id="{92C85C86-C400-403F-B3F1-DBB1FC0FE79E}"/>
            </a:ext>
          </a:extLst>
        </xdr:cNvPr>
        <xdr:cNvPicPr preferRelativeResize="0"/>
      </xdr:nvPicPr>
      <xdr:blipFill>
        <a:blip xmlns:r="http://schemas.openxmlformats.org/officeDocument/2006/relationships" r:embed="rId1" cstate="print"/>
        <a:stretch>
          <a:fillRect/>
        </a:stretch>
      </xdr:blipFill>
      <xdr:spPr>
        <a:xfrm>
          <a:off x="5067300" y="7153275"/>
          <a:ext cx="0" cy="342900"/>
        </a:xfrm>
        <a:prstGeom prst="rect">
          <a:avLst/>
        </a:prstGeom>
        <a:noFill/>
      </xdr:spPr>
    </xdr:pic>
    <xdr:clientData fLocksWithSheet="0"/>
  </xdr:oneCellAnchor>
  <xdr:oneCellAnchor>
    <xdr:from>
      <xdr:col>8</xdr:col>
      <xdr:colOff>76200</xdr:colOff>
      <xdr:row>44</xdr:row>
      <xdr:rowOff>0</xdr:rowOff>
    </xdr:from>
    <xdr:ext cx="0" cy="342900"/>
    <xdr:pic>
      <xdr:nvPicPr>
        <xdr:cNvPr id="359" name="image8.png">
          <a:extLst>
            <a:ext uri="{FF2B5EF4-FFF2-40B4-BE49-F238E27FC236}">
              <a16:creationId xmlns:a16="http://schemas.microsoft.com/office/drawing/2014/main" id="{845A4357-9A33-4EEA-B1A9-C37A7D602935}"/>
            </a:ext>
          </a:extLst>
        </xdr:cNvPr>
        <xdr:cNvPicPr preferRelativeResize="0"/>
      </xdr:nvPicPr>
      <xdr:blipFill>
        <a:blip xmlns:r="http://schemas.openxmlformats.org/officeDocument/2006/relationships" r:embed="rId1" cstate="print"/>
        <a:stretch>
          <a:fillRect/>
        </a:stretch>
      </xdr:blipFill>
      <xdr:spPr>
        <a:xfrm>
          <a:off x="5057775" y="7153275"/>
          <a:ext cx="0" cy="342900"/>
        </a:xfrm>
        <a:prstGeom prst="rect">
          <a:avLst/>
        </a:prstGeom>
        <a:noFill/>
      </xdr:spPr>
    </xdr:pic>
    <xdr:clientData fLocksWithSheet="0"/>
  </xdr:oneCellAnchor>
  <xdr:oneCellAnchor>
    <xdr:from>
      <xdr:col>7</xdr:col>
      <xdr:colOff>85725</xdr:colOff>
      <xdr:row>44</xdr:row>
      <xdr:rowOff>0</xdr:rowOff>
    </xdr:from>
    <xdr:ext cx="0" cy="342900"/>
    <xdr:pic>
      <xdr:nvPicPr>
        <xdr:cNvPr id="360" name="image8.png">
          <a:extLst>
            <a:ext uri="{FF2B5EF4-FFF2-40B4-BE49-F238E27FC236}">
              <a16:creationId xmlns:a16="http://schemas.microsoft.com/office/drawing/2014/main" id="{25D40C76-C479-4257-BD3E-B2DE5F49A72A}"/>
            </a:ext>
          </a:extLst>
        </xdr:cNvPr>
        <xdr:cNvPicPr preferRelativeResize="0"/>
      </xdr:nvPicPr>
      <xdr:blipFill>
        <a:blip xmlns:r="http://schemas.openxmlformats.org/officeDocument/2006/relationships" r:embed="rId1" cstate="print"/>
        <a:stretch>
          <a:fillRect/>
        </a:stretch>
      </xdr:blipFill>
      <xdr:spPr>
        <a:xfrm>
          <a:off x="4171950" y="7153275"/>
          <a:ext cx="0" cy="342900"/>
        </a:xfrm>
        <a:prstGeom prst="rect">
          <a:avLst/>
        </a:prstGeom>
        <a:noFill/>
      </xdr:spPr>
    </xdr:pic>
    <xdr:clientData fLocksWithSheet="0"/>
  </xdr:oneCellAnchor>
  <xdr:oneCellAnchor>
    <xdr:from>
      <xdr:col>7</xdr:col>
      <xdr:colOff>76200</xdr:colOff>
      <xdr:row>44</xdr:row>
      <xdr:rowOff>0</xdr:rowOff>
    </xdr:from>
    <xdr:ext cx="0" cy="342900"/>
    <xdr:pic>
      <xdr:nvPicPr>
        <xdr:cNvPr id="361" name="image8.png">
          <a:extLst>
            <a:ext uri="{FF2B5EF4-FFF2-40B4-BE49-F238E27FC236}">
              <a16:creationId xmlns:a16="http://schemas.microsoft.com/office/drawing/2014/main" id="{D1FEBEE2-D429-4AF9-8645-E8550B99B9EB}"/>
            </a:ext>
          </a:extLst>
        </xdr:cNvPr>
        <xdr:cNvPicPr preferRelativeResize="0"/>
      </xdr:nvPicPr>
      <xdr:blipFill>
        <a:blip xmlns:r="http://schemas.openxmlformats.org/officeDocument/2006/relationships" r:embed="rId1" cstate="print"/>
        <a:stretch>
          <a:fillRect/>
        </a:stretch>
      </xdr:blipFill>
      <xdr:spPr>
        <a:xfrm>
          <a:off x="4162425" y="7153275"/>
          <a:ext cx="0" cy="342900"/>
        </a:xfrm>
        <a:prstGeom prst="rect">
          <a:avLst/>
        </a:prstGeom>
        <a:noFill/>
      </xdr:spPr>
    </xdr:pic>
    <xdr:clientData fLocksWithSheet="0"/>
  </xdr:oneCellAnchor>
  <xdr:oneCellAnchor>
    <xdr:from>
      <xdr:col>11</xdr:col>
      <xdr:colOff>85725</xdr:colOff>
      <xdr:row>44</xdr:row>
      <xdr:rowOff>0</xdr:rowOff>
    </xdr:from>
    <xdr:ext cx="0" cy="342900"/>
    <xdr:pic>
      <xdr:nvPicPr>
        <xdr:cNvPr id="362" name="image8.png">
          <a:extLst>
            <a:ext uri="{FF2B5EF4-FFF2-40B4-BE49-F238E27FC236}">
              <a16:creationId xmlns:a16="http://schemas.microsoft.com/office/drawing/2014/main" id="{1ED7F614-6D7F-4BB5-AB4E-E32C6CE820B4}"/>
            </a:ext>
          </a:extLst>
        </xdr:cNvPr>
        <xdr:cNvPicPr preferRelativeResize="0"/>
      </xdr:nvPicPr>
      <xdr:blipFill>
        <a:blip xmlns:r="http://schemas.openxmlformats.org/officeDocument/2006/relationships" r:embed="rId1" cstate="print"/>
        <a:stretch>
          <a:fillRect/>
        </a:stretch>
      </xdr:blipFill>
      <xdr:spPr>
        <a:xfrm>
          <a:off x="7077075" y="7153275"/>
          <a:ext cx="0" cy="342900"/>
        </a:xfrm>
        <a:prstGeom prst="rect">
          <a:avLst/>
        </a:prstGeom>
        <a:noFill/>
      </xdr:spPr>
    </xdr:pic>
    <xdr:clientData fLocksWithSheet="0"/>
  </xdr:oneCellAnchor>
  <xdr:oneCellAnchor>
    <xdr:from>
      <xdr:col>11</xdr:col>
      <xdr:colOff>76200</xdr:colOff>
      <xdr:row>44</xdr:row>
      <xdr:rowOff>0</xdr:rowOff>
    </xdr:from>
    <xdr:ext cx="0" cy="342900"/>
    <xdr:pic>
      <xdr:nvPicPr>
        <xdr:cNvPr id="363" name="image8.png">
          <a:extLst>
            <a:ext uri="{FF2B5EF4-FFF2-40B4-BE49-F238E27FC236}">
              <a16:creationId xmlns:a16="http://schemas.microsoft.com/office/drawing/2014/main" id="{7E074B16-8DA9-4246-AB10-EA593459633E}"/>
            </a:ext>
          </a:extLst>
        </xdr:cNvPr>
        <xdr:cNvPicPr preferRelativeResize="0"/>
      </xdr:nvPicPr>
      <xdr:blipFill>
        <a:blip xmlns:r="http://schemas.openxmlformats.org/officeDocument/2006/relationships" r:embed="rId1" cstate="print"/>
        <a:stretch>
          <a:fillRect/>
        </a:stretch>
      </xdr:blipFill>
      <xdr:spPr>
        <a:xfrm>
          <a:off x="7067550" y="7153275"/>
          <a:ext cx="0" cy="342900"/>
        </a:xfrm>
        <a:prstGeom prst="rect">
          <a:avLst/>
        </a:prstGeom>
        <a:noFill/>
      </xdr:spPr>
    </xdr:pic>
    <xdr:clientData fLocksWithSheet="0"/>
  </xdr:oneCellAnchor>
  <xdr:oneCellAnchor>
    <xdr:from>
      <xdr:col>14</xdr:col>
      <xdr:colOff>85725</xdr:colOff>
      <xdr:row>44</xdr:row>
      <xdr:rowOff>0</xdr:rowOff>
    </xdr:from>
    <xdr:ext cx="0" cy="342900"/>
    <xdr:pic>
      <xdr:nvPicPr>
        <xdr:cNvPr id="364" name="image8.png">
          <a:extLst>
            <a:ext uri="{FF2B5EF4-FFF2-40B4-BE49-F238E27FC236}">
              <a16:creationId xmlns:a16="http://schemas.microsoft.com/office/drawing/2014/main" id="{23CE78AB-1A24-42D6-A168-D87F6E57D64E}"/>
            </a:ext>
          </a:extLst>
        </xdr:cNvPr>
        <xdr:cNvPicPr preferRelativeResize="0"/>
      </xdr:nvPicPr>
      <xdr:blipFill>
        <a:blip xmlns:r="http://schemas.openxmlformats.org/officeDocument/2006/relationships" r:embed="rId1" cstate="print"/>
        <a:stretch>
          <a:fillRect/>
        </a:stretch>
      </xdr:blipFill>
      <xdr:spPr>
        <a:xfrm>
          <a:off x="9763125" y="7153275"/>
          <a:ext cx="0" cy="342900"/>
        </a:xfrm>
        <a:prstGeom prst="rect">
          <a:avLst/>
        </a:prstGeom>
        <a:noFill/>
      </xdr:spPr>
    </xdr:pic>
    <xdr:clientData fLocksWithSheet="0"/>
  </xdr:oneCellAnchor>
  <xdr:oneCellAnchor>
    <xdr:from>
      <xdr:col>14</xdr:col>
      <xdr:colOff>76200</xdr:colOff>
      <xdr:row>44</xdr:row>
      <xdr:rowOff>0</xdr:rowOff>
    </xdr:from>
    <xdr:ext cx="0" cy="342900"/>
    <xdr:pic>
      <xdr:nvPicPr>
        <xdr:cNvPr id="365" name="image8.png">
          <a:extLst>
            <a:ext uri="{FF2B5EF4-FFF2-40B4-BE49-F238E27FC236}">
              <a16:creationId xmlns:a16="http://schemas.microsoft.com/office/drawing/2014/main" id="{C9EA6EEA-44C9-4735-AB33-FA414CDB908C}"/>
            </a:ext>
          </a:extLst>
        </xdr:cNvPr>
        <xdr:cNvPicPr preferRelativeResize="0"/>
      </xdr:nvPicPr>
      <xdr:blipFill>
        <a:blip xmlns:r="http://schemas.openxmlformats.org/officeDocument/2006/relationships" r:embed="rId1" cstate="print"/>
        <a:stretch>
          <a:fillRect/>
        </a:stretch>
      </xdr:blipFill>
      <xdr:spPr>
        <a:xfrm>
          <a:off x="9753600" y="7153275"/>
          <a:ext cx="0" cy="342900"/>
        </a:xfrm>
        <a:prstGeom prst="rect">
          <a:avLst/>
        </a:prstGeom>
        <a:noFill/>
      </xdr:spPr>
    </xdr:pic>
    <xdr:clientData fLocksWithSheet="0"/>
  </xdr:oneCellAnchor>
  <xdr:oneCellAnchor>
    <xdr:from>
      <xdr:col>14</xdr:col>
      <xdr:colOff>85725</xdr:colOff>
      <xdr:row>44</xdr:row>
      <xdr:rowOff>0</xdr:rowOff>
    </xdr:from>
    <xdr:ext cx="0" cy="342900"/>
    <xdr:pic>
      <xdr:nvPicPr>
        <xdr:cNvPr id="366" name="image8.png">
          <a:extLst>
            <a:ext uri="{FF2B5EF4-FFF2-40B4-BE49-F238E27FC236}">
              <a16:creationId xmlns:a16="http://schemas.microsoft.com/office/drawing/2014/main" id="{13ED07ED-A08A-40B9-868C-C1D5F43CEB72}"/>
            </a:ext>
          </a:extLst>
        </xdr:cNvPr>
        <xdr:cNvPicPr preferRelativeResize="0"/>
      </xdr:nvPicPr>
      <xdr:blipFill>
        <a:blip xmlns:r="http://schemas.openxmlformats.org/officeDocument/2006/relationships" r:embed="rId1" cstate="print"/>
        <a:stretch>
          <a:fillRect/>
        </a:stretch>
      </xdr:blipFill>
      <xdr:spPr>
        <a:xfrm>
          <a:off x="9763125" y="7153275"/>
          <a:ext cx="0" cy="342900"/>
        </a:xfrm>
        <a:prstGeom prst="rect">
          <a:avLst/>
        </a:prstGeom>
        <a:noFill/>
      </xdr:spPr>
    </xdr:pic>
    <xdr:clientData fLocksWithSheet="0"/>
  </xdr:oneCellAnchor>
  <xdr:oneCellAnchor>
    <xdr:from>
      <xdr:col>14</xdr:col>
      <xdr:colOff>76200</xdr:colOff>
      <xdr:row>44</xdr:row>
      <xdr:rowOff>0</xdr:rowOff>
    </xdr:from>
    <xdr:ext cx="0" cy="342900"/>
    <xdr:pic>
      <xdr:nvPicPr>
        <xdr:cNvPr id="367" name="image8.png">
          <a:extLst>
            <a:ext uri="{FF2B5EF4-FFF2-40B4-BE49-F238E27FC236}">
              <a16:creationId xmlns:a16="http://schemas.microsoft.com/office/drawing/2014/main" id="{A709F941-CF4F-45A0-AB07-B95F8036A6FB}"/>
            </a:ext>
          </a:extLst>
        </xdr:cNvPr>
        <xdr:cNvPicPr preferRelativeResize="0"/>
      </xdr:nvPicPr>
      <xdr:blipFill>
        <a:blip xmlns:r="http://schemas.openxmlformats.org/officeDocument/2006/relationships" r:embed="rId1" cstate="print"/>
        <a:stretch>
          <a:fillRect/>
        </a:stretch>
      </xdr:blipFill>
      <xdr:spPr>
        <a:xfrm>
          <a:off x="9753600" y="7153275"/>
          <a:ext cx="0" cy="342900"/>
        </a:xfrm>
        <a:prstGeom prst="rect">
          <a:avLst/>
        </a:prstGeom>
        <a:noFill/>
      </xdr:spPr>
    </xdr:pic>
    <xdr:clientData fLocksWithSheet="0"/>
  </xdr:oneCellAnchor>
  <xdr:oneCellAnchor>
    <xdr:from>
      <xdr:col>13</xdr:col>
      <xdr:colOff>85725</xdr:colOff>
      <xdr:row>44</xdr:row>
      <xdr:rowOff>0</xdr:rowOff>
    </xdr:from>
    <xdr:ext cx="0" cy="342900"/>
    <xdr:pic>
      <xdr:nvPicPr>
        <xdr:cNvPr id="368" name="image8.png">
          <a:extLst>
            <a:ext uri="{FF2B5EF4-FFF2-40B4-BE49-F238E27FC236}">
              <a16:creationId xmlns:a16="http://schemas.microsoft.com/office/drawing/2014/main" id="{1833B349-E646-466B-B903-B4B6F40968A2}"/>
            </a:ext>
          </a:extLst>
        </xdr:cNvPr>
        <xdr:cNvPicPr preferRelativeResize="0"/>
      </xdr:nvPicPr>
      <xdr:blipFill>
        <a:blip xmlns:r="http://schemas.openxmlformats.org/officeDocument/2006/relationships" r:embed="rId1" cstate="print"/>
        <a:stretch>
          <a:fillRect/>
        </a:stretch>
      </xdr:blipFill>
      <xdr:spPr>
        <a:xfrm>
          <a:off x="8867775" y="7153275"/>
          <a:ext cx="0" cy="342900"/>
        </a:xfrm>
        <a:prstGeom prst="rect">
          <a:avLst/>
        </a:prstGeom>
        <a:noFill/>
      </xdr:spPr>
    </xdr:pic>
    <xdr:clientData fLocksWithSheet="0"/>
  </xdr:oneCellAnchor>
  <xdr:oneCellAnchor>
    <xdr:from>
      <xdr:col>13</xdr:col>
      <xdr:colOff>76200</xdr:colOff>
      <xdr:row>44</xdr:row>
      <xdr:rowOff>0</xdr:rowOff>
    </xdr:from>
    <xdr:ext cx="0" cy="342900"/>
    <xdr:pic>
      <xdr:nvPicPr>
        <xdr:cNvPr id="369" name="image8.png">
          <a:extLst>
            <a:ext uri="{FF2B5EF4-FFF2-40B4-BE49-F238E27FC236}">
              <a16:creationId xmlns:a16="http://schemas.microsoft.com/office/drawing/2014/main" id="{8C60C88B-9D0C-4E52-8302-6D9195A7670A}"/>
            </a:ext>
          </a:extLst>
        </xdr:cNvPr>
        <xdr:cNvPicPr preferRelativeResize="0"/>
      </xdr:nvPicPr>
      <xdr:blipFill>
        <a:blip xmlns:r="http://schemas.openxmlformats.org/officeDocument/2006/relationships" r:embed="rId1" cstate="print"/>
        <a:stretch>
          <a:fillRect/>
        </a:stretch>
      </xdr:blipFill>
      <xdr:spPr>
        <a:xfrm>
          <a:off x="8858250" y="7153275"/>
          <a:ext cx="0" cy="342900"/>
        </a:xfrm>
        <a:prstGeom prst="rect">
          <a:avLst/>
        </a:prstGeom>
        <a:noFill/>
      </xdr:spPr>
    </xdr:pic>
    <xdr:clientData fLocksWithSheet="0"/>
  </xdr:oneCellAnchor>
  <xdr:oneCellAnchor>
    <xdr:from>
      <xdr:col>15</xdr:col>
      <xdr:colOff>85725</xdr:colOff>
      <xdr:row>44</xdr:row>
      <xdr:rowOff>0</xdr:rowOff>
    </xdr:from>
    <xdr:ext cx="0" cy="342900"/>
    <xdr:pic>
      <xdr:nvPicPr>
        <xdr:cNvPr id="370" name="image8.png">
          <a:extLst>
            <a:ext uri="{FF2B5EF4-FFF2-40B4-BE49-F238E27FC236}">
              <a16:creationId xmlns:a16="http://schemas.microsoft.com/office/drawing/2014/main" id="{CBBFB030-3805-403A-8844-FAFE20B80F83}"/>
            </a:ext>
          </a:extLst>
        </xdr:cNvPr>
        <xdr:cNvPicPr preferRelativeResize="0"/>
      </xdr:nvPicPr>
      <xdr:blipFill>
        <a:blip xmlns:r="http://schemas.openxmlformats.org/officeDocument/2006/relationships" r:embed="rId1" cstate="print"/>
        <a:stretch>
          <a:fillRect/>
        </a:stretch>
      </xdr:blipFill>
      <xdr:spPr>
        <a:xfrm>
          <a:off x="10658475" y="7153275"/>
          <a:ext cx="0" cy="342900"/>
        </a:xfrm>
        <a:prstGeom prst="rect">
          <a:avLst/>
        </a:prstGeom>
        <a:noFill/>
      </xdr:spPr>
    </xdr:pic>
    <xdr:clientData fLocksWithSheet="0"/>
  </xdr:oneCellAnchor>
  <xdr:oneCellAnchor>
    <xdr:from>
      <xdr:col>15</xdr:col>
      <xdr:colOff>76200</xdr:colOff>
      <xdr:row>44</xdr:row>
      <xdr:rowOff>0</xdr:rowOff>
    </xdr:from>
    <xdr:ext cx="0" cy="342900"/>
    <xdr:pic>
      <xdr:nvPicPr>
        <xdr:cNvPr id="371" name="image8.png">
          <a:extLst>
            <a:ext uri="{FF2B5EF4-FFF2-40B4-BE49-F238E27FC236}">
              <a16:creationId xmlns:a16="http://schemas.microsoft.com/office/drawing/2014/main" id="{03592B9E-78A4-4CEF-92C8-F399289826D8}"/>
            </a:ext>
          </a:extLst>
        </xdr:cNvPr>
        <xdr:cNvPicPr preferRelativeResize="0"/>
      </xdr:nvPicPr>
      <xdr:blipFill>
        <a:blip xmlns:r="http://schemas.openxmlformats.org/officeDocument/2006/relationships" r:embed="rId1" cstate="print"/>
        <a:stretch>
          <a:fillRect/>
        </a:stretch>
      </xdr:blipFill>
      <xdr:spPr>
        <a:xfrm>
          <a:off x="10648950" y="7153275"/>
          <a:ext cx="0" cy="342900"/>
        </a:xfrm>
        <a:prstGeom prst="rect">
          <a:avLst/>
        </a:prstGeom>
        <a:noFill/>
      </xdr:spPr>
    </xdr:pic>
    <xdr:clientData fLocksWithSheet="0"/>
  </xdr:oneCellAnchor>
  <xdr:oneCellAnchor>
    <xdr:from>
      <xdr:col>13</xdr:col>
      <xdr:colOff>85725</xdr:colOff>
      <xdr:row>44</xdr:row>
      <xdr:rowOff>0</xdr:rowOff>
    </xdr:from>
    <xdr:ext cx="0" cy="342900"/>
    <xdr:pic>
      <xdr:nvPicPr>
        <xdr:cNvPr id="372" name="image8.png">
          <a:extLst>
            <a:ext uri="{FF2B5EF4-FFF2-40B4-BE49-F238E27FC236}">
              <a16:creationId xmlns:a16="http://schemas.microsoft.com/office/drawing/2014/main" id="{4E5BD03F-5AA7-4EA6-BB9A-48E15CCE1D82}"/>
            </a:ext>
          </a:extLst>
        </xdr:cNvPr>
        <xdr:cNvPicPr preferRelativeResize="0"/>
      </xdr:nvPicPr>
      <xdr:blipFill>
        <a:blip xmlns:r="http://schemas.openxmlformats.org/officeDocument/2006/relationships" r:embed="rId1" cstate="print"/>
        <a:stretch>
          <a:fillRect/>
        </a:stretch>
      </xdr:blipFill>
      <xdr:spPr>
        <a:xfrm>
          <a:off x="8867775" y="7153275"/>
          <a:ext cx="0" cy="342900"/>
        </a:xfrm>
        <a:prstGeom prst="rect">
          <a:avLst/>
        </a:prstGeom>
        <a:noFill/>
      </xdr:spPr>
    </xdr:pic>
    <xdr:clientData fLocksWithSheet="0"/>
  </xdr:oneCellAnchor>
  <xdr:oneCellAnchor>
    <xdr:from>
      <xdr:col>13</xdr:col>
      <xdr:colOff>76200</xdr:colOff>
      <xdr:row>44</xdr:row>
      <xdr:rowOff>0</xdr:rowOff>
    </xdr:from>
    <xdr:ext cx="0" cy="342900"/>
    <xdr:pic>
      <xdr:nvPicPr>
        <xdr:cNvPr id="373" name="image8.png">
          <a:extLst>
            <a:ext uri="{FF2B5EF4-FFF2-40B4-BE49-F238E27FC236}">
              <a16:creationId xmlns:a16="http://schemas.microsoft.com/office/drawing/2014/main" id="{4DD4A75A-5C8D-4FB5-A73A-3003A32666AC}"/>
            </a:ext>
          </a:extLst>
        </xdr:cNvPr>
        <xdr:cNvPicPr preferRelativeResize="0"/>
      </xdr:nvPicPr>
      <xdr:blipFill>
        <a:blip xmlns:r="http://schemas.openxmlformats.org/officeDocument/2006/relationships" r:embed="rId1" cstate="print"/>
        <a:stretch>
          <a:fillRect/>
        </a:stretch>
      </xdr:blipFill>
      <xdr:spPr>
        <a:xfrm>
          <a:off x="8858250" y="7153275"/>
          <a:ext cx="0" cy="342900"/>
        </a:xfrm>
        <a:prstGeom prst="rect">
          <a:avLst/>
        </a:prstGeom>
        <a:noFill/>
      </xdr:spPr>
    </xdr:pic>
    <xdr:clientData fLocksWithSheet="0"/>
  </xdr:oneCellAnchor>
  <xdr:oneCellAnchor>
    <xdr:from>
      <xdr:col>15</xdr:col>
      <xdr:colOff>85725</xdr:colOff>
      <xdr:row>44</xdr:row>
      <xdr:rowOff>0</xdr:rowOff>
    </xdr:from>
    <xdr:ext cx="0" cy="342900"/>
    <xdr:pic>
      <xdr:nvPicPr>
        <xdr:cNvPr id="374" name="image8.png">
          <a:extLst>
            <a:ext uri="{FF2B5EF4-FFF2-40B4-BE49-F238E27FC236}">
              <a16:creationId xmlns:a16="http://schemas.microsoft.com/office/drawing/2014/main" id="{856064C5-3081-466F-8CAC-7B388796E7A6}"/>
            </a:ext>
          </a:extLst>
        </xdr:cNvPr>
        <xdr:cNvPicPr preferRelativeResize="0"/>
      </xdr:nvPicPr>
      <xdr:blipFill>
        <a:blip xmlns:r="http://schemas.openxmlformats.org/officeDocument/2006/relationships" r:embed="rId1" cstate="print"/>
        <a:stretch>
          <a:fillRect/>
        </a:stretch>
      </xdr:blipFill>
      <xdr:spPr>
        <a:xfrm>
          <a:off x="10658475" y="7153275"/>
          <a:ext cx="0" cy="342900"/>
        </a:xfrm>
        <a:prstGeom prst="rect">
          <a:avLst/>
        </a:prstGeom>
        <a:noFill/>
      </xdr:spPr>
    </xdr:pic>
    <xdr:clientData fLocksWithSheet="0"/>
  </xdr:oneCellAnchor>
  <xdr:oneCellAnchor>
    <xdr:from>
      <xdr:col>15</xdr:col>
      <xdr:colOff>76200</xdr:colOff>
      <xdr:row>44</xdr:row>
      <xdr:rowOff>0</xdr:rowOff>
    </xdr:from>
    <xdr:ext cx="0" cy="342900"/>
    <xdr:pic>
      <xdr:nvPicPr>
        <xdr:cNvPr id="375" name="image8.png">
          <a:extLst>
            <a:ext uri="{FF2B5EF4-FFF2-40B4-BE49-F238E27FC236}">
              <a16:creationId xmlns:a16="http://schemas.microsoft.com/office/drawing/2014/main" id="{F65F212B-CD0D-40E5-A35D-BFC69F34E1B2}"/>
            </a:ext>
          </a:extLst>
        </xdr:cNvPr>
        <xdr:cNvPicPr preferRelativeResize="0"/>
      </xdr:nvPicPr>
      <xdr:blipFill>
        <a:blip xmlns:r="http://schemas.openxmlformats.org/officeDocument/2006/relationships" r:embed="rId1" cstate="print"/>
        <a:stretch>
          <a:fillRect/>
        </a:stretch>
      </xdr:blipFill>
      <xdr:spPr>
        <a:xfrm>
          <a:off x="10648950" y="7153275"/>
          <a:ext cx="0" cy="342900"/>
        </a:xfrm>
        <a:prstGeom prst="rect">
          <a:avLst/>
        </a:prstGeom>
        <a:noFill/>
      </xdr:spPr>
    </xdr:pic>
    <xdr:clientData fLocksWithSheet="0"/>
  </xdr:oneCellAnchor>
  <xdr:oneCellAnchor>
    <xdr:from>
      <xdr:col>15</xdr:col>
      <xdr:colOff>85725</xdr:colOff>
      <xdr:row>44</xdr:row>
      <xdr:rowOff>0</xdr:rowOff>
    </xdr:from>
    <xdr:ext cx="0" cy="342900"/>
    <xdr:pic>
      <xdr:nvPicPr>
        <xdr:cNvPr id="376" name="image8.png">
          <a:extLst>
            <a:ext uri="{FF2B5EF4-FFF2-40B4-BE49-F238E27FC236}">
              <a16:creationId xmlns:a16="http://schemas.microsoft.com/office/drawing/2014/main" id="{6519D391-6EB5-45BA-8CC2-340C2CC767E6}"/>
            </a:ext>
          </a:extLst>
        </xdr:cNvPr>
        <xdr:cNvPicPr preferRelativeResize="0"/>
      </xdr:nvPicPr>
      <xdr:blipFill>
        <a:blip xmlns:r="http://schemas.openxmlformats.org/officeDocument/2006/relationships" r:embed="rId1" cstate="print"/>
        <a:stretch>
          <a:fillRect/>
        </a:stretch>
      </xdr:blipFill>
      <xdr:spPr>
        <a:xfrm>
          <a:off x="10658475" y="7153275"/>
          <a:ext cx="0" cy="342900"/>
        </a:xfrm>
        <a:prstGeom prst="rect">
          <a:avLst/>
        </a:prstGeom>
        <a:noFill/>
      </xdr:spPr>
    </xdr:pic>
    <xdr:clientData fLocksWithSheet="0"/>
  </xdr:oneCellAnchor>
  <xdr:oneCellAnchor>
    <xdr:from>
      <xdr:col>15</xdr:col>
      <xdr:colOff>76200</xdr:colOff>
      <xdr:row>44</xdr:row>
      <xdr:rowOff>0</xdr:rowOff>
    </xdr:from>
    <xdr:ext cx="0" cy="342900"/>
    <xdr:pic>
      <xdr:nvPicPr>
        <xdr:cNvPr id="377" name="image8.png">
          <a:extLst>
            <a:ext uri="{FF2B5EF4-FFF2-40B4-BE49-F238E27FC236}">
              <a16:creationId xmlns:a16="http://schemas.microsoft.com/office/drawing/2014/main" id="{37945FCB-B3A6-4805-A85B-79CDB51BA1C2}"/>
            </a:ext>
          </a:extLst>
        </xdr:cNvPr>
        <xdr:cNvPicPr preferRelativeResize="0"/>
      </xdr:nvPicPr>
      <xdr:blipFill>
        <a:blip xmlns:r="http://schemas.openxmlformats.org/officeDocument/2006/relationships" r:embed="rId1" cstate="print"/>
        <a:stretch>
          <a:fillRect/>
        </a:stretch>
      </xdr:blipFill>
      <xdr:spPr>
        <a:xfrm>
          <a:off x="10648950" y="7153275"/>
          <a:ext cx="0" cy="342900"/>
        </a:xfrm>
        <a:prstGeom prst="rect">
          <a:avLst/>
        </a:prstGeom>
        <a:noFill/>
      </xdr:spPr>
    </xdr:pic>
    <xdr:clientData fLocksWithSheet="0"/>
  </xdr:oneCellAnchor>
  <xdr:oneCellAnchor>
    <xdr:from>
      <xdr:col>13</xdr:col>
      <xdr:colOff>85725</xdr:colOff>
      <xdr:row>44</xdr:row>
      <xdr:rowOff>0</xdr:rowOff>
    </xdr:from>
    <xdr:ext cx="0" cy="342900"/>
    <xdr:pic>
      <xdr:nvPicPr>
        <xdr:cNvPr id="378" name="image8.png">
          <a:extLst>
            <a:ext uri="{FF2B5EF4-FFF2-40B4-BE49-F238E27FC236}">
              <a16:creationId xmlns:a16="http://schemas.microsoft.com/office/drawing/2014/main" id="{73108D22-5865-4169-AEDE-846D8AB7100E}"/>
            </a:ext>
          </a:extLst>
        </xdr:cNvPr>
        <xdr:cNvPicPr preferRelativeResize="0"/>
      </xdr:nvPicPr>
      <xdr:blipFill>
        <a:blip xmlns:r="http://schemas.openxmlformats.org/officeDocument/2006/relationships" r:embed="rId1" cstate="print"/>
        <a:stretch>
          <a:fillRect/>
        </a:stretch>
      </xdr:blipFill>
      <xdr:spPr>
        <a:xfrm>
          <a:off x="8867775" y="7153275"/>
          <a:ext cx="0" cy="342900"/>
        </a:xfrm>
        <a:prstGeom prst="rect">
          <a:avLst/>
        </a:prstGeom>
        <a:noFill/>
      </xdr:spPr>
    </xdr:pic>
    <xdr:clientData fLocksWithSheet="0"/>
  </xdr:oneCellAnchor>
  <xdr:oneCellAnchor>
    <xdr:from>
      <xdr:col>13</xdr:col>
      <xdr:colOff>76200</xdr:colOff>
      <xdr:row>44</xdr:row>
      <xdr:rowOff>0</xdr:rowOff>
    </xdr:from>
    <xdr:ext cx="0" cy="342900"/>
    <xdr:pic>
      <xdr:nvPicPr>
        <xdr:cNvPr id="379" name="image8.png">
          <a:extLst>
            <a:ext uri="{FF2B5EF4-FFF2-40B4-BE49-F238E27FC236}">
              <a16:creationId xmlns:a16="http://schemas.microsoft.com/office/drawing/2014/main" id="{BCDA5902-53E4-4360-BF39-BB773167D1B9}"/>
            </a:ext>
          </a:extLst>
        </xdr:cNvPr>
        <xdr:cNvPicPr preferRelativeResize="0"/>
      </xdr:nvPicPr>
      <xdr:blipFill>
        <a:blip xmlns:r="http://schemas.openxmlformats.org/officeDocument/2006/relationships" r:embed="rId1" cstate="print"/>
        <a:stretch>
          <a:fillRect/>
        </a:stretch>
      </xdr:blipFill>
      <xdr:spPr>
        <a:xfrm>
          <a:off x="8858250" y="7153275"/>
          <a:ext cx="0" cy="342900"/>
        </a:xfrm>
        <a:prstGeom prst="rect">
          <a:avLst/>
        </a:prstGeom>
        <a:noFill/>
      </xdr:spPr>
    </xdr:pic>
    <xdr:clientData fLocksWithSheet="0"/>
  </xdr:oneCellAnchor>
  <xdr:oneCellAnchor>
    <xdr:from>
      <xdr:col>15</xdr:col>
      <xdr:colOff>85725</xdr:colOff>
      <xdr:row>44</xdr:row>
      <xdr:rowOff>0</xdr:rowOff>
    </xdr:from>
    <xdr:ext cx="0" cy="342900"/>
    <xdr:pic>
      <xdr:nvPicPr>
        <xdr:cNvPr id="380" name="image8.png">
          <a:extLst>
            <a:ext uri="{FF2B5EF4-FFF2-40B4-BE49-F238E27FC236}">
              <a16:creationId xmlns:a16="http://schemas.microsoft.com/office/drawing/2014/main" id="{EFE8E8B7-220C-4BCF-9869-22B0FB0B0986}"/>
            </a:ext>
          </a:extLst>
        </xdr:cNvPr>
        <xdr:cNvPicPr preferRelativeResize="0"/>
      </xdr:nvPicPr>
      <xdr:blipFill>
        <a:blip xmlns:r="http://schemas.openxmlformats.org/officeDocument/2006/relationships" r:embed="rId1" cstate="print"/>
        <a:stretch>
          <a:fillRect/>
        </a:stretch>
      </xdr:blipFill>
      <xdr:spPr>
        <a:xfrm>
          <a:off x="10658475" y="7153275"/>
          <a:ext cx="0" cy="342900"/>
        </a:xfrm>
        <a:prstGeom prst="rect">
          <a:avLst/>
        </a:prstGeom>
        <a:noFill/>
      </xdr:spPr>
    </xdr:pic>
    <xdr:clientData fLocksWithSheet="0"/>
  </xdr:oneCellAnchor>
  <xdr:oneCellAnchor>
    <xdr:from>
      <xdr:col>15</xdr:col>
      <xdr:colOff>76200</xdr:colOff>
      <xdr:row>44</xdr:row>
      <xdr:rowOff>0</xdr:rowOff>
    </xdr:from>
    <xdr:ext cx="0" cy="342900"/>
    <xdr:pic>
      <xdr:nvPicPr>
        <xdr:cNvPr id="381" name="image8.png">
          <a:extLst>
            <a:ext uri="{FF2B5EF4-FFF2-40B4-BE49-F238E27FC236}">
              <a16:creationId xmlns:a16="http://schemas.microsoft.com/office/drawing/2014/main" id="{59A7E105-BD91-40FD-91B8-AC6919404023}"/>
            </a:ext>
          </a:extLst>
        </xdr:cNvPr>
        <xdr:cNvPicPr preferRelativeResize="0"/>
      </xdr:nvPicPr>
      <xdr:blipFill>
        <a:blip xmlns:r="http://schemas.openxmlformats.org/officeDocument/2006/relationships" r:embed="rId1" cstate="print"/>
        <a:stretch>
          <a:fillRect/>
        </a:stretch>
      </xdr:blipFill>
      <xdr:spPr>
        <a:xfrm>
          <a:off x="10648950" y="7153275"/>
          <a:ext cx="0" cy="342900"/>
        </a:xfrm>
        <a:prstGeom prst="rect">
          <a:avLst/>
        </a:prstGeom>
        <a:noFill/>
      </xdr:spPr>
    </xdr:pic>
    <xdr:clientData fLocksWithSheet="0"/>
  </xdr:oneCellAnchor>
  <xdr:oneCellAnchor>
    <xdr:from>
      <xdr:col>14</xdr:col>
      <xdr:colOff>85725</xdr:colOff>
      <xdr:row>44</xdr:row>
      <xdr:rowOff>0</xdr:rowOff>
    </xdr:from>
    <xdr:ext cx="0" cy="342900"/>
    <xdr:pic>
      <xdr:nvPicPr>
        <xdr:cNvPr id="382" name="image8.png">
          <a:extLst>
            <a:ext uri="{FF2B5EF4-FFF2-40B4-BE49-F238E27FC236}">
              <a16:creationId xmlns:a16="http://schemas.microsoft.com/office/drawing/2014/main" id="{BB573265-8758-441E-AADF-27213D1C9E6F}"/>
            </a:ext>
          </a:extLst>
        </xdr:cNvPr>
        <xdr:cNvPicPr preferRelativeResize="0"/>
      </xdr:nvPicPr>
      <xdr:blipFill>
        <a:blip xmlns:r="http://schemas.openxmlformats.org/officeDocument/2006/relationships" r:embed="rId1" cstate="print"/>
        <a:stretch>
          <a:fillRect/>
        </a:stretch>
      </xdr:blipFill>
      <xdr:spPr>
        <a:xfrm>
          <a:off x="9763125" y="7153275"/>
          <a:ext cx="0" cy="342900"/>
        </a:xfrm>
        <a:prstGeom prst="rect">
          <a:avLst/>
        </a:prstGeom>
        <a:noFill/>
      </xdr:spPr>
    </xdr:pic>
    <xdr:clientData fLocksWithSheet="0"/>
  </xdr:oneCellAnchor>
  <xdr:oneCellAnchor>
    <xdr:from>
      <xdr:col>14</xdr:col>
      <xdr:colOff>76200</xdr:colOff>
      <xdr:row>44</xdr:row>
      <xdr:rowOff>0</xdr:rowOff>
    </xdr:from>
    <xdr:ext cx="0" cy="342900"/>
    <xdr:pic>
      <xdr:nvPicPr>
        <xdr:cNvPr id="383" name="image8.png">
          <a:extLst>
            <a:ext uri="{FF2B5EF4-FFF2-40B4-BE49-F238E27FC236}">
              <a16:creationId xmlns:a16="http://schemas.microsoft.com/office/drawing/2014/main" id="{731FDA32-2186-41B0-8909-7AE76497AD7B}"/>
            </a:ext>
          </a:extLst>
        </xdr:cNvPr>
        <xdr:cNvPicPr preferRelativeResize="0"/>
      </xdr:nvPicPr>
      <xdr:blipFill>
        <a:blip xmlns:r="http://schemas.openxmlformats.org/officeDocument/2006/relationships" r:embed="rId1" cstate="print"/>
        <a:stretch>
          <a:fillRect/>
        </a:stretch>
      </xdr:blipFill>
      <xdr:spPr>
        <a:xfrm>
          <a:off x="9753600" y="7153275"/>
          <a:ext cx="0" cy="342900"/>
        </a:xfrm>
        <a:prstGeom prst="rect">
          <a:avLst/>
        </a:prstGeom>
        <a:noFill/>
      </xdr:spPr>
    </xdr:pic>
    <xdr:clientData fLocksWithSheet="0"/>
  </xdr:oneCellAnchor>
  <xdr:oneCellAnchor>
    <xdr:from>
      <xdr:col>14</xdr:col>
      <xdr:colOff>85725</xdr:colOff>
      <xdr:row>44</xdr:row>
      <xdr:rowOff>0</xdr:rowOff>
    </xdr:from>
    <xdr:ext cx="0" cy="342900"/>
    <xdr:pic>
      <xdr:nvPicPr>
        <xdr:cNvPr id="384" name="image8.png">
          <a:extLst>
            <a:ext uri="{FF2B5EF4-FFF2-40B4-BE49-F238E27FC236}">
              <a16:creationId xmlns:a16="http://schemas.microsoft.com/office/drawing/2014/main" id="{1DDC93CA-95FC-432F-A86A-8CAD31101BAB}"/>
            </a:ext>
          </a:extLst>
        </xdr:cNvPr>
        <xdr:cNvPicPr preferRelativeResize="0"/>
      </xdr:nvPicPr>
      <xdr:blipFill>
        <a:blip xmlns:r="http://schemas.openxmlformats.org/officeDocument/2006/relationships" r:embed="rId1" cstate="print"/>
        <a:stretch>
          <a:fillRect/>
        </a:stretch>
      </xdr:blipFill>
      <xdr:spPr>
        <a:xfrm>
          <a:off x="9763125" y="7153275"/>
          <a:ext cx="0" cy="342900"/>
        </a:xfrm>
        <a:prstGeom prst="rect">
          <a:avLst/>
        </a:prstGeom>
        <a:noFill/>
      </xdr:spPr>
    </xdr:pic>
    <xdr:clientData fLocksWithSheet="0"/>
  </xdr:oneCellAnchor>
  <xdr:oneCellAnchor>
    <xdr:from>
      <xdr:col>14</xdr:col>
      <xdr:colOff>76200</xdr:colOff>
      <xdr:row>44</xdr:row>
      <xdr:rowOff>0</xdr:rowOff>
    </xdr:from>
    <xdr:ext cx="0" cy="342900"/>
    <xdr:pic>
      <xdr:nvPicPr>
        <xdr:cNvPr id="385" name="image8.png">
          <a:extLst>
            <a:ext uri="{FF2B5EF4-FFF2-40B4-BE49-F238E27FC236}">
              <a16:creationId xmlns:a16="http://schemas.microsoft.com/office/drawing/2014/main" id="{B4A73684-D78F-4545-81E6-C4DF1A14BF56}"/>
            </a:ext>
          </a:extLst>
        </xdr:cNvPr>
        <xdr:cNvPicPr preferRelativeResize="0"/>
      </xdr:nvPicPr>
      <xdr:blipFill>
        <a:blip xmlns:r="http://schemas.openxmlformats.org/officeDocument/2006/relationships" r:embed="rId1" cstate="print"/>
        <a:stretch>
          <a:fillRect/>
        </a:stretch>
      </xdr:blipFill>
      <xdr:spPr>
        <a:xfrm>
          <a:off x="9753600" y="7153275"/>
          <a:ext cx="0" cy="342900"/>
        </a:xfrm>
        <a:prstGeom prst="rect">
          <a:avLst/>
        </a:prstGeom>
        <a:noFill/>
      </xdr:spPr>
    </xdr:pic>
    <xdr:clientData fLocksWithSheet="0"/>
  </xdr:oneCellAnchor>
  <xdr:oneCellAnchor>
    <xdr:from>
      <xdr:col>14</xdr:col>
      <xdr:colOff>85725</xdr:colOff>
      <xdr:row>44</xdr:row>
      <xdr:rowOff>0</xdr:rowOff>
    </xdr:from>
    <xdr:ext cx="0" cy="342900"/>
    <xdr:pic>
      <xdr:nvPicPr>
        <xdr:cNvPr id="386" name="image8.png">
          <a:extLst>
            <a:ext uri="{FF2B5EF4-FFF2-40B4-BE49-F238E27FC236}">
              <a16:creationId xmlns:a16="http://schemas.microsoft.com/office/drawing/2014/main" id="{604F3CBF-A6AB-44E3-95DD-DA6460E7CA51}"/>
            </a:ext>
          </a:extLst>
        </xdr:cNvPr>
        <xdr:cNvPicPr preferRelativeResize="0"/>
      </xdr:nvPicPr>
      <xdr:blipFill>
        <a:blip xmlns:r="http://schemas.openxmlformats.org/officeDocument/2006/relationships" r:embed="rId1" cstate="print"/>
        <a:stretch>
          <a:fillRect/>
        </a:stretch>
      </xdr:blipFill>
      <xdr:spPr>
        <a:xfrm>
          <a:off x="9763125" y="7153275"/>
          <a:ext cx="0" cy="342900"/>
        </a:xfrm>
        <a:prstGeom prst="rect">
          <a:avLst/>
        </a:prstGeom>
        <a:noFill/>
      </xdr:spPr>
    </xdr:pic>
    <xdr:clientData fLocksWithSheet="0"/>
  </xdr:oneCellAnchor>
  <xdr:oneCellAnchor>
    <xdr:from>
      <xdr:col>14</xdr:col>
      <xdr:colOff>76200</xdr:colOff>
      <xdr:row>44</xdr:row>
      <xdr:rowOff>0</xdr:rowOff>
    </xdr:from>
    <xdr:ext cx="0" cy="342900"/>
    <xdr:pic>
      <xdr:nvPicPr>
        <xdr:cNvPr id="387" name="image8.png">
          <a:extLst>
            <a:ext uri="{FF2B5EF4-FFF2-40B4-BE49-F238E27FC236}">
              <a16:creationId xmlns:a16="http://schemas.microsoft.com/office/drawing/2014/main" id="{B4F50406-640A-4A01-BABC-803DA9480B96}"/>
            </a:ext>
          </a:extLst>
        </xdr:cNvPr>
        <xdr:cNvPicPr preferRelativeResize="0"/>
      </xdr:nvPicPr>
      <xdr:blipFill>
        <a:blip xmlns:r="http://schemas.openxmlformats.org/officeDocument/2006/relationships" r:embed="rId1" cstate="print"/>
        <a:stretch>
          <a:fillRect/>
        </a:stretch>
      </xdr:blipFill>
      <xdr:spPr>
        <a:xfrm>
          <a:off x="9753600" y="7153275"/>
          <a:ext cx="0" cy="342900"/>
        </a:xfrm>
        <a:prstGeom prst="rect">
          <a:avLst/>
        </a:prstGeom>
        <a:noFill/>
      </xdr:spPr>
    </xdr:pic>
    <xdr:clientData fLocksWithSheet="0"/>
  </xdr:oneCellAnchor>
  <xdr:oneCellAnchor>
    <xdr:from>
      <xdr:col>14</xdr:col>
      <xdr:colOff>85725</xdr:colOff>
      <xdr:row>44</xdr:row>
      <xdr:rowOff>0</xdr:rowOff>
    </xdr:from>
    <xdr:ext cx="0" cy="342900"/>
    <xdr:pic>
      <xdr:nvPicPr>
        <xdr:cNvPr id="388" name="image8.png">
          <a:extLst>
            <a:ext uri="{FF2B5EF4-FFF2-40B4-BE49-F238E27FC236}">
              <a16:creationId xmlns:a16="http://schemas.microsoft.com/office/drawing/2014/main" id="{1BAFD6F9-F73E-4CA4-AAE9-5F395CEE98CB}"/>
            </a:ext>
          </a:extLst>
        </xdr:cNvPr>
        <xdr:cNvPicPr preferRelativeResize="0"/>
      </xdr:nvPicPr>
      <xdr:blipFill>
        <a:blip xmlns:r="http://schemas.openxmlformats.org/officeDocument/2006/relationships" r:embed="rId1" cstate="print"/>
        <a:stretch>
          <a:fillRect/>
        </a:stretch>
      </xdr:blipFill>
      <xdr:spPr>
        <a:xfrm>
          <a:off x="9763125" y="7153275"/>
          <a:ext cx="0" cy="342900"/>
        </a:xfrm>
        <a:prstGeom prst="rect">
          <a:avLst/>
        </a:prstGeom>
        <a:noFill/>
      </xdr:spPr>
    </xdr:pic>
    <xdr:clientData fLocksWithSheet="0"/>
  </xdr:oneCellAnchor>
  <xdr:oneCellAnchor>
    <xdr:from>
      <xdr:col>14</xdr:col>
      <xdr:colOff>76200</xdr:colOff>
      <xdr:row>44</xdr:row>
      <xdr:rowOff>0</xdr:rowOff>
    </xdr:from>
    <xdr:ext cx="0" cy="342900"/>
    <xdr:pic>
      <xdr:nvPicPr>
        <xdr:cNvPr id="389" name="image8.png">
          <a:extLst>
            <a:ext uri="{FF2B5EF4-FFF2-40B4-BE49-F238E27FC236}">
              <a16:creationId xmlns:a16="http://schemas.microsoft.com/office/drawing/2014/main" id="{87F64B32-9918-44FB-8DB7-88FB5C34C8E3}"/>
            </a:ext>
          </a:extLst>
        </xdr:cNvPr>
        <xdr:cNvPicPr preferRelativeResize="0"/>
      </xdr:nvPicPr>
      <xdr:blipFill>
        <a:blip xmlns:r="http://schemas.openxmlformats.org/officeDocument/2006/relationships" r:embed="rId1" cstate="print"/>
        <a:stretch>
          <a:fillRect/>
        </a:stretch>
      </xdr:blipFill>
      <xdr:spPr>
        <a:xfrm>
          <a:off x="9753600" y="7153275"/>
          <a:ext cx="0" cy="342900"/>
        </a:xfrm>
        <a:prstGeom prst="rect">
          <a:avLst/>
        </a:prstGeom>
        <a:noFill/>
      </xdr:spPr>
    </xdr:pic>
    <xdr:clientData fLocksWithSheet="0"/>
  </xdr:oneCellAnchor>
  <xdr:oneCellAnchor>
    <xdr:from>
      <xdr:col>11</xdr:col>
      <xdr:colOff>85725</xdr:colOff>
      <xdr:row>44</xdr:row>
      <xdr:rowOff>0</xdr:rowOff>
    </xdr:from>
    <xdr:ext cx="0" cy="342900"/>
    <xdr:pic>
      <xdr:nvPicPr>
        <xdr:cNvPr id="390" name="image8.png">
          <a:extLst>
            <a:ext uri="{FF2B5EF4-FFF2-40B4-BE49-F238E27FC236}">
              <a16:creationId xmlns:a16="http://schemas.microsoft.com/office/drawing/2014/main" id="{A16441E9-B130-45D7-8680-706045CB57BA}"/>
            </a:ext>
          </a:extLst>
        </xdr:cNvPr>
        <xdr:cNvPicPr preferRelativeResize="0"/>
      </xdr:nvPicPr>
      <xdr:blipFill>
        <a:blip xmlns:r="http://schemas.openxmlformats.org/officeDocument/2006/relationships" r:embed="rId1" cstate="print"/>
        <a:stretch>
          <a:fillRect/>
        </a:stretch>
      </xdr:blipFill>
      <xdr:spPr>
        <a:xfrm>
          <a:off x="7077075" y="7153275"/>
          <a:ext cx="0" cy="342900"/>
        </a:xfrm>
        <a:prstGeom prst="rect">
          <a:avLst/>
        </a:prstGeom>
        <a:noFill/>
      </xdr:spPr>
    </xdr:pic>
    <xdr:clientData fLocksWithSheet="0"/>
  </xdr:oneCellAnchor>
  <xdr:oneCellAnchor>
    <xdr:from>
      <xdr:col>11</xdr:col>
      <xdr:colOff>76200</xdr:colOff>
      <xdr:row>44</xdr:row>
      <xdr:rowOff>0</xdr:rowOff>
    </xdr:from>
    <xdr:ext cx="0" cy="342900"/>
    <xdr:pic>
      <xdr:nvPicPr>
        <xdr:cNvPr id="391" name="image8.png">
          <a:extLst>
            <a:ext uri="{FF2B5EF4-FFF2-40B4-BE49-F238E27FC236}">
              <a16:creationId xmlns:a16="http://schemas.microsoft.com/office/drawing/2014/main" id="{A691A5CF-C61F-4F4D-856D-498AB373EF5E}"/>
            </a:ext>
          </a:extLst>
        </xdr:cNvPr>
        <xdr:cNvPicPr preferRelativeResize="0"/>
      </xdr:nvPicPr>
      <xdr:blipFill>
        <a:blip xmlns:r="http://schemas.openxmlformats.org/officeDocument/2006/relationships" r:embed="rId1" cstate="print"/>
        <a:stretch>
          <a:fillRect/>
        </a:stretch>
      </xdr:blipFill>
      <xdr:spPr>
        <a:xfrm>
          <a:off x="7067550" y="7153275"/>
          <a:ext cx="0" cy="342900"/>
        </a:xfrm>
        <a:prstGeom prst="rect">
          <a:avLst/>
        </a:prstGeom>
        <a:noFill/>
      </xdr:spPr>
    </xdr:pic>
    <xdr:clientData fLocksWithSheet="0"/>
  </xdr:oneCellAnchor>
  <xdr:oneCellAnchor>
    <xdr:from>
      <xdr:col>14</xdr:col>
      <xdr:colOff>85725</xdr:colOff>
      <xdr:row>44</xdr:row>
      <xdr:rowOff>0</xdr:rowOff>
    </xdr:from>
    <xdr:ext cx="0" cy="342900"/>
    <xdr:pic>
      <xdr:nvPicPr>
        <xdr:cNvPr id="392" name="image8.png">
          <a:extLst>
            <a:ext uri="{FF2B5EF4-FFF2-40B4-BE49-F238E27FC236}">
              <a16:creationId xmlns:a16="http://schemas.microsoft.com/office/drawing/2014/main" id="{35B28DAC-F914-451A-B549-A94E5B0DE605}"/>
            </a:ext>
          </a:extLst>
        </xdr:cNvPr>
        <xdr:cNvPicPr preferRelativeResize="0"/>
      </xdr:nvPicPr>
      <xdr:blipFill>
        <a:blip xmlns:r="http://schemas.openxmlformats.org/officeDocument/2006/relationships" r:embed="rId1" cstate="print"/>
        <a:stretch>
          <a:fillRect/>
        </a:stretch>
      </xdr:blipFill>
      <xdr:spPr>
        <a:xfrm>
          <a:off x="9763125" y="7153275"/>
          <a:ext cx="0" cy="342900"/>
        </a:xfrm>
        <a:prstGeom prst="rect">
          <a:avLst/>
        </a:prstGeom>
        <a:noFill/>
      </xdr:spPr>
    </xdr:pic>
    <xdr:clientData fLocksWithSheet="0"/>
  </xdr:oneCellAnchor>
  <xdr:oneCellAnchor>
    <xdr:from>
      <xdr:col>14</xdr:col>
      <xdr:colOff>76200</xdr:colOff>
      <xdr:row>44</xdr:row>
      <xdr:rowOff>0</xdr:rowOff>
    </xdr:from>
    <xdr:ext cx="0" cy="342900"/>
    <xdr:pic>
      <xdr:nvPicPr>
        <xdr:cNvPr id="393" name="image8.png">
          <a:extLst>
            <a:ext uri="{FF2B5EF4-FFF2-40B4-BE49-F238E27FC236}">
              <a16:creationId xmlns:a16="http://schemas.microsoft.com/office/drawing/2014/main" id="{427D53E3-82F8-4BAD-979A-0BEB5381DEF3}"/>
            </a:ext>
          </a:extLst>
        </xdr:cNvPr>
        <xdr:cNvPicPr preferRelativeResize="0"/>
      </xdr:nvPicPr>
      <xdr:blipFill>
        <a:blip xmlns:r="http://schemas.openxmlformats.org/officeDocument/2006/relationships" r:embed="rId1" cstate="print"/>
        <a:stretch>
          <a:fillRect/>
        </a:stretch>
      </xdr:blipFill>
      <xdr:spPr>
        <a:xfrm>
          <a:off x="9753600" y="7153275"/>
          <a:ext cx="0" cy="342900"/>
        </a:xfrm>
        <a:prstGeom prst="rect">
          <a:avLst/>
        </a:prstGeom>
        <a:noFill/>
      </xdr:spPr>
    </xdr:pic>
    <xdr:clientData fLocksWithSheet="0"/>
  </xdr:oneCellAnchor>
  <xdr:oneCellAnchor>
    <xdr:from>
      <xdr:col>12</xdr:col>
      <xdr:colOff>85725</xdr:colOff>
      <xdr:row>44</xdr:row>
      <xdr:rowOff>0</xdr:rowOff>
    </xdr:from>
    <xdr:ext cx="0" cy="342900"/>
    <xdr:pic>
      <xdr:nvPicPr>
        <xdr:cNvPr id="394" name="image8.png">
          <a:extLst>
            <a:ext uri="{FF2B5EF4-FFF2-40B4-BE49-F238E27FC236}">
              <a16:creationId xmlns:a16="http://schemas.microsoft.com/office/drawing/2014/main" id="{5D866179-A4DE-463F-96A9-540FDAB728D5}"/>
            </a:ext>
          </a:extLst>
        </xdr:cNvPr>
        <xdr:cNvPicPr preferRelativeResize="0"/>
      </xdr:nvPicPr>
      <xdr:blipFill>
        <a:blip xmlns:r="http://schemas.openxmlformats.org/officeDocument/2006/relationships" r:embed="rId1" cstate="print"/>
        <a:stretch>
          <a:fillRect/>
        </a:stretch>
      </xdr:blipFill>
      <xdr:spPr>
        <a:xfrm>
          <a:off x="7972425" y="7153275"/>
          <a:ext cx="0" cy="342900"/>
        </a:xfrm>
        <a:prstGeom prst="rect">
          <a:avLst/>
        </a:prstGeom>
        <a:noFill/>
      </xdr:spPr>
    </xdr:pic>
    <xdr:clientData fLocksWithSheet="0"/>
  </xdr:oneCellAnchor>
  <xdr:oneCellAnchor>
    <xdr:from>
      <xdr:col>12</xdr:col>
      <xdr:colOff>76200</xdr:colOff>
      <xdr:row>44</xdr:row>
      <xdr:rowOff>0</xdr:rowOff>
    </xdr:from>
    <xdr:ext cx="0" cy="342900"/>
    <xdr:pic>
      <xdr:nvPicPr>
        <xdr:cNvPr id="395" name="image8.png">
          <a:extLst>
            <a:ext uri="{FF2B5EF4-FFF2-40B4-BE49-F238E27FC236}">
              <a16:creationId xmlns:a16="http://schemas.microsoft.com/office/drawing/2014/main" id="{3F80D80C-8099-44F5-ABD1-F8FC3E26C4A0}"/>
            </a:ext>
          </a:extLst>
        </xdr:cNvPr>
        <xdr:cNvPicPr preferRelativeResize="0"/>
      </xdr:nvPicPr>
      <xdr:blipFill>
        <a:blip xmlns:r="http://schemas.openxmlformats.org/officeDocument/2006/relationships" r:embed="rId1" cstate="print"/>
        <a:stretch>
          <a:fillRect/>
        </a:stretch>
      </xdr:blipFill>
      <xdr:spPr>
        <a:xfrm>
          <a:off x="7962900" y="7153275"/>
          <a:ext cx="0" cy="342900"/>
        </a:xfrm>
        <a:prstGeom prst="rect">
          <a:avLst/>
        </a:prstGeom>
        <a:noFill/>
      </xdr:spPr>
    </xdr:pic>
    <xdr:clientData fLocksWithSheet="0"/>
  </xdr:oneCellAnchor>
  <xdr:oneCellAnchor>
    <xdr:from>
      <xdr:col>11</xdr:col>
      <xdr:colOff>85725</xdr:colOff>
      <xdr:row>44</xdr:row>
      <xdr:rowOff>0</xdr:rowOff>
    </xdr:from>
    <xdr:ext cx="0" cy="342900"/>
    <xdr:pic>
      <xdr:nvPicPr>
        <xdr:cNvPr id="396" name="image8.png">
          <a:extLst>
            <a:ext uri="{FF2B5EF4-FFF2-40B4-BE49-F238E27FC236}">
              <a16:creationId xmlns:a16="http://schemas.microsoft.com/office/drawing/2014/main" id="{EF68CFBE-4120-4781-8EA8-7A2912FBFFB0}"/>
            </a:ext>
          </a:extLst>
        </xdr:cNvPr>
        <xdr:cNvPicPr preferRelativeResize="0"/>
      </xdr:nvPicPr>
      <xdr:blipFill>
        <a:blip xmlns:r="http://schemas.openxmlformats.org/officeDocument/2006/relationships" r:embed="rId1" cstate="print"/>
        <a:stretch>
          <a:fillRect/>
        </a:stretch>
      </xdr:blipFill>
      <xdr:spPr>
        <a:xfrm>
          <a:off x="7077075" y="7153275"/>
          <a:ext cx="0" cy="342900"/>
        </a:xfrm>
        <a:prstGeom prst="rect">
          <a:avLst/>
        </a:prstGeom>
        <a:noFill/>
      </xdr:spPr>
    </xdr:pic>
    <xdr:clientData fLocksWithSheet="0"/>
  </xdr:oneCellAnchor>
  <xdr:oneCellAnchor>
    <xdr:from>
      <xdr:col>11</xdr:col>
      <xdr:colOff>76200</xdr:colOff>
      <xdr:row>44</xdr:row>
      <xdr:rowOff>0</xdr:rowOff>
    </xdr:from>
    <xdr:ext cx="0" cy="342900"/>
    <xdr:pic>
      <xdr:nvPicPr>
        <xdr:cNvPr id="397" name="image8.png">
          <a:extLst>
            <a:ext uri="{FF2B5EF4-FFF2-40B4-BE49-F238E27FC236}">
              <a16:creationId xmlns:a16="http://schemas.microsoft.com/office/drawing/2014/main" id="{3AE64CA8-8562-4162-8C65-4D570A4E9688}"/>
            </a:ext>
          </a:extLst>
        </xdr:cNvPr>
        <xdr:cNvPicPr preferRelativeResize="0"/>
      </xdr:nvPicPr>
      <xdr:blipFill>
        <a:blip xmlns:r="http://schemas.openxmlformats.org/officeDocument/2006/relationships" r:embed="rId1" cstate="print"/>
        <a:stretch>
          <a:fillRect/>
        </a:stretch>
      </xdr:blipFill>
      <xdr:spPr>
        <a:xfrm>
          <a:off x="7067550" y="7153275"/>
          <a:ext cx="0" cy="342900"/>
        </a:xfrm>
        <a:prstGeom prst="rect">
          <a:avLst/>
        </a:prstGeom>
        <a:noFill/>
      </xdr:spPr>
    </xdr:pic>
    <xdr:clientData fLocksWithSheet="0"/>
  </xdr:oneCellAnchor>
  <xdr:oneCellAnchor>
    <xdr:from>
      <xdr:col>13</xdr:col>
      <xdr:colOff>85725</xdr:colOff>
      <xdr:row>44</xdr:row>
      <xdr:rowOff>0</xdr:rowOff>
    </xdr:from>
    <xdr:ext cx="0" cy="342900"/>
    <xdr:pic>
      <xdr:nvPicPr>
        <xdr:cNvPr id="398" name="image8.png">
          <a:extLst>
            <a:ext uri="{FF2B5EF4-FFF2-40B4-BE49-F238E27FC236}">
              <a16:creationId xmlns:a16="http://schemas.microsoft.com/office/drawing/2014/main" id="{26439AC3-E8E5-4614-B93A-2E839CA81224}"/>
            </a:ext>
          </a:extLst>
        </xdr:cNvPr>
        <xdr:cNvPicPr preferRelativeResize="0"/>
      </xdr:nvPicPr>
      <xdr:blipFill>
        <a:blip xmlns:r="http://schemas.openxmlformats.org/officeDocument/2006/relationships" r:embed="rId1" cstate="print"/>
        <a:stretch>
          <a:fillRect/>
        </a:stretch>
      </xdr:blipFill>
      <xdr:spPr>
        <a:xfrm>
          <a:off x="8867775" y="7153275"/>
          <a:ext cx="0" cy="342900"/>
        </a:xfrm>
        <a:prstGeom prst="rect">
          <a:avLst/>
        </a:prstGeom>
        <a:noFill/>
      </xdr:spPr>
    </xdr:pic>
    <xdr:clientData fLocksWithSheet="0"/>
  </xdr:oneCellAnchor>
  <xdr:oneCellAnchor>
    <xdr:from>
      <xdr:col>13</xdr:col>
      <xdr:colOff>76200</xdr:colOff>
      <xdr:row>44</xdr:row>
      <xdr:rowOff>0</xdr:rowOff>
    </xdr:from>
    <xdr:ext cx="0" cy="342900"/>
    <xdr:pic>
      <xdr:nvPicPr>
        <xdr:cNvPr id="399" name="image8.png">
          <a:extLst>
            <a:ext uri="{FF2B5EF4-FFF2-40B4-BE49-F238E27FC236}">
              <a16:creationId xmlns:a16="http://schemas.microsoft.com/office/drawing/2014/main" id="{3C55E34B-F54A-4F87-A5CC-4FE7E90FDC15}"/>
            </a:ext>
          </a:extLst>
        </xdr:cNvPr>
        <xdr:cNvPicPr preferRelativeResize="0"/>
      </xdr:nvPicPr>
      <xdr:blipFill>
        <a:blip xmlns:r="http://schemas.openxmlformats.org/officeDocument/2006/relationships" r:embed="rId1" cstate="print"/>
        <a:stretch>
          <a:fillRect/>
        </a:stretch>
      </xdr:blipFill>
      <xdr:spPr>
        <a:xfrm>
          <a:off x="8858250" y="7153275"/>
          <a:ext cx="0" cy="342900"/>
        </a:xfrm>
        <a:prstGeom prst="rect">
          <a:avLst/>
        </a:prstGeom>
        <a:noFill/>
      </xdr:spPr>
    </xdr:pic>
    <xdr:clientData fLocksWithSheet="0"/>
  </xdr:oneCellAnchor>
  <xdr:oneCellAnchor>
    <xdr:from>
      <xdr:col>15</xdr:col>
      <xdr:colOff>85725</xdr:colOff>
      <xdr:row>44</xdr:row>
      <xdr:rowOff>0</xdr:rowOff>
    </xdr:from>
    <xdr:ext cx="0" cy="342900"/>
    <xdr:pic>
      <xdr:nvPicPr>
        <xdr:cNvPr id="400" name="image8.png">
          <a:extLst>
            <a:ext uri="{FF2B5EF4-FFF2-40B4-BE49-F238E27FC236}">
              <a16:creationId xmlns:a16="http://schemas.microsoft.com/office/drawing/2014/main" id="{12176677-B177-4B48-9EE2-56AAE8D31ACB}"/>
            </a:ext>
          </a:extLst>
        </xdr:cNvPr>
        <xdr:cNvPicPr preferRelativeResize="0"/>
      </xdr:nvPicPr>
      <xdr:blipFill>
        <a:blip xmlns:r="http://schemas.openxmlformats.org/officeDocument/2006/relationships" r:embed="rId1" cstate="print"/>
        <a:stretch>
          <a:fillRect/>
        </a:stretch>
      </xdr:blipFill>
      <xdr:spPr>
        <a:xfrm>
          <a:off x="10658475" y="7153275"/>
          <a:ext cx="0" cy="342900"/>
        </a:xfrm>
        <a:prstGeom prst="rect">
          <a:avLst/>
        </a:prstGeom>
        <a:noFill/>
      </xdr:spPr>
    </xdr:pic>
    <xdr:clientData fLocksWithSheet="0"/>
  </xdr:oneCellAnchor>
  <xdr:oneCellAnchor>
    <xdr:from>
      <xdr:col>15</xdr:col>
      <xdr:colOff>76200</xdr:colOff>
      <xdr:row>44</xdr:row>
      <xdr:rowOff>0</xdr:rowOff>
    </xdr:from>
    <xdr:ext cx="0" cy="342900"/>
    <xdr:pic>
      <xdr:nvPicPr>
        <xdr:cNvPr id="401" name="image8.png">
          <a:extLst>
            <a:ext uri="{FF2B5EF4-FFF2-40B4-BE49-F238E27FC236}">
              <a16:creationId xmlns:a16="http://schemas.microsoft.com/office/drawing/2014/main" id="{CF1DC8C7-C8D4-43CD-8939-926A3B2B1058}"/>
            </a:ext>
          </a:extLst>
        </xdr:cNvPr>
        <xdr:cNvPicPr preferRelativeResize="0"/>
      </xdr:nvPicPr>
      <xdr:blipFill>
        <a:blip xmlns:r="http://schemas.openxmlformats.org/officeDocument/2006/relationships" r:embed="rId1" cstate="print"/>
        <a:stretch>
          <a:fillRect/>
        </a:stretch>
      </xdr:blipFill>
      <xdr:spPr>
        <a:xfrm>
          <a:off x="10648950" y="7153275"/>
          <a:ext cx="0" cy="342900"/>
        </a:xfrm>
        <a:prstGeom prst="rect">
          <a:avLst/>
        </a:prstGeom>
        <a:noFill/>
      </xdr:spPr>
    </xdr:pic>
    <xdr:clientData fLocksWithSheet="0"/>
  </xdr:oneCellAnchor>
  <xdr:oneCellAnchor>
    <xdr:from>
      <xdr:col>14</xdr:col>
      <xdr:colOff>85725</xdr:colOff>
      <xdr:row>44</xdr:row>
      <xdr:rowOff>0</xdr:rowOff>
    </xdr:from>
    <xdr:ext cx="0" cy="342900"/>
    <xdr:pic>
      <xdr:nvPicPr>
        <xdr:cNvPr id="402" name="image8.png">
          <a:extLst>
            <a:ext uri="{FF2B5EF4-FFF2-40B4-BE49-F238E27FC236}">
              <a16:creationId xmlns:a16="http://schemas.microsoft.com/office/drawing/2014/main" id="{2911A57C-7995-4523-8372-3B20304F3E87}"/>
            </a:ext>
          </a:extLst>
        </xdr:cNvPr>
        <xdr:cNvPicPr preferRelativeResize="0"/>
      </xdr:nvPicPr>
      <xdr:blipFill>
        <a:blip xmlns:r="http://schemas.openxmlformats.org/officeDocument/2006/relationships" r:embed="rId1" cstate="print"/>
        <a:stretch>
          <a:fillRect/>
        </a:stretch>
      </xdr:blipFill>
      <xdr:spPr>
        <a:xfrm>
          <a:off x="9763125" y="7153275"/>
          <a:ext cx="0" cy="342900"/>
        </a:xfrm>
        <a:prstGeom prst="rect">
          <a:avLst/>
        </a:prstGeom>
        <a:noFill/>
      </xdr:spPr>
    </xdr:pic>
    <xdr:clientData fLocksWithSheet="0"/>
  </xdr:oneCellAnchor>
  <xdr:oneCellAnchor>
    <xdr:from>
      <xdr:col>14</xdr:col>
      <xdr:colOff>76200</xdr:colOff>
      <xdr:row>44</xdr:row>
      <xdr:rowOff>0</xdr:rowOff>
    </xdr:from>
    <xdr:ext cx="0" cy="342900"/>
    <xdr:pic>
      <xdr:nvPicPr>
        <xdr:cNvPr id="403" name="image8.png">
          <a:extLst>
            <a:ext uri="{FF2B5EF4-FFF2-40B4-BE49-F238E27FC236}">
              <a16:creationId xmlns:a16="http://schemas.microsoft.com/office/drawing/2014/main" id="{F190ABE7-BA20-4CC9-B3A3-A73D389D20E9}"/>
            </a:ext>
          </a:extLst>
        </xdr:cNvPr>
        <xdr:cNvPicPr preferRelativeResize="0"/>
      </xdr:nvPicPr>
      <xdr:blipFill>
        <a:blip xmlns:r="http://schemas.openxmlformats.org/officeDocument/2006/relationships" r:embed="rId1" cstate="print"/>
        <a:stretch>
          <a:fillRect/>
        </a:stretch>
      </xdr:blipFill>
      <xdr:spPr>
        <a:xfrm>
          <a:off x="9753600" y="7153275"/>
          <a:ext cx="0" cy="342900"/>
        </a:xfrm>
        <a:prstGeom prst="rect">
          <a:avLst/>
        </a:prstGeom>
        <a:noFill/>
      </xdr:spPr>
    </xdr:pic>
    <xdr:clientData fLocksWithSheet="0"/>
  </xdr:oneCellAnchor>
  <xdr:oneCellAnchor>
    <xdr:from>
      <xdr:col>7</xdr:col>
      <xdr:colOff>85725</xdr:colOff>
      <xdr:row>33</xdr:row>
      <xdr:rowOff>0</xdr:rowOff>
    </xdr:from>
    <xdr:ext cx="0" cy="342900"/>
    <xdr:pic>
      <xdr:nvPicPr>
        <xdr:cNvPr id="404" name="image8.png">
          <a:extLst>
            <a:ext uri="{FF2B5EF4-FFF2-40B4-BE49-F238E27FC236}">
              <a16:creationId xmlns:a16="http://schemas.microsoft.com/office/drawing/2014/main" id="{BE31489A-AE3E-4D01-B7BC-2D3A8672D21D}"/>
            </a:ext>
          </a:extLst>
        </xdr:cNvPr>
        <xdr:cNvPicPr preferRelativeResize="0"/>
      </xdr:nvPicPr>
      <xdr:blipFill>
        <a:blip xmlns:r="http://schemas.openxmlformats.org/officeDocument/2006/relationships" r:embed="rId1" cstate="print"/>
        <a:stretch>
          <a:fillRect/>
        </a:stretch>
      </xdr:blipFill>
      <xdr:spPr>
        <a:xfrm>
          <a:off x="1466850" y="6972300"/>
          <a:ext cx="0" cy="342900"/>
        </a:xfrm>
        <a:prstGeom prst="rect">
          <a:avLst/>
        </a:prstGeom>
        <a:noFill/>
      </xdr:spPr>
    </xdr:pic>
    <xdr:clientData fLocksWithSheet="0"/>
  </xdr:oneCellAnchor>
  <xdr:oneCellAnchor>
    <xdr:from>
      <xdr:col>7</xdr:col>
      <xdr:colOff>76200</xdr:colOff>
      <xdr:row>33</xdr:row>
      <xdr:rowOff>0</xdr:rowOff>
    </xdr:from>
    <xdr:ext cx="0" cy="342900"/>
    <xdr:pic>
      <xdr:nvPicPr>
        <xdr:cNvPr id="405" name="image8.png">
          <a:extLst>
            <a:ext uri="{FF2B5EF4-FFF2-40B4-BE49-F238E27FC236}">
              <a16:creationId xmlns:a16="http://schemas.microsoft.com/office/drawing/2014/main" id="{DDE02060-EEC4-4635-A00A-0EC72323E245}"/>
            </a:ext>
          </a:extLst>
        </xdr:cNvPr>
        <xdr:cNvPicPr preferRelativeResize="0"/>
      </xdr:nvPicPr>
      <xdr:blipFill>
        <a:blip xmlns:r="http://schemas.openxmlformats.org/officeDocument/2006/relationships" r:embed="rId1" cstate="print"/>
        <a:stretch>
          <a:fillRect/>
        </a:stretch>
      </xdr:blipFill>
      <xdr:spPr>
        <a:xfrm>
          <a:off x="1457325" y="6972300"/>
          <a:ext cx="0" cy="342900"/>
        </a:xfrm>
        <a:prstGeom prst="rect">
          <a:avLst/>
        </a:prstGeom>
        <a:noFill/>
      </xdr:spPr>
    </xdr:pic>
    <xdr:clientData fLocksWithSheet="0"/>
  </xdr:oneCellAnchor>
  <xdr:oneCellAnchor>
    <xdr:from>
      <xdr:col>7</xdr:col>
      <xdr:colOff>85725</xdr:colOff>
      <xdr:row>33</xdr:row>
      <xdr:rowOff>0</xdr:rowOff>
    </xdr:from>
    <xdr:ext cx="0" cy="342900"/>
    <xdr:pic>
      <xdr:nvPicPr>
        <xdr:cNvPr id="406" name="image8.png">
          <a:extLst>
            <a:ext uri="{FF2B5EF4-FFF2-40B4-BE49-F238E27FC236}">
              <a16:creationId xmlns:a16="http://schemas.microsoft.com/office/drawing/2014/main" id="{4FF9A24C-2B93-4120-8B91-EB244E36D91C}"/>
            </a:ext>
          </a:extLst>
        </xdr:cNvPr>
        <xdr:cNvPicPr preferRelativeResize="0"/>
      </xdr:nvPicPr>
      <xdr:blipFill>
        <a:blip xmlns:r="http://schemas.openxmlformats.org/officeDocument/2006/relationships" r:embed="rId1" cstate="print"/>
        <a:stretch>
          <a:fillRect/>
        </a:stretch>
      </xdr:blipFill>
      <xdr:spPr>
        <a:xfrm>
          <a:off x="1466850" y="6972300"/>
          <a:ext cx="0" cy="342900"/>
        </a:xfrm>
        <a:prstGeom prst="rect">
          <a:avLst/>
        </a:prstGeom>
        <a:noFill/>
      </xdr:spPr>
    </xdr:pic>
    <xdr:clientData fLocksWithSheet="0"/>
  </xdr:oneCellAnchor>
  <xdr:oneCellAnchor>
    <xdr:from>
      <xdr:col>7</xdr:col>
      <xdr:colOff>76200</xdr:colOff>
      <xdr:row>33</xdr:row>
      <xdr:rowOff>0</xdr:rowOff>
    </xdr:from>
    <xdr:ext cx="0" cy="342900"/>
    <xdr:pic>
      <xdr:nvPicPr>
        <xdr:cNvPr id="407" name="image8.png">
          <a:extLst>
            <a:ext uri="{FF2B5EF4-FFF2-40B4-BE49-F238E27FC236}">
              <a16:creationId xmlns:a16="http://schemas.microsoft.com/office/drawing/2014/main" id="{3752E6C9-6799-4628-98FE-FBC234F0E48C}"/>
            </a:ext>
          </a:extLst>
        </xdr:cNvPr>
        <xdr:cNvPicPr preferRelativeResize="0"/>
      </xdr:nvPicPr>
      <xdr:blipFill>
        <a:blip xmlns:r="http://schemas.openxmlformats.org/officeDocument/2006/relationships" r:embed="rId1" cstate="print"/>
        <a:stretch>
          <a:fillRect/>
        </a:stretch>
      </xdr:blipFill>
      <xdr:spPr>
        <a:xfrm>
          <a:off x="1457325" y="6972300"/>
          <a:ext cx="0" cy="342900"/>
        </a:xfrm>
        <a:prstGeom prst="rect">
          <a:avLst/>
        </a:prstGeom>
        <a:noFill/>
      </xdr:spPr>
    </xdr:pic>
    <xdr:clientData fLocksWithSheet="0"/>
  </xdr:oneCellAnchor>
  <xdr:oneCellAnchor>
    <xdr:from>
      <xdr:col>7</xdr:col>
      <xdr:colOff>85725</xdr:colOff>
      <xdr:row>33</xdr:row>
      <xdr:rowOff>0</xdr:rowOff>
    </xdr:from>
    <xdr:ext cx="0" cy="342900"/>
    <xdr:pic>
      <xdr:nvPicPr>
        <xdr:cNvPr id="408" name="image8.png">
          <a:extLst>
            <a:ext uri="{FF2B5EF4-FFF2-40B4-BE49-F238E27FC236}">
              <a16:creationId xmlns:a16="http://schemas.microsoft.com/office/drawing/2014/main" id="{1155F822-BFFB-4AA9-9531-15F69B7F5BBE}"/>
            </a:ext>
          </a:extLst>
        </xdr:cNvPr>
        <xdr:cNvPicPr preferRelativeResize="0"/>
      </xdr:nvPicPr>
      <xdr:blipFill>
        <a:blip xmlns:r="http://schemas.openxmlformats.org/officeDocument/2006/relationships" r:embed="rId1" cstate="print"/>
        <a:stretch>
          <a:fillRect/>
        </a:stretch>
      </xdr:blipFill>
      <xdr:spPr>
        <a:xfrm>
          <a:off x="1466850" y="6972300"/>
          <a:ext cx="0" cy="342900"/>
        </a:xfrm>
        <a:prstGeom prst="rect">
          <a:avLst/>
        </a:prstGeom>
        <a:noFill/>
      </xdr:spPr>
    </xdr:pic>
    <xdr:clientData fLocksWithSheet="0"/>
  </xdr:oneCellAnchor>
  <xdr:oneCellAnchor>
    <xdr:from>
      <xdr:col>7</xdr:col>
      <xdr:colOff>76200</xdr:colOff>
      <xdr:row>33</xdr:row>
      <xdr:rowOff>0</xdr:rowOff>
    </xdr:from>
    <xdr:ext cx="0" cy="342900"/>
    <xdr:pic>
      <xdr:nvPicPr>
        <xdr:cNvPr id="409" name="image8.png">
          <a:extLst>
            <a:ext uri="{FF2B5EF4-FFF2-40B4-BE49-F238E27FC236}">
              <a16:creationId xmlns:a16="http://schemas.microsoft.com/office/drawing/2014/main" id="{70AC0B6C-B406-491D-A58B-B51F88DC8EEE}"/>
            </a:ext>
          </a:extLst>
        </xdr:cNvPr>
        <xdr:cNvPicPr preferRelativeResize="0"/>
      </xdr:nvPicPr>
      <xdr:blipFill>
        <a:blip xmlns:r="http://schemas.openxmlformats.org/officeDocument/2006/relationships" r:embed="rId1" cstate="print"/>
        <a:stretch>
          <a:fillRect/>
        </a:stretch>
      </xdr:blipFill>
      <xdr:spPr>
        <a:xfrm>
          <a:off x="1457325" y="6972300"/>
          <a:ext cx="0" cy="342900"/>
        </a:xfrm>
        <a:prstGeom prst="rect">
          <a:avLst/>
        </a:prstGeom>
        <a:noFill/>
      </xdr:spPr>
    </xdr:pic>
    <xdr:clientData fLocksWithSheet="0"/>
  </xdr:oneCellAnchor>
  <xdr:oneCellAnchor>
    <xdr:from>
      <xdr:col>7</xdr:col>
      <xdr:colOff>85725</xdr:colOff>
      <xdr:row>33</xdr:row>
      <xdr:rowOff>0</xdr:rowOff>
    </xdr:from>
    <xdr:ext cx="0" cy="342900"/>
    <xdr:pic>
      <xdr:nvPicPr>
        <xdr:cNvPr id="410" name="image8.png">
          <a:extLst>
            <a:ext uri="{FF2B5EF4-FFF2-40B4-BE49-F238E27FC236}">
              <a16:creationId xmlns:a16="http://schemas.microsoft.com/office/drawing/2014/main" id="{B786A78C-D642-4AE9-8ECA-DB51220E1E1C}"/>
            </a:ext>
          </a:extLst>
        </xdr:cNvPr>
        <xdr:cNvPicPr preferRelativeResize="0"/>
      </xdr:nvPicPr>
      <xdr:blipFill>
        <a:blip xmlns:r="http://schemas.openxmlformats.org/officeDocument/2006/relationships" r:embed="rId1" cstate="print"/>
        <a:stretch>
          <a:fillRect/>
        </a:stretch>
      </xdr:blipFill>
      <xdr:spPr>
        <a:xfrm>
          <a:off x="1466850" y="6972300"/>
          <a:ext cx="0" cy="342900"/>
        </a:xfrm>
        <a:prstGeom prst="rect">
          <a:avLst/>
        </a:prstGeom>
        <a:noFill/>
      </xdr:spPr>
    </xdr:pic>
    <xdr:clientData fLocksWithSheet="0"/>
  </xdr:oneCellAnchor>
  <xdr:oneCellAnchor>
    <xdr:from>
      <xdr:col>7</xdr:col>
      <xdr:colOff>76200</xdr:colOff>
      <xdr:row>33</xdr:row>
      <xdr:rowOff>0</xdr:rowOff>
    </xdr:from>
    <xdr:ext cx="0" cy="342900"/>
    <xdr:pic>
      <xdr:nvPicPr>
        <xdr:cNvPr id="411" name="image8.png">
          <a:extLst>
            <a:ext uri="{FF2B5EF4-FFF2-40B4-BE49-F238E27FC236}">
              <a16:creationId xmlns:a16="http://schemas.microsoft.com/office/drawing/2014/main" id="{C1F7F355-0970-4C28-8EC7-7DFAAED7E88F}"/>
            </a:ext>
          </a:extLst>
        </xdr:cNvPr>
        <xdr:cNvPicPr preferRelativeResize="0"/>
      </xdr:nvPicPr>
      <xdr:blipFill>
        <a:blip xmlns:r="http://schemas.openxmlformats.org/officeDocument/2006/relationships" r:embed="rId1" cstate="print"/>
        <a:stretch>
          <a:fillRect/>
        </a:stretch>
      </xdr:blipFill>
      <xdr:spPr>
        <a:xfrm>
          <a:off x="1457325" y="6972300"/>
          <a:ext cx="0" cy="342900"/>
        </a:xfrm>
        <a:prstGeom prst="rect">
          <a:avLst/>
        </a:prstGeom>
        <a:noFill/>
      </xdr:spPr>
    </xdr:pic>
    <xdr:clientData fLocksWithSheet="0"/>
  </xdr:oneCellAnchor>
  <xdr:oneCellAnchor>
    <xdr:from>
      <xdr:col>7</xdr:col>
      <xdr:colOff>85725</xdr:colOff>
      <xdr:row>33</xdr:row>
      <xdr:rowOff>0</xdr:rowOff>
    </xdr:from>
    <xdr:ext cx="0" cy="342900"/>
    <xdr:pic>
      <xdr:nvPicPr>
        <xdr:cNvPr id="412" name="image8.png">
          <a:extLst>
            <a:ext uri="{FF2B5EF4-FFF2-40B4-BE49-F238E27FC236}">
              <a16:creationId xmlns:a16="http://schemas.microsoft.com/office/drawing/2014/main" id="{D9788F4B-6C5D-40D2-9B05-47A18FAC6E59}"/>
            </a:ext>
          </a:extLst>
        </xdr:cNvPr>
        <xdr:cNvPicPr preferRelativeResize="0"/>
      </xdr:nvPicPr>
      <xdr:blipFill>
        <a:blip xmlns:r="http://schemas.openxmlformats.org/officeDocument/2006/relationships" r:embed="rId1" cstate="print"/>
        <a:stretch>
          <a:fillRect/>
        </a:stretch>
      </xdr:blipFill>
      <xdr:spPr>
        <a:xfrm>
          <a:off x="1466850" y="6972300"/>
          <a:ext cx="0" cy="342900"/>
        </a:xfrm>
        <a:prstGeom prst="rect">
          <a:avLst/>
        </a:prstGeom>
        <a:noFill/>
      </xdr:spPr>
    </xdr:pic>
    <xdr:clientData fLocksWithSheet="0"/>
  </xdr:oneCellAnchor>
  <xdr:oneCellAnchor>
    <xdr:from>
      <xdr:col>11</xdr:col>
      <xdr:colOff>85725</xdr:colOff>
      <xdr:row>33</xdr:row>
      <xdr:rowOff>0</xdr:rowOff>
    </xdr:from>
    <xdr:ext cx="0" cy="342900"/>
    <xdr:pic>
      <xdr:nvPicPr>
        <xdr:cNvPr id="413" name="image8.png">
          <a:extLst>
            <a:ext uri="{FF2B5EF4-FFF2-40B4-BE49-F238E27FC236}">
              <a16:creationId xmlns:a16="http://schemas.microsoft.com/office/drawing/2014/main" id="{63F5FCD4-C639-4378-84B3-5098CD1D828B}"/>
            </a:ext>
          </a:extLst>
        </xdr:cNvPr>
        <xdr:cNvPicPr preferRelativeResize="0"/>
      </xdr:nvPicPr>
      <xdr:blipFill>
        <a:blip xmlns:r="http://schemas.openxmlformats.org/officeDocument/2006/relationships" r:embed="rId1" cstate="print"/>
        <a:stretch>
          <a:fillRect/>
        </a:stretch>
      </xdr:blipFill>
      <xdr:spPr>
        <a:xfrm>
          <a:off x="1466850" y="6972300"/>
          <a:ext cx="0" cy="342900"/>
        </a:xfrm>
        <a:prstGeom prst="rect">
          <a:avLst/>
        </a:prstGeom>
        <a:noFill/>
      </xdr:spPr>
    </xdr:pic>
    <xdr:clientData fLocksWithSheet="0"/>
  </xdr:oneCellAnchor>
  <xdr:oneCellAnchor>
    <xdr:from>
      <xdr:col>11</xdr:col>
      <xdr:colOff>76200</xdr:colOff>
      <xdr:row>33</xdr:row>
      <xdr:rowOff>0</xdr:rowOff>
    </xdr:from>
    <xdr:ext cx="0" cy="342900"/>
    <xdr:pic>
      <xdr:nvPicPr>
        <xdr:cNvPr id="414" name="image8.png">
          <a:extLst>
            <a:ext uri="{FF2B5EF4-FFF2-40B4-BE49-F238E27FC236}">
              <a16:creationId xmlns:a16="http://schemas.microsoft.com/office/drawing/2014/main" id="{A68EE337-26A9-4AE6-AE62-435F0AA9124B}"/>
            </a:ext>
          </a:extLst>
        </xdr:cNvPr>
        <xdr:cNvPicPr preferRelativeResize="0"/>
      </xdr:nvPicPr>
      <xdr:blipFill>
        <a:blip xmlns:r="http://schemas.openxmlformats.org/officeDocument/2006/relationships" r:embed="rId1" cstate="print"/>
        <a:stretch>
          <a:fillRect/>
        </a:stretch>
      </xdr:blipFill>
      <xdr:spPr>
        <a:xfrm>
          <a:off x="1457325" y="6972300"/>
          <a:ext cx="0" cy="342900"/>
        </a:xfrm>
        <a:prstGeom prst="rect">
          <a:avLst/>
        </a:prstGeom>
        <a:noFill/>
      </xdr:spPr>
    </xdr:pic>
    <xdr:clientData fLocksWithSheet="0"/>
  </xdr:oneCellAnchor>
  <xdr:oneCellAnchor>
    <xdr:from>
      <xdr:col>11</xdr:col>
      <xdr:colOff>85725</xdr:colOff>
      <xdr:row>33</xdr:row>
      <xdr:rowOff>0</xdr:rowOff>
    </xdr:from>
    <xdr:ext cx="0" cy="342900"/>
    <xdr:pic>
      <xdr:nvPicPr>
        <xdr:cNvPr id="415" name="image8.png">
          <a:extLst>
            <a:ext uri="{FF2B5EF4-FFF2-40B4-BE49-F238E27FC236}">
              <a16:creationId xmlns:a16="http://schemas.microsoft.com/office/drawing/2014/main" id="{7B42D581-150F-4BCA-8846-ACC8E544D47F}"/>
            </a:ext>
          </a:extLst>
        </xdr:cNvPr>
        <xdr:cNvPicPr preferRelativeResize="0"/>
      </xdr:nvPicPr>
      <xdr:blipFill>
        <a:blip xmlns:r="http://schemas.openxmlformats.org/officeDocument/2006/relationships" r:embed="rId1" cstate="print"/>
        <a:stretch>
          <a:fillRect/>
        </a:stretch>
      </xdr:blipFill>
      <xdr:spPr>
        <a:xfrm>
          <a:off x="1466850" y="6972300"/>
          <a:ext cx="0" cy="342900"/>
        </a:xfrm>
        <a:prstGeom prst="rect">
          <a:avLst/>
        </a:prstGeom>
        <a:noFill/>
      </xdr:spPr>
    </xdr:pic>
    <xdr:clientData fLocksWithSheet="0"/>
  </xdr:oneCellAnchor>
  <xdr:oneCellAnchor>
    <xdr:from>
      <xdr:col>11</xdr:col>
      <xdr:colOff>76200</xdr:colOff>
      <xdr:row>33</xdr:row>
      <xdr:rowOff>0</xdr:rowOff>
    </xdr:from>
    <xdr:ext cx="0" cy="342900"/>
    <xdr:pic>
      <xdr:nvPicPr>
        <xdr:cNvPr id="416" name="image8.png">
          <a:extLst>
            <a:ext uri="{FF2B5EF4-FFF2-40B4-BE49-F238E27FC236}">
              <a16:creationId xmlns:a16="http://schemas.microsoft.com/office/drawing/2014/main" id="{FFC83DCA-F40D-49D0-A562-0B9562890B1B}"/>
            </a:ext>
          </a:extLst>
        </xdr:cNvPr>
        <xdr:cNvPicPr preferRelativeResize="0"/>
      </xdr:nvPicPr>
      <xdr:blipFill>
        <a:blip xmlns:r="http://schemas.openxmlformats.org/officeDocument/2006/relationships" r:embed="rId1" cstate="print"/>
        <a:stretch>
          <a:fillRect/>
        </a:stretch>
      </xdr:blipFill>
      <xdr:spPr>
        <a:xfrm>
          <a:off x="1457325" y="6972300"/>
          <a:ext cx="0" cy="342900"/>
        </a:xfrm>
        <a:prstGeom prst="rect">
          <a:avLst/>
        </a:prstGeom>
        <a:noFill/>
      </xdr:spPr>
    </xdr:pic>
    <xdr:clientData fLocksWithSheet="0"/>
  </xdr:oneCellAnchor>
  <xdr:oneCellAnchor>
    <xdr:from>
      <xdr:col>11</xdr:col>
      <xdr:colOff>85725</xdr:colOff>
      <xdr:row>33</xdr:row>
      <xdr:rowOff>0</xdr:rowOff>
    </xdr:from>
    <xdr:ext cx="0" cy="342900"/>
    <xdr:pic>
      <xdr:nvPicPr>
        <xdr:cNvPr id="417" name="image8.png">
          <a:extLst>
            <a:ext uri="{FF2B5EF4-FFF2-40B4-BE49-F238E27FC236}">
              <a16:creationId xmlns:a16="http://schemas.microsoft.com/office/drawing/2014/main" id="{45081735-7202-46C7-B44B-B86011F8ED29}"/>
            </a:ext>
          </a:extLst>
        </xdr:cNvPr>
        <xdr:cNvPicPr preferRelativeResize="0"/>
      </xdr:nvPicPr>
      <xdr:blipFill>
        <a:blip xmlns:r="http://schemas.openxmlformats.org/officeDocument/2006/relationships" r:embed="rId1" cstate="print"/>
        <a:stretch>
          <a:fillRect/>
        </a:stretch>
      </xdr:blipFill>
      <xdr:spPr>
        <a:xfrm>
          <a:off x="1466850" y="6972300"/>
          <a:ext cx="0" cy="342900"/>
        </a:xfrm>
        <a:prstGeom prst="rect">
          <a:avLst/>
        </a:prstGeom>
        <a:noFill/>
      </xdr:spPr>
    </xdr:pic>
    <xdr:clientData fLocksWithSheet="0"/>
  </xdr:oneCellAnchor>
  <xdr:oneCellAnchor>
    <xdr:from>
      <xdr:col>11</xdr:col>
      <xdr:colOff>76200</xdr:colOff>
      <xdr:row>33</xdr:row>
      <xdr:rowOff>0</xdr:rowOff>
    </xdr:from>
    <xdr:ext cx="0" cy="342900"/>
    <xdr:pic>
      <xdr:nvPicPr>
        <xdr:cNvPr id="418" name="image8.png">
          <a:extLst>
            <a:ext uri="{FF2B5EF4-FFF2-40B4-BE49-F238E27FC236}">
              <a16:creationId xmlns:a16="http://schemas.microsoft.com/office/drawing/2014/main" id="{E820DF84-46EA-4B24-9444-8F3A614E338E}"/>
            </a:ext>
          </a:extLst>
        </xdr:cNvPr>
        <xdr:cNvPicPr preferRelativeResize="0"/>
      </xdr:nvPicPr>
      <xdr:blipFill>
        <a:blip xmlns:r="http://schemas.openxmlformats.org/officeDocument/2006/relationships" r:embed="rId1" cstate="print"/>
        <a:stretch>
          <a:fillRect/>
        </a:stretch>
      </xdr:blipFill>
      <xdr:spPr>
        <a:xfrm>
          <a:off x="1457325" y="6972300"/>
          <a:ext cx="0" cy="342900"/>
        </a:xfrm>
        <a:prstGeom prst="rect">
          <a:avLst/>
        </a:prstGeom>
        <a:noFill/>
      </xdr:spPr>
    </xdr:pic>
    <xdr:clientData fLocksWithSheet="0"/>
  </xdr:oneCellAnchor>
  <xdr:oneCellAnchor>
    <xdr:from>
      <xdr:col>11</xdr:col>
      <xdr:colOff>85725</xdr:colOff>
      <xdr:row>33</xdr:row>
      <xdr:rowOff>0</xdr:rowOff>
    </xdr:from>
    <xdr:ext cx="0" cy="342900"/>
    <xdr:pic>
      <xdr:nvPicPr>
        <xdr:cNvPr id="419" name="image8.png">
          <a:extLst>
            <a:ext uri="{FF2B5EF4-FFF2-40B4-BE49-F238E27FC236}">
              <a16:creationId xmlns:a16="http://schemas.microsoft.com/office/drawing/2014/main" id="{ED62925B-B06A-4CE3-B3F0-5FC38221497B}"/>
            </a:ext>
          </a:extLst>
        </xdr:cNvPr>
        <xdr:cNvPicPr preferRelativeResize="0"/>
      </xdr:nvPicPr>
      <xdr:blipFill>
        <a:blip xmlns:r="http://schemas.openxmlformats.org/officeDocument/2006/relationships" r:embed="rId1" cstate="print"/>
        <a:stretch>
          <a:fillRect/>
        </a:stretch>
      </xdr:blipFill>
      <xdr:spPr>
        <a:xfrm>
          <a:off x="1466850" y="6972300"/>
          <a:ext cx="0" cy="342900"/>
        </a:xfrm>
        <a:prstGeom prst="rect">
          <a:avLst/>
        </a:prstGeom>
        <a:noFill/>
      </xdr:spPr>
    </xdr:pic>
    <xdr:clientData fLocksWithSheet="0"/>
  </xdr:oneCellAnchor>
  <xdr:oneCellAnchor>
    <xdr:from>
      <xdr:col>11</xdr:col>
      <xdr:colOff>76200</xdr:colOff>
      <xdr:row>33</xdr:row>
      <xdr:rowOff>0</xdr:rowOff>
    </xdr:from>
    <xdr:ext cx="0" cy="342900"/>
    <xdr:pic>
      <xdr:nvPicPr>
        <xdr:cNvPr id="420" name="image8.png">
          <a:extLst>
            <a:ext uri="{FF2B5EF4-FFF2-40B4-BE49-F238E27FC236}">
              <a16:creationId xmlns:a16="http://schemas.microsoft.com/office/drawing/2014/main" id="{B2A65D38-0D45-4B2B-BDD2-D9041BC49F08}"/>
            </a:ext>
          </a:extLst>
        </xdr:cNvPr>
        <xdr:cNvPicPr preferRelativeResize="0"/>
      </xdr:nvPicPr>
      <xdr:blipFill>
        <a:blip xmlns:r="http://schemas.openxmlformats.org/officeDocument/2006/relationships" r:embed="rId1" cstate="print"/>
        <a:stretch>
          <a:fillRect/>
        </a:stretch>
      </xdr:blipFill>
      <xdr:spPr>
        <a:xfrm>
          <a:off x="1457325" y="6972300"/>
          <a:ext cx="0" cy="342900"/>
        </a:xfrm>
        <a:prstGeom prst="rect">
          <a:avLst/>
        </a:prstGeom>
        <a:noFill/>
      </xdr:spPr>
    </xdr:pic>
    <xdr:clientData fLocksWithSheet="0"/>
  </xdr:oneCellAnchor>
  <xdr:oneCellAnchor>
    <xdr:from>
      <xdr:col>11</xdr:col>
      <xdr:colOff>85725</xdr:colOff>
      <xdr:row>33</xdr:row>
      <xdr:rowOff>0</xdr:rowOff>
    </xdr:from>
    <xdr:ext cx="0" cy="342900"/>
    <xdr:pic>
      <xdr:nvPicPr>
        <xdr:cNvPr id="421" name="image8.png">
          <a:extLst>
            <a:ext uri="{FF2B5EF4-FFF2-40B4-BE49-F238E27FC236}">
              <a16:creationId xmlns:a16="http://schemas.microsoft.com/office/drawing/2014/main" id="{9CCA9A50-5CC0-44D4-BF0F-472E73BC52FB}"/>
            </a:ext>
          </a:extLst>
        </xdr:cNvPr>
        <xdr:cNvPicPr preferRelativeResize="0"/>
      </xdr:nvPicPr>
      <xdr:blipFill>
        <a:blip xmlns:r="http://schemas.openxmlformats.org/officeDocument/2006/relationships" r:embed="rId1" cstate="print"/>
        <a:stretch>
          <a:fillRect/>
        </a:stretch>
      </xdr:blipFill>
      <xdr:spPr>
        <a:xfrm>
          <a:off x="1466850" y="6972300"/>
          <a:ext cx="0" cy="342900"/>
        </a:xfrm>
        <a:prstGeom prst="rect">
          <a:avLst/>
        </a:prstGeom>
        <a:noFill/>
      </xdr:spPr>
    </xdr:pic>
    <xdr:clientData fLocksWithSheet="0"/>
  </xdr:oneCellAnchor>
  <xdr:oneCellAnchor>
    <xdr:from>
      <xdr:col>14</xdr:col>
      <xdr:colOff>85725</xdr:colOff>
      <xdr:row>33</xdr:row>
      <xdr:rowOff>0</xdr:rowOff>
    </xdr:from>
    <xdr:ext cx="0" cy="342900"/>
    <xdr:pic>
      <xdr:nvPicPr>
        <xdr:cNvPr id="422" name="image8.png">
          <a:extLst>
            <a:ext uri="{FF2B5EF4-FFF2-40B4-BE49-F238E27FC236}">
              <a16:creationId xmlns:a16="http://schemas.microsoft.com/office/drawing/2014/main" id="{FD8423B7-9B5A-45AB-8F9B-314A86582FA4}"/>
            </a:ext>
          </a:extLst>
        </xdr:cNvPr>
        <xdr:cNvPicPr preferRelativeResize="0"/>
      </xdr:nvPicPr>
      <xdr:blipFill>
        <a:blip xmlns:r="http://schemas.openxmlformats.org/officeDocument/2006/relationships" r:embed="rId1" cstate="print"/>
        <a:stretch>
          <a:fillRect/>
        </a:stretch>
      </xdr:blipFill>
      <xdr:spPr>
        <a:xfrm>
          <a:off x="4171950" y="6972300"/>
          <a:ext cx="0" cy="342900"/>
        </a:xfrm>
        <a:prstGeom prst="rect">
          <a:avLst/>
        </a:prstGeom>
        <a:noFill/>
      </xdr:spPr>
    </xdr:pic>
    <xdr:clientData fLocksWithSheet="0"/>
  </xdr:oneCellAnchor>
  <xdr:oneCellAnchor>
    <xdr:from>
      <xdr:col>14</xdr:col>
      <xdr:colOff>76200</xdr:colOff>
      <xdr:row>33</xdr:row>
      <xdr:rowOff>0</xdr:rowOff>
    </xdr:from>
    <xdr:ext cx="0" cy="342900"/>
    <xdr:pic>
      <xdr:nvPicPr>
        <xdr:cNvPr id="423" name="image8.png">
          <a:extLst>
            <a:ext uri="{FF2B5EF4-FFF2-40B4-BE49-F238E27FC236}">
              <a16:creationId xmlns:a16="http://schemas.microsoft.com/office/drawing/2014/main" id="{00691F58-9C37-4110-9980-F9905E64A6FF}"/>
            </a:ext>
          </a:extLst>
        </xdr:cNvPr>
        <xdr:cNvPicPr preferRelativeResize="0"/>
      </xdr:nvPicPr>
      <xdr:blipFill>
        <a:blip xmlns:r="http://schemas.openxmlformats.org/officeDocument/2006/relationships" r:embed="rId1" cstate="print"/>
        <a:stretch>
          <a:fillRect/>
        </a:stretch>
      </xdr:blipFill>
      <xdr:spPr>
        <a:xfrm>
          <a:off x="4162425" y="6972300"/>
          <a:ext cx="0" cy="342900"/>
        </a:xfrm>
        <a:prstGeom prst="rect">
          <a:avLst/>
        </a:prstGeom>
        <a:noFill/>
      </xdr:spPr>
    </xdr:pic>
    <xdr:clientData fLocksWithSheet="0"/>
  </xdr:oneCellAnchor>
  <xdr:oneCellAnchor>
    <xdr:from>
      <xdr:col>14</xdr:col>
      <xdr:colOff>85725</xdr:colOff>
      <xdr:row>33</xdr:row>
      <xdr:rowOff>0</xdr:rowOff>
    </xdr:from>
    <xdr:ext cx="0" cy="342900"/>
    <xdr:pic>
      <xdr:nvPicPr>
        <xdr:cNvPr id="424" name="image8.png">
          <a:extLst>
            <a:ext uri="{FF2B5EF4-FFF2-40B4-BE49-F238E27FC236}">
              <a16:creationId xmlns:a16="http://schemas.microsoft.com/office/drawing/2014/main" id="{41E31091-599F-4A91-A7F9-6C0C65E2E691}"/>
            </a:ext>
          </a:extLst>
        </xdr:cNvPr>
        <xdr:cNvPicPr preferRelativeResize="0"/>
      </xdr:nvPicPr>
      <xdr:blipFill>
        <a:blip xmlns:r="http://schemas.openxmlformats.org/officeDocument/2006/relationships" r:embed="rId1" cstate="print"/>
        <a:stretch>
          <a:fillRect/>
        </a:stretch>
      </xdr:blipFill>
      <xdr:spPr>
        <a:xfrm>
          <a:off x="4171950" y="6972300"/>
          <a:ext cx="0" cy="342900"/>
        </a:xfrm>
        <a:prstGeom prst="rect">
          <a:avLst/>
        </a:prstGeom>
        <a:noFill/>
      </xdr:spPr>
    </xdr:pic>
    <xdr:clientData fLocksWithSheet="0"/>
  </xdr:oneCellAnchor>
  <xdr:oneCellAnchor>
    <xdr:from>
      <xdr:col>14</xdr:col>
      <xdr:colOff>76200</xdr:colOff>
      <xdr:row>33</xdr:row>
      <xdr:rowOff>0</xdr:rowOff>
    </xdr:from>
    <xdr:ext cx="0" cy="342900"/>
    <xdr:pic>
      <xdr:nvPicPr>
        <xdr:cNvPr id="425" name="image8.png">
          <a:extLst>
            <a:ext uri="{FF2B5EF4-FFF2-40B4-BE49-F238E27FC236}">
              <a16:creationId xmlns:a16="http://schemas.microsoft.com/office/drawing/2014/main" id="{6F02894E-F154-4072-9CBD-C91A542166F9}"/>
            </a:ext>
          </a:extLst>
        </xdr:cNvPr>
        <xdr:cNvPicPr preferRelativeResize="0"/>
      </xdr:nvPicPr>
      <xdr:blipFill>
        <a:blip xmlns:r="http://schemas.openxmlformats.org/officeDocument/2006/relationships" r:embed="rId1" cstate="print"/>
        <a:stretch>
          <a:fillRect/>
        </a:stretch>
      </xdr:blipFill>
      <xdr:spPr>
        <a:xfrm>
          <a:off x="4162425" y="6972300"/>
          <a:ext cx="0" cy="342900"/>
        </a:xfrm>
        <a:prstGeom prst="rect">
          <a:avLst/>
        </a:prstGeom>
        <a:noFill/>
      </xdr:spPr>
    </xdr:pic>
    <xdr:clientData fLocksWithSheet="0"/>
  </xdr:oneCellAnchor>
  <xdr:oneCellAnchor>
    <xdr:from>
      <xdr:col>14</xdr:col>
      <xdr:colOff>85725</xdr:colOff>
      <xdr:row>33</xdr:row>
      <xdr:rowOff>0</xdr:rowOff>
    </xdr:from>
    <xdr:ext cx="0" cy="342900"/>
    <xdr:pic>
      <xdr:nvPicPr>
        <xdr:cNvPr id="426" name="image8.png">
          <a:extLst>
            <a:ext uri="{FF2B5EF4-FFF2-40B4-BE49-F238E27FC236}">
              <a16:creationId xmlns:a16="http://schemas.microsoft.com/office/drawing/2014/main" id="{14DE7746-7C2C-4643-B02D-FD04BF48F9C3}"/>
            </a:ext>
          </a:extLst>
        </xdr:cNvPr>
        <xdr:cNvPicPr preferRelativeResize="0"/>
      </xdr:nvPicPr>
      <xdr:blipFill>
        <a:blip xmlns:r="http://schemas.openxmlformats.org/officeDocument/2006/relationships" r:embed="rId1" cstate="print"/>
        <a:stretch>
          <a:fillRect/>
        </a:stretch>
      </xdr:blipFill>
      <xdr:spPr>
        <a:xfrm>
          <a:off x="4171950" y="6972300"/>
          <a:ext cx="0" cy="342900"/>
        </a:xfrm>
        <a:prstGeom prst="rect">
          <a:avLst/>
        </a:prstGeom>
        <a:noFill/>
      </xdr:spPr>
    </xdr:pic>
    <xdr:clientData fLocksWithSheet="0"/>
  </xdr:oneCellAnchor>
  <xdr:oneCellAnchor>
    <xdr:from>
      <xdr:col>14</xdr:col>
      <xdr:colOff>76200</xdr:colOff>
      <xdr:row>33</xdr:row>
      <xdr:rowOff>0</xdr:rowOff>
    </xdr:from>
    <xdr:ext cx="0" cy="342900"/>
    <xdr:pic>
      <xdr:nvPicPr>
        <xdr:cNvPr id="427" name="image8.png">
          <a:extLst>
            <a:ext uri="{FF2B5EF4-FFF2-40B4-BE49-F238E27FC236}">
              <a16:creationId xmlns:a16="http://schemas.microsoft.com/office/drawing/2014/main" id="{7A404886-38FA-48D1-AD81-8748DC5C0D08}"/>
            </a:ext>
          </a:extLst>
        </xdr:cNvPr>
        <xdr:cNvPicPr preferRelativeResize="0"/>
      </xdr:nvPicPr>
      <xdr:blipFill>
        <a:blip xmlns:r="http://schemas.openxmlformats.org/officeDocument/2006/relationships" r:embed="rId1" cstate="print"/>
        <a:stretch>
          <a:fillRect/>
        </a:stretch>
      </xdr:blipFill>
      <xdr:spPr>
        <a:xfrm>
          <a:off x="4162425" y="6972300"/>
          <a:ext cx="0" cy="342900"/>
        </a:xfrm>
        <a:prstGeom prst="rect">
          <a:avLst/>
        </a:prstGeom>
        <a:noFill/>
      </xdr:spPr>
    </xdr:pic>
    <xdr:clientData fLocksWithSheet="0"/>
  </xdr:oneCellAnchor>
  <xdr:oneCellAnchor>
    <xdr:from>
      <xdr:col>14</xdr:col>
      <xdr:colOff>85725</xdr:colOff>
      <xdr:row>33</xdr:row>
      <xdr:rowOff>0</xdr:rowOff>
    </xdr:from>
    <xdr:ext cx="0" cy="342900"/>
    <xdr:pic>
      <xdr:nvPicPr>
        <xdr:cNvPr id="428" name="image8.png">
          <a:extLst>
            <a:ext uri="{FF2B5EF4-FFF2-40B4-BE49-F238E27FC236}">
              <a16:creationId xmlns:a16="http://schemas.microsoft.com/office/drawing/2014/main" id="{139FF805-6210-4728-815C-99B0D3FF8B59}"/>
            </a:ext>
          </a:extLst>
        </xdr:cNvPr>
        <xdr:cNvPicPr preferRelativeResize="0"/>
      </xdr:nvPicPr>
      <xdr:blipFill>
        <a:blip xmlns:r="http://schemas.openxmlformats.org/officeDocument/2006/relationships" r:embed="rId1" cstate="print"/>
        <a:stretch>
          <a:fillRect/>
        </a:stretch>
      </xdr:blipFill>
      <xdr:spPr>
        <a:xfrm>
          <a:off x="4171950" y="6972300"/>
          <a:ext cx="0" cy="342900"/>
        </a:xfrm>
        <a:prstGeom prst="rect">
          <a:avLst/>
        </a:prstGeom>
        <a:noFill/>
      </xdr:spPr>
    </xdr:pic>
    <xdr:clientData fLocksWithSheet="0"/>
  </xdr:oneCellAnchor>
  <xdr:oneCellAnchor>
    <xdr:from>
      <xdr:col>14</xdr:col>
      <xdr:colOff>76200</xdr:colOff>
      <xdr:row>33</xdr:row>
      <xdr:rowOff>0</xdr:rowOff>
    </xdr:from>
    <xdr:ext cx="0" cy="342900"/>
    <xdr:pic>
      <xdr:nvPicPr>
        <xdr:cNvPr id="429" name="image8.png">
          <a:extLst>
            <a:ext uri="{FF2B5EF4-FFF2-40B4-BE49-F238E27FC236}">
              <a16:creationId xmlns:a16="http://schemas.microsoft.com/office/drawing/2014/main" id="{5C480DD2-C9D3-41A0-83BB-640C296AFAF1}"/>
            </a:ext>
          </a:extLst>
        </xdr:cNvPr>
        <xdr:cNvPicPr preferRelativeResize="0"/>
      </xdr:nvPicPr>
      <xdr:blipFill>
        <a:blip xmlns:r="http://schemas.openxmlformats.org/officeDocument/2006/relationships" r:embed="rId1" cstate="print"/>
        <a:stretch>
          <a:fillRect/>
        </a:stretch>
      </xdr:blipFill>
      <xdr:spPr>
        <a:xfrm>
          <a:off x="4162425" y="6972300"/>
          <a:ext cx="0" cy="342900"/>
        </a:xfrm>
        <a:prstGeom prst="rect">
          <a:avLst/>
        </a:prstGeom>
        <a:noFill/>
      </xdr:spPr>
    </xdr:pic>
    <xdr:clientData fLocksWithSheet="0"/>
  </xdr:oneCellAnchor>
  <xdr:oneCellAnchor>
    <xdr:from>
      <xdr:col>14</xdr:col>
      <xdr:colOff>85725</xdr:colOff>
      <xdr:row>33</xdr:row>
      <xdr:rowOff>0</xdr:rowOff>
    </xdr:from>
    <xdr:ext cx="0" cy="342900"/>
    <xdr:pic>
      <xdr:nvPicPr>
        <xdr:cNvPr id="430" name="image8.png">
          <a:extLst>
            <a:ext uri="{FF2B5EF4-FFF2-40B4-BE49-F238E27FC236}">
              <a16:creationId xmlns:a16="http://schemas.microsoft.com/office/drawing/2014/main" id="{B67DDC48-16CD-417E-B7A1-341F03222C12}"/>
            </a:ext>
          </a:extLst>
        </xdr:cNvPr>
        <xdr:cNvPicPr preferRelativeResize="0"/>
      </xdr:nvPicPr>
      <xdr:blipFill>
        <a:blip xmlns:r="http://schemas.openxmlformats.org/officeDocument/2006/relationships" r:embed="rId1" cstate="print"/>
        <a:stretch>
          <a:fillRect/>
        </a:stretch>
      </xdr:blipFill>
      <xdr:spPr>
        <a:xfrm>
          <a:off x="4171950" y="6972300"/>
          <a:ext cx="0" cy="342900"/>
        </a:xfrm>
        <a:prstGeom prst="rect">
          <a:avLst/>
        </a:prstGeom>
        <a:noFill/>
      </xdr:spPr>
    </xdr:pic>
    <xdr:clientData fLocksWithSheet="0"/>
  </xdr:oneCellAnchor>
  <xdr:oneCellAnchor>
    <xdr:from>
      <xdr:col>14</xdr:col>
      <xdr:colOff>76200</xdr:colOff>
      <xdr:row>33</xdr:row>
      <xdr:rowOff>0</xdr:rowOff>
    </xdr:from>
    <xdr:ext cx="0" cy="342900"/>
    <xdr:pic>
      <xdr:nvPicPr>
        <xdr:cNvPr id="431" name="image8.png">
          <a:extLst>
            <a:ext uri="{FF2B5EF4-FFF2-40B4-BE49-F238E27FC236}">
              <a16:creationId xmlns:a16="http://schemas.microsoft.com/office/drawing/2014/main" id="{C723126D-5787-412F-AA9A-04ABD49DE990}"/>
            </a:ext>
          </a:extLst>
        </xdr:cNvPr>
        <xdr:cNvPicPr preferRelativeResize="0"/>
      </xdr:nvPicPr>
      <xdr:blipFill>
        <a:blip xmlns:r="http://schemas.openxmlformats.org/officeDocument/2006/relationships" r:embed="rId1" cstate="print"/>
        <a:stretch>
          <a:fillRect/>
        </a:stretch>
      </xdr:blipFill>
      <xdr:spPr>
        <a:xfrm>
          <a:off x="4162425" y="6972300"/>
          <a:ext cx="0" cy="342900"/>
        </a:xfrm>
        <a:prstGeom prst="rect">
          <a:avLst/>
        </a:prstGeom>
        <a:noFill/>
      </xdr:spPr>
    </xdr:pic>
    <xdr:clientData fLocksWithSheet="0"/>
  </xdr:oneCellAnchor>
  <xdr:oneCellAnchor>
    <xdr:from>
      <xdr:col>14</xdr:col>
      <xdr:colOff>85725</xdr:colOff>
      <xdr:row>33</xdr:row>
      <xdr:rowOff>0</xdr:rowOff>
    </xdr:from>
    <xdr:ext cx="0" cy="342900"/>
    <xdr:pic>
      <xdr:nvPicPr>
        <xdr:cNvPr id="432" name="image8.png">
          <a:extLst>
            <a:ext uri="{FF2B5EF4-FFF2-40B4-BE49-F238E27FC236}">
              <a16:creationId xmlns:a16="http://schemas.microsoft.com/office/drawing/2014/main" id="{C95585DB-F709-490F-8C0F-B1C726AC73E7}"/>
            </a:ext>
          </a:extLst>
        </xdr:cNvPr>
        <xdr:cNvPicPr preferRelativeResize="0"/>
      </xdr:nvPicPr>
      <xdr:blipFill>
        <a:blip xmlns:r="http://schemas.openxmlformats.org/officeDocument/2006/relationships" r:embed="rId1" cstate="print"/>
        <a:stretch>
          <a:fillRect/>
        </a:stretch>
      </xdr:blipFill>
      <xdr:spPr>
        <a:xfrm>
          <a:off x="4171950" y="6972300"/>
          <a:ext cx="0" cy="342900"/>
        </a:xfrm>
        <a:prstGeom prst="rect">
          <a:avLst/>
        </a:prstGeom>
        <a:noFill/>
      </xdr:spPr>
    </xdr:pic>
    <xdr:clientData fLocksWithSheet="0"/>
  </xdr:oneCellAnchor>
  <xdr:oneCellAnchor>
    <xdr:from>
      <xdr:col>14</xdr:col>
      <xdr:colOff>76200</xdr:colOff>
      <xdr:row>33</xdr:row>
      <xdr:rowOff>0</xdr:rowOff>
    </xdr:from>
    <xdr:ext cx="0" cy="342900"/>
    <xdr:pic>
      <xdr:nvPicPr>
        <xdr:cNvPr id="433" name="image8.png">
          <a:extLst>
            <a:ext uri="{FF2B5EF4-FFF2-40B4-BE49-F238E27FC236}">
              <a16:creationId xmlns:a16="http://schemas.microsoft.com/office/drawing/2014/main" id="{CEBA0056-1C26-4139-B01A-A719D33430A5}"/>
            </a:ext>
          </a:extLst>
        </xdr:cNvPr>
        <xdr:cNvPicPr preferRelativeResize="0"/>
      </xdr:nvPicPr>
      <xdr:blipFill>
        <a:blip xmlns:r="http://schemas.openxmlformats.org/officeDocument/2006/relationships" r:embed="rId1" cstate="print"/>
        <a:stretch>
          <a:fillRect/>
        </a:stretch>
      </xdr:blipFill>
      <xdr:spPr>
        <a:xfrm>
          <a:off x="4162425" y="6972300"/>
          <a:ext cx="0" cy="342900"/>
        </a:xfrm>
        <a:prstGeom prst="rect">
          <a:avLst/>
        </a:prstGeom>
        <a:noFill/>
      </xdr:spPr>
    </xdr:pic>
    <xdr:clientData fLocksWithSheet="0"/>
  </xdr:oneCellAnchor>
  <xdr:oneCellAnchor>
    <xdr:from>
      <xdr:col>14</xdr:col>
      <xdr:colOff>85725</xdr:colOff>
      <xdr:row>33</xdr:row>
      <xdr:rowOff>0</xdr:rowOff>
    </xdr:from>
    <xdr:ext cx="0" cy="342900"/>
    <xdr:pic>
      <xdr:nvPicPr>
        <xdr:cNvPr id="434" name="image8.png">
          <a:extLst>
            <a:ext uri="{FF2B5EF4-FFF2-40B4-BE49-F238E27FC236}">
              <a16:creationId xmlns:a16="http://schemas.microsoft.com/office/drawing/2014/main" id="{5C0CFC28-BEA3-4D97-BA42-21E85FAC7D83}"/>
            </a:ext>
          </a:extLst>
        </xdr:cNvPr>
        <xdr:cNvPicPr preferRelativeResize="0"/>
      </xdr:nvPicPr>
      <xdr:blipFill>
        <a:blip xmlns:r="http://schemas.openxmlformats.org/officeDocument/2006/relationships" r:embed="rId1" cstate="print"/>
        <a:stretch>
          <a:fillRect/>
        </a:stretch>
      </xdr:blipFill>
      <xdr:spPr>
        <a:xfrm>
          <a:off x="4171950" y="6972300"/>
          <a:ext cx="0" cy="342900"/>
        </a:xfrm>
        <a:prstGeom prst="rect">
          <a:avLst/>
        </a:prstGeom>
        <a:noFill/>
      </xdr:spPr>
    </xdr:pic>
    <xdr:clientData fLocksWithSheet="0"/>
  </xdr:oneCellAnchor>
  <xdr:oneCellAnchor>
    <xdr:from>
      <xdr:col>14</xdr:col>
      <xdr:colOff>76200</xdr:colOff>
      <xdr:row>33</xdr:row>
      <xdr:rowOff>0</xdr:rowOff>
    </xdr:from>
    <xdr:ext cx="0" cy="342900"/>
    <xdr:pic>
      <xdr:nvPicPr>
        <xdr:cNvPr id="435" name="image8.png">
          <a:extLst>
            <a:ext uri="{FF2B5EF4-FFF2-40B4-BE49-F238E27FC236}">
              <a16:creationId xmlns:a16="http://schemas.microsoft.com/office/drawing/2014/main" id="{60BB0C4F-EFFF-43E6-8AEB-A597DBB18576}"/>
            </a:ext>
          </a:extLst>
        </xdr:cNvPr>
        <xdr:cNvPicPr preferRelativeResize="0"/>
      </xdr:nvPicPr>
      <xdr:blipFill>
        <a:blip xmlns:r="http://schemas.openxmlformats.org/officeDocument/2006/relationships" r:embed="rId1" cstate="print"/>
        <a:stretch>
          <a:fillRect/>
        </a:stretch>
      </xdr:blipFill>
      <xdr:spPr>
        <a:xfrm>
          <a:off x="4162425" y="6972300"/>
          <a:ext cx="0" cy="342900"/>
        </a:xfrm>
        <a:prstGeom prst="rect">
          <a:avLst/>
        </a:prstGeom>
        <a:noFill/>
      </xdr:spPr>
    </xdr:pic>
    <xdr:clientData fLocksWithSheet="0"/>
  </xdr:oneCellAnchor>
  <xdr:oneCellAnchor>
    <xdr:from>
      <xdr:col>14</xdr:col>
      <xdr:colOff>85725</xdr:colOff>
      <xdr:row>33</xdr:row>
      <xdr:rowOff>0</xdr:rowOff>
    </xdr:from>
    <xdr:ext cx="0" cy="342900"/>
    <xdr:pic>
      <xdr:nvPicPr>
        <xdr:cNvPr id="436" name="image8.png">
          <a:extLst>
            <a:ext uri="{FF2B5EF4-FFF2-40B4-BE49-F238E27FC236}">
              <a16:creationId xmlns:a16="http://schemas.microsoft.com/office/drawing/2014/main" id="{E6C72211-21B0-4C94-AAA5-CDA880C78194}"/>
            </a:ext>
          </a:extLst>
        </xdr:cNvPr>
        <xdr:cNvPicPr preferRelativeResize="0"/>
      </xdr:nvPicPr>
      <xdr:blipFill>
        <a:blip xmlns:r="http://schemas.openxmlformats.org/officeDocument/2006/relationships" r:embed="rId1" cstate="print"/>
        <a:stretch>
          <a:fillRect/>
        </a:stretch>
      </xdr:blipFill>
      <xdr:spPr>
        <a:xfrm>
          <a:off x="4171950" y="6972300"/>
          <a:ext cx="0" cy="342900"/>
        </a:xfrm>
        <a:prstGeom prst="rect">
          <a:avLst/>
        </a:prstGeom>
        <a:noFill/>
      </xdr:spPr>
    </xdr:pic>
    <xdr:clientData fLocksWithSheet="0"/>
  </xdr:oneCellAnchor>
  <xdr:oneCellAnchor>
    <xdr:from>
      <xdr:col>14</xdr:col>
      <xdr:colOff>76200</xdr:colOff>
      <xdr:row>33</xdr:row>
      <xdr:rowOff>0</xdr:rowOff>
    </xdr:from>
    <xdr:ext cx="0" cy="342900"/>
    <xdr:pic>
      <xdr:nvPicPr>
        <xdr:cNvPr id="437" name="image8.png">
          <a:extLst>
            <a:ext uri="{FF2B5EF4-FFF2-40B4-BE49-F238E27FC236}">
              <a16:creationId xmlns:a16="http://schemas.microsoft.com/office/drawing/2014/main" id="{4F006260-97B7-47D8-ACE0-942A8327630F}"/>
            </a:ext>
          </a:extLst>
        </xdr:cNvPr>
        <xdr:cNvPicPr preferRelativeResize="0"/>
      </xdr:nvPicPr>
      <xdr:blipFill>
        <a:blip xmlns:r="http://schemas.openxmlformats.org/officeDocument/2006/relationships" r:embed="rId1" cstate="print"/>
        <a:stretch>
          <a:fillRect/>
        </a:stretch>
      </xdr:blipFill>
      <xdr:spPr>
        <a:xfrm>
          <a:off x="4162425" y="6972300"/>
          <a:ext cx="0" cy="342900"/>
        </a:xfrm>
        <a:prstGeom prst="rect">
          <a:avLst/>
        </a:prstGeom>
        <a:noFill/>
      </xdr:spPr>
    </xdr:pic>
    <xdr:clientData fLocksWithSheet="0"/>
  </xdr:oneCellAnchor>
  <xdr:oneCellAnchor>
    <xdr:from>
      <xdr:col>14</xdr:col>
      <xdr:colOff>85725</xdr:colOff>
      <xdr:row>33</xdr:row>
      <xdr:rowOff>0</xdr:rowOff>
    </xdr:from>
    <xdr:ext cx="0" cy="342900"/>
    <xdr:pic>
      <xdr:nvPicPr>
        <xdr:cNvPr id="438" name="image8.png">
          <a:extLst>
            <a:ext uri="{FF2B5EF4-FFF2-40B4-BE49-F238E27FC236}">
              <a16:creationId xmlns:a16="http://schemas.microsoft.com/office/drawing/2014/main" id="{DBE69443-6330-47D1-BE71-93D61CBA8930}"/>
            </a:ext>
          </a:extLst>
        </xdr:cNvPr>
        <xdr:cNvPicPr preferRelativeResize="0"/>
      </xdr:nvPicPr>
      <xdr:blipFill>
        <a:blip xmlns:r="http://schemas.openxmlformats.org/officeDocument/2006/relationships" r:embed="rId1" cstate="print"/>
        <a:stretch>
          <a:fillRect/>
        </a:stretch>
      </xdr:blipFill>
      <xdr:spPr>
        <a:xfrm>
          <a:off x="4171950" y="6972300"/>
          <a:ext cx="0" cy="342900"/>
        </a:xfrm>
        <a:prstGeom prst="rect">
          <a:avLst/>
        </a:prstGeom>
        <a:noFill/>
      </xdr:spPr>
    </xdr:pic>
    <xdr:clientData fLocksWithSheet="0"/>
  </xdr:oneCellAnchor>
  <xdr:oneCellAnchor>
    <xdr:from>
      <xdr:col>14</xdr:col>
      <xdr:colOff>76200</xdr:colOff>
      <xdr:row>33</xdr:row>
      <xdr:rowOff>0</xdr:rowOff>
    </xdr:from>
    <xdr:ext cx="0" cy="342900"/>
    <xdr:pic>
      <xdr:nvPicPr>
        <xdr:cNvPr id="439" name="image8.png">
          <a:extLst>
            <a:ext uri="{FF2B5EF4-FFF2-40B4-BE49-F238E27FC236}">
              <a16:creationId xmlns:a16="http://schemas.microsoft.com/office/drawing/2014/main" id="{FAD43AD1-9C70-4181-BF0A-43C898C38FA1}"/>
            </a:ext>
          </a:extLst>
        </xdr:cNvPr>
        <xdr:cNvPicPr preferRelativeResize="0"/>
      </xdr:nvPicPr>
      <xdr:blipFill>
        <a:blip xmlns:r="http://schemas.openxmlformats.org/officeDocument/2006/relationships" r:embed="rId1" cstate="print"/>
        <a:stretch>
          <a:fillRect/>
        </a:stretch>
      </xdr:blipFill>
      <xdr:spPr>
        <a:xfrm>
          <a:off x="4162425" y="6972300"/>
          <a:ext cx="0" cy="342900"/>
        </a:xfrm>
        <a:prstGeom prst="rect">
          <a:avLst/>
        </a:prstGeom>
        <a:noFill/>
      </xdr:spPr>
    </xdr:pic>
    <xdr:clientData fLocksWithSheet="0"/>
  </xdr:oneCellAnchor>
  <xdr:oneCellAnchor>
    <xdr:from>
      <xdr:col>14</xdr:col>
      <xdr:colOff>85725</xdr:colOff>
      <xdr:row>33</xdr:row>
      <xdr:rowOff>0</xdr:rowOff>
    </xdr:from>
    <xdr:ext cx="0" cy="342900"/>
    <xdr:pic>
      <xdr:nvPicPr>
        <xdr:cNvPr id="440" name="image8.png">
          <a:extLst>
            <a:ext uri="{FF2B5EF4-FFF2-40B4-BE49-F238E27FC236}">
              <a16:creationId xmlns:a16="http://schemas.microsoft.com/office/drawing/2014/main" id="{CE9CC63F-C4E7-4036-9E07-5AE75FB7898E}"/>
            </a:ext>
          </a:extLst>
        </xdr:cNvPr>
        <xdr:cNvPicPr preferRelativeResize="0"/>
      </xdr:nvPicPr>
      <xdr:blipFill>
        <a:blip xmlns:r="http://schemas.openxmlformats.org/officeDocument/2006/relationships" r:embed="rId1" cstate="print"/>
        <a:stretch>
          <a:fillRect/>
        </a:stretch>
      </xdr:blipFill>
      <xdr:spPr>
        <a:xfrm>
          <a:off x="4171950" y="6972300"/>
          <a:ext cx="0" cy="342900"/>
        </a:xfrm>
        <a:prstGeom prst="rect">
          <a:avLst/>
        </a:prstGeom>
        <a:noFill/>
      </xdr:spPr>
    </xdr:pic>
    <xdr:clientData fLocksWithSheet="0"/>
  </xdr:oneCellAnchor>
  <xdr:twoCellAnchor>
    <xdr:from>
      <xdr:col>2</xdr:col>
      <xdr:colOff>0</xdr:colOff>
      <xdr:row>97</xdr:row>
      <xdr:rowOff>0</xdr:rowOff>
    </xdr:from>
    <xdr:to>
      <xdr:col>11</xdr:col>
      <xdr:colOff>288900</xdr:colOff>
      <xdr:row>98</xdr:row>
      <xdr:rowOff>145663</xdr:rowOff>
    </xdr:to>
    <xdr:sp macro="" textlink="">
      <xdr:nvSpPr>
        <xdr:cNvPr id="447" name="Retângulo: Biselado 446">
          <a:hlinkClick xmlns:r="http://schemas.openxmlformats.org/officeDocument/2006/relationships" r:id="rId21" tooltip="Adquira o Plano Anual da Planilha Completa Day Trade"/>
          <a:extLst>
            <a:ext uri="{FF2B5EF4-FFF2-40B4-BE49-F238E27FC236}">
              <a16:creationId xmlns:a16="http://schemas.microsoft.com/office/drawing/2014/main" id="{C90B9AEA-61D9-4C9E-BFB2-B90B88D9BF4E}"/>
            </a:ext>
          </a:extLst>
        </xdr:cNvPr>
        <xdr:cNvSpPr/>
      </xdr:nvSpPr>
      <xdr:spPr>
        <a:xfrm>
          <a:off x="476250" y="17868900"/>
          <a:ext cx="6804000"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ADQUIRIR</a:t>
          </a:r>
          <a:r>
            <a:rPr lang="pt-BR" sz="1100" b="1" baseline="0">
              <a:solidFill>
                <a:schemeClr val="tx2"/>
              </a:solidFill>
              <a:latin typeface="Bahnschrift SemiCondensed" panose="020B0502040204020203" pitchFamily="34" charset="0"/>
            </a:rPr>
            <a:t> O DIÁRIO</a:t>
          </a:r>
          <a:r>
            <a:rPr lang="pt-BR" sz="1100" b="1">
              <a:solidFill>
                <a:schemeClr val="tx2"/>
              </a:solidFill>
              <a:latin typeface="Bahnschrift SemiCondensed" panose="020B0502040204020203" pitchFamily="34" charset="0"/>
            </a:rPr>
            <a:t> DAY TRADER</a:t>
          </a:r>
          <a:r>
            <a:rPr lang="pt-BR" sz="1100" b="1" baseline="0">
              <a:solidFill>
                <a:schemeClr val="tx2"/>
              </a:solidFill>
              <a:latin typeface="Bahnschrift SemiCondensed" panose="020B0502040204020203" pitchFamily="34" charset="0"/>
            </a:rPr>
            <a:t>  (Exporte suas operações e automatize os resultados).</a:t>
          </a:r>
          <a:endParaRPr lang="pt-BR" sz="1100" b="1">
            <a:solidFill>
              <a:schemeClr val="tx2"/>
            </a:solidFill>
            <a:latin typeface="Bahnschrift SemiCondensed" panose="020B0502040204020203" pitchFamily="34" charset="0"/>
          </a:endParaRPr>
        </a:p>
      </xdr:txBody>
    </xdr:sp>
    <xdr:clientData/>
  </xdr:twoCellAnchor>
  <xdr:twoCellAnchor>
    <xdr:from>
      <xdr:col>3</xdr:col>
      <xdr:colOff>115291</xdr:colOff>
      <xdr:row>97</xdr:row>
      <xdr:rowOff>34164</xdr:rowOff>
    </xdr:from>
    <xdr:to>
      <xdr:col>3</xdr:col>
      <xdr:colOff>367978</xdr:colOff>
      <xdr:row>98</xdr:row>
      <xdr:rowOff>105189</xdr:rowOff>
    </xdr:to>
    <xdr:pic>
      <xdr:nvPicPr>
        <xdr:cNvPr id="448" name="Gráfico 447" descr="Carrinho de compras">
          <a:hlinkClick xmlns:r="http://schemas.openxmlformats.org/officeDocument/2006/relationships" r:id="rId22" tooltip="Adquira o Plano Anual da Planilha Completa Day Trade"/>
          <a:extLst>
            <a:ext uri="{FF2B5EF4-FFF2-40B4-BE49-F238E27FC236}">
              <a16:creationId xmlns:a16="http://schemas.microsoft.com/office/drawing/2014/main" id="{8C48CD2F-6825-4788-9BA0-3D0BB0719111}"/>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 uri="{96DAC541-7B7A-43D3-8B79-37D633B846F1}">
              <asvg:svgBlip xmlns:asvg="http://schemas.microsoft.com/office/drawing/2016/SVG/main" r:embed="rId24"/>
            </a:ext>
          </a:extLst>
        </a:blip>
        <a:stretch>
          <a:fillRect/>
        </a:stretch>
      </xdr:blipFill>
      <xdr:spPr>
        <a:xfrm>
          <a:off x="591541" y="17903064"/>
          <a:ext cx="252687" cy="252000"/>
        </a:xfrm>
        <a:prstGeom prst="rect">
          <a:avLst/>
        </a:prstGeom>
      </xdr:spPr>
    </xdr:pic>
    <xdr:clientData/>
  </xdr:twoCellAnchor>
  <xdr:twoCellAnchor>
    <xdr:from>
      <xdr:col>2</xdr:col>
      <xdr:colOff>0</xdr:colOff>
      <xdr:row>98</xdr:row>
      <xdr:rowOff>130195</xdr:rowOff>
    </xdr:from>
    <xdr:to>
      <xdr:col>11</xdr:col>
      <xdr:colOff>288900</xdr:colOff>
      <xdr:row>100</xdr:row>
      <xdr:rowOff>94883</xdr:rowOff>
    </xdr:to>
    <xdr:sp macro="" textlink="">
      <xdr:nvSpPr>
        <xdr:cNvPr id="449" name="Retângulo: Biselado 448">
          <a:hlinkClick xmlns:r="http://schemas.openxmlformats.org/officeDocument/2006/relationships" r:id="rId25" tooltip="Participe do Programa de Afiliados da Planilha Completa Day Trade"/>
          <a:extLst>
            <a:ext uri="{FF2B5EF4-FFF2-40B4-BE49-F238E27FC236}">
              <a16:creationId xmlns:a16="http://schemas.microsoft.com/office/drawing/2014/main" id="{745752C7-26CB-491D-BD8A-6FB0E6E86DEB}"/>
            </a:ext>
          </a:extLst>
        </xdr:cNvPr>
        <xdr:cNvSpPr/>
      </xdr:nvSpPr>
      <xdr:spPr>
        <a:xfrm>
          <a:off x="476250" y="18180070"/>
          <a:ext cx="6804000"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INDIQUE</a:t>
          </a:r>
          <a:r>
            <a:rPr lang="pt-BR" sz="1100" b="1" baseline="0">
              <a:solidFill>
                <a:schemeClr val="tx2"/>
              </a:solidFill>
              <a:latin typeface="Bahnschrift SemiCondensed" panose="020B0502040204020203" pitchFamily="34" charset="0"/>
            </a:rPr>
            <a:t> O DIÁRIO DAY TRADER (Tenha benefícios recorrentes por suas indicações).</a:t>
          </a:r>
          <a:endParaRPr lang="pt-BR" sz="1600" b="1">
            <a:solidFill>
              <a:schemeClr val="tx2"/>
            </a:solidFill>
            <a:latin typeface="Bahnschrift SemiCondensed" panose="020B0502040204020203" pitchFamily="34" charset="0"/>
          </a:endParaRPr>
        </a:p>
      </xdr:txBody>
    </xdr:sp>
    <xdr:clientData/>
  </xdr:twoCellAnchor>
  <xdr:twoCellAnchor>
    <xdr:from>
      <xdr:col>3</xdr:col>
      <xdr:colOff>115291</xdr:colOff>
      <xdr:row>98</xdr:row>
      <xdr:rowOff>154832</xdr:rowOff>
    </xdr:from>
    <xdr:to>
      <xdr:col>3</xdr:col>
      <xdr:colOff>367978</xdr:colOff>
      <xdr:row>100</xdr:row>
      <xdr:rowOff>44882</xdr:rowOff>
    </xdr:to>
    <xdr:pic>
      <xdr:nvPicPr>
        <xdr:cNvPr id="450" name="Gráfico 449" descr="Moedas">
          <a:hlinkClick xmlns:r="http://schemas.openxmlformats.org/officeDocument/2006/relationships" r:id="rId26" tooltip="Participe do Programa de Afiliados da Planilha Completa Day Trade"/>
          <a:extLst>
            <a:ext uri="{FF2B5EF4-FFF2-40B4-BE49-F238E27FC236}">
              <a16:creationId xmlns:a16="http://schemas.microsoft.com/office/drawing/2014/main" id="{B56A8085-583A-4FD5-B02B-D9BB9EC8EA17}"/>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 uri="{96DAC541-7B7A-43D3-8B79-37D633B846F1}">
              <asvg:svgBlip xmlns:asvg="http://schemas.microsoft.com/office/drawing/2016/SVG/main" r:embed="rId28"/>
            </a:ext>
          </a:extLst>
        </a:blip>
        <a:stretch>
          <a:fillRect/>
        </a:stretch>
      </xdr:blipFill>
      <xdr:spPr>
        <a:xfrm>
          <a:off x="591541" y="18204707"/>
          <a:ext cx="252687" cy="252000"/>
        </a:xfrm>
        <a:prstGeom prst="rect">
          <a:avLst/>
        </a:prstGeom>
      </xdr:spPr>
    </xdr:pic>
    <xdr:clientData/>
  </xdr:twoCellAnchor>
  <xdr:twoCellAnchor>
    <xdr:from>
      <xdr:col>2</xdr:col>
      <xdr:colOff>0</xdr:colOff>
      <xdr:row>100</xdr:row>
      <xdr:rowOff>82936</xdr:rowOff>
    </xdr:from>
    <xdr:to>
      <xdr:col>11</xdr:col>
      <xdr:colOff>288900</xdr:colOff>
      <xdr:row>102</xdr:row>
      <xdr:rowOff>47624</xdr:rowOff>
    </xdr:to>
    <xdr:sp macro="" textlink="">
      <xdr:nvSpPr>
        <xdr:cNvPr id="451" name="Retângulo: Biselado 450">
          <a:hlinkClick xmlns:r="http://schemas.openxmlformats.org/officeDocument/2006/relationships" r:id="rId25" tooltip="Solicite um suporte ou serviço"/>
          <a:extLst>
            <a:ext uri="{FF2B5EF4-FFF2-40B4-BE49-F238E27FC236}">
              <a16:creationId xmlns:a16="http://schemas.microsoft.com/office/drawing/2014/main" id="{E46D3CB6-D6B6-4A41-90F0-13AFBB818F8C}"/>
            </a:ext>
          </a:extLst>
        </xdr:cNvPr>
        <xdr:cNvSpPr/>
      </xdr:nvSpPr>
      <xdr:spPr>
        <a:xfrm>
          <a:off x="476250" y="18494761"/>
          <a:ext cx="6804000"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SUPORTE E SERVIÇOS</a:t>
          </a:r>
          <a:endParaRPr lang="pt-BR" sz="1600" b="1">
            <a:solidFill>
              <a:schemeClr val="tx2"/>
            </a:solidFill>
            <a:latin typeface="Bahnschrift SemiCondensed" panose="020B0502040204020203" pitchFamily="34" charset="0"/>
          </a:endParaRPr>
        </a:p>
      </xdr:txBody>
    </xdr:sp>
    <xdr:clientData/>
  </xdr:twoCellAnchor>
  <xdr:twoCellAnchor>
    <xdr:from>
      <xdr:col>3</xdr:col>
      <xdr:colOff>93859</xdr:colOff>
      <xdr:row>100</xdr:row>
      <xdr:rowOff>114718</xdr:rowOff>
    </xdr:from>
    <xdr:to>
      <xdr:col>3</xdr:col>
      <xdr:colOff>346546</xdr:colOff>
      <xdr:row>102</xdr:row>
      <xdr:rowOff>4768</xdr:rowOff>
    </xdr:to>
    <xdr:pic>
      <xdr:nvPicPr>
        <xdr:cNvPr id="452" name="Gráfico 451" descr="Call center">
          <a:hlinkClick xmlns:r="http://schemas.openxmlformats.org/officeDocument/2006/relationships" r:id="rId29" tooltip="Solicite um suporte ou serviço"/>
          <a:extLst>
            <a:ext uri="{FF2B5EF4-FFF2-40B4-BE49-F238E27FC236}">
              <a16:creationId xmlns:a16="http://schemas.microsoft.com/office/drawing/2014/main" id="{169C8187-AF19-434A-966D-A63BBCCB5E81}"/>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 uri="{96DAC541-7B7A-43D3-8B79-37D633B846F1}">
              <asvg:svgBlip xmlns:asvg="http://schemas.microsoft.com/office/drawing/2016/SVG/main" r:embed="rId31"/>
            </a:ext>
          </a:extLst>
        </a:blip>
        <a:stretch>
          <a:fillRect/>
        </a:stretch>
      </xdr:blipFill>
      <xdr:spPr>
        <a:xfrm>
          <a:off x="570109" y="18526543"/>
          <a:ext cx="252687" cy="252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24</xdr:col>
      <xdr:colOff>115037</xdr:colOff>
      <xdr:row>5</xdr:row>
      <xdr:rowOff>140601</xdr:rowOff>
    </xdr:from>
    <xdr:to>
      <xdr:col>24</xdr:col>
      <xdr:colOff>334268</xdr:colOff>
      <xdr:row>6</xdr:row>
      <xdr:rowOff>169332</xdr:rowOff>
    </xdr:to>
    <xdr:pic>
      <xdr:nvPicPr>
        <xdr:cNvPr id="131" name="image3.png" descr="Alvo">
          <a:hlinkClick xmlns:r="http://schemas.openxmlformats.org/officeDocument/2006/relationships" r:id="rId1" tooltip="PROJEÇÃO DE RESULTADOS"/>
          <a:extLst>
            <a:ext uri="{FF2B5EF4-FFF2-40B4-BE49-F238E27FC236}">
              <a16:creationId xmlns:a16="http://schemas.microsoft.com/office/drawing/2014/main" id="{791F8AE0-AB20-4BB7-A81D-23B4AF493022}"/>
            </a:ext>
          </a:extLst>
        </xdr:cNvPr>
        <xdr:cNvPicPr preferRelativeResize="0"/>
      </xdr:nvPicPr>
      <xdr:blipFill>
        <a:blip xmlns:r="http://schemas.openxmlformats.org/officeDocument/2006/relationships" r:embed="rId2" cstate="print"/>
        <a:stretch>
          <a:fillRect/>
        </a:stretch>
      </xdr:blipFill>
      <xdr:spPr>
        <a:xfrm>
          <a:off x="15598454" y="1971518"/>
          <a:ext cx="219231" cy="219231"/>
        </a:xfrm>
        <a:prstGeom prst="rect">
          <a:avLst/>
        </a:prstGeom>
        <a:noFill/>
      </xdr:spPr>
    </xdr:pic>
    <xdr:clientData/>
  </xdr:twoCellAnchor>
  <xdr:twoCellAnchor>
    <xdr:from>
      <xdr:col>24</xdr:col>
      <xdr:colOff>112179</xdr:colOff>
      <xdr:row>11</xdr:row>
      <xdr:rowOff>120069</xdr:rowOff>
    </xdr:from>
    <xdr:to>
      <xdr:col>24</xdr:col>
      <xdr:colOff>337335</xdr:colOff>
      <xdr:row>12</xdr:row>
      <xdr:rowOff>180550</xdr:rowOff>
    </xdr:to>
    <xdr:pic>
      <xdr:nvPicPr>
        <xdr:cNvPr id="132" name="image4.png" descr="Leão">
          <a:hlinkClick xmlns:r="http://schemas.openxmlformats.org/officeDocument/2006/relationships" r:id="rId3" tooltip="DARF E DECLARAÇÃO DO IR"/>
          <a:extLst>
            <a:ext uri="{FF2B5EF4-FFF2-40B4-BE49-F238E27FC236}">
              <a16:creationId xmlns:a16="http://schemas.microsoft.com/office/drawing/2014/main" id="{68C83BD1-30A4-4785-81DA-A507E824A772}"/>
            </a:ext>
          </a:extLst>
        </xdr:cNvPr>
        <xdr:cNvPicPr preferRelativeResize="0"/>
      </xdr:nvPicPr>
      <xdr:blipFill>
        <a:blip xmlns:r="http://schemas.openxmlformats.org/officeDocument/2006/relationships" r:embed="rId4" cstate="print"/>
        <a:stretch>
          <a:fillRect/>
        </a:stretch>
      </xdr:blipFill>
      <xdr:spPr>
        <a:xfrm>
          <a:off x="15595596" y="2871736"/>
          <a:ext cx="225156" cy="219231"/>
        </a:xfrm>
        <a:prstGeom prst="rect">
          <a:avLst/>
        </a:prstGeom>
        <a:noFill/>
      </xdr:spPr>
    </xdr:pic>
    <xdr:clientData/>
  </xdr:twoCellAnchor>
  <xdr:twoCellAnchor>
    <xdr:from>
      <xdr:col>24</xdr:col>
      <xdr:colOff>115037</xdr:colOff>
      <xdr:row>4</xdr:row>
      <xdr:rowOff>314909</xdr:rowOff>
    </xdr:from>
    <xdr:to>
      <xdr:col>24</xdr:col>
      <xdr:colOff>334268</xdr:colOff>
      <xdr:row>4</xdr:row>
      <xdr:rowOff>534140</xdr:rowOff>
    </xdr:to>
    <xdr:pic>
      <xdr:nvPicPr>
        <xdr:cNvPr id="133" name="image5.png" descr="Cabeça com engrenagens">
          <a:hlinkClick xmlns:r="http://schemas.openxmlformats.org/officeDocument/2006/relationships" r:id="rId5" tooltip="PLANO DE TRADE"/>
          <a:extLst>
            <a:ext uri="{FF2B5EF4-FFF2-40B4-BE49-F238E27FC236}">
              <a16:creationId xmlns:a16="http://schemas.microsoft.com/office/drawing/2014/main" id="{4BA6210A-A2E2-40E5-82E8-D29D35202822}"/>
            </a:ext>
          </a:extLst>
        </xdr:cNvPr>
        <xdr:cNvPicPr preferRelativeResize="0"/>
      </xdr:nvPicPr>
      <xdr:blipFill>
        <a:blip xmlns:r="http://schemas.openxmlformats.org/officeDocument/2006/relationships" r:embed="rId6" cstate="print"/>
        <a:stretch>
          <a:fillRect/>
        </a:stretch>
      </xdr:blipFill>
      <xdr:spPr>
        <a:xfrm>
          <a:off x="15598454" y="1521409"/>
          <a:ext cx="219231" cy="219231"/>
        </a:xfrm>
        <a:prstGeom prst="rect">
          <a:avLst/>
        </a:prstGeom>
        <a:noFill/>
      </xdr:spPr>
    </xdr:pic>
    <xdr:clientData/>
  </xdr:twoCellAnchor>
  <xdr:twoCellAnchor>
    <xdr:from>
      <xdr:col>24</xdr:col>
      <xdr:colOff>115037</xdr:colOff>
      <xdr:row>14</xdr:row>
      <xdr:rowOff>41012</xdr:rowOff>
    </xdr:from>
    <xdr:to>
      <xdr:col>24</xdr:col>
      <xdr:colOff>334268</xdr:colOff>
      <xdr:row>14</xdr:row>
      <xdr:rowOff>260243</xdr:rowOff>
    </xdr:to>
    <xdr:pic>
      <xdr:nvPicPr>
        <xdr:cNvPr id="134" name="image1.png" descr="Calculadora">
          <a:hlinkClick xmlns:r="http://schemas.openxmlformats.org/officeDocument/2006/relationships" r:id="rId7" tooltip="CUSTOS DA B3"/>
          <a:extLst>
            <a:ext uri="{FF2B5EF4-FFF2-40B4-BE49-F238E27FC236}">
              <a16:creationId xmlns:a16="http://schemas.microsoft.com/office/drawing/2014/main" id="{D462C397-2E57-4168-B4A2-7A49F4DA8E70}"/>
            </a:ext>
          </a:extLst>
        </xdr:cNvPr>
        <xdr:cNvPicPr preferRelativeResize="0"/>
      </xdr:nvPicPr>
      <xdr:blipFill>
        <a:blip xmlns:r="http://schemas.openxmlformats.org/officeDocument/2006/relationships" r:embed="rId8" cstate="print"/>
        <a:stretch>
          <a:fillRect/>
        </a:stretch>
      </xdr:blipFill>
      <xdr:spPr>
        <a:xfrm>
          <a:off x="15598454" y="3321845"/>
          <a:ext cx="219231" cy="219231"/>
        </a:xfrm>
        <a:prstGeom prst="rect">
          <a:avLst/>
        </a:prstGeom>
        <a:noFill/>
      </xdr:spPr>
    </xdr:pic>
    <xdr:clientData/>
  </xdr:twoCellAnchor>
  <xdr:twoCellAnchor>
    <xdr:from>
      <xdr:col>24</xdr:col>
      <xdr:colOff>115037</xdr:colOff>
      <xdr:row>8</xdr:row>
      <xdr:rowOff>50960</xdr:rowOff>
    </xdr:from>
    <xdr:to>
      <xdr:col>24</xdr:col>
      <xdr:colOff>334268</xdr:colOff>
      <xdr:row>10</xdr:row>
      <xdr:rowOff>47941</xdr:rowOff>
    </xdr:to>
    <xdr:pic>
      <xdr:nvPicPr>
        <xdr:cNvPr id="135" name="image7.png" descr="Carteira">
          <a:hlinkClick xmlns:r="http://schemas.openxmlformats.org/officeDocument/2006/relationships" r:id="rId9" tooltip="RESULTADOS"/>
          <a:extLst>
            <a:ext uri="{FF2B5EF4-FFF2-40B4-BE49-F238E27FC236}">
              <a16:creationId xmlns:a16="http://schemas.microsoft.com/office/drawing/2014/main" id="{DF349715-B265-4126-AC62-D7E17E3F78EC}"/>
            </a:ext>
          </a:extLst>
        </xdr:cNvPr>
        <xdr:cNvPicPr preferRelativeResize="0"/>
      </xdr:nvPicPr>
      <xdr:blipFill>
        <a:blip xmlns:r="http://schemas.openxmlformats.org/officeDocument/2006/relationships" r:embed="rId10" cstate="print"/>
        <a:stretch>
          <a:fillRect/>
        </a:stretch>
      </xdr:blipFill>
      <xdr:spPr>
        <a:xfrm>
          <a:off x="15598454" y="2421627"/>
          <a:ext cx="219231" cy="219231"/>
        </a:xfrm>
        <a:prstGeom prst="rect">
          <a:avLst/>
        </a:prstGeom>
        <a:noFill/>
      </xdr:spPr>
    </xdr:pic>
    <xdr:clientData/>
  </xdr:twoCellAnchor>
  <xdr:twoCellAnchor>
    <xdr:from>
      <xdr:col>24</xdr:col>
      <xdr:colOff>74079</xdr:colOff>
      <xdr:row>2</xdr:row>
      <xdr:rowOff>136478</xdr:rowOff>
    </xdr:from>
    <xdr:to>
      <xdr:col>24</xdr:col>
      <xdr:colOff>370416</xdr:colOff>
      <xdr:row>2</xdr:row>
      <xdr:rowOff>465983</xdr:rowOff>
    </xdr:to>
    <xdr:pic>
      <xdr:nvPicPr>
        <xdr:cNvPr id="136" name="image2.png" descr="Casa">
          <a:hlinkClick xmlns:r="http://schemas.openxmlformats.org/officeDocument/2006/relationships" r:id="rId11" tooltip="MENU"/>
          <a:extLst>
            <a:ext uri="{FF2B5EF4-FFF2-40B4-BE49-F238E27FC236}">
              <a16:creationId xmlns:a16="http://schemas.microsoft.com/office/drawing/2014/main" id="{58C29496-E594-4389-BA1D-64F5F568FF30}"/>
            </a:ext>
          </a:extLst>
        </xdr:cNvPr>
        <xdr:cNvPicPr preferRelativeResize="0"/>
      </xdr:nvPicPr>
      <xdr:blipFill>
        <a:blip xmlns:r="http://schemas.openxmlformats.org/officeDocument/2006/relationships" r:embed="rId12" cstate="print"/>
        <a:stretch>
          <a:fillRect/>
        </a:stretch>
      </xdr:blipFill>
      <xdr:spPr>
        <a:xfrm>
          <a:off x="15557496" y="528061"/>
          <a:ext cx="296337" cy="329505"/>
        </a:xfrm>
        <a:prstGeom prst="rect">
          <a:avLst/>
        </a:prstGeom>
        <a:noFill/>
      </xdr:spPr>
    </xdr:pic>
    <xdr:clientData/>
  </xdr:twoCellAnchor>
  <xdr:twoCellAnchor>
    <xdr:from>
      <xdr:col>24</xdr:col>
      <xdr:colOff>147633</xdr:colOff>
      <xdr:row>3</xdr:row>
      <xdr:rowOff>73074</xdr:rowOff>
    </xdr:from>
    <xdr:to>
      <xdr:col>24</xdr:col>
      <xdr:colOff>343164</xdr:colOff>
      <xdr:row>4</xdr:row>
      <xdr:rowOff>84030</xdr:rowOff>
    </xdr:to>
    <xdr:pic>
      <xdr:nvPicPr>
        <xdr:cNvPr id="137" name="image6.png" descr="Livro aberto">
          <a:hlinkClick xmlns:r="http://schemas.openxmlformats.org/officeDocument/2006/relationships" r:id="rId13" tooltip="INSTRUÇÕES"/>
          <a:extLst>
            <a:ext uri="{FF2B5EF4-FFF2-40B4-BE49-F238E27FC236}">
              <a16:creationId xmlns:a16="http://schemas.microsoft.com/office/drawing/2014/main" id="{A0E4A86A-CC68-4747-87E7-36A70DF0B2C7}"/>
            </a:ext>
          </a:extLst>
        </xdr:cNvPr>
        <xdr:cNvPicPr preferRelativeResize="0"/>
      </xdr:nvPicPr>
      <xdr:blipFill>
        <a:blip xmlns:r="http://schemas.openxmlformats.org/officeDocument/2006/relationships" r:embed="rId14" cstate="print"/>
        <a:stretch>
          <a:fillRect/>
        </a:stretch>
      </xdr:blipFill>
      <xdr:spPr>
        <a:xfrm>
          <a:off x="15631050" y="1089074"/>
          <a:ext cx="195531" cy="201456"/>
        </a:xfrm>
        <a:prstGeom prst="rect">
          <a:avLst/>
        </a:prstGeom>
        <a:noFill/>
      </xdr:spPr>
    </xdr:pic>
    <xdr:clientData/>
  </xdr:twoCellAnchor>
  <xdr:twoCellAnchor>
    <xdr:from>
      <xdr:col>21</xdr:col>
      <xdr:colOff>31750</xdr:colOff>
      <xdr:row>0</xdr:row>
      <xdr:rowOff>130874</xdr:rowOff>
    </xdr:from>
    <xdr:to>
      <xdr:col>21</xdr:col>
      <xdr:colOff>910167</xdr:colOff>
      <xdr:row>1</xdr:row>
      <xdr:rowOff>168415</xdr:rowOff>
    </xdr:to>
    <xdr:grpSp>
      <xdr:nvGrpSpPr>
        <xdr:cNvPr id="14" name="Agrupar 13">
          <a:extLst>
            <a:ext uri="{FF2B5EF4-FFF2-40B4-BE49-F238E27FC236}">
              <a16:creationId xmlns:a16="http://schemas.microsoft.com/office/drawing/2014/main" id="{92BA1BB1-FA6D-4449-AC69-B62A8F3A45A0}"/>
            </a:ext>
          </a:extLst>
        </xdr:cNvPr>
        <xdr:cNvGrpSpPr/>
      </xdr:nvGrpSpPr>
      <xdr:grpSpPr>
        <a:xfrm>
          <a:off x="14552083" y="130874"/>
          <a:ext cx="878417" cy="228041"/>
          <a:chOff x="8084342" y="2012158"/>
          <a:chExt cx="1178719" cy="306000"/>
        </a:xfrm>
      </xdr:grpSpPr>
      <xdr:pic macro="[0]!salvar_planilha">
        <xdr:nvPicPr>
          <xdr:cNvPr id="15" name="Gráfico 14" descr="Disco">
            <a:extLst>
              <a:ext uri="{FF2B5EF4-FFF2-40B4-BE49-F238E27FC236}">
                <a16:creationId xmlns:a16="http://schemas.microsoft.com/office/drawing/2014/main" id="{15F877B3-2589-458A-9C3C-79B652622A36}"/>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8084342" y="2012158"/>
            <a:ext cx="306000" cy="306000"/>
          </a:xfrm>
          <a:prstGeom prst="rect">
            <a:avLst/>
          </a:prstGeom>
        </xdr:spPr>
      </xdr:pic>
      <xdr:pic macro="[0]!tela_cheia">
        <xdr:nvPicPr>
          <xdr:cNvPr id="16" name="Imagem 15">
            <a:extLst>
              <a:ext uri="{FF2B5EF4-FFF2-40B4-BE49-F238E27FC236}">
                <a16:creationId xmlns:a16="http://schemas.microsoft.com/office/drawing/2014/main" id="{B8AE1C67-B01B-49E7-8088-F902760281C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flipH="1">
            <a:off x="8705930" y="2047876"/>
            <a:ext cx="226990" cy="226990"/>
          </a:xfrm>
          <a:prstGeom prst="rect">
            <a:avLst/>
          </a:prstGeom>
        </xdr:spPr>
      </xdr:pic>
      <xdr:pic macro="[0]!sair_tela_cheia">
        <xdr:nvPicPr>
          <xdr:cNvPr id="17" name="Imagem 16">
            <a:extLst>
              <a:ext uri="{FF2B5EF4-FFF2-40B4-BE49-F238E27FC236}">
                <a16:creationId xmlns:a16="http://schemas.microsoft.com/office/drawing/2014/main" id="{DF0D80E3-30C7-4187-8FFE-7591EF99186B}"/>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8422830" y="2047876"/>
            <a:ext cx="226800" cy="226800"/>
          </a:xfrm>
          <a:prstGeom prst="rect">
            <a:avLst/>
          </a:prstGeom>
        </xdr:spPr>
      </xdr:pic>
      <xdr:pic macro="[0]!fechar_planilha">
        <xdr:nvPicPr>
          <xdr:cNvPr id="18" name="Imagem 17">
            <a:extLst>
              <a:ext uri="{FF2B5EF4-FFF2-40B4-BE49-F238E27FC236}">
                <a16:creationId xmlns:a16="http://schemas.microsoft.com/office/drawing/2014/main" id="{9F07A763-991A-495B-AE51-B941E76B0E37}"/>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8989219" y="2012158"/>
            <a:ext cx="273842" cy="273842"/>
          </a:xfrm>
          <a:prstGeom prst="rect">
            <a:avLst/>
          </a:prstGeom>
        </xdr:spPr>
      </xdr:pic>
    </xdr:grpSp>
    <xdr:clientData/>
  </xdr:twoCellAnchor>
  <xdr:oneCellAnchor>
    <xdr:from>
      <xdr:col>17</xdr:col>
      <xdr:colOff>85725</xdr:colOff>
      <xdr:row>38</xdr:row>
      <xdr:rowOff>0</xdr:rowOff>
    </xdr:from>
    <xdr:ext cx="0" cy="342900"/>
    <xdr:pic>
      <xdr:nvPicPr>
        <xdr:cNvPr id="19" name="image8.png">
          <a:extLst>
            <a:ext uri="{FF2B5EF4-FFF2-40B4-BE49-F238E27FC236}">
              <a16:creationId xmlns:a16="http://schemas.microsoft.com/office/drawing/2014/main" id="{427067CF-006B-4354-BDD6-D8D74D9F6FD9}"/>
            </a:ext>
          </a:extLst>
        </xdr:cNvPr>
        <xdr:cNvPicPr preferRelativeResize="0"/>
      </xdr:nvPicPr>
      <xdr:blipFill>
        <a:blip xmlns:r="http://schemas.openxmlformats.org/officeDocument/2006/relationships" r:embed="rId20" cstate="print"/>
        <a:stretch>
          <a:fillRect/>
        </a:stretch>
      </xdr:blipFill>
      <xdr:spPr>
        <a:xfrm>
          <a:off x="7077075" y="6943725"/>
          <a:ext cx="0" cy="342900"/>
        </a:xfrm>
        <a:prstGeom prst="rect">
          <a:avLst/>
        </a:prstGeom>
        <a:noFill/>
      </xdr:spPr>
    </xdr:pic>
    <xdr:clientData fLocksWithSheet="0"/>
  </xdr:oneCellAnchor>
  <xdr:oneCellAnchor>
    <xdr:from>
      <xdr:col>17</xdr:col>
      <xdr:colOff>76200</xdr:colOff>
      <xdr:row>38</xdr:row>
      <xdr:rowOff>0</xdr:rowOff>
    </xdr:from>
    <xdr:ext cx="0" cy="342900"/>
    <xdr:pic>
      <xdr:nvPicPr>
        <xdr:cNvPr id="20" name="image8.png">
          <a:extLst>
            <a:ext uri="{FF2B5EF4-FFF2-40B4-BE49-F238E27FC236}">
              <a16:creationId xmlns:a16="http://schemas.microsoft.com/office/drawing/2014/main" id="{4F2396F0-7CBF-4A53-BEF1-41CB913A0288}"/>
            </a:ext>
          </a:extLst>
        </xdr:cNvPr>
        <xdr:cNvPicPr preferRelativeResize="0"/>
      </xdr:nvPicPr>
      <xdr:blipFill>
        <a:blip xmlns:r="http://schemas.openxmlformats.org/officeDocument/2006/relationships" r:embed="rId20" cstate="print"/>
        <a:stretch>
          <a:fillRect/>
        </a:stretch>
      </xdr:blipFill>
      <xdr:spPr>
        <a:xfrm>
          <a:off x="7067550" y="6943725"/>
          <a:ext cx="0" cy="342900"/>
        </a:xfrm>
        <a:prstGeom prst="rect">
          <a:avLst/>
        </a:prstGeom>
        <a:noFill/>
      </xdr:spPr>
    </xdr:pic>
    <xdr:clientData fLocksWithSheet="0"/>
  </xdr:oneCellAnchor>
  <xdr:oneCellAnchor>
    <xdr:from>
      <xdr:col>17</xdr:col>
      <xdr:colOff>85725</xdr:colOff>
      <xdr:row>38</xdr:row>
      <xdr:rowOff>0</xdr:rowOff>
    </xdr:from>
    <xdr:ext cx="0" cy="342900"/>
    <xdr:pic>
      <xdr:nvPicPr>
        <xdr:cNvPr id="21" name="image8.png">
          <a:extLst>
            <a:ext uri="{FF2B5EF4-FFF2-40B4-BE49-F238E27FC236}">
              <a16:creationId xmlns:a16="http://schemas.microsoft.com/office/drawing/2014/main" id="{C028BD5E-0487-4DE3-868D-21084697CF09}"/>
            </a:ext>
          </a:extLst>
        </xdr:cNvPr>
        <xdr:cNvPicPr preferRelativeResize="0"/>
      </xdr:nvPicPr>
      <xdr:blipFill>
        <a:blip xmlns:r="http://schemas.openxmlformats.org/officeDocument/2006/relationships" r:embed="rId20" cstate="print"/>
        <a:stretch>
          <a:fillRect/>
        </a:stretch>
      </xdr:blipFill>
      <xdr:spPr>
        <a:xfrm>
          <a:off x="7077075" y="6943725"/>
          <a:ext cx="0" cy="342900"/>
        </a:xfrm>
        <a:prstGeom prst="rect">
          <a:avLst/>
        </a:prstGeom>
        <a:noFill/>
      </xdr:spPr>
    </xdr:pic>
    <xdr:clientData fLocksWithSheet="0"/>
  </xdr:oneCellAnchor>
  <xdr:oneCellAnchor>
    <xdr:from>
      <xdr:col>17</xdr:col>
      <xdr:colOff>76200</xdr:colOff>
      <xdr:row>38</xdr:row>
      <xdr:rowOff>0</xdr:rowOff>
    </xdr:from>
    <xdr:ext cx="0" cy="342900"/>
    <xdr:pic>
      <xdr:nvPicPr>
        <xdr:cNvPr id="22" name="image8.png">
          <a:extLst>
            <a:ext uri="{FF2B5EF4-FFF2-40B4-BE49-F238E27FC236}">
              <a16:creationId xmlns:a16="http://schemas.microsoft.com/office/drawing/2014/main" id="{FA5A5019-B605-481F-9836-46555137B030}"/>
            </a:ext>
          </a:extLst>
        </xdr:cNvPr>
        <xdr:cNvPicPr preferRelativeResize="0"/>
      </xdr:nvPicPr>
      <xdr:blipFill>
        <a:blip xmlns:r="http://schemas.openxmlformats.org/officeDocument/2006/relationships" r:embed="rId20" cstate="print"/>
        <a:stretch>
          <a:fillRect/>
        </a:stretch>
      </xdr:blipFill>
      <xdr:spPr>
        <a:xfrm>
          <a:off x="7067550" y="6943725"/>
          <a:ext cx="0" cy="342900"/>
        </a:xfrm>
        <a:prstGeom prst="rect">
          <a:avLst/>
        </a:prstGeom>
        <a:noFill/>
      </xdr:spPr>
    </xdr:pic>
    <xdr:clientData fLocksWithSheet="0"/>
  </xdr:oneCellAnchor>
  <xdr:oneCellAnchor>
    <xdr:from>
      <xdr:col>17</xdr:col>
      <xdr:colOff>85725</xdr:colOff>
      <xdr:row>38</xdr:row>
      <xdr:rowOff>0</xdr:rowOff>
    </xdr:from>
    <xdr:ext cx="0" cy="342900"/>
    <xdr:pic>
      <xdr:nvPicPr>
        <xdr:cNvPr id="23" name="image8.png">
          <a:extLst>
            <a:ext uri="{FF2B5EF4-FFF2-40B4-BE49-F238E27FC236}">
              <a16:creationId xmlns:a16="http://schemas.microsoft.com/office/drawing/2014/main" id="{F95174F4-188C-4B7F-AB7E-E451EDE75413}"/>
            </a:ext>
          </a:extLst>
        </xdr:cNvPr>
        <xdr:cNvPicPr preferRelativeResize="0"/>
      </xdr:nvPicPr>
      <xdr:blipFill>
        <a:blip xmlns:r="http://schemas.openxmlformats.org/officeDocument/2006/relationships" r:embed="rId20" cstate="print"/>
        <a:stretch>
          <a:fillRect/>
        </a:stretch>
      </xdr:blipFill>
      <xdr:spPr>
        <a:xfrm>
          <a:off x="7077075" y="6943725"/>
          <a:ext cx="0" cy="342900"/>
        </a:xfrm>
        <a:prstGeom prst="rect">
          <a:avLst/>
        </a:prstGeom>
        <a:noFill/>
      </xdr:spPr>
    </xdr:pic>
    <xdr:clientData fLocksWithSheet="0"/>
  </xdr:oneCellAnchor>
  <xdr:oneCellAnchor>
    <xdr:from>
      <xdr:col>17</xdr:col>
      <xdr:colOff>76200</xdr:colOff>
      <xdr:row>38</xdr:row>
      <xdr:rowOff>0</xdr:rowOff>
    </xdr:from>
    <xdr:ext cx="0" cy="342900"/>
    <xdr:pic>
      <xdr:nvPicPr>
        <xdr:cNvPr id="24" name="image8.png">
          <a:extLst>
            <a:ext uri="{FF2B5EF4-FFF2-40B4-BE49-F238E27FC236}">
              <a16:creationId xmlns:a16="http://schemas.microsoft.com/office/drawing/2014/main" id="{04F134C2-6023-4FAB-A793-73AEF6817A27}"/>
            </a:ext>
          </a:extLst>
        </xdr:cNvPr>
        <xdr:cNvPicPr preferRelativeResize="0"/>
      </xdr:nvPicPr>
      <xdr:blipFill>
        <a:blip xmlns:r="http://schemas.openxmlformats.org/officeDocument/2006/relationships" r:embed="rId20" cstate="print"/>
        <a:stretch>
          <a:fillRect/>
        </a:stretch>
      </xdr:blipFill>
      <xdr:spPr>
        <a:xfrm>
          <a:off x="7067550" y="6943725"/>
          <a:ext cx="0" cy="342900"/>
        </a:xfrm>
        <a:prstGeom prst="rect">
          <a:avLst/>
        </a:prstGeom>
        <a:noFill/>
      </xdr:spPr>
    </xdr:pic>
    <xdr:clientData fLocksWithSheet="0"/>
  </xdr:oneCellAnchor>
  <xdr:oneCellAnchor>
    <xdr:from>
      <xdr:col>17</xdr:col>
      <xdr:colOff>85725</xdr:colOff>
      <xdr:row>38</xdr:row>
      <xdr:rowOff>0</xdr:rowOff>
    </xdr:from>
    <xdr:ext cx="0" cy="342900"/>
    <xdr:pic>
      <xdr:nvPicPr>
        <xdr:cNvPr id="25" name="image8.png">
          <a:extLst>
            <a:ext uri="{FF2B5EF4-FFF2-40B4-BE49-F238E27FC236}">
              <a16:creationId xmlns:a16="http://schemas.microsoft.com/office/drawing/2014/main" id="{0EA8C597-275E-439E-8734-C77BF484CA06}"/>
            </a:ext>
          </a:extLst>
        </xdr:cNvPr>
        <xdr:cNvPicPr preferRelativeResize="0"/>
      </xdr:nvPicPr>
      <xdr:blipFill>
        <a:blip xmlns:r="http://schemas.openxmlformats.org/officeDocument/2006/relationships" r:embed="rId20" cstate="print"/>
        <a:stretch>
          <a:fillRect/>
        </a:stretch>
      </xdr:blipFill>
      <xdr:spPr>
        <a:xfrm>
          <a:off x="7077075" y="6943725"/>
          <a:ext cx="0" cy="342900"/>
        </a:xfrm>
        <a:prstGeom prst="rect">
          <a:avLst/>
        </a:prstGeom>
        <a:noFill/>
      </xdr:spPr>
    </xdr:pic>
    <xdr:clientData fLocksWithSheet="0"/>
  </xdr:oneCellAnchor>
  <xdr:oneCellAnchor>
    <xdr:from>
      <xdr:col>17</xdr:col>
      <xdr:colOff>76200</xdr:colOff>
      <xdr:row>38</xdr:row>
      <xdr:rowOff>0</xdr:rowOff>
    </xdr:from>
    <xdr:ext cx="0" cy="342900"/>
    <xdr:pic>
      <xdr:nvPicPr>
        <xdr:cNvPr id="26" name="image8.png">
          <a:extLst>
            <a:ext uri="{FF2B5EF4-FFF2-40B4-BE49-F238E27FC236}">
              <a16:creationId xmlns:a16="http://schemas.microsoft.com/office/drawing/2014/main" id="{4F1B0B86-5B54-4809-9605-E9606437F477}"/>
            </a:ext>
          </a:extLst>
        </xdr:cNvPr>
        <xdr:cNvPicPr preferRelativeResize="0"/>
      </xdr:nvPicPr>
      <xdr:blipFill>
        <a:blip xmlns:r="http://schemas.openxmlformats.org/officeDocument/2006/relationships" r:embed="rId20" cstate="print"/>
        <a:stretch>
          <a:fillRect/>
        </a:stretch>
      </xdr:blipFill>
      <xdr:spPr>
        <a:xfrm>
          <a:off x="7067550" y="6943725"/>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27" name="image8.png">
          <a:extLst>
            <a:ext uri="{FF2B5EF4-FFF2-40B4-BE49-F238E27FC236}">
              <a16:creationId xmlns:a16="http://schemas.microsoft.com/office/drawing/2014/main" id="{368F27FE-957C-4598-867D-F5F5523DE40C}"/>
            </a:ext>
          </a:extLst>
        </xdr:cNvPr>
        <xdr:cNvPicPr preferRelativeResize="0"/>
      </xdr:nvPicPr>
      <xdr:blipFill>
        <a:blip xmlns:r="http://schemas.openxmlformats.org/officeDocument/2006/relationships" r:embed="rId20" cstate="print"/>
        <a:stretch>
          <a:fillRect/>
        </a:stretch>
      </xdr:blipFill>
      <xdr:spPr>
        <a:xfrm>
          <a:off x="9763125" y="6943725"/>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28" name="image8.png">
          <a:extLst>
            <a:ext uri="{FF2B5EF4-FFF2-40B4-BE49-F238E27FC236}">
              <a16:creationId xmlns:a16="http://schemas.microsoft.com/office/drawing/2014/main" id="{23E0E724-7C2F-4606-A731-1D3C1A226B63}"/>
            </a:ext>
          </a:extLst>
        </xdr:cNvPr>
        <xdr:cNvPicPr preferRelativeResize="0"/>
      </xdr:nvPicPr>
      <xdr:blipFill>
        <a:blip xmlns:r="http://schemas.openxmlformats.org/officeDocument/2006/relationships" r:embed="rId20" cstate="print"/>
        <a:stretch>
          <a:fillRect/>
        </a:stretch>
      </xdr:blipFill>
      <xdr:spPr>
        <a:xfrm>
          <a:off x="9753600" y="6943725"/>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29" name="image8.png">
          <a:extLst>
            <a:ext uri="{FF2B5EF4-FFF2-40B4-BE49-F238E27FC236}">
              <a16:creationId xmlns:a16="http://schemas.microsoft.com/office/drawing/2014/main" id="{E183F911-BB65-4CAF-B0BE-136CDE228929}"/>
            </a:ext>
          </a:extLst>
        </xdr:cNvPr>
        <xdr:cNvPicPr preferRelativeResize="0"/>
      </xdr:nvPicPr>
      <xdr:blipFill>
        <a:blip xmlns:r="http://schemas.openxmlformats.org/officeDocument/2006/relationships" r:embed="rId20" cstate="print"/>
        <a:stretch>
          <a:fillRect/>
        </a:stretch>
      </xdr:blipFill>
      <xdr:spPr>
        <a:xfrm>
          <a:off x="9763125" y="6943725"/>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30" name="image8.png">
          <a:extLst>
            <a:ext uri="{FF2B5EF4-FFF2-40B4-BE49-F238E27FC236}">
              <a16:creationId xmlns:a16="http://schemas.microsoft.com/office/drawing/2014/main" id="{DF2D6819-6B15-4BAD-AC2D-4F93AFF431E8}"/>
            </a:ext>
          </a:extLst>
        </xdr:cNvPr>
        <xdr:cNvPicPr preferRelativeResize="0"/>
      </xdr:nvPicPr>
      <xdr:blipFill>
        <a:blip xmlns:r="http://schemas.openxmlformats.org/officeDocument/2006/relationships" r:embed="rId20" cstate="print"/>
        <a:stretch>
          <a:fillRect/>
        </a:stretch>
      </xdr:blipFill>
      <xdr:spPr>
        <a:xfrm>
          <a:off x="9753600" y="6943725"/>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31" name="image8.png">
          <a:extLst>
            <a:ext uri="{FF2B5EF4-FFF2-40B4-BE49-F238E27FC236}">
              <a16:creationId xmlns:a16="http://schemas.microsoft.com/office/drawing/2014/main" id="{827F3BF7-FF6F-45DC-95AE-5A294F57614B}"/>
            </a:ext>
          </a:extLst>
        </xdr:cNvPr>
        <xdr:cNvPicPr preferRelativeResize="0"/>
      </xdr:nvPicPr>
      <xdr:blipFill>
        <a:blip xmlns:r="http://schemas.openxmlformats.org/officeDocument/2006/relationships" r:embed="rId20" cstate="print"/>
        <a:stretch>
          <a:fillRect/>
        </a:stretch>
      </xdr:blipFill>
      <xdr:spPr>
        <a:xfrm>
          <a:off x="9763125" y="6943725"/>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32" name="image8.png">
          <a:extLst>
            <a:ext uri="{FF2B5EF4-FFF2-40B4-BE49-F238E27FC236}">
              <a16:creationId xmlns:a16="http://schemas.microsoft.com/office/drawing/2014/main" id="{23C6C0D9-FCAE-486F-BFB9-BBFB4D7A4525}"/>
            </a:ext>
          </a:extLst>
        </xdr:cNvPr>
        <xdr:cNvPicPr preferRelativeResize="0"/>
      </xdr:nvPicPr>
      <xdr:blipFill>
        <a:blip xmlns:r="http://schemas.openxmlformats.org/officeDocument/2006/relationships" r:embed="rId20" cstate="print"/>
        <a:stretch>
          <a:fillRect/>
        </a:stretch>
      </xdr:blipFill>
      <xdr:spPr>
        <a:xfrm>
          <a:off x="9753600" y="6943725"/>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33" name="image8.png">
          <a:extLst>
            <a:ext uri="{FF2B5EF4-FFF2-40B4-BE49-F238E27FC236}">
              <a16:creationId xmlns:a16="http://schemas.microsoft.com/office/drawing/2014/main" id="{7218E811-D3E9-4C82-A1CD-531A22D3275C}"/>
            </a:ext>
          </a:extLst>
        </xdr:cNvPr>
        <xdr:cNvPicPr preferRelativeResize="0"/>
      </xdr:nvPicPr>
      <xdr:blipFill>
        <a:blip xmlns:r="http://schemas.openxmlformats.org/officeDocument/2006/relationships" r:embed="rId20" cstate="print"/>
        <a:stretch>
          <a:fillRect/>
        </a:stretch>
      </xdr:blipFill>
      <xdr:spPr>
        <a:xfrm>
          <a:off x="9763125" y="6943725"/>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34" name="image8.png">
          <a:extLst>
            <a:ext uri="{FF2B5EF4-FFF2-40B4-BE49-F238E27FC236}">
              <a16:creationId xmlns:a16="http://schemas.microsoft.com/office/drawing/2014/main" id="{D2A2F25B-41BB-43AF-828F-073DE15EDE15}"/>
            </a:ext>
          </a:extLst>
        </xdr:cNvPr>
        <xdr:cNvPicPr preferRelativeResize="0"/>
      </xdr:nvPicPr>
      <xdr:blipFill>
        <a:blip xmlns:r="http://schemas.openxmlformats.org/officeDocument/2006/relationships" r:embed="rId20" cstate="print"/>
        <a:stretch>
          <a:fillRect/>
        </a:stretch>
      </xdr:blipFill>
      <xdr:spPr>
        <a:xfrm>
          <a:off x="9753600" y="6943725"/>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35" name="image8.png">
          <a:extLst>
            <a:ext uri="{FF2B5EF4-FFF2-40B4-BE49-F238E27FC236}">
              <a16:creationId xmlns:a16="http://schemas.microsoft.com/office/drawing/2014/main" id="{15810264-06A5-4667-8627-96D016599C07}"/>
            </a:ext>
          </a:extLst>
        </xdr:cNvPr>
        <xdr:cNvPicPr preferRelativeResize="0"/>
      </xdr:nvPicPr>
      <xdr:blipFill>
        <a:blip xmlns:r="http://schemas.openxmlformats.org/officeDocument/2006/relationships" r:embed="rId20" cstate="print"/>
        <a:stretch>
          <a:fillRect/>
        </a:stretch>
      </xdr:blipFill>
      <xdr:spPr>
        <a:xfrm>
          <a:off x="9763125" y="6943725"/>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36" name="image8.png">
          <a:extLst>
            <a:ext uri="{FF2B5EF4-FFF2-40B4-BE49-F238E27FC236}">
              <a16:creationId xmlns:a16="http://schemas.microsoft.com/office/drawing/2014/main" id="{AF81DCBE-242A-4AEA-8A4A-8DC948C1E58F}"/>
            </a:ext>
          </a:extLst>
        </xdr:cNvPr>
        <xdr:cNvPicPr preferRelativeResize="0"/>
      </xdr:nvPicPr>
      <xdr:blipFill>
        <a:blip xmlns:r="http://schemas.openxmlformats.org/officeDocument/2006/relationships" r:embed="rId20" cstate="print"/>
        <a:stretch>
          <a:fillRect/>
        </a:stretch>
      </xdr:blipFill>
      <xdr:spPr>
        <a:xfrm>
          <a:off x="9753600" y="6943725"/>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37" name="image8.png">
          <a:extLst>
            <a:ext uri="{FF2B5EF4-FFF2-40B4-BE49-F238E27FC236}">
              <a16:creationId xmlns:a16="http://schemas.microsoft.com/office/drawing/2014/main" id="{229A6C4F-8C2A-4983-9597-8112F71621E8}"/>
            </a:ext>
          </a:extLst>
        </xdr:cNvPr>
        <xdr:cNvPicPr preferRelativeResize="0"/>
      </xdr:nvPicPr>
      <xdr:blipFill>
        <a:blip xmlns:r="http://schemas.openxmlformats.org/officeDocument/2006/relationships" r:embed="rId20" cstate="print"/>
        <a:stretch>
          <a:fillRect/>
        </a:stretch>
      </xdr:blipFill>
      <xdr:spPr>
        <a:xfrm>
          <a:off x="9763125" y="6943725"/>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38" name="image8.png">
          <a:extLst>
            <a:ext uri="{FF2B5EF4-FFF2-40B4-BE49-F238E27FC236}">
              <a16:creationId xmlns:a16="http://schemas.microsoft.com/office/drawing/2014/main" id="{C600729F-B6CC-47DA-B7EC-EAD44028FC93}"/>
            </a:ext>
          </a:extLst>
        </xdr:cNvPr>
        <xdr:cNvPicPr preferRelativeResize="0"/>
      </xdr:nvPicPr>
      <xdr:blipFill>
        <a:blip xmlns:r="http://schemas.openxmlformats.org/officeDocument/2006/relationships" r:embed="rId20" cstate="print"/>
        <a:stretch>
          <a:fillRect/>
        </a:stretch>
      </xdr:blipFill>
      <xdr:spPr>
        <a:xfrm>
          <a:off x="9753600" y="6943725"/>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39" name="image8.png">
          <a:extLst>
            <a:ext uri="{FF2B5EF4-FFF2-40B4-BE49-F238E27FC236}">
              <a16:creationId xmlns:a16="http://schemas.microsoft.com/office/drawing/2014/main" id="{19A47C00-5208-4995-AE65-3095F733565D}"/>
            </a:ext>
          </a:extLst>
        </xdr:cNvPr>
        <xdr:cNvPicPr preferRelativeResize="0"/>
      </xdr:nvPicPr>
      <xdr:blipFill>
        <a:blip xmlns:r="http://schemas.openxmlformats.org/officeDocument/2006/relationships" r:embed="rId20" cstate="print"/>
        <a:stretch>
          <a:fillRect/>
        </a:stretch>
      </xdr:blipFill>
      <xdr:spPr>
        <a:xfrm>
          <a:off x="9763125" y="6943725"/>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40" name="image8.png">
          <a:extLst>
            <a:ext uri="{FF2B5EF4-FFF2-40B4-BE49-F238E27FC236}">
              <a16:creationId xmlns:a16="http://schemas.microsoft.com/office/drawing/2014/main" id="{E94F82D9-0EFA-44A0-B099-6F1C6E7A0A59}"/>
            </a:ext>
          </a:extLst>
        </xdr:cNvPr>
        <xdr:cNvPicPr preferRelativeResize="0"/>
      </xdr:nvPicPr>
      <xdr:blipFill>
        <a:blip xmlns:r="http://schemas.openxmlformats.org/officeDocument/2006/relationships" r:embed="rId20" cstate="print"/>
        <a:stretch>
          <a:fillRect/>
        </a:stretch>
      </xdr:blipFill>
      <xdr:spPr>
        <a:xfrm>
          <a:off x="9753600" y="6943725"/>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41" name="image8.png">
          <a:extLst>
            <a:ext uri="{FF2B5EF4-FFF2-40B4-BE49-F238E27FC236}">
              <a16:creationId xmlns:a16="http://schemas.microsoft.com/office/drawing/2014/main" id="{2B14BE1A-25DE-40DA-A047-F70307EE1819}"/>
            </a:ext>
          </a:extLst>
        </xdr:cNvPr>
        <xdr:cNvPicPr preferRelativeResize="0"/>
      </xdr:nvPicPr>
      <xdr:blipFill>
        <a:blip xmlns:r="http://schemas.openxmlformats.org/officeDocument/2006/relationships" r:embed="rId20" cstate="print"/>
        <a:stretch>
          <a:fillRect/>
        </a:stretch>
      </xdr:blipFill>
      <xdr:spPr>
        <a:xfrm>
          <a:off x="9763125" y="6943725"/>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42" name="image8.png">
          <a:extLst>
            <a:ext uri="{FF2B5EF4-FFF2-40B4-BE49-F238E27FC236}">
              <a16:creationId xmlns:a16="http://schemas.microsoft.com/office/drawing/2014/main" id="{CF56896A-A4CD-4C92-B104-9069CAA09813}"/>
            </a:ext>
          </a:extLst>
        </xdr:cNvPr>
        <xdr:cNvPicPr preferRelativeResize="0"/>
      </xdr:nvPicPr>
      <xdr:blipFill>
        <a:blip xmlns:r="http://schemas.openxmlformats.org/officeDocument/2006/relationships" r:embed="rId20" cstate="print"/>
        <a:stretch>
          <a:fillRect/>
        </a:stretch>
      </xdr:blipFill>
      <xdr:spPr>
        <a:xfrm>
          <a:off x="9753600" y="6943725"/>
          <a:ext cx="0" cy="342900"/>
        </a:xfrm>
        <a:prstGeom prst="rect">
          <a:avLst/>
        </a:prstGeom>
        <a:noFill/>
      </xdr:spPr>
    </xdr:pic>
    <xdr:clientData fLocksWithSheet="0"/>
  </xdr:oneCellAnchor>
  <xdr:oneCellAnchor>
    <xdr:from>
      <xdr:col>17</xdr:col>
      <xdr:colOff>85725</xdr:colOff>
      <xdr:row>38</xdr:row>
      <xdr:rowOff>0</xdr:rowOff>
    </xdr:from>
    <xdr:ext cx="0" cy="342900"/>
    <xdr:pic>
      <xdr:nvPicPr>
        <xdr:cNvPr id="43" name="image8.png">
          <a:extLst>
            <a:ext uri="{FF2B5EF4-FFF2-40B4-BE49-F238E27FC236}">
              <a16:creationId xmlns:a16="http://schemas.microsoft.com/office/drawing/2014/main" id="{DA051D56-9008-44F1-80B7-4D65A20D3558}"/>
            </a:ext>
          </a:extLst>
        </xdr:cNvPr>
        <xdr:cNvPicPr preferRelativeResize="0"/>
      </xdr:nvPicPr>
      <xdr:blipFill>
        <a:blip xmlns:r="http://schemas.openxmlformats.org/officeDocument/2006/relationships" r:embed="rId20" cstate="print"/>
        <a:stretch>
          <a:fillRect/>
        </a:stretch>
      </xdr:blipFill>
      <xdr:spPr>
        <a:xfrm>
          <a:off x="1466850" y="6972300"/>
          <a:ext cx="0" cy="342900"/>
        </a:xfrm>
        <a:prstGeom prst="rect">
          <a:avLst/>
        </a:prstGeom>
        <a:noFill/>
      </xdr:spPr>
    </xdr:pic>
    <xdr:clientData fLocksWithSheet="0"/>
  </xdr:oneCellAnchor>
  <xdr:oneCellAnchor>
    <xdr:from>
      <xdr:col>17</xdr:col>
      <xdr:colOff>76200</xdr:colOff>
      <xdr:row>38</xdr:row>
      <xdr:rowOff>0</xdr:rowOff>
    </xdr:from>
    <xdr:ext cx="0" cy="342900"/>
    <xdr:pic>
      <xdr:nvPicPr>
        <xdr:cNvPr id="44" name="image8.png">
          <a:extLst>
            <a:ext uri="{FF2B5EF4-FFF2-40B4-BE49-F238E27FC236}">
              <a16:creationId xmlns:a16="http://schemas.microsoft.com/office/drawing/2014/main" id="{344368C1-44AA-496F-A478-B767AE98DD07}"/>
            </a:ext>
          </a:extLst>
        </xdr:cNvPr>
        <xdr:cNvPicPr preferRelativeResize="0"/>
      </xdr:nvPicPr>
      <xdr:blipFill>
        <a:blip xmlns:r="http://schemas.openxmlformats.org/officeDocument/2006/relationships" r:embed="rId20" cstate="print"/>
        <a:stretch>
          <a:fillRect/>
        </a:stretch>
      </xdr:blipFill>
      <xdr:spPr>
        <a:xfrm>
          <a:off x="1457325" y="6972300"/>
          <a:ext cx="0" cy="342900"/>
        </a:xfrm>
        <a:prstGeom prst="rect">
          <a:avLst/>
        </a:prstGeom>
        <a:noFill/>
      </xdr:spPr>
    </xdr:pic>
    <xdr:clientData fLocksWithSheet="0"/>
  </xdr:oneCellAnchor>
  <xdr:oneCellAnchor>
    <xdr:from>
      <xdr:col>17</xdr:col>
      <xdr:colOff>85725</xdr:colOff>
      <xdr:row>38</xdr:row>
      <xdr:rowOff>0</xdr:rowOff>
    </xdr:from>
    <xdr:ext cx="0" cy="342900"/>
    <xdr:pic>
      <xdr:nvPicPr>
        <xdr:cNvPr id="45" name="image8.png">
          <a:extLst>
            <a:ext uri="{FF2B5EF4-FFF2-40B4-BE49-F238E27FC236}">
              <a16:creationId xmlns:a16="http://schemas.microsoft.com/office/drawing/2014/main" id="{7EF0CD3D-E5D3-46AA-8A0A-4406E9A56788}"/>
            </a:ext>
          </a:extLst>
        </xdr:cNvPr>
        <xdr:cNvPicPr preferRelativeResize="0"/>
      </xdr:nvPicPr>
      <xdr:blipFill>
        <a:blip xmlns:r="http://schemas.openxmlformats.org/officeDocument/2006/relationships" r:embed="rId20" cstate="print"/>
        <a:stretch>
          <a:fillRect/>
        </a:stretch>
      </xdr:blipFill>
      <xdr:spPr>
        <a:xfrm>
          <a:off x="1466850" y="6972300"/>
          <a:ext cx="0" cy="342900"/>
        </a:xfrm>
        <a:prstGeom prst="rect">
          <a:avLst/>
        </a:prstGeom>
        <a:noFill/>
      </xdr:spPr>
    </xdr:pic>
    <xdr:clientData fLocksWithSheet="0"/>
  </xdr:oneCellAnchor>
  <xdr:oneCellAnchor>
    <xdr:from>
      <xdr:col>17</xdr:col>
      <xdr:colOff>76200</xdr:colOff>
      <xdr:row>38</xdr:row>
      <xdr:rowOff>0</xdr:rowOff>
    </xdr:from>
    <xdr:ext cx="0" cy="342900"/>
    <xdr:pic>
      <xdr:nvPicPr>
        <xdr:cNvPr id="46" name="image8.png">
          <a:extLst>
            <a:ext uri="{FF2B5EF4-FFF2-40B4-BE49-F238E27FC236}">
              <a16:creationId xmlns:a16="http://schemas.microsoft.com/office/drawing/2014/main" id="{4F4FBF98-523B-4185-9CC6-50F562DDAA31}"/>
            </a:ext>
          </a:extLst>
        </xdr:cNvPr>
        <xdr:cNvPicPr preferRelativeResize="0"/>
      </xdr:nvPicPr>
      <xdr:blipFill>
        <a:blip xmlns:r="http://schemas.openxmlformats.org/officeDocument/2006/relationships" r:embed="rId20" cstate="print"/>
        <a:stretch>
          <a:fillRect/>
        </a:stretch>
      </xdr:blipFill>
      <xdr:spPr>
        <a:xfrm>
          <a:off x="1457325" y="6972300"/>
          <a:ext cx="0" cy="342900"/>
        </a:xfrm>
        <a:prstGeom prst="rect">
          <a:avLst/>
        </a:prstGeom>
        <a:noFill/>
      </xdr:spPr>
    </xdr:pic>
    <xdr:clientData fLocksWithSheet="0"/>
  </xdr:oneCellAnchor>
  <xdr:oneCellAnchor>
    <xdr:from>
      <xdr:col>17</xdr:col>
      <xdr:colOff>85725</xdr:colOff>
      <xdr:row>38</xdr:row>
      <xdr:rowOff>0</xdr:rowOff>
    </xdr:from>
    <xdr:ext cx="0" cy="342900"/>
    <xdr:pic>
      <xdr:nvPicPr>
        <xdr:cNvPr id="47" name="image8.png">
          <a:extLst>
            <a:ext uri="{FF2B5EF4-FFF2-40B4-BE49-F238E27FC236}">
              <a16:creationId xmlns:a16="http://schemas.microsoft.com/office/drawing/2014/main" id="{27FF3153-908A-4657-B8A8-DD4AED03E703}"/>
            </a:ext>
          </a:extLst>
        </xdr:cNvPr>
        <xdr:cNvPicPr preferRelativeResize="0"/>
      </xdr:nvPicPr>
      <xdr:blipFill>
        <a:blip xmlns:r="http://schemas.openxmlformats.org/officeDocument/2006/relationships" r:embed="rId20" cstate="print"/>
        <a:stretch>
          <a:fillRect/>
        </a:stretch>
      </xdr:blipFill>
      <xdr:spPr>
        <a:xfrm>
          <a:off x="1466850" y="6972300"/>
          <a:ext cx="0" cy="342900"/>
        </a:xfrm>
        <a:prstGeom prst="rect">
          <a:avLst/>
        </a:prstGeom>
        <a:noFill/>
      </xdr:spPr>
    </xdr:pic>
    <xdr:clientData fLocksWithSheet="0"/>
  </xdr:oneCellAnchor>
  <xdr:oneCellAnchor>
    <xdr:from>
      <xdr:col>17</xdr:col>
      <xdr:colOff>76200</xdr:colOff>
      <xdr:row>38</xdr:row>
      <xdr:rowOff>0</xdr:rowOff>
    </xdr:from>
    <xdr:ext cx="0" cy="342900"/>
    <xdr:pic>
      <xdr:nvPicPr>
        <xdr:cNvPr id="48" name="image8.png">
          <a:extLst>
            <a:ext uri="{FF2B5EF4-FFF2-40B4-BE49-F238E27FC236}">
              <a16:creationId xmlns:a16="http://schemas.microsoft.com/office/drawing/2014/main" id="{62538FDA-3580-415D-AEE0-F8E1255322F2}"/>
            </a:ext>
          </a:extLst>
        </xdr:cNvPr>
        <xdr:cNvPicPr preferRelativeResize="0"/>
      </xdr:nvPicPr>
      <xdr:blipFill>
        <a:blip xmlns:r="http://schemas.openxmlformats.org/officeDocument/2006/relationships" r:embed="rId20" cstate="print"/>
        <a:stretch>
          <a:fillRect/>
        </a:stretch>
      </xdr:blipFill>
      <xdr:spPr>
        <a:xfrm>
          <a:off x="1457325" y="6972300"/>
          <a:ext cx="0" cy="342900"/>
        </a:xfrm>
        <a:prstGeom prst="rect">
          <a:avLst/>
        </a:prstGeom>
        <a:noFill/>
      </xdr:spPr>
    </xdr:pic>
    <xdr:clientData fLocksWithSheet="0"/>
  </xdr:oneCellAnchor>
  <xdr:oneCellAnchor>
    <xdr:from>
      <xdr:col>17</xdr:col>
      <xdr:colOff>85725</xdr:colOff>
      <xdr:row>38</xdr:row>
      <xdr:rowOff>0</xdr:rowOff>
    </xdr:from>
    <xdr:ext cx="0" cy="342900"/>
    <xdr:pic>
      <xdr:nvPicPr>
        <xdr:cNvPr id="49" name="image8.png">
          <a:extLst>
            <a:ext uri="{FF2B5EF4-FFF2-40B4-BE49-F238E27FC236}">
              <a16:creationId xmlns:a16="http://schemas.microsoft.com/office/drawing/2014/main" id="{411072D2-33B7-4EBD-AA51-A2E656890A4D}"/>
            </a:ext>
          </a:extLst>
        </xdr:cNvPr>
        <xdr:cNvPicPr preferRelativeResize="0"/>
      </xdr:nvPicPr>
      <xdr:blipFill>
        <a:blip xmlns:r="http://schemas.openxmlformats.org/officeDocument/2006/relationships" r:embed="rId20" cstate="print"/>
        <a:stretch>
          <a:fillRect/>
        </a:stretch>
      </xdr:blipFill>
      <xdr:spPr>
        <a:xfrm>
          <a:off x="1466850" y="6972300"/>
          <a:ext cx="0" cy="342900"/>
        </a:xfrm>
        <a:prstGeom prst="rect">
          <a:avLst/>
        </a:prstGeom>
        <a:noFill/>
      </xdr:spPr>
    </xdr:pic>
    <xdr:clientData fLocksWithSheet="0"/>
  </xdr:oneCellAnchor>
  <xdr:oneCellAnchor>
    <xdr:from>
      <xdr:col>17</xdr:col>
      <xdr:colOff>76200</xdr:colOff>
      <xdr:row>38</xdr:row>
      <xdr:rowOff>0</xdr:rowOff>
    </xdr:from>
    <xdr:ext cx="0" cy="342900"/>
    <xdr:pic>
      <xdr:nvPicPr>
        <xdr:cNvPr id="50" name="image8.png">
          <a:extLst>
            <a:ext uri="{FF2B5EF4-FFF2-40B4-BE49-F238E27FC236}">
              <a16:creationId xmlns:a16="http://schemas.microsoft.com/office/drawing/2014/main" id="{7B238342-4D96-4755-8141-A4C43E19AFDD}"/>
            </a:ext>
          </a:extLst>
        </xdr:cNvPr>
        <xdr:cNvPicPr preferRelativeResize="0"/>
      </xdr:nvPicPr>
      <xdr:blipFill>
        <a:blip xmlns:r="http://schemas.openxmlformats.org/officeDocument/2006/relationships" r:embed="rId20" cstate="print"/>
        <a:stretch>
          <a:fillRect/>
        </a:stretch>
      </xdr:blipFill>
      <xdr:spPr>
        <a:xfrm>
          <a:off x="1457325" y="6972300"/>
          <a:ext cx="0" cy="342900"/>
        </a:xfrm>
        <a:prstGeom prst="rect">
          <a:avLst/>
        </a:prstGeom>
        <a:noFill/>
      </xdr:spPr>
    </xdr:pic>
    <xdr:clientData fLocksWithSheet="0"/>
  </xdr:oneCellAnchor>
  <xdr:oneCellAnchor>
    <xdr:from>
      <xdr:col>17</xdr:col>
      <xdr:colOff>85725</xdr:colOff>
      <xdr:row>38</xdr:row>
      <xdr:rowOff>0</xdr:rowOff>
    </xdr:from>
    <xdr:ext cx="0" cy="342900"/>
    <xdr:pic>
      <xdr:nvPicPr>
        <xdr:cNvPr id="51" name="image8.png">
          <a:extLst>
            <a:ext uri="{FF2B5EF4-FFF2-40B4-BE49-F238E27FC236}">
              <a16:creationId xmlns:a16="http://schemas.microsoft.com/office/drawing/2014/main" id="{B64D1E0A-E3AF-4707-B42F-F1293114E994}"/>
            </a:ext>
          </a:extLst>
        </xdr:cNvPr>
        <xdr:cNvPicPr preferRelativeResize="0"/>
      </xdr:nvPicPr>
      <xdr:blipFill>
        <a:blip xmlns:r="http://schemas.openxmlformats.org/officeDocument/2006/relationships" r:embed="rId20" cstate="print"/>
        <a:stretch>
          <a:fillRect/>
        </a:stretch>
      </xdr:blipFill>
      <xdr:spPr>
        <a:xfrm>
          <a:off x="1466850" y="6972300"/>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52" name="image8.png">
          <a:extLst>
            <a:ext uri="{FF2B5EF4-FFF2-40B4-BE49-F238E27FC236}">
              <a16:creationId xmlns:a16="http://schemas.microsoft.com/office/drawing/2014/main" id="{BAFB9B4B-CD44-4923-9D9A-D22EBF9B8169}"/>
            </a:ext>
          </a:extLst>
        </xdr:cNvPr>
        <xdr:cNvPicPr preferRelativeResize="0"/>
      </xdr:nvPicPr>
      <xdr:blipFill>
        <a:blip xmlns:r="http://schemas.openxmlformats.org/officeDocument/2006/relationships" r:embed="rId20" cstate="print"/>
        <a:stretch>
          <a:fillRect/>
        </a:stretch>
      </xdr:blipFill>
      <xdr:spPr>
        <a:xfrm>
          <a:off x="9763125" y="6972300"/>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53" name="image8.png">
          <a:extLst>
            <a:ext uri="{FF2B5EF4-FFF2-40B4-BE49-F238E27FC236}">
              <a16:creationId xmlns:a16="http://schemas.microsoft.com/office/drawing/2014/main" id="{47864CE7-5E0D-4FD1-9A60-E9623FC61068}"/>
            </a:ext>
          </a:extLst>
        </xdr:cNvPr>
        <xdr:cNvPicPr preferRelativeResize="0"/>
      </xdr:nvPicPr>
      <xdr:blipFill>
        <a:blip xmlns:r="http://schemas.openxmlformats.org/officeDocument/2006/relationships" r:embed="rId20" cstate="print"/>
        <a:stretch>
          <a:fillRect/>
        </a:stretch>
      </xdr:blipFill>
      <xdr:spPr>
        <a:xfrm>
          <a:off x="9753600" y="6972300"/>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54" name="image8.png">
          <a:extLst>
            <a:ext uri="{FF2B5EF4-FFF2-40B4-BE49-F238E27FC236}">
              <a16:creationId xmlns:a16="http://schemas.microsoft.com/office/drawing/2014/main" id="{9C29DCFB-EA61-4B19-9923-1139D4DFC1C2}"/>
            </a:ext>
          </a:extLst>
        </xdr:cNvPr>
        <xdr:cNvPicPr preferRelativeResize="0"/>
      </xdr:nvPicPr>
      <xdr:blipFill>
        <a:blip xmlns:r="http://schemas.openxmlformats.org/officeDocument/2006/relationships" r:embed="rId20" cstate="print"/>
        <a:stretch>
          <a:fillRect/>
        </a:stretch>
      </xdr:blipFill>
      <xdr:spPr>
        <a:xfrm>
          <a:off x="9763125" y="6972300"/>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55" name="image8.png">
          <a:extLst>
            <a:ext uri="{FF2B5EF4-FFF2-40B4-BE49-F238E27FC236}">
              <a16:creationId xmlns:a16="http://schemas.microsoft.com/office/drawing/2014/main" id="{EEFD2733-01B9-4B9D-A9FD-8E29E54D2C82}"/>
            </a:ext>
          </a:extLst>
        </xdr:cNvPr>
        <xdr:cNvPicPr preferRelativeResize="0"/>
      </xdr:nvPicPr>
      <xdr:blipFill>
        <a:blip xmlns:r="http://schemas.openxmlformats.org/officeDocument/2006/relationships" r:embed="rId20" cstate="print"/>
        <a:stretch>
          <a:fillRect/>
        </a:stretch>
      </xdr:blipFill>
      <xdr:spPr>
        <a:xfrm>
          <a:off x="9753600" y="6972300"/>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56" name="image8.png">
          <a:extLst>
            <a:ext uri="{FF2B5EF4-FFF2-40B4-BE49-F238E27FC236}">
              <a16:creationId xmlns:a16="http://schemas.microsoft.com/office/drawing/2014/main" id="{7BADCAED-AC95-4B5F-8C5C-736DA1298EA3}"/>
            </a:ext>
          </a:extLst>
        </xdr:cNvPr>
        <xdr:cNvPicPr preferRelativeResize="0"/>
      </xdr:nvPicPr>
      <xdr:blipFill>
        <a:blip xmlns:r="http://schemas.openxmlformats.org/officeDocument/2006/relationships" r:embed="rId20" cstate="print"/>
        <a:stretch>
          <a:fillRect/>
        </a:stretch>
      </xdr:blipFill>
      <xdr:spPr>
        <a:xfrm>
          <a:off x="9763125" y="6972300"/>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57" name="image8.png">
          <a:extLst>
            <a:ext uri="{FF2B5EF4-FFF2-40B4-BE49-F238E27FC236}">
              <a16:creationId xmlns:a16="http://schemas.microsoft.com/office/drawing/2014/main" id="{BEE80061-CC95-4429-B87D-51EA1D1479BD}"/>
            </a:ext>
          </a:extLst>
        </xdr:cNvPr>
        <xdr:cNvPicPr preferRelativeResize="0"/>
      </xdr:nvPicPr>
      <xdr:blipFill>
        <a:blip xmlns:r="http://schemas.openxmlformats.org/officeDocument/2006/relationships" r:embed="rId20" cstate="print"/>
        <a:stretch>
          <a:fillRect/>
        </a:stretch>
      </xdr:blipFill>
      <xdr:spPr>
        <a:xfrm>
          <a:off x="9753600" y="6972300"/>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58" name="image8.png">
          <a:extLst>
            <a:ext uri="{FF2B5EF4-FFF2-40B4-BE49-F238E27FC236}">
              <a16:creationId xmlns:a16="http://schemas.microsoft.com/office/drawing/2014/main" id="{41C87808-5650-46BB-B03D-2316D6672241}"/>
            </a:ext>
          </a:extLst>
        </xdr:cNvPr>
        <xdr:cNvPicPr preferRelativeResize="0"/>
      </xdr:nvPicPr>
      <xdr:blipFill>
        <a:blip xmlns:r="http://schemas.openxmlformats.org/officeDocument/2006/relationships" r:embed="rId20" cstate="print"/>
        <a:stretch>
          <a:fillRect/>
        </a:stretch>
      </xdr:blipFill>
      <xdr:spPr>
        <a:xfrm>
          <a:off x="9763125" y="6972300"/>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59" name="image8.png">
          <a:extLst>
            <a:ext uri="{FF2B5EF4-FFF2-40B4-BE49-F238E27FC236}">
              <a16:creationId xmlns:a16="http://schemas.microsoft.com/office/drawing/2014/main" id="{ECA67824-AA18-4B93-BCBC-AC445889BB12}"/>
            </a:ext>
          </a:extLst>
        </xdr:cNvPr>
        <xdr:cNvPicPr preferRelativeResize="0"/>
      </xdr:nvPicPr>
      <xdr:blipFill>
        <a:blip xmlns:r="http://schemas.openxmlformats.org/officeDocument/2006/relationships" r:embed="rId20" cstate="print"/>
        <a:stretch>
          <a:fillRect/>
        </a:stretch>
      </xdr:blipFill>
      <xdr:spPr>
        <a:xfrm>
          <a:off x="9753600" y="6972300"/>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60" name="image8.png">
          <a:extLst>
            <a:ext uri="{FF2B5EF4-FFF2-40B4-BE49-F238E27FC236}">
              <a16:creationId xmlns:a16="http://schemas.microsoft.com/office/drawing/2014/main" id="{32FF1D6D-7547-4539-A4D2-5B326B6ABC83}"/>
            </a:ext>
          </a:extLst>
        </xdr:cNvPr>
        <xdr:cNvPicPr preferRelativeResize="0"/>
      </xdr:nvPicPr>
      <xdr:blipFill>
        <a:blip xmlns:r="http://schemas.openxmlformats.org/officeDocument/2006/relationships" r:embed="rId20" cstate="print"/>
        <a:stretch>
          <a:fillRect/>
        </a:stretch>
      </xdr:blipFill>
      <xdr:spPr>
        <a:xfrm>
          <a:off x="9763125" y="6972300"/>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61" name="image8.png">
          <a:extLst>
            <a:ext uri="{FF2B5EF4-FFF2-40B4-BE49-F238E27FC236}">
              <a16:creationId xmlns:a16="http://schemas.microsoft.com/office/drawing/2014/main" id="{2135E767-AA59-4410-A207-568B4386CA04}"/>
            </a:ext>
          </a:extLst>
        </xdr:cNvPr>
        <xdr:cNvPicPr preferRelativeResize="0"/>
      </xdr:nvPicPr>
      <xdr:blipFill>
        <a:blip xmlns:r="http://schemas.openxmlformats.org/officeDocument/2006/relationships" r:embed="rId20" cstate="print"/>
        <a:stretch>
          <a:fillRect/>
        </a:stretch>
      </xdr:blipFill>
      <xdr:spPr>
        <a:xfrm>
          <a:off x="9753600" y="6972300"/>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62" name="image8.png">
          <a:extLst>
            <a:ext uri="{FF2B5EF4-FFF2-40B4-BE49-F238E27FC236}">
              <a16:creationId xmlns:a16="http://schemas.microsoft.com/office/drawing/2014/main" id="{DDA3C707-2219-4FD2-AB7F-85C30227E776}"/>
            </a:ext>
          </a:extLst>
        </xdr:cNvPr>
        <xdr:cNvPicPr preferRelativeResize="0"/>
      </xdr:nvPicPr>
      <xdr:blipFill>
        <a:blip xmlns:r="http://schemas.openxmlformats.org/officeDocument/2006/relationships" r:embed="rId20" cstate="print"/>
        <a:stretch>
          <a:fillRect/>
        </a:stretch>
      </xdr:blipFill>
      <xdr:spPr>
        <a:xfrm>
          <a:off x="9763125" y="6972300"/>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63" name="image8.png">
          <a:extLst>
            <a:ext uri="{FF2B5EF4-FFF2-40B4-BE49-F238E27FC236}">
              <a16:creationId xmlns:a16="http://schemas.microsoft.com/office/drawing/2014/main" id="{6AF8D2B6-CCF5-442D-9AF2-648132953ECB}"/>
            </a:ext>
          </a:extLst>
        </xdr:cNvPr>
        <xdr:cNvPicPr preferRelativeResize="0"/>
      </xdr:nvPicPr>
      <xdr:blipFill>
        <a:blip xmlns:r="http://schemas.openxmlformats.org/officeDocument/2006/relationships" r:embed="rId20" cstate="print"/>
        <a:stretch>
          <a:fillRect/>
        </a:stretch>
      </xdr:blipFill>
      <xdr:spPr>
        <a:xfrm>
          <a:off x="9753600" y="6972300"/>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64" name="image8.png">
          <a:extLst>
            <a:ext uri="{FF2B5EF4-FFF2-40B4-BE49-F238E27FC236}">
              <a16:creationId xmlns:a16="http://schemas.microsoft.com/office/drawing/2014/main" id="{5F2F4B7A-DF7D-4581-92FD-4A2948E17CFA}"/>
            </a:ext>
          </a:extLst>
        </xdr:cNvPr>
        <xdr:cNvPicPr preferRelativeResize="0"/>
      </xdr:nvPicPr>
      <xdr:blipFill>
        <a:blip xmlns:r="http://schemas.openxmlformats.org/officeDocument/2006/relationships" r:embed="rId20" cstate="print"/>
        <a:stretch>
          <a:fillRect/>
        </a:stretch>
      </xdr:blipFill>
      <xdr:spPr>
        <a:xfrm>
          <a:off x="9763125" y="6972300"/>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65" name="image8.png">
          <a:extLst>
            <a:ext uri="{FF2B5EF4-FFF2-40B4-BE49-F238E27FC236}">
              <a16:creationId xmlns:a16="http://schemas.microsoft.com/office/drawing/2014/main" id="{D503D323-A93E-49EA-9532-55C99406B02F}"/>
            </a:ext>
          </a:extLst>
        </xdr:cNvPr>
        <xdr:cNvPicPr preferRelativeResize="0"/>
      </xdr:nvPicPr>
      <xdr:blipFill>
        <a:blip xmlns:r="http://schemas.openxmlformats.org/officeDocument/2006/relationships" r:embed="rId20" cstate="print"/>
        <a:stretch>
          <a:fillRect/>
        </a:stretch>
      </xdr:blipFill>
      <xdr:spPr>
        <a:xfrm>
          <a:off x="9753600" y="6972300"/>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66" name="image8.png">
          <a:extLst>
            <a:ext uri="{FF2B5EF4-FFF2-40B4-BE49-F238E27FC236}">
              <a16:creationId xmlns:a16="http://schemas.microsoft.com/office/drawing/2014/main" id="{45583A4A-FE5D-42D7-9513-888259C4BF26}"/>
            </a:ext>
          </a:extLst>
        </xdr:cNvPr>
        <xdr:cNvPicPr preferRelativeResize="0"/>
      </xdr:nvPicPr>
      <xdr:blipFill>
        <a:blip xmlns:r="http://schemas.openxmlformats.org/officeDocument/2006/relationships" r:embed="rId20" cstate="print"/>
        <a:stretch>
          <a:fillRect/>
        </a:stretch>
      </xdr:blipFill>
      <xdr:spPr>
        <a:xfrm>
          <a:off x="9763125" y="6972300"/>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67" name="image8.png">
          <a:extLst>
            <a:ext uri="{FF2B5EF4-FFF2-40B4-BE49-F238E27FC236}">
              <a16:creationId xmlns:a16="http://schemas.microsoft.com/office/drawing/2014/main" id="{443C8307-F7FC-4C7E-B0BE-3337A611A2BE}"/>
            </a:ext>
          </a:extLst>
        </xdr:cNvPr>
        <xdr:cNvPicPr preferRelativeResize="0"/>
      </xdr:nvPicPr>
      <xdr:blipFill>
        <a:blip xmlns:r="http://schemas.openxmlformats.org/officeDocument/2006/relationships" r:embed="rId20" cstate="print"/>
        <a:stretch>
          <a:fillRect/>
        </a:stretch>
      </xdr:blipFill>
      <xdr:spPr>
        <a:xfrm>
          <a:off x="9753600" y="6972300"/>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68" name="image8.png">
          <a:extLst>
            <a:ext uri="{FF2B5EF4-FFF2-40B4-BE49-F238E27FC236}">
              <a16:creationId xmlns:a16="http://schemas.microsoft.com/office/drawing/2014/main" id="{DC1BFB17-F521-42F6-8CE7-18021A10445B}"/>
            </a:ext>
          </a:extLst>
        </xdr:cNvPr>
        <xdr:cNvPicPr preferRelativeResize="0"/>
      </xdr:nvPicPr>
      <xdr:blipFill>
        <a:blip xmlns:r="http://schemas.openxmlformats.org/officeDocument/2006/relationships" r:embed="rId20" cstate="print"/>
        <a:stretch>
          <a:fillRect/>
        </a:stretch>
      </xdr:blipFill>
      <xdr:spPr>
        <a:xfrm>
          <a:off x="9763125" y="6972300"/>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69" name="image8.png">
          <a:extLst>
            <a:ext uri="{FF2B5EF4-FFF2-40B4-BE49-F238E27FC236}">
              <a16:creationId xmlns:a16="http://schemas.microsoft.com/office/drawing/2014/main" id="{5BC3A6E6-0650-48C5-A0AE-1DD19CEE13FC}"/>
            </a:ext>
          </a:extLst>
        </xdr:cNvPr>
        <xdr:cNvPicPr preferRelativeResize="0"/>
      </xdr:nvPicPr>
      <xdr:blipFill>
        <a:blip xmlns:r="http://schemas.openxmlformats.org/officeDocument/2006/relationships" r:embed="rId20" cstate="print"/>
        <a:stretch>
          <a:fillRect/>
        </a:stretch>
      </xdr:blipFill>
      <xdr:spPr>
        <a:xfrm>
          <a:off x="9753600" y="6972300"/>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70" name="image8.png">
          <a:extLst>
            <a:ext uri="{FF2B5EF4-FFF2-40B4-BE49-F238E27FC236}">
              <a16:creationId xmlns:a16="http://schemas.microsoft.com/office/drawing/2014/main" id="{A92476BD-5822-4616-B4FB-3CB04AA030DB}"/>
            </a:ext>
          </a:extLst>
        </xdr:cNvPr>
        <xdr:cNvPicPr preferRelativeResize="0"/>
      </xdr:nvPicPr>
      <xdr:blipFill>
        <a:blip xmlns:r="http://schemas.openxmlformats.org/officeDocument/2006/relationships" r:embed="rId20" cstate="print"/>
        <a:stretch>
          <a:fillRect/>
        </a:stretch>
      </xdr:blipFill>
      <xdr:spPr>
        <a:xfrm>
          <a:off x="9763125" y="6972300"/>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71" name="image8.png">
          <a:extLst>
            <a:ext uri="{FF2B5EF4-FFF2-40B4-BE49-F238E27FC236}">
              <a16:creationId xmlns:a16="http://schemas.microsoft.com/office/drawing/2014/main" id="{1AD84942-F75A-44A7-A423-6D9BF0620F62}"/>
            </a:ext>
          </a:extLst>
        </xdr:cNvPr>
        <xdr:cNvPicPr preferRelativeResize="0"/>
      </xdr:nvPicPr>
      <xdr:blipFill>
        <a:blip xmlns:r="http://schemas.openxmlformats.org/officeDocument/2006/relationships" r:embed="rId20" cstate="print"/>
        <a:stretch>
          <a:fillRect/>
        </a:stretch>
      </xdr:blipFill>
      <xdr:spPr>
        <a:xfrm>
          <a:off x="9753600" y="6972300"/>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72" name="image8.png">
          <a:extLst>
            <a:ext uri="{FF2B5EF4-FFF2-40B4-BE49-F238E27FC236}">
              <a16:creationId xmlns:a16="http://schemas.microsoft.com/office/drawing/2014/main" id="{CBBE8891-0FC1-470B-B05D-49AC88FF93AC}"/>
            </a:ext>
          </a:extLst>
        </xdr:cNvPr>
        <xdr:cNvPicPr preferRelativeResize="0"/>
      </xdr:nvPicPr>
      <xdr:blipFill>
        <a:blip xmlns:r="http://schemas.openxmlformats.org/officeDocument/2006/relationships" r:embed="rId20" cstate="print"/>
        <a:stretch>
          <a:fillRect/>
        </a:stretch>
      </xdr:blipFill>
      <xdr:spPr>
        <a:xfrm>
          <a:off x="9763125" y="6972300"/>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73" name="image8.png">
          <a:extLst>
            <a:ext uri="{FF2B5EF4-FFF2-40B4-BE49-F238E27FC236}">
              <a16:creationId xmlns:a16="http://schemas.microsoft.com/office/drawing/2014/main" id="{351BBF82-3D95-474D-9151-D4156DBA09F0}"/>
            </a:ext>
          </a:extLst>
        </xdr:cNvPr>
        <xdr:cNvPicPr preferRelativeResize="0"/>
      </xdr:nvPicPr>
      <xdr:blipFill>
        <a:blip xmlns:r="http://schemas.openxmlformats.org/officeDocument/2006/relationships" r:embed="rId20" cstate="print"/>
        <a:stretch>
          <a:fillRect/>
        </a:stretch>
      </xdr:blipFill>
      <xdr:spPr>
        <a:xfrm>
          <a:off x="9753600" y="6972300"/>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74" name="image8.png">
          <a:extLst>
            <a:ext uri="{FF2B5EF4-FFF2-40B4-BE49-F238E27FC236}">
              <a16:creationId xmlns:a16="http://schemas.microsoft.com/office/drawing/2014/main" id="{2C64F845-1C50-4115-B9CC-CD9778B10CC0}"/>
            </a:ext>
          </a:extLst>
        </xdr:cNvPr>
        <xdr:cNvPicPr preferRelativeResize="0"/>
      </xdr:nvPicPr>
      <xdr:blipFill>
        <a:blip xmlns:r="http://schemas.openxmlformats.org/officeDocument/2006/relationships" r:embed="rId20" cstate="print"/>
        <a:stretch>
          <a:fillRect/>
        </a:stretch>
      </xdr:blipFill>
      <xdr:spPr>
        <a:xfrm>
          <a:off x="9763125" y="6972300"/>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75" name="image8.png">
          <a:extLst>
            <a:ext uri="{FF2B5EF4-FFF2-40B4-BE49-F238E27FC236}">
              <a16:creationId xmlns:a16="http://schemas.microsoft.com/office/drawing/2014/main" id="{7EA69E0C-70F0-4CAB-BB24-AC42FD977A43}"/>
            </a:ext>
          </a:extLst>
        </xdr:cNvPr>
        <xdr:cNvPicPr preferRelativeResize="0"/>
      </xdr:nvPicPr>
      <xdr:blipFill>
        <a:blip xmlns:r="http://schemas.openxmlformats.org/officeDocument/2006/relationships" r:embed="rId20" cstate="print"/>
        <a:stretch>
          <a:fillRect/>
        </a:stretch>
      </xdr:blipFill>
      <xdr:spPr>
        <a:xfrm>
          <a:off x="9753600" y="6972300"/>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76" name="image8.png">
          <a:extLst>
            <a:ext uri="{FF2B5EF4-FFF2-40B4-BE49-F238E27FC236}">
              <a16:creationId xmlns:a16="http://schemas.microsoft.com/office/drawing/2014/main" id="{47580279-613A-492F-A6DE-3847F0B6926E}"/>
            </a:ext>
          </a:extLst>
        </xdr:cNvPr>
        <xdr:cNvPicPr preferRelativeResize="0"/>
      </xdr:nvPicPr>
      <xdr:blipFill>
        <a:blip xmlns:r="http://schemas.openxmlformats.org/officeDocument/2006/relationships" r:embed="rId20" cstate="print"/>
        <a:stretch>
          <a:fillRect/>
        </a:stretch>
      </xdr:blipFill>
      <xdr:spPr>
        <a:xfrm>
          <a:off x="9763125" y="6972300"/>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77" name="image8.png">
          <a:extLst>
            <a:ext uri="{FF2B5EF4-FFF2-40B4-BE49-F238E27FC236}">
              <a16:creationId xmlns:a16="http://schemas.microsoft.com/office/drawing/2014/main" id="{EEBFC07A-34BC-47F0-BC69-C7356F1A48AE}"/>
            </a:ext>
          </a:extLst>
        </xdr:cNvPr>
        <xdr:cNvPicPr preferRelativeResize="0"/>
      </xdr:nvPicPr>
      <xdr:blipFill>
        <a:blip xmlns:r="http://schemas.openxmlformats.org/officeDocument/2006/relationships" r:embed="rId20" cstate="print"/>
        <a:stretch>
          <a:fillRect/>
        </a:stretch>
      </xdr:blipFill>
      <xdr:spPr>
        <a:xfrm>
          <a:off x="9753600" y="6972300"/>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78" name="image8.png">
          <a:extLst>
            <a:ext uri="{FF2B5EF4-FFF2-40B4-BE49-F238E27FC236}">
              <a16:creationId xmlns:a16="http://schemas.microsoft.com/office/drawing/2014/main" id="{2059DA0C-5358-48F1-8079-2AEF334A5A8D}"/>
            </a:ext>
          </a:extLst>
        </xdr:cNvPr>
        <xdr:cNvPicPr preferRelativeResize="0"/>
      </xdr:nvPicPr>
      <xdr:blipFill>
        <a:blip xmlns:r="http://schemas.openxmlformats.org/officeDocument/2006/relationships" r:embed="rId20" cstate="print"/>
        <a:stretch>
          <a:fillRect/>
        </a:stretch>
      </xdr:blipFill>
      <xdr:spPr>
        <a:xfrm>
          <a:off x="9763125" y="6972300"/>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79" name="image8.png">
          <a:extLst>
            <a:ext uri="{FF2B5EF4-FFF2-40B4-BE49-F238E27FC236}">
              <a16:creationId xmlns:a16="http://schemas.microsoft.com/office/drawing/2014/main" id="{8879FFD8-3C91-429E-A013-2847C9DFA7DB}"/>
            </a:ext>
          </a:extLst>
        </xdr:cNvPr>
        <xdr:cNvPicPr preferRelativeResize="0"/>
      </xdr:nvPicPr>
      <xdr:blipFill>
        <a:blip xmlns:r="http://schemas.openxmlformats.org/officeDocument/2006/relationships" r:embed="rId20" cstate="print"/>
        <a:stretch>
          <a:fillRect/>
        </a:stretch>
      </xdr:blipFill>
      <xdr:spPr>
        <a:xfrm>
          <a:off x="9753600" y="6972300"/>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80" name="image8.png">
          <a:extLst>
            <a:ext uri="{FF2B5EF4-FFF2-40B4-BE49-F238E27FC236}">
              <a16:creationId xmlns:a16="http://schemas.microsoft.com/office/drawing/2014/main" id="{1258CC78-9A23-4D48-BF60-329776EEE433}"/>
            </a:ext>
          </a:extLst>
        </xdr:cNvPr>
        <xdr:cNvPicPr preferRelativeResize="0"/>
      </xdr:nvPicPr>
      <xdr:blipFill>
        <a:blip xmlns:r="http://schemas.openxmlformats.org/officeDocument/2006/relationships" r:embed="rId20" cstate="print"/>
        <a:stretch>
          <a:fillRect/>
        </a:stretch>
      </xdr:blipFill>
      <xdr:spPr>
        <a:xfrm>
          <a:off x="9763125" y="6972300"/>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81" name="image8.png">
          <a:extLst>
            <a:ext uri="{FF2B5EF4-FFF2-40B4-BE49-F238E27FC236}">
              <a16:creationId xmlns:a16="http://schemas.microsoft.com/office/drawing/2014/main" id="{0BDFFAAC-C40D-4FEC-8B5A-64FE8DCBF40C}"/>
            </a:ext>
          </a:extLst>
        </xdr:cNvPr>
        <xdr:cNvPicPr preferRelativeResize="0"/>
      </xdr:nvPicPr>
      <xdr:blipFill>
        <a:blip xmlns:r="http://schemas.openxmlformats.org/officeDocument/2006/relationships" r:embed="rId20" cstate="print"/>
        <a:stretch>
          <a:fillRect/>
        </a:stretch>
      </xdr:blipFill>
      <xdr:spPr>
        <a:xfrm>
          <a:off x="9753600" y="6972300"/>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82" name="image8.png">
          <a:extLst>
            <a:ext uri="{FF2B5EF4-FFF2-40B4-BE49-F238E27FC236}">
              <a16:creationId xmlns:a16="http://schemas.microsoft.com/office/drawing/2014/main" id="{78B2F5FF-D59E-4DC2-8750-8170EAAF5A75}"/>
            </a:ext>
          </a:extLst>
        </xdr:cNvPr>
        <xdr:cNvPicPr preferRelativeResize="0"/>
      </xdr:nvPicPr>
      <xdr:blipFill>
        <a:blip xmlns:r="http://schemas.openxmlformats.org/officeDocument/2006/relationships" r:embed="rId20" cstate="print"/>
        <a:stretch>
          <a:fillRect/>
        </a:stretch>
      </xdr:blipFill>
      <xdr:spPr>
        <a:xfrm>
          <a:off x="9763125" y="6972300"/>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83" name="image8.png">
          <a:extLst>
            <a:ext uri="{FF2B5EF4-FFF2-40B4-BE49-F238E27FC236}">
              <a16:creationId xmlns:a16="http://schemas.microsoft.com/office/drawing/2014/main" id="{E3F159BC-823C-4169-A7B8-26B74370E09D}"/>
            </a:ext>
          </a:extLst>
        </xdr:cNvPr>
        <xdr:cNvPicPr preferRelativeResize="0"/>
      </xdr:nvPicPr>
      <xdr:blipFill>
        <a:blip xmlns:r="http://schemas.openxmlformats.org/officeDocument/2006/relationships" r:embed="rId20" cstate="print"/>
        <a:stretch>
          <a:fillRect/>
        </a:stretch>
      </xdr:blipFill>
      <xdr:spPr>
        <a:xfrm>
          <a:off x="9753600" y="6972300"/>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84" name="image8.png">
          <a:extLst>
            <a:ext uri="{FF2B5EF4-FFF2-40B4-BE49-F238E27FC236}">
              <a16:creationId xmlns:a16="http://schemas.microsoft.com/office/drawing/2014/main" id="{1092DBB2-AF29-40D8-A43B-0E15D54A5909}"/>
            </a:ext>
          </a:extLst>
        </xdr:cNvPr>
        <xdr:cNvPicPr preferRelativeResize="0"/>
      </xdr:nvPicPr>
      <xdr:blipFill>
        <a:blip xmlns:r="http://schemas.openxmlformats.org/officeDocument/2006/relationships" r:embed="rId20" cstate="print"/>
        <a:stretch>
          <a:fillRect/>
        </a:stretch>
      </xdr:blipFill>
      <xdr:spPr>
        <a:xfrm>
          <a:off x="9763125" y="6972300"/>
          <a:ext cx="0" cy="342900"/>
        </a:xfrm>
        <a:prstGeom prst="rect">
          <a:avLst/>
        </a:prstGeom>
        <a:noFill/>
      </xdr:spPr>
    </xdr:pic>
    <xdr:clientData fLocksWithSheet="0"/>
  </xdr:oneCellAnchor>
  <xdr:oneCellAnchor>
    <xdr:from>
      <xdr:col>20</xdr:col>
      <xdr:colOff>76200</xdr:colOff>
      <xdr:row>38</xdr:row>
      <xdr:rowOff>0</xdr:rowOff>
    </xdr:from>
    <xdr:ext cx="0" cy="342900"/>
    <xdr:pic>
      <xdr:nvPicPr>
        <xdr:cNvPr id="85" name="image8.png">
          <a:extLst>
            <a:ext uri="{FF2B5EF4-FFF2-40B4-BE49-F238E27FC236}">
              <a16:creationId xmlns:a16="http://schemas.microsoft.com/office/drawing/2014/main" id="{99AA794A-8DD0-43C4-A478-2552D211EA49}"/>
            </a:ext>
          </a:extLst>
        </xdr:cNvPr>
        <xdr:cNvPicPr preferRelativeResize="0"/>
      </xdr:nvPicPr>
      <xdr:blipFill>
        <a:blip xmlns:r="http://schemas.openxmlformats.org/officeDocument/2006/relationships" r:embed="rId20" cstate="print"/>
        <a:stretch>
          <a:fillRect/>
        </a:stretch>
      </xdr:blipFill>
      <xdr:spPr>
        <a:xfrm>
          <a:off x="9753600" y="6972300"/>
          <a:ext cx="0" cy="342900"/>
        </a:xfrm>
        <a:prstGeom prst="rect">
          <a:avLst/>
        </a:prstGeom>
        <a:noFill/>
      </xdr:spPr>
    </xdr:pic>
    <xdr:clientData fLocksWithSheet="0"/>
  </xdr:oneCellAnchor>
  <xdr:oneCellAnchor>
    <xdr:from>
      <xdr:col>20</xdr:col>
      <xdr:colOff>85725</xdr:colOff>
      <xdr:row>38</xdr:row>
      <xdr:rowOff>0</xdr:rowOff>
    </xdr:from>
    <xdr:ext cx="0" cy="342900"/>
    <xdr:pic>
      <xdr:nvPicPr>
        <xdr:cNvPr id="86" name="image8.png">
          <a:extLst>
            <a:ext uri="{FF2B5EF4-FFF2-40B4-BE49-F238E27FC236}">
              <a16:creationId xmlns:a16="http://schemas.microsoft.com/office/drawing/2014/main" id="{C87F615F-EA02-478F-8B7B-99AEAA011690}"/>
            </a:ext>
          </a:extLst>
        </xdr:cNvPr>
        <xdr:cNvPicPr preferRelativeResize="0"/>
      </xdr:nvPicPr>
      <xdr:blipFill>
        <a:blip xmlns:r="http://schemas.openxmlformats.org/officeDocument/2006/relationships" r:embed="rId20" cstate="print"/>
        <a:stretch>
          <a:fillRect/>
        </a:stretch>
      </xdr:blipFill>
      <xdr:spPr>
        <a:xfrm>
          <a:off x="9763125" y="6972300"/>
          <a:ext cx="0" cy="342900"/>
        </a:xfrm>
        <a:prstGeom prst="rect">
          <a:avLst/>
        </a:prstGeom>
        <a:noFill/>
      </xdr:spPr>
    </xdr:pic>
    <xdr:clientData fLocksWithSheet="0"/>
  </xdr:oneCellAnchor>
  <xdr:twoCellAnchor>
    <xdr:from>
      <xdr:col>16</xdr:col>
      <xdr:colOff>2382</xdr:colOff>
      <xdr:row>66</xdr:row>
      <xdr:rowOff>0</xdr:rowOff>
    </xdr:from>
    <xdr:to>
      <xdr:col>26</xdr:col>
      <xdr:colOff>259549</xdr:colOff>
      <xdr:row>67</xdr:row>
      <xdr:rowOff>125554</xdr:rowOff>
    </xdr:to>
    <xdr:sp macro="" textlink="">
      <xdr:nvSpPr>
        <xdr:cNvPr id="111" name="Retângulo: Biselado 110">
          <a:hlinkClick xmlns:r="http://schemas.openxmlformats.org/officeDocument/2006/relationships" r:id="rId21" tooltip="Adquira o Plano Anual da Planilha Completa Day Trade"/>
          <a:extLst>
            <a:ext uri="{FF2B5EF4-FFF2-40B4-BE49-F238E27FC236}">
              <a16:creationId xmlns:a16="http://schemas.microsoft.com/office/drawing/2014/main" id="{F68279C1-4330-4138-ADA0-D1B2AFE4E7A1}"/>
            </a:ext>
          </a:extLst>
        </xdr:cNvPr>
        <xdr:cNvSpPr/>
      </xdr:nvSpPr>
      <xdr:spPr>
        <a:xfrm>
          <a:off x="9897799" y="13948833"/>
          <a:ext cx="6840000"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ADQUIRIR</a:t>
          </a:r>
          <a:r>
            <a:rPr lang="pt-BR" sz="1100" b="1" baseline="0">
              <a:solidFill>
                <a:schemeClr val="tx2"/>
              </a:solidFill>
              <a:latin typeface="Bahnschrift SemiCondensed" panose="020B0502040204020203" pitchFamily="34" charset="0"/>
            </a:rPr>
            <a:t> </a:t>
          </a:r>
          <a:r>
            <a:rPr lang="pt-BR" sz="1100" b="1">
              <a:solidFill>
                <a:schemeClr val="tx2"/>
              </a:solidFill>
              <a:latin typeface="Bahnschrift SemiCondensed" panose="020B0502040204020203" pitchFamily="34" charset="0"/>
            </a:rPr>
            <a:t>PLANILHA DAY TRADE</a:t>
          </a:r>
          <a:r>
            <a:rPr lang="pt-BR" sz="1100" b="1" baseline="0">
              <a:solidFill>
                <a:schemeClr val="tx2"/>
              </a:solidFill>
              <a:latin typeface="Bahnschrift SemiCondensed" panose="020B0502040204020203" pitchFamily="34" charset="0"/>
            </a:rPr>
            <a:t> PREMIUM - Esta Planilha tem 365 dias de utilização (Prazo de Expiração-1 ano)</a:t>
          </a:r>
          <a:endParaRPr lang="pt-BR" sz="1100" b="1">
            <a:solidFill>
              <a:schemeClr val="tx2"/>
            </a:solidFill>
            <a:latin typeface="Bahnschrift SemiCondensed" panose="020B0502040204020203" pitchFamily="34" charset="0"/>
          </a:endParaRPr>
        </a:p>
      </xdr:txBody>
    </xdr:sp>
    <xdr:clientData/>
  </xdr:twoCellAnchor>
  <xdr:twoCellAnchor>
    <xdr:from>
      <xdr:col>16</xdr:col>
      <xdr:colOff>115291</xdr:colOff>
      <xdr:row>66</xdr:row>
      <xdr:rowOff>34164</xdr:rowOff>
    </xdr:from>
    <xdr:to>
      <xdr:col>16</xdr:col>
      <xdr:colOff>367978</xdr:colOff>
      <xdr:row>67</xdr:row>
      <xdr:rowOff>85080</xdr:rowOff>
    </xdr:to>
    <xdr:pic>
      <xdr:nvPicPr>
        <xdr:cNvPr id="112" name="Gráfico 111" descr="Carrinho de compras">
          <a:hlinkClick xmlns:r="http://schemas.openxmlformats.org/officeDocument/2006/relationships" r:id="rId21" tooltip="Adquira o Plano Anual da Planilha Completa Day Trade"/>
          <a:extLst>
            <a:ext uri="{FF2B5EF4-FFF2-40B4-BE49-F238E27FC236}">
              <a16:creationId xmlns:a16="http://schemas.microsoft.com/office/drawing/2014/main" id="{B1DE96C5-BC54-41CD-B9BE-9131486FC55F}"/>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10010708" y="13982997"/>
          <a:ext cx="252687" cy="252000"/>
        </a:xfrm>
        <a:prstGeom prst="rect">
          <a:avLst/>
        </a:prstGeom>
      </xdr:spPr>
    </xdr:pic>
    <xdr:clientData/>
  </xdr:twoCellAnchor>
  <xdr:twoCellAnchor>
    <xdr:from>
      <xdr:col>16</xdr:col>
      <xdr:colOff>0</xdr:colOff>
      <xdr:row>67</xdr:row>
      <xdr:rowOff>110086</xdr:rowOff>
    </xdr:from>
    <xdr:to>
      <xdr:col>26</xdr:col>
      <xdr:colOff>257167</xdr:colOff>
      <xdr:row>69</xdr:row>
      <xdr:rowOff>34558</xdr:rowOff>
    </xdr:to>
    <xdr:sp macro="" textlink="">
      <xdr:nvSpPr>
        <xdr:cNvPr id="113" name="Retângulo: Biselado 112">
          <a:hlinkClick xmlns:r="http://schemas.openxmlformats.org/officeDocument/2006/relationships" r:id="rId24" tooltip="Participe do Programa de Afiliados da Planilha Completa Day Trade"/>
          <a:extLst>
            <a:ext uri="{FF2B5EF4-FFF2-40B4-BE49-F238E27FC236}">
              <a16:creationId xmlns:a16="http://schemas.microsoft.com/office/drawing/2014/main" id="{41DDAB10-079E-409D-9379-EBB6BA265347}"/>
            </a:ext>
          </a:extLst>
        </xdr:cNvPr>
        <xdr:cNvSpPr/>
      </xdr:nvSpPr>
      <xdr:spPr>
        <a:xfrm>
          <a:off x="9895417" y="14260003"/>
          <a:ext cx="6840000"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INDIQUE</a:t>
          </a:r>
          <a:r>
            <a:rPr lang="pt-BR" sz="1100" b="1" baseline="0">
              <a:solidFill>
                <a:schemeClr val="tx2"/>
              </a:solidFill>
              <a:latin typeface="Bahnschrift SemiCondensed" panose="020B0502040204020203" pitchFamily="34" charset="0"/>
            </a:rPr>
            <a:t> A PLANILHA DAY TRADE PREMIUM E GANHE COMISSÕES</a:t>
          </a:r>
          <a:endParaRPr lang="pt-BR" sz="1600" b="1">
            <a:solidFill>
              <a:schemeClr val="tx2"/>
            </a:solidFill>
            <a:latin typeface="Bahnschrift SemiCondensed" panose="020B0502040204020203" pitchFamily="34" charset="0"/>
          </a:endParaRPr>
        </a:p>
      </xdr:txBody>
    </xdr:sp>
    <xdr:clientData/>
  </xdr:twoCellAnchor>
  <xdr:twoCellAnchor>
    <xdr:from>
      <xdr:col>16</xdr:col>
      <xdr:colOff>115291</xdr:colOff>
      <xdr:row>67</xdr:row>
      <xdr:rowOff>134723</xdr:rowOff>
    </xdr:from>
    <xdr:to>
      <xdr:col>16</xdr:col>
      <xdr:colOff>367978</xdr:colOff>
      <xdr:row>68</xdr:row>
      <xdr:rowOff>185640</xdr:rowOff>
    </xdr:to>
    <xdr:pic>
      <xdr:nvPicPr>
        <xdr:cNvPr id="114" name="Gráfico 113" descr="Moedas">
          <a:hlinkClick xmlns:r="http://schemas.openxmlformats.org/officeDocument/2006/relationships" r:id="rId24" tooltip="Participe do Programa de Afiliados da Planilha Completa Day Trade"/>
          <a:extLst>
            <a:ext uri="{FF2B5EF4-FFF2-40B4-BE49-F238E27FC236}">
              <a16:creationId xmlns:a16="http://schemas.microsoft.com/office/drawing/2014/main" id="{2B3180F2-4DB3-4CD1-AA8B-2AB55AC52F66}"/>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 uri="{96DAC541-7B7A-43D3-8B79-37D633B846F1}">
              <asvg:svgBlip xmlns:asvg="http://schemas.microsoft.com/office/drawing/2016/SVG/main" r:embed="rId26"/>
            </a:ext>
          </a:extLst>
        </a:blip>
        <a:stretch>
          <a:fillRect/>
        </a:stretch>
      </xdr:blipFill>
      <xdr:spPr>
        <a:xfrm>
          <a:off x="10010708" y="14284640"/>
          <a:ext cx="252687" cy="252000"/>
        </a:xfrm>
        <a:prstGeom prst="rect">
          <a:avLst/>
        </a:prstGeom>
      </xdr:spPr>
    </xdr:pic>
    <xdr:clientData/>
  </xdr:twoCellAnchor>
  <xdr:twoCellAnchor>
    <xdr:from>
      <xdr:col>16</xdr:col>
      <xdr:colOff>0</xdr:colOff>
      <xdr:row>69</xdr:row>
      <xdr:rowOff>22611</xdr:rowOff>
    </xdr:from>
    <xdr:to>
      <xdr:col>26</xdr:col>
      <xdr:colOff>257167</xdr:colOff>
      <xdr:row>70</xdr:row>
      <xdr:rowOff>148165</xdr:rowOff>
    </xdr:to>
    <xdr:sp macro="" textlink="">
      <xdr:nvSpPr>
        <xdr:cNvPr id="115" name="Retângulo: Biselado 114">
          <a:hlinkClick xmlns:r="http://schemas.openxmlformats.org/officeDocument/2006/relationships" r:id="rId27" tooltip="Solicite um suporte ou serviço"/>
          <a:extLst>
            <a:ext uri="{FF2B5EF4-FFF2-40B4-BE49-F238E27FC236}">
              <a16:creationId xmlns:a16="http://schemas.microsoft.com/office/drawing/2014/main" id="{859E9218-338B-4E26-B903-134C0147F732}"/>
            </a:ext>
          </a:extLst>
        </xdr:cNvPr>
        <xdr:cNvSpPr/>
      </xdr:nvSpPr>
      <xdr:spPr>
        <a:xfrm>
          <a:off x="9895417" y="14574694"/>
          <a:ext cx="6840000"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SUPORTE E SERVIÇOS</a:t>
          </a:r>
          <a:endParaRPr lang="pt-BR" sz="1600" b="1">
            <a:solidFill>
              <a:schemeClr val="tx2"/>
            </a:solidFill>
            <a:latin typeface="Bahnschrift SemiCondensed" panose="020B0502040204020203" pitchFamily="34" charset="0"/>
          </a:endParaRPr>
        </a:p>
      </xdr:txBody>
    </xdr:sp>
    <xdr:clientData/>
  </xdr:twoCellAnchor>
  <xdr:twoCellAnchor>
    <xdr:from>
      <xdr:col>16</xdr:col>
      <xdr:colOff>93859</xdr:colOff>
      <xdr:row>69</xdr:row>
      <xdr:rowOff>54393</xdr:rowOff>
    </xdr:from>
    <xdr:to>
      <xdr:col>16</xdr:col>
      <xdr:colOff>346546</xdr:colOff>
      <xdr:row>70</xdr:row>
      <xdr:rowOff>105309</xdr:rowOff>
    </xdr:to>
    <xdr:pic>
      <xdr:nvPicPr>
        <xdr:cNvPr id="116" name="Gráfico 115" descr="Call center">
          <a:hlinkClick xmlns:r="http://schemas.openxmlformats.org/officeDocument/2006/relationships" r:id="rId27" tooltip="Solicite um suporte ou serviço"/>
          <a:extLst>
            <a:ext uri="{FF2B5EF4-FFF2-40B4-BE49-F238E27FC236}">
              <a16:creationId xmlns:a16="http://schemas.microsoft.com/office/drawing/2014/main" id="{C6A62502-4672-41A7-8260-64BFB5C3A2AF}"/>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 uri="{96DAC541-7B7A-43D3-8B79-37D633B846F1}">
              <asvg:svgBlip xmlns:asvg="http://schemas.microsoft.com/office/drawing/2016/SVG/main" r:embed="rId29"/>
            </a:ext>
          </a:extLst>
        </a:blip>
        <a:stretch>
          <a:fillRect/>
        </a:stretch>
      </xdr:blipFill>
      <xdr:spPr>
        <a:xfrm>
          <a:off x="9989276" y="14606476"/>
          <a:ext cx="252687" cy="252000"/>
        </a:xfrm>
        <a:prstGeom prst="rect">
          <a:avLst/>
        </a:prstGeom>
      </xdr:spPr>
    </xdr:pic>
    <xdr:clientData/>
  </xdr:twoCellAnchor>
  <xdr:twoCellAnchor>
    <xdr:from>
      <xdr:col>2</xdr:col>
      <xdr:colOff>31750</xdr:colOff>
      <xdr:row>4</xdr:row>
      <xdr:rowOff>275167</xdr:rowOff>
    </xdr:from>
    <xdr:to>
      <xdr:col>2</xdr:col>
      <xdr:colOff>328087</xdr:colOff>
      <xdr:row>4</xdr:row>
      <xdr:rowOff>604672</xdr:rowOff>
    </xdr:to>
    <xdr:pic>
      <xdr:nvPicPr>
        <xdr:cNvPr id="10" name="image2.png" descr="Casa">
          <a:hlinkClick xmlns:r="http://schemas.openxmlformats.org/officeDocument/2006/relationships" r:id="rId11" tooltip="MENU"/>
          <a:extLst>
            <a:ext uri="{FF2B5EF4-FFF2-40B4-BE49-F238E27FC236}">
              <a16:creationId xmlns:a16="http://schemas.microsoft.com/office/drawing/2014/main" id="{55D0E5D3-9C15-45E1-B452-D982636646D7}"/>
            </a:ext>
          </a:extLst>
        </xdr:cNvPr>
        <xdr:cNvPicPr preferRelativeResize="0"/>
      </xdr:nvPicPr>
      <xdr:blipFill>
        <a:blip xmlns:r="http://schemas.openxmlformats.org/officeDocument/2006/relationships" r:embed="rId12" cstate="print"/>
        <a:stretch>
          <a:fillRect/>
        </a:stretch>
      </xdr:blipFill>
      <xdr:spPr>
        <a:xfrm>
          <a:off x="296333" y="1481667"/>
          <a:ext cx="296337" cy="329505"/>
        </a:xfrm>
        <a:prstGeom prst="rect">
          <a:avLst/>
        </a:prstGeom>
        <a:noFill/>
      </xdr:spPr>
    </xdr:pic>
    <xdr:clientData/>
  </xdr:twoCellAnchor>
  <xdr:twoCellAnchor>
    <xdr:from>
      <xdr:col>2</xdr:col>
      <xdr:colOff>349250</xdr:colOff>
      <xdr:row>4</xdr:row>
      <xdr:rowOff>359834</xdr:rowOff>
    </xdr:from>
    <xdr:to>
      <xdr:col>3</xdr:col>
      <xdr:colOff>28731</xdr:colOff>
      <xdr:row>4</xdr:row>
      <xdr:rowOff>579065</xdr:rowOff>
    </xdr:to>
    <xdr:pic>
      <xdr:nvPicPr>
        <xdr:cNvPr id="12" name="image5.png" descr="Cabeça com engrenagens">
          <a:hlinkClick xmlns:r="http://schemas.openxmlformats.org/officeDocument/2006/relationships" r:id="rId5" tooltip="PLANO DE TRADE"/>
          <a:extLst>
            <a:ext uri="{FF2B5EF4-FFF2-40B4-BE49-F238E27FC236}">
              <a16:creationId xmlns:a16="http://schemas.microsoft.com/office/drawing/2014/main" id="{61C7B2B2-55DE-474E-A834-032692E89A09}"/>
            </a:ext>
          </a:extLst>
        </xdr:cNvPr>
        <xdr:cNvPicPr preferRelativeResize="0"/>
      </xdr:nvPicPr>
      <xdr:blipFill>
        <a:blip xmlns:r="http://schemas.openxmlformats.org/officeDocument/2006/relationships" r:embed="rId6" cstate="print"/>
        <a:stretch>
          <a:fillRect/>
        </a:stretch>
      </xdr:blipFill>
      <xdr:spPr>
        <a:xfrm>
          <a:off x="613833" y="1566334"/>
          <a:ext cx="219231" cy="219231"/>
        </a:xfrm>
        <a:prstGeom prst="rect">
          <a:avLst/>
        </a:prstGeom>
        <a:noFill/>
      </xdr:spPr>
    </xdr:pic>
    <xdr:clientData/>
  </xdr:twoCellAnchor>
  <xdr:twoCellAnchor>
    <xdr:from>
      <xdr:col>3</xdr:col>
      <xdr:colOff>42333</xdr:colOff>
      <xdr:row>4</xdr:row>
      <xdr:rowOff>359833</xdr:rowOff>
    </xdr:from>
    <xdr:to>
      <xdr:col>3</xdr:col>
      <xdr:colOff>261564</xdr:colOff>
      <xdr:row>4</xdr:row>
      <xdr:rowOff>579064</xdr:rowOff>
    </xdr:to>
    <xdr:pic>
      <xdr:nvPicPr>
        <xdr:cNvPr id="13" name="image7.png" descr="Carteira">
          <a:hlinkClick xmlns:r="http://schemas.openxmlformats.org/officeDocument/2006/relationships" r:id="rId9" tooltip="RESULTADOS"/>
          <a:extLst>
            <a:ext uri="{FF2B5EF4-FFF2-40B4-BE49-F238E27FC236}">
              <a16:creationId xmlns:a16="http://schemas.microsoft.com/office/drawing/2014/main" id="{13B0725A-92E3-403D-ABFC-AFC31E494C0D}"/>
            </a:ext>
          </a:extLst>
        </xdr:cNvPr>
        <xdr:cNvPicPr preferRelativeResize="0"/>
      </xdr:nvPicPr>
      <xdr:blipFill>
        <a:blip xmlns:r="http://schemas.openxmlformats.org/officeDocument/2006/relationships" r:embed="rId10" cstate="print"/>
        <a:stretch>
          <a:fillRect/>
        </a:stretch>
      </xdr:blipFill>
      <xdr:spPr>
        <a:xfrm>
          <a:off x="846666" y="1566333"/>
          <a:ext cx="219231" cy="219231"/>
        </a:xfrm>
        <a:prstGeom prst="rect">
          <a:avLst/>
        </a:prstGeom>
        <a:noFill/>
      </xdr:spPr>
    </xdr:pic>
    <xdr:clientData/>
  </xdr:twoCellAnchor>
  <xdr:twoCellAnchor>
    <xdr:from>
      <xdr:col>9</xdr:col>
      <xdr:colOff>338667</xdr:colOff>
      <xdr:row>2</xdr:row>
      <xdr:rowOff>211667</xdr:rowOff>
    </xdr:from>
    <xdr:to>
      <xdr:col>10</xdr:col>
      <xdr:colOff>486834</xdr:colOff>
      <xdr:row>2</xdr:row>
      <xdr:rowOff>439708</xdr:rowOff>
    </xdr:to>
    <xdr:grpSp>
      <xdr:nvGrpSpPr>
        <xdr:cNvPr id="87" name="Agrupar 86">
          <a:extLst>
            <a:ext uri="{FF2B5EF4-FFF2-40B4-BE49-F238E27FC236}">
              <a16:creationId xmlns:a16="http://schemas.microsoft.com/office/drawing/2014/main" id="{9132BC28-CA0F-4DA2-9257-7F4EC3DF1191}"/>
            </a:ext>
          </a:extLst>
        </xdr:cNvPr>
        <xdr:cNvGrpSpPr/>
      </xdr:nvGrpSpPr>
      <xdr:grpSpPr>
        <a:xfrm>
          <a:off x="5302250" y="603250"/>
          <a:ext cx="878417" cy="228041"/>
          <a:chOff x="8084342" y="2012158"/>
          <a:chExt cx="1178719" cy="306000"/>
        </a:xfrm>
      </xdr:grpSpPr>
      <xdr:pic macro="[0]!salvar_planilha">
        <xdr:nvPicPr>
          <xdr:cNvPr id="88" name="Gráfico 87" descr="Disco">
            <a:extLst>
              <a:ext uri="{FF2B5EF4-FFF2-40B4-BE49-F238E27FC236}">
                <a16:creationId xmlns:a16="http://schemas.microsoft.com/office/drawing/2014/main" id="{A06CCF29-F948-69B2-3816-6F9134A03398}"/>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8084342" y="2012158"/>
            <a:ext cx="306000" cy="306000"/>
          </a:xfrm>
          <a:prstGeom prst="rect">
            <a:avLst/>
          </a:prstGeom>
        </xdr:spPr>
      </xdr:pic>
      <xdr:pic macro="[0]!tela_cheia">
        <xdr:nvPicPr>
          <xdr:cNvPr id="89" name="Imagem 88">
            <a:extLst>
              <a:ext uri="{FF2B5EF4-FFF2-40B4-BE49-F238E27FC236}">
                <a16:creationId xmlns:a16="http://schemas.microsoft.com/office/drawing/2014/main" id="{38EB1053-3EA4-2D78-5802-760DA4F1DB8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flipH="1">
            <a:off x="8705930" y="2047876"/>
            <a:ext cx="226990" cy="226990"/>
          </a:xfrm>
          <a:prstGeom prst="rect">
            <a:avLst/>
          </a:prstGeom>
        </xdr:spPr>
      </xdr:pic>
      <xdr:pic macro="[0]!sair_tela_cheia">
        <xdr:nvPicPr>
          <xdr:cNvPr id="90" name="Imagem 89">
            <a:extLst>
              <a:ext uri="{FF2B5EF4-FFF2-40B4-BE49-F238E27FC236}">
                <a16:creationId xmlns:a16="http://schemas.microsoft.com/office/drawing/2014/main" id="{13068BD0-F2BF-2811-841D-F4AE39EA1614}"/>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8422830" y="2047876"/>
            <a:ext cx="226800" cy="226800"/>
          </a:xfrm>
          <a:prstGeom prst="rect">
            <a:avLst/>
          </a:prstGeom>
        </xdr:spPr>
      </xdr:pic>
      <xdr:pic macro="[0]!fechar_planilha">
        <xdr:nvPicPr>
          <xdr:cNvPr id="91" name="Imagem 90">
            <a:extLst>
              <a:ext uri="{FF2B5EF4-FFF2-40B4-BE49-F238E27FC236}">
                <a16:creationId xmlns:a16="http://schemas.microsoft.com/office/drawing/2014/main" id="{FA4CA76F-C23D-21D5-B220-C47DCFD0A68F}"/>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8989219" y="2012158"/>
            <a:ext cx="273842" cy="273842"/>
          </a:xfrm>
          <a:prstGeom prst="rect">
            <a:avLst/>
          </a:prstGeom>
        </xdr:spPr>
      </xdr:pic>
    </xdr:grpSp>
    <xdr:clientData/>
  </xdr:twoCellAnchor>
  <xdr:twoCellAnchor>
    <xdr:from>
      <xdr:col>2</xdr:col>
      <xdr:colOff>0</xdr:colOff>
      <xdr:row>137</xdr:row>
      <xdr:rowOff>0</xdr:rowOff>
    </xdr:from>
    <xdr:to>
      <xdr:col>11</xdr:col>
      <xdr:colOff>288900</xdr:colOff>
      <xdr:row>138</xdr:row>
      <xdr:rowOff>145663</xdr:rowOff>
    </xdr:to>
    <xdr:sp macro="" textlink="">
      <xdr:nvSpPr>
        <xdr:cNvPr id="2" name="Retângulo: Biselado 1">
          <a:hlinkClick xmlns:r="http://schemas.openxmlformats.org/officeDocument/2006/relationships" r:id="rId30" tooltip="Adquira o Plano Anual da Planilha Completa Day Trade"/>
          <a:extLst>
            <a:ext uri="{FF2B5EF4-FFF2-40B4-BE49-F238E27FC236}">
              <a16:creationId xmlns:a16="http://schemas.microsoft.com/office/drawing/2014/main" id="{DA2FA3CB-FF4C-4A92-91CF-5C4EFD20C00A}"/>
            </a:ext>
          </a:extLst>
        </xdr:cNvPr>
        <xdr:cNvSpPr/>
      </xdr:nvSpPr>
      <xdr:spPr>
        <a:xfrm>
          <a:off x="476250" y="17868900"/>
          <a:ext cx="6804000"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ADQUIRIR</a:t>
          </a:r>
          <a:r>
            <a:rPr lang="pt-BR" sz="1100" b="1" baseline="0">
              <a:solidFill>
                <a:schemeClr val="tx2"/>
              </a:solidFill>
              <a:latin typeface="Bahnschrift SemiCondensed" panose="020B0502040204020203" pitchFamily="34" charset="0"/>
            </a:rPr>
            <a:t> O DIÁRIO</a:t>
          </a:r>
          <a:r>
            <a:rPr lang="pt-BR" sz="1100" b="1">
              <a:solidFill>
                <a:schemeClr val="tx2"/>
              </a:solidFill>
              <a:latin typeface="Bahnschrift SemiCondensed" panose="020B0502040204020203" pitchFamily="34" charset="0"/>
            </a:rPr>
            <a:t> DAY TRADER</a:t>
          </a:r>
          <a:r>
            <a:rPr lang="pt-BR" sz="1100" b="1" baseline="0">
              <a:solidFill>
                <a:schemeClr val="tx2"/>
              </a:solidFill>
              <a:latin typeface="Bahnschrift SemiCondensed" panose="020B0502040204020203" pitchFamily="34" charset="0"/>
            </a:rPr>
            <a:t>  (Exporte suas operações e automatize os resultados).</a:t>
          </a:r>
          <a:endParaRPr lang="pt-BR" sz="1100" b="1">
            <a:solidFill>
              <a:schemeClr val="tx2"/>
            </a:solidFill>
            <a:latin typeface="Bahnschrift SemiCondensed" panose="020B0502040204020203" pitchFamily="34" charset="0"/>
          </a:endParaRPr>
        </a:p>
      </xdr:txBody>
    </xdr:sp>
    <xdr:clientData/>
  </xdr:twoCellAnchor>
  <xdr:twoCellAnchor>
    <xdr:from>
      <xdr:col>2</xdr:col>
      <xdr:colOff>72955</xdr:colOff>
      <xdr:row>137</xdr:row>
      <xdr:rowOff>34164</xdr:rowOff>
    </xdr:from>
    <xdr:to>
      <xdr:col>2</xdr:col>
      <xdr:colOff>325642</xdr:colOff>
      <xdr:row>138</xdr:row>
      <xdr:rowOff>105189</xdr:rowOff>
    </xdr:to>
    <xdr:pic>
      <xdr:nvPicPr>
        <xdr:cNvPr id="3" name="Gráfico 2" descr="Carrinho de compras">
          <a:hlinkClick xmlns:r="http://schemas.openxmlformats.org/officeDocument/2006/relationships" r:id="rId21" tooltip="Adquira o Plano Anual da Planilha Completa Day Trade"/>
          <a:extLst>
            <a:ext uri="{FF2B5EF4-FFF2-40B4-BE49-F238E27FC236}">
              <a16:creationId xmlns:a16="http://schemas.microsoft.com/office/drawing/2014/main" id="{1C1B08AA-56F8-49C2-832D-91AF26860B96}"/>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337538" y="27762497"/>
          <a:ext cx="252687" cy="250942"/>
        </a:xfrm>
        <a:prstGeom prst="rect">
          <a:avLst/>
        </a:prstGeom>
      </xdr:spPr>
    </xdr:pic>
    <xdr:clientData/>
  </xdr:twoCellAnchor>
  <xdr:twoCellAnchor>
    <xdr:from>
      <xdr:col>2</xdr:col>
      <xdr:colOff>0</xdr:colOff>
      <xdr:row>138</xdr:row>
      <xdr:rowOff>130195</xdr:rowOff>
    </xdr:from>
    <xdr:to>
      <xdr:col>11</xdr:col>
      <xdr:colOff>288900</xdr:colOff>
      <xdr:row>140</xdr:row>
      <xdr:rowOff>94883</xdr:rowOff>
    </xdr:to>
    <xdr:sp macro="" textlink="">
      <xdr:nvSpPr>
        <xdr:cNvPr id="4" name="Retângulo: Biselado 3">
          <a:hlinkClick xmlns:r="http://schemas.openxmlformats.org/officeDocument/2006/relationships" r:id="rId31" tooltip="Participe do Programa de Afiliados da Planilha Completa Day Trade"/>
          <a:extLst>
            <a:ext uri="{FF2B5EF4-FFF2-40B4-BE49-F238E27FC236}">
              <a16:creationId xmlns:a16="http://schemas.microsoft.com/office/drawing/2014/main" id="{167A96B9-3F27-47B0-BFB4-DC86E467F4E3}"/>
            </a:ext>
          </a:extLst>
        </xdr:cNvPr>
        <xdr:cNvSpPr/>
      </xdr:nvSpPr>
      <xdr:spPr>
        <a:xfrm>
          <a:off x="476250" y="18180070"/>
          <a:ext cx="6804000"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INDIQUE</a:t>
          </a:r>
          <a:r>
            <a:rPr lang="pt-BR" sz="1100" b="1" baseline="0">
              <a:solidFill>
                <a:schemeClr val="tx2"/>
              </a:solidFill>
              <a:latin typeface="Bahnschrift SemiCondensed" panose="020B0502040204020203" pitchFamily="34" charset="0"/>
            </a:rPr>
            <a:t> O DIÁRIO DAY TRADER (Tenha benefícios recorrentes por suas indicações).</a:t>
          </a:r>
          <a:endParaRPr lang="pt-BR" sz="1600" b="1">
            <a:solidFill>
              <a:schemeClr val="tx2"/>
            </a:solidFill>
            <a:latin typeface="Bahnschrift SemiCondensed" panose="020B0502040204020203" pitchFamily="34" charset="0"/>
          </a:endParaRPr>
        </a:p>
      </xdr:txBody>
    </xdr:sp>
    <xdr:clientData/>
  </xdr:twoCellAnchor>
  <xdr:twoCellAnchor>
    <xdr:from>
      <xdr:col>2</xdr:col>
      <xdr:colOff>83541</xdr:colOff>
      <xdr:row>138</xdr:row>
      <xdr:rowOff>165416</xdr:rowOff>
    </xdr:from>
    <xdr:to>
      <xdr:col>2</xdr:col>
      <xdr:colOff>336228</xdr:colOff>
      <xdr:row>140</xdr:row>
      <xdr:rowOff>55466</xdr:rowOff>
    </xdr:to>
    <xdr:pic>
      <xdr:nvPicPr>
        <xdr:cNvPr id="5" name="Gráfico 4" descr="Moedas">
          <a:hlinkClick xmlns:r="http://schemas.openxmlformats.org/officeDocument/2006/relationships" r:id="rId24" tooltip="Participe do Programa de Afiliados da Planilha Completa Day Trade"/>
          <a:extLst>
            <a:ext uri="{FF2B5EF4-FFF2-40B4-BE49-F238E27FC236}">
              <a16:creationId xmlns:a16="http://schemas.microsoft.com/office/drawing/2014/main" id="{47BA047C-54A2-4656-BE87-FE6D763F34CB}"/>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 uri="{96DAC541-7B7A-43D3-8B79-37D633B846F1}">
              <asvg:svgBlip xmlns:asvg="http://schemas.microsoft.com/office/drawing/2016/SVG/main" r:embed="rId26"/>
            </a:ext>
          </a:extLst>
        </a:blip>
        <a:stretch>
          <a:fillRect/>
        </a:stretch>
      </xdr:blipFill>
      <xdr:spPr>
        <a:xfrm>
          <a:off x="348124" y="28073666"/>
          <a:ext cx="252687" cy="249883"/>
        </a:xfrm>
        <a:prstGeom prst="rect">
          <a:avLst/>
        </a:prstGeom>
      </xdr:spPr>
    </xdr:pic>
    <xdr:clientData/>
  </xdr:twoCellAnchor>
  <xdr:twoCellAnchor>
    <xdr:from>
      <xdr:col>2</xdr:col>
      <xdr:colOff>0</xdr:colOff>
      <xdr:row>140</xdr:row>
      <xdr:rowOff>82936</xdr:rowOff>
    </xdr:from>
    <xdr:to>
      <xdr:col>11</xdr:col>
      <xdr:colOff>288900</xdr:colOff>
      <xdr:row>142</xdr:row>
      <xdr:rowOff>47624</xdr:rowOff>
    </xdr:to>
    <xdr:sp macro="" textlink="">
      <xdr:nvSpPr>
        <xdr:cNvPr id="6" name="Retângulo: Biselado 5">
          <a:hlinkClick xmlns:r="http://schemas.openxmlformats.org/officeDocument/2006/relationships" r:id="rId31" tooltip="Solicite um suporte ou serviço"/>
          <a:extLst>
            <a:ext uri="{FF2B5EF4-FFF2-40B4-BE49-F238E27FC236}">
              <a16:creationId xmlns:a16="http://schemas.microsoft.com/office/drawing/2014/main" id="{A143E80E-8EB4-4AC6-8051-408A14F8FB7E}"/>
            </a:ext>
          </a:extLst>
        </xdr:cNvPr>
        <xdr:cNvSpPr/>
      </xdr:nvSpPr>
      <xdr:spPr>
        <a:xfrm>
          <a:off x="476250" y="18494761"/>
          <a:ext cx="6804000"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SUPORTE E SERVIÇOS</a:t>
          </a:r>
          <a:endParaRPr lang="pt-BR" sz="1600" b="1">
            <a:solidFill>
              <a:schemeClr val="tx2"/>
            </a:solidFill>
            <a:latin typeface="Bahnschrift SemiCondensed" panose="020B0502040204020203" pitchFamily="34" charset="0"/>
          </a:endParaRPr>
        </a:p>
      </xdr:txBody>
    </xdr:sp>
    <xdr:clientData/>
  </xdr:twoCellAnchor>
  <xdr:twoCellAnchor>
    <xdr:from>
      <xdr:col>2</xdr:col>
      <xdr:colOff>83274</xdr:colOff>
      <xdr:row>140</xdr:row>
      <xdr:rowOff>114718</xdr:rowOff>
    </xdr:from>
    <xdr:to>
      <xdr:col>2</xdr:col>
      <xdr:colOff>335961</xdr:colOff>
      <xdr:row>142</xdr:row>
      <xdr:rowOff>4768</xdr:rowOff>
    </xdr:to>
    <xdr:pic>
      <xdr:nvPicPr>
        <xdr:cNvPr id="7" name="Gráfico 6" descr="Call center">
          <a:hlinkClick xmlns:r="http://schemas.openxmlformats.org/officeDocument/2006/relationships" r:id="rId27" tooltip="Solicite um suporte ou serviço"/>
          <a:extLst>
            <a:ext uri="{FF2B5EF4-FFF2-40B4-BE49-F238E27FC236}">
              <a16:creationId xmlns:a16="http://schemas.microsoft.com/office/drawing/2014/main" id="{A8A239BF-3059-40B3-9C23-B813AE6B27AA}"/>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 uri="{96DAC541-7B7A-43D3-8B79-37D633B846F1}">
              <asvg:svgBlip xmlns:asvg="http://schemas.microsoft.com/office/drawing/2016/SVG/main" r:embed="rId29"/>
            </a:ext>
          </a:extLst>
        </a:blip>
        <a:stretch>
          <a:fillRect/>
        </a:stretch>
      </xdr:blipFill>
      <xdr:spPr>
        <a:xfrm>
          <a:off x="347857" y="28382801"/>
          <a:ext cx="252687" cy="2498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71</xdr:col>
      <xdr:colOff>21167</xdr:colOff>
      <xdr:row>14</xdr:row>
      <xdr:rowOff>10583</xdr:rowOff>
    </xdr:from>
    <xdr:to>
      <xdr:col>76</xdr:col>
      <xdr:colOff>10583</xdr:colOff>
      <xdr:row>45</xdr:row>
      <xdr:rowOff>137499</xdr:rowOff>
    </xdr:to>
    <xdr:graphicFrame macro="">
      <xdr:nvGraphicFramePr>
        <xdr:cNvPr id="23" name="Gráfico 22">
          <a:extLst>
            <a:ext uri="{FF2B5EF4-FFF2-40B4-BE49-F238E27FC236}">
              <a16:creationId xmlns:a16="http://schemas.microsoft.com/office/drawing/2014/main" id="{00000000-0008-0000-04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61</xdr:col>
      <xdr:colOff>22223</xdr:colOff>
      <xdr:row>14</xdr:row>
      <xdr:rowOff>14815</xdr:rowOff>
    </xdr:from>
    <xdr:to>
      <xdr:col>70</xdr:col>
      <xdr:colOff>579473</xdr:colOff>
      <xdr:row>46</xdr:row>
      <xdr:rowOff>4148</xdr:rowOff>
    </xdr:to>
    <xdr:graphicFrame macro="">
      <xdr:nvGraphicFramePr>
        <xdr:cNvPr id="14" name="Gráfico 13">
          <a:extLst>
            <a:ext uri="{FF2B5EF4-FFF2-40B4-BE49-F238E27FC236}">
              <a16:creationId xmlns:a16="http://schemas.microsoft.com/office/drawing/2014/main" id="{00000000-0008-0000-04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10581</xdr:colOff>
      <xdr:row>14</xdr:row>
      <xdr:rowOff>11793</xdr:rowOff>
    </xdr:from>
    <xdr:to>
      <xdr:col>110</xdr:col>
      <xdr:colOff>573415</xdr:colOff>
      <xdr:row>46</xdr:row>
      <xdr:rowOff>1126</xdr:rowOff>
    </xdr:to>
    <xdr:graphicFrame macro="">
      <xdr:nvGraphicFramePr>
        <xdr:cNvPr id="9" name="Gráfico 8">
          <a:extLst>
            <a:ext uri="{FF2B5EF4-FFF2-40B4-BE49-F238E27FC236}">
              <a16:creationId xmlns:a16="http://schemas.microsoft.com/office/drawing/2014/main" id="{00000000-0008-0000-04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141</xdr:col>
      <xdr:colOff>10583</xdr:colOff>
      <xdr:row>14</xdr:row>
      <xdr:rowOff>13606</xdr:rowOff>
    </xdr:from>
    <xdr:to>
      <xdr:col>155</xdr:col>
      <xdr:colOff>573417</xdr:colOff>
      <xdr:row>46</xdr:row>
      <xdr:rowOff>2939</xdr:rowOff>
    </xdr:to>
    <xdr:graphicFrame macro="">
      <xdr:nvGraphicFramePr>
        <xdr:cNvPr id="16" name="Gráfico 15">
          <a:extLst>
            <a:ext uri="{FF2B5EF4-FFF2-40B4-BE49-F238E27FC236}">
              <a16:creationId xmlns:a16="http://schemas.microsoft.com/office/drawing/2014/main" id="{00000000-0008-0000-04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111</xdr:col>
      <xdr:colOff>10583</xdr:colOff>
      <xdr:row>14</xdr:row>
      <xdr:rowOff>10584</xdr:rowOff>
    </xdr:from>
    <xdr:to>
      <xdr:col>125</xdr:col>
      <xdr:colOff>573417</xdr:colOff>
      <xdr:row>45</xdr:row>
      <xdr:rowOff>137500</xdr:rowOff>
    </xdr:to>
    <xdr:graphicFrame macro="">
      <xdr:nvGraphicFramePr>
        <xdr:cNvPr id="197" name="Gráfico 196">
          <a:extLst>
            <a:ext uri="{FF2B5EF4-FFF2-40B4-BE49-F238E27FC236}">
              <a16:creationId xmlns:a16="http://schemas.microsoft.com/office/drawing/2014/main" id="{00000000-0008-0000-0400-0000C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81</xdr:col>
      <xdr:colOff>10584</xdr:colOff>
      <xdr:row>14</xdr:row>
      <xdr:rowOff>10583</xdr:rowOff>
    </xdr:from>
    <xdr:to>
      <xdr:col>95</xdr:col>
      <xdr:colOff>573418</xdr:colOff>
      <xdr:row>45</xdr:row>
      <xdr:rowOff>137499</xdr:rowOff>
    </xdr:to>
    <xdr:graphicFrame macro="">
      <xdr:nvGraphicFramePr>
        <xdr:cNvPr id="17" name="Gráfico 16">
          <a:extLst>
            <a:ext uri="{FF2B5EF4-FFF2-40B4-BE49-F238E27FC236}">
              <a16:creationId xmlns:a16="http://schemas.microsoft.com/office/drawing/2014/main" id="{00000000-0008-0000-04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126</xdr:col>
      <xdr:colOff>10583</xdr:colOff>
      <xdr:row>14</xdr:row>
      <xdr:rowOff>10584</xdr:rowOff>
    </xdr:from>
    <xdr:to>
      <xdr:col>140</xdr:col>
      <xdr:colOff>573417</xdr:colOff>
      <xdr:row>45</xdr:row>
      <xdr:rowOff>137500</xdr:rowOff>
    </xdr:to>
    <xdr:graphicFrame macro="">
      <xdr:nvGraphicFramePr>
        <xdr:cNvPr id="19" name="Gráfico 18">
          <a:extLst>
            <a:ext uri="{FF2B5EF4-FFF2-40B4-BE49-F238E27FC236}">
              <a16:creationId xmlns:a16="http://schemas.microsoft.com/office/drawing/2014/main" id="{CC3D54E3-EC90-4D70-90A1-557E0D8330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61</xdr:col>
      <xdr:colOff>22223</xdr:colOff>
      <xdr:row>47</xdr:row>
      <xdr:rowOff>14815</xdr:rowOff>
    </xdr:from>
    <xdr:to>
      <xdr:col>70</xdr:col>
      <xdr:colOff>579473</xdr:colOff>
      <xdr:row>79</xdr:row>
      <xdr:rowOff>4148</xdr:rowOff>
    </xdr:to>
    <xdr:graphicFrame macro="">
      <xdr:nvGraphicFramePr>
        <xdr:cNvPr id="22" name="Gráfico 21">
          <a:extLst>
            <a:ext uri="{FF2B5EF4-FFF2-40B4-BE49-F238E27FC236}">
              <a16:creationId xmlns:a16="http://schemas.microsoft.com/office/drawing/2014/main" id="{FDED2743-C628-47A0-84B9-143743EDEC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96</xdr:col>
      <xdr:colOff>10581</xdr:colOff>
      <xdr:row>47</xdr:row>
      <xdr:rowOff>11793</xdr:rowOff>
    </xdr:from>
    <xdr:to>
      <xdr:col>110</xdr:col>
      <xdr:colOff>573415</xdr:colOff>
      <xdr:row>79</xdr:row>
      <xdr:rowOff>1126</xdr:rowOff>
    </xdr:to>
    <xdr:graphicFrame macro="">
      <xdr:nvGraphicFramePr>
        <xdr:cNvPr id="24" name="Gráfico 23">
          <a:extLst>
            <a:ext uri="{FF2B5EF4-FFF2-40B4-BE49-F238E27FC236}">
              <a16:creationId xmlns:a16="http://schemas.microsoft.com/office/drawing/2014/main" id="{A83833EB-0A58-49AE-802D-2794E85E2B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141</xdr:col>
      <xdr:colOff>10583</xdr:colOff>
      <xdr:row>47</xdr:row>
      <xdr:rowOff>13606</xdr:rowOff>
    </xdr:from>
    <xdr:to>
      <xdr:col>155</xdr:col>
      <xdr:colOff>573417</xdr:colOff>
      <xdr:row>79</xdr:row>
      <xdr:rowOff>2939</xdr:rowOff>
    </xdr:to>
    <xdr:graphicFrame macro="">
      <xdr:nvGraphicFramePr>
        <xdr:cNvPr id="26" name="Gráfico 25">
          <a:extLst>
            <a:ext uri="{FF2B5EF4-FFF2-40B4-BE49-F238E27FC236}">
              <a16:creationId xmlns:a16="http://schemas.microsoft.com/office/drawing/2014/main" id="{4C7624CF-74ED-4BA2-8B8D-0F6EF8D2DF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111</xdr:col>
      <xdr:colOff>10583</xdr:colOff>
      <xdr:row>47</xdr:row>
      <xdr:rowOff>10584</xdr:rowOff>
    </xdr:from>
    <xdr:to>
      <xdr:col>125</xdr:col>
      <xdr:colOff>573417</xdr:colOff>
      <xdr:row>78</xdr:row>
      <xdr:rowOff>137500</xdr:rowOff>
    </xdr:to>
    <xdr:graphicFrame macro="">
      <xdr:nvGraphicFramePr>
        <xdr:cNvPr id="27" name="Gráfico 26">
          <a:extLst>
            <a:ext uri="{FF2B5EF4-FFF2-40B4-BE49-F238E27FC236}">
              <a16:creationId xmlns:a16="http://schemas.microsoft.com/office/drawing/2014/main" id="{0F22EDB7-D86F-430E-BBBC-02D0D282CA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81</xdr:col>
      <xdr:colOff>10584</xdr:colOff>
      <xdr:row>47</xdr:row>
      <xdr:rowOff>10583</xdr:rowOff>
    </xdr:from>
    <xdr:to>
      <xdr:col>95</xdr:col>
      <xdr:colOff>573418</xdr:colOff>
      <xdr:row>78</xdr:row>
      <xdr:rowOff>137499</xdr:rowOff>
    </xdr:to>
    <xdr:graphicFrame macro="">
      <xdr:nvGraphicFramePr>
        <xdr:cNvPr id="28" name="Gráfico 27">
          <a:extLst>
            <a:ext uri="{FF2B5EF4-FFF2-40B4-BE49-F238E27FC236}">
              <a16:creationId xmlns:a16="http://schemas.microsoft.com/office/drawing/2014/main" id="{9BAAAD4B-B71B-4AC9-B6CE-8515F948B2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126</xdr:col>
      <xdr:colOff>10583</xdr:colOff>
      <xdr:row>47</xdr:row>
      <xdr:rowOff>10584</xdr:rowOff>
    </xdr:from>
    <xdr:to>
      <xdr:col>140</xdr:col>
      <xdr:colOff>573417</xdr:colOff>
      <xdr:row>78</xdr:row>
      <xdr:rowOff>137500</xdr:rowOff>
    </xdr:to>
    <xdr:graphicFrame macro="">
      <xdr:nvGraphicFramePr>
        <xdr:cNvPr id="29" name="Gráfico 28">
          <a:extLst>
            <a:ext uri="{FF2B5EF4-FFF2-40B4-BE49-F238E27FC236}">
              <a16:creationId xmlns:a16="http://schemas.microsoft.com/office/drawing/2014/main" id="{7975C34F-6BF1-4F05-B9E7-F1F9CF68B8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61</xdr:col>
      <xdr:colOff>22223</xdr:colOff>
      <xdr:row>80</xdr:row>
      <xdr:rowOff>14815</xdr:rowOff>
    </xdr:from>
    <xdr:to>
      <xdr:col>70</xdr:col>
      <xdr:colOff>579473</xdr:colOff>
      <xdr:row>112</xdr:row>
      <xdr:rowOff>4148</xdr:rowOff>
    </xdr:to>
    <xdr:graphicFrame macro="">
      <xdr:nvGraphicFramePr>
        <xdr:cNvPr id="31" name="Gráfico 30">
          <a:extLst>
            <a:ext uri="{FF2B5EF4-FFF2-40B4-BE49-F238E27FC236}">
              <a16:creationId xmlns:a16="http://schemas.microsoft.com/office/drawing/2014/main" id="{6DAAE0B0-A690-497F-A673-80FE28A7B7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96</xdr:col>
      <xdr:colOff>10581</xdr:colOff>
      <xdr:row>80</xdr:row>
      <xdr:rowOff>11793</xdr:rowOff>
    </xdr:from>
    <xdr:to>
      <xdr:col>110</xdr:col>
      <xdr:colOff>573415</xdr:colOff>
      <xdr:row>112</xdr:row>
      <xdr:rowOff>1126</xdr:rowOff>
    </xdr:to>
    <xdr:graphicFrame macro="">
      <xdr:nvGraphicFramePr>
        <xdr:cNvPr id="32" name="Gráfico 31">
          <a:extLst>
            <a:ext uri="{FF2B5EF4-FFF2-40B4-BE49-F238E27FC236}">
              <a16:creationId xmlns:a16="http://schemas.microsoft.com/office/drawing/2014/main" id="{9367B8EB-D177-4F95-A0DE-0DB9D16736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141</xdr:col>
      <xdr:colOff>10583</xdr:colOff>
      <xdr:row>80</xdr:row>
      <xdr:rowOff>13606</xdr:rowOff>
    </xdr:from>
    <xdr:to>
      <xdr:col>155</xdr:col>
      <xdr:colOff>573417</xdr:colOff>
      <xdr:row>112</xdr:row>
      <xdr:rowOff>2939</xdr:rowOff>
    </xdr:to>
    <xdr:graphicFrame macro="">
      <xdr:nvGraphicFramePr>
        <xdr:cNvPr id="33" name="Gráfico 32">
          <a:extLst>
            <a:ext uri="{FF2B5EF4-FFF2-40B4-BE49-F238E27FC236}">
              <a16:creationId xmlns:a16="http://schemas.microsoft.com/office/drawing/2014/main" id="{FEBCABAA-93C1-40C0-BE8D-34AD68EF5C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111</xdr:col>
      <xdr:colOff>10583</xdr:colOff>
      <xdr:row>80</xdr:row>
      <xdr:rowOff>10584</xdr:rowOff>
    </xdr:from>
    <xdr:to>
      <xdr:col>125</xdr:col>
      <xdr:colOff>573417</xdr:colOff>
      <xdr:row>111</xdr:row>
      <xdr:rowOff>137500</xdr:rowOff>
    </xdr:to>
    <xdr:graphicFrame macro="">
      <xdr:nvGraphicFramePr>
        <xdr:cNvPr id="34" name="Gráfico 33">
          <a:extLst>
            <a:ext uri="{FF2B5EF4-FFF2-40B4-BE49-F238E27FC236}">
              <a16:creationId xmlns:a16="http://schemas.microsoft.com/office/drawing/2014/main" id="{FC6BC1C6-BD45-4089-9E43-4370E0750D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81</xdr:col>
      <xdr:colOff>10584</xdr:colOff>
      <xdr:row>80</xdr:row>
      <xdr:rowOff>10583</xdr:rowOff>
    </xdr:from>
    <xdr:to>
      <xdr:col>95</xdr:col>
      <xdr:colOff>573418</xdr:colOff>
      <xdr:row>111</xdr:row>
      <xdr:rowOff>137499</xdr:rowOff>
    </xdr:to>
    <xdr:graphicFrame macro="">
      <xdr:nvGraphicFramePr>
        <xdr:cNvPr id="35" name="Gráfico 34">
          <a:extLst>
            <a:ext uri="{FF2B5EF4-FFF2-40B4-BE49-F238E27FC236}">
              <a16:creationId xmlns:a16="http://schemas.microsoft.com/office/drawing/2014/main" id="{6C11DFD6-9333-4B8E-870F-E5FED21370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126</xdr:col>
      <xdr:colOff>10583</xdr:colOff>
      <xdr:row>80</xdr:row>
      <xdr:rowOff>10584</xdr:rowOff>
    </xdr:from>
    <xdr:to>
      <xdr:col>140</xdr:col>
      <xdr:colOff>573417</xdr:colOff>
      <xdr:row>111</xdr:row>
      <xdr:rowOff>137500</xdr:rowOff>
    </xdr:to>
    <xdr:graphicFrame macro="">
      <xdr:nvGraphicFramePr>
        <xdr:cNvPr id="38" name="Gráfico 37">
          <a:extLst>
            <a:ext uri="{FF2B5EF4-FFF2-40B4-BE49-F238E27FC236}">
              <a16:creationId xmlns:a16="http://schemas.microsoft.com/office/drawing/2014/main" id="{F656F1E4-F6A1-463D-B30E-41A29467E9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61</xdr:col>
      <xdr:colOff>22223</xdr:colOff>
      <xdr:row>113</xdr:row>
      <xdr:rowOff>14815</xdr:rowOff>
    </xdr:from>
    <xdr:to>
      <xdr:col>70</xdr:col>
      <xdr:colOff>579473</xdr:colOff>
      <xdr:row>145</xdr:row>
      <xdr:rowOff>4148</xdr:rowOff>
    </xdr:to>
    <xdr:graphicFrame macro="">
      <xdr:nvGraphicFramePr>
        <xdr:cNvPr id="40" name="Gráfico 39">
          <a:extLst>
            <a:ext uri="{FF2B5EF4-FFF2-40B4-BE49-F238E27FC236}">
              <a16:creationId xmlns:a16="http://schemas.microsoft.com/office/drawing/2014/main" id="{3037EB3F-2ADC-49CA-80F7-B4D7EEE9CE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96</xdr:col>
      <xdr:colOff>10581</xdr:colOff>
      <xdr:row>113</xdr:row>
      <xdr:rowOff>11793</xdr:rowOff>
    </xdr:from>
    <xdr:to>
      <xdr:col>110</xdr:col>
      <xdr:colOff>573415</xdr:colOff>
      <xdr:row>145</xdr:row>
      <xdr:rowOff>1126</xdr:rowOff>
    </xdr:to>
    <xdr:graphicFrame macro="">
      <xdr:nvGraphicFramePr>
        <xdr:cNvPr id="41" name="Gráfico 40">
          <a:extLst>
            <a:ext uri="{FF2B5EF4-FFF2-40B4-BE49-F238E27FC236}">
              <a16:creationId xmlns:a16="http://schemas.microsoft.com/office/drawing/2014/main" id="{9AD825D4-0F99-4AF5-B263-3163F82C9C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141</xdr:col>
      <xdr:colOff>10583</xdr:colOff>
      <xdr:row>113</xdr:row>
      <xdr:rowOff>13606</xdr:rowOff>
    </xdr:from>
    <xdr:to>
      <xdr:col>155</xdr:col>
      <xdr:colOff>573417</xdr:colOff>
      <xdr:row>145</xdr:row>
      <xdr:rowOff>2939</xdr:rowOff>
    </xdr:to>
    <xdr:graphicFrame macro="">
      <xdr:nvGraphicFramePr>
        <xdr:cNvPr id="42" name="Gráfico 41">
          <a:extLst>
            <a:ext uri="{FF2B5EF4-FFF2-40B4-BE49-F238E27FC236}">
              <a16:creationId xmlns:a16="http://schemas.microsoft.com/office/drawing/2014/main" id="{860CE336-207D-4F4B-B9B3-FF2AB77468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111</xdr:col>
      <xdr:colOff>10583</xdr:colOff>
      <xdr:row>113</xdr:row>
      <xdr:rowOff>10584</xdr:rowOff>
    </xdr:from>
    <xdr:to>
      <xdr:col>125</xdr:col>
      <xdr:colOff>573417</xdr:colOff>
      <xdr:row>144</xdr:row>
      <xdr:rowOff>137500</xdr:rowOff>
    </xdr:to>
    <xdr:graphicFrame macro="">
      <xdr:nvGraphicFramePr>
        <xdr:cNvPr id="43" name="Gráfico 42">
          <a:extLst>
            <a:ext uri="{FF2B5EF4-FFF2-40B4-BE49-F238E27FC236}">
              <a16:creationId xmlns:a16="http://schemas.microsoft.com/office/drawing/2014/main" id="{4EC72A5B-39A7-4D7D-989B-B716131225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81</xdr:col>
      <xdr:colOff>10584</xdr:colOff>
      <xdr:row>113</xdr:row>
      <xdr:rowOff>10583</xdr:rowOff>
    </xdr:from>
    <xdr:to>
      <xdr:col>95</xdr:col>
      <xdr:colOff>573418</xdr:colOff>
      <xdr:row>144</xdr:row>
      <xdr:rowOff>137499</xdr:rowOff>
    </xdr:to>
    <xdr:graphicFrame macro="">
      <xdr:nvGraphicFramePr>
        <xdr:cNvPr id="44" name="Gráfico 43">
          <a:extLst>
            <a:ext uri="{FF2B5EF4-FFF2-40B4-BE49-F238E27FC236}">
              <a16:creationId xmlns:a16="http://schemas.microsoft.com/office/drawing/2014/main" id="{A2AFC408-1405-4151-AD8F-4775D72B57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126</xdr:col>
      <xdr:colOff>10583</xdr:colOff>
      <xdr:row>113</xdr:row>
      <xdr:rowOff>10584</xdr:rowOff>
    </xdr:from>
    <xdr:to>
      <xdr:col>140</xdr:col>
      <xdr:colOff>573417</xdr:colOff>
      <xdr:row>144</xdr:row>
      <xdr:rowOff>137500</xdr:rowOff>
    </xdr:to>
    <xdr:graphicFrame macro="">
      <xdr:nvGraphicFramePr>
        <xdr:cNvPr id="47" name="Gráfico 46">
          <a:extLst>
            <a:ext uri="{FF2B5EF4-FFF2-40B4-BE49-F238E27FC236}">
              <a16:creationId xmlns:a16="http://schemas.microsoft.com/office/drawing/2014/main" id="{B490E321-6EA1-4792-8648-1D27E1D511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61</xdr:col>
      <xdr:colOff>22223</xdr:colOff>
      <xdr:row>146</xdr:row>
      <xdr:rowOff>14815</xdr:rowOff>
    </xdr:from>
    <xdr:to>
      <xdr:col>70</xdr:col>
      <xdr:colOff>579473</xdr:colOff>
      <xdr:row>178</xdr:row>
      <xdr:rowOff>4148</xdr:rowOff>
    </xdr:to>
    <xdr:graphicFrame macro="">
      <xdr:nvGraphicFramePr>
        <xdr:cNvPr id="49" name="Gráfico 48">
          <a:extLst>
            <a:ext uri="{FF2B5EF4-FFF2-40B4-BE49-F238E27FC236}">
              <a16:creationId xmlns:a16="http://schemas.microsoft.com/office/drawing/2014/main" id="{4A9FA54D-D7BE-46E0-8F6A-67CB2ED3DC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96</xdr:col>
      <xdr:colOff>10581</xdr:colOff>
      <xdr:row>146</xdr:row>
      <xdr:rowOff>11793</xdr:rowOff>
    </xdr:from>
    <xdr:to>
      <xdr:col>110</xdr:col>
      <xdr:colOff>573415</xdr:colOff>
      <xdr:row>178</xdr:row>
      <xdr:rowOff>1126</xdr:rowOff>
    </xdr:to>
    <xdr:graphicFrame macro="">
      <xdr:nvGraphicFramePr>
        <xdr:cNvPr id="50" name="Gráfico 49">
          <a:extLst>
            <a:ext uri="{FF2B5EF4-FFF2-40B4-BE49-F238E27FC236}">
              <a16:creationId xmlns:a16="http://schemas.microsoft.com/office/drawing/2014/main" id="{74D0A221-15CF-4614-9AF7-7982A07FB7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141</xdr:col>
      <xdr:colOff>10583</xdr:colOff>
      <xdr:row>146</xdr:row>
      <xdr:rowOff>13606</xdr:rowOff>
    </xdr:from>
    <xdr:to>
      <xdr:col>155</xdr:col>
      <xdr:colOff>573417</xdr:colOff>
      <xdr:row>178</xdr:row>
      <xdr:rowOff>2939</xdr:rowOff>
    </xdr:to>
    <xdr:graphicFrame macro="">
      <xdr:nvGraphicFramePr>
        <xdr:cNvPr id="51" name="Gráfico 50">
          <a:extLst>
            <a:ext uri="{FF2B5EF4-FFF2-40B4-BE49-F238E27FC236}">
              <a16:creationId xmlns:a16="http://schemas.microsoft.com/office/drawing/2014/main" id="{88549D28-274A-4725-9360-F90BA5D2B2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111</xdr:col>
      <xdr:colOff>10583</xdr:colOff>
      <xdr:row>146</xdr:row>
      <xdr:rowOff>10584</xdr:rowOff>
    </xdr:from>
    <xdr:to>
      <xdr:col>125</xdr:col>
      <xdr:colOff>573417</xdr:colOff>
      <xdr:row>177</xdr:row>
      <xdr:rowOff>137500</xdr:rowOff>
    </xdr:to>
    <xdr:graphicFrame macro="">
      <xdr:nvGraphicFramePr>
        <xdr:cNvPr id="52" name="Gráfico 51">
          <a:extLst>
            <a:ext uri="{FF2B5EF4-FFF2-40B4-BE49-F238E27FC236}">
              <a16:creationId xmlns:a16="http://schemas.microsoft.com/office/drawing/2014/main" id="{9BB889C3-D8DA-408F-85B3-9E332D0348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81</xdr:col>
      <xdr:colOff>10584</xdr:colOff>
      <xdr:row>146</xdr:row>
      <xdr:rowOff>10583</xdr:rowOff>
    </xdr:from>
    <xdr:to>
      <xdr:col>95</xdr:col>
      <xdr:colOff>573418</xdr:colOff>
      <xdr:row>177</xdr:row>
      <xdr:rowOff>137499</xdr:rowOff>
    </xdr:to>
    <xdr:graphicFrame macro="">
      <xdr:nvGraphicFramePr>
        <xdr:cNvPr id="53" name="Gráfico 52">
          <a:extLst>
            <a:ext uri="{FF2B5EF4-FFF2-40B4-BE49-F238E27FC236}">
              <a16:creationId xmlns:a16="http://schemas.microsoft.com/office/drawing/2014/main" id="{9EAFDB30-7A8C-4D03-8FEB-A7E38596CD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126</xdr:col>
      <xdr:colOff>10583</xdr:colOff>
      <xdr:row>146</xdr:row>
      <xdr:rowOff>10584</xdr:rowOff>
    </xdr:from>
    <xdr:to>
      <xdr:col>140</xdr:col>
      <xdr:colOff>573417</xdr:colOff>
      <xdr:row>177</xdr:row>
      <xdr:rowOff>137500</xdr:rowOff>
    </xdr:to>
    <xdr:graphicFrame macro="">
      <xdr:nvGraphicFramePr>
        <xdr:cNvPr id="56" name="Gráfico 55">
          <a:extLst>
            <a:ext uri="{FF2B5EF4-FFF2-40B4-BE49-F238E27FC236}">
              <a16:creationId xmlns:a16="http://schemas.microsoft.com/office/drawing/2014/main" id="{37B78D18-CF3D-4154-BB7B-C777C74547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61</xdr:col>
      <xdr:colOff>22223</xdr:colOff>
      <xdr:row>179</xdr:row>
      <xdr:rowOff>14815</xdr:rowOff>
    </xdr:from>
    <xdr:to>
      <xdr:col>70</xdr:col>
      <xdr:colOff>579473</xdr:colOff>
      <xdr:row>211</xdr:row>
      <xdr:rowOff>4148</xdr:rowOff>
    </xdr:to>
    <xdr:graphicFrame macro="">
      <xdr:nvGraphicFramePr>
        <xdr:cNvPr id="58" name="Gráfico 57">
          <a:extLst>
            <a:ext uri="{FF2B5EF4-FFF2-40B4-BE49-F238E27FC236}">
              <a16:creationId xmlns:a16="http://schemas.microsoft.com/office/drawing/2014/main" id="{4650C7ED-6E22-4B50-9EA4-146CC01CC3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96</xdr:col>
      <xdr:colOff>10581</xdr:colOff>
      <xdr:row>179</xdr:row>
      <xdr:rowOff>11793</xdr:rowOff>
    </xdr:from>
    <xdr:to>
      <xdr:col>110</xdr:col>
      <xdr:colOff>573415</xdr:colOff>
      <xdr:row>211</xdr:row>
      <xdr:rowOff>1126</xdr:rowOff>
    </xdr:to>
    <xdr:graphicFrame macro="">
      <xdr:nvGraphicFramePr>
        <xdr:cNvPr id="59" name="Gráfico 58">
          <a:extLst>
            <a:ext uri="{FF2B5EF4-FFF2-40B4-BE49-F238E27FC236}">
              <a16:creationId xmlns:a16="http://schemas.microsoft.com/office/drawing/2014/main" id="{816A5B7D-9B4A-484F-A5DD-D9FDAC1589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141</xdr:col>
      <xdr:colOff>10583</xdr:colOff>
      <xdr:row>179</xdr:row>
      <xdr:rowOff>13606</xdr:rowOff>
    </xdr:from>
    <xdr:to>
      <xdr:col>155</xdr:col>
      <xdr:colOff>573417</xdr:colOff>
      <xdr:row>211</xdr:row>
      <xdr:rowOff>2939</xdr:rowOff>
    </xdr:to>
    <xdr:graphicFrame macro="">
      <xdr:nvGraphicFramePr>
        <xdr:cNvPr id="60" name="Gráfico 59">
          <a:extLst>
            <a:ext uri="{FF2B5EF4-FFF2-40B4-BE49-F238E27FC236}">
              <a16:creationId xmlns:a16="http://schemas.microsoft.com/office/drawing/2014/main" id="{AC54AA74-0FD7-40F2-ACB1-1798A6FE25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111</xdr:col>
      <xdr:colOff>10583</xdr:colOff>
      <xdr:row>179</xdr:row>
      <xdr:rowOff>10584</xdr:rowOff>
    </xdr:from>
    <xdr:to>
      <xdr:col>125</xdr:col>
      <xdr:colOff>573417</xdr:colOff>
      <xdr:row>210</xdr:row>
      <xdr:rowOff>137500</xdr:rowOff>
    </xdr:to>
    <xdr:graphicFrame macro="">
      <xdr:nvGraphicFramePr>
        <xdr:cNvPr id="61" name="Gráfico 60">
          <a:extLst>
            <a:ext uri="{FF2B5EF4-FFF2-40B4-BE49-F238E27FC236}">
              <a16:creationId xmlns:a16="http://schemas.microsoft.com/office/drawing/2014/main" id="{B6CC25F6-3163-4294-8F8F-FCF2611DA5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81</xdr:col>
      <xdr:colOff>10584</xdr:colOff>
      <xdr:row>179</xdr:row>
      <xdr:rowOff>10583</xdr:rowOff>
    </xdr:from>
    <xdr:to>
      <xdr:col>95</xdr:col>
      <xdr:colOff>573418</xdr:colOff>
      <xdr:row>210</xdr:row>
      <xdr:rowOff>137499</xdr:rowOff>
    </xdr:to>
    <xdr:graphicFrame macro="">
      <xdr:nvGraphicFramePr>
        <xdr:cNvPr id="62" name="Gráfico 61">
          <a:extLst>
            <a:ext uri="{FF2B5EF4-FFF2-40B4-BE49-F238E27FC236}">
              <a16:creationId xmlns:a16="http://schemas.microsoft.com/office/drawing/2014/main" id="{1D43BE1B-88B4-4F22-ABA8-67BE83EDB3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126</xdr:col>
      <xdr:colOff>10583</xdr:colOff>
      <xdr:row>179</xdr:row>
      <xdr:rowOff>10584</xdr:rowOff>
    </xdr:from>
    <xdr:to>
      <xdr:col>140</xdr:col>
      <xdr:colOff>573417</xdr:colOff>
      <xdr:row>210</xdr:row>
      <xdr:rowOff>137500</xdr:rowOff>
    </xdr:to>
    <xdr:graphicFrame macro="">
      <xdr:nvGraphicFramePr>
        <xdr:cNvPr id="65" name="Gráfico 64">
          <a:extLst>
            <a:ext uri="{FF2B5EF4-FFF2-40B4-BE49-F238E27FC236}">
              <a16:creationId xmlns:a16="http://schemas.microsoft.com/office/drawing/2014/main" id="{E3AF6AC6-F82C-4253-BA12-F490DC2490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61</xdr:col>
      <xdr:colOff>22223</xdr:colOff>
      <xdr:row>212</xdr:row>
      <xdr:rowOff>14815</xdr:rowOff>
    </xdr:from>
    <xdr:to>
      <xdr:col>70</xdr:col>
      <xdr:colOff>579473</xdr:colOff>
      <xdr:row>244</xdr:row>
      <xdr:rowOff>4148</xdr:rowOff>
    </xdr:to>
    <xdr:graphicFrame macro="">
      <xdr:nvGraphicFramePr>
        <xdr:cNvPr id="67" name="Gráfico 66">
          <a:extLst>
            <a:ext uri="{FF2B5EF4-FFF2-40B4-BE49-F238E27FC236}">
              <a16:creationId xmlns:a16="http://schemas.microsoft.com/office/drawing/2014/main" id="{49F92FFD-19D1-4426-8750-65D5106A4B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96</xdr:col>
      <xdr:colOff>10581</xdr:colOff>
      <xdr:row>212</xdr:row>
      <xdr:rowOff>11793</xdr:rowOff>
    </xdr:from>
    <xdr:to>
      <xdr:col>110</xdr:col>
      <xdr:colOff>573415</xdr:colOff>
      <xdr:row>244</xdr:row>
      <xdr:rowOff>1126</xdr:rowOff>
    </xdr:to>
    <xdr:graphicFrame macro="">
      <xdr:nvGraphicFramePr>
        <xdr:cNvPr id="68" name="Gráfico 67">
          <a:extLst>
            <a:ext uri="{FF2B5EF4-FFF2-40B4-BE49-F238E27FC236}">
              <a16:creationId xmlns:a16="http://schemas.microsoft.com/office/drawing/2014/main" id="{1FA0F1D3-15E0-4837-9D97-5AC97A3E0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141</xdr:col>
      <xdr:colOff>10583</xdr:colOff>
      <xdr:row>212</xdr:row>
      <xdr:rowOff>13606</xdr:rowOff>
    </xdr:from>
    <xdr:to>
      <xdr:col>155</xdr:col>
      <xdr:colOff>573417</xdr:colOff>
      <xdr:row>244</xdr:row>
      <xdr:rowOff>2939</xdr:rowOff>
    </xdr:to>
    <xdr:graphicFrame macro="">
      <xdr:nvGraphicFramePr>
        <xdr:cNvPr id="69" name="Gráfico 68">
          <a:extLst>
            <a:ext uri="{FF2B5EF4-FFF2-40B4-BE49-F238E27FC236}">
              <a16:creationId xmlns:a16="http://schemas.microsoft.com/office/drawing/2014/main" id="{54291E00-F01D-488B-8BA9-1DFE270A8E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111</xdr:col>
      <xdr:colOff>10583</xdr:colOff>
      <xdr:row>212</xdr:row>
      <xdr:rowOff>10584</xdr:rowOff>
    </xdr:from>
    <xdr:to>
      <xdr:col>125</xdr:col>
      <xdr:colOff>573417</xdr:colOff>
      <xdr:row>243</xdr:row>
      <xdr:rowOff>137500</xdr:rowOff>
    </xdr:to>
    <xdr:graphicFrame macro="">
      <xdr:nvGraphicFramePr>
        <xdr:cNvPr id="70" name="Gráfico 69">
          <a:extLst>
            <a:ext uri="{FF2B5EF4-FFF2-40B4-BE49-F238E27FC236}">
              <a16:creationId xmlns:a16="http://schemas.microsoft.com/office/drawing/2014/main" id="{A17A34EA-6EF8-41B0-AD47-3A75580979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81</xdr:col>
      <xdr:colOff>10584</xdr:colOff>
      <xdr:row>212</xdr:row>
      <xdr:rowOff>10583</xdr:rowOff>
    </xdr:from>
    <xdr:to>
      <xdr:col>95</xdr:col>
      <xdr:colOff>573418</xdr:colOff>
      <xdr:row>243</xdr:row>
      <xdr:rowOff>137499</xdr:rowOff>
    </xdr:to>
    <xdr:graphicFrame macro="">
      <xdr:nvGraphicFramePr>
        <xdr:cNvPr id="71" name="Gráfico 70">
          <a:extLst>
            <a:ext uri="{FF2B5EF4-FFF2-40B4-BE49-F238E27FC236}">
              <a16:creationId xmlns:a16="http://schemas.microsoft.com/office/drawing/2014/main" id="{4FD8A321-B937-4A15-A08E-0469F9D6B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126</xdr:col>
      <xdr:colOff>10583</xdr:colOff>
      <xdr:row>212</xdr:row>
      <xdr:rowOff>10584</xdr:rowOff>
    </xdr:from>
    <xdr:to>
      <xdr:col>140</xdr:col>
      <xdr:colOff>573417</xdr:colOff>
      <xdr:row>243</xdr:row>
      <xdr:rowOff>137500</xdr:rowOff>
    </xdr:to>
    <xdr:graphicFrame macro="">
      <xdr:nvGraphicFramePr>
        <xdr:cNvPr id="74" name="Gráfico 73">
          <a:extLst>
            <a:ext uri="{FF2B5EF4-FFF2-40B4-BE49-F238E27FC236}">
              <a16:creationId xmlns:a16="http://schemas.microsoft.com/office/drawing/2014/main" id="{6BD53A20-FF2B-4A71-8115-24C6991607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61</xdr:col>
      <xdr:colOff>22223</xdr:colOff>
      <xdr:row>245</xdr:row>
      <xdr:rowOff>14815</xdr:rowOff>
    </xdr:from>
    <xdr:to>
      <xdr:col>70</xdr:col>
      <xdr:colOff>579473</xdr:colOff>
      <xdr:row>277</xdr:row>
      <xdr:rowOff>4148</xdr:rowOff>
    </xdr:to>
    <xdr:graphicFrame macro="">
      <xdr:nvGraphicFramePr>
        <xdr:cNvPr id="76" name="Gráfico 75">
          <a:extLst>
            <a:ext uri="{FF2B5EF4-FFF2-40B4-BE49-F238E27FC236}">
              <a16:creationId xmlns:a16="http://schemas.microsoft.com/office/drawing/2014/main" id="{D703B607-6282-446E-8297-6177D32AE9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96</xdr:col>
      <xdr:colOff>10581</xdr:colOff>
      <xdr:row>245</xdr:row>
      <xdr:rowOff>11793</xdr:rowOff>
    </xdr:from>
    <xdr:to>
      <xdr:col>110</xdr:col>
      <xdr:colOff>573415</xdr:colOff>
      <xdr:row>277</xdr:row>
      <xdr:rowOff>1126</xdr:rowOff>
    </xdr:to>
    <xdr:graphicFrame macro="">
      <xdr:nvGraphicFramePr>
        <xdr:cNvPr id="77" name="Gráfico 76">
          <a:extLst>
            <a:ext uri="{FF2B5EF4-FFF2-40B4-BE49-F238E27FC236}">
              <a16:creationId xmlns:a16="http://schemas.microsoft.com/office/drawing/2014/main" id="{468100D2-BD19-4CF3-9177-C218F5B0E9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141</xdr:col>
      <xdr:colOff>10583</xdr:colOff>
      <xdr:row>245</xdr:row>
      <xdr:rowOff>13606</xdr:rowOff>
    </xdr:from>
    <xdr:to>
      <xdr:col>155</xdr:col>
      <xdr:colOff>573417</xdr:colOff>
      <xdr:row>277</xdr:row>
      <xdr:rowOff>2939</xdr:rowOff>
    </xdr:to>
    <xdr:graphicFrame macro="">
      <xdr:nvGraphicFramePr>
        <xdr:cNvPr id="78" name="Gráfico 77">
          <a:extLst>
            <a:ext uri="{FF2B5EF4-FFF2-40B4-BE49-F238E27FC236}">
              <a16:creationId xmlns:a16="http://schemas.microsoft.com/office/drawing/2014/main" id="{04C74D73-EE29-4757-B5F2-274B2168BC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111</xdr:col>
      <xdr:colOff>10583</xdr:colOff>
      <xdr:row>245</xdr:row>
      <xdr:rowOff>10584</xdr:rowOff>
    </xdr:from>
    <xdr:to>
      <xdr:col>125</xdr:col>
      <xdr:colOff>573417</xdr:colOff>
      <xdr:row>276</xdr:row>
      <xdr:rowOff>137500</xdr:rowOff>
    </xdr:to>
    <xdr:graphicFrame macro="">
      <xdr:nvGraphicFramePr>
        <xdr:cNvPr id="79" name="Gráfico 78">
          <a:extLst>
            <a:ext uri="{FF2B5EF4-FFF2-40B4-BE49-F238E27FC236}">
              <a16:creationId xmlns:a16="http://schemas.microsoft.com/office/drawing/2014/main" id="{626636DF-2D4B-4394-80BC-DF0538C784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81</xdr:col>
      <xdr:colOff>10584</xdr:colOff>
      <xdr:row>245</xdr:row>
      <xdr:rowOff>10583</xdr:rowOff>
    </xdr:from>
    <xdr:to>
      <xdr:col>95</xdr:col>
      <xdr:colOff>573418</xdr:colOff>
      <xdr:row>276</xdr:row>
      <xdr:rowOff>137499</xdr:rowOff>
    </xdr:to>
    <xdr:graphicFrame macro="">
      <xdr:nvGraphicFramePr>
        <xdr:cNvPr id="80" name="Gráfico 79">
          <a:extLst>
            <a:ext uri="{FF2B5EF4-FFF2-40B4-BE49-F238E27FC236}">
              <a16:creationId xmlns:a16="http://schemas.microsoft.com/office/drawing/2014/main" id="{78955E85-EE72-4C1A-B7B9-CA9513FFB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126</xdr:col>
      <xdr:colOff>10583</xdr:colOff>
      <xdr:row>245</xdr:row>
      <xdr:rowOff>10584</xdr:rowOff>
    </xdr:from>
    <xdr:to>
      <xdr:col>140</xdr:col>
      <xdr:colOff>573417</xdr:colOff>
      <xdr:row>276</xdr:row>
      <xdr:rowOff>137500</xdr:rowOff>
    </xdr:to>
    <xdr:graphicFrame macro="">
      <xdr:nvGraphicFramePr>
        <xdr:cNvPr id="83" name="Gráfico 82">
          <a:extLst>
            <a:ext uri="{FF2B5EF4-FFF2-40B4-BE49-F238E27FC236}">
              <a16:creationId xmlns:a16="http://schemas.microsoft.com/office/drawing/2014/main" id="{67C2744C-1E15-436F-A557-070CF507E4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61</xdr:col>
      <xdr:colOff>22223</xdr:colOff>
      <xdr:row>278</xdr:row>
      <xdr:rowOff>14815</xdr:rowOff>
    </xdr:from>
    <xdr:to>
      <xdr:col>70</xdr:col>
      <xdr:colOff>579473</xdr:colOff>
      <xdr:row>310</xdr:row>
      <xdr:rowOff>4148</xdr:rowOff>
    </xdr:to>
    <xdr:graphicFrame macro="">
      <xdr:nvGraphicFramePr>
        <xdr:cNvPr id="85" name="Gráfico 84">
          <a:extLst>
            <a:ext uri="{FF2B5EF4-FFF2-40B4-BE49-F238E27FC236}">
              <a16:creationId xmlns:a16="http://schemas.microsoft.com/office/drawing/2014/main" id="{22500953-EFB1-450C-BA73-54EB1AD823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96</xdr:col>
      <xdr:colOff>10581</xdr:colOff>
      <xdr:row>278</xdr:row>
      <xdr:rowOff>11793</xdr:rowOff>
    </xdr:from>
    <xdr:to>
      <xdr:col>110</xdr:col>
      <xdr:colOff>573415</xdr:colOff>
      <xdr:row>310</xdr:row>
      <xdr:rowOff>1126</xdr:rowOff>
    </xdr:to>
    <xdr:graphicFrame macro="">
      <xdr:nvGraphicFramePr>
        <xdr:cNvPr id="86" name="Gráfico 85">
          <a:extLst>
            <a:ext uri="{FF2B5EF4-FFF2-40B4-BE49-F238E27FC236}">
              <a16:creationId xmlns:a16="http://schemas.microsoft.com/office/drawing/2014/main" id="{D4C3A9F3-1CCF-4824-B8CD-B0D823423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141</xdr:col>
      <xdr:colOff>10583</xdr:colOff>
      <xdr:row>278</xdr:row>
      <xdr:rowOff>13606</xdr:rowOff>
    </xdr:from>
    <xdr:to>
      <xdr:col>155</xdr:col>
      <xdr:colOff>573417</xdr:colOff>
      <xdr:row>310</xdr:row>
      <xdr:rowOff>2939</xdr:rowOff>
    </xdr:to>
    <xdr:graphicFrame macro="">
      <xdr:nvGraphicFramePr>
        <xdr:cNvPr id="87" name="Gráfico 86">
          <a:extLst>
            <a:ext uri="{FF2B5EF4-FFF2-40B4-BE49-F238E27FC236}">
              <a16:creationId xmlns:a16="http://schemas.microsoft.com/office/drawing/2014/main" id="{F0293536-71F5-4ABE-8237-0571970E7E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111</xdr:col>
      <xdr:colOff>10583</xdr:colOff>
      <xdr:row>278</xdr:row>
      <xdr:rowOff>10584</xdr:rowOff>
    </xdr:from>
    <xdr:to>
      <xdr:col>125</xdr:col>
      <xdr:colOff>573417</xdr:colOff>
      <xdr:row>309</xdr:row>
      <xdr:rowOff>137500</xdr:rowOff>
    </xdr:to>
    <xdr:graphicFrame macro="">
      <xdr:nvGraphicFramePr>
        <xdr:cNvPr id="88" name="Gráfico 87">
          <a:extLst>
            <a:ext uri="{FF2B5EF4-FFF2-40B4-BE49-F238E27FC236}">
              <a16:creationId xmlns:a16="http://schemas.microsoft.com/office/drawing/2014/main" id="{1B2EE548-20D2-4BB9-BF03-30241E2A2C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81</xdr:col>
      <xdr:colOff>10584</xdr:colOff>
      <xdr:row>278</xdr:row>
      <xdr:rowOff>10583</xdr:rowOff>
    </xdr:from>
    <xdr:to>
      <xdr:col>95</xdr:col>
      <xdr:colOff>573418</xdr:colOff>
      <xdr:row>309</xdr:row>
      <xdr:rowOff>137499</xdr:rowOff>
    </xdr:to>
    <xdr:graphicFrame macro="">
      <xdr:nvGraphicFramePr>
        <xdr:cNvPr id="89" name="Gráfico 88">
          <a:extLst>
            <a:ext uri="{FF2B5EF4-FFF2-40B4-BE49-F238E27FC236}">
              <a16:creationId xmlns:a16="http://schemas.microsoft.com/office/drawing/2014/main" id="{F2A54783-2F72-45C1-82BC-D22C7E4A9D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126</xdr:col>
      <xdr:colOff>10583</xdr:colOff>
      <xdr:row>278</xdr:row>
      <xdr:rowOff>10584</xdr:rowOff>
    </xdr:from>
    <xdr:to>
      <xdr:col>140</xdr:col>
      <xdr:colOff>573417</xdr:colOff>
      <xdr:row>309</xdr:row>
      <xdr:rowOff>137500</xdr:rowOff>
    </xdr:to>
    <xdr:graphicFrame macro="">
      <xdr:nvGraphicFramePr>
        <xdr:cNvPr id="92" name="Gráfico 91">
          <a:extLst>
            <a:ext uri="{FF2B5EF4-FFF2-40B4-BE49-F238E27FC236}">
              <a16:creationId xmlns:a16="http://schemas.microsoft.com/office/drawing/2014/main" id="{DEDAC473-1FF8-4A74-8EFE-D5C2BCA63A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61</xdr:col>
      <xdr:colOff>22223</xdr:colOff>
      <xdr:row>311</xdr:row>
      <xdr:rowOff>14815</xdr:rowOff>
    </xdr:from>
    <xdr:to>
      <xdr:col>70</xdr:col>
      <xdr:colOff>579473</xdr:colOff>
      <xdr:row>343</xdr:row>
      <xdr:rowOff>4148</xdr:rowOff>
    </xdr:to>
    <xdr:graphicFrame macro="">
      <xdr:nvGraphicFramePr>
        <xdr:cNvPr id="94" name="Gráfico 93">
          <a:extLst>
            <a:ext uri="{FF2B5EF4-FFF2-40B4-BE49-F238E27FC236}">
              <a16:creationId xmlns:a16="http://schemas.microsoft.com/office/drawing/2014/main" id="{198BE964-C235-4706-AD7C-A357D275B2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96</xdr:col>
      <xdr:colOff>10581</xdr:colOff>
      <xdr:row>311</xdr:row>
      <xdr:rowOff>11793</xdr:rowOff>
    </xdr:from>
    <xdr:to>
      <xdr:col>110</xdr:col>
      <xdr:colOff>573415</xdr:colOff>
      <xdr:row>343</xdr:row>
      <xdr:rowOff>1126</xdr:rowOff>
    </xdr:to>
    <xdr:graphicFrame macro="">
      <xdr:nvGraphicFramePr>
        <xdr:cNvPr id="95" name="Gráfico 94">
          <a:extLst>
            <a:ext uri="{FF2B5EF4-FFF2-40B4-BE49-F238E27FC236}">
              <a16:creationId xmlns:a16="http://schemas.microsoft.com/office/drawing/2014/main" id="{91FCF580-FD64-4E18-8B35-21AA82DF30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141</xdr:col>
      <xdr:colOff>10583</xdr:colOff>
      <xdr:row>311</xdr:row>
      <xdr:rowOff>13606</xdr:rowOff>
    </xdr:from>
    <xdr:to>
      <xdr:col>155</xdr:col>
      <xdr:colOff>573417</xdr:colOff>
      <xdr:row>343</xdr:row>
      <xdr:rowOff>2939</xdr:rowOff>
    </xdr:to>
    <xdr:graphicFrame macro="">
      <xdr:nvGraphicFramePr>
        <xdr:cNvPr id="96" name="Gráfico 95">
          <a:extLst>
            <a:ext uri="{FF2B5EF4-FFF2-40B4-BE49-F238E27FC236}">
              <a16:creationId xmlns:a16="http://schemas.microsoft.com/office/drawing/2014/main" id="{3E825A02-1041-4D4E-82EE-37B59AE52D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111</xdr:col>
      <xdr:colOff>10583</xdr:colOff>
      <xdr:row>311</xdr:row>
      <xdr:rowOff>10584</xdr:rowOff>
    </xdr:from>
    <xdr:to>
      <xdr:col>125</xdr:col>
      <xdr:colOff>573417</xdr:colOff>
      <xdr:row>342</xdr:row>
      <xdr:rowOff>137500</xdr:rowOff>
    </xdr:to>
    <xdr:graphicFrame macro="">
      <xdr:nvGraphicFramePr>
        <xdr:cNvPr id="97" name="Gráfico 96">
          <a:extLst>
            <a:ext uri="{FF2B5EF4-FFF2-40B4-BE49-F238E27FC236}">
              <a16:creationId xmlns:a16="http://schemas.microsoft.com/office/drawing/2014/main" id="{36BB29A7-B289-4653-A57D-A8DB8447AD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81</xdr:col>
      <xdr:colOff>10584</xdr:colOff>
      <xdr:row>311</xdr:row>
      <xdr:rowOff>10583</xdr:rowOff>
    </xdr:from>
    <xdr:to>
      <xdr:col>95</xdr:col>
      <xdr:colOff>573418</xdr:colOff>
      <xdr:row>342</xdr:row>
      <xdr:rowOff>137499</xdr:rowOff>
    </xdr:to>
    <xdr:graphicFrame macro="">
      <xdr:nvGraphicFramePr>
        <xdr:cNvPr id="98" name="Gráfico 97">
          <a:extLst>
            <a:ext uri="{FF2B5EF4-FFF2-40B4-BE49-F238E27FC236}">
              <a16:creationId xmlns:a16="http://schemas.microsoft.com/office/drawing/2014/main" id="{34E0B96E-B971-4D41-8BDC-02A56A7FC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126</xdr:col>
      <xdr:colOff>10583</xdr:colOff>
      <xdr:row>311</xdr:row>
      <xdr:rowOff>10584</xdr:rowOff>
    </xdr:from>
    <xdr:to>
      <xdr:col>140</xdr:col>
      <xdr:colOff>573417</xdr:colOff>
      <xdr:row>342</xdr:row>
      <xdr:rowOff>137500</xdr:rowOff>
    </xdr:to>
    <xdr:graphicFrame macro="">
      <xdr:nvGraphicFramePr>
        <xdr:cNvPr id="101" name="Gráfico 100">
          <a:extLst>
            <a:ext uri="{FF2B5EF4-FFF2-40B4-BE49-F238E27FC236}">
              <a16:creationId xmlns:a16="http://schemas.microsoft.com/office/drawing/2014/main" id="{3942A613-A44E-41DA-9580-57320A0917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61</xdr:col>
      <xdr:colOff>22223</xdr:colOff>
      <xdr:row>344</xdr:row>
      <xdr:rowOff>14815</xdr:rowOff>
    </xdr:from>
    <xdr:to>
      <xdr:col>70</xdr:col>
      <xdr:colOff>579473</xdr:colOff>
      <xdr:row>376</xdr:row>
      <xdr:rowOff>4148</xdr:rowOff>
    </xdr:to>
    <xdr:graphicFrame macro="">
      <xdr:nvGraphicFramePr>
        <xdr:cNvPr id="103" name="Gráfico 102">
          <a:extLst>
            <a:ext uri="{FF2B5EF4-FFF2-40B4-BE49-F238E27FC236}">
              <a16:creationId xmlns:a16="http://schemas.microsoft.com/office/drawing/2014/main" id="{C04E72F5-02AC-4140-BE96-6DF896FE96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96</xdr:col>
      <xdr:colOff>10581</xdr:colOff>
      <xdr:row>344</xdr:row>
      <xdr:rowOff>11793</xdr:rowOff>
    </xdr:from>
    <xdr:to>
      <xdr:col>110</xdr:col>
      <xdr:colOff>573415</xdr:colOff>
      <xdr:row>376</xdr:row>
      <xdr:rowOff>1126</xdr:rowOff>
    </xdr:to>
    <xdr:graphicFrame macro="">
      <xdr:nvGraphicFramePr>
        <xdr:cNvPr id="104" name="Gráfico 103">
          <a:extLst>
            <a:ext uri="{FF2B5EF4-FFF2-40B4-BE49-F238E27FC236}">
              <a16:creationId xmlns:a16="http://schemas.microsoft.com/office/drawing/2014/main" id="{46908A1C-C575-4FA3-AE1A-EC1AB3D52B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141</xdr:col>
      <xdr:colOff>10583</xdr:colOff>
      <xdr:row>344</xdr:row>
      <xdr:rowOff>13606</xdr:rowOff>
    </xdr:from>
    <xdr:to>
      <xdr:col>155</xdr:col>
      <xdr:colOff>573417</xdr:colOff>
      <xdr:row>376</xdr:row>
      <xdr:rowOff>2939</xdr:rowOff>
    </xdr:to>
    <xdr:graphicFrame macro="">
      <xdr:nvGraphicFramePr>
        <xdr:cNvPr id="105" name="Gráfico 104">
          <a:extLst>
            <a:ext uri="{FF2B5EF4-FFF2-40B4-BE49-F238E27FC236}">
              <a16:creationId xmlns:a16="http://schemas.microsoft.com/office/drawing/2014/main" id="{BD6C5205-8150-423B-B57E-A055E50B8D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111</xdr:col>
      <xdr:colOff>10583</xdr:colOff>
      <xdr:row>344</xdr:row>
      <xdr:rowOff>10584</xdr:rowOff>
    </xdr:from>
    <xdr:to>
      <xdr:col>125</xdr:col>
      <xdr:colOff>573417</xdr:colOff>
      <xdr:row>375</xdr:row>
      <xdr:rowOff>137500</xdr:rowOff>
    </xdr:to>
    <xdr:graphicFrame macro="">
      <xdr:nvGraphicFramePr>
        <xdr:cNvPr id="106" name="Gráfico 105">
          <a:extLst>
            <a:ext uri="{FF2B5EF4-FFF2-40B4-BE49-F238E27FC236}">
              <a16:creationId xmlns:a16="http://schemas.microsoft.com/office/drawing/2014/main" id="{58F9F8CB-C999-4404-88D1-2274A34853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81</xdr:col>
      <xdr:colOff>10584</xdr:colOff>
      <xdr:row>344</xdr:row>
      <xdr:rowOff>10583</xdr:rowOff>
    </xdr:from>
    <xdr:to>
      <xdr:col>95</xdr:col>
      <xdr:colOff>573418</xdr:colOff>
      <xdr:row>375</xdr:row>
      <xdr:rowOff>137499</xdr:rowOff>
    </xdr:to>
    <xdr:graphicFrame macro="">
      <xdr:nvGraphicFramePr>
        <xdr:cNvPr id="107" name="Gráfico 106">
          <a:extLst>
            <a:ext uri="{FF2B5EF4-FFF2-40B4-BE49-F238E27FC236}">
              <a16:creationId xmlns:a16="http://schemas.microsoft.com/office/drawing/2014/main" id="{4571300D-B53F-480C-9DFB-4B41BE99B4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126</xdr:col>
      <xdr:colOff>10583</xdr:colOff>
      <xdr:row>344</xdr:row>
      <xdr:rowOff>10584</xdr:rowOff>
    </xdr:from>
    <xdr:to>
      <xdr:col>140</xdr:col>
      <xdr:colOff>573417</xdr:colOff>
      <xdr:row>375</xdr:row>
      <xdr:rowOff>137500</xdr:rowOff>
    </xdr:to>
    <xdr:graphicFrame macro="">
      <xdr:nvGraphicFramePr>
        <xdr:cNvPr id="110" name="Gráfico 109">
          <a:extLst>
            <a:ext uri="{FF2B5EF4-FFF2-40B4-BE49-F238E27FC236}">
              <a16:creationId xmlns:a16="http://schemas.microsoft.com/office/drawing/2014/main" id="{C77877CC-5DB4-4EB9-BB07-641F9C1647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61</xdr:col>
      <xdr:colOff>22223</xdr:colOff>
      <xdr:row>377</xdr:row>
      <xdr:rowOff>14815</xdr:rowOff>
    </xdr:from>
    <xdr:to>
      <xdr:col>70</xdr:col>
      <xdr:colOff>579473</xdr:colOff>
      <xdr:row>409</xdr:row>
      <xdr:rowOff>4148</xdr:rowOff>
    </xdr:to>
    <xdr:graphicFrame macro="">
      <xdr:nvGraphicFramePr>
        <xdr:cNvPr id="112" name="Gráfico 111">
          <a:extLst>
            <a:ext uri="{FF2B5EF4-FFF2-40B4-BE49-F238E27FC236}">
              <a16:creationId xmlns:a16="http://schemas.microsoft.com/office/drawing/2014/main" id="{19185BE1-167B-42D6-B0DB-C6AABE76A9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96</xdr:col>
      <xdr:colOff>10581</xdr:colOff>
      <xdr:row>377</xdr:row>
      <xdr:rowOff>11793</xdr:rowOff>
    </xdr:from>
    <xdr:to>
      <xdr:col>110</xdr:col>
      <xdr:colOff>573415</xdr:colOff>
      <xdr:row>409</xdr:row>
      <xdr:rowOff>1126</xdr:rowOff>
    </xdr:to>
    <xdr:graphicFrame macro="">
      <xdr:nvGraphicFramePr>
        <xdr:cNvPr id="113" name="Gráfico 112">
          <a:extLst>
            <a:ext uri="{FF2B5EF4-FFF2-40B4-BE49-F238E27FC236}">
              <a16:creationId xmlns:a16="http://schemas.microsoft.com/office/drawing/2014/main" id="{F07BBBA4-4755-4D14-81C3-A92189F255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141</xdr:col>
      <xdr:colOff>10583</xdr:colOff>
      <xdr:row>377</xdr:row>
      <xdr:rowOff>13606</xdr:rowOff>
    </xdr:from>
    <xdr:to>
      <xdr:col>155</xdr:col>
      <xdr:colOff>573417</xdr:colOff>
      <xdr:row>409</xdr:row>
      <xdr:rowOff>2939</xdr:rowOff>
    </xdr:to>
    <xdr:graphicFrame macro="">
      <xdr:nvGraphicFramePr>
        <xdr:cNvPr id="114" name="Gráfico 113">
          <a:extLst>
            <a:ext uri="{FF2B5EF4-FFF2-40B4-BE49-F238E27FC236}">
              <a16:creationId xmlns:a16="http://schemas.microsoft.com/office/drawing/2014/main" id="{34423A24-491B-476E-B36D-EFA2FAC38C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111</xdr:col>
      <xdr:colOff>10583</xdr:colOff>
      <xdr:row>377</xdr:row>
      <xdr:rowOff>10584</xdr:rowOff>
    </xdr:from>
    <xdr:to>
      <xdr:col>125</xdr:col>
      <xdr:colOff>573417</xdr:colOff>
      <xdr:row>408</xdr:row>
      <xdr:rowOff>137500</xdr:rowOff>
    </xdr:to>
    <xdr:graphicFrame macro="">
      <xdr:nvGraphicFramePr>
        <xdr:cNvPr id="115" name="Gráfico 114">
          <a:extLst>
            <a:ext uri="{FF2B5EF4-FFF2-40B4-BE49-F238E27FC236}">
              <a16:creationId xmlns:a16="http://schemas.microsoft.com/office/drawing/2014/main" id="{CC605BCF-9FCC-4CB9-8C86-D9231EB469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81</xdr:col>
      <xdr:colOff>10584</xdr:colOff>
      <xdr:row>377</xdr:row>
      <xdr:rowOff>10583</xdr:rowOff>
    </xdr:from>
    <xdr:to>
      <xdr:col>95</xdr:col>
      <xdr:colOff>573418</xdr:colOff>
      <xdr:row>408</xdr:row>
      <xdr:rowOff>137499</xdr:rowOff>
    </xdr:to>
    <xdr:graphicFrame macro="">
      <xdr:nvGraphicFramePr>
        <xdr:cNvPr id="116" name="Gráfico 115">
          <a:extLst>
            <a:ext uri="{FF2B5EF4-FFF2-40B4-BE49-F238E27FC236}">
              <a16:creationId xmlns:a16="http://schemas.microsoft.com/office/drawing/2014/main" id="{4B63A3ED-749E-4615-8308-D01FA6DA5A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126</xdr:col>
      <xdr:colOff>10583</xdr:colOff>
      <xdr:row>377</xdr:row>
      <xdr:rowOff>10584</xdr:rowOff>
    </xdr:from>
    <xdr:to>
      <xdr:col>140</xdr:col>
      <xdr:colOff>573417</xdr:colOff>
      <xdr:row>408</xdr:row>
      <xdr:rowOff>137500</xdr:rowOff>
    </xdr:to>
    <xdr:graphicFrame macro="">
      <xdr:nvGraphicFramePr>
        <xdr:cNvPr id="119" name="Gráfico 118">
          <a:extLst>
            <a:ext uri="{FF2B5EF4-FFF2-40B4-BE49-F238E27FC236}">
              <a16:creationId xmlns:a16="http://schemas.microsoft.com/office/drawing/2014/main" id="{5F84609E-93C1-467C-A3CF-8CFFBD88D4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76</xdr:col>
      <xdr:colOff>10583</xdr:colOff>
      <xdr:row>14</xdr:row>
      <xdr:rowOff>10584</xdr:rowOff>
    </xdr:from>
    <xdr:to>
      <xdr:col>80</xdr:col>
      <xdr:colOff>567616</xdr:colOff>
      <xdr:row>45</xdr:row>
      <xdr:rowOff>137500</xdr:rowOff>
    </xdr:to>
    <xdr:graphicFrame macro="">
      <xdr:nvGraphicFramePr>
        <xdr:cNvPr id="121" name="Gráfico 120">
          <a:extLst>
            <a:ext uri="{FF2B5EF4-FFF2-40B4-BE49-F238E27FC236}">
              <a16:creationId xmlns:a16="http://schemas.microsoft.com/office/drawing/2014/main" id="{A3F4061C-0510-40C0-8141-9F48A0DBA5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71</xdr:col>
      <xdr:colOff>21167</xdr:colOff>
      <xdr:row>47</xdr:row>
      <xdr:rowOff>10583</xdr:rowOff>
    </xdr:from>
    <xdr:to>
      <xdr:col>76</xdr:col>
      <xdr:colOff>10583</xdr:colOff>
      <xdr:row>78</xdr:row>
      <xdr:rowOff>137499</xdr:rowOff>
    </xdr:to>
    <xdr:graphicFrame macro="">
      <xdr:nvGraphicFramePr>
        <xdr:cNvPr id="122" name="Gráfico 121">
          <a:extLst>
            <a:ext uri="{FF2B5EF4-FFF2-40B4-BE49-F238E27FC236}">
              <a16:creationId xmlns:a16="http://schemas.microsoft.com/office/drawing/2014/main" id="{67DE1A21-C313-4BAA-98E1-EB98242B01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76</xdr:col>
      <xdr:colOff>10583</xdr:colOff>
      <xdr:row>47</xdr:row>
      <xdr:rowOff>10584</xdr:rowOff>
    </xdr:from>
    <xdr:to>
      <xdr:col>80</xdr:col>
      <xdr:colOff>567616</xdr:colOff>
      <xdr:row>78</xdr:row>
      <xdr:rowOff>137500</xdr:rowOff>
    </xdr:to>
    <xdr:graphicFrame macro="">
      <xdr:nvGraphicFramePr>
        <xdr:cNvPr id="123" name="Gráfico 122">
          <a:extLst>
            <a:ext uri="{FF2B5EF4-FFF2-40B4-BE49-F238E27FC236}">
              <a16:creationId xmlns:a16="http://schemas.microsoft.com/office/drawing/2014/main" id="{DEE8E922-0811-4FAE-97E9-E552345EBE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71</xdr:col>
      <xdr:colOff>21167</xdr:colOff>
      <xdr:row>80</xdr:row>
      <xdr:rowOff>10583</xdr:rowOff>
    </xdr:from>
    <xdr:to>
      <xdr:col>76</xdr:col>
      <xdr:colOff>10583</xdr:colOff>
      <xdr:row>111</xdr:row>
      <xdr:rowOff>137499</xdr:rowOff>
    </xdr:to>
    <xdr:graphicFrame macro="">
      <xdr:nvGraphicFramePr>
        <xdr:cNvPr id="124" name="Gráfico 123">
          <a:extLst>
            <a:ext uri="{FF2B5EF4-FFF2-40B4-BE49-F238E27FC236}">
              <a16:creationId xmlns:a16="http://schemas.microsoft.com/office/drawing/2014/main" id="{6D56EE00-8DD0-4FC9-959A-BB64DA05A9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76</xdr:col>
      <xdr:colOff>10583</xdr:colOff>
      <xdr:row>80</xdr:row>
      <xdr:rowOff>10584</xdr:rowOff>
    </xdr:from>
    <xdr:to>
      <xdr:col>80</xdr:col>
      <xdr:colOff>567616</xdr:colOff>
      <xdr:row>111</xdr:row>
      <xdr:rowOff>137500</xdr:rowOff>
    </xdr:to>
    <xdr:graphicFrame macro="">
      <xdr:nvGraphicFramePr>
        <xdr:cNvPr id="125" name="Gráfico 124">
          <a:extLst>
            <a:ext uri="{FF2B5EF4-FFF2-40B4-BE49-F238E27FC236}">
              <a16:creationId xmlns:a16="http://schemas.microsoft.com/office/drawing/2014/main" id="{87215D1F-F022-4A17-ADAD-C1274506C8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71</xdr:col>
      <xdr:colOff>21167</xdr:colOff>
      <xdr:row>113</xdr:row>
      <xdr:rowOff>10583</xdr:rowOff>
    </xdr:from>
    <xdr:to>
      <xdr:col>76</xdr:col>
      <xdr:colOff>10583</xdr:colOff>
      <xdr:row>144</xdr:row>
      <xdr:rowOff>137499</xdr:rowOff>
    </xdr:to>
    <xdr:graphicFrame macro="">
      <xdr:nvGraphicFramePr>
        <xdr:cNvPr id="126" name="Gráfico 125">
          <a:extLst>
            <a:ext uri="{FF2B5EF4-FFF2-40B4-BE49-F238E27FC236}">
              <a16:creationId xmlns:a16="http://schemas.microsoft.com/office/drawing/2014/main" id="{25F6ECAF-F3C1-4458-9717-CD7F382288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76</xdr:col>
      <xdr:colOff>10583</xdr:colOff>
      <xdr:row>113</xdr:row>
      <xdr:rowOff>10584</xdr:rowOff>
    </xdr:from>
    <xdr:to>
      <xdr:col>80</xdr:col>
      <xdr:colOff>567616</xdr:colOff>
      <xdr:row>144</xdr:row>
      <xdr:rowOff>137500</xdr:rowOff>
    </xdr:to>
    <xdr:graphicFrame macro="">
      <xdr:nvGraphicFramePr>
        <xdr:cNvPr id="127" name="Gráfico 126">
          <a:extLst>
            <a:ext uri="{FF2B5EF4-FFF2-40B4-BE49-F238E27FC236}">
              <a16:creationId xmlns:a16="http://schemas.microsoft.com/office/drawing/2014/main" id="{1C98E20A-ED1C-4970-B1C9-08C75FC089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71</xdr:col>
      <xdr:colOff>21167</xdr:colOff>
      <xdr:row>146</xdr:row>
      <xdr:rowOff>10583</xdr:rowOff>
    </xdr:from>
    <xdr:to>
      <xdr:col>76</xdr:col>
      <xdr:colOff>10583</xdr:colOff>
      <xdr:row>177</xdr:row>
      <xdr:rowOff>137499</xdr:rowOff>
    </xdr:to>
    <xdr:graphicFrame macro="">
      <xdr:nvGraphicFramePr>
        <xdr:cNvPr id="128" name="Gráfico 127">
          <a:extLst>
            <a:ext uri="{FF2B5EF4-FFF2-40B4-BE49-F238E27FC236}">
              <a16:creationId xmlns:a16="http://schemas.microsoft.com/office/drawing/2014/main" id="{2DFBD164-4032-404D-B5D9-D6851464B5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76</xdr:col>
      <xdr:colOff>10583</xdr:colOff>
      <xdr:row>146</xdr:row>
      <xdr:rowOff>10584</xdr:rowOff>
    </xdr:from>
    <xdr:to>
      <xdr:col>80</xdr:col>
      <xdr:colOff>567616</xdr:colOff>
      <xdr:row>177</xdr:row>
      <xdr:rowOff>137500</xdr:rowOff>
    </xdr:to>
    <xdr:graphicFrame macro="">
      <xdr:nvGraphicFramePr>
        <xdr:cNvPr id="129" name="Gráfico 128">
          <a:extLst>
            <a:ext uri="{FF2B5EF4-FFF2-40B4-BE49-F238E27FC236}">
              <a16:creationId xmlns:a16="http://schemas.microsoft.com/office/drawing/2014/main" id="{5F4F2870-0F26-4ED2-9236-528516E1B2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71</xdr:col>
      <xdr:colOff>21167</xdr:colOff>
      <xdr:row>179</xdr:row>
      <xdr:rowOff>10583</xdr:rowOff>
    </xdr:from>
    <xdr:to>
      <xdr:col>76</xdr:col>
      <xdr:colOff>10583</xdr:colOff>
      <xdr:row>210</xdr:row>
      <xdr:rowOff>137499</xdr:rowOff>
    </xdr:to>
    <xdr:graphicFrame macro="">
      <xdr:nvGraphicFramePr>
        <xdr:cNvPr id="130" name="Gráfico 129">
          <a:extLst>
            <a:ext uri="{FF2B5EF4-FFF2-40B4-BE49-F238E27FC236}">
              <a16:creationId xmlns:a16="http://schemas.microsoft.com/office/drawing/2014/main" id="{DF9C6E4D-53F5-474A-B0A6-D383144630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76</xdr:col>
      <xdr:colOff>10583</xdr:colOff>
      <xdr:row>179</xdr:row>
      <xdr:rowOff>10584</xdr:rowOff>
    </xdr:from>
    <xdr:to>
      <xdr:col>80</xdr:col>
      <xdr:colOff>567616</xdr:colOff>
      <xdr:row>210</xdr:row>
      <xdr:rowOff>137500</xdr:rowOff>
    </xdr:to>
    <xdr:graphicFrame macro="">
      <xdr:nvGraphicFramePr>
        <xdr:cNvPr id="131" name="Gráfico 130">
          <a:extLst>
            <a:ext uri="{FF2B5EF4-FFF2-40B4-BE49-F238E27FC236}">
              <a16:creationId xmlns:a16="http://schemas.microsoft.com/office/drawing/2014/main" id="{91987FC7-4475-45BB-9D5A-5AAE19C9B3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71</xdr:col>
      <xdr:colOff>21167</xdr:colOff>
      <xdr:row>212</xdr:row>
      <xdr:rowOff>10583</xdr:rowOff>
    </xdr:from>
    <xdr:to>
      <xdr:col>76</xdr:col>
      <xdr:colOff>10583</xdr:colOff>
      <xdr:row>243</xdr:row>
      <xdr:rowOff>137499</xdr:rowOff>
    </xdr:to>
    <xdr:graphicFrame macro="">
      <xdr:nvGraphicFramePr>
        <xdr:cNvPr id="132" name="Gráfico 131">
          <a:extLst>
            <a:ext uri="{FF2B5EF4-FFF2-40B4-BE49-F238E27FC236}">
              <a16:creationId xmlns:a16="http://schemas.microsoft.com/office/drawing/2014/main" id="{749A6781-3107-4D64-B4E5-E7901FED30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76</xdr:col>
      <xdr:colOff>10583</xdr:colOff>
      <xdr:row>212</xdr:row>
      <xdr:rowOff>10584</xdr:rowOff>
    </xdr:from>
    <xdr:to>
      <xdr:col>80</xdr:col>
      <xdr:colOff>567616</xdr:colOff>
      <xdr:row>243</xdr:row>
      <xdr:rowOff>137500</xdr:rowOff>
    </xdr:to>
    <xdr:graphicFrame macro="">
      <xdr:nvGraphicFramePr>
        <xdr:cNvPr id="133" name="Gráfico 132">
          <a:extLst>
            <a:ext uri="{FF2B5EF4-FFF2-40B4-BE49-F238E27FC236}">
              <a16:creationId xmlns:a16="http://schemas.microsoft.com/office/drawing/2014/main" id="{67689C8A-5E9B-490F-8C1C-7B5644DAA8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71</xdr:col>
      <xdr:colOff>21167</xdr:colOff>
      <xdr:row>245</xdr:row>
      <xdr:rowOff>10583</xdr:rowOff>
    </xdr:from>
    <xdr:to>
      <xdr:col>76</xdr:col>
      <xdr:colOff>10583</xdr:colOff>
      <xdr:row>276</xdr:row>
      <xdr:rowOff>137499</xdr:rowOff>
    </xdr:to>
    <xdr:graphicFrame macro="">
      <xdr:nvGraphicFramePr>
        <xdr:cNvPr id="134" name="Gráfico 133">
          <a:extLst>
            <a:ext uri="{FF2B5EF4-FFF2-40B4-BE49-F238E27FC236}">
              <a16:creationId xmlns:a16="http://schemas.microsoft.com/office/drawing/2014/main" id="{4F281726-0D86-4813-9826-7218D272BC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76</xdr:col>
      <xdr:colOff>10583</xdr:colOff>
      <xdr:row>245</xdr:row>
      <xdr:rowOff>10584</xdr:rowOff>
    </xdr:from>
    <xdr:to>
      <xdr:col>80</xdr:col>
      <xdr:colOff>567616</xdr:colOff>
      <xdr:row>276</xdr:row>
      <xdr:rowOff>137500</xdr:rowOff>
    </xdr:to>
    <xdr:graphicFrame macro="">
      <xdr:nvGraphicFramePr>
        <xdr:cNvPr id="135" name="Gráfico 134">
          <a:extLst>
            <a:ext uri="{FF2B5EF4-FFF2-40B4-BE49-F238E27FC236}">
              <a16:creationId xmlns:a16="http://schemas.microsoft.com/office/drawing/2014/main" id="{E506F6D6-10BB-4BDC-A84C-65641CC3C2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twoCellAnchor>
    <xdr:from>
      <xdr:col>71</xdr:col>
      <xdr:colOff>21167</xdr:colOff>
      <xdr:row>278</xdr:row>
      <xdr:rowOff>10583</xdr:rowOff>
    </xdr:from>
    <xdr:to>
      <xdr:col>76</xdr:col>
      <xdr:colOff>10583</xdr:colOff>
      <xdr:row>309</xdr:row>
      <xdr:rowOff>137499</xdr:rowOff>
    </xdr:to>
    <xdr:graphicFrame macro="">
      <xdr:nvGraphicFramePr>
        <xdr:cNvPr id="136" name="Gráfico 135">
          <a:extLst>
            <a:ext uri="{FF2B5EF4-FFF2-40B4-BE49-F238E27FC236}">
              <a16:creationId xmlns:a16="http://schemas.microsoft.com/office/drawing/2014/main" id="{1342B41D-FBD6-4E83-AB2A-D048AE0AE5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9"/>
        </a:graphicData>
      </a:graphic>
    </xdr:graphicFrame>
    <xdr:clientData/>
  </xdr:twoCellAnchor>
  <xdr:twoCellAnchor>
    <xdr:from>
      <xdr:col>76</xdr:col>
      <xdr:colOff>10583</xdr:colOff>
      <xdr:row>278</xdr:row>
      <xdr:rowOff>10584</xdr:rowOff>
    </xdr:from>
    <xdr:to>
      <xdr:col>80</xdr:col>
      <xdr:colOff>567616</xdr:colOff>
      <xdr:row>309</xdr:row>
      <xdr:rowOff>137500</xdr:rowOff>
    </xdr:to>
    <xdr:graphicFrame macro="">
      <xdr:nvGraphicFramePr>
        <xdr:cNvPr id="137" name="Gráfico 136">
          <a:extLst>
            <a:ext uri="{FF2B5EF4-FFF2-40B4-BE49-F238E27FC236}">
              <a16:creationId xmlns:a16="http://schemas.microsoft.com/office/drawing/2014/main" id="{2BEABDA5-ACDE-44F8-90D7-61D4857FBC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twoCellAnchor>
  <xdr:twoCellAnchor>
    <xdr:from>
      <xdr:col>71</xdr:col>
      <xdr:colOff>21167</xdr:colOff>
      <xdr:row>311</xdr:row>
      <xdr:rowOff>10583</xdr:rowOff>
    </xdr:from>
    <xdr:to>
      <xdr:col>76</xdr:col>
      <xdr:colOff>10583</xdr:colOff>
      <xdr:row>342</xdr:row>
      <xdr:rowOff>137499</xdr:rowOff>
    </xdr:to>
    <xdr:graphicFrame macro="">
      <xdr:nvGraphicFramePr>
        <xdr:cNvPr id="138" name="Gráfico 137">
          <a:extLst>
            <a:ext uri="{FF2B5EF4-FFF2-40B4-BE49-F238E27FC236}">
              <a16:creationId xmlns:a16="http://schemas.microsoft.com/office/drawing/2014/main" id="{E1F70DBD-2EBA-4576-981C-8360846301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1"/>
        </a:graphicData>
      </a:graphic>
    </xdr:graphicFrame>
    <xdr:clientData/>
  </xdr:twoCellAnchor>
  <xdr:twoCellAnchor>
    <xdr:from>
      <xdr:col>76</xdr:col>
      <xdr:colOff>10583</xdr:colOff>
      <xdr:row>311</xdr:row>
      <xdr:rowOff>10584</xdr:rowOff>
    </xdr:from>
    <xdr:to>
      <xdr:col>80</xdr:col>
      <xdr:colOff>567616</xdr:colOff>
      <xdr:row>342</xdr:row>
      <xdr:rowOff>137500</xdr:rowOff>
    </xdr:to>
    <xdr:graphicFrame macro="">
      <xdr:nvGraphicFramePr>
        <xdr:cNvPr id="139" name="Gráfico 138">
          <a:extLst>
            <a:ext uri="{FF2B5EF4-FFF2-40B4-BE49-F238E27FC236}">
              <a16:creationId xmlns:a16="http://schemas.microsoft.com/office/drawing/2014/main" id="{CF3174B8-AF7B-4176-BB25-AD28A8F079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twoCellAnchor>
  <xdr:twoCellAnchor>
    <xdr:from>
      <xdr:col>71</xdr:col>
      <xdr:colOff>21167</xdr:colOff>
      <xdr:row>344</xdr:row>
      <xdr:rowOff>10583</xdr:rowOff>
    </xdr:from>
    <xdr:to>
      <xdr:col>76</xdr:col>
      <xdr:colOff>10583</xdr:colOff>
      <xdr:row>375</xdr:row>
      <xdr:rowOff>137499</xdr:rowOff>
    </xdr:to>
    <xdr:graphicFrame macro="">
      <xdr:nvGraphicFramePr>
        <xdr:cNvPr id="140" name="Gráfico 139">
          <a:extLst>
            <a:ext uri="{FF2B5EF4-FFF2-40B4-BE49-F238E27FC236}">
              <a16:creationId xmlns:a16="http://schemas.microsoft.com/office/drawing/2014/main" id="{31DB531E-6791-4781-B89F-0750F423ED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twoCellAnchor>
    <xdr:from>
      <xdr:col>76</xdr:col>
      <xdr:colOff>10583</xdr:colOff>
      <xdr:row>344</xdr:row>
      <xdr:rowOff>10584</xdr:rowOff>
    </xdr:from>
    <xdr:to>
      <xdr:col>80</xdr:col>
      <xdr:colOff>567616</xdr:colOff>
      <xdr:row>375</xdr:row>
      <xdr:rowOff>137500</xdr:rowOff>
    </xdr:to>
    <xdr:graphicFrame macro="">
      <xdr:nvGraphicFramePr>
        <xdr:cNvPr id="141" name="Gráfico 140">
          <a:extLst>
            <a:ext uri="{FF2B5EF4-FFF2-40B4-BE49-F238E27FC236}">
              <a16:creationId xmlns:a16="http://schemas.microsoft.com/office/drawing/2014/main" id="{D214EBA9-983E-4A19-B640-F216C3C852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4"/>
        </a:graphicData>
      </a:graphic>
    </xdr:graphicFrame>
    <xdr:clientData/>
  </xdr:twoCellAnchor>
  <xdr:twoCellAnchor>
    <xdr:from>
      <xdr:col>71</xdr:col>
      <xdr:colOff>21167</xdr:colOff>
      <xdr:row>377</xdr:row>
      <xdr:rowOff>10583</xdr:rowOff>
    </xdr:from>
    <xdr:to>
      <xdr:col>76</xdr:col>
      <xdr:colOff>10583</xdr:colOff>
      <xdr:row>408</xdr:row>
      <xdr:rowOff>137499</xdr:rowOff>
    </xdr:to>
    <xdr:graphicFrame macro="">
      <xdr:nvGraphicFramePr>
        <xdr:cNvPr id="142" name="Gráfico 141">
          <a:extLst>
            <a:ext uri="{FF2B5EF4-FFF2-40B4-BE49-F238E27FC236}">
              <a16:creationId xmlns:a16="http://schemas.microsoft.com/office/drawing/2014/main" id="{AE9F7659-EF06-4CC4-9A65-0335327642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5"/>
        </a:graphicData>
      </a:graphic>
    </xdr:graphicFrame>
    <xdr:clientData/>
  </xdr:twoCellAnchor>
  <xdr:twoCellAnchor>
    <xdr:from>
      <xdr:col>76</xdr:col>
      <xdr:colOff>10583</xdr:colOff>
      <xdr:row>377</xdr:row>
      <xdr:rowOff>10584</xdr:rowOff>
    </xdr:from>
    <xdr:to>
      <xdr:col>80</xdr:col>
      <xdr:colOff>567616</xdr:colOff>
      <xdr:row>408</xdr:row>
      <xdr:rowOff>137500</xdr:rowOff>
    </xdr:to>
    <xdr:graphicFrame macro="">
      <xdr:nvGraphicFramePr>
        <xdr:cNvPr id="143" name="Gráfico 142">
          <a:extLst>
            <a:ext uri="{FF2B5EF4-FFF2-40B4-BE49-F238E27FC236}">
              <a16:creationId xmlns:a16="http://schemas.microsoft.com/office/drawing/2014/main" id="{3E5D492D-151F-48E0-829B-12C6770B25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twoCellAnchor>
  <xdr:oneCellAnchor>
    <xdr:from>
      <xdr:col>12</xdr:col>
      <xdr:colOff>117472</xdr:colOff>
      <xdr:row>6</xdr:row>
      <xdr:rowOff>88899</xdr:rowOff>
    </xdr:from>
    <xdr:ext cx="228600" cy="228600"/>
    <xdr:pic>
      <xdr:nvPicPr>
        <xdr:cNvPr id="109" name="image3.png" descr="Alvo">
          <a:hlinkClick xmlns:r="http://schemas.openxmlformats.org/officeDocument/2006/relationships" r:id="rId97" tooltip="PROJEÇÃO DE RESULTADOS"/>
          <a:extLst>
            <a:ext uri="{FF2B5EF4-FFF2-40B4-BE49-F238E27FC236}">
              <a16:creationId xmlns:a16="http://schemas.microsoft.com/office/drawing/2014/main" id="{4E1A6BE1-1CAF-448E-A9B7-CCD23CA68141}"/>
            </a:ext>
          </a:extLst>
        </xdr:cNvPr>
        <xdr:cNvPicPr preferRelativeResize="0"/>
      </xdr:nvPicPr>
      <xdr:blipFill>
        <a:blip xmlns:r="http://schemas.openxmlformats.org/officeDocument/2006/relationships" r:embed="rId98" cstate="print"/>
        <a:stretch>
          <a:fillRect/>
        </a:stretch>
      </xdr:blipFill>
      <xdr:spPr>
        <a:xfrm>
          <a:off x="4371972" y="1041399"/>
          <a:ext cx="228600" cy="228600"/>
        </a:xfrm>
        <a:prstGeom prst="rect">
          <a:avLst/>
        </a:prstGeom>
        <a:noFill/>
      </xdr:spPr>
    </xdr:pic>
    <xdr:clientData fLocksWithSheet="0"/>
  </xdr:oneCellAnchor>
  <xdr:oneCellAnchor>
    <xdr:from>
      <xdr:col>12</xdr:col>
      <xdr:colOff>126997</xdr:colOff>
      <xdr:row>10</xdr:row>
      <xdr:rowOff>20105</xdr:rowOff>
    </xdr:from>
    <xdr:ext cx="238125" cy="238125"/>
    <xdr:pic>
      <xdr:nvPicPr>
        <xdr:cNvPr id="111" name="image4.png" descr="Leão">
          <a:hlinkClick xmlns:r="http://schemas.openxmlformats.org/officeDocument/2006/relationships" r:id="rId99" tooltip="DARF E DECLARAÇÃO DE IR"/>
          <a:extLst>
            <a:ext uri="{FF2B5EF4-FFF2-40B4-BE49-F238E27FC236}">
              <a16:creationId xmlns:a16="http://schemas.microsoft.com/office/drawing/2014/main" id="{6CF815EB-CF53-4196-BB8C-B6FF7E0BE527}"/>
            </a:ext>
          </a:extLst>
        </xdr:cNvPr>
        <xdr:cNvPicPr preferRelativeResize="0"/>
      </xdr:nvPicPr>
      <xdr:blipFill>
        <a:blip xmlns:r="http://schemas.openxmlformats.org/officeDocument/2006/relationships" r:embed="rId100" cstate="print"/>
        <a:stretch>
          <a:fillRect/>
        </a:stretch>
      </xdr:blipFill>
      <xdr:spPr>
        <a:xfrm>
          <a:off x="4381497" y="1649938"/>
          <a:ext cx="238125" cy="238125"/>
        </a:xfrm>
        <a:prstGeom prst="rect">
          <a:avLst/>
        </a:prstGeom>
        <a:noFill/>
      </xdr:spPr>
    </xdr:pic>
    <xdr:clientData fLocksWithSheet="0"/>
  </xdr:oneCellAnchor>
  <xdr:oneCellAnchor>
    <xdr:from>
      <xdr:col>12</xdr:col>
      <xdr:colOff>136522</xdr:colOff>
      <xdr:row>12</xdr:row>
      <xdr:rowOff>17989</xdr:rowOff>
    </xdr:from>
    <xdr:ext cx="228600" cy="228600"/>
    <xdr:pic>
      <xdr:nvPicPr>
        <xdr:cNvPr id="117" name="image1.png" descr="Calculadora">
          <a:hlinkClick xmlns:r="http://schemas.openxmlformats.org/officeDocument/2006/relationships" r:id="rId101" tooltip="CUSTOS DA B3"/>
          <a:extLst>
            <a:ext uri="{FF2B5EF4-FFF2-40B4-BE49-F238E27FC236}">
              <a16:creationId xmlns:a16="http://schemas.microsoft.com/office/drawing/2014/main" id="{E1B9F4CD-57A1-4B30-9E8A-69A68690DA19}"/>
            </a:ext>
          </a:extLst>
        </xdr:cNvPr>
        <xdr:cNvPicPr preferRelativeResize="0"/>
      </xdr:nvPicPr>
      <xdr:blipFill>
        <a:blip xmlns:r="http://schemas.openxmlformats.org/officeDocument/2006/relationships" r:embed="rId102" cstate="print"/>
        <a:stretch>
          <a:fillRect/>
        </a:stretch>
      </xdr:blipFill>
      <xdr:spPr>
        <a:xfrm>
          <a:off x="4391022" y="1986489"/>
          <a:ext cx="228600" cy="228600"/>
        </a:xfrm>
        <a:prstGeom prst="rect">
          <a:avLst/>
        </a:prstGeom>
        <a:noFill/>
      </xdr:spPr>
    </xdr:pic>
    <xdr:clientData fLocksWithSheet="0"/>
  </xdr:oneCellAnchor>
  <xdr:oneCellAnchor>
    <xdr:from>
      <xdr:col>12</xdr:col>
      <xdr:colOff>117472</xdr:colOff>
      <xdr:row>8</xdr:row>
      <xdr:rowOff>48681</xdr:rowOff>
    </xdr:from>
    <xdr:ext cx="238125" cy="238125"/>
    <xdr:pic>
      <xdr:nvPicPr>
        <xdr:cNvPr id="118" name="image7.png" descr="Carteira">
          <a:hlinkClick xmlns:r="http://schemas.openxmlformats.org/officeDocument/2006/relationships" r:id="rId103" tooltip="RESULTADOS"/>
          <a:extLst>
            <a:ext uri="{FF2B5EF4-FFF2-40B4-BE49-F238E27FC236}">
              <a16:creationId xmlns:a16="http://schemas.microsoft.com/office/drawing/2014/main" id="{98A831AF-31DC-4210-B5D0-A61FB5A154EE}"/>
            </a:ext>
          </a:extLst>
        </xdr:cNvPr>
        <xdr:cNvPicPr preferRelativeResize="0"/>
      </xdr:nvPicPr>
      <xdr:blipFill>
        <a:blip xmlns:r="http://schemas.openxmlformats.org/officeDocument/2006/relationships" r:embed="rId104" cstate="print"/>
        <a:stretch>
          <a:fillRect/>
        </a:stretch>
      </xdr:blipFill>
      <xdr:spPr>
        <a:xfrm>
          <a:off x="4371972" y="1339848"/>
          <a:ext cx="238125" cy="238125"/>
        </a:xfrm>
        <a:prstGeom prst="rect">
          <a:avLst/>
        </a:prstGeom>
        <a:noFill/>
      </xdr:spPr>
    </xdr:pic>
    <xdr:clientData fLocksWithSheet="0"/>
  </xdr:oneCellAnchor>
  <xdr:oneCellAnchor>
    <xdr:from>
      <xdr:col>12</xdr:col>
      <xdr:colOff>117472</xdr:colOff>
      <xdr:row>2</xdr:row>
      <xdr:rowOff>128060</xdr:rowOff>
    </xdr:from>
    <xdr:ext cx="209550" cy="219075"/>
    <xdr:pic>
      <xdr:nvPicPr>
        <xdr:cNvPr id="120" name="image6.png" descr="Livro aberto">
          <a:hlinkClick xmlns:r="http://schemas.openxmlformats.org/officeDocument/2006/relationships" r:id="rId105" tooltip="INSTRUÇÕES"/>
          <a:extLst>
            <a:ext uri="{FF2B5EF4-FFF2-40B4-BE49-F238E27FC236}">
              <a16:creationId xmlns:a16="http://schemas.microsoft.com/office/drawing/2014/main" id="{CCDA54FF-EF30-4003-B7C6-EFFEC4AE6472}"/>
            </a:ext>
          </a:extLst>
        </xdr:cNvPr>
        <xdr:cNvPicPr preferRelativeResize="0"/>
      </xdr:nvPicPr>
      <xdr:blipFill>
        <a:blip xmlns:r="http://schemas.openxmlformats.org/officeDocument/2006/relationships" r:embed="rId106" cstate="print"/>
        <a:stretch>
          <a:fillRect/>
        </a:stretch>
      </xdr:blipFill>
      <xdr:spPr>
        <a:xfrm>
          <a:off x="4371972" y="403227"/>
          <a:ext cx="209550" cy="219075"/>
        </a:xfrm>
        <a:prstGeom prst="rect">
          <a:avLst/>
        </a:prstGeom>
        <a:noFill/>
      </xdr:spPr>
    </xdr:pic>
    <xdr:clientData fLocksWithSheet="0"/>
  </xdr:oneCellAnchor>
  <xdr:oneCellAnchor>
    <xdr:from>
      <xdr:col>12</xdr:col>
      <xdr:colOff>126997</xdr:colOff>
      <xdr:row>4</xdr:row>
      <xdr:rowOff>129118</xdr:rowOff>
    </xdr:from>
    <xdr:ext cx="216000" cy="216000"/>
    <xdr:pic>
      <xdr:nvPicPr>
        <xdr:cNvPr id="144" name="image5.png">
          <a:hlinkClick xmlns:r="http://schemas.openxmlformats.org/officeDocument/2006/relationships" r:id="rId107" tooltip="PLANO DE TRADE"/>
          <a:extLst>
            <a:ext uri="{FF2B5EF4-FFF2-40B4-BE49-F238E27FC236}">
              <a16:creationId xmlns:a16="http://schemas.microsoft.com/office/drawing/2014/main" id="{F7C9F092-48FB-4BD0-98B5-708993156601}"/>
            </a:ext>
          </a:extLst>
        </xdr:cNvPr>
        <xdr:cNvPicPr preferRelativeResize="0"/>
      </xdr:nvPicPr>
      <xdr:blipFill>
        <a:blip xmlns:r="http://schemas.openxmlformats.org/officeDocument/2006/relationships" r:embed="rId108" cstate="print"/>
        <a:stretch>
          <a:fillRect/>
        </a:stretch>
      </xdr:blipFill>
      <xdr:spPr>
        <a:xfrm>
          <a:off x="4381497" y="742951"/>
          <a:ext cx="216000" cy="216000"/>
        </a:xfrm>
        <a:prstGeom prst="rect">
          <a:avLst/>
        </a:prstGeom>
        <a:noFill/>
      </xdr:spPr>
    </xdr:pic>
    <xdr:clientData fLocksWithSheet="0"/>
  </xdr:oneCellAnchor>
  <xdr:twoCellAnchor>
    <xdr:from>
      <xdr:col>1</xdr:col>
      <xdr:colOff>42332</xdr:colOff>
      <xdr:row>1</xdr:row>
      <xdr:rowOff>21166</xdr:rowOff>
    </xdr:from>
    <xdr:to>
      <xdr:col>5</xdr:col>
      <xdr:colOff>148166</xdr:colOff>
      <xdr:row>9</xdr:row>
      <xdr:rowOff>84666</xdr:rowOff>
    </xdr:to>
    <xdr:grpSp>
      <xdr:nvGrpSpPr>
        <xdr:cNvPr id="66" name="Agrupar 65">
          <a:extLst>
            <a:ext uri="{FF2B5EF4-FFF2-40B4-BE49-F238E27FC236}">
              <a16:creationId xmlns:a16="http://schemas.microsoft.com/office/drawing/2014/main" id="{F3115DAF-FB15-44A3-B383-E7C9E1E250D7}"/>
            </a:ext>
          </a:extLst>
        </xdr:cNvPr>
        <xdr:cNvGrpSpPr/>
      </xdr:nvGrpSpPr>
      <xdr:grpSpPr>
        <a:xfrm>
          <a:off x="156632" y="125941"/>
          <a:ext cx="1296459" cy="1435100"/>
          <a:chOff x="201082" y="126999"/>
          <a:chExt cx="1291167" cy="1418167"/>
        </a:xfrm>
      </xdr:grpSpPr>
      <xdr:sp macro="" textlink="">
        <xdr:nvSpPr>
          <xdr:cNvPr id="12" name="Triângulo Retângulo 11">
            <a:extLst>
              <a:ext uri="{FF2B5EF4-FFF2-40B4-BE49-F238E27FC236}">
                <a16:creationId xmlns:a16="http://schemas.microsoft.com/office/drawing/2014/main" id="{3E994394-46DD-48FB-818B-FB50AABDDA50}"/>
              </a:ext>
            </a:extLst>
          </xdr:cNvPr>
          <xdr:cNvSpPr/>
        </xdr:nvSpPr>
        <xdr:spPr>
          <a:xfrm rot="5400000">
            <a:off x="137582" y="190499"/>
            <a:ext cx="1418167" cy="1291167"/>
          </a:xfrm>
          <a:prstGeom prst="r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pt-BR" sz="1100"/>
          </a:p>
        </xdr:txBody>
      </xdr:sp>
      <xdr:sp macro="" textlink="">
        <xdr:nvSpPr>
          <xdr:cNvPr id="63" name="Elipse 62">
            <a:extLst>
              <a:ext uri="{FF2B5EF4-FFF2-40B4-BE49-F238E27FC236}">
                <a16:creationId xmlns:a16="http://schemas.microsoft.com/office/drawing/2014/main" id="{D10C095A-DC6A-4F5C-9CBE-DFF4514C8AB0}"/>
              </a:ext>
            </a:extLst>
          </xdr:cNvPr>
          <xdr:cNvSpPr/>
        </xdr:nvSpPr>
        <xdr:spPr>
          <a:xfrm>
            <a:off x="370417" y="306917"/>
            <a:ext cx="370417" cy="370417"/>
          </a:xfrm>
          <a:prstGeom prst="ellipse">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twoCellAnchor editAs="oneCell">
    <xdr:from>
      <xdr:col>15</xdr:col>
      <xdr:colOff>169335</xdr:colOff>
      <xdr:row>2</xdr:row>
      <xdr:rowOff>116415</xdr:rowOff>
    </xdr:from>
    <xdr:to>
      <xdr:col>15</xdr:col>
      <xdr:colOff>560919</xdr:colOff>
      <xdr:row>4</xdr:row>
      <xdr:rowOff>169333</xdr:rowOff>
    </xdr:to>
    <xdr:pic>
      <xdr:nvPicPr>
        <xdr:cNvPr id="11" name="Gráfico 10" descr="Gráfico de barras">
          <a:hlinkClick xmlns:r="http://schemas.openxmlformats.org/officeDocument/2006/relationships" r:id="rId109" tooltip="GRÁFICOS"/>
          <a:extLst>
            <a:ext uri="{FF2B5EF4-FFF2-40B4-BE49-F238E27FC236}">
              <a16:creationId xmlns:a16="http://schemas.microsoft.com/office/drawing/2014/main" id="{DE3203CB-94DF-4229-AA24-ABBF80E98C11}"/>
            </a:ext>
          </a:extLst>
        </xdr:cNvPr>
        <xdr:cNvPicPr>
          <a:picLocks noChangeAspect="1"/>
        </xdr:cNvPicPr>
      </xdr:nvPicPr>
      <xdr:blipFill>
        <a:blip xmlns:r="http://schemas.openxmlformats.org/officeDocument/2006/relationships" r:embed="rId110" cstate="print">
          <a:extLst>
            <a:ext uri="{28A0092B-C50C-407E-A947-70E740481C1C}">
              <a14:useLocalDpi xmlns:a14="http://schemas.microsoft.com/office/drawing/2010/main" val="0"/>
            </a:ext>
            <a:ext uri="{96DAC541-7B7A-43D3-8B79-37D633B846F1}">
              <asvg:svgBlip xmlns:asvg="http://schemas.microsoft.com/office/drawing/2016/SVG/main" r:embed="rId111"/>
            </a:ext>
          </a:extLst>
        </a:blip>
        <a:stretch>
          <a:fillRect/>
        </a:stretch>
      </xdr:blipFill>
      <xdr:spPr>
        <a:xfrm>
          <a:off x="5450418" y="391582"/>
          <a:ext cx="391584" cy="391584"/>
        </a:xfrm>
        <a:prstGeom prst="rect">
          <a:avLst/>
        </a:prstGeom>
      </xdr:spPr>
    </xdr:pic>
    <xdr:clientData/>
  </xdr:twoCellAnchor>
  <xdr:twoCellAnchor editAs="oneCell">
    <xdr:from>
      <xdr:col>15</xdr:col>
      <xdr:colOff>215334</xdr:colOff>
      <xdr:row>5</xdr:row>
      <xdr:rowOff>109498</xdr:rowOff>
    </xdr:from>
    <xdr:to>
      <xdr:col>15</xdr:col>
      <xdr:colOff>508000</xdr:colOff>
      <xdr:row>7</xdr:row>
      <xdr:rowOff>63498</xdr:rowOff>
    </xdr:to>
    <xdr:pic>
      <xdr:nvPicPr>
        <xdr:cNvPr id="25" name="Gráfico 24" descr="Moedas">
          <a:hlinkClick xmlns:r="http://schemas.openxmlformats.org/officeDocument/2006/relationships" r:id="rId112" tooltip="SAQUES E APORTES"/>
          <a:extLst>
            <a:ext uri="{FF2B5EF4-FFF2-40B4-BE49-F238E27FC236}">
              <a16:creationId xmlns:a16="http://schemas.microsoft.com/office/drawing/2014/main" id="{E5DD748A-73D7-43D1-AAB6-34E736ECE7F1}"/>
            </a:ext>
          </a:extLst>
        </xdr:cNvPr>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val="0"/>
            </a:ext>
            <a:ext uri="{96DAC541-7B7A-43D3-8B79-37D633B846F1}">
              <asvg:svgBlip xmlns:asvg="http://schemas.microsoft.com/office/drawing/2016/SVG/main" r:embed="rId114"/>
            </a:ext>
          </a:extLst>
        </a:blip>
        <a:stretch>
          <a:fillRect/>
        </a:stretch>
      </xdr:blipFill>
      <xdr:spPr>
        <a:xfrm>
          <a:off x="5496417" y="892665"/>
          <a:ext cx="292666" cy="292666"/>
        </a:xfrm>
        <a:prstGeom prst="rect">
          <a:avLst/>
        </a:prstGeom>
      </xdr:spPr>
    </xdr:pic>
    <xdr:clientData/>
  </xdr:twoCellAnchor>
  <xdr:oneCellAnchor>
    <xdr:from>
      <xdr:col>2</xdr:col>
      <xdr:colOff>84665</xdr:colOff>
      <xdr:row>2</xdr:row>
      <xdr:rowOff>52917</xdr:rowOff>
    </xdr:from>
    <xdr:ext cx="284276" cy="298142"/>
    <xdr:pic>
      <xdr:nvPicPr>
        <xdr:cNvPr id="108" name="image2.png" descr="Casa">
          <a:hlinkClick xmlns:r="http://schemas.openxmlformats.org/officeDocument/2006/relationships" r:id="rId115" tooltip="MENU"/>
          <a:extLst>
            <a:ext uri="{FF2B5EF4-FFF2-40B4-BE49-F238E27FC236}">
              <a16:creationId xmlns:a16="http://schemas.microsoft.com/office/drawing/2014/main" id="{C81293D1-BF5E-41F5-8A0D-F8378D2F6612}"/>
            </a:ext>
          </a:extLst>
        </xdr:cNvPr>
        <xdr:cNvPicPr preferRelativeResize="0"/>
      </xdr:nvPicPr>
      <xdr:blipFill>
        <a:blip xmlns:r="http://schemas.openxmlformats.org/officeDocument/2006/relationships" r:embed="rId116" cstate="print"/>
        <a:stretch>
          <a:fillRect/>
        </a:stretch>
      </xdr:blipFill>
      <xdr:spPr>
        <a:xfrm>
          <a:off x="412748" y="328084"/>
          <a:ext cx="284276" cy="298142"/>
        </a:xfrm>
        <a:prstGeom prst="rect">
          <a:avLst/>
        </a:prstGeom>
        <a:noFill/>
      </xdr:spPr>
    </xdr:pic>
    <xdr:clientData fLocksWithSheet="0"/>
  </xdr:oneCellAnchor>
  <xdr:twoCellAnchor>
    <xdr:from>
      <xdr:col>15</xdr:col>
      <xdr:colOff>656167</xdr:colOff>
      <xdr:row>3</xdr:row>
      <xdr:rowOff>0</xdr:rowOff>
    </xdr:from>
    <xdr:to>
      <xdr:col>17</xdr:col>
      <xdr:colOff>179917</xdr:colOff>
      <xdr:row>4</xdr:row>
      <xdr:rowOff>105833</xdr:rowOff>
    </xdr:to>
    <xdr:sp macro="" textlink="">
      <xdr:nvSpPr>
        <xdr:cNvPr id="72" name="Retângulo: Biselado 71">
          <a:hlinkClick xmlns:r="http://schemas.openxmlformats.org/officeDocument/2006/relationships" r:id="rId109" tooltip="ANÁLISE GRÁFICA DE RESULTADOS"/>
          <a:extLst>
            <a:ext uri="{FF2B5EF4-FFF2-40B4-BE49-F238E27FC236}">
              <a16:creationId xmlns:a16="http://schemas.microsoft.com/office/drawing/2014/main" id="{C33C0102-4740-4FCC-BFE8-38050260971A}"/>
            </a:ext>
          </a:extLst>
        </xdr:cNvPr>
        <xdr:cNvSpPr/>
      </xdr:nvSpPr>
      <xdr:spPr>
        <a:xfrm>
          <a:off x="5937250" y="444500"/>
          <a:ext cx="836084" cy="275166"/>
        </a:xfrm>
        <a:prstGeom prst="bevel">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pt-BR" sz="1000" b="0">
              <a:solidFill>
                <a:schemeClr val="bg1">
                  <a:lumMod val="75000"/>
                </a:schemeClr>
              </a:solidFill>
              <a:latin typeface="Bahnschrift SemiCondensed" panose="020B0502040204020203" pitchFamily="34" charset="0"/>
            </a:rPr>
            <a:t>GRAFICOS</a:t>
          </a:r>
          <a:endParaRPr lang="pt-BR" sz="1100" b="0">
            <a:solidFill>
              <a:schemeClr val="bg1">
                <a:lumMod val="75000"/>
              </a:schemeClr>
            </a:solidFill>
            <a:latin typeface="Bahnschrift SemiCondensed" panose="020B0502040204020203" pitchFamily="34" charset="0"/>
          </a:endParaRPr>
        </a:p>
      </xdr:txBody>
    </xdr:sp>
    <xdr:clientData/>
  </xdr:twoCellAnchor>
  <xdr:twoCellAnchor>
    <xdr:from>
      <xdr:col>15</xdr:col>
      <xdr:colOff>660401</xdr:colOff>
      <xdr:row>5</xdr:row>
      <xdr:rowOff>78316</xdr:rowOff>
    </xdr:from>
    <xdr:to>
      <xdr:col>18</xdr:col>
      <xdr:colOff>169335</xdr:colOff>
      <xdr:row>7</xdr:row>
      <xdr:rowOff>14816</xdr:rowOff>
    </xdr:to>
    <xdr:sp macro="" textlink="">
      <xdr:nvSpPr>
        <xdr:cNvPr id="147" name="Retângulo: Biselado 146">
          <a:hlinkClick xmlns:r="http://schemas.openxmlformats.org/officeDocument/2006/relationships" r:id="rId112" tooltip="SAQUES E APORTES"/>
          <a:extLst>
            <a:ext uri="{FF2B5EF4-FFF2-40B4-BE49-F238E27FC236}">
              <a16:creationId xmlns:a16="http://schemas.microsoft.com/office/drawing/2014/main" id="{4C3424AE-6750-46BF-85BA-949B7AF6C092}"/>
            </a:ext>
          </a:extLst>
        </xdr:cNvPr>
        <xdr:cNvSpPr/>
      </xdr:nvSpPr>
      <xdr:spPr>
        <a:xfrm>
          <a:off x="5941484" y="861483"/>
          <a:ext cx="1339851" cy="275166"/>
        </a:xfrm>
        <a:prstGeom prst="bevel">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pt-BR" sz="1000" b="0">
              <a:solidFill>
                <a:schemeClr val="bg1">
                  <a:lumMod val="75000"/>
                </a:schemeClr>
              </a:solidFill>
              <a:latin typeface="Bahnschrift SemiCondensed" panose="020B0502040204020203" pitchFamily="34" charset="0"/>
            </a:rPr>
            <a:t>SAQUES</a:t>
          </a:r>
          <a:r>
            <a:rPr lang="pt-BR" sz="1100" b="0">
              <a:solidFill>
                <a:schemeClr val="bg1">
                  <a:lumMod val="75000"/>
                </a:schemeClr>
              </a:solidFill>
              <a:latin typeface="Bahnschrift SemiCondensed" panose="020B0502040204020203" pitchFamily="34" charset="0"/>
            </a:rPr>
            <a:t> </a:t>
          </a:r>
          <a:r>
            <a:rPr lang="pt-BR" sz="1000" b="0">
              <a:solidFill>
                <a:schemeClr val="bg1">
                  <a:lumMod val="75000"/>
                </a:schemeClr>
              </a:solidFill>
              <a:latin typeface="Bahnschrift SemiCondensed" panose="020B0502040204020203" pitchFamily="34" charset="0"/>
            </a:rPr>
            <a:t>E APORTES</a:t>
          </a:r>
          <a:endParaRPr lang="pt-BR" sz="1100" b="0">
            <a:solidFill>
              <a:schemeClr val="bg1">
                <a:lumMod val="75000"/>
              </a:schemeClr>
            </a:solidFill>
            <a:latin typeface="Bahnschrift SemiCondensed" panose="020B0502040204020203" pitchFamily="34" charset="0"/>
          </a:endParaRPr>
        </a:p>
      </xdr:txBody>
    </xdr:sp>
    <xdr:clientData/>
  </xdr:twoCellAnchor>
  <xdr:twoCellAnchor>
    <xdr:from>
      <xdr:col>15</xdr:col>
      <xdr:colOff>654052</xdr:colOff>
      <xdr:row>7</xdr:row>
      <xdr:rowOff>135465</xdr:rowOff>
    </xdr:from>
    <xdr:to>
      <xdr:col>19</xdr:col>
      <xdr:colOff>42333</xdr:colOff>
      <xdr:row>9</xdr:row>
      <xdr:rowOff>71964</xdr:rowOff>
    </xdr:to>
    <xdr:sp macro="" textlink="">
      <xdr:nvSpPr>
        <xdr:cNvPr id="148" name="Retângulo: Biselado 147">
          <a:hlinkClick xmlns:r="http://schemas.openxmlformats.org/officeDocument/2006/relationships" r:id="rId117"/>
          <a:extLst>
            <a:ext uri="{FF2B5EF4-FFF2-40B4-BE49-F238E27FC236}">
              <a16:creationId xmlns:a16="http://schemas.microsoft.com/office/drawing/2014/main" id="{37EC704C-2EFD-4C4D-8D24-5980886DC64F}"/>
            </a:ext>
          </a:extLst>
        </xdr:cNvPr>
        <xdr:cNvSpPr/>
      </xdr:nvSpPr>
      <xdr:spPr>
        <a:xfrm>
          <a:off x="5935135" y="1257298"/>
          <a:ext cx="1684865" cy="275166"/>
        </a:xfrm>
        <a:prstGeom prst="bevel">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pt-BR" sz="1000" b="0">
              <a:solidFill>
                <a:schemeClr val="bg1">
                  <a:lumMod val="75000"/>
                </a:schemeClr>
              </a:solidFill>
              <a:latin typeface="Bahnschrift SemiCondensed" panose="020B0502040204020203" pitchFamily="34" charset="0"/>
            </a:rPr>
            <a:t>ACESSE NOSSO</a:t>
          </a:r>
          <a:r>
            <a:rPr lang="pt-BR" sz="1000" b="0" baseline="0">
              <a:solidFill>
                <a:schemeClr val="bg1">
                  <a:lumMod val="75000"/>
                </a:schemeClr>
              </a:solidFill>
              <a:latin typeface="Bahnschrift SemiCondensed" panose="020B0502040204020203" pitchFamily="34" charset="0"/>
            </a:rPr>
            <a:t> WEBSITE</a:t>
          </a:r>
          <a:endParaRPr lang="pt-BR" sz="1000" b="0">
            <a:solidFill>
              <a:schemeClr val="bg1">
                <a:lumMod val="75000"/>
              </a:schemeClr>
            </a:solidFill>
            <a:latin typeface="Bahnschrift SemiCondensed" panose="020B0502040204020203" pitchFamily="34" charset="0"/>
          </a:endParaRPr>
        </a:p>
      </xdr:txBody>
    </xdr:sp>
    <xdr:clientData/>
  </xdr:twoCellAnchor>
  <xdr:twoCellAnchor editAs="oneCell">
    <xdr:from>
      <xdr:col>15</xdr:col>
      <xdr:colOff>179919</xdr:colOff>
      <xdr:row>7</xdr:row>
      <xdr:rowOff>93415</xdr:rowOff>
    </xdr:from>
    <xdr:to>
      <xdr:col>15</xdr:col>
      <xdr:colOff>550335</xdr:colOff>
      <xdr:row>9</xdr:row>
      <xdr:rowOff>125164</xdr:rowOff>
    </xdr:to>
    <xdr:pic>
      <xdr:nvPicPr>
        <xdr:cNvPr id="75" name="Gráfico 74" descr="Internet">
          <a:hlinkClick xmlns:r="http://schemas.openxmlformats.org/officeDocument/2006/relationships" r:id="rId117"/>
          <a:extLst>
            <a:ext uri="{FF2B5EF4-FFF2-40B4-BE49-F238E27FC236}">
              <a16:creationId xmlns:a16="http://schemas.microsoft.com/office/drawing/2014/main" id="{AC06E5D0-D22D-4AA1-AFEE-6CEFED1B463F}"/>
            </a:ext>
          </a:extLst>
        </xdr:cNvPr>
        <xdr:cNvPicPr>
          <a:picLocks noChangeAspect="1"/>
        </xdr:cNvPicPr>
      </xdr:nvPicPr>
      <xdr:blipFill>
        <a:blip xmlns:r="http://schemas.openxmlformats.org/officeDocument/2006/relationships" r:embed="rId118" cstate="print">
          <a:extLst>
            <a:ext uri="{28A0092B-C50C-407E-A947-70E740481C1C}">
              <a14:useLocalDpi xmlns:a14="http://schemas.microsoft.com/office/drawing/2010/main" val="0"/>
            </a:ext>
            <a:ext uri="{96DAC541-7B7A-43D3-8B79-37D633B846F1}">
              <asvg:svgBlip xmlns:asvg="http://schemas.microsoft.com/office/drawing/2016/SVG/main" r:embed="rId119"/>
            </a:ext>
          </a:extLst>
        </a:blip>
        <a:stretch>
          <a:fillRect/>
        </a:stretch>
      </xdr:blipFill>
      <xdr:spPr>
        <a:xfrm>
          <a:off x="5461002" y="1215248"/>
          <a:ext cx="370416" cy="370416"/>
        </a:xfrm>
        <a:prstGeom prst="rect">
          <a:avLst/>
        </a:prstGeom>
      </xdr:spPr>
    </xdr:pic>
    <xdr:clientData/>
  </xdr:twoCellAnchor>
  <xdr:twoCellAnchor>
    <xdr:from>
      <xdr:col>19</xdr:col>
      <xdr:colOff>202407</xdr:colOff>
      <xdr:row>2</xdr:row>
      <xdr:rowOff>152400</xdr:rowOff>
    </xdr:from>
    <xdr:to>
      <xdr:col>28</xdr:col>
      <xdr:colOff>732657</xdr:colOff>
      <xdr:row>4</xdr:row>
      <xdr:rowOff>136138</xdr:rowOff>
    </xdr:to>
    <xdr:sp macro="" textlink="">
      <xdr:nvSpPr>
        <xdr:cNvPr id="163" name="Retângulo: Biselado 162">
          <a:hlinkClick xmlns:r="http://schemas.openxmlformats.org/officeDocument/2006/relationships" r:id="rId120" tooltip="Adquira o Plano Anual da Planilha Completa Day Trade"/>
          <a:extLst>
            <a:ext uri="{FF2B5EF4-FFF2-40B4-BE49-F238E27FC236}">
              <a16:creationId xmlns:a16="http://schemas.microsoft.com/office/drawing/2014/main" id="{C9976054-2B9C-4485-B565-E30543601610}"/>
            </a:ext>
          </a:extLst>
        </xdr:cNvPr>
        <xdr:cNvSpPr/>
      </xdr:nvSpPr>
      <xdr:spPr>
        <a:xfrm>
          <a:off x="7784307" y="428625"/>
          <a:ext cx="6912000"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ADQUIRIR</a:t>
          </a:r>
          <a:r>
            <a:rPr lang="pt-BR" sz="1100" b="1" baseline="0">
              <a:solidFill>
                <a:schemeClr val="tx2"/>
              </a:solidFill>
              <a:latin typeface="Bahnschrift SemiCondensed" panose="020B0502040204020203" pitchFamily="34" charset="0"/>
            </a:rPr>
            <a:t> </a:t>
          </a:r>
          <a:r>
            <a:rPr lang="pt-BR" sz="1100" b="1">
              <a:solidFill>
                <a:schemeClr val="tx2"/>
              </a:solidFill>
              <a:latin typeface="Bahnschrift SemiCondensed" panose="020B0502040204020203" pitchFamily="34" charset="0"/>
            </a:rPr>
            <a:t>PLANILHA DAY TRADE</a:t>
          </a:r>
          <a:r>
            <a:rPr lang="pt-BR" sz="1100" b="1" baseline="0">
              <a:solidFill>
                <a:schemeClr val="tx2"/>
              </a:solidFill>
              <a:latin typeface="Bahnschrift SemiCondensed" panose="020B0502040204020203" pitchFamily="34" charset="0"/>
            </a:rPr>
            <a:t> PREMIUM - Esta Planilha tem 365 dias de utilização (Prazo de Expiração-1 ano)</a:t>
          </a:r>
          <a:endParaRPr lang="pt-BR" sz="1100" b="1">
            <a:solidFill>
              <a:schemeClr val="tx2"/>
            </a:solidFill>
            <a:latin typeface="Bahnschrift SemiCondensed" panose="020B0502040204020203" pitchFamily="34" charset="0"/>
          </a:endParaRPr>
        </a:p>
      </xdr:txBody>
    </xdr:sp>
    <xdr:clientData/>
  </xdr:twoCellAnchor>
  <xdr:twoCellAnchor>
    <xdr:from>
      <xdr:col>19</xdr:col>
      <xdr:colOff>315316</xdr:colOff>
      <xdr:row>3</xdr:row>
      <xdr:rowOff>15114</xdr:rowOff>
    </xdr:from>
    <xdr:to>
      <xdr:col>19</xdr:col>
      <xdr:colOff>568003</xdr:colOff>
      <xdr:row>4</xdr:row>
      <xdr:rowOff>95664</xdr:rowOff>
    </xdr:to>
    <xdr:pic>
      <xdr:nvPicPr>
        <xdr:cNvPr id="164" name="Gráfico 163" descr="Carrinho de compras">
          <a:hlinkClick xmlns:r="http://schemas.openxmlformats.org/officeDocument/2006/relationships" r:id="rId120" tooltip="Adquira o Plano Anual da Planilha Completa Day Trade"/>
          <a:extLst>
            <a:ext uri="{FF2B5EF4-FFF2-40B4-BE49-F238E27FC236}">
              <a16:creationId xmlns:a16="http://schemas.microsoft.com/office/drawing/2014/main" id="{EC25B64C-B22D-4BC9-9E08-530C84D44119}"/>
            </a:ext>
          </a:extLst>
        </xdr:cNvPr>
        <xdr:cNvPicPr>
          <a:picLocks noChangeAspect="1"/>
        </xdr:cNvPicPr>
      </xdr:nvPicPr>
      <xdr:blipFill>
        <a:blip xmlns:r="http://schemas.openxmlformats.org/officeDocument/2006/relationships" r:embed="rId121" cstate="print">
          <a:extLst>
            <a:ext uri="{28A0092B-C50C-407E-A947-70E740481C1C}">
              <a14:useLocalDpi xmlns:a14="http://schemas.microsoft.com/office/drawing/2010/main" val="0"/>
            </a:ext>
            <a:ext uri="{96DAC541-7B7A-43D3-8B79-37D633B846F1}">
              <asvg:svgBlip xmlns:asvg="http://schemas.microsoft.com/office/drawing/2016/SVG/main" r:embed="rId122"/>
            </a:ext>
          </a:extLst>
        </a:blip>
        <a:stretch>
          <a:fillRect/>
        </a:stretch>
      </xdr:blipFill>
      <xdr:spPr>
        <a:xfrm>
          <a:off x="7897216" y="462789"/>
          <a:ext cx="252687" cy="252000"/>
        </a:xfrm>
        <a:prstGeom prst="rect">
          <a:avLst/>
        </a:prstGeom>
      </xdr:spPr>
    </xdr:pic>
    <xdr:clientData/>
  </xdr:twoCellAnchor>
  <xdr:twoCellAnchor>
    <xdr:from>
      <xdr:col>19</xdr:col>
      <xdr:colOff>200025</xdr:colOff>
      <xdr:row>5</xdr:row>
      <xdr:rowOff>48612</xdr:rowOff>
    </xdr:from>
    <xdr:to>
      <xdr:col>28</xdr:col>
      <xdr:colOff>730275</xdr:colOff>
      <xdr:row>7</xdr:row>
      <xdr:rowOff>32350</xdr:rowOff>
    </xdr:to>
    <xdr:sp macro="" textlink="">
      <xdr:nvSpPr>
        <xdr:cNvPr id="165" name="Retângulo: Biselado 164">
          <a:hlinkClick xmlns:r="http://schemas.openxmlformats.org/officeDocument/2006/relationships" r:id="rId123" tooltip="Participe do Programa de Afiliados da Planilha Completa Day Trade"/>
          <a:extLst>
            <a:ext uri="{FF2B5EF4-FFF2-40B4-BE49-F238E27FC236}">
              <a16:creationId xmlns:a16="http://schemas.microsoft.com/office/drawing/2014/main" id="{686E4149-6560-442B-9097-4101E7DE4F40}"/>
            </a:ext>
          </a:extLst>
        </xdr:cNvPr>
        <xdr:cNvSpPr/>
      </xdr:nvSpPr>
      <xdr:spPr>
        <a:xfrm>
          <a:off x="7781925" y="839187"/>
          <a:ext cx="6912000"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INDIQUE</a:t>
          </a:r>
          <a:r>
            <a:rPr lang="pt-BR" sz="1100" b="1" baseline="0">
              <a:solidFill>
                <a:schemeClr val="tx2"/>
              </a:solidFill>
              <a:latin typeface="Bahnschrift SemiCondensed" panose="020B0502040204020203" pitchFamily="34" charset="0"/>
            </a:rPr>
            <a:t> A PLANILHA DAY TRADE PREMIUM E GANHE COMISSÕES</a:t>
          </a:r>
          <a:endParaRPr lang="pt-BR" sz="1600" b="1">
            <a:solidFill>
              <a:schemeClr val="tx2"/>
            </a:solidFill>
            <a:latin typeface="Bahnschrift SemiCondensed" panose="020B0502040204020203" pitchFamily="34" charset="0"/>
          </a:endParaRPr>
        </a:p>
      </xdr:txBody>
    </xdr:sp>
    <xdr:clientData/>
  </xdr:twoCellAnchor>
  <xdr:twoCellAnchor>
    <xdr:from>
      <xdr:col>19</xdr:col>
      <xdr:colOff>315316</xdr:colOff>
      <xdr:row>5</xdr:row>
      <xdr:rowOff>73249</xdr:rowOff>
    </xdr:from>
    <xdr:to>
      <xdr:col>19</xdr:col>
      <xdr:colOff>568003</xdr:colOff>
      <xdr:row>6</xdr:row>
      <xdr:rowOff>153799</xdr:rowOff>
    </xdr:to>
    <xdr:pic>
      <xdr:nvPicPr>
        <xdr:cNvPr id="166" name="Gráfico 165" descr="Moedas">
          <a:hlinkClick xmlns:r="http://schemas.openxmlformats.org/officeDocument/2006/relationships" r:id="rId123" tooltip="Participe do Programa de Afiliados da Planilha Completa Day Trade"/>
          <a:extLst>
            <a:ext uri="{FF2B5EF4-FFF2-40B4-BE49-F238E27FC236}">
              <a16:creationId xmlns:a16="http://schemas.microsoft.com/office/drawing/2014/main" id="{2FAB1F5C-7128-485B-8AB9-EF627B25DA69}"/>
            </a:ext>
          </a:extLst>
        </xdr:cNvPr>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val="0"/>
            </a:ext>
            <a:ext uri="{96DAC541-7B7A-43D3-8B79-37D633B846F1}">
              <asvg:svgBlip xmlns:asvg="http://schemas.microsoft.com/office/drawing/2016/SVG/main" r:embed="rId114"/>
            </a:ext>
          </a:extLst>
        </a:blip>
        <a:stretch>
          <a:fillRect/>
        </a:stretch>
      </xdr:blipFill>
      <xdr:spPr>
        <a:xfrm>
          <a:off x="7897216" y="863824"/>
          <a:ext cx="252687" cy="252000"/>
        </a:xfrm>
        <a:prstGeom prst="rect">
          <a:avLst/>
        </a:prstGeom>
      </xdr:spPr>
    </xdr:pic>
    <xdr:clientData/>
  </xdr:twoCellAnchor>
  <xdr:twoCellAnchor>
    <xdr:from>
      <xdr:col>19</xdr:col>
      <xdr:colOff>200025</xdr:colOff>
      <xdr:row>7</xdr:row>
      <xdr:rowOff>111512</xdr:rowOff>
    </xdr:from>
    <xdr:to>
      <xdr:col>28</xdr:col>
      <xdr:colOff>730275</xdr:colOff>
      <xdr:row>9</xdr:row>
      <xdr:rowOff>95250</xdr:rowOff>
    </xdr:to>
    <xdr:sp macro="" textlink="">
      <xdr:nvSpPr>
        <xdr:cNvPr id="167" name="Retângulo: Biselado 166">
          <a:hlinkClick xmlns:r="http://schemas.openxmlformats.org/officeDocument/2006/relationships" r:id="rId124" tooltip="Solicite um suporte ou serviço"/>
          <a:extLst>
            <a:ext uri="{FF2B5EF4-FFF2-40B4-BE49-F238E27FC236}">
              <a16:creationId xmlns:a16="http://schemas.microsoft.com/office/drawing/2014/main" id="{804BAA32-D6EB-4AC7-8591-C82B7193A36F}"/>
            </a:ext>
          </a:extLst>
        </xdr:cNvPr>
        <xdr:cNvSpPr/>
      </xdr:nvSpPr>
      <xdr:spPr>
        <a:xfrm>
          <a:off x="7781925" y="1244987"/>
          <a:ext cx="6912000"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SUPORTE E SERVIÇOS</a:t>
          </a:r>
          <a:endParaRPr lang="pt-BR" sz="1600" b="1">
            <a:solidFill>
              <a:schemeClr val="tx2"/>
            </a:solidFill>
            <a:latin typeface="Bahnschrift SemiCondensed" panose="020B0502040204020203" pitchFamily="34" charset="0"/>
          </a:endParaRPr>
        </a:p>
      </xdr:txBody>
    </xdr:sp>
    <xdr:clientData/>
  </xdr:twoCellAnchor>
  <xdr:twoCellAnchor>
    <xdr:from>
      <xdr:col>19</xdr:col>
      <xdr:colOff>293884</xdr:colOff>
      <xdr:row>7</xdr:row>
      <xdr:rowOff>143294</xdr:rowOff>
    </xdr:from>
    <xdr:to>
      <xdr:col>19</xdr:col>
      <xdr:colOff>546571</xdr:colOff>
      <xdr:row>9</xdr:row>
      <xdr:rowOff>52394</xdr:rowOff>
    </xdr:to>
    <xdr:pic>
      <xdr:nvPicPr>
        <xdr:cNvPr id="168" name="Gráfico 167" descr="Call center">
          <a:hlinkClick xmlns:r="http://schemas.openxmlformats.org/officeDocument/2006/relationships" r:id="rId124" tooltip="Solicite um suporte ou serviço"/>
          <a:extLst>
            <a:ext uri="{FF2B5EF4-FFF2-40B4-BE49-F238E27FC236}">
              <a16:creationId xmlns:a16="http://schemas.microsoft.com/office/drawing/2014/main" id="{04534D4C-DF52-4957-B2EC-69D870D0DA7E}"/>
            </a:ext>
          </a:extLst>
        </xdr:cNvPr>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val="0"/>
            </a:ext>
            <a:ext uri="{96DAC541-7B7A-43D3-8B79-37D633B846F1}">
              <asvg:svgBlip xmlns:asvg="http://schemas.microsoft.com/office/drawing/2016/SVG/main" r:embed="rId126"/>
            </a:ext>
          </a:extLst>
        </a:blip>
        <a:stretch>
          <a:fillRect/>
        </a:stretch>
      </xdr:blipFill>
      <xdr:spPr>
        <a:xfrm>
          <a:off x="7875784" y="1276769"/>
          <a:ext cx="252687" cy="252000"/>
        </a:xfrm>
        <a:prstGeom prst="rect">
          <a:avLst/>
        </a:prstGeom>
      </xdr:spPr>
    </xdr:pic>
    <xdr:clientData/>
  </xdr:twoCellAnchor>
  <xdr:twoCellAnchor>
    <xdr:from>
      <xdr:col>2</xdr:col>
      <xdr:colOff>0</xdr:colOff>
      <xdr:row>411</xdr:row>
      <xdr:rowOff>0</xdr:rowOff>
    </xdr:from>
    <xdr:to>
      <xdr:col>11</xdr:col>
      <xdr:colOff>288900</xdr:colOff>
      <xdr:row>412</xdr:row>
      <xdr:rowOff>145663</xdr:rowOff>
    </xdr:to>
    <xdr:sp macro="" textlink="">
      <xdr:nvSpPr>
        <xdr:cNvPr id="2" name="Retângulo: Biselado 1">
          <a:hlinkClick xmlns:r="http://schemas.openxmlformats.org/officeDocument/2006/relationships" r:id="rId117" tooltip="Adquira o Plano Anual da Planilha Completa Day Trade"/>
          <a:extLst>
            <a:ext uri="{FF2B5EF4-FFF2-40B4-BE49-F238E27FC236}">
              <a16:creationId xmlns:a16="http://schemas.microsoft.com/office/drawing/2014/main" id="{1E183137-B659-42A7-8591-C18999F74516}"/>
            </a:ext>
          </a:extLst>
        </xdr:cNvPr>
        <xdr:cNvSpPr/>
      </xdr:nvSpPr>
      <xdr:spPr>
        <a:xfrm>
          <a:off x="476250" y="17868900"/>
          <a:ext cx="6804000"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ADQUIRIR</a:t>
          </a:r>
          <a:r>
            <a:rPr lang="pt-BR" sz="1100" b="1" baseline="0">
              <a:solidFill>
                <a:schemeClr val="tx2"/>
              </a:solidFill>
              <a:latin typeface="Bahnschrift SemiCondensed" panose="020B0502040204020203" pitchFamily="34" charset="0"/>
            </a:rPr>
            <a:t> O DIÁRIO</a:t>
          </a:r>
          <a:r>
            <a:rPr lang="pt-BR" sz="1100" b="1">
              <a:solidFill>
                <a:schemeClr val="tx2"/>
              </a:solidFill>
              <a:latin typeface="Bahnschrift SemiCondensed" panose="020B0502040204020203" pitchFamily="34" charset="0"/>
            </a:rPr>
            <a:t> DAY TRADER</a:t>
          </a:r>
          <a:r>
            <a:rPr lang="pt-BR" sz="1100" b="1" baseline="0">
              <a:solidFill>
                <a:schemeClr val="tx2"/>
              </a:solidFill>
              <a:latin typeface="Bahnschrift SemiCondensed" panose="020B0502040204020203" pitchFamily="34" charset="0"/>
            </a:rPr>
            <a:t>  (Exporte suas operações e automatize os resultados).</a:t>
          </a:r>
          <a:endParaRPr lang="pt-BR" sz="1100" b="1">
            <a:solidFill>
              <a:schemeClr val="tx2"/>
            </a:solidFill>
            <a:latin typeface="Bahnschrift SemiCondensed" panose="020B0502040204020203" pitchFamily="34" charset="0"/>
          </a:endParaRPr>
        </a:p>
      </xdr:txBody>
    </xdr:sp>
    <xdr:clientData/>
  </xdr:twoCellAnchor>
  <xdr:twoCellAnchor>
    <xdr:from>
      <xdr:col>2</xdr:col>
      <xdr:colOff>124816</xdr:colOff>
      <xdr:row>411</xdr:row>
      <xdr:rowOff>34164</xdr:rowOff>
    </xdr:from>
    <xdr:to>
      <xdr:col>2</xdr:col>
      <xdr:colOff>377503</xdr:colOff>
      <xdr:row>412</xdr:row>
      <xdr:rowOff>105189</xdr:rowOff>
    </xdr:to>
    <xdr:pic>
      <xdr:nvPicPr>
        <xdr:cNvPr id="3" name="Gráfico 2" descr="Carrinho de compras">
          <a:hlinkClick xmlns:r="http://schemas.openxmlformats.org/officeDocument/2006/relationships" r:id="rId120" tooltip="Adquira o Plano Anual da Planilha Completa Day Trade"/>
          <a:extLst>
            <a:ext uri="{FF2B5EF4-FFF2-40B4-BE49-F238E27FC236}">
              <a16:creationId xmlns:a16="http://schemas.microsoft.com/office/drawing/2014/main" id="{D4363926-EDE2-49A4-B965-3112DEEDB772}"/>
            </a:ext>
          </a:extLst>
        </xdr:cNvPr>
        <xdr:cNvPicPr>
          <a:picLocks noChangeAspect="1"/>
        </xdr:cNvPicPr>
      </xdr:nvPicPr>
      <xdr:blipFill>
        <a:blip xmlns:r="http://schemas.openxmlformats.org/officeDocument/2006/relationships" r:embed="rId121" cstate="print">
          <a:extLst>
            <a:ext uri="{28A0092B-C50C-407E-A947-70E740481C1C}">
              <a14:useLocalDpi xmlns:a14="http://schemas.microsoft.com/office/drawing/2010/main" val="0"/>
            </a:ext>
            <a:ext uri="{96DAC541-7B7A-43D3-8B79-37D633B846F1}">
              <asvg:svgBlip xmlns:asvg="http://schemas.microsoft.com/office/drawing/2016/SVG/main" r:embed="rId122"/>
            </a:ext>
          </a:extLst>
        </a:blip>
        <a:stretch>
          <a:fillRect/>
        </a:stretch>
      </xdr:blipFill>
      <xdr:spPr>
        <a:xfrm>
          <a:off x="410566" y="55517289"/>
          <a:ext cx="252687" cy="252000"/>
        </a:xfrm>
        <a:prstGeom prst="rect">
          <a:avLst/>
        </a:prstGeom>
      </xdr:spPr>
    </xdr:pic>
    <xdr:clientData/>
  </xdr:twoCellAnchor>
  <xdr:twoCellAnchor>
    <xdr:from>
      <xdr:col>2</xdr:col>
      <xdr:colOff>0</xdr:colOff>
      <xdr:row>412</xdr:row>
      <xdr:rowOff>130195</xdr:rowOff>
    </xdr:from>
    <xdr:to>
      <xdr:col>11</xdr:col>
      <xdr:colOff>288900</xdr:colOff>
      <xdr:row>414</xdr:row>
      <xdr:rowOff>94883</xdr:rowOff>
    </xdr:to>
    <xdr:sp macro="" textlink="">
      <xdr:nvSpPr>
        <xdr:cNvPr id="4" name="Retângulo: Biselado 3">
          <a:hlinkClick xmlns:r="http://schemas.openxmlformats.org/officeDocument/2006/relationships" r:id="rId127" tooltip="Participe do Programa de Afiliados da Planilha Completa Day Trade"/>
          <a:extLst>
            <a:ext uri="{FF2B5EF4-FFF2-40B4-BE49-F238E27FC236}">
              <a16:creationId xmlns:a16="http://schemas.microsoft.com/office/drawing/2014/main" id="{9B11BD28-E074-4518-8526-01E66FB8D773}"/>
            </a:ext>
          </a:extLst>
        </xdr:cNvPr>
        <xdr:cNvSpPr/>
      </xdr:nvSpPr>
      <xdr:spPr>
        <a:xfrm>
          <a:off x="476250" y="18180070"/>
          <a:ext cx="6804000"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INDIQUE</a:t>
          </a:r>
          <a:r>
            <a:rPr lang="pt-BR" sz="1100" b="1" baseline="0">
              <a:solidFill>
                <a:schemeClr val="tx2"/>
              </a:solidFill>
              <a:latin typeface="Bahnschrift SemiCondensed" panose="020B0502040204020203" pitchFamily="34" charset="0"/>
            </a:rPr>
            <a:t> O DIÁRIO DAY TRADER (Tenha benefícios recorrentes por suas indicações).</a:t>
          </a:r>
          <a:endParaRPr lang="pt-BR" sz="1600" b="1">
            <a:solidFill>
              <a:schemeClr val="tx2"/>
            </a:solidFill>
            <a:latin typeface="Bahnschrift SemiCondensed" panose="020B0502040204020203" pitchFamily="34" charset="0"/>
          </a:endParaRPr>
        </a:p>
      </xdr:txBody>
    </xdr:sp>
    <xdr:clientData/>
  </xdr:twoCellAnchor>
  <xdr:twoCellAnchor>
    <xdr:from>
      <xdr:col>2</xdr:col>
      <xdr:colOff>153391</xdr:colOff>
      <xdr:row>412</xdr:row>
      <xdr:rowOff>164357</xdr:rowOff>
    </xdr:from>
    <xdr:to>
      <xdr:col>2</xdr:col>
      <xdr:colOff>406078</xdr:colOff>
      <xdr:row>414</xdr:row>
      <xdr:rowOff>54407</xdr:rowOff>
    </xdr:to>
    <xdr:pic>
      <xdr:nvPicPr>
        <xdr:cNvPr id="5" name="Gráfico 4" descr="Moedas">
          <a:hlinkClick xmlns:r="http://schemas.openxmlformats.org/officeDocument/2006/relationships" r:id="rId123" tooltip="Participe do Programa de Afiliados da Planilha Completa Day Trade"/>
          <a:extLst>
            <a:ext uri="{FF2B5EF4-FFF2-40B4-BE49-F238E27FC236}">
              <a16:creationId xmlns:a16="http://schemas.microsoft.com/office/drawing/2014/main" id="{C954E140-4273-400F-A1E5-9B35BFAB6903}"/>
            </a:ext>
          </a:extLst>
        </xdr:cNvPr>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val="0"/>
            </a:ext>
            <a:ext uri="{96DAC541-7B7A-43D3-8B79-37D633B846F1}">
              <asvg:svgBlip xmlns:asvg="http://schemas.microsoft.com/office/drawing/2016/SVG/main" r:embed="rId114"/>
            </a:ext>
          </a:extLst>
        </a:blip>
        <a:stretch>
          <a:fillRect/>
        </a:stretch>
      </xdr:blipFill>
      <xdr:spPr>
        <a:xfrm>
          <a:off x="439141" y="55828457"/>
          <a:ext cx="252687" cy="252000"/>
        </a:xfrm>
        <a:prstGeom prst="rect">
          <a:avLst/>
        </a:prstGeom>
      </xdr:spPr>
    </xdr:pic>
    <xdr:clientData/>
  </xdr:twoCellAnchor>
  <xdr:twoCellAnchor>
    <xdr:from>
      <xdr:col>2</xdr:col>
      <xdr:colOff>0</xdr:colOff>
      <xdr:row>414</xdr:row>
      <xdr:rowOff>82936</xdr:rowOff>
    </xdr:from>
    <xdr:to>
      <xdr:col>11</xdr:col>
      <xdr:colOff>288900</xdr:colOff>
      <xdr:row>416</xdr:row>
      <xdr:rowOff>47624</xdr:rowOff>
    </xdr:to>
    <xdr:sp macro="" textlink="">
      <xdr:nvSpPr>
        <xdr:cNvPr id="6" name="Retângulo: Biselado 5">
          <a:hlinkClick xmlns:r="http://schemas.openxmlformats.org/officeDocument/2006/relationships" r:id="rId127" tooltip="Solicite um suporte ou serviço"/>
          <a:extLst>
            <a:ext uri="{FF2B5EF4-FFF2-40B4-BE49-F238E27FC236}">
              <a16:creationId xmlns:a16="http://schemas.microsoft.com/office/drawing/2014/main" id="{157C678E-0C65-4D13-A952-80BB42FDE347}"/>
            </a:ext>
          </a:extLst>
        </xdr:cNvPr>
        <xdr:cNvSpPr/>
      </xdr:nvSpPr>
      <xdr:spPr>
        <a:xfrm>
          <a:off x="476250" y="18494761"/>
          <a:ext cx="6804000"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SUPORTE E SERVIÇOS</a:t>
          </a:r>
          <a:endParaRPr lang="pt-BR" sz="1600" b="1">
            <a:solidFill>
              <a:schemeClr val="tx2"/>
            </a:solidFill>
            <a:latin typeface="Bahnschrift SemiCondensed" panose="020B0502040204020203" pitchFamily="34" charset="0"/>
          </a:endParaRPr>
        </a:p>
      </xdr:txBody>
    </xdr:sp>
    <xdr:clientData/>
  </xdr:twoCellAnchor>
  <xdr:twoCellAnchor>
    <xdr:from>
      <xdr:col>2</xdr:col>
      <xdr:colOff>151009</xdr:colOff>
      <xdr:row>414</xdr:row>
      <xdr:rowOff>105193</xdr:rowOff>
    </xdr:from>
    <xdr:to>
      <xdr:col>2</xdr:col>
      <xdr:colOff>403696</xdr:colOff>
      <xdr:row>415</xdr:row>
      <xdr:rowOff>176218</xdr:rowOff>
    </xdr:to>
    <xdr:pic>
      <xdr:nvPicPr>
        <xdr:cNvPr id="7" name="Gráfico 6" descr="Call center">
          <a:hlinkClick xmlns:r="http://schemas.openxmlformats.org/officeDocument/2006/relationships" r:id="rId124" tooltip="Solicite um suporte ou serviço"/>
          <a:extLst>
            <a:ext uri="{FF2B5EF4-FFF2-40B4-BE49-F238E27FC236}">
              <a16:creationId xmlns:a16="http://schemas.microsoft.com/office/drawing/2014/main" id="{F6936438-2B0E-4EB0-92D1-7B2788A9CE3C}"/>
            </a:ext>
          </a:extLst>
        </xdr:cNvPr>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val="0"/>
            </a:ext>
            <a:ext uri="{96DAC541-7B7A-43D3-8B79-37D633B846F1}">
              <asvg:svgBlip xmlns:asvg="http://schemas.microsoft.com/office/drawing/2016/SVG/main" r:embed="rId126"/>
            </a:ext>
          </a:extLst>
        </a:blip>
        <a:stretch>
          <a:fillRect/>
        </a:stretch>
      </xdr:blipFill>
      <xdr:spPr>
        <a:xfrm>
          <a:off x="436759" y="56131243"/>
          <a:ext cx="252687" cy="252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3</xdr:col>
      <xdr:colOff>295275</xdr:colOff>
      <xdr:row>4</xdr:row>
      <xdr:rowOff>123825</xdr:rowOff>
    </xdr:from>
    <xdr:ext cx="228600" cy="228600"/>
    <xdr:pic>
      <xdr:nvPicPr>
        <xdr:cNvPr id="10" name="image3.png" descr="Alvo">
          <a:hlinkClick xmlns:r="http://schemas.openxmlformats.org/officeDocument/2006/relationships" r:id="rId1" tooltip="PROJEÇÃO DE RESULTADOS"/>
          <a:extLst>
            <a:ext uri="{FF2B5EF4-FFF2-40B4-BE49-F238E27FC236}">
              <a16:creationId xmlns:a16="http://schemas.microsoft.com/office/drawing/2014/main" id="{407AED96-E909-4CF9-B86E-B441F4FAE636}"/>
            </a:ext>
          </a:extLst>
        </xdr:cNvPr>
        <xdr:cNvPicPr preferRelativeResize="0"/>
      </xdr:nvPicPr>
      <xdr:blipFill>
        <a:blip xmlns:r="http://schemas.openxmlformats.org/officeDocument/2006/relationships" r:embed="rId2" cstate="print"/>
        <a:stretch>
          <a:fillRect/>
        </a:stretch>
      </xdr:blipFill>
      <xdr:spPr>
        <a:xfrm>
          <a:off x="695325" y="1266825"/>
          <a:ext cx="228600" cy="228600"/>
        </a:xfrm>
        <a:prstGeom prst="rect">
          <a:avLst/>
        </a:prstGeom>
        <a:noFill/>
      </xdr:spPr>
    </xdr:pic>
    <xdr:clientData fLocksWithSheet="0"/>
  </xdr:oneCellAnchor>
  <xdr:oneCellAnchor>
    <xdr:from>
      <xdr:col>3</xdr:col>
      <xdr:colOff>285750</xdr:colOff>
      <xdr:row>6</xdr:row>
      <xdr:rowOff>257175</xdr:rowOff>
    </xdr:from>
    <xdr:ext cx="238125" cy="238125"/>
    <xdr:pic>
      <xdr:nvPicPr>
        <xdr:cNvPr id="11" name="image4.png" descr="Leão">
          <a:hlinkClick xmlns:r="http://schemas.openxmlformats.org/officeDocument/2006/relationships" r:id="rId3" tooltip="DARF E DECLARAÇÃO DE IR"/>
          <a:extLst>
            <a:ext uri="{FF2B5EF4-FFF2-40B4-BE49-F238E27FC236}">
              <a16:creationId xmlns:a16="http://schemas.microsoft.com/office/drawing/2014/main" id="{00209B58-E704-430F-B32B-16BC50955B81}"/>
            </a:ext>
          </a:extLst>
        </xdr:cNvPr>
        <xdr:cNvPicPr preferRelativeResize="0"/>
      </xdr:nvPicPr>
      <xdr:blipFill>
        <a:blip xmlns:r="http://schemas.openxmlformats.org/officeDocument/2006/relationships" r:embed="rId4" cstate="print"/>
        <a:stretch>
          <a:fillRect/>
        </a:stretch>
      </xdr:blipFill>
      <xdr:spPr>
        <a:xfrm>
          <a:off x="685800" y="1762125"/>
          <a:ext cx="238125" cy="238125"/>
        </a:xfrm>
        <a:prstGeom prst="rect">
          <a:avLst/>
        </a:prstGeom>
        <a:noFill/>
      </xdr:spPr>
    </xdr:pic>
    <xdr:clientData fLocksWithSheet="0"/>
  </xdr:oneCellAnchor>
  <xdr:oneCellAnchor>
    <xdr:from>
      <xdr:col>3</xdr:col>
      <xdr:colOff>295275</xdr:colOff>
      <xdr:row>7</xdr:row>
      <xdr:rowOff>133350</xdr:rowOff>
    </xdr:from>
    <xdr:ext cx="228600" cy="228600"/>
    <xdr:pic>
      <xdr:nvPicPr>
        <xdr:cNvPr id="12" name="image1.png" descr="Calculadora">
          <a:hlinkClick xmlns:r="http://schemas.openxmlformats.org/officeDocument/2006/relationships" r:id="rId5" tooltip="CUSTOS DA B3"/>
          <a:extLst>
            <a:ext uri="{FF2B5EF4-FFF2-40B4-BE49-F238E27FC236}">
              <a16:creationId xmlns:a16="http://schemas.microsoft.com/office/drawing/2014/main" id="{50B5F75A-3E84-4FF3-90AF-F8C1B8D616E3}"/>
            </a:ext>
          </a:extLst>
        </xdr:cNvPr>
        <xdr:cNvPicPr preferRelativeResize="0"/>
      </xdr:nvPicPr>
      <xdr:blipFill>
        <a:blip xmlns:r="http://schemas.openxmlformats.org/officeDocument/2006/relationships" r:embed="rId6" cstate="print"/>
        <a:stretch>
          <a:fillRect/>
        </a:stretch>
      </xdr:blipFill>
      <xdr:spPr>
        <a:xfrm>
          <a:off x="695325" y="2038350"/>
          <a:ext cx="228600" cy="228600"/>
        </a:xfrm>
        <a:prstGeom prst="rect">
          <a:avLst/>
        </a:prstGeom>
        <a:noFill/>
      </xdr:spPr>
    </xdr:pic>
    <xdr:clientData fLocksWithSheet="0"/>
  </xdr:oneCellAnchor>
  <xdr:oneCellAnchor>
    <xdr:from>
      <xdr:col>3</xdr:col>
      <xdr:colOff>285750</xdr:colOff>
      <xdr:row>6</xdr:row>
      <xdr:rowOff>0</xdr:rowOff>
    </xdr:from>
    <xdr:ext cx="238125" cy="238125"/>
    <xdr:pic>
      <xdr:nvPicPr>
        <xdr:cNvPr id="13" name="image7.png" descr="Carteira">
          <a:hlinkClick xmlns:r="http://schemas.openxmlformats.org/officeDocument/2006/relationships" r:id="rId7" tooltip="RESULTADOS"/>
          <a:extLst>
            <a:ext uri="{FF2B5EF4-FFF2-40B4-BE49-F238E27FC236}">
              <a16:creationId xmlns:a16="http://schemas.microsoft.com/office/drawing/2014/main" id="{FE37E9B5-F457-432F-AE3D-E7C687CC2A09}"/>
            </a:ext>
          </a:extLst>
        </xdr:cNvPr>
        <xdr:cNvPicPr preferRelativeResize="0"/>
      </xdr:nvPicPr>
      <xdr:blipFill>
        <a:blip xmlns:r="http://schemas.openxmlformats.org/officeDocument/2006/relationships" r:embed="rId8" cstate="print"/>
        <a:stretch>
          <a:fillRect/>
        </a:stretch>
      </xdr:blipFill>
      <xdr:spPr>
        <a:xfrm>
          <a:off x="685800" y="1504950"/>
          <a:ext cx="238125" cy="238125"/>
        </a:xfrm>
        <a:prstGeom prst="rect">
          <a:avLst/>
        </a:prstGeom>
        <a:noFill/>
      </xdr:spPr>
    </xdr:pic>
    <xdr:clientData fLocksWithSheet="0"/>
  </xdr:oneCellAnchor>
  <xdr:oneCellAnchor>
    <xdr:from>
      <xdr:col>3</xdr:col>
      <xdr:colOff>304800</xdr:colOff>
      <xdr:row>2</xdr:row>
      <xdr:rowOff>342900</xdr:rowOff>
    </xdr:from>
    <xdr:ext cx="209550" cy="219075"/>
    <xdr:pic>
      <xdr:nvPicPr>
        <xdr:cNvPr id="14" name="image6.png" descr="Livro aberto">
          <a:hlinkClick xmlns:r="http://schemas.openxmlformats.org/officeDocument/2006/relationships" r:id="rId9" tooltip="INSTRUÇÕES"/>
          <a:extLst>
            <a:ext uri="{FF2B5EF4-FFF2-40B4-BE49-F238E27FC236}">
              <a16:creationId xmlns:a16="http://schemas.microsoft.com/office/drawing/2014/main" id="{7542725F-1E04-4291-AA2C-A2C05200F26A}"/>
            </a:ext>
          </a:extLst>
        </xdr:cNvPr>
        <xdr:cNvPicPr preferRelativeResize="0"/>
      </xdr:nvPicPr>
      <xdr:blipFill>
        <a:blip xmlns:r="http://schemas.openxmlformats.org/officeDocument/2006/relationships" r:embed="rId10" cstate="print"/>
        <a:stretch>
          <a:fillRect/>
        </a:stretch>
      </xdr:blipFill>
      <xdr:spPr>
        <a:xfrm>
          <a:off x="704850" y="733425"/>
          <a:ext cx="209550" cy="219075"/>
        </a:xfrm>
        <a:prstGeom prst="rect">
          <a:avLst/>
        </a:prstGeom>
        <a:noFill/>
      </xdr:spPr>
    </xdr:pic>
    <xdr:clientData fLocksWithSheet="0"/>
  </xdr:oneCellAnchor>
  <xdr:oneCellAnchor>
    <xdr:from>
      <xdr:col>3</xdr:col>
      <xdr:colOff>304800</xdr:colOff>
      <xdr:row>2</xdr:row>
      <xdr:rowOff>609601</xdr:rowOff>
    </xdr:from>
    <xdr:ext cx="216000" cy="216000"/>
    <xdr:pic>
      <xdr:nvPicPr>
        <xdr:cNvPr id="16" name="image5.png">
          <a:hlinkClick xmlns:r="http://schemas.openxmlformats.org/officeDocument/2006/relationships" r:id="rId11" tooltip="PLANO DE TRADE"/>
          <a:extLst>
            <a:ext uri="{FF2B5EF4-FFF2-40B4-BE49-F238E27FC236}">
              <a16:creationId xmlns:a16="http://schemas.microsoft.com/office/drawing/2014/main" id="{90B477EB-7978-418B-B293-1ED7BE00C878}"/>
            </a:ext>
          </a:extLst>
        </xdr:cNvPr>
        <xdr:cNvPicPr preferRelativeResize="0"/>
      </xdr:nvPicPr>
      <xdr:blipFill>
        <a:blip xmlns:r="http://schemas.openxmlformats.org/officeDocument/2006/relationships" r:embed="rId12" cstate="print"/>
        <a:stretch>
          <a:fillRect/>
        </a:stretch>
      </xdr:blipFill>
      <xdr:spPr>
        <a:xfrm>
          <a:off x="704850" y="1000126"/>
          <a:ext cx="216000" cy="216000"/>
        </a:xfrm>
        <a:prstGeom prst="rect">
          <a:avLst/>
        </a:prstGeom>
        <a:noFill/>
      </xdr:spPr>
    </xdr:pic>
    <xdr:clientData fLocksWithSheet="0"/>
  </xdr:oneCellAnchor>
  <xdr:oneCellAnchor>
    <xdr:from>
      <xdr:col>3</xdr:col>
      <xdr:colOff>276225</xdr:colOff>
      <xdr:row>2</xdr:row>
      <xdr:rowOff>28575</xdr:rowOff>
    </xdr:from>
    <xdr:ext cx="263377" cy="276225"/>
    <xdr:pic>
      <xdr:nvPicPr>
        <xdr:cNvPr id="15" name="image2.png" descr="Casa">
          <a:hlinkClick xmlns:r="http://schemas.openxmlformats.org/officeDocument/2006/relationships" r:id="rId13" tooltip="MENU"/>
          <a:extLst>
            <a:ext uri="{FF2B5EF4-FFF2-40B4-BE49-F238E27FC236}">
              <a16:creationId xmlns:a16="http://schemas.microsoft.com/office/drawing/2014/main" id="{D19CFF94-3C77-48DA-BD73-24697796E89F}"/>
            </a:ext>
          </a:extLst>
        </xdr:cNvPr>
        <xdr:cNvPicPr preferRelativeResize="0"/>
      </xdr:nvPicPr>
      <xdr:blipFill>
        <a:blip xmlns:r="http://schemas.openxmlformats.org/officeDocument/2006/relationships" r:embed="rId14" cstate="print"/>
        <a:stretch>
          <a:fillRect/>
        </a:stretch>
      </xdr:blipFill>
      <xdr:spPr>
        <a:xfrm>
          <a:off x="676275" y="419100"/>
          <a:ext cx="263377" cy="276225"/>
        </a:xfrm>
        <a:prstGeom prst="rect">
          <a:avLst/>
        </a:prstGeom>
        <a:noFill/>
      </xdr:spPr>
    </xdr:pic>
    <xdr:clientData fLocksWithSheet="0"/>
  </xdr:oneCellAnchor>
  <xdr:twoCellAnchor>
    <xdr:from>
      <xdr:col>38</xdr:col>
      <xdr:colOff>1</xdr:colOff>
      <xdr:row>9</xdr:row>
      <xdr:rowOff>4232</xdr:rowOff>
    </xdr:from>
    <xdr:to>
      <xdr:col>43</xdr:col>
      <xdr:colOff>957076</xdr:colOff>
      <xdr:row>24</xdr:row>
      <xdr:rowOff>88815</xdr:rowOff>
    </xdr:to>
    <xdr:graphicFrame macro="">
      <xdr:nvGraphicFramePr>
        <xdr:cNvPr id="49" name="Gráfico 48">
          <a:extLst>
            <a:ext uri="{FF2B5EF4-FFF2-40B4-BE49-F238E27FC236}">
              <a16:creationId xmlns:a16="http://schemas.microsoft.com/office/drawing/2014/main" id="{609F574C-9B32-4A88-834A-012D7AA2FB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59</xdr:col>
      <xdr:colOff>16932</xdr:colOff>
      <xdr:row>9</xdr:row>
      <xdr:rowOff>1210</xdr:rowOff>
    </xdr:from>
    <xdr:to>
      <xdr:col>68</xdr:col>
      <xdr:colOff>2307</xdr:colOff>
      <xdr:row>24</xdr:row>
      <xdr:rowOff>85793</xdr:rowOff>
    </xdr:to>
    <xdr:graphicFrame macro="">
      <xdr:nvGraphicFramePr>
        <xdr:cNvPr id="50" name="Gráfico 49">
          <a:extLst>
            <a:ext uri="{FF2B5EF4-FFF2-40B4-BE49-F238E27FC236}">
              <a16:creationId xmlns:a16="http://schemas.microsoft.com/office/drawing/2014/main" id="{C7ED0591-79B5-4E4D-9B09-CBAE45263B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86</xdr:col>
      <xdr:colOff>16935</xdr:colOff>
      <xdr:row>9</xdr:row>
      <xdr:rowOff>3023</xdr:rowOff>
    </xdr:from>
    <xdr:to>
      <xdr:col>95</xdr:col>
      <xdr:colOff>2310</xdr:colOff>
      <xdr:row>24</xdr:row>
      <xdr:rowOff>87606</xdr:rowOff>
    </xdr:to>
    <xdr:graphicFrame macro="">
      <xdr:nvGraphicFramePr>
        <xdr:cNvPr id="51" name="Gráfico 50">
          <a:extLst>
            <a:ext uri="{FF2B5EF4-FFF2-40B4-BE49-F238E27FC236}">
              <a16:creationId xmlns:a16="http://schemas.microsoft.com/office/drawing/2014/main" id="{C3DCF757-6A6E-412A-BCF7-765D2774B2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68</xdr:col>
      <xdr:colOff>16935</xdr:colOff>
      <xdr:row>9</xdr:row>
      <xdr:rowOff>1</xdr:rowOff>
    </xdr:from>
    <xdr:to>
      <xdr:col>77</xdr:col>
      <xdr:colOff>2310</xdr:colOff>
      <xdr:row>24</xdr:row>
      <xdr:rowOff>88817</xdr:rowOff>
    </xdr:to>
    <xdr:graphicFrame macro="">
      <xdr:nvGraphicFramePr>
        <xdr:cNvPr id="52" name="Gráfico 51">
          <a:extLst>
            <a:ext uri="{FF2B5EF4-FFF2-40B4-BE49-F238E27FC236}">
              <a16:creationId xmlns:a16="http://schemas.microsoft.com/office/drawing/2014/main" id="{6D845DE7-89CB-43AF-9976-863E8EE4F6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50</xdr:col>
      <xdr:colOff>16936</xdr:colOff>
      <xdr:row>9</xdr:row>
      <xdr:rowOff>0</xdr:rowOff>
    </xdr:from>
    <xdr:to>
      <xdr:col>59</xdr:col>
      <xdr:colOff>2311</xdr:colOff>
      <xdr:row>24</xdr:row>
      <xdr:rowOff>88816</xdr:rowOff>
    </xdr:to>
    <xdr:graphicFrame macro="">
      <xdr:nvGraphicFramePr>
        <xdr:cNvPr id="53" name="Gráfico 52">
          <a:extLst>
            <a:ext uri="{FF2B5EF4-FFF2-40B4-BE49-F238E27FC236}">
              <a16:creationId xmlns:a16="http://schemas.microsoft.com/office/drawing/2014/main" id="{6E4B7F39-77E5-4FA5-89F3-120E9B8C26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77</xdr:col>
      <xdr:colOff>16935</xdr:colOff>
      <xdr:row>9</xdr:row>
      <xdr:rowOff>1</xdr:rowOff>
    </xdr:from>
    <xdr:to>
      <xdr:col>86</xdr:col>
      <xdr:colOff>2310</xdr:colOff>
      <xdr:row>24</xdr:row>
      <xdr:rowOff>88817</xdr:rowOff>
    </xdr:to>
    <xdr:graphicFrame macro="">
      <xdr:nvGraphicFramePr>
        <xdr:cNvPr id="54" name="Gráfico 53">
          <a:extLst>
            <a:ext uri="{FF2B5EF4-FFF2-40B4-BE49-F238E27FC236}">
              <a16:creationId xmlns:a16="http://schemas.microsoft.com/office/drawing/2014/main" id="{2CFEADC3-CB41-4561-AEAF-91B97F4DCD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44</xdr:col>
      <xdr:colOff>8469</xdr:colOff>
      <xdr:row>9</xdr:row>
      <xdr:rowOff>0</xdr:rowOff>
    </xdr:from>
    <xdr:to>
      <xdr:col>47</xdr:col>
      <xdr:colOff>16935</xdr:colOff>
      <xdr:row>24</xdr:row>
      <xdr:rowOff>88816</xdr:rowOff>
    </xdr:to>
    <xdr:graphicFrame macro="">
      <xdr:nvGraphicFramePr>
        <xdr:cNvPr id="55" name="Gráfico 54">
          <a:extLst>
            <a:ext uri="{FF2B5EF4-FFF2-40B4-BE49-F238E27FC236}">
              <a16:creationId xmlns:a16="http://schemas.microsoft.com/office/drawing/2014/main" id="{00B1FD44-21FB-45C1-935D-675BA60EE7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47</xdr:col>
      <xdr:colOff>7410</xdr:colOff>
      <xdr:row>9</xdr:row>
      <xdr:rowOff>1</xdr:rowOff>
    </xdr:from>
    <xdr:to>
      <xdr:col>50</xdr:col>
      <xdr:colOff>2468</xdr:colOff>
      <xdr:row>24</xdr:row>
      <xdr:rowOff>88817</xdr:rowOff>
    </xdr:to>
    <xdr:graphicFrame macro="">
      <xdr:nvGraphicFramePr>
        <xdr:cNvPr id="56" name="Gráfico 55">
          <a:extLst>
            <a:ext uri="{FF2B5EF4-FFF2-40B4-BE49-F238E27FC236}">
              <a16:creationId xmlns:a16="http://schemas.microsoft.com/office/drawing/2014/main" id="{11ADD8F0-F2F4-42FB-8F4B-DA6549139D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95</xdr:col>
      <xdr:colOff>19050</xdr:colOff>
      <xdr:row>9</xdr:row>
      <xdr:rowOff>0</xdr:rowOff>
    </xdr:from>
    <xdr:to>
      <xdr:col>104</xdr:col>
      <xdr:colOff>4425</xdr:colOff>
      <xdr:row>24</xdr:row>
      <xdr:rowOff>84583</xdr:rowOff>
    </xdr:to>
    <xdr:graphicFrame macro="">
      <xdr:nvGraphicFramePr>
        <xdr:cNvPr id="58" name="Gráfico 57">
          <a:extLst>
            <a:ext uri="{FF2B5EF4-FFF2-40B4-BE49-F238E27FC236}">
              <a16:creationId xmlns:a16="http://schemas.microsoft.com/office/drawing/2014/main" id="{67B515AF-4431-4DE6-A946-CCFE2D9141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17</xdr:col>
      <xdr:colOff>38100</xdr:colOff>
      <xdr:row>0</xdr:row>
      <xdr:rowOff>47625</xdr:rowOff>
    </xdr:from>
    <xdr:to>
      <xdr:col>17</xdr:col>
      <xdr:colOff>809625</xdr:colOff>
      <xdr:row>2</xdr:row>
      <xdr:rowOff>266</xdr:rowOff>
    </xdr:to>
    <xdr:grpSp>
      <xdr:nvGrpSpPr>
        <xdr:cNvPr id="18" name="Agrupar 17">
          <a:extLst>
            <a:ext uri="{FF2B5EF4-FFF2-40B4-BE49-F238E27FC236}">
              <a16:creationId xmlns:a16="http://schemas.microsoft.com/office/drawing/2014/main" id="{78577648-09A3-4CE1-8E37-5E2FDC9611C7}"/>
            </a:ext>
          </a:extLst>
        </xdr:cNvPr>
        <xdr:cNvGrpSpPr/>
      </xdr:nvGrpSpPr>
      <xdr:grpSpPr>
        <a:xfrm>
          <a:off x="10172700" y="47625"/>
          <a:ext cx="771525" cy="200291"/>
          <a:chOff x="8084342" y="2012158"/>
          <a:chExt cx="1178719" cy="306000"/>
        </a:xfrm>
      </xdr:grpSpPr>
      <xdr:pic macro="[0]!salvar_planilha">
        <xdr:nvPicPr>
          <xdr:cNvPr id="19" name="Gráfico 18" descr="Disco">
            <a:extLst>
              <a:ext uri="{FF2B5EF4-FFF2-40B4-BE49-F238E27FC236}">
                <a16:creationId xmlns:a16="http://schemas.microsoft.com/office/drawing/2014/main" id="{34F1EFF2-D437-448F-B7EC-77B72EDF9279}"/>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8084342" y="2012158"/>
            <a:ext cx="306000" cy="306000"/>
          </a:xfrm>
          <a:prstGeom prst="rect">
            <a:avLst/>
          </a:prstGeom>
        </xdr:spPr>
      </xdr:pic>
      <xdr:pic macro="[0]!tela_cheia">
        <xdr:nvPicPr>
          <xdr:cNvPr id="20" name="Imagem 19">
            <a:extLst>
              <a:ext uri="{FF2B5EF4-FFF2-40B4-BE49-F238E27FC236}">
                <a16:creationId xmlns:a16="http://schemas.microsoft.com/office/drawing/2014/main" id="{56E3F48E-20F5-42EE-91BD-3DFB4A2F1C5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flipH="1">
            <a:off x="8705930" y="2047876"/>
            <a:ext cx="226990" cy="226990"/>
          </a:xfrm>
          <a:prstGeom prst="rect">
            <a:avLst/>
          </a:prstGeom>
        </xdr:spPr>
      </xdr:pic>
      <xdr:pic macro="[0]!sair_tela_cheia">
        <xdr:nvPicPr>
          <xdr:cNvPr id="21" name="Imagem 20">
            <a:extLst>
              <a:ext uri="{FF2B5EF4-FFF2-40B4-BE49-F238E27FC236}">
                <a16:creationId xmlns:a16="http://schemas.microsoft.com/office/drawing/2014/main" id="{A72B1F00-94C6-43F0-BB79-02AFB2CA8671}"/>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8422830" y="2047876"/>
            <a:ext cx="226800" cy="226800"/>
          </a:xfrm>
          <a:prstGeom prst="rect">
            <a:avLst/>
          </a:prstGeom>
        </xdr:spPr>
      </xdr:pic>
      <xdr:pic macro="[0]!fechar_planilha">
        <xdr:nvPicPr>
          <xdr:cNvPr id="22" name="Imagem 21">
            <a:extLst>
              <a:ext uri="{FF2B5EF4-FFF2-40B4-BE49-F238E27FC236}">
                <a16:creationId xmlns:a16="http://schemas.microsoft.com/office/drawing/2014/main" id="{BABDF4D8-431B-4C2E-BBA1-28E753C32176}"/>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8989219" y="2012158"/>
            <a:ext cx="273842" cy="273842"/>
          </a:xfrm>
          <a:prstGeom prst="rect">
            <a:avLst/>
          </a:prstGeom>
        </xdr:spPr>
      </xdr:pic>
    </xdr:grpSp>
    <xdr:clientData/>
  </xdr:twoCellAnchor>
  <xdr:oneCellAnchor>
    <xdr:from>
      <xdr:col>13</xdr:col>
      <xdr:colOff>66675</xdr:colOff>
      <xdr:row>6</xdr:row>
      <xdr:rowOff>28575</xdr:rowOff>
    </xdr:from>
    <xdr:ext cx="1224000" cy="216000"/>
    <xdr:sp macro="" textlink="">
      <xdr:nvSpPr>
        <xdr:cNvPr id="23" name="Shape 6">
          <a:hlinkClick xmlns:r="http://schemas.openxmlformats.org/officeDocument/2006/relationships" r:id="rId29"/>
          <a:extLst>
            <a:ext uri="{FF2B5EF4-FFF2-40B4-BE49-F238E27FC236}">
              <a16:creationId xmlns:a16="http://schemas.microsoft.com/office/drawing/2014/main" id="{8256AD42-FB0F-45A9-9636-A855719683BE}"/>
            </a:ext>
          </a:extLst>
        </xdr:cNvPr>
        <xdr:cNvSpPr/>
      </xdr:nvSpPr>
      <xdr:spPr>
        <a:xfrm>
          <a:off x="7743825" y="1400175"/>
          <a:ext cx="1224000" cy="216000"/>
        </a:xfrm>
        <a:prstGeom prst="bevel">
          <a:avLst>
            <a:gd name="adj" fmla="val 12500"/>
          </a:avLst>
        </a:prstGeom>
        <a:solidFill>
          <a:srgbClr val="385623"/>
        </a:solidFill>
        <a:ln w="19050" cap="flat" cmpd="sng">
          <a:no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050" b="1">
              <a:solidFill>
                <a:schemeClr val="lt1"/>
              </a:solidFill>
              <a:latin typeface="Calibri"/>
              <a:ea typeface="Calibri"/>
              <a:cs typeface="Calibri"/>
              <a:sym typeface="Calibri"/>
            </a:rPr>
            <a:t>EMISSÃO DARF</a:t>
          </a:r>
          <a:endParaRPr sz="1050" b="1"/>
        </a:p>
      </xdr:txBody>
    </xdr:sp>
    <xdr:clientData fLocksWithSheet="0"/>
  </xdr:oneCellAnchor>
  <xdr:oneCellAnchor>
    <xdr:from>
      <xdr:col>13</xdr:col>
      <xdr:colOff>66675</xdr:colOff>
      <xdr:row>6</xdr:row>
      <xdr:rowOff>276225</xdr:rowOff>
    </xdr:from>
    <xdr:ext cx="1224000" cy="216000"/>
    <xdr:sp macro="" textlink="">
      <xdr:nvSpPr>
        <xdr:cNvPr id="24" name="Shape 7">
          <a:hlinkClick xmlns:r="http://schemas.openxmlformats.org/officeDocument/2006/relationships" r:id="rId30"/>
          <a:extLst>
            <a:ext uri="{FF2B5EF4-FFF2-40B4-BE49-F238E27FC236}">
              <a16:creationId xmlns:a16="http://schemas.microsoft.com/office/drawing/2014/main" id="{B8DE297E-0866-4ADD-8211-67B3DFDEB918}"/>
            </a:ext>
          </a:extLst>
        </xdr:cNvPr>
        <xdr:cNvSpPr/>
      </xdr:nvSpPr>
      <xdr:spPr>
        <a:xfrm>
          <a:off x="7743825" y="1647825"/>
          <a:ext cx="1224000" cy="216000"/>
        </a:xfrm>
        <a:prstGeom prst="bevel">
          <a:avLst>
            <a:gd name="adj" fmla="val 12500"/>
          </a:avLst>
        </a:prstGeom>
        <a:solidFill>
          <a:srgbClr val="385623"/>
        </a:solidFill>
        <a:ln w="19050" cap="flat" cmpd="sng">
          <a:no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b="1">
              <a:solidFill>
                <a:schemeClr val="lt1"/>
              </a:solidFill>
              <a:latin typeface="Calibri"/>
              <a:ea typeface="Calibri"/>
              <a:cs typeface="Calibri"/>
              <a:sym typeface="Calibri"/>
            </a:rPr>
            <a:t>DECLARAÇÃO IR</a:t>
          </a:r>
        </a:p>
      </xdr:txBody>
    </xdr:sp>
    <xdr:clientData fLocksWithSheet="0"/>
  </xdr:oneCellAnchor>
  <xdr:twoCellAnchor>
    <xdr:from>
      <xdr:col>2</xdr:col>
      <xdr:colOff>0</xdr:colOff>
      <xdr:row>26</xdr:row>
      <xdr:rowOff>0</xdr:rowOff>
    </xdr:from>
    <xdr:to>
      <xdr:col>11</xdr:col>
      <xdr:colOff>288900</xdr:colOff>
      <xdr:row>27</xdr:row>
      <xdr:rowOff>145663</xdr:rowOff>
    </xdr:to>
    <xdr:sp macro="" textlink="">
      <xdr:nvSpPr>
        <xdr:cNvPr id="2" name="Retângulo: Biselado 1">
          <a:hlinkClick xmlns:r="http://schemas.openxmlformats.org/officeDocument/2006/relationships" r:id="rId31" tooltip="Adquira o Plano Anual da Planilha Completa Day Trade"/>
          <a:extLst>
            <a:ext uri="{FF2B5EF4-FFF2-40B4-BE49-F238E27FC236}">
              <a16:creationId xmlns:a16="http://schemas.microsoft.com/office/drawing/2014/main" id="{A5CE2EE9-16AF-4CF8-9772-5C7FAD0C8D75}"/>
            </a:ext>
          </a:extLst>
        </xdr:cNvPr>
        <xdr:cNvSpPr/>
      </xdr:nvSpPr>
      <xdr:spPr>
        <a:xfrm>
          <a:off x="266700" y="27708225"/>
          <a:ext cx="6546825"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ADQUIRIR</a:t>
          </a:r>
          <a:r>
            <a:rPr lang="pt-BR" sz="1100" b="1" baseline="0">
              <a:solidFill>
                <a:schemeClr val="tx2"/>
              </a:solidFill>
              <a:latin typeface="Bahnschrift SemiCondensed" panose="020B0502040204020203" pitchFamily="34" charset="0"/>
            </a:rPr>
            <a:t> O DIÁRIO</a:t>
          </a:r>
          <a:r>
            <a:rPr lang="pt-BR" sz="1100" b="1">
              <a:solidFill>
                <a:schemeClr val="tx2"/>
              </a:solidFill>
              <a:latin typeface="Bahnschrift SemiCondensed" panose="020B0502040204020203" pitchFamily="34" charset="0"/>
            </a:rPr>
            <a:t> DAY TRADER</a:t>
          </a:r>
          <a:r>
            <a:rPr lang="pt-BR" sz="1100" b="1" baseline="0">
              <a:solidFill>
                <a:schemeClr val="tx2"/>
              </a:solidFill>
              <a:latin typeface="Bahnschrift SemiCondensed" panose="020B0502040204020203" pitchFamily="34" charset="0"/>
            </a:rPr>
            <a:t>  (Exporte suas operações e automatize os resultados).</a:t>
          </a:r>
          <a:endParaRPr lang="pt-BR" sz="1100" b="1">
            <a:solidFill>
              <a:schemeClr val="tx2"/>
            </a:solidFill>
            <a:latin typeface="Bahnschrift SemiCondensed" panose="020B0502040204020203" pitchFamily="34" charset="0"/>
          </a:endParaRPr>
        </a:p>
      </xdr:txBody>
    </xdr:sp>
    <xdr:clientData/>
  </xdr:twoCellAnchor>
  <xdr:twoCellAnchor>
    <xdr:from>
      <xdr:col>3</xdr:col>
      <xdr:colOff>9525</xdr:colOff>
      <xdr:row>26</xdr:row>
      <xdr:rowOff>34164</xdr:rowOff>
    </xdr:from>
    <xdr:to>
      <xdr:col>3</xdr:col>
      <xdr:colOff>258967</xdr:colOff>
      <xdr:row>27</xdr:row>
      <xdr:rowOff>105189</xdr:rowOff>
    </xdr:to>
    <xdr:pic>
      <xdr:nvPicPr>
        <xdr:cNvPr id="3" name="Gráfico 2" descr="Carrinho de compras">
          <a:hlinkClick xmlns:r="http://schemas.openxmlformats.org/officeDocument/2006/relationships" r:id="rId32" tooltip="Adquira o Plano Anual da Planilha Completa Day Trade"/>
          <a:extLst>
            <a:ext uri="{FF2B5EF4-FFF2-40B4-BE49-F238E27FC236}">
              <a16:creationId xmlns:a16="http://schemas.microsoft.com/office/drawing/2014/main" id="{2943000A-689E-47D9-8CC7-9E25EFCA93B8}"/>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 uri="{96DAC541-7B7A-43D3-8B79-37D633B846F1}">
              <asvg:svgBlip xmlns:asvg="http://schemas.microsoft.com/office/drawing/2016/SVG/main" r:embed="rId34"/>
            </a:ext>
          </a:extLst>
        </a:blip>
        <a:stretch>
          <a:fillRect/>
        </a:stretch>
      </xdr:blipFill>
      <xdr:spPr>
        <a:xfrm>
          <a:off x="304800" y="6577839"/>
          <a:ext cx="249442" cy="252000"/>
        </a:xfrm>
        <a:prstGeom prst="rect">
          <a:avLst/>
        </a:prstGeom>
      </xdr:spPr>
    </xdr:pic>
    <xdr:clientData/>
  </xdr:twoCellAnchor>
  <xdr:twoCellAnchor>
    <xdr:from>
      <xdr:col>2</xdr:col>
      <xdr:colOff>9525</xdr:colOff>
      <xdr:row>27</xdr:row>
      <xdr:rowOff>130195</xdr:rowOff>
    </xdr:from>
    <xdr:to>
      <xdr:col>11</xdr:col>
      <xdr:colOff>298425</xdr:colOff>
      <xdr:row>29</xdr:row>
      <xdr:rowOff>94883</xdr:rowOff>
    </xdr:to>
    <xdr:sp macro="" textlink="">
      <xdr:nvSpPr>
        <xdr:cNvPr id="4" name="Retângulo: Biselado 3">
          <a:hlinkClick xmlns:r="http://schemas.openxmlformats.org/officeDocument/2006/relationships" r:id="rId35" tooltip="Participe do Programa de Afiliados da Planilha Completa Day Trade"/>
          <a:extLst>
            <a:ext uri="{FF2B5EF4-FFF2-40B4-BE49-F238E27FC236}">
              <a16:creationId xmlns:a16="http://schemas.microsoft.com/office/drawing/2014/main" id="{CA89F59F-38CF-4C40-A8EE-D0FF1B263038}"/>
            </a:ext>
          </a:extLst>
        </xdr:cNvPr>
        <xdr:cNvSpPr/>
      </xdr:nvSpPr>
      <xdr:spPr>
        <a:xfrm>
          <a:off x="180975" y="6854845"/>
          <a:ext cx="6137250"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INDIQUE</a:t>
          </a:r>
          <a:r>
            <a:rPr lang="pt-BR" sz="1100" b="1" baseline="0">
              <a:solidFill>
                <a:schemeClr val="tx2"/>
              </a:solidFill>
              <a:latin typeface="Bahnschrift SemiCondensed" panose="020B0502040204020203" pitchFamily="34" charset="0"/>
            </a:rPr>
            <a:t> O DIÁRIO DAY TRADER (Tenha benefícios recorrentes por suas indicações).</a:t>
          </a:r>
          <a:endParaRPr lang="pt-BR" sz="1600" b="1">
            <a:solidFill>
              <a:schemeClr val="tx2"/>
            </a:solidFill>
            <a:latin typeface="Bahnschrift SemiCondensed" panose="020B0502040204020203" pitchFamily="34" charset="0"/>
          </a:endParaRPr>
        </a:p>
      </xdr:txBody>
    </xdr:sp>
    <xdr:clientData/>
  </xdr:twoCellAnchor>
  <xdr:twoCellAnchor>
    <xdr:from>
      <xdr:col>3</xdr:col>
      <xdr:colOff>35916</xdr:colOff>
      <xdr:row>27</xdr:row>
      <xdr:rowOff>165416</xdr:rowOff>
    </xdr:from>
    <xdr:to>
      <xdr:col>3</xdr:col>
      <xdr:colOff>257175</xdr:colOff>
      <xdr:row>29</xdr:row>
      <xdr:rowOff>55466</xdr:rowOff>
    </xdr:to>
    <xdr:pic>
      <xdr:nvPicPr>
        <xdr:cNvPr id="5" name="Gráfico 4" descr="Moedas">
          <a:hlinkClick xmlns:r="http://schemas.openxmlformats.org/officeDocument/2006/relationships" r:id="rId36" tooltip="Participe do Programa de Afiliados da Planilha Completa Day Trade"/>
          <a:extLst>
            <a:ext uri="{FF2B5EF4-FFF2-40B4-BE49-F238E27FC236}">
              <a16:creationId xmlns:a16="http://schemas.microsoft.com/office/drawing/2014/main" id="{9AB825FD-A9AF-4E3A-BC62-1DC534EDC621}"/>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 uri="{96DAC541-7B7A-43D3-8B79-37D633B846F1}">
              <asvg:svgBlip xmlns:asvg="http://schemas.microsoft.com/office/drawing/2016/SVG/main" r:embed="rId38"/>
            </a:ext>
          </a:extLst>
        </a:blip>
        <a:stretch>
          <a:fillRect/>
        </a:stretch>
      </xdr:blipFill>
      <xdr:spPr>
        <a:xfrm>
          <a:off x="331191" y="6890066"/>
          <a:ext cx="221259" cy="252000"/>
        </a:xfrm>
        <a:prstGeom prst="rect">
          <a:avLst/>
        </a:prstGeom>
      </xdr:spPr>
    </xdr:pic>
    <xdr:clientData/>
  </xdr:twoCellAnchor>
  <xdr:twoCellAnchor>
    <xdr:from>
      <xdr:col>2</xdr:col>
      <xdr:colOff>0</xdr:colOff>
      <xdr:row>29</xdr:row>
      <xdr:rowOff>82936</xdr:rowOff>
    </xdr:from>
    <xdr:to>
      <xdr:col>11</xdr:col>
      <xdr:colOff>288900</xdr:colOff>
      <xdr:row>31</xdr:row>
      <xdr:rowOff>47624</xdr:rowOff>
    </xdr:to>
    <xdr:sp macro="" textlink="">
      <xdr:nvSpPr>
        <xdr:cNvPr id="6" name="Retângulo: Biselado 5">
          <a:hlinkClick xmlns:r="http://schemas.openxmlformats.org/officeDocument/2006/relationships" r:id="rId35" tooltip="Solicite um suporte ou serviço"/>
          <a:extLst>
            <a:ext uri="{FF2B5EF4-FFF2-40B4-BE49-F238E27FC236}">
              <a16:creationId xmlns:a16="http://schemas.microsoft.com/office/drawing/2014/main" id="{AB2EC1B3-97C6-4D01-BDD4-447B1265F2CA}"/>
            </a:ext>
          </a:extLst>
        </xdr:cNvPr>
        <xdr:cNvSpPr/>
      </xdr:nvSpPr>
      <xdr:spPr>
        <a:xfrm>
          <a:off x="266700" y="28334086"/>
          <a:ext cx="6546825"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SUPORTE E SERVIÇOS</a:t>
          </a:r>
          <a:endParaRPr lang="pt-BR" sz="1600" b="1">
            <a:solidFill>
              <a:schemeClr val="tx2"/>
            </a:solidFill>
            <a:latin typeface="Bahnschrift SemiCondensed" panose="020B0502040204020203" pitchFamily="34" charset="0"/>
          </a:endParaRPr>
        </a:p>
      </xdr:txBody>
    </xdr:sp>
    <xdr:clientData/>
  </xdr:twoCellAnchor>
  <xdr:twoCellAnchor>
    <xdr:from>
      <xdr:col>3</xdr:col>
      <xdr:colOff>31159</xdr:colOff>
      <xdr:row>29</xdr:row>
      <xdr:rowOff>114718</xdr:rowOff>
    </xdr:from>
    <xdr:to>
      <xdr:col>3</xdr:col>
      <xdr:colOff>285749</xdr:colOff>
      <xdr:row>31</xdr:row>
      <xdr:rowOff>4768</xdr:rowOff>
    </xdr:to>
    <xdr:pic>
      <xdr:nvPicPr>
        <xdr:cNvPr id="7" name="Gráfico 6" descr="Call center">
          <a:hlinkClick xmlns:r="http://schemas.openxmlformats.org/officeDocument/2006/relationships" r:id="rId39" tooltip="Solicite um suporte ou serviço"/>
          <a:extLst>
            <a:ext uri="{FF2B5EF4-FFF2-40B4-BE49-F238E27FC236}">
              <a16:creationId xmlns:a16="http://schemas.microsoft.com/office/drawing/2014/main" id="{26149D5E-310F-4230-9A07-A2524C5FF3A0}"/>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 uri="{96DAC541-7B7A-43D3-8B79-37D633B846F1}">
              <asvg:svgBlip xmlns:asvg="http://schemas.microsoft.com/office/drawing/2016/SVG/main" r:embed="rId41"/>
            </a:ext>
          </a:extLst>
        </a:blip>
        <a:stretch>
          <a:fillRect/>
        </a:stretch>
      </xdr:blipFill>
      <xdr:spPr>
        <a:xfrm flipH="1">
          <a:off x="326434" y="7201318"/>
          <a:ext cx="254590" cy="252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12</xdr:col>
      <xdr:colOff>85725</xdr:colOff>
      <xdr:row>5</xdr:row>
      <xdr:rowOff>19050</xdr:rowOff>
    </xdr:from>
    <xdr:ext cx="1224000" cy="216000"/>
    <xdr:sp macro="" textlink="">
      <xdr:nvSpPr>
        <xdr:cNvPr id="6" name="Shape 6">
          <a:hlinkClick xmlns:r="http://schemas.openxmlformats.org/officeDocument/2006/relationships" r:id="rId1"/>
          <a:extLst>
            <a:ext uri="{FF2B5EF4-FFF2-40B4-BE49-F238E27FC236}">
              <a16:creationId xmlns:a16="http://schemas.microsoft.com/office/drawing/2014/main" id="{00000000-0008-0000-0600-000006000000}"/>
            </a:ext>
          </a:extLst>
        </xdr:cNvPr>
        <xdr:cNvSpPr/>
      </xdr:nvSpPr>
      <xdr:spPr>
        <a:xfrm>
          <a:off x="8267700" y="1514475"/>
          <a:ext cx="1224000" cy="216000"/>
        </a:xfrm>
        <a:prstGeom prst="bevel">
          <a:avLst>
            <a:gd name="adj" fmla="val 12500"/>
          </a:avLst>
        </a:prstGeom>
        <a:solidFill>
          <a:srgbClr val="385623"/>
        </a:solidFill>
        <a:ln w="19050" cap="flat" cmpd="sng">
          <a:no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050" b="1">
              <a:solidFill>
                <a:schemeClr val="lt1"/>
              </a:solidFill>
              <a:latin typeface="Calibri"/>
              <a:ea typeface="Calibri"/>
              <a:cs typeface="Calibri"/>
              <a:sym typeface="Calibri"/>
            </a:rPr>
            <a:t>TABELA WDO B3</a:t>
          </a:r>
          <a:endParaRPr sz="1050" b="1"/>
        </a:p>
      </xdr:txBody>
    </xdr:sp>
    <xdr:clientData fLocksWithSheet="0"/>
  </xdr:oneCellAnchor>
  <xdr:oneCellAnchor>
    <xdr:from>
      <xdr:col>12</xdr:col>
      <xdr:colOff>85725</xdr:colOff>
      <xdr:row>6</xdr:row>
      <xdr:rowOff>47625</xdr:rowOff>
    </xdr:from>
    <xdr:ext cx="1224000" cy="216000"/>
    <xdr:sp macro="" textlink="">
      <xdr:nvSpPr>
        <xdr:cNvPr id="7" name="Shape 7">
          <a:hlinkClick xmlns:r="http://schemas.openxmlformats.org/officeDocument/2006/relationships" r:id="rId2"/>
          <a:extLst>
            <a:ext uri="{FF2B5EF4-FFF2-40B4-BE49-F238E27FC236}">
              <a16:creationId xmlns:a16="http://schemas.microsoft.com/office/drawing/2014/main" id="{00000000-0008-0000-0600-000007000000}"/>
            </a:ext>
          </a:extLst>
        </xdr:cNvPr>
        <xdr:cNvSpPr/>
      </xdr:nvSpPr>
      <xdr:spPr>
        <a:xfrm>
          <a:off x="8267700" y="1733550"/>
          <a:ext cx="1224000" cy="216000"/>
        </a:xfrm>
        <a:prstGeom prst="bevel">
          <a:avLst>
            <a:gd name="adj" fmla="val 12500"/>
          </a:avLst>
        </a:prstGeom>
        <a:solidFill>
          <a:srgbClr val="385623"/>
        </a:solidFill>
        <a:ln w="19050" cap="flat" cmpd="sng">
          <a:no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b="1">
              <a:solidFill>
                <a:schemeClr val="lt1"/>
              </a:solidFill>
              <a:latin typeface="Calibri"/>
              <a:ea typeface="Calibri"/>
              <a:cs typeface="Calibri"/>
              <a:sym typeface="Calibri"/>
            </a:rPr>
            <a:t>PTAX WDO</a:t>
          </a:r>
          <a:endParaRPr sz="1400"/>
        </a:p>
      </xdr:txBody>
    </xdr:sp>
    <xdr:clientData fLocksWithSheet="0"/>
  </xdr:oneCellAnchor>
  <xdr:oneCellAnchor>
    <xdr:from>
      <xdr:col>12</xdr:col>
      <xdr:colOff>85725</xdr:colOff>
      <xdr:row>16</xdr:row>
      <xdr:rowOff>19050</xdr:rowOff>
    </xdr:from>
    <xdr:ext cx="1224000" cy="216000"/>
    <xdr:sp macro="" textlink="">
      <xdr:nvSpPr>
        <xdr:cNvPr id="8" name="Shape 8">
          <a:hlinkClick xmlns:r="http://schemas.openxmlformats.org/officeDocument/2006/relationships" r:id="rId3"/>
          <a:extLst>
            <a:ext uri="{FF2B5EF4-FFF2-40B4-BE49-F238E27FC236}">
              <a16:creationId xmlns:a16="http://schemas.microsoft.com/office/drawing/2014/main" id="{00000000-0008-0000-0600-000008000000}"/>
            </a:ext>
          </a:extLst>
        </xdr:cNvPr>
        <xdr:cNvSpPr/>
      </xdr:nvSpPr>
      <xdr:spPr>
        <a:xfrm>
          <a:off x="8267700" y="3657600"/>
          <a:ext cx="1224000" cy="216000"/>
        </a:xfrm>
        <a:prstGeom prst="bevel">
          <a:avLst>
            <a:gd name="adj" fmla="val 12500"/>
          </a:avLst>
        </a:prstGeom>
        <a:solidFill>
          <a:srgbClr val="385623"/>
        </a:solidFill>
        <a:ln w="19050" cap="flat" cmpd="sng">
          <a:no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050" b="1">
              <a:solidFill>
                <a:schemeClr val="lt1"/>
              </a:solidFill>
              <a:latin typeface="Calibri"/>
              <a:ea typeface="Calibri"/>
              <a:cs typeface="Calibri"/>
              <a:sym typeface="Calibri"/>
            </a:rPr>
            <a:t>TABELA WIN B3</a:t>
          </a:r>
          <a:endParaRPr sz="1400"/>
        </a:p>
      </xdr:txBody>
    </xdr:sp>
    <xdr:clientData fLocksWithSheet="0"/>
  </xdr:oneCellAnchor>
  <xdr:twoCellAnchor>
    <xdr:from>
      <xdr:col>17</xdr:col>
      <xdr:colOff>66675</xdr:colOff>
      <xdr:row>2</xdr:row>
      <xdr:rowOff>28575</xdr:rowOff>
    </xdr:from>
    <xdr:to>
      <xdr:col>17</xdr:col>
      <xdr:colOff>360045</xdr:colOff>
      <xdr:row>9</xdr:row>
      <xdr:rowOff>121602</xdr:rowOff>
    </xdr:to>
    <xdr:grpSp>
      <xdr:nvGrpSpPr>
        <xdr:cNvPr id="12" name="Agrupar 11">
          <a:extLst>
            <a:ext uri="{FF2B5EF4-FFF2-40B4-BE49-F238E27FC236}">
              <a16:creationId xmlns:a16="http://schemas.microsoft.com/office/drawing/2014/main" id="{4B58E02C-7E6A-4C67-AE9E-EEF9950D5847}"/>
            </a:ext>
          </a:extLst>
        </xdr:cNvPr>
        <xdr:cNvGrpSpPr/>
      </xdr:nvGrpSpPr>
      <xdr:grpSpPr>
        <a:xfrm>
          <a:off x="10144125" y="352425"/>
          <a:ext cx="293370" cy="1826577"/>
          <a:chOff x="12762547" y="1773873"/>
          <a:chExt cx="293370" cy="1826577"/>
        </a:xfrm>
      </xdr:grpSpPr>
      <xdr:pic>
        <xdr:nvPicPr>
          <xdr:cNvPr id="13" name="image3.png" descr="Alvo">
            <a:hlinkClick xmlns:r="http://schemas.openxmlformats.org/officeDocument/2006/relationships" r:id="rId4" tooltip="PROJEÇÃO DE RESULTADOS"/>
            <a:extLst>
              <a:ext uri="{FF2B5EF4-FFF2-40B4-BE49-F238E27FC236}">
                <a16:creationId xmlns:a16="http://schemas.microsoft.com/office/drawing/2014/main" id="{4B129FC3-9236-44F9-9432-CD9760BA2E1E}"/>
              </a:ext>
            </a:extLst>
          </xdr:cNvPr>
          <xdr:cNvPicPr preferRelativeResize="0"/>
        </xdr:nvPicPr>
        <xdr:blipFill>
          <a:blip xmlns:r="http://schemas.openxmlformats.org/officeDocument/2006/relationships" r:embed="rId5" cstate="print"/>
          <a:stretch>
            <a:fillRect/>
          </a:stretch>
        </xdr:blipFill>
        <xdr:spPr>
          <a:xfrm>
            <a:off x="12803505" y="2626042"/>
            <a:ext cx="211455" cy="211455"/>
          </a:xfrm>
          <a:prstGeom prst="rect">
            <a:avLst/>
          </a:prstGeom>
          <a:noFill/>
        </xdr:spPr>
      </xdr:pic>
      <xdr:pic>
        <xdr:nvPicPr>
          <xdr:cNvPr id="14" name="image4.png" descr="Leão">
            <a:hlinkClick xmlns:r="http://schemas.openxmlformats.org/officeDocument/2006/relationships" r:id="rId6" tooltip="DARF E DECLARAÇÃO DO IR"/>
            <a:extLst>
              <a:ext uri="{FF2B5EF4-FFF2-40B4-BE49-F238E27FC236}">
                <a16:creationId xmlns:a16="http://schemas.microsoft.com/office/drawing/2014/main" id="{85F707D8-6BAA-4243-99CF-A198C0AF2D7D}"/>
              </a:ext>
            </a:extLst>
          </xdr:cNvPr>
          <xdr:cNvPicPr preferRelativeResize="0"/>
        </xdr:nvPicPr>
        <xdr:blipFill>
          <a:blip xmlns:r="http://schemas.openxmlformats.org/officeDocument/2006/relationships" r:embed="rId7" cstate="print"/>
          <a:stretch>
            <a:fillRect/>
          </a:stretch>
        </xdr:blipFill>
        <xdr:spPr>
          <a:xfrm>
            <a:off x="12800647" y="3134676"/>
            <a:ext cx="217170" cy="211455"/>
          </a:xfrm>
          <a:prstGeom prst="rect">
            <a:avLst/>
          </a:prstGeom>
          <a:noFill/>
        </xdr:spPr>
      </xdr:pic>
      <xdr:pic>
        <xdr:nvPicPr>
          <xdr:cNvPr id="15" name="image5.png" descr="Cabeça com engrenagens">
            <a:hlinkClick xmlns:r="http://schemas.openxmlformats.org/officeDocument/2006/relationships" r:id="rId8" tooltip="PLANO DE TRADE"/>
            <a:extLst>
              <a:ext uri="{FF2B5EF4-FFF2-40B4-BE49-F238E27FC236}">
                <a16:creationId xmlns:a16="http://schemas.microsoft.com/office/drawing/2014/main" id="{CDE90C73-DAC0-463A-AA00-1F2F28C34CE4}"/>
              </a:ext>
            </a:extLst>
          </xdr:cNvPr>
          <xdr:cNvPicPr preferRelativeResize="0"/>
        </xdr:nvPicPr>
        <xdr:blipFill>
          <a:blip xmlns:r="http://schemas.openxmlformats.org/officeDocument/2006/relationships" r:embed="rId9" cstate="print"/>
          <a:stretch>
            <a:fillRect/>
          </a:stretch>
        </xdr:blipFill>
        <xdr:spPr>
          <a:xfrm>
            <a:off x="12803505" y="2371725"/>
            <a:ext cx="211455" cy="211455"/>
          </a:xfrm>
          <a:prstGeom prst="rect">
            <a:avLst/>
          </a:prstGeom>
          <a:noFill/>
        </xdr:spPr>
      </xdr:pic>
      <xdr:pic>
        <xdr:nvPicPr>
          <xdr:cNvPr id="16" name="image1.png" descr="Calculadora">
            <a:hlinkClick xmlns:r="http://schemas.openxmlformats.org/officeDocument/2006/relationships" r:id="rId10" tooltip="CUSTOS DA B3"/>
            <a:extLst>
              <a:ext uri="{FF2B5EF4-FFF2-40B4-BE49-F238E27FC236}">
                <a16:creationId xmlns:a16="http://schemas.microsoft.com/office/drawing/2014/main" id="{215E9DF2-6CD2-4259-BDF5-9FE07E008FE4}"/>
              </a:ext>
            </a:extLst>
          </xdr:cNvPr>
          <xdr:cNvPicPr preferRelativeResize="0"/>
        </xdr:nvPicPr>
        <xdr:blipFill>
          <a:blip xmlns:r="http://schemas.openxmlformats.org/officeDocument/2006/relationships" r:embed="rId11" cstate="print"/>
          <a:stretch>
            <a:fillRect/>
          </a:stretch>
        </xdr:blipFill>
        <xdr:spPr>
          <a:xfrm>
            <a:off x="12803505" y="3388995"/>
            <a:ext cx="211455" cy="211455"/>
          </a:xfrm>
          <a:prstGeom prst="rect">
            <a:avLst/>
          </a:prstGeom>
          <a:noFill/>
        </xdr:spPr>
      </xdr:pic>
      <xdr:pic>
        <xdr:nvPicPr>
          <xdr:cNvPr id="17" name="image7.png" descr="Carteira">
            <a:hlinkClick xmlns:r="http://schemas.openxmlformats.org/officeDocument/2006/relationships" r:id="rId12" tooltip="RESULTADOS"/>
            <a:extLst>
              <a:ext uri="{FF2B5EF4-FFF2-40B4-BE49-F238E27FC236}">
                <a16:creationId xmlns:a16="http://schemas.microsoft.com/office/drawing/2014/main" id="{1A2615C4-7083-459C-AD1E-08DD670CA80E}"/>
              </a:ext>
            </a:extLst>
          </xdr:cNvPr>
          <xdr:cNvPicPr preferRelativeResize="0"/>
        </xdr:nvPicPr>
        <xdr:blipFill>
          <a:blip xmlns:r="http://schemas.openxmlformats.org/officeDocument/2006/relationships" r:embed="rId13" cstate="print"/>
          <a:stretch>
            <a:fillRect/>
          </a:stretch>
        </xdr:blipFill>
        <xdr:spPr>
          <a:xfrm>
            <a:off x="12803505" y="2880359"/>
            <a:ext cx="211455" cy="211455"/>
          </a:xfrm>
          <a:prstGeom prst="rect">
            <a:avLst/>
          </a:prstGeom>
          <a:noFill/>
        </xdr:spPr>
      </xdr:pic>
      <xdr:pic>
        <xdr:nvPicPr>
          <xdr:cNvPr id="18" name="image2.png" descr="Casa">
            <a:hlinkClick xmlns:r="http://schemas.openxmlformats.org/officeDocument/2006/relationships" r:id="rId14" tooltip="MENU"/>
            <a:extLst>
              <a:ext uri="{FF2B5EF4-FFF2-40B4-BE49-F238E27FC236}">
                <a16:creationId xmlns:a16="http://schemas.microsoft.com/office/drawing/2014/main" id="{98121612-5485-4EA9-ABAC-B7E319243172}"/>
              </a:ext>
            </a:extLst>
          </xdr:cNvPr>
          <xdr:cNvPicPr preferRelativeResize="0"/>
        </xdr:nvPicPr>
        <xdr:blipFill>
          <a:blip xmlns:r="http://schemas.openxmlformats.org/officeDocument/2006/relationships" r:embed="rId15" cstate="print"/>
          <a:stretch>
            <a:fillRect/>
          </a:stretch>
        </xdr:blipFill>
        <xdr:spPr>
          <a:xfrm>
            <a:off x="12762547" y="1773873"/>
            <a:ext cx="293370" cy="317818"/>
          </a:xfrm>
          <a:prstGeom prst="rect">
            <a:avLst/>
          </a:prstGeom>
          <a:noFill/>
        </xdr:spPr>
      </xdr:pic>
      <xdr:pic>
        <xdr:nvPicPr>
          <xdr:cNvPr id="26" name="image6.png" descr="Livro aberto">
            <a:hlinkClick xmlns:r="http://schemas.openxmlformats.org/officeDocument/2006/relationships" r:id="rId16" tooltip="INSTRUÇÕES"/>
            <a:extLst>
              <a:ext uri="{FF2B5EF4-FFF2-40B4-BE49-F238E27FC236}">
                <a16:creationId xmlns:a16="http://schemas.microsoft.com/office/drawing/2014/main" id="{6CA04D38-874C-4975-896F-17E7EF3B57EA}"/>
              </a:ext>
            </a:extLst>
          </xdr:cNvPr>
          <xdr:cNvPicPr preferRelativeResize="0"/>
        </xdr:nvPicPr>
        <xdr:blipFill>
          <a:blip xmlns:r="http://schemas.openxmlformats.org/officeDocument/2006/relationships" r:embed="rId17" cstate="print"/>
          <a:stretch>
            <a:fillRect/>
          </a:stretch>
        </xdr:blipFill>
        <xdr:spPr>
          <a:xfrm>
            <a:off x="12814935" y="2134553"/>
            <a:ext cx="188595" cy="194310"/>
          </a:xfrm>
          <a:prstGeom prst="rect">
            <a:avLst/>
          </a:prstGeom>
          <a:noFill/>
        </xdr:spPr>
      </xdr:pic>
    </xdr:grpSp>
    <xdr:clientData/>
  </xdr:twoCellAnchor>
  <xdr:twoCellAnchor>
    <xdr:from>
      <xdr:col>13</xdr:col>
      <xdr:colOff>38100</xdr:colOff>
      <xdr:row>0</xdr:row>
      <xdr:rowOff>85725</xdr:rowOff>
    </xdr:from>
    <xdr:to>
      <xdr:col>14</xdr:col>
      <xdr:colOff>476250</xdr:colOff>
      <xdr:row>1</xdr:row>
      <xdr:rowOff>124091</xdr:rowOff>
    </xdr:to>
    <xdr:grpSp>
      <xdr:nvGrpSpPr>
        <xdr:cNvPr id="19" name="Agrupar 18">
          <a:extLst>
            <a:ext uri="{FF2B5EF4-FFF2-40B4-BE49-F238E27FC236}">
              <a16:creationId xmlns:a16="http://schemas.microsoft.com/office/drawing/2014/main" id="{E21777A3-5F14-458C-8BEC-AA920039A250}"/>
            </a:ext>
          </a:extLst>
        </xdr:cNvPr>
        <xdr:cNvGrpSpPr/>
      </xdr:nvGrpSpPr>
      <xdr:grpSpPr>
        <a:xfrm>
          <a:off x="8820150" y="85725"/>
          <a:ext cx="771525" cy="200291"/>
          <a:chOff x="8084342" y="2012158"/>
          <a:chExt cx="1178719" cy="306000"/>
        </a:xfrm>
      </xdr:grpSpPr>
      <xdr:pic macro="[0]!salvar_planilha">
        <xdr:nvPicPr>
          <xdr:cNvPr id="20" name="Gráfico 19" descr="Disco">
            <a:extLst>
              <a:ext uri="{FF2B5EF4-FFF2-40B4-BE49-F238E27FC236}">
                <a16:creationId xmlns:a16="http://schemas.microsoft.com/office/drawing/2014/main" id="{024B14C6-D46B-4C5A-87DA-D733C4C4B73E}"/>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 uri="{96DAC541-7B7A-43D3-8B79-37D633B846F1}">
                <asvg:svgBlip xmlns:asvg="http://schemas.microsoft.com/office/drawing/2016/SVG/main" r:embed="rId19"/>
              </a:ext>
            </a:extLst>
          </a:blip>
          <a:stretch>
            <a:fillRect/>
          </a:stretch>
        </xdr:blipFill>
        <xdr:spPr>
          <a:xfrm>
            <a:off x="8084342" y="2012158"/>
            <a:ext cx="306000" cy="306000"/>
          </a:xfrm>
          <a:prstGeom prst="rect">
            <a:avLst/>
          </a:prstGeom>
        </xdr:spPr>
      </xdr:pic>
      <xdr:pic macro="[0]!tela_cheia">
        <xdr:nvPicPr>
          <xdr:cNvPr id="21" name="Imagem 20">
            <a:extLst>
              <a:ext uri="{FF2B5EF4-FFF2-40B4-BE49-F238E27FC236}">
                <a16:creationId xmlns:a16="http://schemas.microsoft.com/office/drawing/2014/main" id="{6B14BAE2-9BA6-4D14-A954-2EF3FD55514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flipH="1">
            <a:off x="8705930" y="2047876"/>
            <a:ext cx="226990" cy="226990"/>
          </a:xfrm>
          <a:prstGeom prst="rect">
            <a:avLst/>
          </a:prstGeom>
        </xdr:spPr>
      </xdr:pic>
      <xdr:pic macro="[0]!sair_tela_cheia">
        <xdr:nvPicPr>
          <xdr:cNvPr id="22" name="Imagem 21">
            <a:extLst>
              <a:ext uri="{FF2B5EF4-FFF2-40B4-BE49-F238E27FC236}">
                <a16:creationId xmlns:a16="http://schemas.microsoft.com/office/drawing/2014/main" id="{D6F80F2C-B5F7-45C9-91F4-35F258CE3CD1}"/>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8422830" y="2047876"/>
            <a:ext cx="226800" cy="226800"/>
          </a:xfrm>
          <a:prstGeom prst="rect">
            <a:avLst/>
          </a:prstGeom>
        </xdr:spPr>
      </xdr:pic>
      <xdr:pic macro="[0]!fechar_planilha">
        <xdr:nvPicPr>
          <xdr:cNvPr id="23" name="Imagem 22">
            <a:extLst>
              <a:ext uri="{FF2B5EF4-FFF2-40B4-BE49-F238E27FC236}">
                <a16:creationId xmlns:a16="http://schemas.microsoft.com/office/drawing/2014/main" id="{2BD1989F-EF50-4CDD-83FD-57159141D6CF}"/>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8989219" y="2012158"/>
            <a:ext cx="273842" cy="273842"/>
          </a:xfrm>
          <a:prstGeom prst="rect">
            <a:avLst/>
          </a:prstGeom>
        </xdr:spPr>
      </xdr:pic>
    </xdr:grpSp>
    <xdr:clientData/>
  </xdr:twoCellAnchor>
  <xdr:twoCellAnchor>
    <xdr:from>
      <xdr:col>2</xdr:col>
      <xdr:colOff>0</xdr:colOff>
      <xdr:row>29</xdr:row>
      <xdr:rowOff>0</xdr:rowOff>
    </xdr:from>
    <xdr:to>
      <xdr:col>11</xdr:col>
      <xdr:colOff>288900</xdr:colOff>
      <xdr:row>30</xdr:row>
      <xdr:rowOff>145663</xdr:rowOff>
    </xdr:to>
    <xdr:sp macro="" textlink="">
      <xdr:nvSpPr>
        <xdr:cNvPr id="2" name="Retângulo: Biselado 1">
          <a:hlinkClick xmlns:r="http://schemas.openxmlformats.org/officeDocument/2006/relationships" r:id="rId23" tooltip="Adquira o Plano Anual da Planilha Completa Day Trade"/>
          <a:extLst>
            <a:ext uri="{FF2B5EF4-FFF2-40B4-BE49-F238E27FC236}">
              <a16:creationId xmlns:a16="http://schemas.microsoft.com/office/drawing/2014/main" id="{24E1F275-1E28-46BE-A9CE-2D959231883F}"/>
            </a:ext>
          </a:extLst>
        </xdr:cNvPr>
        <xdr:cNvSpPr/>
      </xdr:nvSpPr>
      <xdr:spPr>
        <a:xfrm>
          <a:off x="266700" y="27708225"/>
          <a:ext cx="6546825"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ADQUIRIR</a:t>
          </a:r>
          <a:r>
            <a:rPr lang="pt-BR" sz="1100" b="1" baseline="0">
              <a:solidFill>
                <a:schemeClr val="tx2"/>
              </a:solidFill>
              <a:latin typeface="Bahnschrift SemiCondensed" panose="020B0502040204020203" pitchFamily="34" charset="0"/>
            </a:rPr>
            <a:t> O DIÁRIO</a:t>
          </a:r>
          <a:r>
            <a:rPr lang="pt-BR" sz="1100" b="1">
              <a:solidFill>
                <a:schemeClr val="tx2"/>
              </a:solidFill>
              <a:latin typeface="Bahnschrift SemiCondensed" panose="020B0502040204020203" pitchFamily="34" charset="0"/>
            </a:rPr>
            <a:t> DAY TRADER</a:t>
          </a:r>
          <a:r>
            <a:rPr lang="pt-BR" sz="1100" b="1" baseline="0">
              <a:solidFill>
                <a:schemeClr val="tx2"/>
              </a:solidFill>
              <a:latin typeface="Bahnschrift SemiCondensed" panose="020B0502040204020203" pitchFamily="34" charset="0"/>
            </a:rPr>
            <a:t>  (Exporte suas operações e automatize os resultados).</a:t>
          </a:r>
          <a:endParaRPr lang="pt-BR" sz="1100" b="1">
            <a:solidFill>
              <a:schemeClr val="tx2"/>
            </a:solidFill>
            <a:latin typeface="Bahnschrift SemiCondensed" panose="020B0502040204020203" pitchFamily="34" charset="0"/>
          </a:endParaRPr>
        </a:p>
      </xdr:txBody>
    </xdr:sp>
    <xdr:clientData/>
  </xdr:twoCellAnchor>
  <xdr:twoCellAnchor>
    <xdr:from>
      <xdr:col>2</xdr:col>
      <xdr:colOff>72955</xdr:colOff>
      <xdr:row>29</xdr:row>
      <xdr:rowOff>34164</xdr:rowOff>
    </xdr:from>
    <xdr:to>
      <xdr:col>2</xdr:col>
      <xdr:colOff>325642</xdr:colOff>
      <xdr:row>30</xdr:row>
      <xdr:rowOff>105189</xdr:rowOff>
    </xdr:to>
    <xdr:pic>
      <xdr:nvPicPr>
        <xdr:cNvPr id="3" name="Gráfico 2" descr="Carrinho de compras">
          <a:hlinkClick xmlns:r="http://schemas.openxmlformats.org/officeDocument/2006/relationships" r:id="rId24" tooltip="Adquira o Plano Anual da Planilha Completa Day Trade"/>
          <a:extLst>
            <a:ext uri="{FF2B5EF4-FFF2-40B4-BE49-F238E27FC236}">
              <a16:creationId xmlns:a16="http://schemas.microsoft.com/office/drawing/2014/main" id="{224D5FA8-AB93-447F-BB11-09AEE690EA9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 uri="{96DAC541-7B7A-43D3-8B79-37D633B846F1}">
              <asvg:svgBlip xmlns:asvg="http://schemas.microsoft.com/office/drawing/2016/SVG/main" r:embed="rId26"/>
            </a:ext>
          </a:extLst>
        </a:blip>
        <a:stretch>
          <a:fillRect/>
        </a:stretch>
      </xdr:blipFill>
      <xdr:spPr>
        <a:xfrm>
          <a:off x="339655" y="27742389"/>
          <a:ext cx="252687" cy="252000"/>
        </a:xfrm>
        <a:prstGeom prst="rect">
          <a:avLst/>
        </a:prstGeom>
      </xdr:spPr>
    </xdr:pic>
    <xdr:clientData/>
  </xdr:twoCellAnchor>
  <xdr:twoCellAnchor>
    <xdr:from>
      <xdr:col>2</xdr:col>
      <xdr:colOff>0</xdr:colOff>
      <xdr:row>30</xdr:row>
      <xdr:rowOff>130195</xdr:rowOff>
    </xdr:from>
    <xdr:to>
      <xdr:col>11</xdr:col>
      <xdr:colOff>288900</xdr:colOff>
      <xdr:row>32</xdr:row>
      <xdr:rowOff>94883</xdr:rowOff>
    </xdr:to>
    <xdr:sp macro="" textlink="">
      <xdr:nvSpPr>
        <xdr:cNvPr id="4" name="Retângulo: Biselado 3">
          <a:hlinkClick xmlns:r="http://schemas.openxmlformats.org/officeDocument/2006/relationships" r:id="rId27" tooltip="Participe do Programa de Afiliados da Planilha Completa Day Trade"/>
          <a:extLst>
            <a:ext uri="{FF2B5EF4-FFF2-40B4-BE49-F238E27FC236}">
              <a16:creationId xmlns:a16="http://schemas.microsoft.com/office/drawing/2014/main" id="{BACBA8B3-2EC2-4ED0-B3D5-5767291E6878}"/>
            </a:ext>
          </a:extLst>
        </xdr:cNvPr>
        <xdr:cNvSpPr/>
      </xdr:nvSpPr>
      <xdr:spPr>
        <a:xfrm>
          <a:off x="266700" y="28019395"/>
          <a:ext cx="6546825"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INDIQUE</a:t>
          </a:r>
          <a:r>
            <a:rPr lang="pt-BR" sz="1100" b="1" baseline="0">
              <a:solidFill>
                <a:schemeClr val="tx2"/>
              </a:solidFill>
              <a:latin typeface="Bahnschrift SemiCondensed" panose="020B0502040204020203" pitchFamily="34" charset="0"/>
            </a:rPr>
            <a:t> O DIÁRIO DAY TRADER (Tenha benefícios recorrentes por suas indicações).</a:t>
          </a:r>
          <a:endParaRPr lang="pt-BR" sz="1600" b="1">
            <a:solidFill>
              <a:schemeClr val="tx2"/>
            </a:solidFill>
            <a:latin typeface="Bahnschrift SemiCondensed" panose="020B0502040204020203" pitchFamily="34" charset="0"/>
          </a:endParaRPr>
        </a:p>
      </xdr:txBody>
    </xdr:sp>
    <xdr:clientData/>
  </xdr:twoCellAnchor>
  <xdr:twoCellAnchor>
    <xdr:from>
      <xdr:col>2</xdr:col>
      <xdr:colOff>83541</xdr:colOff>
      <xdr:row>30</xdr:row>
      <xdr:rowOff>165416</xdr:rowOff>
    </xdr:from>
    <xdr:to>
      <xdr:col>2</xdr:col>
      <xdr:colOff>336228</xdr:colOff>
      <xdr:row>32</xdr:row>
      <xdr:rowOff>55466</xdr:rowOff>
    </xdr:to>
    <xdr:pic>
      <xdr:nvPicPr>
        <xdr:cNvPr id="5" name="Gráfico 4" descr="Moedas">
          <a:hlinkClick xmlns:r="http://schemas.openxmlformats.org/officeDocument/2006/relationships" r:id="rId28" tooltip="Participe do Programa de Afiliados da Planilha Completa Day Trade"/>
          <a:extLst>
            <a:ext uri="{FF2B5EF4-FFF2-40B4-BE49-F238E27FC236}">
              <a16:creationId xmlns:a16="http://schemas.microsoft.com/office/drawing/2014/main" id="{259967CF-1CB3-4B54-97B3-44A11CC0BB0B}"/>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 uri="{96DAC541-7B7A-43D3-8B79-37D633B846F1}">
              <asvg:svgBlip xmlns:asvg="http://schemas.microsoft.com/office/drawing/2016/SVG/main" r:embed="rId30"/>
            </a:ext>
          </a:extLst>
        </a:blip>
        <a:stretch>
          <a:fillRect/>
        </a:stretch>
      </xdr:blipFill>
      <xdr:spPr>
        <a:xfrm>
          <a:off x="350241" y="28054616"/>
          <a:ext cx="252687" cy="252000"/>
        </a:xfrm>
        <a:prstGeom prst="rect">
          <a:avLst/>
        </a:prstGeom>
      </xdr:spPr>
    </xdr:pic>
    <xdr:clientData/>
  </xdr:twoCellAnchor>
  <xdr:twoCellAnchor>
    <xdr:from>
      <xdr:col>2</xdr:col>
      <xdr:colOff>0</xdr:colOff>
      <xdr:row>32</xdr:row>
      <xdr:rowOff>82936</xdr:rowOff>
    </xdr:from>
    <xdr:to>
      <xdr:col>11</xdr:col>
      <xdr:colOff>288900</xdr:colOff>
      <xdr:row>34</xdr:row>
      <xdr:rowOff>47624</xdr:rowOff>
    </xdr:to>
    <xdr:sp macro="" textlink="">
      <xdr:nvSpPr>
        <xdr:cNvPr id="9" name="Retângulo: Biselado 8">
          <a:hlinkClick xmlns:r="http://schemas.openxmlformats.org/officeDocument/2006/relationships" r:id="rId27" tooltip="Solicite um suporte ou serviço"/>
          <a:extLst>
            <a:ext uri="{FF2B5EF4-FFF2-40B4-BE49-F238E27FC236}">
              <a16:creationId xmlns:a16="http://schemas.microsoft.com/office/drawing/2014/main" id="{F09795CA-3BCA-40DF-A031-F9D58A8EEC40}"/>
            </a:ext>
          </a:extLst>
        </xdr:cNvPr>
        <xdr:cNvSpPr/>
      </xdr:nvSpPr>
      <xdr:spPr>
        <a:xfrm>
          <a:off x="266700" y="28334086"/>
          <a:ext cx="6546825" cy="326638"/>
        </a:xfrm>
        <a:prstGeom prst="bevel">
          <a:avLst/>
        </a:prstGeom>
        <a:solidFill>
          <a:schemeClr val="accent2">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l"/>
          <a:r>
            <a:rPr lang="pt-BR" sz="1100" b="1">
              <a:solidFill>
                <a:schemeClr val="tx2"/>
              </a:solidFill>
              <a:latin typeface="Bahnschrift SemiCondensed" panose="020B0502040204020203" pitchFamily="34" charset="0"/>
            </a:rPr>
            <a:t>SUPORTE E SERVIÇOS</a:t>
          </a:r>
          <a:endParaRPr lang="pt-BR" sz="1600" b="1">
            <a:solidFill>
              <a:schemeClr val="tx2"/>
            </a:solidFill>
            <a:latin typeface="Bahnschrift SemiCondensed" panose="020B0502040204020203" pitchFamily="34" charset="0"/>
          </a:endParaRPr>
        </a:p>
      </xdr:txBody>
    </xdr:sp>
    <xdr:clientData/>
  </xdr:twoCellAnchor>
  <xdr:twoCellAnchor>
    <xdr:from>
      <xdr:col>2</xdr:col>
      <xdr:colOff>83274</xdr:colOff>
      <xdr:row>32</xdr:row>
      <xdr:rowOff>114718</xdr:rowOff>
    </xdr:from>
    <xdr:to>
      <xdr:col>2</xdr:col>
      <xdr:colOff>335961</xdr:colOff>
      <xdr:row>34</xdr:row>
      <xdr:rowOff>4768</xdr:rowOff>
    </xdr:to>
    <xdr:pic>
      <xdr:nvPicPr>
        <xdr:cNvPr id="10" name="Gráfico 9" descr="Call center">
          <a:hlinkClick xmlns:r="http://schemas.openxmlformats.org/officeDocument/2006/relationships" r:id="rId31" tooltip="Solicite um suporte ou serviço"/>
          <a:extLst>
            <a:ext uri="{FF2B5EF4-FFF2-40B4-BE49-F238E27FC236}">
              <a16:creationId xmlns:a16="http://schemas.microsoft.com/office/drawing/2014/main" id="{B44004E0-2735-4401-A1DC-7D722648B7BA}"/>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349974" y="28365868"/>
          <a:ext cx="252687" cy="252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1</xdr:col>
      <xdr:colOff>657225</xdr:colOff>
      <xdr:row>1</xdr:row>
      <xdr:rowOff>47625</xdr:rowOff>
    </xdr:from>
    <xdr:ext cx="333375" cy="352425"/>
    <xdr:pic>
      <xdr:nvPicPr>
        <xdr:cNvPr id="2" name="image6.png" descr="Livro aberto">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209550</xdr:colOff>
      <xdr:row>0</xdr:row>
      <xdr:rowOff>28575</xdr:rowOff>
    </xdr:from>
    <xdr:ext cx="457200" cy="457200"/>
    <xdr:pic>
      <xdr:nvPicPr>
        <xdr:cNvPr id="3" name="image9.png" descr="Seta Reta">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11</xdr:col>
      <xdr:colOff>714375</xdr:colOff>
      <xdr:row>1</xdr:row>
      <xdr:rowOff>28575</xdr:rowOff>
    </xdr:from>
    <xdr:ext cx="352425" cy="352425"/>
    <xdr:pic>
      <xdr:nvPicPr>
        <xdr:cNvPr id="4" name="image5.png" descr="Cabeça com engrenagens">
          <a:extLst>
            <a:ext uri="{FF2B5EF4-FFF2-40B4-BE49-F238E27FC236}">
              <a16:creationId xmlns:a16="http://schemas.microsoft.com/office/drawing/2014/main" id="{00000000-0008-0000-07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13</xdr:col>
      <xdr:colOff>209550</xdr:colOff>
      <xdr:row>0</xdr:row>
      <xdr:rowOff>57150</xdr:rowOff>
    </xdr:from>
    <xdr:ext cx="428625" cy="457200"/>
    <xdr:pic>
      <xdr:nvPicPr>
        <xdr:cNvPr id="5" name="image2.png" descr="Casa">
          <a:extLst>
            <a:ext uri="{FF2B5EF4-FFF2-40B4-BE49-F238E27FC236}">
              <a16:creationId xmlns:a16="http://schemas.microsoft.com/office/drawing/2014/main" id="{00000000-0008-0000-07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1</xdr:col>
      <xdr:colOff>657225</xdr:colOff>
      <xdr:row>1</xdr:row>
      <xdr:rowOff>47625</xdr:rowOff>
    </xdr:from>
    <xdr:ext cx="333375" cy="352425"/>
    <xdr:pic>
      <xdr:nvPicPr>
        <xdr:cNvPr id="2" name="image6.png" descr="Livro aberto">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209550</xdr:colOff>
      <xdr:row>0</xdr:row>
      <xdr:rowOff>28575</xdr:rowOff>
    </xdr:from>
    <xdr:ext cx="457200" cy="457200"/>
    <xdr:pic>
      <xdr:nvPicPr>
        <xdr:cNvPr id="3" name="image9.png" descr="Seta Reta">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11</xdr:col>
      <xdr:colOff>714375</xdr:colOff>
      <xdr:row>1</xdr:row>
      <xdr:rowOff>28575</xdr:rowOff>
    </xdr:from>
    <xdr:ext cx="352425" cy="352425"/>
    <xdr:pic>
      <xdr:nvPicPr>
        <xdr:cNvPr id="4" name="image5.png" descr="Cabeça com engrenagens">
          <a:extLst>
            <a:ext uri="{FF2B5EF4-FFF2-40B4-BE49-F238E27FC236}">
              <a16:creationId xmlns:a16="http://schemas.microsoft.com/office/drawing/2014/main" id="{00000000-0008-0000-08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13</xdr:col>
      <xdr:colOff>209550</xdr:colOff>
      <xdr:row>0</xdr:row>
      <xdr:rowOff>57150</xdr:rowOff>
    </xdr:from>
    <xdr:ext cx="428625" cy="457200"/>
    <xdr:pic>
      <xdr:nvPicPr>
        <xdr:cNvPr id="5" name="image2.png" descr="Casa">
          <a:extLst>
            <a:ext uri="{FF2B5EF4-FFF2-40B4-BE49-F238E27FC236}">
              <a16:creationId xmlns:a16="http://schemas.microsoft.com/office/drawing/2014/main" id="{00000000-0008-0000-08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2.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3.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4.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2"/>
  <dimension ref="A2:AB992"/>
  <sheetViews>
    <sheetView showGridLines="0" tabSelected="1" zoomScale="80" zoomScaleNormal="80" workbookViewId="0">
      <selection activeCell="P5" sqref="P5"/>
    </sheetView>
  </sheetViews>
  <sheetFormatPr defaultColWidth="12.625" defaultRowHeight="15" customHeight="1" x14ac:dyDescent="0.2"/>
  <cols>
    <col min="1" max="1" width="8.125" style="59" customWidth="1"/>
    <col min="2" max="12" width="9.375" style="59" customWidth="1"/>
    <col min="13" max="15" width="9.375" style="77" customWidth="1"/>
    <col min="16" max="16" width="9.75" style="77" customWidth="1"/>
    <col min="17" max="19" width="9.375" style="59" customWidth="1"/>
    <col min="20" max="22" width="9.125" style="59" customWidth="1"/>
    <col min="23" max="16384" width="12.625" style="59"/>
  </cols>
  <sheetData>
    <row r="2" spans="1:22" ht="5.25" customHeight="1" x14ac:dyDescent="0.2">
      <c r="A2" s="214"/>
      <c r="B2" s="214"/>
      <c r="C2" s="214"/>
      <c r="D2" s="214"/>
      <c r="E2" s="214"/>
      <c r="F2" s="214"/>
      <c r="G2" s="214"/>
      <c r="H2" s="214"/>
      <c r="I2" s="214"/>
      <c r="J2" s="214"/>
      <c r="K2" s="214"/>
      <c r="L2" s="214"/>
      <c r="M2" s="215"/>
      <c r="N2" s="215"/>
      <c r="O2" s="215"/>
      <c r="P2" s="215"/>
      <c r="Q2" s="214"/>
      <c r="R2" s="214"/>
      <c r="S2" s="214"/>
      <c r="T2" s="214"/>
      <c r="U2" s="214"/>
      <c r="V2" s="214"/>
    </row>
    <row r="3" spans="1:22" ht="29.25" customHeight="1" x14ac:dyDescent="0.2">
      <c r="A3" s="116"/>
      <c r="B3" s="116"/>
      <c r="C3" s="116"/>
      <c r="D3" s="116"/>
      <c r="E3" s="116"/>
      <c r="F3" s="116"/>
      <c r="G3" s="116"/>
      <c r="H3" s="116"/>
      <c r="I3" s="116"/>
      <c r="J3" s="116"/>
      <c r="K3" s="116"/>
      <c r="L3" s="692"/>
      <c r="M3" s="692"/>
      <c r="N3" s="116"/>
      <c r="O3" s="98"/>
      <c r="P3" s="98"/>
      <c r="Q3" s="214"/>
      <c r="R3" s="214"/>
      <c r="S3" s="214"/>
      <c r="T3" s="214"/>
      <c r="U3" s="214"/>
      <c r="V3" s="214"/>
    </row>
    <row r="4" spans="1:22" ht="59.25" customHeight="1" x14ac:dyDescent="0.2">
      <c r="A4" s="216"/>
      <c r="B4" s="216"/>
      <c r="C4" s="216"/>
      <c r="D4" s="216"/>
      <c r="E4" s="216"/>
      <c r="F4" s="216"/>
      <c r="G4" s="216"/>
      <c r="H4" s="216"/>
      <c r="I4" s="216"/>
      <c r="J4" s="216"/>
      <c r="K4" s="216"/>
      <c r="L4" s="216"/>
      <c r="M4" s="116"/>
      <c r="N4" s="116"/>
      <c r="O4" s="98"/>
      <c r="P4" s="98"/>
      <c r="Q4" s="215"/>
      <c r="R4" s="215"/>
      <c r="S4" s="215"/>
      <c r="T4" s="215"/>
      <c r="U4" s="215"/>
      <c r="V4" s="215"/>
    </row>
    <row r="5" spans="1:22" ht="15.75" customHeight="1" x14ac:dyDescent="0.2">
      <c r="A5" s="218"/>
      <c r="B5" s="218"/>
      <c r="C5" s="218"/>
      <c r="D5" s="218"/>
      <c r="E5" s="218"/>
      <c r="F5" s="218"/>
      <c r="G5" s="218"/>
      <c r="H5" s="218"/>
      <c r="I5" s="218"/>
      <c r="J5" s="218"/>
      <c r="K5" s="218"/>
      <c r="L5" s="116"/>
      <c r="M5" s="116"/>
      <c r="N5" s="116"/>
      <c r="O5" s="118"/>
      <c r="P5" s="118"/>
      <c r="Q5" s="219"/>
      <c r="R5" s="219"/>
      <c r="S5" s="219"/>
      <c r="T5" s="217"/>
      <c r="U5" s="217"/>
      <c r="V5" s="217"/>
    </row>
    <row r="6" spans="1:22" ht="15.75" customHeight="1" x14ac:dyDescent="0.2">
      <c r="A6" s="218"/>
      <c r="B6" s="218"/>
      <c r="C6" s="218"/>
      <c r="D6" s="218"/>
      <c r="E6" s="218"/>
      <c r="F6" s="218"/>
      <c r="G6" s="218"/>
      <c r="H6" s="218"/>
      <c r="I6" s="218"/>
      <c r="J6" s="218"/>
      <c r="K6" s="218"/>
      <c r="L6" s="116"/>
      <c r="M6" s="116"/>
      <c r="N6" s="116"/>
      <c r="O6" s="118"/>
      <c r="P6" s="118"/>
      <c r="Q6" s="219"/>
      <c r="R6" s="219"/>
      <c r="S6" s="219"/>
      <c r="T6" s="219"/>
      <c r="U6" s="219"/>
      <c r="V6" s="219"/>
    </row>
    <row r="7" spans="1:22" ht="15.75" customHeight="1" x14ac:dyDescent="0.2">
      <c r="A7" s="218"/>
      <c r="B7" s="218"/>
      <c r="C7" s="218"/>
      <c r="D7" s="218"/>
      <c r="E7" s="218"/>
      <c r="F7" s="218"/>
      <c r="G7" s="218"/>
      <c r="H7" s="218"/>
      <c r="I7" s="218"/>
      <c r="J7" s="218"/>
      <c r="K7" s="218"/>
      <c r="L7" s="116"/>
      <c r="M7" s="116"/>
      <c r="N7" s="116"/>
      <c r="O7" s="118"/>
      <c r="P7" s="697"/>
      <c r="Q7" s="698"/>
      <c r="R7" s="698"/>
      <c r="S7" s="698"/>
      <c r="T7" s="219"/>
      <c r="U7" s="219"/>
      <c r="V7" s="219"/>
    </row>
    <row r="8" spans="1:22" ht="15.75" customHeight="1" x14ac:dyDescent="0.2">
      <c r="A8" s="218"/>
      <c r="B8" s="218"/>
      <c r="C8" s="218"/>
      <c r="D8" s="218"/>
      <c r="E8" s="218"/>
      <c r="F8" s="218"/>
      <c r="G8" s="218"/>
      <c r="H8" s="218"/>
      <c r="I8" s="218"/>
      <c r="J8" s="218"/>
      <c r="K8" s="218"/>
      <c r="L8" s="116"/>
      <c r="M8" s="116"/>
      <c r="N8" s="116"/>
      <c r="O8" s="118"/>
      <c r="P8" s="698"/>
      <c r="Q8" s="699"/>
      <c r="R8" s="699"/>
      <c r="S8" s="698"/>
      <c r="T8" s="219"/>
      <c r="U8" s="219"/>
      <c r="V8" s="219"/>
    </row>
    <row r="9" spans="1:22" ht="15.75" customHeight="1" x14ac:dyDescent="0.2">
      <c r="A9" s="218"/>
      <c r="B9" s="218"/>
      <c r="C9" s="218"/>
      <c r="D9" s="218"/>
      <c r="E9" s="218"/>
      <c r="F9" s="218"/>
      <c r="G9" s="218"/>
      <c r="H9" s="218"/>
      <c r="I9" s="218"/>
      <c r="J9" s="218"/>
      <c r="K9" s="218"/>
      <c r="L9" s="77"/>
      <c r="N9" s="116"/>
      <c r="O9" s="118"/>
      <c r="P9" s="698"/>
      <c r="Q9" s="698"/>
      <c r="R9" s="698"/>
      <c r="S9" s="698"/>
      <c r="T9" s="217"/>
      <c r="U9" s="217"/>
      <c r="V9" s="217"/>
    </row>
    <row r="10" spans="1:22" ht="15.75" customHeight="1" x14ac:dyDescent="0.2">
      <c r="A10" s="218"/>
      <c r="B10" s="218"/>
      <c r="C10" s="218"/>
      <c r="D10" s="77"/>
      <c r="E10" s="77"/>
      <c r="F10" s="77"/>
      <c r="G10" s="77"/>
      <c r="H10" s="218"/>
      <c r="I10" s="218"/>
      <c r="J10" s="218"/>
      <c r="K10" s="218"/>
      <c r="L10" s="77"/>
      <c r="N10" s="116"/>
      <c r="O10" s="118"/>
      <c r="P10" s="693"/>
      <c r="Q10" s="695"/>
      <c r="R10" s="696"/>
      <c r="S10" s="696"/>
      <c r="T10" s="217"/>
      <c r="U10" s="217"/>
      <c r="V10" s="217"/>
    </row>
    <row r="11" spans="1:22" ht="15.75" customHeight="1" x14ac:dyDescent="0.2">
      <c r="A11" s="218"/>
      <c r="B11" s="218"/>
      <c r="C11" s="218"/>
      <c r="D11" s="77"/>
      <c r="E11" s="77"/>
      <c r="F11" s="77"/>
      <c r="G11" s="77"/>
      <c r="H11" s="218"/>
      <c r="I11" s="218"/>
      <c r="J11" s="218"/>
      <c r="K11" s="218"/>
      <c r="L11" s="116"/>
      <c r="M11" s="116"/>
      <c r="N11" s="116"/>
      <c r="O11" s="118"/>
      <c r="P11" s="694"/>
      <c r="Q11" s="696"/>
      <c r="R11" s="696"/>
      <c r="S11" s="696"/>
      <c r="U11" s="217"/>
      <c r="V11" s="217"/>
    </row>
    <row r="12" spans="1:22" ht="15.75" customHeight="1" x14ac:dyDescent="0.2">
      <c r="A12" s="118"/>
      <c r="B12" s="118"/>
      <c r="C12" s="119"/>
      <c r="D12" s="77"/>
      <c r="E12" s="77"/>
      <c r="F12" s="77"/>
      <c r="G12" s="77"/>
      <c r="H12" s="118"/>
      <c r="I12" s="118"/>
      <c r="J12" s="118"/>
      <c r="K12" s="118"/>
      <c r="L12" s="118"/>
      <c r="M12" s="118"/>
      <c r="N12" s="118"/>
      <c r="O12" s="118"/>
      <c r="P12" s="693"/>
      <c r="Q12" s="695"/>
      <c r="R12" s="696"/>
      <c r="S12" s="696"/>
      <c r="U12" s="217"/>
      <c r="V12" s="217"/>
    </row>
    <row r="13" spans="1:22" ht="15.75" customHeight="1" x14ac:dyDescent="0.2">
      <c r="A13" s="77"/>
      <c r="B13" s="77"/>
      <c r="C13" s="77"/>
      <c r="D13" s="77"/>
      <c r="E13" s="77"/>
      <c r="F13" s="77"/>
      <c r="G13" s="77"/>
      <c r="H13" s="77"/>
      <c r="I13" s="119"/>
      <c r="J13" s="119"/>
      <c r="K13" s="119"/>
      <c r="L13" s="119"/>
      <c r="M13" s="119"/>
      <c r="N13" s="119"/>
      <c r="O13" s="118"/>
      <c r="P13" s="694"/>
      <c r="Q13" s="696"/>
      <c r="R13" s="696"/>
      <c r="S13" s="696"/>
      <c r="U13" s="217"/>
      <c r="V13" s="217"/>
    </row>
    <row r="14" spans="1:22" ht="15.75" customHeight="1" x14ac:dyDescent="0.2">
      <c r="A14" s="77"/>
      <c r="B14" s="77"/>
      <c r="C14" s="77"/>
      <c r="D14" s="77"/>
      <c r="E14" s="77"/>
      <c r="F14" s="77"/>
      <c r="G14" s="77"/>
      <c r="H14" s="77"/>
      <c r="I14" s="119"/>
      <c r="J14" s="119"/>
      <c r="K14" s="119"/>
      <c r="L14" s="119"/>
      <c r="M14" s="119"/>
      <c r="N14" s="118"/>
      <c r="O14" s="221"/>
      <c r="P14" s="693"/>
      <c r="Q14" s="695"/>
      <c r="R14" s="696"/>
      <c r="S14" s="696"/>
      <c r="U14" s="217"/>
      <c r="V14" s="217"/>
    </row>
    <row r="15" spans="1:22" ht="15.75" customHeight="1" x14ac:dyDescent="0.2">
      <c r="A15" s="77"/>
      <c r="B15" s="77"/>
      <c r="C15" s="77"/>
      <c r="D15" s="77"/>
      <c r="E15" s="77"/>
      <c r="F15" s="77"/>
      <c r="G15" s="77"/>
      <c r="H15" s="77"/>
      <c r="I15" s="119"/>
      <c r="J15" s="119"/>
      <c r="K15" s="119"/>
      <c r="L15" s="119"/>
      <c r="M15" s="119"/>
      <c r="N15" s="119"/>
      <c r="O15" s="118"/>
      <c r="P15" s="694"/>
      <c r="Q15" s="696"/>
      <c r="R15" s="696"/>
      <c r="S15" s="696"/>
      <c r="U15" s="217"/>
      <c r="V15" s="217"/>
    </row>
    <row r="16" spans="1:22" ht="15.75" customHeight="1" x14ac:dyDescent="0.2">
      <c r="A16" s="77"/>
      <c r="B16" s="77"/>
      <c r="C16" s="77"/>
      <c r="D16" s="77"/>
      <c r="E16" s="77"/>
      <c r="F16" s="77"/>
      <c r="G16" s="77"/>
      <c r="H16" s="77"/>
      <c r="I16" s="119"/>
      <c r="J16" s="119"/>
      <c r="K16" s="119"/>
      <c r="L16" s="119"/>
      <c r="M16" s="119"/>
      <c r="N16" s="119"/>
      <c r="O16" s="118"/>
      <c r="P16" s="700"/>
      <c r="Q16" s="695"/>
      <c r="R16" s="696"/>
      <c r="S16" s="696"/>
      <c r="U16" s="217"/>
      <c r="V16" s="217"/>
    </row>
    <row r="17" spans="1:28" ht="15.75" customHeight="1" x14ac:dyDescent="0.2">
      <c r="A17" s="77"/>
      <c r="B17" s="77"/>
      <c r="C17" s="77"/>
      <c r="D17" s="77"/>
      <c r="E17" s="77"/>
      <c r="F17" s="77"/>
      <c r="G17" s="77"/>
      <c r="H17" s="77"/>
      <c r="I17" s="119"/>
      <c r="J17" s="119"/>
      <c r="K17" s="119"/>
      <c r="L17" s="119"/>
      <c r="M17" s="119"/>
      <c r="N17" s="119"/>
      <c r="O17" s="118"/>
      <c r="P17" s="700"/>
      <c r="Q17" s="696"/>
      <c r="R17" s="696"/>
      <c r="S17" s="696"/>
      <c r="U17" s="217"/>
      <c r="V17" s="217"/>
    </row>
    <row r="18" spans="1:28" ht="15.75" customHeight="1" x14ac:dyDescent="0.2">
      <c r="A18" s="77"/>
      <c r="B18" s="77"/>
      <c r="C18" s="77"/>
      <c r="D18" s="77"/>
      <c r="E18" s="77"/>
      <c r="F18" s="77"/>
      <c r="G18" s="77"/>
      <c r="H18" s="77"/>
      <c r="I18" s="119"/>
      <c r="J18" s="119"/>
      <c r="K18" s="119"/>
      <c r="L18" s="119"/>
      <c r="M18" s="119"/>
      <c r="N18" s="119"/>
      <c r="O18" s="118"/>
      <c r="P18" s="693"/>
      <c r="Q18" s="695"/>
      <c r="R18" s="696"/>
      <c r="S18" s="696"/>
      <c r="U18" s="217"/>
      <c r="V18" s="217"/>
    </row>
    <row r="19" spans="1:28" ht="15.75" customHeight="1" x14ac:dyDescent="0.2">
      <c r="A19" s="77"/>
      <c r="B19" s="77"/>
      <c r="C19" s="77"/>
      <c r="D19" s="77"/>
      <c r="E19" s="77"/>
      <c r="F19" s="77"/>
      <c r="G19" s="77"/>
      <c r="H19" s="77"/>
      <c r="I19" s="77"/>
      <c r="J19" s="77"/>
      <c r="K19" s="77"/>
      <c r="L19" s="77"/>
      <c r="M19" s="119"/>
      <c r="N19" s="119"/>
      <c r="O19" s="118"/>
      <c r="P19" s="694"/>
      <c r="Q19" s="696"/>
      <c r="R19" s="696"/>
      <c r="S19" s="696"/>
      <c r="U19" s="217"/>
      <c r="V19" s="217"/>
    </row>
    <row r="20" spans="1:28" ht="15.75" customHeight="1" x14ac:dyDescent="0.2">
      <c r="A20" s="77"/>
      <c r="B20" s="77"/>
      <c r="C20" s="77"/>
      <c r="D20" s="77"/>
      <c r="E20" s="77"/>
      <c r="F20" s="77"/>
      <c r="G20" s="77"/>
      <c r="H20" s="77"/>
      <c r="I20" s="77"/>
      <c r="J20" s="77"/>
      <c r="K20" s="77"/>
      <c r="L20" s="77"/>
      <c r="M20" s="119"/>
      <c r="N20" s="119"/>
      <c r="O20" s="118"/>
      <c r="P20" s="693"/>
      <c r="Q20" s="695"/>
      <c r="R20" s="696"/>
      <c r="S20" s="696"/>
      <c r="U20" s="217"/>
      <c r="V20" s="217"/>
    </row>
    <row r="21" spans="1:28" ht="15.75" customHeight="1" x14ac:dyDescent="0.2">
      <c r="A21" s="77"/>
      <c r="B21" s="77"/>
      <c r="C21" s="77"/>
      <c r="D21" s="77"/>
      <c r="E21" s="77"/>
      <c r="F21" s="77"/>
      <c r="G21" s="77"/>
      <c r="H21" s="77"/>
      <c r="I21" s="119"/>
      <c r="J21" s="119"/>
      <c r="K21" s="119"/>
      <c r="L21" s="119"/>
      <c r="M21" s="119"/>
      <c r="N21" s="119"/>
      <c r="O21" s="118"/>
      <c r="P21" s="694"/>
      <c r="Q21" s="696"/>
      <c r="R21" s="696"/>
      <c r="S21" s="696"/>
      <c r="U21" s="217"/>
      <c r="V21" s="217"/>
    </row>
    <row r="22" spans="1:28" ht="15.75" customHeight="1" x14ac:dyDescent="0.2">
      <c r="A22" s="77"/>
      <c r="B22" s="77"/>
      <c r="C22" s="77"/>
      <c r="D22" s="77"/>
      <c r="E22" s="77"/>
      <c r="F22" s="77"/>
      <c r="G22" s="77"/>
      <c r="H22" s="77"/>
      <c r="I22" s="119"/>
      <c r="J22" s="119"/>
      <c r="K22" s="119"/>
      <c r="L22" s="119"/>
      <c r="M22" s="119"/>
      <c r="N22" s="119"/>
      <c r="O22" s="118"/>
      <c r="Q22" s="315" t="s">
        <v>239</v>
      </c>
      <c r="R22" s="77"/>
      <c r="S22" s="77"/>
      <c r="U22" s="217"/>
      <c r="V22" s="217"/>
    </row>
    <row r="23" spans="1:28" ht="15.75" customHeight="1" x14ac:dyDescent="0.2">
      <c r="A23" s="77"/>
      <c r="B23" s="77"/>
      <c r="C23" s="77"/>
      <c r="D23" s="77"/>
      <c r="E23" s="77"/>
      <c r="F23" s="77"/>
      <c r="G23" s="77"/>
      <c r="H23" s="77"/>
      <c r="I23" s="119"/>
      <c r="J23" s="119"/>
      <c r="K23" s="119"/>
      <c r="L23" s="119"/>
      <c r="M23" s="119"/>
      <c r="N23" s="119"/>
      <c r="O23" s="118"/>
      <c r="Q23" s="77"/>
      <c r="R23" s="77"/>
      <c r="S23" s="77"/>
      <c r="U23" s="217"/>
      <c r="V23" s="217"/>
    </row>
    <row r="24" spans="1:28" ht="14.25" customHeight="1" thickBot="1" x14ac:dyDescent="0.25">
      <c r="A24" s="256"/>
      <c r="B24" s="256"/>
      <c r="C24" s="273"/>
      <c r="D24" s="26"/>
      <c r="E24" s="26"/>
      <c r="F24" s="26"/>
      <c r="G24" s="26"/>
      <c r="H24" s="26"/>
      <c r="I24" s="26"/>
      <c r="J24" s="256"/>
      <c r="K24" s="26"/>
      <c r="L24" s="26"/>
      <c r="M24" s="26"/>
      <c r="N24" s="26"/>
      <c r="O24" s="26"/>
      <c r="P24" s="26"/>
      <c r="Q24" s="273"/>
      <c r="R24" s="256"/>
      <c r="S24" s="256"/>
      <c r="T24" s="256"/>
      <c r="U24" s="256"/>
      <c r="V24" s="256"/>
      <c r="W24" s="256"/>
      <c r="X24" s="256"/>
      <c r="Y24" s="256"/>
      <c r="Z24" s="256"/>
      <c r="AA24" s="256"/>
      <c r="AB24" s="256"/>
    </row>
    <row r="25" spans="1:28" ht="14.25" customHeight="1" x14ac:dyDescent="0.2">
      <c r="A25" s="256"/>
      <c r="B25" s="273"/>
      <c r="C25" s="256"/>
      <c r="D25" s="256"/>
      <c r="E25" s="256"/>
      <c r="F25" s="256"/>
      <c r="G25" s="256"/>
      <c r="H25" s="256"/>
      <c r="I25" s="256"/>
      <c r="J25" s="256"/>
      <c r="K25" s="256"/>
      <c r="L25" s="256"/>
      <c r="M25" s="256"/>
      <c r="N25" s="256"/>
      <c r="O25" s="256"/>
      <c r="P25" s="273"/>
      <c r="Q25" s="256"/>
      <c r="R25" s="256"/>
      <c r="S25" s="256"/>
      <c r="T25" s="256"/>
      <c r="U25" s="256"/>
      <c r="V25" s="256"/>
      <c r="W25" s="256"/>
      <c r="X25" s="256"/>
      <c r="Y25" s="256"/>
      <c r="Z25" s="256"/>
      <c r="AA25" s="256"/>
    </row>
    <row r="26" spans="1:28" ht="14.25" customHeight="1" x14ac:dyDescent="0.2">
      <c r="A26" s="256"/>
      <c r="B26" s="273"/>
      <c r="C26" s="256"/>
      <c r="D26" s="256"/>
      <c r="E26" s="256"/>
      <c r="F26" s="256"/>
      <c r="G26" s="256"/>
      <c r="H26" s="256"/>
      <c r="I26" s="256"/>
      <c r="J26" s="256"/>
      <c r="K26" s="256"/>
      <c r="L26" s="256"/>
      <c r="M26" s="256"/>
      <c r="N26" s="256"/>
      <c r="O26" s="256"/>
      <c r="P26" s="273"/>
      <c r="Q26" s="256"/>
      <c r="R26" s="256"/>
      <c r="S26" s="256"/>
      <c r="T26" s="256"/>
      <c r="U26" s="256"/>
      <c r="V26" s="256"/>
      <c r="W26" s="256"/>
      <c r="X26" s="256"/>
      <c r="Y26" s="256"/>
      <c r="Z26" s="256"/>
      <c r="AA26" s="256"/>
    </row>
    <row r="27" spans="1:28" ht="14.25" customHeight="1" x14ac:dyDescent="0.2">
      <c r="A27" s="256"/>
      <c r="B27" s="273"/>
      <c r="C27" s="256"/>
      <c r="D27" s="256"/>
      <c r="E27" s="256"/>
      <c r="F27" s="256"/>
      <c r="G27" s="256"/>
      <c r="H27" s="256"/>
      <c r="I27" s="256"/>
      <c r="J27" s="256"/>
      <c r="K27" s="256"/>
      <c r="L27" s="256"/>
      <c r="M27" s="256"/>
      <c r="N27" s="256"/>
      <c r="O27" s="256"/>
      <c r="P27" s="273"/>
      <c r="Q27" s="256"/>
      <c r="R27" s="256"/>
      <c r="S27" s="256"/>
      <c r="T27" s="256"/>
      <c r="U27" s="256"/>
      <c r="V27" s="256"/>
      <c r="W27" s="256"/>
      <c r="X27" s="256"/>
      <c r="Y27" s="256"/>
      <c r="Z27" s="256"/>
      <c r="AA27" s="256"/>
    </row>
    <row r="28" spans="1:28" ht="14.25" customHeight="1" x14ac:dyDescent="0.2">
      <c r="A28" s="256"/>
      <c r="B28" s="273"/>
      <c r="C28" s="256"/>
      <c r="D28" s="256"/>
      <c r="E28" s="256"/>
      <c r="F28" s="256"/>
      <c r="G28" s="256"/>
      <c r="H28" s="256"/>
      <c r="I28" s="256"/>
      <c r="J28" s="256"/>
      <c r="K28" s="256"/>
      <c r="L28" s="256"/>
      <c r="M28" s="256"/>
      <c r="N28" s="256"/>
      <c r="O28" s="256"/>
      <c r="P28" s="273"/>
      <c r="Q28" s="256"/>
      <c r="R28" s="256"/>
      <c r="S28" s="256"/>
      <c r="T28" s="256"/>
      <c r="U28" s="256"/>
      <c r="V28" s="256"/>
      <c r="W28" s="256"/>
      <c r="X28" s="256"/>
      <c r="Y28" s="256"/>
      <c r="Z28" s="256"/>
      <c r="AA28" s="256"/>
    </row>
    <row r="29" spans="1:28" ht="14.25" customHeight="1" x14ac:dyDescent="0.2">
      <c r="A29" s="256"/>
      <c r="B29" s="273"/>
      <c r="C29" s="256"/>
      <c r="D29" s="256"/>
      <c r="E29" s="256"/>
      <c r="F29" s="256"/>
      <c r="G29" s="256"/>
      <c r="H29" s="256"/>
      <c r="I29" s="256"/>
      <c r="J29" s="256"/>
      <c r="K29" s="256"/>
      <c r="L29" s="256"/>
      <c r="M29" s="256"/>
      <c r="N29" s="256"/>
      <c r="O29" s="256"/>
      <c r="P29" s="273"/>
      <c r="Q29" s="256"/>
      <c r="R29" s="256"/>
      <c r="S29" s="256"/>
      <c r="T29" s="256"/>
      <c r="U29" s="256"/>
      <c r="V29" s="256"/>
      <c r="W29" s="256"/>
      <c r="X29" s="256"/>
      <c r="Y29" s="256"/>
      <c r="Z29" s="256"/>
      <c r="AA29" s="256"/>
    </row>
    <row r="30" spans="1:28" ht="14.25" customHeight="1" x14ac:dyDescent="0.2">
      <c r="A30" s="256"/>
      <c r="B30" s="273"/>
      <c r="C30" s="256"/>
      <c r="D30" s="256"/>
      <c r="E30" s="256"/>
      <c r="F30" s="256"/>
      <c r="G30" s="256"/>
      <c r="H30" s="256"/>
      <c r="I30" s="256"/>
      <c r="J30" s="256"/>
      <c r="K30" s="256"/>
      <c r="L30" s="256"/>
      <c r="M30" s="256"/>
      <c r="N30" s="256"/>
      <c r="O30" s="256"/>
      <c r="P30" s="273"/>
      <c r="Q30" s="256"/>
      <c r="R30" s="256"/>
      <c r="S30" s="256"/>
      <c r="T30" s="256"/>
      <c r="U30" s="256"/>
      <c r="V30" s="256"/>
      <c r="W30" s="256"/>
      <c r="X30" s="256"/>
      <c r="Y30" s="256"/>
      <c r="Z30" s="256"/>
      <c r="AA30" s="256"/>
    </row>
    <row r="31" spans="1:28" ht="15.75" customHeight="1" x14ac:dyDescent="0.2">
      <c r="A31" s="217"/>
      <c r="B31" s="217"/>
      <c r="C31" s="217"/>
      <c r="D31" s="217"/>
      <c r="E31" s="217"/>
      <c r="F31" s="217"/>
      <c r="G31" s="217"/>
      <c r="H31" s="217"/>
      <c r="I31" s="118"/>
      <c r="J31" s="118"/>
      <c r="K31" s="118"/>
      <c r="L31" s="118"/>
      <c r="M31" s="118"/>
      <c r="N31" s="118"/>
      <c r="O31" s="118"/>
      <c r="P31" s="217"/>
      <c r="Q31" s="217"/>
      <c r="R31" s="217"/>
      <c r="S31" s="217"/>
      <c r="T31" s="217"/>
      <c r="U31" s="217"/>
      <c r="V31" s="217"/>
    </row>
    <row r="32" spans="1:28" ht="15.75" customHeight="1" x14ac:dyDescent="0.2">
      <c r="A32" s="220"/>
      <c r="B32" s="220"/>
      <c r="C32" s="217"/>
      <c r="D32" s="220"/>
      <c r="E32" s="220"/>
      <c r="F32" s="220"/>
      <c r="G32" s="220"/>
      <c r="H32" s="220"/>
      <c r="I32" s="118"/>
      <c r="J32" s="118"/>
      <c r="K32" s="118"/>
      <c r="L32" s="118"/>
      <c r="M32" s="118"/>
      <c r="N32" s="118"/>
      <c r="O32" s="118"/>
      <c r="P32" s="217"/>
      <c r="Q32" s="217"/>
      <c r="R32" s="217"/>
      <c r="S32" s="217"/>
      <c r="T32" s="217"/>
      <c r="U32" s="217"/>
      <c r="V32" s="217"/>
    </row>
    <row r="33" spans="1:22" ht="15.75" customHeight="1" x14ac:dyDescent="0.2">
      <c r="A33" s="220"/>
      <c r="B33" s="220"/>
      <c r="C33" s="220"/>
      <c r="D33" s="220"/>
      <c r="E33" s="220"/>
      <c r="F33" s="220"/>
      <c r="G33" s="220"/>
      <c r="H33" s="220"/>
      <c r="I33" s="118"/>
      <c r="J33" s="118"/>
      <c r="K33" s="118"/>
      <c r="L33" s="118"/>
      <c r="M33" s="118"/>
      <c r="N33" s="118"/>
      <c r="O33" s="118"/>
      <c r="P33" s="217"/>
      <c r="Q33" s="217"/>
      <c r="R33" s="217"/>
      <c r="S33" s="217"/>
      <c r="T33" s="217"/>
      <c r="U33" s="217"/>
      <c r="V33" s="217"/>
    </row>
    <row r="34" spans="1:22" ht="15.75" customHeight="1" x14ac:dyDescent="0.2">
      <c r="A34" s="220"/>
      <c r="B34" s="220"/>
      <c r="C34" s="220"/>
      <c r="D34" s="220"/>
      <c r="E34" s="220"/>
      <c r="F34" s="220"/>
      <c r="G34" s="220"/>
      <c r="H34" s="220"/>
      <c r="I34" s="118"/>
      <c r="J34" s="118"/>
      <c r="K34" s="118"/>
      <c r="L34" s="118"/>
      <c r="M34" s="118"/>
      <c r="N34" s="118"/>
      <c r="O34" s="118"/>
      <c r="P34" s="217"/>
      <c r="Q34" s="217"/>
      <c r="R34" s="217"/>
      <c r="S34" s="217"/>
      <c r="T34" s="217"/>
      <c r="U34" s="217"/>
      <c r="V34" s="217"/>
    </row>
    <row r="35" spans="1:22" ht="15.75" customHeight="1" x14ac:dyDescent="0.2">
      <c r="A35" s="220"/>
      <c r="B35" s="220"/>
      <c r="C35" s="220"/>
      <c r="D35" s="220"/>
      <c r="E35" s="220"/>
      <c r="F35" s="220"/>
      <c r="G35" s="220"/>
      <c r="H35" s="220"/>
      <c r="I35" s="118"/>
      <c r="J35" s="118"/>
      <c r="K35" s="118"/>
      <c r="L35" s="118"/>
      <c r="M35" s="118"/>
      <c r="N35" s="118"/>
      <c r="O35" s="118"/>
      <c r="P35" s="217"/>
      <c r="Q35" s="217"/>
      <c r="R35" s="217"/>
      <c r="S35" s="217"/>
      <c r="T35" s="217"/>
      <c r="U35" s="217"/>
      <c r="V35" s="217"/>
    </row>
    <row r="36" spans="1:22" ht="15.75" customHeight="1" x14ac:dyDescent="0.2">
      <c r="A36" s="220"/>
      <c r="B36" s="220"/>
      <c r="C36" s="220"/>
      <c r="D36" s="220"/>
      <c r="E36" s="220"/>
      <c r="F36" s="220"/>
      <c r="G36" s="220"/>
      <c r="H36" s="220"/>
      <c r="I36" s="217"/>
      <c r="J36" s="217"/>
      <c r="K36" s="217"/>
      <c r="L36" s="219"/>
      <c r="M36" s="219"/>
      <c r="N36" s="219"/>
      <c r="O36" s="219"/>
      <c r="P36" s="217"/>
      <c r="Q36" s="217"/>
      <c r="R36" s="217"/>
      <c r="S36" s="217"/>
      <c r="T36" s="217"/>
      <c r="U36" s="217"/>
      <c r="V36" s="217"/>
    </row>
    <row r="37" spans="1:22" ht="15.75" customHeight="1" x14ac:dyDescent="0.2">
      <c r="A37" s="220"/>
      <c r="B37" s="220"/>
      <c r="C37" s="220"/>
      <c r="D37" s="220"/>
      <c r="E37" s="220"/>
      <c r="F37" s="220"/>
      <c r="G37" s="220"/>
      <c r="H37" s="220"/>
      <c r="I37" s="217"/>
      <c r="J37" s="217"/>
      <c r="K37" s="217"/>
      <c r="L37" s="219"/>
      <c r="M37" s="219"/>
      <c r="N37" s="219"/>
      <c r="O37" s="219"/>
      <c r="P37" s="217"/>
      <c r="Q37" s="217"/>
      <c r="R37" s="217"/>
      <c r="S37" s="217"/>
      <c r="T37" s="217"/>
      <c r="U37" s="217"/>
      <c r="V37" s="217"/>
    </row>
    <row r="38" spans="1:22" ht="15.75" customHeight="1" x14ac:dyDescent="0.2">
      <c r="A38" s="220"/>
      <c r="B38" s="220"/>
      <c r="C38" s="220"/>
      <c r="D38" s="220"/>
      <c r="E38" s="220"/>
      <c r="F38" s="220"/>
      <c r="G38" s="220"/>
      <c r="H38" s="220"/>
      <c r="I38" s="217"/>
      <c r="J38" s="217"/>
      <c r="K38" s="217"/>
      <c r="L38" s="219"/>
      <c r="M38" s="219"/>
      <c r="N38" s="219"/>
      <c r="O38" s="219"/>
      <c r="P38" s="217"/>
      <c r="Q38" s="217"/>
      <c r="R38" s="217"/>
      <c r="S38" s="217"/>
      <c r="T38" s="217"/>
      <c r="U38" s="217"/>
      <c r="V38" s="217"/>
    </row>
    <row r="39" spans="1:22" ht="15.75" customHeight="1" x14ac:dyDescent="0.2">
      <c r="A39" s="220"/>
      <c r="B39" s="220"/>
      <c r="C39" s="220"/>
      <c r="D39" s="220"/>
      <c r="E39" s="220"/>
      <c r="F39" s="220"/>
      <c r="G39" s="220"/>
      <c r="H39" s="220"/>
      <c r="I39" s="217"/>
      <c r="J39" s="217"/>
      <c r="K39" s="217"/>
      <c r="L39" s="219"/>
      <c r="M39" s="219"/>
      <c r="N39" s="219"/>
      <c r="O39" s="219"/>
      <c r="P39" s="217"/>
      <c r="Q39" s="217"/>
      <c r="R39" s="217"/>
      <c r="S39" s="217"/>
      <c r="T39" s="217"/>
      <c r="U39" s="217"/>
      <c r="V39" s="217"/>
    </row>
    <row r="40" spans="1:22" ht="15.75" customHeight="1" x14ac:dyDescent="0.2">
      <c r="A40" s="220"/>
      <c r="B40" s="220"/>
      <c r="C40" s="220"/>
      <c r="D40" s="220"/>
      <c r="E40" s="220"/>
      <c r="F40" s="220"/>
      <c r="G40" s="220"/>
      <c r="H40" s="220"/>
      <c r="I40" s="217"/>
      <c r="J40" s="217"/>
      <c r="K40" s="217"/>
      <c r="L40" s="219"/>
      <c r="M40" s="219"/>
      <c r="N40" s="219"/>
      <c r="O40" s="219"/>
      <c r="P40" s="217"/>
      <c r="Q40" s="217"/>
      <c r="R40" s="217"/>
      <c r="S40" s="217"/>
      <c r="T40" s="217"/>
      <c r="U40" s="217"/>
      <c r="V40" s="217"/>
    </row>
    <row r="41" spans="1:22" ht="15.75" customHeight="1" x14ac:dyDescent="0.2">
      <c r="A41" s="220"/>
      <c r="B41" s="220"/>
      <c r="C41" s="220"/>
      <c r="D41" s="220"/>
      <c r="E41" s="220"/>
      <c r="F41" s="220"/>
      <c r="G41" s="220"/>
      <c r="H41" s="220"/>
      <c r="I41" s="217"/>
      <c r="J41" s="217"/>
      <c r="K41" s="217"/>
      <c r="L41" s="219"/>
      <c r="M41" s="219"/>
      <c r="N41" s="219"/>
      <c r="O41" s="219"/>
      <c r="P41" s="217"/>
      <c r="Q41" s="217"/>
      <c r="R41" s="217"/>
      <c r="S41" s="217"/>
      <c r="T41" s="217"/>
      <c r="U41" s="217"/>
      <c r="V41" s="217"/>
    </row>
    <row r="42" spans="1:22" ht="15.75" customHeight="1" x14ac:dyDescent="0.2">
      <c r="A42" s="220"/>
      <c r="B42" s="220"/>
      <c r="C42" s="220"/>
      <c r="D42" s="220"/>
      <c r="E42" s="220"/>
      <c r="F42" s="220"/>
      <c r="G42" s="220"/>
      <c r="H42" s="220"/>
      <c r="I42" s="220"/>
      <c r="J42" s="220"/>
      <c r="K42" s="217"/>
      <c r="L42" s="217"/>
      <c r="M42" s="219"/>
      <c r="N42" s="219"/>
      <c r="O42" s="219"/>
      <c r="P42" s="219"/>
      <c r="Q42" s="217"/>
      <c r="R42" s="217"/>
      <c r="S42" s="217"/>
      <c r="T42" s="217"/>
      <c r="U42" s="217"/>
      <c r="V42" s="217"/>
    </row>
    <row r="43" spans="1:22" ht="15.75" customHeight="1" x14ac:dyDescent="0.2">
      <c r="A43" s="220"/>
      <c r="B43" s="220"/>
      <c r="C43" s="220"/>
      <c r="D43" s="220"/>
      <c r="E43" s="220"/>
      <c r="F43" s="220"/>
      <c r="G43" s="220"/>
      <c r="H43" s="220"/>
      <c r="I43" s="220"/>
      <c r="J43" s="220"/>
      <c r="K43" s="217"/>
      <c r="L43" s="217"/>
      <c r="M43" s="219"/>
      <c r="N43" s="219"/>
      <c r="O43" s="219"/>
      <c r="P43" s="219"/>
      <c r="Q43" s="217"/>
      <c r="R43" s="217"/>
      <c r="S43" s="217"/>
      <c r="T43" s="217"/>
      <c r="U43" s="217"/>
      <c r="V43" s="217"/>
    </row>
    <row r="44" spans="1:22" ht="15.75" customHeight="1" x14ac:dyDescent="0.2">
      <c r="A44" s="220"/>
      <c r="B44" s="220"/>
      <c r="C44" s="220"/>
      <c r="D44" s="220"/>
      <c r="E44" s="220"/>
      <c r="F44" s="220"/>
      <c r="G44" s="220"/>
      <c r="H44" s="220"/>
      <c r="I44" s="220"/>
      <c r="J44" s="220"/>
      <c r="K44" s="217"/>
      <c r="L44" s="217"/>
      <c r="M44" s="219"/>
      <c r="N44" s="219"/>
      <c r="O44" s="219"/>
      <c r="P44" s="219"/>
      <c r="Q44" s="217"/>
      <c r="R44" s="217"/>
      <c r="S44" s="217"/>
      <c r="T44" s="217"/>
      <c r="U44" s="217"/>
      <c r="V44" s="217"/>
    </row>
    <row r="45" spans="1:22" ht="15.75" customHeight="1" x14ac:dyDescent="0.2">
      <c r="A45" s="220"/>
      <c r="B45" s="220"/>
      <c r="C45" s="220"/>
      <c r="D45" s="220"/>
      <c r="E45" s="220"/>
      <c r="F45" s="220"/>
      <c r="G45" s="220"/>
      <c r="H45" s="220"/>
      <c r="I45" s="220"/>
      <c r="J45" s="220"/>
      <c r="K45" s="217"/>
      <c r="L45" s="217"/>
      <c r="M45" s="219"/>
      <c r="N45" s="219"/>
      <c r="O45" s="219"/>
      <c r="P45" s="219"/>
      <c r="Q45" s="217"/>
      <c r="R45" s="217"/>
      <c r="S45" s="217"/>
      <c r="T45" s="217"/>
      <c r="U45" s="217"/>
      <c r="V45" s="217"/>
    </row>
    <row r="46" spans="1:22" ht="15.75" customHeight="1" x14ac:dyDescent="0.2">
      <c r="A46" s="220"/>
      <c r="B46" s="220"/>
      <c r="C46" s="220"/>
      <c r="D46" s="220"/>
      <c r="E46" s="220"/>
      <c r="F46" s="220"/>
      <c r="G46" s="220"/>
      <c r="H46" s="220"/>
      <c r="I46" s="220"/>
      <c r="J46" s="220"/>
      <c r="K46" s="217"/>
      <c r="L46" s="217"/>
      <c r="M46" s="219"/>
      <c r="N46" s="219"/>
      <c r="O46" s="219"/>
      <c r="P46" s="219"/>
      <c r="Q46" s="217"/>
      <c r="R46" s="217"/>
      <c r="S46" s="217"/>
      <c r="T46" s="217"/>
      <c r="U46" s="217"/>
      <c r="V46" s="217"/>
    </row>
    <row r="47" spans="1:22" ht="15.75" customHeight="1" x14ac:dyDescent="0.2">
      <c r="A47" s="220"/>
      <c r="B47" s="220"/>
      <c r="C47" s="220"/>
      <c r="D47" s="220"/>
      <c r="E47" s="220"/>
      <c r="F47" s="220"/>
      <c r="G47" s="220"/>
      <c r="H47" s="220"/>
      <c r="I47" s="220"/>
      <c r="J47" s="220"/>
      <c r="K47" s="217"/>
      <c r="L47" s="217"/>
      <c r="M47" s="219"/>
      <c r="N47" s="219"/>
      <c r="O47" s="219"/>
      <c r="P47" s="219"/>
      <c r="Q47" s="217"/>
      <c r="R47" s="217"/>
      <c r="S47" s="217"/>
      <c r="T47" s="217"/>
      <c r="U47" s="217"/>
      <c r="V47" s="217"/>
    </row>
    <row r="48" spans="1:22" ht="15.75" customHeight="1" x14ac:dyDescent="0.2">
      <c r="A48" s="220"/>
      <c r="B48" s="220"/>
      <c r="C48" s="220"/>
      <c r="D48" s="220"/>
      <c r="E48" s="220"/>
      <c r="F48" s="220"/>
      <c r="G48" s="220"/>
      <c r="H48" s="220"/>
      <c r="I48" s="220"/>
      <c r="J48" s="220"/>
      <c r="K48" s="217"/>
      <c r="L48" s="217"/>
      <c r="M48" s="219"/>
      <c r="N48" s="219"/>
      <c r="O48" s="219"/>
      <c r="P48" s="219"/>
      <c r="Q48" s="217"/>
      <c r="R48" s="217"/>
      <c r="S48" s="217"/>
      <c r="T48" s="217"/>
      <c r="U48" s="217"/>
      <c r="V48" s="217"/>
    </row>
    <row r="49" spans="1:22" ht="15.75" customHeight="1" x14ac:dyDescent="0.2">
      <c r="A49" s="220"/>
      <c r="B49" s="220"/>
      <c r="C49" s="220"/>
      <c r="D49" s="220"/>
      <c r="E49" s="220"/>
      <c r="F49" s="220"/>
      <c r="G49" s="220"/>
      <c r="H49" s="220"/>
      <c r="I49" s="220"/>
      <c r="J49" s="220"/>
      <c r="K49" s="217"/>
      <c r="L49" s="217"/>
      <c r="M49" s="219"/>
      <c r="N49" s="219"/>
      <c r="O49" s="219"/>
      <c r="P49" s="219"/>
      <c r="Q49" s="217"/>
      <c r="R49" s="217"/>
      <c r="S49" s="217"/>
      <c r="T49" s="217"/>
      <c r="U49" s="217"/>
      <c r="V49" s="217"/>
    </row>
    <row r="50" spans="1:22" ht="15.75" customHeight="1" x14ac:dyDescent="0.2">
      <c r="A50" s="220"/>
      <c r="B50" s="220"/>
      <c r="C50" s="220"/>
      <c r="D50" s="220"/>
      <c r="E50" s="220"/>
      <c r="F50" s="220"/>
      <c r="G50" s="220"/>
      <c r="H50" s="220"/>
      <c r="I50" s="220"/>
      <c r="J50" s="220"/>
      <c r="K50" s="217"/>
      <c r="L50" s="217"/>
      <c r="M50" s="219"/>
      <c r="N50" s="219"/>
      <c r="O50" s="219"/>
      <c r="P50" s="219"/>
      <c r="Q50" s="217"/>
      <c r="R50" s="217"/>
      <c r="S50" s="217"/>
      <c r="T50" s="217"/>
      <c r="U50" s="217"/>
      <c r="V50" s="217"/>
    </row>
    <row r="51" spans="1:22" ht="15.75" customHeight="1" x14ac:dyDescent="0.2">
      <c r="A51" s="220"/>
      <c r="B51" s="220"/>
      <c r="C51" s="220"/>
      <c r="D51" s="220"/>
      <c r="E51" s="220"/>
      <c r="F51" s="220"/>
      <c r="G51" s="220"/>
      <c r="H51" s="220"/>
      <c r="I51" s="220"/>
      <c r="J51" s="220"/>
      <c r="K51" s="217"/>
      <c r="L51" s="217"/>
      <c r="M51" s="219"/>
      <c r="N51" s="219"/>
      <c r="O51" s="219"/>
      <c r="P51" s="219"/>
      <c r="Q51" s="217"/>
      <c r="R51" s="217"/>
      <c r="S51" s="217"/>
      <c r="T51" s="217"/>
      <c r="U51" s="217"/>
      <c r="V51" s="217"/>
    </row>
    <row r="52" spans="1:22" ht="15.75" customHeight="1" x14ac:dyDescent="0.2">
      <c r="A52" s="220"/>
      <c r="B52" s="220"/>
      <c r="C52" s="220"/>
      <c r="D52" s="220"/>
      <c r="E52" s="220"/>
      <c r="F52" s="220"/>
      <c r="G52" s="220"/>
      <c r="H52" s="220"/>
      <c r="I52" s="220"/>
      <c r="J52" s="220"/>
      <c r="K52" s="217"/>
      <c r="L52" s="217"/>
      <c r="M52" s="219"/>
      <c r="N52" s="219"/>
      <c r="O52" s="219"/>
      <c r="P52" s="219"/>
      <c r="Q52" s="217"/>
      <c r="R52" s="217"/>
      <c r="S52" s="217"/>
      <c r="T52" s="217"/>
      <c r="U52" s="217"/>
      <c r="V52" s="217"/>
    </row>
    <row r="53" spans="1:22" ht="15.75" customHeight="1" x14ac:dyDescent="0.2">
      <c r="A53" s="220"/>
      <c r="B53" s="220"/>
      <c r="C53" s="220"/>
      <c r="D53" s="220"/>
      <c r="E53" s="220"/>
      <c r="F53" s="220"/>
      <c r="G53" s="220"/>
      <c r="H53" s="220"/>
      <c r="I53" s="220"/>
      <c r="J53" s="220"/>
      <c r="K53" s="217"/>
      <c r="L53" s="217"/>
      <c r="M53" s="219"/>
      <c r="N53" s="219"/>
      <c r="O53" s="219"/>
      <c r="P53" s="219"/>
      <c r="Q53" s="217"/>
      <c r="R53" s="217"/>
      <c r="S53" s="217"/>
      <c r="T53" s="217"/>
      <c r="U53" s="217"/>
      <c r="V53" s="217"/>
    </row>
    <row r="54" spans="1:22" ht="15.75" customHeight="1" x14ac:dyDescent="0.2">
      <c r="A54" s="220"/>
      <c r="B54" s="220"/>
      <c r="C54" s="220"/>
      <c r="D54" s="220"/>
      <c r="E54" s="220"/>
      <c r="F54" s="220"/>
      <c r="G54" s="220"/>
      <c r="H54" s="220"/>
      <c r="I54" s="220"/>
      <c r="J54" s="220"/>
      <c r="K54" s="217"/>
      <c r="L54" s="217"/>
      <c r="M54" s="219"/>
      <c r="N54" s="219"/>
      <c r="O54" s="219"/>
      <c r="P54" s="219"/>
      <c r="Q54" s="217"/>
      <c r="R54" s="217"/>
      <c r="S54" s="217"/>
      <c r="T54" s="217"/>
      <c r="U54" s="217"/>
      <c r="V54" s="217"/>
    </row>
    <row r="55" spans="1:22" ht="15.75" customHeight="1" x14ac:dyDescent="0.2">
      <c r="A55" s="220"/>
      <c r="B55" s="220"/>
      <c r="C55" s="220"/>
      <c r="D55" s="220"/>
      <c r="E55" s="220"/>
      <c r="F55" s="220"/>
      <c r="G55" s="220"/>
      <c r="H55" s="220"/>
      <c r="I55" s="220"/>
      <c r="J55" s="220"/>
      <c r="K55" s="217"/>
      <c r="L55" s="217"/>
      <c r="M55" s="219"/>
      <c r="N55" s="219"/>
      <c r="O55" s="219"/>
      <c r="P55" s="219"/>
      <c r="Q55" s="217"/>
      <c r="R55" s="217"/>
      <c r="S55" s="217"/>
      <c r="T55" s="217"/>
      <c r="U55" s="217"/>
      <c r="V55" s="217"/>
    </row>
    <row r="56" spans="1:22" ht="15.75" customHeight="1" x14ac:dyDescent="0.2">
      <c r="A56" s="220"/>
      <c r="B56" s="220"/>
      <c r="C56" s="220"/>
      <c r="D56" s="220"/>
      <c r="E56" s="220"/>
      <c r="F56" s="220"/>
      <c r="G56" s="220"/>
      <c r="H56" s="220"/>
      <c r="I56" s="220"/>
      <c r="J56" s="220"/>
      <c r="K56" s="217"/>
      <c r="L56" s="217"/>
      <c r="M56" s="219"/>
      <c r="N56" s="219"/>
      <c r="O56" s="219"/>
      <c r="P56" s="219"/>
      <c r="Q56" s="217"/>
      <c r="R56" s="217"/>
      <c r="S56" s="217"/>
      <c r="T56" s="217"/>
      <c r="U56" s="217"/>
      <c r="V56" s="217"/>
    </row>
    <row r="57" spans="1:22" ht="15.75" customHeight="1" x14ac:dyDescent="0.2">
      <c r="A57" s="220"/>
      <c r="B57" s="220"/>
      <c r="C57" s="220"/>
      <c r="D57" s="220"/>
      <c r="E57" s="220"/>
      <c r="F57" s="220"/>
      <c r="G57" s="220"/>
      <c r="H57" s="220"/>
      <c r="I57" s="220"/>
      <c r="J57" s="220"/>
      <c r="K57" s="217"/>
      <c r="L57" s="217"/>
      <c r="M57" s="219"/>
      <c r="N57" s="219"/>
      <c r="O57" s="219"/>
      <c r="P57" s="219"/>
      <c r="Q57" s="217"/>
      <c r="R57" s="217"/>
      <c r="S57" s="217"/>
      <c r="T57" s="217"/>
      <c r="U57" s="217"/>
      <c r="V57" s="217"/>
    </row>
    <row r="58" spans="1:22" ht="15.75" customHeight="1" x14ac:dyDescent="0.2">
      <c r="A58" s="220"/>
      <c r="B58" s="220"/>
      <c r="C58" s="220"/>
      <c r="D58" s="220"/>
      <c r="E58" s="220"/>
      <c r="F58" s="220"/>
      <c r="G58" s="220"/>
      <c r="H58" s="220"/>
      <c r="I58" s="220"/>
      <c r="J58" s="220"/>
      <c r="K58" s="217"/>
      <c r="L58" s="217"/>
      <c r="M58" s="219"/>
      <c r="N58" s="219"/>
      <c r="O58" s="219"/>
      <c r="P58" s="219"/>
      <c r="Q58" s="217"/>
      <c r="R58" s="217"/>
      <c r="S58" s="217"/>
      <c r="T58" s="217"/>
      <c r="U58" s="217"/>
      <c r="V58" s="217"/>
    </row>
    <row r="59" spans="1:22" ht="15.75" customHeight="1" x14ac:dyDescent="0.2">
      <c r="A59" s="220"/>
      <c r="B59" s="220"/>
      <c r="C59" s="220"/>
      <c r="D59" s="220"/>
      <c r="E59" s="220"/>
      <c r="F59" s="220"/>
      <c r="G59" s="220"/>
      <c r="H59" s="220"/>
      <c r="I59" s="220"/>
      <c r="J59" s="220"/>
      <c r="K59" s="217"/>
      <c r="L59" s="217"/>
      <c r="M59" s="219"/>
      <c r="N59" s="219"/>
      <c r="O59" s="219"/>
      <c r="P59" s="219"/>
      <c r="Q59" s="217"/>
      <c r="R59" s="217"/>
      <c r="S59" s="217"/>
      <c r="T59" s="217"/>
      <c r="U59" s="217"/>
      <c r="V59" s="217"/>
    </row>
    <row r="60" spans="1:22" ht="15.75" customHeight="1" x14ac:dyDescent="0.2">
      <c r="A60" s="220"/>
      <c r="B60" s="220"/>
      <c r="C60" s="220"/>
      <c r="D60" s="220"/>
      <c r="E60" s="220"/>
      <c r="F60" s="220"/>
      <c r="G60" s="220"/>
      <c r="H60" s="220"/>
      <c r="I60" s="220"/>
      <c r="J60" s="220"/>
      <c r="K60" s="217"/>
      <c r="L60" s="217"/>
      <c r="M60" s="219"/>
      <c r="N60" s="219"/>
      <c r="O60" s="219"/>
      <c r="P60" s="219"/>
      <c r="Q60" s="217"/>
      <c r="R60" s="217"/>
      <c r="S60" s="217"/>
      <c r="T60" s="217"/>
      <c r="U60" s="217"/>
      <c r="V60" s="217"/>
    </row>
    <row r="61" spans="1:22" ht="15.75" customHeight="1" x14ac:dyDescent="0.2">
      <c r="A61" s="220"/>
      <c r="B61" s="220"/>
      <c r="C61" s="220"/>
      <c r="D61" s="220"/>
      <c r="E61" s="220"/>
      <c r="F61" s="220"/>
      <c r="G61" s="220"/>
      <c r="H61" s="220"/>
      <c r="I61" s="220"/>
      <c r="J61" s="220"/>
      <c r="K61" s="217"/>
      <c r="L61" s="217"/>
      <c r="M61" s="219"/>
      <c r="N61" s="219"/>
      <c r="O61" s="219"/>
      <c r="P61" s="219"/>
      <c r="Q61" s="217"/>
      <c r="R61" s="217"/>
      <c r="S61" s="217"/>
      <c r="T61" s="217"/>
      <c r="U61" s="217"/>
      <c r="V61" s="217"/>
    </row>
    <row r="62" spans="1:22" ht="15.75" customHeight="1" x14ac:dyDescent="0.2">
      <c r="A62" s="220"/>
      <c r="B62" s="220"/>
      <c r="C62" s="220"/>
      <c r="D62" s="220"/>
      <c r="E62" s="220"/>
      <c r="F62" s="220"/>
      <c r="G62" s="220"/>
      <c r="H62" s="220"/>
      <c r="I62" s="220"/>
      <c r="J62" s="220"/>
      <c r="K62" s="217"/>
      <c r="L62" s="217"/>
      <c r="M62" s="219"/>
      <c r="N62" s="219"/>
      <c r="O62" s="219"/>
      <c r="P62" s="219"/>
      <c r="Q62" s="217"/>
      <c r="R62" s="217"/>
      <c r="S62" s="217"/>
      <c r="T62" s="217"/>
      <c r="U62" s="217"/>
      <c r="V62" s="217"/>
    </row>
    <row r="63" spans="1:22" ht="15.75" customHeight="1" x14ac:dyDescent="0.2">
      <c r="A63" s="220"/>
      <c r="B63" s="220"/>
      <c r="C63" s="220"/>
      <c r="D63" s="220"/>
      <c r="E63" s="220"/>
      <c r="F63" s="220"/>
      <c r="G63" s="220"/>
      <c r="H63" s="220"/>
      <c r="I63" s="220"/>
      <c r="J63" s="220"/>
      <c r="K63" s="217"/>
      <c r="L63" s="217"/>
      <c r="M63" s="219"/>
      <c r="N63" s="219"/>
      <c r="O63" s="219"/>
      <c r="P63" s="219"/>
      <c r="Q63" s="217"/>
      <c r="R63" s="217"/>
      <c r="S63" s="217"/>
      <c r="T63" s="217"/>
      <c r="U63" s="217"/>
      <c r="V63" s="217"/>
    </row>
    <row r="64" spans="1:22" ht="15.75" customHeight="1" x14ac:dyDescent="0.2">
      <c r="A64" s="220"/>
      <c r="B64" s="220"/>
      <c r="C64" s="220"/>
      <c r="D64" s="220"/>
      <c r="E64" s="220"/>
      <c r="F64" s="220"/>
      <c r="G64" s="220"/>
      <c r="H64" s="220"/>
      <c r="I64" s="220"/>
      <c r="J64" s="220"/>
      <c r="K64" s="217"/>
      <c r="L64" s="217"/>
      <c r="M64" s="219"/>
      <c r="N64" s="219"/>
      <c r="O64" s="219"/>
      <c r="P64" s="219"/>
      <c r="Q64" s="217"/>
      <c r="R64" s="217"/>
      <c r="S64" s="217"/>
      <c r="T64" s="217"/>
      <c r="U64" s="217"/>
      <c r="V64" s="217"/>
    </row>
    <row r="65" spans="1:22" ht="15.75" customHeight="1" x14ac:dyDescent="0.2">
      <c r="A65" s="220"/>
      <c r="B65" s="220"/>
      <c r="C65" s="220"/>
      <c r="D65" s="220"/>
      <c r="E65" s="220"/>
      <c r="F65" s="220"/>
      <c r="G65" s="220"/>
      <c r="H65" s="220"/>
      <c r="I65" s="220"/>
      <c r="J65" s="220"/>
      <c r="K65" s="217"/>
      <c r="L65" s="217"/>
      <c r="M65" s="219"/>
      <c r="N65" s="219"/>
      <c r="O65" s="219"/>
      <c r="P65" s="219"/>
      <c r="Q65" s="217"/>
      <c r="R65" s="217"/>
      <c r="S65" s="217"/>
      <c r="T65" s="217"/>
      <c r="U65" s="217"/>
      <c r="V65" s="217"/>
    </row>
    <row r="66" spans="1:22" ht="15.75" customHeight="1" x14ac:dyDescent="0.2">
      <c r="A66" s="220"/>
      <c r="B66" s="220"/>
      <c r="C66" s="220"/>
      <c r="D66" s="220"/>
      <c r="E66" s="220"/>
      <c r="F66" s="220"/>
      <c r="G66" s="220"/>
      <c r="H66" s="220"/>
      <c r="I66" s="220"/>
      <c r="J66" s="220"/>
      <c r="K66" s="217"/>
      <c r="L66" s="217"/>
      <c r="M66" s="219"/>
      <c r="N66" s="219"/>
      <c r="O66" s="219"/>
      <c r="P66" s="219"/>
      <c r="Q66" s="217"/>
      <c r="R66" s="217"/>
      <c r="S66" s="217"/>
      <c r="T66" s="217"/>
      <c r="U66" s="217"/>
      <c r="V66" s="217"/>
    </row>
    <row r="67" spans="1:22" ht="15.75" customHeight="1" x14ac:dyDescent="0.2">
      <c r="A67" s="220"/>
      <c r="B67" s="220"/>
      <c r="C67" s="220"/>
      <c r="D67" s="220"/>
      <c r="E67" s="220"/>
      <c r="F67" s="220"/>
      <c r="G67" s="220"/>
      <c r="H67" s="220"/>
      <c r="I67" s="220"/>
      <c r="J67" s="220"/>
      <c r="K67" s="217"/>
      <c r="L67" s="217"/>
      <c r="M67" s="219"/>
      <c r="N67" s="219"/>
      <c r="O67" s="219"/>
      <c r="P67" s="219"/>
      <c r="Q67" s="217"/>
      <c r="R67" s="217"/>
      <c r="S67" s="217"/>
      <c r="T67" s="217"/>
      <c r="U67" s="217"/>
      <c r="V67" s="217"/>
    </row>
    <row r="68" spans="1:22" ht="15.75" customHeight="1" x14ac:dyDescent="0.2">
      <c r="A68" s="220"/>
      <c r="B68" s="220"/>
      <c r="C68" s="220"/>
      <c r="D68" s="220"/>
      <c r="E68" s="220"/>
      <c r="F68" s="220"/>
      <c r="G68" s="220"/>
      <c r="H68" s="220"/>
      <c r="I68" s="220"/>
      <c r="J68" s="220"/>
      <c r="K68" s="217"/>
      <c r="L68" s="217"/>
      <c r="M68" s="219"/>
      <c r="N68" s="219"/>
      <c r="O68" s="219"/>
      <c r="P68" s="219"/>
      <c r="Q68" s="217"/>
      <c r="R68" s="217"/>
      <c r="S68" s="217"/>
      <c r="T68" s="217"/>
      <c r="U68" s="217"/>
      <c r="V68" s="217"/>
    </row>
    <row r="69" spans="1:22" ht="15.75" customHeight="1" x14ac:dyDescent="0.2">
      <c r="A69" s="220"/>
      <c r="B69" s="220"/>
      <c r="C69" s="220"/>
      <c r="D69" s="220"/>
      <c r="E69" s="220"/>
      <c r="F69" s="220"/>
      <c r="G69" s="220"/>
      <c r="H69" s="220"/>
      <c r="I69" s="220"/>
      <c r="J69" s="220"/>
      <c r="K69" s="217"/>
      <c r="L69" s="217"/>
      <c r="M69" s="219"/>
      <c r="N69" s="219"/>
      <c r="O69" s="219"/>
      <c r="P69" s="219"/>
      <c r="Q69" s="217"/>
      <c r="R69" s="217"/>
      <c r="S69" s="217"/>
      <c r="T69" s="217"/>
      <c r="U69" s="217"/>
      <c r="V69" s="217"/>
    </row>
    <row r="70" spans="1:22" ht="15.75" customHeight="1" x14ac:dyDescent="0.2">
      <c r="A70" s="220"/>
      <c r="B70" s="220"/>
      <c r="C70" s="220"/>
      <c r="D70" s="220"/>
      <c r="E70" s="220"/>
      <c r="F70" s="220"/>
      <c r="G70" s="220"/>
      <c r="H70" s="220"/>
      <c r="I70" s="220"/>
      <c r="J70" s="220"/>
      <c r="K70" s="217"/>
      <c r="L70" s="217"/>
      <c r="M70" s="219"/>
      <c r="N70" s="219"/>
      <c r="O70" s="219"/>
      <c r="P70" s="219"/>
      <c r="Q70" s="217"/>
      <c r="R70" s="217"/>
      <c r="S70" s="217"/>
      <c r="T70" s="217"/>
      <c r="U70" s="217"/>
      <c r="V70" s="217"/>
    </row>
    <row r="71" spans="1:22" ht="15.75" customHeight="1" x14ac:dyDescent="0.2">
      <c r="A71" s="220"/>
      <c r="B71" s="220"/>
      <c r="C71" s="220"/>
      <c r="D71" s="220"/>
      <c r="E71" s="220"/>
      <c r="F71" s="220"/>
      <c r="G71" s="220"/>
      <c r="H71" s="220"/>
      <c r="I71" s="220"/>
      <c r="J71" s="220"/>
      <c r="K71" s="217"/>
      <c r="L71" s="217"/>
      <c r="M71" s="219"/>
      <c r="N71" s="219"/>
      <c r="O71" s="219"/>
      <c r="P71" s="219"/>
      <c r="Q71" s="217"/>
      <c r="R71" s="217"/>
      <c r="S71" s="217"/>
      <c r="T71" s="217"/>
      <c r="U71" s="217"/>
      <c r="V71" s="217"/>
    </row>
    <row r="72" spans="1:22" ht="15.75" customHeight="1" x14ac:dyDescent="0.2">
      <c r="A72" s="220"/>
      <c r="B72" s="220"/>
      <c r="C72" s="220"/>
      <c r="D72" s="220"/>
      <c r="E72" s="220"/>
      <c r="F72" s="220"/>
      <c r="G72" s="220"/>
      <c r="H72" s="220"/>
      <c r="I72" s="220"/>
      <c r="J72" s="220"/>
      <c r="K72" s="217"/>
      <c r="L72" s="217"/>
      <c r="M72" s="219"/>
      <c r="N72" s="219"/>
      <c r="O72" s="219"/>
      <c r="P72" s="219"/>
      <c r="Q72" s="217"/>
      <c r="R72" s="217"/>
      <c r="S72" s="217"/>
      <c r="T72" s="217"/>
      <c r="U72" s="217"/>
      <c r="V72" s="217"/>
    </row>
    <row r="73" spans="1:22" ht="15.75" customHeight="1" x14ac:dyDescent="0.2">
      <c r="A73" s="220"/>
      <c r="B73" s="220"/>
      <c r="C73" s="220"/>
      <c r="D73" s="220"/>
      <c r="E73" s="220"/>
      <c r="F73" s="220"/>
      <c r="G73" s="220"/>
      <c r="H73" s="220"/>
      <c r="I73" s="220"/>
      <c r="J73" s="220"/>
      <c r="K73" s="217"/>
      <c r="L73" s="217"/>
      <c r="M73" s="219"/>
      <c r="N73" s="219"/>
      <c r="O73" s="219"/>
      <c r="P73" s="219"/>
      <c r="Q73" s="217"/>
      <c r="R73" s="217"/>
      <c r="S73" s="217"/>
      <c r="T73" s="217"/>
      <c r="U73" s="217"/>
      <c r="V73" s="217"/>
    </row>
    <row r="74" spans="1:22" ht="15.75" customHeight="1" x14ac:dyDescent="0.2">
      <c r="A74" s="220"/>
      <c r="B74" s="220"/>
      <c r="C74" s="220"/>
      <c r="D74" s="220"/>
      <c r="E74" s="220"/>
      <c r="F74" s="220"/>
      <c r="G74" s="220"/>
      <c r="H74" s="220"/>
      <c r="I74" s="220"/>
      <c r="J74" s="220"/>
      <c r="K74" s="217"/>
      <c r="L74" s="217"/>
      <c r="M74" s="219"/>
      <c r="N74" s="219"/>
      <c r="O74" s="219"/>
      <c r="P74" s="219"/>
      <c r="Q74" s="217"/>
      <c r="R74" s="217"/>
      <c r="S74" s="217"/>
      <c r="T74" s="217"/>
      <c r="U74" s="217"/>
      <c r="V74" s="217"/>
    </row>
    <row r="75" spans="1:22" ht="15.75" customHeight="1" x14ac:dyDescent="0.2">
      <c r="A75" s="220"/>
      <c r="B75" s="220"/>
      <c r="C75" s="220"/>
      <c r="D75" s="220"/>
      <c r="E75" s="220"/>
      <c r="F75" s="220"/>
      <c r="G75" s="220"/>
      <c r="H75" s="220"/>
      <c r="I75" s="220"/>
      <c r="J75" s="220"/>
      <c r="K75" s="217"/>
      <c r="L75" s="217"/>
      <c r="M75" s="219"/>
      <c r="N75" s="219"/>
      <c r="O75" s="219"/>
      <c r="P75" s="219"/>
      <c r="Q75" s="217"/>
      <c r="R75" s="217"/>
      <c r="S75" s="217"/>
      <c r="T75" s="217"/>
      <c r="U75" s="217"/>
      <c r="V75" s="217"/>
    </row>
    <row r="76" spans="1:22" ht="15.75" customHeight="1" x14ac:dyDescent="0.2">
      <c r="A76" s="220"/>
      <c r="B76" s="220"/>
      <c r="C76" s="220"/>
      <c r="D76" s="220"/>
      <c r="E76" s="220"/>
      <c r="F76" s="220"/>
      <c r="G76" s="220"/>
      <c r="H76" s="220"/>
      <c r="I76" s="220"/>
      <c r="J76" s="220"/>
      <c r="K76" s="217"/>
      <c r="L76" s="217"/>
      <c r="M76" s="219"/>
      <c r="N76" s="219"/>
      <c r="O76" s="219"/>
      <c r="P76" s="219"/>
      <c r="Q76" s="217"/>
      <c r="R76" s="217"/>
      <c r="S76" s="217"/>
      <c r="T76" s="217"/>
      <c r="U76" s="217"/>
      <c r="V76" s="217"/>
    </row>
    <row r="77" spans="1:22" ht="15.75" customHeight="1" x14ac:dyDescent="0.2">
      <c r="A77" s="220"/>
      <c r="B77" s="220"/>
      <c r="C77" s="220"/>
      <c r="D77" s="220"/>
      <c r="E77" s="220"/>
      <c r="F77" s="220"/>
      <c r="G77" s="220"/>
      <c r="H77" s="220"/>
      <c r="I77" s="220"/>
      <c r="J77" s="220"/>
      <c r="K77" s="217"/>
      <c r="L77" s="217"/>
      <c r="M77" s="219"/>
      <c r="N77" s="219"/>
      <c r="O77" s="219"/>
      <c r="P77" s="219"/>
      <c r="Q77" s="217"/>
      <c r="R77" s="217"/>
      <c r="S77" s="217"/>
      <c r="T77" s="217"/>
      <c r="U77" s="217"/>
      <c r="V77" s="217"/>
    </row>
    <row r="78" spans="1:22" ht="15.75" customHeight="1" x14ac:dyDescent="0.2">
      <c r="A78" s="220"/>
      <c r="B78" s="220"/>
      <c r="C78" s="220"/>
      <c r="D78" s="220"/>
      <c r="E78" s="220"/>
      <c r="F78" s="220"/>
      <c r="G78" s="220"/>
      <c r="H78" s="220"/>
      <c r="I78" s="220"/>
      <c r="J78" s="220"/>
      <c r="K78" s="217"/>
      <c r="L78" s="217"/>
      <c r="M78" s="219"/>
      <c r="N78" s="219"/>
      <c r="O78" s="219"/>
      <c r="P78" s="219"/>
      <c r="Q78" s="217"/>
      <c r="R78" s="217"/>
      <c r="S78" s="217"/>
      <c r="T78" s="217"/>
      <c r="U78" s="217"/>
      <c r="V78" s="217"/>
    </row>
    <row r="79" spans="1:22" ht="15.75" customHeight="1" x14ac:dyDescent="0.2">
      <c r="A79" s="220"/>
      <c r="B79" s="220"/>
      <c r="C79" s="220"/>
      <c r="D79" s="220"/>
      <c r="E79" s="220"/>
      <c r="F79" s="220"/>
      <c r="G79" s="220"/>
      <c r="H79" s="220"/>
      <c r="I79" s="220"/>
      <c r="J79" s="220"/>
      <c r="K79" s="217"/>
      <c r="L79" s="217"/>
      <c r="M79" s="219"/>
      <c r="N79" s="219"/>
      <c r="O79" s="219"/>
      <c r="P79" s="219"/>
      <c r="Q79" s="217"/>
      <c r="R79" s="217"/>
      <c r="S79" s="217"/>
      <c r="T79" s="217"/>
      <c r="U79" s="217"/>
      <c r="V79" s="217"/>
    </row>
    <row r="80" spans="1:22" ht="15.75" customHeight="1" x14ac:dyDescent="0.2">
      <c r="A80" s="220"/>
      <c r="B80" s="220"/>
      <c r="C80" s="220"/>
      <c r="D80" s="220"/>
      <c r="E80" s="220"/>
      <c r="F80" s="220"/>
      <c r="G80" s="220"/>
      <c r="H80" s="220"/>
      <c r="I80" s="220"/>
      <c r="J80" s="220"/>
      <c r="K80" s="217"/>
      <c r="L80" s="217"/>
      <c r="M80" s="219"/>
      <c r="N80" s="219"/>
      <c r="O80" s="219"/>
      <c r="P80" s="219"/>
      <c r="Q80" s="217"/>
      <c r="R80" s="217"/>
      <c r="S80" s="217"/>
      <c r="T80" s="217"/>
      <c r="U80" s="217"/>
      <c r="V80" s="217"/>
    </row>
    <row r="81" spans="1:22" ht="15.75" customHeight="1" x14ac:dyDescent="0.2">
      <c r="A81" s="220"/>
      <c r="B81" s="220"/>
      <c r="C81" s="220"/>
      <c r="D81" s="220"/>
      <c r="E81" s="220"/>
      <c r="F81" s="220"/>
      <c r="G81" s="220"/>
      <c r="H81" s="220"/>
      <c r="I81" s="220"/>
      <c r="J81" s="220"/>
      <c r="K81" s="217"/>
      <c r="L81" s="217"/>
      <c r="M81" s="219"/>
      <c r="N81" s="219"/>
      <c r="O81" s="219"/>
      <c r="P81" s="219"/>
      <c r="Q81" s="217"/>
      <c r="R81" s="217"/>
      <c r="S81" s="217"/>
      <c r="T81" s="217"/>
      <c r="U81" s="217"/>
      <c r="V81" s="217"/>
    </row>
    <row r="82" spans="1:22" ht="15.75" customHeight="1" x14ac:dyDescent="0.2">
      <c r="A82" s="220"/>
      <c r="B82" s="220"/>
      <c r="C82" s="220"/>
      <c r="D82" s="220"/>
      <c r="E82" s="220"/>
      <c r="F82" s="220"/>
      <c r="G82" s="220"/>
      <c r="H82" s="220"/>
      <c r="I82" s="220"/>
      <c r="J82" s="220"/>
      <c r="K82" s="217"/>
      <c r="L82" s="217"/>
      <c r="M82" s="219"/>
      <c r="N82" s="219"/>
      <c r="O82" s="219"/>
      <c r="P82" s="219"/>
      <c r="Q82" s="217"/>
      <c r="R82" s="217"/>
      <c r="S82" s="217"/>
      <c r="T82" s="217"/>
      <c r="U82" s="217"/>
      <c r="V82" s="217"/>
    </row>
    <row r="83" spans="1:22" ht="15.75" customHeight="1" x14ac:dyDescent="0.2">
      <c r="A83" s="220"/>
      <c r="B83" s="220"/>
      <c r="C83" s="220"/>
      <c r="D83" s="220"/>
      <c r="E83" s="220"/>
      <c r="F83" s="220"/>
      <c r="G83" s="220"/>
      <c r="H83" s="220"/>
      <c r="I83" s="220"/>
      <c r="J83" s="220"/>
      <c r="K83" s="217"/>
      <c r="L83" s="217"/>
      <c r="M83" s="219"/>
      <c r="N83" s="219"/>
      <c r="O83" s="219"/>
      <c r="P83" s="219"/>
      <c r="Q83" s="217"/>
      <c r="R83" s="217"/>
      <c r="S83" s="217"/>
      <c r="T83" s="217"/>
      <c r="U83" s="217"/>
      <c r="V83" s="217"/>
    </row>
    <row r="84" spans="1:22" ht="15.75" customHeight="1" x14ac:dyDescent="0.2">
      <c r="A84" s="220"/>
      <c r="B84" s="220"/>
      <c r="C84" s="220"/>
      <c r="D84" s="220"/>
      <c r="E84" s="220"/>
      <c r="F84" s="220"/>
      <c r="G84" s="220"/>
      <c r="H84" s="220"/>
      <c r="I84" s="220"/>
      <c r="J84" s="220"/>
      <c r="K84" s="217"/>
      <c r="L84" s="217"/>
      <c r="M84" s="219"/>
      <c r="N84" s="219"/>
      <c r="O84" s="219"/>
      <c r="P84" s="219"/>
      <c r="Q84" s="217"/>
      <c r="R84" s="217"/>
      <c r="S84" s="217"/>
      <c r="T84" s="217"/>
      <c r="U84" s="217"/>
      <c r="V84" s="217"/>
    </row>
    <row r="85" spans="1:22" ht="15.75" customHeight="1" x14ac:dyDescent="0.2">
      <c r="A85" s="220"/>
      <c r="B85" s="220"/>
      <c r="C85" s="220"/>
      <c r="D85" s="220"/>
      <c r="E85" s="220"/>
      <c r="F85" s="220"/>
      <c r="G85" s="220"/>
      <c r="H85" s="220"/>
      <c r="I85" s="220"/>
      <c r="J85" s="220"/>
      <c r="K85" s="217"/>
      <c r="L85" s="217"/>
      <c r="M85" s="219"/>
      <c r="N85" s="219"/>
      <c r="O85" s="219"/>
      <c r="P85" s="219"/>
      <c r="Q85" s="217"/>
      <c r="R85" s="217"/>
      <c r="S85" s="217"/>
      <c r="T85" s="217"/>
      <c r="U85" s="217"/>
      <c r="V85" s="217"/>
    </row>
    <row r="86" spans="1:22" ht="15.75" customHeight="1" x14ac:dyDescent="0.2">
      <c r="A86" s="220"/>
      <c r="B86" s="220"/>
      <c r="C86" s="220"/>
      <c r="D86" s="220"/>
      <c r="E86" s="220"/>
      <c r="F86" s="220"/>
      <c r="G86" s="220"/>
      <c r="H86" s="220"/>
      <c r="I86" s="220"/>
      <c r="J86" s="220"/>
      <c r="K86" s="217"/>
      <c r="L86" s="217"/>
      <c r="M86" s="219"/>
      <c r="N86" s="219"/>
      <c r="O86" s="219"/>
      <c r="P86" s="219"/>
      <c r="Q86" s="217"/>
      <c r="R86" s="217"/>
      <c r="S86" s="217"/>
      <c r="T86" s="217"/>
      <c r="U86" s="217"/>
      <c r="V86" s="217"/>
    </row>
    <row r="87" spans="1:22" ht="15.75" customHeight="1" x14ac:dyDescent="0.2">
      <c r="A87" s="220"/>
      <c r="B87" s="220"/>
      <c r="C87" s="220"/>
      <c r="D87" s="220"/>
      <c r="E87" s="220"/>
      <c r="F87" s="220"/>
      <c r="G87" s="220"/>
      <c r="H87" s="220"/>
      <c r="I87" s="220"/>
      <c r="J87" s="220"/>
      <c r="K87" s="217"/>
      <c r="L87" s="217"/>
      <c r="M87" s="219"/>
      <c r="N87" s="219"/>
      <c r="O87" s="219"/>
      <c r="P87" s="219"/>
      <c r="Q87" s="217"/>
      <c r="R87" s="217"/>
      <c r="S87" s="217"/>
      <c r="T87" s="217"/>
      <c r="U87" s="217"/>
      <c r="V87" s="217"/>
    </row>
    <row r="88" spans="1:22" ht="15.75" customHeight="1" x14ac:dyDescent="0.2">
      <c r="A88" s="220"/>
      <c r="B88" s="220"/>
      <c r="C88" s="220"/>
      <c r="D88" s="220"/>
      <c r="E88" s="220"/>
      <c r="F88" s="220"/>
      <c r="G88" s="220"/>
      <c r="H88" s="220"/>
      <c r="I88" s="220"/>
      <c r="J88" s="220"/>
      <c r="K88" s="217"/>
      <c r="L88" s="217"/>
      <c r="M88" s="219"/>
      <c r="N88" s="219"/>
      <c r="O88" s="219"/>
      <c r="P88" s="219"/>
      <c r="Q88" s="217"/>
      <c r="R88" s="217"/>
      <c r="S88" s="217"/>
      <c r="T88" s="217"/>
      <c r="U88" s="217"/>
      <c r="V88" s="217"/>
    </row>
    <row r="89" spans="1:22" ht="15.75" customHeight="1" x14ac:dyDescent="0.2">
      <c r="A89" s="220"/>
      <c r="B89" s="220"/>
      <c r="C89" s="220"/>
      <c r="D89" s="220"/>
      <c r="E89" s="220"/>
      <c r="F89" s="220"/>
      <c r="G89" s="220"/>
      <c r="H89" s="220"/>
      <c r="I89" s="220"/>
      <c r="J89" s="220"/>
      <c r="K89" s="217"/>
      <c r="L89" s="217"/>
      <c r="M89" s="219"/>
      <c r="N89" s="219"/>
      <c r="O89" s="219"/>
      <c r="P89" s="219"/>
      <c r="Q89" s="217"/>
      <c r="R89" s="217"/>
      <c r="S89" s="217"/>
      <c r="T89" s="217"/>
      <c r="U89" s="217"/>
      <c r="V89" s="217"/>
    </row>
    <row r="90" spans="1:22" ht="15.75" customHeight="1" x14ac:dyDescent="0.2">
      <c r="A90" s="220"/>
      <c r="B90" s="220"/>
      <c r="C90" s="220"/>
      <c r="D90" s="220"/>
      <c r="E90" s="220"/>
      <c r="F90" s="220"/>
      <c r="G90" s="220"/>
      <c r="H90" s="220"/>
      <c r="I90" s="220"/>
      <c r="J90" s="220"/>
      <c r="K90" s="217"/>
      <c r="L90" s="217"/>
      <c r="M90" s="219"/>
      <c r="N90" s="219"/>
      <c r="O90" s="219"/>
      <c r="P90" s="219"/>
      <c r="Q90" s="217"/>
      <c r="R90" s="217"/>
      <c r="S90" s="217"/>
      <c r="T90" s="217"/>
      <c r="U90" s="217"/>
      <c r="V90" s="217"/>
    </row>
    <row r="91" spans="1:22" ht="15.75" customHeight="1" x14ac:dyDescent="0.2">
      <c r="A91" s="220"/>
      <c r="B91" s="220"/>
      <c r="C91" s="220"/>
      <c r="D91" s="220"/>
      <c r="E91" s="220"/>
      <c r="F91" s="220"/>
      <c r="G91" s="220"/>
      <c r="H91" s="220"/>
      <c r="I91" s="220"/>
      <c r="J91" s="220"/>
      <c r="K91" s="217"/>
      <c r="L91" s="217"/>
      <c r="M91" s="219"/>
      <c r="N91" s="219"/>
      <c r="O91" s="219"/>
      <c r="P91" s="219"/>
      <c r="Q91" s="217"/>
      <c r="R91" s="217"/>
      <c r="S91" s="217"/>
      <c r="T91" s="217"/>
      <c r="U91" s="217"/>
      <c r="V91" s="217"/>
    </row>
    <row r="92" spans="1:22" ht="15.75" customHeight="1" x14ac:dyDescent="0.2">
      <c r="A92" s="220"/>
      <c r="B92" s="220"/>
      <c r="C92" s="220"/>
      <c r="D92" s="220"/>
      <c r="E92" s="220"/>
      <c r="F92" s="220"/>
      <c r="G92" s="220"/>
      <c r="H92" s="220"/>
      <c r="I92" s="220"/>
      <c r="J92" s="220"/>
      <c r="K92" s="217"/>
      <c r="L92" s="217"/>
      <c r="M92" s="219"/>
      <c r="N92" s="219"/>
      <c r="O92" s="219"/>
      <c r="P92" s="219"/>
      <c r="Q92" s="217"/>
      <c r="R92" s="217"/>
      <c r="S92" s="217"/>
      <c r="T92" s="217"/>
      <c r="U92" s="217"/>
      <c r="V92" s="217"/>
    </row>
    <row r="93" spans="1:22" ht="15.75" customHeight="1" x14ac:dyDescent="0.2">
      <c r="A93" s="220"/>
      <c r="B93" s="220"/>
      <c r="C93" s="220"/>
      <c r="D93" s="220"/>
      <c r="E93" s="220"/>
      <c r="F93" s="220"/>
      <c r="G93" s="220"/>
      <c r="H93" s="220"/>
      <c r="I93" s="220"/>
      <c r="J93" s="220"/>
      <c r="K93" s="217"/>
      <c r="L93" s="217"/>
      <c r="M93" s="219"/>
      <c r="N93" s="219"/>
      <c r="O93" s="219"/>
      <c r="P93" s="219"/>
      <c r="Q93" s="217"/>
      <c r="R93" s="217"/>
      <c r="S93" s="217"/>
      <c r="T93" s="217"/>
      <c r="U93" s="217"/>
      <c r="V93" s="217"/>
    </row>
    <row r="94" spans="1:22" ht="15.75" customHeight="1" x14ac:dyDescent="0.2">
      <c r="A94" s="220"/>
      <c r="B94" s="220"/>
      <c r="C94" s="220"/>
      <c r="D94" s="220"/>
      <c r="E94" s="220"/>
      <c r="F94" s="220"/>
      <c r="G94" s="220"/>
      <c r="H94" s="220"/>
      <c r="I94" s="220"/>
      <c r="J94" s="220"/>
      <c r="K94" s="217"/>
      <c r="L94" s="217"/>
      <c r="M94" s="219"/>
      <c r="N94" s="219"/>
      <c r="O94" s="219"/>
      <c r="P94" s="219"/>
      <c r="Q94" s="217"/>
      <c r="R94" s="217"/>
      <c r="S94" s="217"/>
      <c r="T94" s="217"/>
      <c r="U94" s="217"/>
      <c r="V94" s="217"/>
    </row>
    <row r="95" spans="1:22" ht="15.75" customHeight="1" x14ac:dyDescent="0.2">
      <c r="A95" s="220"/>
      <c r="B95" s="220"/>
      <c r="C95" s="220"/>
      <c r="D95" s="220"/>
      <c r="E95" s="220"/>
      <c r="F95" s="220"/>
      <c r="G95" s="220"/>
      <c r="H95" s="220"/>
      <c r="I95" s="220"/>
      <c r="J95" s="220"/>
      <c r="K95" s="217"/>
      <c r="L95" s="217"/>
      <c r="M95" s="219"/>
      <c r="N95" s="219"/>
      <c r="O95" s="219"/>
      <c r="P95" s="219"/>
      <c r="Q95" s="217"/>
      <c r="R95" s="217"/>
      <c r="S95" s="217"/>
      <c r="T95" s="217"/>
      <c r="U95" s="217"/>
      <c r="V95" s="217"/>
    </row>
    <row r="96" spans="1:22" ht="15.75" customHeight="1" x14ac:dyDescent="0.2">
      <c r="A96" s="220"/>
      <c r="B96" s="220"/>
      <c r="C96" s="220"/>
      <c r="D96" s="220"/>
      <c r="E96" s="220"/>
      <c r="F96" s="220"/>
      <c r="G96" s="220"/>
      <c r="H96" s="220"/>
      <c r="I96" s="220"/>
      <c r="J96" s="220"/>
      <c r="K96" s="217"/>
      <c r="L96" s="217"/>
      <c r="M96" s="219"/>
      <c r="N96" s="219"/>
      <c r="O96" s="219"/>
      <c r="P96" s="219"/>
      <c r="Q96" s="217"/>
      <c r="R96" s="217"/>
      <c r="S96" s="217"/>
      <c r="T96" s="217"/>
      <c r="U96" s="217"/>
      <c r="V96" s="217"/>
    </row>
    <row r="97" spans="1:22" ht="15.75" customHeight="1" x14ac:dyDescent="0.2">
      <c r="A97" s="220"/>
      <c r="B97" s="220"/>
      <c r="C97" s="220"/>
      <c r="D97" s="220"/>
      <c r="E97" s="220"/>
      <c r="F97" s="220"/>
      <c r="G97" s="220"/>
      <c r="H97" s="220"/>
      <c r="I97" s="220"/>
      <c r="J97" s="220"/>
      <c r="K97" s="217"/>
      <c r="L97" s="217"/>
      <c r="M97" s="219"/>
      <c r="N97" s="219"/>
      <c r="O97" s="219"/>
      <c r="P97" s="219"/>
      <c r="Q97" s="217"/>
      <c r="R97" s="217"/>
      <c r="S97" s="217"/>
      <c r="T97" s="217"/>
      <c r="U97" s="217"/>
      <c r="V97" s="217"/>
    </row>
    <row r="98" spans="1:22" ht="15.75" customHeight="1" x14ac:dyDescent="0.2">
      <c r="A98" s="220"/>
      <c r="B98" s="220"/>
      <c r="C98" s="220"/>
      <c r="D98" s="220"/>
      <c r="E98" s="220"/>
      <c r="F98" s="220"/>
      <c r="G98" s="220"/>
      <c r="H98" s="220"/>
      <c r="I98" s="220"/>
      <c r="J98" s="220"/>
      <c r="K98" s="217"/>
      <c r="L98" s="217"/>
      <c r="M98" s="219"/>
      <c r="N98" s="219"/>
      <c r="O98" s="219"/>
      <c r="P98" s="219"/>
      <c r="Q98" s="217"/>
      <c r="R98" s="217"/>
      <c r="S98" s="217"/>
      <c r="T98" s="217"/>
      <c r="U98" s="217"/>
      <c r="V98" s="217"/>
    </row>
    <row r="99" spans="1:22" ht="15.75" customHeight="1" x14ac:dyDescent="0.2">
      <c r="A99" s="220"/>
      <c r="B99" s="220"/>
      <c r="C99" s="220"/>
      <c r="D99" s="220"/>
      <c r="E99" s="220"/>
      <c r="F99" s="220"/>
      <c r="G99" s="220"/>
      <c r="H99" s="220"/>
      <c r="I99" s="220"/>
      <c r="J99" s="220"/>
      <c r="K99" s="217"/>
      <c r="L99" s="217"/>
      <c r="M99" s="219"/>
      <c r="N99" s="219"/>
      <c r="O99" s="219"/>
      <c r="P99" s="219"/>
      <c r="Q99" s="217"/>
      <c r="R99" s="217"/>
      <c r="S99" s="217"/>
      <c r="T99" s="217"/>
      <c r="U99" s="217"/>
      <c r="V99" s="217"/>
    </row>
    <row r="100" spans="1:22" ht="15.75" customHeight="1" x14ac:dyDescent="0.2">
      <c r="A100" s="220"/>
      <c r="B100" s="220"/>
      <c r="C100" s="220"/>
      <c r="D100" s="220"/>
      <c r="E100" s="220"/>
      <c r="F100" s="220"/>
      <c r="G100" s="220"/>
      <c r="H100" s="220"/>
      <c r="I100" s="220"/>
      <c r="J100" s="220"/>
      <c r="K100" s="217"/>
      <c r="L100" s="217"/>
      <c r="M100" s="219"/>
      <c r="N100" s="219"/>
      <c r="O100" s="219"/>
      <c r="P100" s="219"/>
      <c r="Q100" s="217"/>
      <c r="R100" s="217"/>
      <c r="S100" s="217"/>
      <c r="T100" s="217"/>
      <c r="U100" s="217"/>
      <c r="V100" s="217"/>
    </row>
    <row r="101" spans="1:22" ht="15.75" customHeight="1" x14ac:dyDescent="0.2">
      <c r="A101" s="220"/>
      <c r="B101" s="220"/>
      <c r="C101" s="220"/>
      <c r="D101" s="220"/>
      <c r="E101" s="220"/>
      <c r="F101" s="220"/>
      <c r="G101" s="220"/>
      <c r="H101" s="220"/>
      <c r="I101" s="220"/>
      <c r="J101" s="220"/>
      <c r="K101" s="217"/>
      <c r="L101" s="217"/>
      <c r="M101" s="219"/>
      <c r="N101" s="219"/>
      <c r="O101" s="219"/>
      <c r="P101" s="219"/>
      <c r="Q101" s="217"/>
      <c r="R101" s="217"/>
      <c r="S101" s="217"/>
      <c r="T101" s="217"/>
      <c r="U101" s="217"/>
      <c r="V101" s="217"/>
    </row>
    <row r="102" spans="1:22" ht="15.75" customHeight="1" x14ac:dyDescent="0.2">
      <c r="A102" s="220"/>
      <c r="B102" s="220"/>
      <c r="C102" s="220"/>
      <c r="D102" s="220"/>
      <c r="E102" s="220"/>
      <c r="F102" s="220"/>
      <c r="G102" s="220"/>
      <c r="H102" s="220"/>
      <c r="I102" s="220"/>
      <c r="J102" s="220"/>
      <c r="K102" s="217"/>
      <c r="L102" s="217"/>
      <c r="M102" s="219"/>
      <c r="N102" s="219"/>
      <c r="O102" s="219"/>
      <c r="P102" s="219"/>
      <c r="Q102" s="217"/>
      <c r="R102" s="217"/>
      <c r="S102" s="217"/>
      <c r="T102" s="217"/>
      <c r="U102" s="217"/>
      <c r="V102" s="217"/>
    </row>
    <row r="103" spans="1:22" ht="15.75" customHeight="1" x14ac:dyDescent="0.2">
      <c r="A103" s="220"/>
      <c r="B103" s="220"/>
      <c r="C103" s="220"/>
      <c r="D103" s="220"/>
      <c r="E103" s="220"/>
      <c r="F103" s="220"/>
      <c r="G103" s="220"/>
      <c r="H103" s="220"/>
      <c r="I103" s="220"/>
      <c r="J103" s="220"/>
      <c r="K103" s="217"/>
      <c r="L103" s="217"/>
      <c r="M103" s="219"/>
      <c r="N103" s="219"/>
      <c r="O103" s="219"/>
      <c r="P103" s="219"/>
      <c r="Q103" s="217"/>
      <c r="R103" s="217"/>
      <c r="S103" s="217"/>
      <c r="T103" s="217"/>
      <c r="U103" s="217"/>
      <c r="V103" s="217"/>
    </row>
    <row r="104" spans="1:22" ht="15.75" customHeight="1" x14ac:dyDescent="0.2">
      <c r="A104" s="220"/>
      <c r="B104" s="220"/>
      <c r="C104" s="220"/>
      <c r="D104" s="220"/>
      <c r="E104" s="220"/>
      <c r="F104" s="220"/>
      <c r="G104" s="220"/>
      <c r="H104" s="220"/>
      <c r="I104" s="220"/>
      <c r="J104" s="220"/>
      <c r="K104" s="217"/>
      <c r="L104" s="217"/>
      <c r="M104" s="219"/>
      <c r="N104" s="219"/>
      <c r="O104" s="219"/>
      <c r="P104" s="219"/>
      <c r="Q104" s="217"/>
      <c r="R104" s="217"/>
      <c r="S104" s="217"/>
      <c r="T104" s="217"/>
      <c r="U104" s="217"/>
      <c r="V104" s="217"/>
    </row>
    <row r="105" spans="1:22" ht="15.75" customHeight="1" x14ac:dyDescent="0.2">
      <c r="A105" s="220"/>
      <c r="B105" s="220"/>
      <c r="C105" s="220"/>
      <c r="D105" s="220"/>
      <c r="E105" s="220"/>
      <c r="F105" s="220"/>
      <c r="G105" s="220"/>
      <c r="H105" s="220"/>
      <c r="I105" s="220"/>
      <c r="J105" s="220"/>
      <c r="K105" s="217"/>
      <c r="L105" s="217"/>
      <c r="M105" s="219"/>
      <c r="N105" s="219"/>
      <c r="O105" s="219"/>
      <c r="P105" s="219"/>
      <c r="Q105" s="217"/>
      <c r="R105" s="217"/>
      <c r="S105" s="217"/>
      <c r="T105" s="217"/>
      <c r="U105" s="217"/>
      <c r="V105" s="217"/>
    </row>
    <row r="106" spans="1:22" ht="15.75" customHeight="1" x14ac:dyDescent="0.2">
      <c r="A106" s="220"/>
      <c r="B106" s="220"/>
      <c r="C106" s="220"/>
      <c r="D106" s="220"/>
      <c r="E106" s="220"/>
      <c r="F106" s="220"/>
      <c r="G106" s="220"/>
      <c r="H106" s="220"/>
      <c r="I106" s="220"/>
      <c r="J106" s="220"/>
      <c r="K106" s="217"/>
      <c r="L106" s="217"/>
      <c r="M106" s="219"/>
      <c r="N106" s="219"/>
      <c r="O106" s="219"/>
      <c r="P106" s="219"/>
      <c r="Q106" s="217"/>
      <c r="R106" s="217"/>
      <c r="S106" s="217"/>
      <c r="T106" s="217"/>
      <c r="U106" s="217"/>
      <c r="V106" s="217"/>
    </row>
    <row r="107" spans="1:22" ht="15.75" customHeight="1" x14ac:dyDescent="0.2">
      <c r="A107" s="220"/>
      <c r="B107" s="220"/>
      <c r="C107" s="220"/>
      <c r="D107" s="220"/>
      <c r="E107" s="220"/>
      <c r="F107" s="220"/>
      <c r="G107" s="220"/>
      <c r="H107" s="220"/>
      <c r="I107" s="220"/>
      <c r="J107" s="220"/>
      <c r="K107" s="217"/>
      <c r="L107" s="217"/>
      <c r="M107" s="219"/>
      <c r="N107" s="219"/>
      <c r="O107" s="219"/>
      <c r="P107" s="219"/>
      <c r="Q107" s="217"/>
      <c r="R107" s="217"/>
      <c r="S107" s="217"/>
      <c r="T107" s="217"/>
      <c r="U107" s="217"/>
      <c r="V107" s="217"/>
    </row>
    <row r="108" spans="1:22" ht="15.75" customHeight="1" x14ac:dyDescent="0.2">
      <c r="A108" s="220"/>
      <c r="B108" s="220"/>
      <c r="C108" s="220"/>
      <c r="D108" s="220"/>
      <c r="E108" s="220"/>
      <c r="F108" s="220"/>
      <c r="G108" s="220"/>
      <c r="H108" s="220"/>
      <c r="I108" s="220"/>
      <c r="J108" s="220"/>
      <c r="K108" s="217"/>
      <c r="L108" s="217"/>
      <c r="M108" s="219"/>
      <c r="N108" s="219"/>
      <c r="O108" s="219"/>
      <c r="P108" s="219"/>
      <c r="Q108" s="217"/>
      <c r="R108" s="217"/>
      <c r="S108" s="217"/>
      <c r="T108" s="217"/>
      <c r="U108" s="217"/>
      <c r="V108" s="217"/>
    </row>
    <row r="109" spans="1:22" ht="15.75" customHeight="1" x14ac:dyDescent="0.2">
      <c r="A109" s="220"/>
      <c r="B109" s="220"/>
      <c r="C109" s="220"/>
      <c r="D109" s="220"/>
      <c r="E109" s="220"/>
      <c r="F109" s="220"/>
      <c r="G109" s="220"/>
      <c r="H109" s="220"/>
      <c r="I109" s="220"/>
      <c r="J109" s="220"/>
      <c r="K109" s="217"/>
      <c r="L109" s="217"/>
      <c r="M109" s="219"/>
      <c r="N109" s="219"/>
      <c r="O109" s="219"/>
      <c r="P109" s="219"/>
      <c r="Q109" s="217"/>
      <c r="R109" s="217"/>
      <c r="S109" s="217"/>
      <c r="T109" s="217"/>
      <c r="U109" s="217"/>
      <c r="V109" s="217"/>
    </row>
    <row r="110" spans="1:22" ht="15.75" customHeight="1" x14ac:dyDescent="0.2">
      <c r="A110" s="220"/>
      <c r="B110" s="220"/>
      <c r="C110" s="220"/>
      <c r="D110" s="220"/>
      <c r="E110" s="220"/>
      <c r="F110" s="220"/>
      <c r="G110" s="220"/>
      <c r="H110" s="220"/>
      <c r="I110" s="220"/>
      <c r="J110" s="220"/>
      <c r="K110" s="217"/>
      <c r="L110" s="217"/>
      <c r="M110" s="219"/>
      <c r="N110" s="219"/>
      <c r="O110" s="219"/>
      <c r="P110" s="219"/>
      <c r="Q110" s="217"/>
      <c r="R110" s="217"/>
      <c r="S110" s="217"/>
      <c r="T110" s="217"/>
      <c r="U110" s="217"/>
      <c r="V110" s="217"/>
    </row>
    <row r="111" spans="1:22" ht="15.75" customHeight="1" x14ac:dyDescent="0.2">
      <c r="A111" s="220"/>
      <c r="B111" s="220"/>
      <c r="C111" s="220"/>
      <c r="D111" s="220"/>
      <c r="E111" s="220"/>
      <c r="F111" s="220"/>
      <c r="G111" s="220"/>
      <c r="H111" s="220"/>
      <c r="I111" s="220"/>
      <c r="J111" s="220"/>
      <c r="K111" s="217"/>
      <c r="L111" s="217"/>
      <c r="M111" s="219"/>
      <c r="N111" s="219"/>
      <c r="O111" s="219"/>
      <c r="P111" s="219"/>
      <c r="Q111" s="217"/>
      <c r="R111" s="217"/>
      <c r="S111" s="217"/>
      <c r="T111" s="217"/>
      <c r="U111" s="217"/>
      <c r="V111" s="217"/>
    </row>
    <row r="112" spans="1:22" ht="15.75" customHeight="1" x14ac:dyDescent="0.2">
      <c r="A112" s="220"/>
      <c r="B112" s="220"/>
      <c r="C112" s="220"/>
      <c r="D112" s="220"/>
      <c r="E112" s="220"/>
      <c r="F112" s="220"/>
      <c r="G112" s="220"/>
      <c r="H112" s="220"/>
      <c r="I112" s="220"/>
      <c r="J112" s="220"/>
      <c r="K112" s="217"/>
      <c r="L112" s="217"/>
      <c r="M112" s="219"/>
      <c r="N112" s="219"/>
      <c r="O112" s="219"/>
      <c r="P112" s="219"/>
      <c r="Q112" s="217"/>
      <c r="R112" s="217"/>
      <c r="S112" s="217"/>
      <c r="T112" s="217"/>
      <c r="U112" s="217"/>
      <c r="V112" s="217"/>
    </row>
    <row r="113" spans="1:22" ht="15.75" customHeight="1" x14ac:dyDescent="0.2">
      <c r="A113" s="220"/>
      <c r="B113" s="220"/>
      <c r="C113" s="220"/>
      <c r="D113" s="220"/>
      <c r="E113" s="220"/>
      <c r="F113" s="220"/>
      <c r="G113" s="220"/>
      <c r="H113" s="220"/>
      <c r="I113" s="220"/>
      <c r="J113" s="220"/>
      <c r="K113" s="217"/>
      <c r="L113" s="217"/>
      <c r="M113" s="219"/>
      <c r="N113" s="219"/>
      <c r="O113" s="219"/>
      <c r="P113" s="219"/>
      <c r="Q113" s="217"/>
      <c r="R113" s="217"/>
      <c r="S113" s="217"/>
      <c r="T113" s="217"/>
      <c r="U113" s="217"/>
      <c r="V113" s="217"/>
    </row>
    <row r="114" spans="1:22" ht="15.75" customHeight="1" x14ac:dyDescent="0.2">
      <c r="A114" s="220"/>
      <c r="B114" s="220"/>
      <c r="C114" s="220"/>
      <c r="D114" s="220"/>
      <c r="E114" s="220"/>
      <c r="F114" s="220"/>
      <c r="G114" s="220"/>
      <c r="H114" s="220"/>
      <c r="I114" s="220"/>
      <c r="J114" s="220"/>
      <c r="K114" s="217"/>
      <c r="L114" s="217"/>
      <c r="M114" s="219"/>
      <c r="N114" s="219"/>
      <c r="O114" s="219"/>
      <c r="P114" s="219"/>
      <c r="Q114" s="217"/>
      <c r="R114" s="217"/>
      <c r="S114" s="217"/>
      <c r="T114" s="217"/>
      <c r="U114" s="217"/>
      <c r="V114" s="217"/>
    </row>
    <row r="115" spans="1:22" ht="15.75" customHeight="1" x14ac:dyDescent="0.2">
      <c r="A115" s="220"/>
      <c r="B115" s="220"/>
      <c r="C115" s="220"/>
      <c r="D115" s="220"/>
      <c r="E115" s="220"/>
      <c r="F115" s="220"/>
      <c r="G115" s="220"/>
      <c r="H115" s="220"/>
      <c r="I115" s="220"/>
      <c r="J115" s="220"/>
      <c r="K115" s="217"/>
      <c r="L115" s="217"/>
      <c r="M115" s="219"/>
      <c r="N115" s="219"/>
      <c r="O115" s="219"/>
      <c r="P115" s="219"/>
      <c r="Q115" s="217"/>
      <c r="R115" s="217"/>
      <c r="S115" s="217"/>
      <c r="T115" s="217"/>
      <c r="U115" s="217"/>
      <c r="V115" s="217"/>
    </row>
    <row r="116" spans="1:22" ht="15.75" customHeight="1" x14ac:dyDescent="0.2">
      <c r="A116" s="220"/>
      <c r="B116" s="220"/>
      <c r="C116" s="220"/>
      <c r="D116" s="220"/>
      <c r="E116" s="220"/>
      <c r="F116" s="220"/>
      <c r="G116" s="220"/>
      <c r="H116" s="220"/>
      <c r="I116" s="220"/>
      <c r="J116" s="220"/>
      <c r="K116" s="217"/>
      <c r="L116" s="217"/>
      <c r="M116" s="219"/>
      <c r="N116" s="219"/>
      <c r="O116" s="219"/>
      <c r="P116" s="219"/>
      <c r="Q116" s="217"/>
      <c r="R116" s="217"/>
      <c r="S116" s="217"/>
      <c r="T116" s="217"/>
      <c r="U116" s="217"/>
      <c r="V116" s="217"/>
    </row>
    <row r="117" spans="1:22" ht="15.75" customHeight="1" x14ac:dyDescent="0.2">
      <c r="A117" s="220"/>
      <c r="B117" s="220"/>
      <c r="C117" s="220"/>
      <c r="D117" s="220"/>
      <c r="E117" s="220"/>
      <c r="F117" s="220"/>
      <c r="G117" s="220"/>
      <c r="H117" s="220"/>
      <c r="I117" s="220"/>
      <c r="J117" s="220"/>
      <c r="K117" s="217"/>
      <c r="L117" s="217"/>
      <c r="M117" s="219"/>
      <c r="N117" s="219"/>
      <c r="O117" s="219"/>
      <c r="P117" s="219"/>
      <c r="Q117" s="217"/>
      <c r="R117" s="217"/>
      <c r="S117" s="217"/>
      <c r="T117" s="217"/>
      <c r="U117" s="217"/>
      <c r="V117" s="217"/>
    </row>
    <row r="118" spans="1:22" ht="15.75" customHeight="1" x14ac:dyDescent="0.2">
      <c r="A118" s="220"/>
      <c r="B118" s="220"/>
      <c r="C118" s="220"/>
      <c r="D118" s="220"/>
      <c r="E118" s="220"/>
      <c r="F118" s="220"/>
      <c r="G118" s="220"/>
      <c r="H118" s="220"/>
      <c r="I118" s="220"/>
      <c r="J118" s="220"/>
      <c r="K118" s="217"/>
      <c r="L118" s="217"/>
      <c r="M118" s="219"/>
      <c r="N118" s="219"/>
      <c r="O118" s="219"/>
      <c r="P118" s="219"/>
      <c r="Q118" s="217"/>
      <c r="R118" s="217"/>
      <c r="S118" s="217"/>
      <c r="T118" s="217"/>
      <c r="U118" s="217"/>
      <c r="V118" s="217"/>
    </row>
    <row r="119" spans="1:22" ht="15.75" customHeight="1" x14ac:dyDescent="0.2">
      <c r="A119" s="220"/>
      <c r="B119" s="220"/>
      <c r="C119" s="220"/>
      <c r="D119" s="220"/>
      <c r="E119" s="220"/>
      <c r="F119" s="220"/>
      <c r="G119" s="220"/>
      <c r="H119" s="220"/>
      <c r="I119" s="220"/>
      <c r="J119" s="220"/>
      <c r="K119" s="217"/>
      <c r="L119" s="217"/>
      <c r="M119" s="219"/>
      <c r="N119" s="219"/>
      <c r="O119" s="219"/>
      <c r="P119" s="219"/>
      <c r="Q119" s="217"/>
      <c r="R119" s="217"/>
      <c r="S119" s="217"/>
      <c r="T119" s="217"/>
      <c r="U119" s="217"/>
      <c r="V119" s="217"/>
    </row>
    <row r="120" spans="1:22" ht="15.75" customHeight="1" x14ac:dyDescent="0.2">
      <c r="A120" s="220"/>
      <c r="B120" s="220"/>
      <c r="C120" s="220"/>
      <c r="D120" s="220"/>
      <c r="E120" s="220"/>
      <c r="F120" s="220"/>
      <c r="G120" s="220"/>
      <c r="H120" s="220"/>
      <c r="I120" s="220"/>
      <c r="J120" s="220"/>
      <c r="K120" s="217"/>
      <c r="L120" s="217"/>
      <c r="M120" s="219"/>
      <c r="N120" s="219"/>
      <c r="O120" s="219"/>
      <c r="P120" s="219"/>
      <c r="Q120" s="217"/>
      <c r="R120" s="217"/>
      <c r="S120" s="217"/>
      <c r="T120" s="217"/>
      <c r="U120" s="217"/>
      <c r="V120" s="217"/>
    </row>
    <row r="121" spans="1:22" ht="15.75" customHeight="1" x14ac:dyDescent="0.2">
      <c r="A121" s="220"/>
      <c r="B121" s="220"/>
      <c r="C121" s="220"/>
      <c r="D121" s="220"/>
      <c r="E121" s="220"/>
      <c r="F121" s="220"/>
      <c r="G121" s="220"/>
      <c r="H121" s="220"/>
      <c r="I121" s="220"/>
      <c r="J121" s="220"/>
      <c r="K121" s="217"/>
      <c r="L121" s="217"/>
      <c r="M121" s="219"/>
      <c r="N121" s="219"/>
      <c r="O121" s="219"/>
      <c r="P121" s="219"/>
      <c r="Q121" s="217"/>
      <c r="R121" s="217"/>
      <c r="S121" s="217"/>
      <c r="T121" s="217"/>
      <c r="U121" s="217"/>
      <c r="V121" s="217"/>
    </row>
    <row r="122" spans="1:22" ht="15.75" customHeight="1" x14ac:dyDescent="0.2">
      <c r="A122" s="220"/>
      <c r="B122" s="220"/>
      <c r="C122" s="220"/>
      <c r="D122" s="220"/>
      <c r="E122" s="220"/>
      <c r="F122" s="220"/>
      <c r="G122" s="220"/>
      <c r="H122" s="220"/>
      <c r="I122" s="220"/>
      <c r="J122" s="220"/>
      <c r="K122" s="217"/>
      <c r="L122" s="217"/>
      <c r="M122" s="219"/>
      <c r="N122" s="219"/>
      <c r="O122" s="219"/>
      <c r="P122" s="219"/>
      <c r="Q122" s="217"/>
      <c r="R122" s="217"/>
      <c r="S122" s="217"/>
      <c r="T122" s="217"/>
      <c r="U122" s="217"/>
      <c r="V122" s="217"/>
    </row>
    <row r="123" spans="1:22" ht="15.75" customHeight="1" x14ac:dyDescent="0.2">
      <c r="A123" s="220"/>
      <c r="B123" s="220"/>
      <c r="C123" s="220"/>
      <c r="D123" s="220"/>
      <c r="E123" s="220"/>
      <c r="F123" s="220"/>
      <c r="G123" s="220"/>
      <c r="H123" s="220"/>
      <c r="I123" s="220"/>
      <c r="J123" s="220"/>
      <c r="K123" s="217"/>
      <c r="L123" s="217"/>
      <c r="M123" s="219"/>
      <c r="N123" s="219"/>
      <c r="O123" s="219"/>
      <c r="P123" s="219"/>
      <c r="Q123" s="217"/>
      <c r="R123" s="217"/>
      <c r="S123" s="217"/>
      <c r="T123" s="217"/>
      <c r="U123" s="217"/>
      <c r="V123" s="217"/>
    </row>
    <row r="124" spans="1:22" ht="15.75" customHeight="1" x14ac:dyDescent="0.2">
      <c r="A124" s="220"/>
      <c r="B124" s="220"/>
      <c r="C124" s="220"/>
      <c r="D124" s="220"/>
      <c r="E124" s="220"/>
      <c r="F124" s="220"/>
      <c r="G124" s="220"/>
      <c r="H124" s="220"/>
      <c r="I124" s="220"/>
      <c r="J124" s="220"/>
      <c r="K124" s="217"/>
      <c r="L124" s="217"/>
      <c r="M124" s="219"/>
      <c r="N124" s="219"/>
      <c r="O124" s="219"/>
      <c r="P124" s="219"/>
      <c r="Q124" s="217"/>
      <c r="R124" s="217"/>
      <c r="S124" s="217"/>
      <c r="T124" s="217"/>
      <c r="U124" s="217"/>
      <c r="V124" s="217"/>
    </row>
    <row r="125" spans="1:22" ht="15.75" customHeight="1" x14ac:dyDescent="0.2">
      <c r="A125" s="220"/>
      <c r="B125" s="220"/>
      <c r="C125" s="220"/>
      <c r="D125" s="220"/>
      <c r="E125" s="220"/>
      <c r="F125" s="220"/>
      <c r="G125" s="220"/>
      <c r="H125" s="220"/>
      <c r="I125" s="220"/>
      <c r="J125" s="220"/>
      <c r="K125" s="217"/>
      <c r="L125" s="217"/>
      <c r="M125" s="219"/>
      <c r="N125" s="219"/>
      <c r="O125" s="219"/>
      <c r="P125" s="219"/>
      <c r="Q125" s="217"/>
      <c r="R125" s="217"/>
      <c r="S125" s="217"/>
      <c r="T125" s="217"/>
      <c r="U125" s="217"/>
      <c r="V125" s="217"/>
    </row>
    <row r="126" spans="1:22" ht="15.75" customHeight="1" x14ac:dyDescent="0.2">
      <c r="A126" s="220"/>
      <c r="B126" s="220"/>
      <c r="C126" s="220"/>
      <c r="D126" s="220"/>
      <c r="E126" s="220"/>
      <c r="F126" s="220"/>
      <c r="G126" s="220"/>
      <c r="H126" s="220"/>
      <c r="I126" s="220"/>
      <c r="J126" s="220"/>
      <c r="K126" s="217"/>
      <c r="L126" s="217"/>
      <c r="M126" s="219"/>
      <c r="N126" s="219"/>
      <c r="O126" s="219"/>
      <c r="P126" s="219"/>
      <c r="Q126" s="217"/>
      <c r="R126" s="217"/>
      <c r="S126" s="217"/>
      <c r="T126" s="217"/>
      <c r="U126" s="217"/>
      <c r="V126" s="217"/>
    </row>
    <row r="127" spans="1:22" ht="15.75" customHeight="1" x14ac:dyDescent="0.2">
      <c r="A127" s="220"/>
      <c r="B127" s="220"/>
      <c r="C127" s="220"/>
      <c r="D127" s="220"/>
      <c r="E127" s="220"/>
      <c r="F127" s="220"/>
      <c r="G127" s="220"/>
      <c r="H127" s="220"/>
      <c r="I127" s="220"/>
      <c r="J127" s="220"/>
      <c r="K127" s="217"/>
      <c r="L127" s="217"/>
      <c r="M127" s="219"/>
      <c r="N127" s="219"/>
      <c r="O127" s="219"/>
      <c r="P127" s="219"/>
      <c r="Q127" s="217"/>
      <c r="R127" s="217"/>
      <c r="S127" s="217"/>
      <c r="T127" s="217"/>
      <c r="U127" s="217"/>
      <c r="V127" s="217"/>
    </row>
    <row r="128" spans="1:22" ht="15.75" customHeight="1" x14ac:dyDescent="0.2">
      <c r="A128" s="220"/>
      <c r="B128" s="220"/>
      <c r="C128" s="220"/>
      <c r="D128" s="220"/>
      <c r="E128" s="220"/>
      <c r="F128" s="220"/>
      <c r="G128" s="220"/>
      <c r="H128" s="220"/>
      <c r="I128" s="220"/>
      <c r="J128" s="220"/>
      <c r="K128" s="217"/>
      <c r="L128" s="217"/>
      <c r="M128" s="219"/>
      <c r="N128" s="219"/>
      <c r="O128" s="219"/>
      <c r="P128" s="219"/>
      <c r="Q128" s="217"/>
      <c r="R128" s="217"/>
      <c r="S128" s="217"/>
      <c r="T128" s="217"/>
      <c r="U128" s="217"/>
      <c r="V128" s="217"/>
    </row>
    <row r="129" spans="1:22" ht="15.75" customHeight="1" x14ac:dyDescent="0.2">
      <c r="A129" s="220"/>
      <c r="B129" s="220"/>
      <c r="C129" s="220"/>
      <c r="D129" s="220"/>
      <c r="E129" s="220"/>
      <c r="F129" s="220"/>
      <c r="G129" s="220"/>
      <c r="H129" s="220"/>
      <c r="I129" s="220"/>
      <c r="J129" s="220"/>
      <c r="K129" s="217"/>
      <c r="L129" s="217"/>
      <c r="M129" s="219"/>
      <c r="N129" s="219"/>
      <c r="O129" s="219"/>
      <c r="P129" s="219"/>
      <c r="Q129" s="217"/>
      <c r="R129" s="217"/>
      <c r="S129" s="217"/>
      <c r="T129" s="217"/>
      <c r="U129" s="217"/>
      <c r="V129" s="217"/>
    </row>
    <row r="130" spans="1:22" ht="15.75" customHeight="1" x14ac:dyDescent="0.2">
      <c r="A130" s="220"/>
      <c r="B130" s="220"/>
      <c r="C130" s="220"/>
      <c r="D130" s="220"/>
      <c r="E130" s="220"/>
      <c r="F130" s="220"/>
      <c r="G130" s="220"/>
      <c r="H130" s="220"/>
      <c r="I130" s="220"/>
      <c r="J130" s="220"/>
      <c r="K130" s="217"/>
      <c r="L130" s="217"/>
      <c r="M130" s="219"/>
      <c r="N130" s="219"/>
      <c r="O130" s="219"/>
      <c r="P130" s="219"/>
      <c r="Q130" s="217"/>
      <c r="R130" s="217"/>
      <c r="S130" s="217"/>
      <c r="T130" s="217"/>
      <c r="U130" s="217"/>
      <c r="V130" s="217"/>
    </row>
    <row r="131" spans="1:22" ht="15.75" customHeight="1" x14ac:dyDescent="0.2">
      <c r="A131" s="220"/>
      <c r="B131" s="220"/>
      <c r="C131" s="220"/>
      <c r="D131" s="220"/>
      <c r="E131" s="220"/>
      <c r="F131" s="220"/>
      <c r="G131" s="220"/>
      <c r="H131" s="220"/>
      <c r="I131" s="220"/>
      <c r="J131" s="220"/>
      <c r="K131" s="217"/>
      <c r="L131" s="217"/>
      <c r="M131" s="219"/>
      <c r="N131" s="219"/>
      <c r="O131" s="219"/>
      <c r="P131" s="219"/>
      <c r="Q131" s="217"/>
      <c r="R131" s="217"/>
      <c r="S131" s="217"/>
      <c r="T131" s="217"/>
      <c r="U131" s="217"/>
      <c r="V131" s="217"/>
    </row>
    <row r="132" spans="1:22" ht="15.75" customHeight="1" x14ac:dyDescent="0.2">
      <c r="A132" s="220"/>
      <c r="B132" s="220"/>
      <c r="C132" s="220"/>
      <c r="D132" s="220"/>
      <c r="E132" s="220"/>
      <c r="F132" s="220"/>
      <c r="G132" s="220"/>
      <c r="H132" s="220"/>
      <c r="I132" s="220"/>
      <c r="J132" s="220"/>
      <c r="K132" s="217"/>
      <c r="L132" s="217"/>
      <c r="M132" s="219"/>
      <c r="N132" s="219"/>
      <c r="O132" s="219"/>
      <c r="P132" s="219"/>
      <c r="Q132" s="217"/>
      <c r="R132" s="217"/>
      <c r="S132" s="217"/>
      <c r="T132" s="217"/>
      <c r="U132" s="217"/>
      <c r="V132" s="217"/>
    </row>
    <row r="133" spans="1:22" ht="15.75" customHeight="1" x14ac:dyDescent="0.2">
      <c r="A133" s="220"/>
      <c r="B133" s="220"/>
      <c r="C133" s="220"/>
      <c r="D133" s="220"/>
      <c r="E133" s="220"/>
      <c r="F133" s="220"/>
      <c r="G133" s="220"/>
      <c r="H133" s="220"/>
      <c r="I133" s="220"/>
      <c r="J133" s="220"/>
      <c r="K133" s="217"/>
      <c r="L133" s="217"/>
      <c r="M133" s="219"/>
      <c r="N133" s="219"/>
      <c r="O133" s="219"/>
      <c r="P133" s="219"/>
      <c r="Q133" s="217"/>
      <c r="R133" s="217"/>
      <c r="S133" s="217"/>
      <c r="T133" s="217"/>
      <c r="U133" s="217"/>
      <c r="V133" s="217"/>
    </row>
    <row r="134" spans="1:22" ht="15.75" customHeight="1" x14ac:dyDescent="0.2">
      <c r="A134" s="220"/>
      <c r="B134" s="220"/>
      <c r="C134" s="220"/>
      <c r="D134" s="220"/>
      <c r="E134" s="220"/>
      <c r="F134" s="220"/>
      <c r="G134" s="220"/>
      <c r="H134" s="220"/>
      <c r="I134" s="220"/>
      <c r="J134" s="220"/>
      <c r="K134" s="217"/>
      <c r="L134" s="217"/>
      <c r="M134" s="219"/>
      <c r="N134" s="219"/>
      <c r="O134" s="219"/>
      <c r="P134" s="219"/>
      <c r="Q134" s="217"/>
      <c r="R134" s="217"/>
      <c r="S134" s="217"/>
      <c r="T134" s="217"/>
      <c r="U134" s="217"/>
      <c r="V134" s="217"/>
    </row>
    <row r="135" spans="1:22" ht="15.75" customHeight="1" x14ac:dyDescent="0.2">
      <c r="A135" s="220"/>
      <c r="B135" s="220"/>
      <c r="C135" s="220"/>
      <c r="D135" s="220"/>
      <c r="E135" s="220"/>
      <c r="F135" s="220"/>
      <c r="G135" s="220"/>
      <c r="H135" s="220"/>
      <c r="I135" s="220"/>
      <c r="J135" s="220"/>
      <c r="K135" s="217"/>
      <c r="L135" s="217"/>
      <c r="M135" s="219"/>
      <c r="N135" s="219"/>
      <c r="O135" s="219"/>
      <c r="P135" s="219"/>
      <c r="Q135" s="217"/>
      <c r="R135" s="217"/>
      <c r="S135" s="217"/>
      <c r="T135" s="217"/>
      <c r="U135" s="217"/>
      <c r="V135" s="217"/>
    </row>
    <row r="136" spans="1:22" ht="15.75" customHeight="1" x14ac:dyDescent="0.2">
      <c r="A136" s="220"/>
      <c r="B136" s="220"/>
      <c r="C136" s="220"/>
      <c r="D136" s="220"/>
      <c r="E136" s="220"/>
      <c r="F136" s="220"/>
      <c r="G136" s="220"/>
      <c r="H136" s="220"/>
      <c r="I136" s="220"/>
      <c r="J136" s="220"/>
      <c r="K136" s="217"/>
      <c r="L136" s="217"/>
      <c r="M136" s="219"/>
      <c r="N136" s="219"/>
      <c r="O136" s="219"/>
      <c r="P136" s="219"/>
      <c r="Q136" s="217"/>
      <c r="R136" s="217"/>
      <c r="S136" s="217"/>
      <c r="T136" s="217"/>
      <c r="U136" s="217"/>
      <c r="V136" s="217"/>
    </row>
    <row r="137" spans="1:22" ht="15.75" customHeight="1" x14ac:dyDescent="0.2">
      <c r="A137" s="220"/>
      <c r="B137" s="220"/>
      <c r="C137" s="220"/>
      <c r="D137" s="220"/>
      <c r="E137" s="220"/>
      <c r="F137" s="220"/>
      <c r="G137" s="220"/>
      <c r="H137" s="220"/>
      <c r="I137" s="220"/>
      <c r="J137" s="220"/>
      <c r="K137" s="217"/>
      <c r="L137" s="217"/>
      <c r="M137" s="219"/>
      <c r="N137" s="219"/>
      <c r="O137" s="219"/>
      <c r="P137" s="219"/>
      <c r="Q137" s="217"/>
      <c r="R137" s="217"/>
      <c r="S137" s="217"/>
      <c r="T137" s="217"/>
      <c r="U137" s="217"/>
      <c r="V137" s="217"/>
    </row>
    <row r="138" spans="1:22" ht="15.75" customHeight="1" x14ac:dyDescent="0.2">
      <c r="A138" s="220"/>
      <c r="B138" s="220"/>
      <c r="C138" s="220"/>
      <c r="D138" s="220"/>
      <c r="E138" s="220"/>
      <c r="F138" s="220"/>
      <c r="G138" s="220"/>
      <c r="H138" s="220"/>
      <c r="I138" s="220"/>
      <c r="J138" s="220"/>
      <c r="K138" s="217"/>
      <c r="L138" s="217"/>
      <c r="M138" s="219"/>
      <c r="N138" s="219"/>
      <c r="O138" s="219"/>
      <c r="P138" s="219"/>
      <c r="Q138" s="217"/>
      <c r="R138" s="217"/>
      <c r="S138" s="217"/>
      <c r="T138" s="217"/>
      <c r="U138" s="217"/>
      <c r="V138" s="217"/>
    </row>
    <row r="139" spans="1:22" ht="15.75" customHeight="1" x14ac:dyDescent="0.2">
      <c r="A139" s="220"/>
      <c r="B139" s="220"/>
      <c r="C139" s="220"/>
      <c r="D139" s="220"/>
      <c r="E139" s="220"/>
      <c r="F139" s="220"/>
      <c r="G139" s="220"/>
      <c r="H139" s="220"/>
      <c r="I139" s="220"/>
      <c r="J139" s="220"/>
      <c r="K139" s="217"/>
      <c r="L139" s="217"/>
      <c r="M139" s="219"/>
      <c r="N139" s="219"/>
      <c r="O139" s="219"/>
      <c r="P139" s="219"/>
      <c r="Q139" s="217"/>
      <c r="R139" s="217"/>
      <c r="S139" s="217"/>
      <c r="T139" s="217"/>
      <c r="U139" s="217"/>
      <c r="V139" s="217"/>
    </row>
    <row r="140" spans="1:22" ht="15.75" customHeight="1" x14ac:dyDescent="0.2">
      <c r="A140" s="220"/>
      <c r="B140" s="220"/>
      <c r="C140" s="220"/>
      <c r="D140" s="220"/>
      <c r="E140" s="220"/>
      <c r="F140" s="220"/>
      <c r="G140" s="220"/>
      <c r="H140" s="220"/>
      <c r="I140" s="220"/>
      <c r="J140" s="220"/>
      <c r="K140" s="217"/>
      <c r="L140" s="217"/>
      <c r="M140" s="219"/>
      <c r="N140" s="219"/>
      <c r="O140" s="219"/>
      <c r="P140" s="219"/>
      <c r="Q140" s="217"/>
      <c r="R140" s="217"/>
      <c r="S140" s="217"/>
      <c r="T140" s="217"/>
      <c r="U140" s="217"/>
      <c r="V140" s="217"/>
    </row>
    <row r="141" spans="1:22" ht="15.75" customHeight="1" x14ac:dyDescent="0.2">
      <c r="A141" s="220"/>
      <c r="B141" s="220"/>
      <c r="C141" s="220"/>
      <c r="D141" s="220"/>
      <c r="E141" s="220"/>
      <c r="F141" s="220"/>
      <c r="G141" s="220"/>
      <c r="H141" s="220"/>
      <c r="I141" s="220"/>
      <c r="J141" s="220"/>
      <c r="K141" s="217"/>
      <c r="L141" s="217"/>
      <c r="M141" s="219"/>
      <c r="N141" s="219"/>
      <c r="O141" s="219"/>
      <c r="P141" s="219"/>
      <c r="Q141" s="217"/>
      <c r="R141" s="217"/>
      <c r="S141" s="217"/>
      <c r="T141" s="217"/>
      <c r="U141" s="217"/>
      <c r="V141" s="217"/>
    </row>
    <row r="142" spans="1:22" ht="15.75" customHeight="1" x14ac:dyDescent="0.2">
      <c r="A142" s="220"/>
      <c r="B142" s="220"/>
      <c r="C142" s="220"/>
      <c r="D142" s="220"/>
      <c r="E142" s="220"/>
      <c r="F142" s="220"/>
      <c r="G142" s="220"/>
      <c r="H142" s="220"/>
      <c r="I142" s="220"/>
      <c r="J142" s="220"/>
      <c r="K142" s="217"/>
      <c r="L142" s="217"/>
      <c r="M142" s="219"/>
      <c r="N142" s="219"/>
      <c r="O142" s="219"/>
      <c r="P142" s="219"/>
      <c r="Q142" s="217"/>
      <c r="R142" s="217"/>
      <c r="S142" s="217"/>
      <c r="T142" s="217"/>
      <c r="U142" s="217"/>
      <c r="V142" s="217"/>
    </row>
    <row r="143" spans="1:22" ht="15.75" customHeight="1" x14ac:dyDescent="0.2">
      <c r="A143" s="220"/>
      <c r="B143" s="220"/>
      <c r="C143" s="220"/>
      <c r="D143" s="220"/>
      <c r="E143" s="220"/>
      <c r="F143" s="220"/>
      <c r="G143" s="220"/>
      <c r="H143" s="220"/>
      <c r="I143" s="220"/>
      <c r="J143" s="220"/>
      <c r="K143" s="217"/>
      <c r="L143" s="217"/>
      <c r="M143" s="219"/>
      <c r="N143" s="219"/>
      <c r="O143" s="219"/>
      <c r="P143" s="219"/>
      <c r="Q143" s="217"/>
      <c r="R143" s="217"/>
      <c r="S143" s="217"/>
      <c r="T143" s="217"/>
      <c r="U143" s="217"/>
      <c r="V143" s="217"/>
    </row>
    <row r="144" spans="1:22" ht="15.75" customHeight="1" x14ac:dyDescent="0.2">
      <c r="A144" s="220"/>
      <c r="B144" s="220"/>
      <c r="C144" s="220"/>
      <c r="D144" s="220"/>
      <c r="E144" s="220"/>
      <c r="F144" s="220"/>
      <c r="G144" s="220"/>
      <c r="H144" s="220"/>
      <c r="I144" s="220"/>
      <c r="J144" s="220"/>
      <c r="K144" s="217"/>
      <c r="L144" s="217"/>
      <c r="M144" s="219"/>
      <c r="N144" s="219"/>
      <c r="O144" s="219"/>
      <c r="P144" s="219"/>
      <c r="Q144" s="217"/>
      <c r="R144" s="217"/>
      <c r="S144" s="217"/>
      <c r="T144" s="217"/>
      <c r="U144" s="217"/>
      <c r="V144" s="217"/>
    </row>
    <row r="145" spans="1:22" ht="15.75" customHeight="1" x14ac:dyDescent="0.2">
      <c r="A145" s="220"/>
      <c r="B145" s="220"/>
      <c r="C145" s="220"/>
      <c r="D145" s="220"/>
      <c r="E145" s="220"/>
      <c r="F145" s="220"/>
      <c r="G145" s="220"/>
      <c r="H145" s="220"/>
      <c r="I145" s="220"/>
      <c r="J145" s="220"/>
      <c r="K145" s="217"/>
      <c r="L145" s="217"/>
      <c r="M145" s="219"/>
      <c r="N145" s="219"/>
      <c r="O145" s="219"/>
      <c r="P145" s="219"/>
      <c r="Q145" s="217"/>
      <c r="R145" s="217"/>
      <c r="S145" s="217"/>
      <c r="T145" s="217"/>
      <c r="U145" s="217"/>
      <c r="V145" s="217"/>
    </row>
    <row r="146" spans="1:22" ht="15.75" customHeight="1" x14ac:dyDescent="0.2">
      <c r="A146" s="220"/>
      <c r="B146" s="220"/>
      <c r="C146" s="220"/>
      <c r="D146" s="220"/>
      <c r="E146" s="220"/>
      <c r="F146" s="220"/>
      <c r="G146" s="220"/>
      <c r="H146" s="220"/>
      <c r="I146" s="220"/>
      <c r="J146" s="220"/>
      <c r="K146" s="217"/>
      <c r="L146" s="217"/>
      <c r="M146" s="219"/>
      <c r="N146" s="219"/>
      <c r="O146" s="219"/>
      <c r="P146" s="219"/>
      <c r="Q146" s="217"/>
      <c r="R146" s="217"/>
      <c r="S146" s="217"/>
      <c r="T146" s="217"/>
      <c r="U146" s="217"/>
      <c r="V146" s="217"/>
    </row>
    <row r="147" spans="1:22" ht="15.75" customHeight="1" x14ac:dyDescent="0.2">
      <c r="A147" s="220"/>
      <c r="B147" s="220"/>
      <c r="C147" s="220"/>
      <c r="D147" s="220"/>
      <c r="E147" s="220"/>
      <c r="F147" s="220"/>
      <c r="G147" s="220"/>
      <c r="H147" s="220"/>
      <c r="I147" s="220"/>
      <c r="J147" s="220"/>
      <c r="K147" s="217"/>
      <c r="L147" s="217"/>
      <c r="M147" s="219"/>
      <c r="N147" s="219"/>
      <c r="O147" s="219"/>
      <c r="P147" s="219"/>
      <c r="Q147" s="217"/>
      <c r="R147" s="217"/>
      <c r="S147" s="217"/>
      <c r="T147" s="217"/>
      <c r="U147" s="217"/>
      <c r="V147" s="217"/>
    </row>
    <row r="148" spans="1:22" ht="15.75" customHeight="1" x14ac:dyDescent="0.2">
      <c r="A148" s="220"/>
      <c r="B148" s="220"/>
      <c r="C148" s="220"/>
      <c r="D148" s="220"/>
      <c r="E148" s="220"/>
      <c r="F148" s="220"/>
      <c r="G148" s="220"/>
      <c r="H148" s="220"/>
      <c r="I148" s="220"/>
      <c r="J148" s="220"/>
      <c r="K148" s="217"/>
      <c r="L148" s="217"/>
      <c r="M148" s="219"/>
      <c r="N148" s="219"/>
      <c r="O148" s="219"/>
      <c r="P148" s="219"/>
      <c r="Q148" s="217"/>
      <c r="R148" s="217"/>
      <c r="S148" s="217"/>
      <c r="T148" s="217"/>
      <c r="U148" s="217"/>
      <c r="V148" s="217"/>
    </row>
    <row r="149" spans="1:22" ht="15.75" customHeight="1" x14ac:dyDescent="0.2">
      <c r="A149" s="220"/>
      <c r="B149" s="220"/>
      <c r="C149" s="220"/>
      <c r="D149" s="220"/>
      <c r="E149" s="220"/>
      <c r="F149" s="220"/>
      <c r="G149" s="220"/>
      <c r="H149" s="220"/>
      <c r="I149" s="220"/>
      <c r="J149" s="220"/>
      <c r="K149" s="217"/>
      <c r="L149" s="217"/>
      <c r="M149" s="219"/>
      <c r="N149" s="219"/>
      <c r="O149" s="219"/>
      <c r="P149" s="219"/>
      <c r="Q149" s="217"/>
      <c r="R149" s="217"/>
      <c r="S149" s="217"/>
      <c r="T149" s="217"/>
      <c r="U149" s="217"/>
      <c r="V149" s="217"/>
    </row>
    <row r="150" spans="1:22" ht="15.75" customHeight="1" x14ac:dyDescent="0.2">
      <c r="A150" s="220"/>
      <c r="B150" s="220"/>
      <c r="C150" s="220"/>
      <c r="D150" s="220"/>
      <c r="E150" s="220"/>
      <c r="F150" s="220"/>
      <c r="G150" s="220"/>
      <c r="H150" s="220"/>
      <c r="I150" s="220"/>
      <c r="J150" s="220"/>
      <c r="K150" s="217"/>
      <c r="L150" s="217"/>
      <c r="M150" s="219"/>
      <c r="N150" s="219"/>
      <c r="O150" s="219"/>
      <c r="P150" s="219"/>
      <c r="Q150" s="217"/>
      <c r="R150" s="217"/>
      <c r="S150" s="217"/>
      <c r="T150" s="217"/>
      <c r="U150" s="217"/>
      <c r="V150" s="217"/>
    </row>
    <row r="151" spans="1:22" ht="15.75" customHeight="1" x14ac:dyDescent="0.2">
      <c r="A151" s="220"/>
      <c r="B151" s="220"/>
      <c r="C151" s="220"/>
      <c r="D151" s="220"/>
      <c r="E151" s="220"/>
      <c r="F151" s="220"/>
      <c r="G151" s="220"/>
      <c r="H151" s="220"/>
      <c r="I151" s="220"/>
      <c r="J151" s="220"/>
      <c r="K151" s="217"/>
      <c r="L151" s="217"/>
      <c r="M151" s="219"/>
      <c r="N151" s="219"/>
      <c r="O151" s="219"/>
      <c r="P151" s="219"/>
      <c r="Q151" s="217"/>
      <c r="R151" s="217"/>
      <c r="S151" s="217"/>
      <c r="T151" s="217"/>
      <c r="U151" s="217"/>
      <c r="V151" s="217"/>
    </row>
    <row r="152" spans="1:22" ht="15.75" customHeight="1" x14ac:dyDescent="0.2">
      <c r="A152" s="220"/>
      <c r="B152" s="220"/>
      <c r="C152" s="220"/>
      <c r="D152" s="220"/>
      <c r="E152" s="220"/>
      <c r="F152" s="220"/>
      <c r="G152" s="220"/>
      <c r="H152" s="220"/>
      <c r="I152" s="220"/>
      <c r="J152" s="220"/>
      <c r="K152" s="217"/>
      <c r="L152" s="217"/>
      <c r="M152" s="219"/>
      <c r="N152" s="219"/>
      <c r="O152" s="219"/>
      <c r="P152" s="219"/>
      <c r="Q152" s="217"/>
      <c r="R152" s="217"/>
      <c r="S152" s="217"/>
      <c r="T152" s="217"/>
      <c r="U152" s="217"/>
      <c r="V152" s="217"/>
    </row>
    <row r="153" spans="1:22" ht="15.75" customHeight="1" x14ac:dyDescent="0.2">
      <c r="A153" s="220"/>
      <c r="B153" s="220"/>
      <c r="C153" s="220"/>
      <c r="D153" s="220"/>
      <c r="E153" s="220"/>
      <c r="F153" s="220"/>
      <c r="G153" s="220"/>
      <c r="H153" s="220"/>
      <c r="I153" s="220"/>
      <c r="J153" s="220"/>
      <c r="K153" s="217"/>
      <c r="L153" s="217"/>
      <c r="M153" s="219"/>
      <c r="N153" s="219"/>
      <c r="O153" s="219"/>
      <c r="P153" s="219"/>
      <c r="Q153" s="217"/>
      <c r="R153" s="217"/>
      <c r="S153" s="217"/>
      <c r="T153" s="217"/>
      <c r="U153" s="217"/>
      <c r="V153" s="217"/>
    </row>
    <row r="154" spans="1:22" ht="15.75" customHeight="1" x14ac:dyDescent="0.2">
      <c r="A154" s="220"/>
      <c r="B154" s="220"/>
      <c r="C154" s="220"/>
      <c r="D154" s="220"/>
      <c r="E154" s="220"/>
      <c r="F154" s="220"/>
      <c r="G154" s="220"/>
      <c r="H154" s="220"/>
      <c r="I154" s="220"/>
      <c r="J154" s="220"/>
      <c r="K154" s="217"/>
      <c r="L154" s="217"/>
      <c r="M154" s="219"/>
      <c r="N154" s="219"/>
      <c r="O154" s="219"/>
      <c r="P154" s="219"/>
      <c r="Q154" s="217"/>
      <c r="R154" s="217"/>
      <c r="S154" s="217"/>
      <c r="T154" s="217"/>
      <c r="U154" s="217"/>
      <c r="V154" s="217"/>
    </row>
    <row r="155" spans="1:22" ht="15.75" customHeight="1" x14ac:dyDescent="0.2">
      <c r="A155" s="220"/>
      <c r="B155" s="220"/>
      <c r="C155" s="220"/>
      <c r="D155" s="220"/>
      <c r="E155" s="220"/>
      <c r="F155" s="220"/>
      <c r="G155" s="220"/>
      <c r="H155" s="220"/>
      <c r="I155" s="220"/>
      <c r="J155" s="220"/>
      <c r="K155" s="217"/>
      <c r="L155" s="217"/>
      <c r="M155" s="219"/>
      <c r="N155" s="219"/>
      <c r="O155" s="219"/>
      <c r="P155" s="219"/>
      <c r="Q155" s="217"/>
      <c r="R155" s="217"/>
      <c r="S155" s="217"/>
      <c r="T155" s="217"/>
      <c r="U155" s="217"/>
      <c r="V155" s="217"/>
    </row>
    <row r="156" spans="1:22" ht="15.75" customHeight="1" x14ac:dyDescent="0.2">
      <c r="A156" s="220"/>
      <c r="B156" s="220"/>
      <c r="C156" s="220"/>
      <c r="D156" s="220"/>
      <c r="E156" s="220"/>
      <c r="F156" s="220"/>
      <c r="G156" s="220"/>
      <c r="H156" s="220"/>
      <c r="I156" s="220"/>
      <c r="J156" s="220"/>
      <c r="K156" s="217"/>
      <c r="L156" s="217"/>
      <c r="M156" s="219"/>
      <c r="N156" s="219"/>
      <c r="O156" s="219"/>
      <c r="P156" s="219"/>
      <c r="Q156" s="217"/>
      <c r="R156" s="217"/>
      <c r="S156" s="217"/>
      <c r="T156" s="217"/>
      <c r="U156" s="217"/>
      <c r="V156" s="217"/>
    </row>
    <row r="157" spans="1:22" ht="15.75" customHeight="1" x14ac:dyDescent="0.2">
      <c r="A157" s="220"/>
      <c r="B157" s="220"/>
      <c r="C157" s="220"/>
      <c r="D157" s="220"/>
      <c r="E157" s="220"/>
      <c r="F157" s="220"/>
      <c r="G157" s="220"/>
      <c r="H157" s="220"/>
      <c r="I157" s="220"/>
      <c r="J157" s="220"/>
      <c r="K157" s="217"/>
      <c r="L157" s="217"/>
      <c r="M157" s="219"/>
      <c r="N157" s="219"/>
      <c r="O157" s="219"/>
      <c r="P157" s="219"/>
      <c r="Q157" s="217"/>
      <c r="R157" s="217"/>
      <c r="S157" s="217"/>
      <c r="T157" s="217"/>
      <c r="U157" s="217"/>
      <c r="V157" s="217"/>
    </row>
    <row r="158" spans="1:22" ht="15.75" customHeight="1" x14ac:dyDescent="0.2">
      <c r="A158" s="220"/>
      <c r="B158" s="220"/>
      <c r="C158" s="220"/>
      <c r="D158" s="220"/>
      <c r="E158" s="220"/>
      <c r="F158" s="220"/>
      <c r="G158" s="220"/>
      <c r="H158" s="220"/>
      <c r="I158" s="220"/>
      <c r="J158" s="220"/>
      <c r="K158" s="217"/>
      <c r="L158" s="217"/>
      <c r="M158" s="219"/>
      <c r="N158" s="219"/>
      <c r="O158" s="219"/>
      <c r="P158" s="219"/>
      <c r="Q158" s="217"/>
      <c r="R158" s="217"/>
      <c r="S158" s="217"/>
      <c r="T158" s="217"/>
      <c r="U158" s="217"/>
      <c r="V158" s="217"/>
    </row>
    <row r="159" spans="1:22" ht="15.75" customHeight="1" x14ac:dyDescent="0.2">
      <c r="A159" s="220"/>
      <c r="B159" s="220"/>
      <c r="C159" s="220"/>
      <c r="D159" s="220"/>
      <c r="E159" s="220"/>
      <c r="F159" s="220"/>
      <c r="G159" s="220"/>
      <c r="H159" s="220"/>
      <c r="I159" s="220"/>
      <c r="J159" s="220"/>
      <c r="K159" s="217"/>
      <c r="L159" s="217"/>
      <c r="M159" s="219"/>
      <c r="N159" s="219"/>
      <c r="O159" s="219"/>
      <c r="P159" s="219"/>
      <c r="Q159" s="217"/>
      <c r="R159" s="217"/>
      <c r="S159" s="217"/>
      <c r="T159" s="217"/>
      <c r="U159" s="217"/>
      <c r="V159" s="217"/>
    </row>
    <row r="160" spans="1:22" ht="15.75" customHeight="1" x14ac:dyDescent="0.2">
      <c r="A160" s="220"/>
      <c r="B160" s="220"/>
      <c r="C160" s="220"/>
      <c r="D160" s="220"/>
      <c r="E160" s="220"/>
      <c r="F160" s="220"/>
      <c r="G160" s="220"/>
      <c r="H160" s="220"/>
      <c r="I160" s="220"/>
      <c r="J160" s="220"/>
      <c r="K160" s="217"/>
      <c r="L160" s="217"/>
      <c r="M160" s="219"/>
      <c r="N160" s="219"/>
      <c r="O160" s="219"/>
      <c r="P160" s="219"/>
      <c r="Q160" s="217"/>
      <c r="R160" s="217"/>
      <c r="S160" s="217"/>
      <c r="T160" s="217"/>
      <c r="U160" s="217"/>
      <c r="V160" s="217"/>
    </row>
    <row r="161" spans="1:22" ht="15.75" customHeight="1" x14ac:dyDescent="0.2">
      <c r="A161" s="220"/>
      <c r="B161" s="220"/>
      <c r="C161" s="220"/>
      <c r="D161" s="220"/>
      <c r="E161" s="220"/>
      <c r="F161" s="220"/>
      <c r="G161" s="220"/>
      <c r="H161" s="220"/>
      <c r="I161" s="220"/>
      <c r="J161" s="220"/>
      <c r="K161" s="217"/>
      <c r="L161" s="217"/>
      <c r="M161" s="219"/>
      <c r="N161" s="219"/>
      <c r="O161" s="219"/>
      <c r="P161" s="219"/>
      <c r="Q161" s="217"/>
      <c r="R161" s="217"/>
      <c r="S161" s="217"/>
      <c r="T161" s="217"/>
      <c r="U161" s="217"/>
      <c r="V161" s="217"/>
    </row>
    <row r="162" spans="1:22" ht="15.75" customHeight="1" x14ac:dyDescent="0.2">
      <c r="A162" s="220"/>
      <c r="B162" s="220"/>
      <c r="C162" s="220"/>
      <c r="D162" s="220"/>
      <c r="E162" s="220"/>
      <c r="F162" s="220"/>
      <c r="G162" s="220"/>
      <c r="H162" s="220"/>
      <c r="I162" s="220"/>
      <c r="J162" s="220"/>
      <c r="K162" s="217"/>
      <c r="L162" s="217"/>
      <c r="M162" s="219"/>
      <c r="N162" s="219"/>
      <c r="O162" s="219"/>
      <c r="P162" s="219"/>
      <c r="Q162" s="217"/>
      <c r="R162" s="217"/>
      <c r="S162" s="217"/>
      <c r="T162" s="217"/>
      <c r="U162" s="217"/>
      <c r="V162" s="217"/>
    </row>
    <row r="163" spans="1:22" ht="15.75" customHeight="1" x14ac:dyDescent="0.2">
      <c r="A163" s="220"/>
      <c r="B163" s="220"/>
      <c r="C163" s="220"/>
      <c r="D163" s="220"/>
      <c r="E163" s="220"/>
      <c r="F163" s="220"/>
      <c r="G163" s="220"/>
      <c r="H163" s="220"/>
      <c r="I163" s="220"/>
      <c r="J163" s="220"/>
      <c r="K163" s="217"/>
      <c r="L163" s="217"/>
      <c r="M163" s="219"/>
      <c r="N163" s="219"/>
      <c r="O163" s="219"/>
      <c r="P163" s="219"/>
      <c r="Q163" s="217"/>
      <c r="R163" s="217"/>
      <c r="S163" s="217"/>
      <c r="T163" s="217"/>
      <c r="U163" s="217"/>
      <c r="V163" s="217"/>
    </row>
    <row r="164" spans="1:22" ht="15.75" customHeight="1" x14ac:dyDescent="0.2">
      <c r="A164" s="220"/>
      <c r="B164" s="220"/>
      <c r="C164" s="220"/>
      <c r="D164" s="220"/>
      <c r="E164" s="220"/>
      <c r="F164" s="220"/>
      <c r="G164" s="220"/>
      <c r="H164" s="220"/>
      <c r="I164" s="220"/>
      <c r="J164" s="220"/>
      <c r="K164" s="217"/>
      <c r="L164" s="217"/>
      <c r="M164" s="219"/>
      <c r="N164" s="219"/>
      <c r="O164" s="219"/>
      <c r="P164" s="219"/>
      <c r="Q164" s="217"/>
      <c r="R164" s="217"/>
      <c r="S164" s="217"/>
      <c r="T164" s="217"/>
      <c r="U164" s="217"/>
      <c r="V164" s="217"/>
    </row>
    <row r="165" spans="1:22" ht="15.75" customHeight="1" x14ac:dyDescent="0.2">
      <c r="A165" s="220"/>
      <c r="B165" s="220"/>
      <c r="C165" s="220"/>
      <c r="D165" s="220"/>
      <c r="E165" s="220"/>
      <c r="F165" s="220"/>
      <c r="G165" s="220"/>
      <c r="H165" s="220"/>
      <c r="I165" s="220"/>
      <c r="J165" s="220"/>
      <c r="K165" s="217"/>
      <c r="L165" s="217"/>
      <c r="M165" s="219"/>
      <c r="N165" s="219"/>
      <c r="O165" s="219"/>
      <c r="P165" s="219"/>
      <c r="Q165" s="217"/>
      <c r="R165" s="217"/>
      <c r="S165" s="217"/>
      <c r="T165" s="217"/>
      <c r="U165" s="217"/>
      <c r="V165" s="217"/>
    </row>
    <row r="166" spans="1:22" ht="15.75" customHeight="1" x14ac:dyDescent="0.2">
      <c r="A166" s="220"/>
      <c r="B166" s="220"/>
      <c r="C166" s="220"/>
      <c r="D166" s="220"/>
      <c r="E166" s="220"/>
      <c r="F166" s="220"/>
      <c r="G166" s="220"/>
      <c r="H166" s="220"/>
      <c r="I166" s="220"/>
      <c r="J166" s="220"/>
      <c r="K166" s="217"/>
      <c r="L166" s="217"/>
      <c r="M166" s="219"/>
      <c r="N166" s="219"/>
      <c r="O166" s="219"/>
      <c r="P166" s="219"/>
      <c r="Q166" s="217"/>
      <c r="R166" s="217"/>
      <c r="S166" s="217"/>
      <c r="T166" s="217"/>
      <c r="U166" s="217"/>
      <c r="V166" s="217"/>
    </row>
    <row r="167" spans="1:22" ht="15.75" customHeight="1" x14ac:dyDescent="0.2">
      <c r="A167" s="220"/>
      <c r="B167" s="220"/>
      <c r="C167" s="220"/>
      <c r="D167" s="220"/>
      <c r="E167" s="220"/>
      <c r="F167" s="220"/>
      <c r="G167" s="220"/>
      <c r="H167" s="220"/>
      <c r="I167" s="220"/>
      <c r="J167" s="220"/>
      <c r="K167" s="217"/>
      <c r="L167" s="217"/>
      <c r="M167" s="219"/>
      <c r="N167" s="219"/>
      <c r="O167" s="219"/>
      <c r="P167" s="219"/>
      <c r="Q167" s="217"/>
      <c r="R167" s="217"/>
      <c r="S167" s="217"/>
      <c r="T167" s="217"/>
      <c r="U167" s="217"/>
      <c r="V167" s="217"/>
    </row>
    <row r="168" spans="1:22" ht="15.75" customHeight="1" x14ac:dyDescent="0.2">
      <c r="A168" s="220"/>
      <c r="B168" s="220"/>
      <c r="C168" s="220"/>
      <c r="D168" s="220"/>
      <c r="E168" s="220"/>
      <c r="F168" s="220"/>
      <c r="G168" s="220"/>
      <c r="H168" s="220"/>
      <c r="I168" s="220"/>
      <c r="J168" s="220"/>
      <c r="K168" s="217"/>
      <c r="L168" s="217"/>
      <c r="M168" s="219"/>
      <c r="N168" s="219"/>
      <c r="O168" s="219"/>
      <c r="P168" s="219"/>
      <c r="Q168" s="217"/>
      <c r="R168" s="217"/>
      <c r="S168" s="217"/>
      <c r="T168" s="217"/>
      <c r="U168" s="217"/>
      <c r="V168" s="217"/>
    </row>
    <row r="169" spans="1:22" ht="15.75" customHeight="1" x14ac:dyDescent="0.2">
      <c r="A169" s="220"/>
      <c r="B169" s="220"/>
      <c r="C169" s="220"/>
      <c r="D169" s="220"/>
      <c r="E169" s="220"/>
      <c r="F169" s="220"/>
      <c r="G169" s="220"/>
      <c r="H169" s="220"/>
      <c r="I169" s="220"/>
      <c r="J169" s="220"/>
      <c r="K169" s="217"/>
      <c r="L169" s="217"/>
      <c r="M169" s="219"/>
      <c r="N169" s="219"/>
      <c r="O169" s="219"/>
      <c r="P169" s="219"/>
      <c r="Q169" s="217"/>
      <c r="R169" s="217"/>
      <c r="S169" s="217"/>
      <c r="T169" s="217"/>
      <c r="U169" s="217"/>
      <c r="V169" s="217"/>
    </row>
    <row r="170" spans="1:22" ht="15.75" customHeight="1" x14ac:dyDescent="0.2">
      <c r="A170" s="220"/>
      <c r="B170" s="220"/>
      <c r="C170" s="220"/>
      <c r="D170" s="220"/>
      <c r="E170" s="220"/>
      <c r="F170" s="220"/>
      <c r="G170" s="220"/>
      <c r="H170" s="220"/>
      <c r="I170" s="220"/>
      <c r="J170" s="220"/>
      <c r="K170" s="217"/>
      <c r="L170" s="217"/>
      <c r="M170" s="219"/>
      <c r="N170" s="219"/>
      <c r="O170" s="219"/>
      <c r="P170" s="219"/>
      <c r="Q170" s="217"/>
      <c r="R170" s="217"/>
      <c r="S170" s="217"/>
      <c r="T170" s="217"/>
      <c r="U170" s="217"/>
      <c r="V170" s="217"/>
    </row>
    <row r="171" spans="1:22" ht="15.75" customHeight="1" x14ac:dyDescent="0.2">
      <c r="A171" s="220"/>
      <c r="B171" s="220"/>
      <c r="C171" s="220"/>
      <c r="D171" s="220"/>
      <c r="E171" s="220"/>
      <c r="F171" s="220"/>
      <c r="G171" s="220"/>
      <c r="H171" s="220"/>
      <c r="I171" s="220"/>
      <c r="J171" s="220"/>
      <c r="K171" s="217"/>
      <c r="L171" s="217"/>
      <c r="M171" s="219"/>
      <c r="N171" s="219"/>
      <c r="O171" s="219"/>
      <c r="P171" s="219"/>
      <c r="Q171" s="217"/>
      <c r="R171" s="217"/>
      <c r="S171" s="217"/>
      <c r="T171" s="217"/>
      <c r="U171" s="217"/>
      <c r="V171" s="217"/>
    </row>
    <row r="172" spans="1:22" ht="15.75" customHeight="1" x14ac:dyDescent="0.2">
      <c r="A172" s="220"/>
      <c r="B172" s="220"/>
      <c r="C172" s="220"/>
      <c r="D172" s="220"/>
      <c r="E172" s="220"/>
      <c r="F172" s="220"/>
      <c r="G172" s="220"/>
      <c r="H172" s="220"/>
      <c r="I172" s="220"/>
      <c r="J172" s="220"/>
      <c r="K172" s="217"/>
      <c r="L172" s="217"/>
      <c r="M172" s="219"/>
      <c r="N172" s="219"/>
      <c r="O172" s="219"/>
      <c r="P172" s="219"/>
      <c r="Q172" s="217"/>
      <c r="R172" s="217"/>
      <c r="S172" s="217"/>
      <c r="T172" s="217"/>
      <c r="U172" s="217"/>
      <c r="V172" s="217"/>
    </row>
    <row r="173" spans="1:22" ht="15.75" customHeight="1" x14ac:dyDescent="0.2">
      <c r="A173" s="220"/>
      <c r="B173" s="220"/>
      <c r="C173" s="220"/>
      <c r="D173" s="220"/>
      <c r="E173" s="220"/>
      <c r="F173" s="220"/>
      <c r="G173" s="220"/>
      <c r="H173" s="220"/>
      <c r="I173" s="220"/>
      <c r="J173" s="220"/>
      <c r="K173" s="217"/>
      <c r="L173" s="217"/>
      <c r="M173" s="219"/>
      <c r="N173" s="219"/>
      <c r="O173" s="219"/>
      <c r="P173" s="219"/>
      <c r="Q173" s="217"/>
      <c r="R173" s="217"/>
      <c r="S173" s="217"/>
      <c r="T173" s="217"/>
      <c r="U173" s="217"/>
      <c r="V173" s="217"/>
    </row>
    <row r="174" spans="1:22" ht="15.75" customHeight="1" x14ac:dyDescent="0.2">
      <c r="A174" s="220"/>
      <c r="B174" s="220"/>
      <c r="C174" s="220"/>
      <c r="D174" s="220"/>
      <c r="E174" s="220"/>
      <c r="F174" s="220"/>
      <c r="G174" s="220"/>
      <c r="H174" s="220"/>
      <c r="I174" s="220"/>
      <c r="J174" s="220"/>
      <c r="K174" s="217"/>
      <c r="L174" s="217"/>
      <c r="M174" s="219"/>
      <c r="N174" s="219"/>
      <c r="O174" s="219"/>
      <c r="P174" s="219"/>
      <c r="Q174" s="217"/>
      <c r="R174" s="217"/>
      <c r="S174" s="217"/>
      <c r="T174" s="217"/>
      <c r="U174" s="217"/>
      <c r="V174" s="217"/>
    </row>
    <row r="175" spans="1:22" ht="15.75" customHeight="1" x14ac:dyDescent="0.2">
      <c r="A175" s="220"/>
      <c r="B175" s="220"/>
      <c r="C175" s="220"/>
      <c r="D175" s="220"/>
      <c r="E175" s="220"/>
      <c r="F175" s="220"/>
      <c r="G175" s="220"/>
      <c r="H175" s="220"/>
      <c r="I175" s="220"/>
      <c r="J175" s="220"/>
      <c r="K175" s="217"/>
      <c r="L175" s="217"/>
      <c r="M175" s="219"/>
      <c r="N175" s="219"/>
      <c r="O175" s="219"/>
      <c r="P175" s="219"/>
      <c r="Q175" s="217"/>
      <c r="R175" s="217"/>
      <c r="S175" s="217"/>
      <c r="T175" s="217"/>
      <c r="U175" s="217"/>
      <c r="V175" s="217"/>
    </row>
    <row r="176" spans="1:22" ht="15.75" customHeight="1" x14ac:dyDescent="0.2">
      <c r="A176" s="220"/>
      <c r="B176" s="220"/>
      <c r="C176" s="220"/>
      <c r="D176" s="220"/>
      <c r="E176" s="220"/>
      <c r="F176" s="220"/>
      <c r="G176" s="220"/>
      <c r="H176" s="220"/>
      <c r="I176" s="220"/>
      <c r="J176" s="220"/>
      <c r="K176" s="217"/>
      <c r="L176" s="217"/>
      <c r="M176" s="219"/>
      <c r="N176" s="219"/>
      <c r="O176" s="219"/>
      <c r="P176" s="219"/>
      <c r="Q176" s="217"/>
      <c r="R176" s="217"/>
      <c r="S176" s="217"/>
      <c r="T176" s="217"/>
      <c r="U176" s="217"/>
      <c r="V176" s="217"/>
    </row>
    <row r="177" spans="1:22" ht="15.75" customHeight="1" x14ac:dyDescent="0.2">
      <c r="A177" s="220"/>
      <c r="B177" s="220"/>
      <c r="C177" s="220"/>
      <c r="D177" s="220"/>
      <c r="E177" s="220"/>
      <c r="F177" s="220"/>
      <c r="G177" s="220"/>
      <c r="H177" s="220"/>
      <c r="I177" s="220"/>
      <c r="J177" s="220"/>
      <c r="K177" s="217"/>
      <c r="L177" s="217"/>
      <c r="M177" s="219"/>
      <c r="N177" s="219"/>
      <c r="O177" s="219"/>
      <c r="P177" s="219"/>
      <c r="Q177" s="217"/>
      <c r="R177" s="217"/>
      <c r="S177" s="217"/>
      <c r="T177" s="217"/>
      <c r="U177" s="217"/>
      <c r="V177" s="217"/>
    </row>
    <row r="178" spans="1:22" ht="15.75" customHeight="1" x14ac:dyDescent="0.2">
      <c r="A178" s="220"/>
      <c r="B178" s="220"/>
      <c r="C178" s="220"/>
      <c r="D178" s="220"/>
      <c r="E178" s="220"/>
      <c r="F178" s="220"/>
      <c r="G178" s="220"/>
      <c r="H178" s="220"/>
      <c r="I178" s="220"/>
      <c r="J178" s="220"/>
      <c r="K178" s="217"/>
      <c r="L178" s="217"/>
      <c r="M178" s="219"/>
      <c r="N178" s="219"/>
      <c r="O178" s="219"/>
      <c r="P178" s="219"/>
      <c r="Q178" s="217"/>
      <c r="R178" s="217"/>
      <c r="S178" s="217"/>
      <c r="T178" s="217"/>
      <c r="U178" s="217"/>
      <c r="V178" s="217"/>
    </row>
    <row r="179" spans="1:22" ht="15.75" customHeight="1" x14ac:dyDescent="0.2">
      <c r="A179" s="220"/>
      <c r="B179" s="220"/>
      <c r="C179" s="220"/>
      <c r="D179" s="220"/>
      <c r="E179" s="220"/>
      <c r="F179" s="220"/>
      <c r="G179" s="220"/>
      <c r="H179" s="220"/>
      <c r="I179" s="220"/>
      <c r="J179" s="220"/>
      <c r="K179" s="217"/>
      <c r="L179" s="217"/>
      <c r="M179" s="219"/>
      <c r="N179" s="219"/>
      <c r="O179" s="219"/>
      <c r="P179" s="219"/>
      <c r="Q179" s="217"/>
      <c r="R179" s="217"/>
      <c r="S179" s="217"/>
      <c r="T179" s="217"/>
      <c r="U179" s="217"/>
      <c r="V179" s="217"/>
    </row>
    <row r="180" spans="1:22" ht="15.75" customHeight="1" x14ac:dyDescent="0.2">
      <c r="A180" s="220"/>
      <c r="B180" s="220"/>
      <c r="C180" s="220"/>
      <c r="D180" s="220"/>
      <c r="E180" s="220"/>
      <c r="F180" s="220"/>
      <c r="G180" s="220"/>
      <c r="H180" s="220"/>
      <c r="I180" s="220"/>
      <c r="J180" s="220"/>
      <c r="K180" s="217"/>
      <c r="L180" s="217"/>
      <c r="M180" s="219"/>
      <c r="N180" s="219"/>
      <c r="O180" s="219"/>
      <c r="P180" s="219"/>
      <c r="Q180" s="217"/>
      <c r="R180" s="217"/>
      <c r="S180" s="217"/>
      <c r="T180" s="217"/>
      <c r="U180" s="217"/>
      <c r="V180" s="217"/>
    </row>
    <row r="181" spans="1:22" ht="15.75" customHeight="1" x14ac:dyDescent="0.2">
      <c r="A181" s="220"/>
      <c r="B181" s="220"/>
      <c r="C181" s="220"/>
      <c r="D181" s="220"/>
      <c r="E181" s="220"/>
      <c r="F181" s="220"/>
      <c r="G181" s="220"/>
      <c r="H181" s="220"/>
      <c r="I181" s="220"/>
      <c r="J181" s="220"/>
      <c r="K181" s="217"/>
      <c r="L181" s="217"/>
      <c r="M181" s="219"/>
      <c r="N181" s="219"/>
      <c r="O181" s="219"/>
      <c r="P181" s="219"/>
      <c r="Q181" s="217"/>
      <c r="R181" s="217"/>
      <c r="S181" s="217"/>
      <c r="T181" s="217"/>
      <c r="U181" s="217"/>
      <c r="V181" s="217"/>
    </row>
    <row r="182" spans="1:22" ht="15.75" customHeight="1" x14ac:dyDescent="0.2">
      <c r="A182" s="220"/>
      <c r="B182" s="220"/>
      <c r="C182" s="220"/>
      <c r="D182" s="220"/>
      <c r="E182" s="220"/>
      <c r="F182" s="220"/>
      <c r="G182" s="220"/>
      <c r="H182" s="220"/>
      <c r="I182" s="220"/>
      <c r="J182" s="220"/>
      <c r="K182" s="217"/>
      <c r="L182" s="217"/>
      <c r="M182" s="219"/>
      <c r="N182" s="219"/>
      <c r="O182" s="219"/>
      <c r="P182" s="219"/>
      <c r="Q182" s="217"/>
      <c r="R182" s="217"/>
      <c r="S182" s="217"/>
      <c r="T182" s="217"/>
      <c r="U182" s="217"/>
      <c r="V182" s="217"/>
    </row>
    <row r="183" spans="1:22" ht="15.75" customHeight="1" x14ac:dyDescent="0.2">
      <c r="A183" s="220"/>
      <c r="B183" s="220"/>
      <c r="C183" s="220"/>
      <c r="D183" s="220"/>
      <c r="E183" s="220"/>
      <c r="F183" s="220"/>
      <c r="G183" s="220"/>
      <c r="H183" s="220"/>
      <c r="I183" s="220"/>
      <c r="J183" s="220"/>
      <c r="K183" s="217"/>
      <c r="L183" s="217"/>
      <c r="M183" s="219"/>
      <c r="N183" s="219"/>
      <c r="O183" s="219"/>
      <c r="P183" s="219"/>
      <c r="Q183" s="217"/>
      <c r="R183" s="217"/>
      <c r="S183" s="217"/>
      <c r="T183" s="217"/>
      <c r="U183" s="217"/>
      <c r="V183" s="217"/>
    </row>
    <row r="184" spans="1:22" ht="15.75" customHeight="1" x14ac:dyDescent="0.2">
      <c r="A184" s="220"/>
      <c r="B184" s="220"/>
      <c r="C184" s="220"/>
      <c r="D184" s="220"/>
      <c r="E184" s="220"/>
      <c r="F184" s="220"/>
      <c r="G184" s="220"/>
      <c r="H184" s="220"/>
      <c r="I184" s="220"/>
      <c r="J184" s="220"/>
      <c r="K184" s="217"/>
      <c r="L184" s="217"/>
      <c r="M184" s="219"/>
      <c r="N184" s="219"/>
      <c r="O184" s="219"/>
      <c r="P184" s="219"/>
      <c r="Q184" s="217"/>
      <c r="R184" s="217"/>
      <c r="S184" s="217"/>
      <c r="T184" s="217"/>
      <c r="U184" s="217"/>
      <c r="V184" s="217"/>
    </row>
    <row r="185" spans="1:22" ht="15.75" customHeight="1" x14ac:dyDescent="0.2">
      <c r="A185" s="220"/>
      <c r="B185" s="220"/>
      <c r="C185" s="220"/>
      <c r="D185" s="220"/>
      <c r="E185" s="220"/>
      <c r="F185" s="220"/>
      <c r="G185" s="220"/>
      <c r="H185" s="220"/>
      <c r="I185" s="220"/>
      <c r="J185" s="220"/>
      <c r="K185" s="217"/>
      <c r="L185" s="217"/>
      <c r="M185" s="219"/>
      <c r="N185" s="219"/>
      <c r="O185" s="219"/>
      <c r="P185" s="219"/>
      <c r="Q185" s="217"/>
      <c r="R185" s="217"/>
      <c r="S185" s="217"/>
      <c r="T185" s="217"/>
      <c r="U185" s="217"/>
      <c r="V185" s="217"/>
    </row>
    <row r="186" spans="1:22" ht="15.75" customHeight="1" x14ac:dyDescent="0.2">
      <c r="A186" s="220"/>
      <c r="B186" s="220"/>
      <c r="C186" s="220"/>
      <c r="D186" s="220"/>
      <c r="E186" s="220"/>
      <c r="F186" s="220"/>
      <c r="G186" s="220"/>
      <c r="H186" s="220"/>
      <c r="I186" s="220"/>
      <c r="J186" s="220"/>
      <c r="K186" s="217"/>
      <c r="L186" s="217"/>
      <c r="M186" s="219"/>
      <c r="N186" s="219"/>
      <c r="O186" s="219"/>
      <c r="P186" s="219"/>
      <c r="Q186" s="217"/>
      <c r="R186" s="217"/>
      <c r="S186" s="217"/>
      <c r="T186" s="217"/>
      <c r="U186" s="217"/>
      <c r="V186" s="217"/>
    </row>
    <row r="187" spans="1:22" ht="15.75" customHeight="1" x14ac:dyDescent="0.2">
      <c r="A187" s="220"/>
      <c r="B187" s="220"/>
      <c r="C187" s="220"/>
      <c r="D187" s="220"/>
      <c r="E187" s="220"/>
      <c r="F187" s="220"/>
      <c r="G187" s="220"/>
      <c r="H187" s="220"/>
      <c r="I187" s="220"/>
      <c r="J187" s="220"/>
      <c r="K187" s="217"/>
      <c r="L187" s="217"/>
      <c r="M187" s="219"/>
      <c r="N187" s="219"/>
      <c r="O187" s="219"/>
      <c r="P187" s="219"/>
      <c r="Q187" s="217"/>
      <c r="R187" s="217"/>
      <c r="S187" s="217"/>
      <c r="T187" s="217"/>
      <c r="U187" s="217"/>
      <c r="V187" s="217"/>
    </row>
    <row r="188" spans="1:22" ht="15.75" customHeight="1" x14ac:dyDescent="0.2">
      <c r="A188" s="220"/>
      <c r="B188" s="220"/>
      <c r="C188" s="220"/>
      <c r="D188" s="220"/>
      <c r="E188" s="220"/>
      <c r="F188" s="220"/>
      <c r="G188" s="220"/>
      <c r="H188" s="220"/>
      <c r="I188" s="220"/>
      <c r="J188" s="220"/>
      <c r="K188" s="217"/>
      <c r="L188" s="217"/>
      <c r="M188" s="219"/>
      <c r="N188" s="219"/>
      <c r="O188" s="219"/>
      <c r="P188" s="219"/>
      <c r="Q188" s="217"/>
      <c r="R188" s="217"/>
      <c r="S188" s="217"/>
      <c r="T188" s="217"/>
      <c r="U188" s="217"/>
      <c r="V188" s="217"/>
    </row>
    <row r="189" spans="1:22" ht="15.75" customHeight="1" x14ac:dyDescent="0.2">
      <c r="A189" s="220"/>
      <c r="B189" s="220"/>
      <c r="C189" s="220"/>
      <c r="D189" s="220"/>
      <c r="E189" s="220"/>
      <c r="F189" s="220"/>
      <c r="G189" s="220"/>
      <c r="H189" s="220"/>
      <c r="I189" s="220"/>
      <c r="J189" s="220"/>
      <c r="K189" s="217"/>
      <c r="L189" s="217"/>
      <c r="M189" s="219"/>
      <c r="N189" s="219"/>
      <c r="O189" s="219"/>
      <c r="P189" s="219"/>
      <c r="Q189" s="217"/>
      <c r="R189" s="217"/>
      <c r="S189" s="217"/>
      <c r="T189" s="217"/>
      <c r="U189" s="217"/>
      <c r="V189" s="217"/>
    </row>
    <row r="190" spans="1:22" ht="15.75" customHeight="1" x14ac:dyDescent="0.2">
      <c r="A190" s="220"/>
      <c r="B190" s="220"/>
      <c r="C190" s="220"/>
      <c r="D190" s="220"/>
      <c r="E190" s="220"/>
      <c r="F190" s="220"/>
      <c r="G190" s="220"/>
      <c r="H190" s="220"/>
      <c r="I190" s="220"/>
      <c r="J190" s="220"/>
      <c r="K190" s="217"/>
      <c r="L190" s="217"/>
      <c r="M190" s="219"/>
      <c r="N190" s="219"/>
      <c r="O190" s="219"/>
      <c r="P190" s="219"/>
      <c r="Q190" s="217"/>
      <c r="R190" s="217"/>
      <c r="S190" s="217"/>
      <c r="T190" s="217"/>
      <c r="U190" s="217"/>
      <c r="V190" s="217"/>
    </row>
    <row r="191" spans="1:22" ht="15.75" customHeight="1" x14ac:dyDescent="0.2">
      <c r="A191" s="220"/>
      <c r="B191" s="220"/>
      <c r="C191" s="220"/>
      <c r="D191" s="220"/>
      <c r="E191" s="220"/>
      <c r="F191" s="220"/>
      <c r="G191" s="220"/>
      <c r="H191" s="220"/>
      <c r="I191" s="220"/>
      <c r="J191" s="220"/>
      <c r="K191" s="217"/>
      <c r="L191" s="217"/>
      <c r="M191" s="219"/>
      <c r="N191" s="219"/>
      <c r="O191" s="219"/>
      <c r="P191" s="219"/>
      <c r="Q191" s="217"/>
      <c r="R191" s="217"/>
      <c r="S191" s="217"/>
      <c r="T191" s="217"/>
      <c r="U191" s="217"/>
      <c r="V191" s="217"/>
    </row>
    <row r="192" spans="1:22" ht="15.75" customHeight="1" x14ac:dyDescent="0.2">
      <c r="A192" s="220"/>
      <c r="B192" s="220"/>
      <c r="C192" s="220"/>
      <c r="D192" s="220"/>
      <c r="E192" s="220"/>
      <c r="F192" s="220"/>
      <c r="G192" s="220"/>
      <c r="H192" s="220"/>
      <c r="I192" s="220"/>
      <c r="J192" s="220"/>
      <c r="K192" s="217"/>
      <c r="L192" s="217"/>
      <c r="M192" s="219"/>
      <c r="N192" s="219"/>
      <c r="O192" s="219"/>
      <c r="P192" s="219"/>
      <c r="Q192" s="217"/>
      <c r="R192" s="217"/>
      <c r="S192" s="217"/>
      <c r="T192" s="217"/>
      <c r="U192" s="217"/>
      <c r="V192" s="217"/>
    </row>
    <row r="193" spans="1:22" ht="15.75" customHeight="1" x14ac:dyDescent="0.2">
      <c r="A193" s="220"/>
      <c r="B193" s="220"/>
      <c r="C193" s="220"/>
      <c r="D193" s="220"/>
      <c r="E193" s="220"/>
      <c r="F193" s="220"/>
      <c r="G193" s="220"/>
      <c r="H193" s="220"/>
      <c r="I193" s="220"/>
      <c r="J193" s="220"/>
      <c r="K193" s="217"/>
      <c r="L193" s="217"/>
      <c r="M193" s="219"/>
      <c r="N193" s="219"/>
      <c r="O193" s="219"/>
      <c r="P193" s="219"/>
      <c r="Q193" s="217"/>
      <c r="R193" s="217"/>
      <c r="S193" s="217"/>
      <c r="T193" s="217"/>
      <c r="U193" s="217"/>
      <c r="V193" s="217"/>
    </row>
    <row r="194" spans="1:22" ht="15.75" customHeight="1" x14ac:dyDescent="0.2">
      <c r="A194" s="220"/>
      <c r="B194" s="220"/>
      <c r="C194" s="220"/>
      <c r="D194" s="220"/>
      <c r="E194" s="220"/>
      <c r="F194" s="220"/>
      <c r="G194" s="220"/>
      <c r="H194" s="220"/>
      <c r="I194" s="220"/>
      <c r="J194" s="220"/>
      <c r="K194" s="217"/>
      <c r="L194" s="217"/>
      <c r="M194" s="219"/>
      <c r="N194" s="219"/>
      <c r="O194" s="219"/>
      <c r="P194" s="219"/>
      <c r="Q194" s="217"/>
      <c r="R194" s="217"/>
      <c r="S194" s="217"/>
      <c r="T194" s="217"/>
      <c r="U194" s="217"/>
      <c r="V194" s="217"/>
    </row>
    <row r="195" spans="1:22" ht="15.75" customHeight="1" x14ac:dyDescent="0.2">
      <c r="A195" s="220"/>
      <c r="B195" s="220"/>
      <c r="C195" s="220"/>
      <c r="D195" s="220"/>
      <c r="E195" s="220"/>
      <c r="F195" s="220"/>
      <c r="G195" s="220"/>
      <c r="H195" s="220"/>
      <c r="I195" s="220"/>
      <c r="J195" s="220"/>
      <c r="K195" s="217"/>
      <c r="L195" s="217"/>
      <c r="M195" s="219"/>
      <c r="N195" s="219"/>
      <c r="O195" s="219"/>
      <c r="P195" s="219"/>
      <c r="Q195" s="217"/>
      <c r="R195" s="217"/>
      <c r="S195" s="217"/>
      <c r="T195" s="217"/>
      <c r="U195" s="217"/>
      <c r="V195" s="217"/>
    </row>
    <row r="196" spans="1:22" ht="15.75" customHeight="1" x14ac:dyDescent="0.2">
      <c r="A196" s="220"/>
      <c r="B196" s="220"/>
      <c r="C196" s="220"/>
      <c r="D196" s="220"/>
      <c r="E196" s="220"/>
      <c r="F196" s="220"/>
      <c r="G196" s="220"/>
      <c r="H196" s="220"/>
      <c r="I196" s="220"/>
      <c r="J196" s="220"/>
      <c r="K196" s="217"/>
      <c r="L196" s="217"/>
      <c r="M196" s="219"/>
      <c r="N196" s="219"/>
      <c r="O196" s="219"/>
      <c r="P196" s="219"/>
      <c r="Q196" s="217"/>
      <c r="R196" s="217"/>
      <c r="S196" s="217"/>
      <c r="T196" s="217"/>
      <c r="U196" s="217"/>
      <c r="V196" s="217"/>
    </row>
    <row r="197" spans="1:22" ht="15.75" customHeight="1" x14ac:dyDescent="0.2">
      <c r="A197" s="220"/>
      <c r="B197" s="220"/>
      <c r="C197" s="220"/>
      <c r="D197" s="220"/>
      <c r="E197" s="220"/>
      <c r="F197" s="220"/>
      <c r="G197" s="220"/>
      <c r="H197" s="220"/>
      <c r="I197" s="220"/>
      <c r="J197" s="220"/>
      <c r="K197" s="217"/>
      <c r="L197" s="217"/>
      <c r="M197" s="219"/>
      <c r="N197" s="219"/>
      <c r="O197" s="219"/>
      <c r="P197" s="219"/>
      <c r="Q197" s="217"/>
      <c r="R197" s="217"/>
      <c r="S197" s="217"/>
      <c r="T197" s="217"/>
      <c r="U197" s="217"/>
      <c r="V197" s="217"/>
    </row>
    <row r="198" spans="1:22" ht="15.75" customHeight="1" x14ac:dyDescent="0.2">
      <c r="A198" s="220"/>
      <c r="B198" s="220"/>
      <c r="C198" s="220"/>
      <c r="D198" s="220"/>
      <c r="E198" s="220"/>
      <c r="F198" s="220"/>
      <c r="G198" s="220"/>
      <c r="H198" s="220"/>
      <c r="I198" s="220"/>
      <c r="J198" s="220"/>
      <c r="K198" s="217"/>
      <c r="L198" s="217"/>
      <c r="M198" s="219"/>
      <c r="N198" s="219"/>
      <c r="O198" s="219"/>
      <c r="P198" s="219"/>
      <c r="Q198" s="217"/>
      <c r="R198" s="217"/>
      <c r="S198" s="217"/>
      <c r="T198" s="217"/>
      <c r="U198" s="217"/>
      <c r="V198" s="217"/>
    </row>
    <row r="199" spans="1:22" ht="15.75" customHeight="1" x14ac:dyDescent="0.2">
      <c r="A199" s="220"/>
      <c r="B199" s="220"/>
      <c r="C199" s="220"/>
      <c r="D199" s="220"/>
      <c r="E199" s="220"/>
      <c r="F199" s="220"/>
      <c r="G199" s="220"/>
      <c r="H199" s="220"/>
      <c r="I199" s="220"/>
      <c r="J199" s="220"/>
      <c r="K199" s="217"/>
      <c r="L199" s="217"/>
      <c r="M199" s="219"/>
      <c r="N199" s="219"/>
      <c r="O199" s="219"/>
      <c r="P199" s="219"/>
      <c r="Q199" s="217"/>
      <c r="R199" s="217"/>
      <c r="S199" s="217"/>
      <c r="T199" s="217"/>
      <c r="U199" s="217"/>
      <c r="V199" s="217"/>
    </row>
    <row r="200" spans="1:22" ht="15.75" customHeight="1" x14ac:dyDescent="0.2">
      <c r="A200" s="220"/>
      <c r="B200" s="220"/>
      <c r="C200" s="220"/>
      <c r="D200" s="220"/>
      <c r="E200" s="220"/>
      <c r="F200" s="220"/>
      <c r="G200" s="220"/>
      <c r="H200" s="220"/>
      <c r="I200" s="220"/>
      <c r="J200" s="220"/>
      <c r="K200" s="217"/>
      <c r="L200" s="217"/>
      <c r="M200" s="219"/>
      <c r="N200" s="219"/>
      <c r="O200" s="219"/>
      <c r="P200" s="219"/>
      <c r="Q200" s="217"/>
      <c r="R200" s="217"/>
      <c r="S200" s="217"/>
      <c r="T200" s="217"/>
      <c r="U200" s="217"/>
      <c r="V200" s="217"/>
    </row>
    <row r="201" spans="1:22" ht="15.75" customHeight="1" x14ac:dyDescent="0.2">
      <c r="A201" s="220"/>
      <c r="B201" s="220"/>
      <c r="C201" s="220"/>
      <c r="D201" s="220"/>
      <c r="E201" s="220"/>
      <c r="F201" s="220"/>
      <c r="G201" s="220"/>
      <c r="H201" s="220"/>
      <c r="I201" s="220"/>
      <c r="J201" s="220"/>
      <c r="K201" s="217"/>
      <c r="L201" s="217"/>
      <c r="M201" s="219"/>
      <c r="N201" s="219"/>
      <c r="O201" s="219"/>
      <c r="P201" s="219"/>
      <c r="Q201" s="217"/>
      <c r="R201" s="217"/>
      <c r="S201" s="217"/>
      <c r="T201" s="217"/>
      <c r="U201" s="217"/>
      <c r="V201" s="217"/>
    </row>
    <row r="202" spans="1:22" ht="15.75" customHeight="1" x14ac:dyDescent="0.2">
      <c r="A202" s="220"/>
      <c r="B202" s="220"/>
      <c r="C202" s="220"/>
      <c r="D202" s="220"/>
      <c r="E202" s="220"/>
      <c r="F202" s="220"/>
      <c r="G202" s="220"/>
      <c r="H202" s="220"/>
      <c r="I202" s="220"/>
      <c r="J202" s="220"/>
      <c r="K202" s="217"/>
      <c r="L202" s="217"/>
      <c r="M202" s="219"/>
      <c r="N202" s="219"/>
      <c r="O202" s="219"/>
      <c r="P202" s="219"/>
      <c r="Q202" s="217"/>
      <c r="R202" s="217"/>
      <c r="S202" s="217"/>
      <c r="T202" s="217"/>
      <c r="U202" s="217"/>
      <c r="V202" s="217"/>
    </row>
    <row r="203" spans="1:22" ht="15.75" customHeight="1" x14ac:dyDescent="0.2">
      <c r="A203" s="220"/>
      <c r="B203" s="220"/>
      <c r="C203" s="220"/>
      <c r="D203" s="220"/>
      <c r="E203" s="220"/>
      <c r="F203" s="220"/>
      <c r="G203" s="220"/>
      <c r="H203" s="220"/>
      <c r="I203" s="220"/>
      <c r="J203" s="220"/>
      <c r="K203" s="217"/>
      <c r="L203" s="217"/>
      <c r="M203" s="219"/>
      <c r="N203" s="219"/>
      <c r="O203" s="219"/>
      <c r="P203" s="219"/>
      <c r="Q203" s="217"/>
      <c r="R203" s="217"/>
      <c r="S203" s="217"/>
      <c r="T203" s="217"/>
      <c r="U203" s="217"/>
      <c r="V203" s="217"/>
    </row>
    <row r="204" spans="1:22" ht="15.75" customHeight="1" x14ac:dyDescent="0.2">
      <c r="A204" s="220"/>
      <c r="B204" s="220"/>
      <c r="C204" s="220"/>
      <c r="D204" s="220"/>
      <c r="E204" s="220"/>
      <c r="F204" s="220"/>
      <c r="G204" s="220"/>
      <c r="H204" s="220"/>
      <c r="I204" s="220"/>
      <c r="J204" s="220"/>
      <c r="K204" s="217"/>
      <c r="L204" s="217"/>
      <c r="M204" s="219"/>
      <c r="N204" s="219"/>
      <c r="O204" s="219"/>
      <c r="P204" s="219"/>
      <c r="Q204" s="217"/>
      <c r="R204" s="217"/>
      <c r="S204" s="217"/>
      <c r="T204" s="217"/>
      <c r="U204" s="217"/>
      <c r="V204" s="217"/>
    </row>
    <row r="205" spans="1:22" ht="15.75" customHeight="1" x14ac:dyDescent="0.2">
      <c r="A205" s="220"/>
      <c r="B205" s="220"/>
      <c r="C205" s="220"/>
      <c r="D205" s="220"/>
      <c r="E205" s="220"/>
      <c r="F205" s="220"/>
      <c r="G205" s="220"/>
      <c r="H205" s="220"/>
      <c r="I205" s="220"/>
      <c r="J205" s="220"/>
      <c r="K205" s="217"/>
      <c r="L205" s="217"/>
      <c r="M205" s="219"/>
      <c r="N205" s="219"/>
      <c r="O205" s="219"/>
      <c r="P205" s="219"/>
      <c r="Q205" s="217"/>
      <c r="R205" s="217"/>
      <c r="S205" s="217"/>
      <c r="T205" s="217"/>
      <c r="U205" s="217"/>
      <c r="V205" s="217"/>
    </row>
    <row r="206" spans="1:22" ht="15.75" customHeight="1" x14ac:dyDescent="0.2">
      <c r="A206" s="220"/>
      <c r="B206" s="220"/>
      <c r="C206" s="220"/>
      <c r="D206" s="220"/>
      <c r="E206" s="220"/>
      <c r="F206" s="220"/>
      <c r="G206" s="220"/>
      <c r="H206" s="220"/>
      <c r="I206" s="220"/>
      <c r="J206" s="220"/>
      <c r="K206" s="217"/>
      <c r="L206" s="217"/>
      <c r="M206" s="219"/>
      <c r="N206" s="219"/>
      <c r="O206" s="219"/>
      <c r="P206" s="219"/>
      <c r="Q206" s="217"/>
      <c r="R206" s="217"/>
      <c r="S206" s="217"/>
      <c r="T206" s="217"/>
      <c r="U206" s="217"/>
      <c r="V206" s="217"/>
    </row>
    <row r="207" spans="1:22" ht="15.75" customHeight="1" x14ac:dyDescent="0.2">
      <c r="A207" s="220"/>
      <c r="B207" s="220"/>
      <c r="C207" s="220"/>
      <c r="D207" s="220"/>
      <c r="E207" s="220"/>
      <c r="F207" s="220"/>
      <c r="G207" s="220"/>
      <c r="H207" s="220"/>
      <c r="I207" s="220"/>
      <c r="J207" s="220"/>
      <c r="K207" s="217"/>
      <c r="L207" s="217"/>
      <c r="M207" s="219"/>
      <c r="N207" s="219"/>
      <c r="O207" s="219"/>
      <c r="P207" s="219"/>
      <c r="Q207" s="217"/>
      <c r="R207" s="217"/>
      <c r="S207" s="217"/>
      <c r="T207" s="217"/>
      <c r="U207" s="217"/>
      <c r="V207" s="217"/>
    </row>
    <row r="208" spans="1:22" ht="15.75" customHeight="1" x14ac:dyDescent="0.2">
      <c r="A208" s="220"/>
      <c r="B208" s="220"/>
      <c r="C208" s="220"/>
      <c r="D208" s="220"/>
      <c r="E208" s="220"/>
      <c r="F208" s="220"/>
      <c r="G208" s="220"/>
      <c r="H208" s="220"/>
      <c r="I208" s="220"/>
      <c r="J208" s="220"/>
      <c r="K208" s="217"/>
      <c r="L208" s="217"/>
      <c r="M208" s="219"/>
      <c r="N208" s="219"/>
      <c r="O208" s="219"/>
      <c r="P208" s="219"/>
      <c r="Q208" s="217"/>
      <c r="R208" s="217"/>
      <c r="S208" s="217"/>
      <c r="T208" s="217"/>
      <c r="U208" s="217"/>
      <c r="V208" s="217"/>
    </row>
    <row r="209" spans="1:22" ht="15.75" customHeight="1" x14ac:dyDescent="0.2">
      <c r="A209" s="220"/>
      <c r="B209" s="220"/>
      <c r="C209" s="220"/>
      <c r="D209" s="220"/>
      <c r="E209" s="220"/>
      <c r="F209" s="220"/>
      <c r="G209" s="220"/>
      <c r="H209" s="220"/>
      <c r="I209" s="220"/>
      <c r="J209" s="220"/>
      <c r="K209" s="217"/>
      <c r="L209" s="217"/>
      <c r="M209" s="219"/>
      <c r="N209" s="219"/>
      <c r="O209" s="219"/>
      <c r="P209" s="219"/>
      <c r="Q209" s="217"/>
      <c r="R209" s="217"/>
      <c r="S209" s="217"/>
      <c r="T209" s="217"/>
      <c r="U209" s="217"/>
      <c r="V209" s="217"/>
    </row>
    <row r="210" spans="1:22" ht="15.75" customHeight="1" x14ac:dyDescent="0.2">
      <c r="A210" s="220"/>
      <c r="B210" s="220"/>
      <c r="C210" s="220"/>
      <c r="D210" s="220"/>
      <c r="E210" s="220"/>
      <c r="F210" s="220"/>
      <c r="G210" s="220"/>
      <c r="H210" s="220"/>
      <c r="I210" s="220"/>
      <c r="J210" s="220"/>
      <c r="K210" s="217"/>
      <c r="L210" s="217"/>
      <c r="M210" s="219"/>
      <c r="N210" s="219"/>
      <c r="O210" s="219"/>
      <c r="P210" s="219"/>
      <c r="Q210" s="217"/>
      <c r="R210" s="217"/>
      <c r="S210" s="217"/>
      <c r="T210" s="217"/>
      <c r="U210" s="217"/>
      <c r="V210" s="217"/>
    </row>
    <row r="211" spans="1:22" ht="15.75" customHeight="1" x14ac:dyDescent="0.2">
      <c r="A211" s="220"/>
      <c r="B211" s="220"/>
      <c r="C211" s="220"/>
      <c r="D211" s="220"/>
      <c r="E211" s="220"/>
      <c r="F211" s="220"/>
      <c r="G211" s="220"/>
      <c r="H211" s="220"/>
      <c r="I211" s="220"/>
      <c r="J211" s="220"/>
      <c r="K211" s="217"/>
      <c r="L211" s="217"/>
      <c r="M211" s="219"/>
      <c r="N211" s="219"/>
      <c r="O211" s="219"/>
      <c r="P211" s="219"/>
      <c r="Q211" s="217"/>
      <c r="R211" s="217"/>
      <c r="S211" s="217"/>
      <c r="T211" s="217"/>
      <c r="U211" s="217"/>
      <c r="V211" s="217"/>
    </row>
    <row r="212" spans="1:22" ht="15.75" customHeight="1" x14ac:dyDescent="0.2">
      <c r="A212" s="220"/>
      <c r="B212" s="220"/>
      <c r="C212" s="220"/>
      <c r="D212" s="220"/>
      <c r="E212" s="220"/>
      <c r="F212" s="220"/>
      <c r="G212" s="220"/>
      <c r="H212" s="220"/>
      <c r="I212" s="220"/>
      <c r="J212" s="220"/>
      <c r="K212" s="217"/>
      <c r="L212" s="217"/>
      <c r="M212" s="219"/>
      <c r="N212" s="219"/>
      <c r="O212" s="219"/>
      <c r="P212" s="219"/>
      <c r="Q212" s="217"/>
      <c r="R212" s="217"/>
      <c r="S212" s="217"/>
      <c r="T212" s="217"/>
      <c r="U212" s="217"/>
      <c r="V212" s="217"/>
    </row>
    <row r="213" spans="1:22" ht="15.75" customHeight="1" x14ac:dyDescent="0.2">
      <c r="A213" s="220"/>
      <c r="B213" s="220"/>
      <c r="C213" s="220"/>
      <c r="D213" s="220"/>
      <c r="E213" s="220"/>
      <c r="F213" s="220"/>
      <c r="G213" s="220"/>
      <c r="H213" s="220"/>
      <c r="I213" s="220"/>
      <c r="J213" s="220"/>
      <c r="K213" s="217"/>
      <c r="L213" s="217"/>
      <c r="M213" s="219"/>
      <c r="N213" s="219"/>
      <c r="O213" s="219"/>
      <c r="P213" s="219"/>
      <c r="Q213" s="217"/>
      <c r="R213" s="217"/>
      <c r="S213" s="217"/>
      <c r="T213" s="217"/>
      <c r="U213" s="217"/>
      <c r="V213" s="217"/>
    </row>
    <row r="214" spans="1:22" ht="15.75" customHeight="1" x14ac:dyDescent="0.2">
      <c r="A214" s="220"/>
      <c r="B214" s="220"/>
      <c r="C214" s="220"/>
      <c r="D214" s="220"/>
      <c r="E214" s="220"/>
      <c r="F214" s="220"/>
      <c r="G214" s="220"/>
      <c r="H214" s="220"/>
      <c r="I214" s="220"/>
      <c r="J214" s="220"/>
      <c r="K214" s="217"/>
      <c r="L214" s="217"/>
      <c r="M214" s="219"/>
      <c r="N214" s="219"/>
      <c r="O214" s="219"/>
      <c r="P214" s="219"/>
      <c r="Q214" s="217"/>
      <c r="R214" s="217"/>
      <c r="S214" s="217"/>
      <c r="T214" s="217"/>
      <c r="U214" s="217"/>
      <c r="V214" s="217"/>
    </row>
    <row r="215" spans="1:22" ht="15.75" customHeight="1" x14ac:dyDescent="0.2">
      <c r="A215" s="220"/>
      <c r="B215" s="220"/>
      <c r="C215" s="220"/>
      <c r="D215" s="220"/>
      <c r="E215" s="220"/>
      <c r="F215" s="220"/>
      <c r="G215" s="220"/>
      <c r="H215" s="220"/>
      <c r="I215" s="220"/>
      <c r="J215" s="220"/>
      <c r="K215" s="217"/>
      <c r="L215" s="217"/>
      <c r="M215" s="219"/>
      <c r="N215" s="219"/>
      <c r="O215" s="219"/>
      <c r="P215" s="219"/>
      <c r="Q215" s="217"/>
      <c r="R215" s="217"/>
      <c r="S215" s="217"/>
      <c r="T215" s="217"/>
      <c r="U215" s="217"/>
      <c r="V215" s="217"/>
    </row>
    <row r="216" spans="1:22" ht="15.75" customHeight="1" x14ac:dyDescent="0.2">
      <c r="A216" s="220"/>
      <c r="B216" s="220"/>
      <c r="C216" s="220"/>
      <c r="D216" s="220"/>
      <c r="E216" s="220"/>
      <c r="F216" s="220"/>
      <c r="G216" s="220"/>
      <c r="H216" s="220"/>
      <c r="I216" s="220"/>
      <c r="J216" s="220"/>
      <c r="K216" s="217"/>
      <c r="L216" s="217"/>
      <c r="M216" s="219"/>
      <c r="N216" s="219"/>
      <c r="O216" s="219"/>
      <c r="P216" s="219"/>
      <c r="Q216" s="217"/>
      <c r="R216" s="217"/>
      <c r="S216" s="217"/>
      <c r="T216" s="217"/>
      <c r="U216" s="217"/>
      <c r="V216" s="217"/>
    </row>
    <row r="217" spans="1:22" ht="15.75" customHeight="1" x14ac:dyDescent="0.2">
      <c r="A217" s="220"/>
      <c r="B217" s="220"/>
      <c r="C217" s="220"/>
      <c r="D217" s="220"/>
      <c r="E217" s="220"/>
      <c r="F217" s="220"/>
      <c r="G217" s="220"/>
      <c r="H217" s="220"/>
      <c r="I217" s="220"/>
      <c r="J217" s="220"/>
      <c r="K217" s="217"/>
      <c r="L217" s="217"/>
      <c r="M217" s="219"/>
      <c r="N217" s="219"/>
      <c r="O217" s="219"/>
      <c r="P217" s="219"/>
      <c r="Q217" s="217"/>
      <c r="R217" s="217"/>
      <c r="S217" s="217"/>
      <c r="T217" s="217"/>
      <c r="U217" s="217"/>
      <c r="V217" s="217"/>
    </row>
    <row r="218" spans="1:22" ht="15.75" customHeight="1" x14ac:dyDescent="0.2">
      <c r="A218" s="220"/>
      <c r="B218" s="220"/>
      <c r="C218" s="220"/>
      <c r="D218" s="220"/>
      <c r="E218" s="220"/>
      <c r="F218" s="220"/>
      <c r="G218" s="220"/>
      <c r="H218" s="220"/>
      <c r="I218" s="220"/>
      <c r="J218" s="220"/>
      <c r="K218" s="217"/>
      <c r="L218" s="217"/>
      <c r="M218" s="219"/>
      <c r="N218" s="219"/>
      <c r="O218" s="219"/>
      <c r="P218" s="219"/>
      <c r="Q218" s="217"/>
      <c r="R218" s="217"/>
      <c r="S218" s="217"/>
      <c r="T218" s="217"/>
      <c r="U218" s="217"/>
      <c r="V218" s="217"/>
    </row>
    <row r="219" spans="1:22" ht="15.75" customHeight="1" x14ac:dyDescent="0.2">
      <c r="A219" s="220"/>
      <c r="B219" s="220"/>
      <c r="C219" s="220"/>
      <c r="D219" s="220"/>
      <c r="E219" s="220"/>
      <c r="F219" s="220"/>
      <c r="G219" s="220"/>
      <c r="H219" s="220"/>
      <c r="I219" s="220"/>
      <c r="J219" s="220"/>
      <c r="K219" s="217"/>
      <c r="L219" s="217"/>
      <c r="M219" s="219"/>
      <c r="N219" s="219"/>
      <c r="O219" s="219"/>
      <c r="P219" s="219"/>
      <c r="Q219" s="217"/>
      <c r="R219" s="217"/>
      <c r="S219" s="217"/>
      <c r="T219" s="217"/>
      <c r="U219" s="217"/>
      <c r="V219" s="217"/>
    </row>
    <row r="220" spans="1:22" ht="15.75" customHeight="1" x14ac:dyDescent="0.2">
      <c r="A220" s="220"/>
      <c r="B220" s="220"/>
      <c r="C220" s="220"/>
      <c r="D220" s="220"/>
      <c r="E220" s="220"/>
      <c r="F220" s="220"/>
      <c r="G220" s="220"/>
      <c r="H220" s="220"/>
      <c r="I220" s="220"/>
      <c r="J220" s="220"/>
      <c r="K220" s="217"/>
      <c r="L220" s="217"/>
      <c r="M220" s="219"/>
      <c r="N220" s="219"/>
      <c r="O220" s="219"/>
      <c r="P220" s="219"/>
      <c r="Q220" s="217"/>
      <c r="R220" s="217"/>
      <c r="S220" s="217"/>
      <c r="T220" s="217"/>
      <c r="U220" s="217"/>
      <c r="V220" s="217"/>
    </row>
    <row r="221" spans="1:22" ht="15.75" customHeight="1" x14ac:dyDescent="0.2">
      <c r="A221" s="220"/>
      <c r="B221" s="220"/>
      <c r="C221" s="220"/>
      <c r="D221" s="220"/>
      <c r="E221" s="220"/>
      <c r="F221" s="220"/>
      <c r="G221" s="220"/>
      <c r="H221" s="220"/>
      <c r="I221" s="220"/>
      <c r="J221" s="220"/>
      <c r="K221" s="217"/>
      <c r="L221" s="217"/>
      <c r="M221" s="219"/>
      <c r="N221" s="219"/>
      <c r="O221" s="219"/>
      <c r="P221" s="219"/>
      <c r="Q221" s="217"/>
      <c r="R221" s="217"/>
      <c r="S221" s="217"/>
      <c r="T221" s="217"/>
      <c r="U221" s="217"/>
      <c r="V221" s="217"/>
    </row>
    <row r="222" spans="1:22" ht="15.75" customHeight="1" x14ac:dyDescent="0.2">
      <c r="A222" s="220"/>
      <c r="B222" s="220"/>
      <c r="C222" s="220"/>
      <c r="D222" s="220"/>
      <c r="E222" s="220"/>
      <c r="F222" s="220"/>
      <c r="G222" s="220"/>
      <c r="H222" s="220"/>
      <c r="I222" s="220"/>
      <c r="J222" s="220"/>
      <c r="K222" s="217"/>
      <c r="L222" s="217"/>
      <c r="M222" s="219"/>
      <c r="N222" s="219"/>
      <c r="O222" s="219"/>
      <c r="P222" s="219"/>
      <c r="Q222" s="217"/>
      <c r="R222" s="217"/>
      <c r="S222" s="217"/>
      <c r="T222" s="217"/>
      <c r="U222" s="217"/>
      <c r="V222" s="217"/>
    </row>
    <row r="223" spans="1:22" ht="15.75" customHeight="1" x14ac:dyDescent="0.2">
      <c r="A223" s="220"/>
      <c r="B223" s="220"/>
      <c r="C223" s="220"/>
      <c r="D223" s="220"/>
      <c r="E223" s="220"/>
      <c r="F223" s="220"/>
      <c r="G223" s="220"/>
      <c r="H223" s="220"/>
      <c r="I223" s="220"/>
      <c r="J223" s="220"/>
      <c r="K223" s="217"/>
      <c r="L223" s="217"/>
      <c r="M223" s="219"/>
      <c r="N223" s="219"/>
      <c r="O223" s="219"/>
      <c r="P223" s="219"/>
      <c r="Q223" s="217"/>
      <c r="R223" s="217"/>
      <c r="S223" s="217"/>
      <c r="T223" s="217"/>
      <c r="U223" s="217"/>
      <c r="V223" s="217"/>
    </row>
    <row r="224" spans="1:22" ht="15.75" customHeight="1" x14ac:dyDescent="0.2">
      <c r="A224" s="220"/>
      <c r="B224" s="220"/>
      <c r="C224" s="220"/>
      <c r="D224" s="220"/>
      <c r="E224" s="220"/>
      <c r="F224" s="220"/>
      <c r="G224" s="220"/>
      <c r="H224" s="220"/>
      <c r="I224" s="220"/>
      <c r="J224" s="220"/>
      <c r="K224" s="217"/>
      <c r="L224" s="217"/>
      <c r="M224" s="219"/>
      <c r="N224" s="219"/>
      <c r="O224" s="219"/>
      <c r="P224" s="219"/>
      <c r="Q224" s="217"/>
      <c r="R224" s="217"/>
      <c r="S224" s="217"/>
      <c r="T224" s="217"/>
      <c r="U224" s="217"/>
      <c r="V224" s="217"/>
    </row>
    <row r="225" spans="1:22" ht="15.75" customHeight="1" x14ac:dyDescent="0.2">
      <c r="A225" s="220"/>
      <c r="B225" s="220"/>
      <c r="C225" s="220"/>
      <c r="D225" s="220"/>
      <c r="E225" s="220"/>
      <c r="F225" s="220"/>
      <c r="G225" s="220"/>
      <c r="H225" s="220"/>
      <c r="I225" s="220"/>
      <c r="J225" s="220"/>
      <c r="K225" s="217"/>
      <c r="L225" s="217"/>
      <c r="M225" s="219"/>
      <c r="N225" s="219"/>
      <c r="O225" s="219"/>
      <c r="P225" s="219"/>
      <c r="Q225" s="217"/>
      <c r="R225" s="217"/>
      <c r="S225" s="217"/>
      <c r="T225" s="217"/>
      <c r="U225" s="217"/>
      <c r="V225" s="217"/>
    </row>
    <row r="226" spans="1:22" ht="15.75" customHeight="1" x14ac:dyDescent="0.2">
      <c r="A226" s="220"/>
      <c r="B226" s="220"/>
      <c r="C226" s="220"/>
      <c r="D226" s="220"/>
      <c r="E226" s="220"/>
      <c r="F226" s="220"/>
      <c r="G226" s="220"/>
      <c r="H226" s="220"/>
      <c r="I226" s="220"/>
      <c r="J226" s="220"/>
      <c r="K226" s="217"/>
      <c r="L226" s="217"/>
      <c r="M226" s="219"/>
      <c r="N226" s="219"/>
      <c r="O226" s="219"/>
      <c r="P226" s="219"/>
      <c r="Q226" s="217"/>
      <c r="R226" s="217"/>
      <c r="S226" s="217"/>
      <c r="T226" s="217"/>
      <c r="U226" s="217"/>
      <c r="V226" s="217"/>
    </row>
    <row r="227" spans="1:22" ht="15.75" customHeight="1" x14ac:dyDescent="0.2">
      <c r="A227" s="220"/>
      <c r="B227" s="220"/>
      <c r="C227" s="220"/>
      <c r="D227" s="220"/>
      <c r="E227" s="220"/>
      <c r="F227" s="220"/>
      <c r="G227" s="220"/>
      <c r="H227" s="220"/>
      <c r="I227" s="220"/>
      <c r="J227" s="220"/>
      <c r="K227" s="217"/>
      <c r="L227" s="217"/>
      <c r="M227" s="219"/>
      <c r="N227" s="219"/>
      <c r="O227" s="219"/>
      <c r="P227" s="219"/>
      <c r="Q227" s="217"/>
      <c r="R227" s="217"/>
      <c r="S227" s="217"/>
      <c r="T227" s="217"/>
      <c r="U227" s="217"/>
      <c r="V227" s="217"/>
    </row>
    <row r="228" spans="1:22" ht="15.75" customHeight="1" x14ac:dyDescent="0.2">
      <c r="A228" s="220"/>
      <c r="B228" s="220"/>
      <c r="C228" s="220"/>
      <c r="D228" s="220"/>
      <c r="E228" s="220"/>
      <c r="F228" s="220"/>
      <c r="G228" s="220"/>
      <c r="H228" s="220"/>
      <c r="I228" s="220"/>
      <c r="J228" s="220"/>
      <c r="K228" s="217"/>
      <c r="L228" s="217"/>
      <c r="M228" s="219"/>
      <c r="N228" s="219"/>
      <c r="O228" s="219"/>
      <c r="P228" s="219"/>
      <c r="Q228" s="217"/>
      <c r="R228" s="217"/>
      <c r="S228" s="217"/>
      <c r="T228" s="217"/>
      <c r="U228" s="217"/>
      <c r="V228" s="217"/>
    </row>
    <row r="229" spans="1:22" ht="15.75" customHeight="1" x14ac:dyDescent="0.2">
      <c r="A229" s="220"/>
      <c r="B229" s="220"/>
      <c r="C229" s="220"/>
      <c r="D229" s="220"/>
      <c r="E229" s="220"/>
      <c r="F229" s="220"/>
      <c r="G229" s="220"/>
      <c r="H229" s="220"/>
      <c r="I229" s="220"/>
      <c r="J229" s="220"/>
      <c r="K229" s="217"/>
      <c r="L229" s="217"/>
      <c r="M229" s="219"/>
      <c r="N229" s="219"/>
      <c r="O229" s="219"/>
      <c r="P229" s="219"/>
      <c r="Q229" s="217"/>
      <c r="R229" s="217"/>
      <c r="S229" s="217"/>
      <c r="T229" s="217"/>
      <c r="U229" s="217"/>
      <c r="V229" s="217"/>
    </row>
    <row r="230" spans="1:22" ht="15.75" customHeight="1" x14ac:dyDescent="0.2">
      <c r="A230" s="220"/>
      <c r="B230" s="220"/>
      <c r="C230" s="220"/>
      <c r="D230" s="220"/>
      <c r="E230" s="220"/>
      <c r="F230" s="220"/>
      <c r="G230" s="220"/>
      <c r="H230" s="220"/>
      <c r="I230" s="220"/>
      <c r="J230" s="220"/>
      <c r="K230" s="217"/>
      <c r="L230" s="217"/>
      <c r="M230" s="219"/>
      <c r="N230" s="219"/>
      <c r="O230" s="219"/>
      <c r="P230" s="219"/>
      <c r="Q230" s="217"/>
      <c r="R230" s="217"/>
      <c r="S230" s="217"/>
      <c r="T230" s="217"/>
      <c r="U230" s="217"/>
      <c r="V230" s="217"/>
    </row>
    <row r="231" spans="1:22" ht="15.75" customHeight="1" x14ac:dyDescent="0.2">
      <c r="A231" s="220"/>
      <c r="B231" s="220"/>
      <c r="C231" s="220"/>
      <c r="D231" s="220"/>
      <c r="E231" s="220"/>
      <c r="F231" s="220"/>
      <c r="G231" s="220"/>
      <c r="H231" s="220"/>
      <c r="I231" s="220"/>
      <c r="J231" s="220"/>
      <c r="K231" s="217"/>
      <c r="L231" s="217"/>
      <c r="M231" s="219"/>
      <c r="N231" s="219"/>
      <c r="O231" s="219"/>
      <c r="P231" s="219"/>
      <c r="Q231" s="217"/>
      <c r="R231" s="217"/>
      <c r="S231" s="217"/>
      <c r="T231" s="217"/>
      <c r="U231" s="217"/>
      <c r="V231" s="217"/>
    </row>
    <row r="232" spans="1:22" ht="15.75" customHeight="1" x14ac:dyDescent="0.2">
      <c r="A232" s="220"/>
      <c r="B232" s="220"/>
      <c r="C232" s="220"/>
      <c r="D232" s="220"/>
      <c r="E232" s="220"/>
      <c r="F232" s="220"/>
      <c r="G232" s="220"/>
      <c r="H232" s="220"/>
      <c r="I232" s="220"/>
      <c r="J232" s="220"/>
      <c r="K232" s="217"/>
      <c r="L232" s="217"/>
      <c r="M232" s="219"/>
      <c r="N232" s="219"/>
      <c r="O232" s="219"/>
      <c r="P232" s="219"/>
      <c r="Q232" s="217"/>
      <c r="R232" s="217"/>
      <c r="S232" s="217"/>
      <c r="T232" s="217"/>
      <c r="U232" s="217"/>
      <c r="V232" s="217"/>
    </row>
    <row r="233" spans="1:22" ht="15.75" customHeight="1" x14ac:dyDescent="0.2">
      <c r="A233" s="220"/>
      <c r="B233" s="220"/>
      <c r="C233" s="220"/>
      <c r="D233" s="220"/>
      <c r="E233" s="220"/>
      <c r="F233" s="220"/>
      <c r="G233" s="220"/>
      <c r="H233" s="220"/>
      <c r="I233" s="220"/>
      <c r="J233" s="220"/>
      <c r="K233" s="217"/>
      <c r="L233" s="217"/>
      <c r="M233" s="219"/>
      <c r="N233" s="219"/>
      <c r="O233" s="219"/>
      <c r="P233" s="219"/>
      <c r="Q233" s="217"/>
      <c r="R233" s="217"/>
      <c r="S233" s="217"/>
      <c r="T233" s="217"/>
      <c r="U233" s="217"/>
      <c r="V233" s="217"/>
    </row>
    <row r="234" spans="1:22" ht="15.75" customHeight="1" x14ac:dyDescent="0.2">
      <c r="A234" s="220"/>
      <c r="B234" s="220"/>
      <c r="C234" s="220"/>
      <c r="D234" s="220"/>
      <c r="E234" s="220"/>
      <c r="F234" s="220"/>
      <c r="G234" s="220"/>
      <c r="H234" s="220"/>
      <c r="I234" s="220"/>
      <c r="J234" s="220"/>
      <c r="K234" s="217"/>
      <c r="L234" s="217"/>
      <c r="M234" s="219"/>
      <c r="N234" s="219"/>
      <c r="O234" s="219"/>
      <c r="P234" s="219"/>
      <c r="Q234" s="217"/>
      <c r="R234" s="217"/>
      <c r="S234" s="217"/>
      <c r="T234" s="217"/>
      <c r="U234" s="217"/>
      <c r="V234" s="217"/>
    </row>
    <row r="235" spans="1:22" ht="15.75" customHeight="1" x14ac:dyDescent="0.2">
      <c r="A235" s="220"/>
      <c r="B235" s="220"/>
      <c r="C235" s="220"/>
      <c r="D235" s="220"/>
      <c r="E235" s="220"/>
      <c r="F235" s="220"/>
      <c r="G235" s="220"/>
      <c r="H235" s="220"/>
      <c r="I235" s="220"/>
      <c r="J235" s="220"/>
      <c r="K235" s="217"/>
      <c r="L235" s="217"/>
      <c r="M235" s="219"/>
      <c r="N235" s="219"/>
      <c r="O235" s="219"/>
      <c r="P235" s="219"/>
      <c r="Q235" s="217"/>
      <c r="R235" s="217"/>
      <c r="S235" s="217"/>
      <c r="T235" s="217"/>
      <c r="U235" s="217"/>
      <c r="V235" s="217"/>
    </row>
    <row r="236" spans="1:22" ht="15.75" customHeight="1" x14ac:dyDescent="0.2">
      <c r="A236" s="220"/>
      <c r="B236" s="220"/>
      <c r="C236" s="220"/>
      <c r="D236" s="220"/>
      <c r="E236" s="220"/>
      <c r="F236" s="220"/>
      <c r="G236" s="220"/>
      <c r="H236" s="220"/>
      <c r="I236" s="220"/>
      <c r="J236" s="220"/>
      <c r="K236" s="217"/>
      <c r="L236" s="217"/>
      <c r="M236" s="219"/>
      <c r="N236" s="219"/>
      <c r="O236" s="219"/>
      <c r="P236" s="219"/>
      <c r="Q236" s="217"/>
      <c r="R236" s="217"/>
      <c r="S236" s="217"/>
      <c r="T236" s="217"/>
      <c r="U236" s="217"/>
      <c r="V236" s="217"/>
    </row>
    <row r="237" spans="1:22" ht="15.75" customHeight="1" x14ac:dyDescent="0.2">
      <c r="A237" s="220"/>
      <c r="B237" s="220"/>
      <c r="C237" s="220"/>
      <c r="D237" s="220"/>
      <c r="E237" s="220"/>
      <c r="F237" s="220"/>
      <c r="G237" s="220"/>
      <c r="H237" s="220"/>
      <c r="I237" s="220"/>
      <c r="J237" s="220"/>
      <c r="K237" s="217"/>
      <c r="L237" s="217"/>
      <c r="M237" s="219"/>
      <c r="N237" s="219"/>
      <c r="O237" s="219"/>
      <c r="P237" s="219"/>
      <c r="Q237" s="217"/>
      <c r="R237" s="217"/>
      <c r="S237" s="217"/>
      <c r="T237" s="217"/>
      <c r="U237" s="217"/>
      <c r="V237" s="217"/>
    </row>
    <row r="238" spans="1:22" ht="15.75" customHeight="1" x14ac:dyDescent="0.2">
      <c r="A238" s="220"/>
      <c r="B238" s="220"/>
      <c r="C238" s="220"/>
      <c r="D238" s="220"/>
      <c r="E238" s="220"/>
      <c r="F238" s="220"/>
      <c r="G238" s="220"/>
      <c r="H238" s="220"/>
      <c r="I238" s="220"/>
      <c r="J238" s="220"/>
      <c r="K238" s="217"/>
      <c r="L238" s="217"/>
      <c r="M238" s="219"/>
      <c r="N238" s="219"/>
      <c r="O238" s="219"/>
      <c r="P238" s="219"/>
      <c r="Q238" s="217"/>
      <c r="R238" s="217"/>
      <c r="S238" s="217"/>
      <c r="T238" s="217"/>
      <c r="U238" s="217"/>
      <c r="V238" s="217"/>
    </row>
    <row r="239" spans="1:22" ht="15.75" customHeight="1" x14ac:dyDescent="0.2">
      <c r="A239" s="220"/>
      <c r="B239" s="220"/>
      <c r="C239" s="220"/>
      <c r="D239" s="220"/>
      <c r="E239" s="220"/>
      <c r="F239" s="220"/>
      <c r="G239" s="220"/>
      <c r="H239" s="220"/>
      <c r="I239" s="220"/>
      <c r="J239" s="220"/>
      <c r="K239" s="217"/>
      <c r="L239" s="217"/>
      <c r="M239" s="219"/>
      <c r="N239" s="219"/>
      <c r="O239" s="219"/>
      <c r="P239" s="219"/>
      <c r="Q239" s="217"/>
      <c r="R239" s="217"/>
      <c r="S239" s="217"/>
      <c r="T239" s="217"/>
      <c r="U239" s="217"/>
      <c r="V239" s="217"/>
    </row>
    <row r="240" spans="1:22" ht="15.75" customHeight="1" x14ac:dyDescent="0.2">
      <c r="A240" s="220"/>
      <c r="B240" s="220"/>
      <c r="C240" s="220"/>
      <c r="D240" s="220"/>
      <c r="E240" s="220"/>
      <c r="F240" s="220"/>
      <c r="G240" s="220"/>
      <c r="H240" s="220"/>
      <c r="I240" s="220"/>
      <c r="J240" s="220"/>
      <c r="K240" s="217"/>
      <c r="L240" s="217"/>
      <c r="M240" s="219"/>
      <c r="N240" s="219"/>
      <c r="O240" s="219"/>
      <c r="P240" s="219"/>
      <c r="Q240" s="217"/>
      <c r="R240" s="217"/>
      <c r="S240" s="217"/>
      <c r="T240" s="217"/>
      <c r="U240" s="217"/>
      <c r="V240" s="217"/>
    </row>
    <row r="241" spans="1:22" ht="15.75" customHeight="1" x14ac:dyDescent="0.2">
      <c r="A241" s="220"/>
      <c r="B241" s="220"/>
      <c r="C241" s="220"/>
      <c r="D241" s="220"/>
      <c r="E241" s="220"/>
      <c r="F241" s="220"/>
      <c r="G241" s="220"/>
      <c r="H241" s="220"/>
      <c r="I241" s="220"/>
      <c r="J241" s="220"/>
      <c r="K241" s="217"/>
      <c r="L241" s="217"/>
      <c r="M241" s="219"/>
      <c r="N241" s="219"/>
      <c r="O241" s="219"/>
      <c r="P241" s="219"/>
      <c r="Q241" s="217"/>
      <c r="R241" s="217"/>
      <c r="S241" s="217"/>
      <c r="T241" s="217"/>
      <c r="U241" s="217"/>
      <c r="V241" s="217"/>
    </row>
    <row r="242" spans="1:22" ht="15.75" customHeight="1" x14ac:dyDescent="0.2">
      <c r="A242" s="220"/>
      <c r="B242" s="220"/>
      <c r="C242" s="220"/>
      <c r="D242" s="220"/>
      <c r="E242" s="220"/>
      <c r="F242" s="220"/>
      <c r="G242" s="220"/>
      <c r="H242" s="220"/>
      <c r="I242" s="220"/>
      <c r="J242" s="220"/>
      <c r="K242" s="217"/>
      <c r="L242" s="217"/>
      <c r="M242" s="219"/>
      <c r="N242" s="219"/>
      <c r="O242" s="219"/>
      <c r="P242" s="219"/>
      <c r="Q242" s="217"/>
      <c r="R242" s="217"/>
      <c r="S242" s="217"/>
      <c r="T242" s="217"/>
      <c r="U242" s="217"/>
      <c r="V242" s="217"/>
    </row>
    <row r="243" spans="1:22" ht="15.75" customHeight="1" x14ac:dyDescent="0.2">
      <c r="A243" s="220"/>
      <c r="B243" s="220"/>
      <c r="C243" s="220"/>
      <c r="D243" s="220"/>
      <c r="E243" s="220"/>
      <c r="F243" s="220"/>
      <c r="G243" s="220"/>
      <c r="H243" s="220"/>
      <c r="I243" s="220"/>
      <c r="J243" s="220"/>
      <c r="K243" s="217"/>
      <c r="L243" s="217"/>
      <c r="M243" s="219"/>
      <c r="N243" s="219"/>
      <c r="O243" s="219"/>
      <c r="P243" s="219"/>
      <c r="Q243" s="217"/>
      <c r="R243" s="217"/>
      <c r="S243" s="217"/>
      <c r="T243" s="217"/>
      <c r="U243" s="217"/>
      <c r="V243" s="217"/>
    </row>
    <row r="244" spans="1:22" ht="15.75" customHeight="1" x14ac:dyDescent="0.2">
      <c r="A244" s="220"/>
      <c r="B244" s="220"/>
      <c r="C244" s="220"/>
      <c r="D244" s="220"/>
      <c r="E244" s="220"/>
      <c r="F244" s="220"/>
      <c r="G244" s="220"/>
      <c r="H244" s="220"/>
      <c r="I244" s="220"/>
      <c r="J244" s="220"/>
      <c r="K244" s="217"/>
      <c r="L244" s="217"/>
      <c r="M244" s="219"/>
      <c r="N244" s="219"/>
      <c r="O244" s="219"/>
      <c r="P244" s="219"/>
      <c r="Q244" s="217"/>
      <c r="R244" s="217"/>
      <c r="S244" s="217"/>
      <c r="T244" s="217"/>
      <c r="U244" s="217"/>
      <c r="V244" s="217"/>
    </row>
    <row r="245" spans="1:22" ht="15.75" customHeight="1" x14ac:dyDescent="0.2">
      <c r="A245" s="220"/>
      <c r="B245" s="220"/>
      <c r="C245" s="220"/>
      <c r="D245" s="220"/>
      <c r="E245" s="220"/>
      <c r="F245" s="220"/>
      <c r="G245" s="220"/>
      <c r="H245" s="220"/>
      <c r="I245" s="220"/>
      <c r="J245" s="220"/>
      <c r="K245" s="217"/>
      <c r="L245" s="217"/>
      <c r="M245" s="219"/>
      <c r="N245" s="219"/>
      <c r="O245" s="219"/>
      <c r="P245" s="219"/>
      <c r="Q245" s="217"/>
      <c r="R245" s="217"/>
      <c r="S245" s="217"/>
      <c r="T245" s="217"/>
      <c r="U245" s="217"/>
      <c r="V245" s="217"/>
    </row>
    <row r="246" spans="1:22" ht="15.75" customHeight="1" x14ac:dyDescent="0.2">
      <c r="A246" s="220"/>
      <c r="B246" s="220"/>
      <c r="C246" s="220"/>
      <c r="D246" s="220"/>
      <c r="E246" s="220"/>
      <c r="F246" s="220"/>
      <c r="G246" s="220"/>
      <c r="H246" s="220"/>
      <c r="I246" s="220"/>
      <c r="J246" s="220"/>
      <c r="K246" s="217"/>
      <c r="L246" s="217"/>
      <c r="M246" s="219"/>
      <c r="N246" s="219"/>
      <c r="O246" s="219"/>
      <c r="P246" s="219"/>
      <c r="Q246" s="217"/>
      <c r="R246" s="217"/>
      <c r="S246" s="217"/>
      <c r="T246" s="217"/>
      <c r="U246" s="217"/>
      <c r="V246" s="217"/>
    </row>
    <row r="247" spans="1:22" ht="15.75" customHeight="1" x14ac:dyDescent="0.2">
      <c r="A247" s="220"/>
      <c r="B247" s="220"/>
      <c r="C247" s="220"/>
      <c r="D247" s="220"/>
      <c r="E247" s="220"/>
      <c r="F247" s="220"/>
      <c r="G247" s="220"/>
      <c r="H247" s="220"/>
      <c r="I247" s="220"/>
      <c r="J247" s="220"/>
      <c r="K247" s="217"/>
      <c r="L247" s="217"/>
      <c r="M247" s="219"/>
      <c r="N247" s="219"/>
      <c r="O247" s="219"/>
      <c r="P247" s="219"/>
      <c r="Q247" s="217"/>
      <c r="R247" s="217"/>
      <c r="S247" s="217"/>
      <c r="T247" s="217"/>
      <c r="U247" s="217"/>
      <c r="V247" s="217"/>
    </row>
    <row r="248" spans="1:22" ht="15.75" customHeight="1" x14ac:dyDescent="0.2">
      <c r="A248" s="220"/>
      <c r="B248" s="220"/>
      <c r="C248" s="220"/>
      <c r="D248" s="220"/>
      <c r="E248" s="220"/>
      <c r="F248" s="220"/>
      <c r="G248" s="220"/>
      <c r="H248" s="220"/>
      <c r="I248" s="220"/>
      <c r="J248" s="220"/>
      <c r="K248" s="217"/>
      <c r="L248" s="217"/>
      <c r="M248" s="219"/>
      <c r="N248" s="219"/>
      <c r="O248" s="219"/>
      <c r="P248" s="219"/>
      <c r="Q248" s="217"/>
      <c r="R248" s="217"/>
      <c r="S248" s="217"/>
      <c r="T248" s="217"/>
      <c r="U248" s="217"/>
      <c r="V248" s="217"/>
    </row>
    <row r="249" spans="1:22" ht="15.75" customHeight="1" x14ac:dyDescent="0.2">
      <c r="A249" s="220"/>
      <c r="B249" s="220"/>
      <c r="C249" s="220"/>
      <c r="D249" s="220"/>
      <c r="E249" s="220"/>
      <c r="F249" s="220"/>
      <c r="G249" s="220"/>
      <c r="H249" s="220"/>
      <c r="I249" s="220"/>
      <c r="J249" s="220"/>
      <c r="K249" s="217"/>
      <c r="L249" s="217"/>
      <c r="M249" s="219"/>
      <c r="N249" s="219"/>
      <c r="O249" s="219"/>
      <c r="P249" s="219"/>
      <c r="Q249" s="217"/>
      <c r="R249" s="217"/>
      <c r="S249" s="217"/>
      <c r="T249" s="217"/>
      <c r="U249" s="217"/>
      <c r="V249" s="217"/>
    </row>
    <row r="250" spans="1:22" ht="15.75" customHeight="1" x14ac:dyDescent="0.2">
      <c r="A250" s="220"/>
      <c r="B250" s="220"/>
      <c r="C250" s="220"/>
      <c r="D250" s="220"/>
      <c r="E250" s="220"/>
      <c r="F250" s="220"/>
      <c r="G250" s="220"/>
      <c r="H250" s="220"/>
      <c r="I250" s="220"/>
      <c r="J250" s="220"/>
      <c r="K250" s="217"/>
      <c r="L250" s="217"/>
      <c r="M250" s="219"/>
      <c r="N250" s="219"/>
      <c r="O250" s="219"/>
      <c r="P250" s="219"/>
      <c r="Q250" s="217"/>
      <c r="R250" s="217"/>
      <c r="S250" s="217"/>
      <c r="T250" s="217"/>
      <c r="U250" s="217"/>
      <c r="V250" s="217"/>
    </row>
    <row r="251" spans="1:22" ht="15.75" customHeight="1" x14ac:dyDescent="0.2">
      <c r="A251" s="220"/>
      <c r="B251" s="220"/>
      <c r="C251" s="220"/>
      <c r="D251" s="220"/>
      <c r="E251" s="220"/>
      <c r="F251" s="220"/>
      <c r="G251" s="220"/>
      <c r="H251" s="220"/>
      <c r="I251" s="220"/>
      <c r="J251" s="220"/>
      <c r="K251" s="217"/>
      <c r="L251" s="217"/>
      <c r="M251" s="219"/>
      <c r="N251" s="219"/>
      <c r="O251" s="219"/>
      <c r="P251" s="219"/>
      <c r="Q251" s="217"/>
      <c r="R251" s="217"/>
      <c r="S251" s="217"/>
      <c r="T251" s="217"/>
      <c r="U251" s="217"/>
      <c r="V251" s="217"/>
    </row>
    <row r="252" spans="1:22" ht="15.75" customHeight="1" x14ac:dyDescent="0.2">
      <c r="A252" s="220"/>
      <c r="B252" s="220"/>
      <c r="C252" s="220"/>
      <c r="D252" s="220"/>
      <c r="E252" s="220"/>
      <c r="F252" s="220"/>
      <c r="G252" s="220"/>
      <c r="H252" s="220"/>
      <c r="I252" s="220"/>
      <c r="J252" s="220"/>
      <c r="K252" s="217"/>
      <c r="L252" s="217"/>
      <c r="M252" s="219"/>
      <c r="N252" s="219"/>
      <c r="O252" s="219"/>
      <c r="P252" s="219"/>
      <c r="Q252" s="217"/>
      <c r="R252" s="217"/>
      <c r="S252" s="217"/>
      <c r="T252" s="217"/>
      <c r="U252" s="217"/>
      <c r="V252" s="217"/>
    </row>
    <row r="253" spans="1:22" ht="15.75" customHeight="1" x14ac:dyDescent="0.2">
      <c r="A253" s="220"/>
      <c r="B253" s="220"/>
      <c r="C253" s="220"/>
      <c r="D253" s="220"/>
      <c r="E253" s="220"/>
      <c r="F253" s="220"/>
      <c r="G253" s="220"/>
      <c r="H253" s="220"/>
      <c r="I253" s="220"/>
      <c r="J253" s="220"/>
      <c r="K253" s="217"/>
      <c r="L253" s="217"/>
      <c r="M253" s="219"/>
      <c r="N253" s="219"/>
      <c r="O253" s="219"/>
      <c r="P253" s="219"/>
      <c r="Q253" s="217"/>
      <c r="R253" s="217"/>
      <c r="S253" s="217"/>
      <c r="T253" s="217"/>
      <c r="U253" s="217"/>
      <c r="V253" s="217"/>
    </row>
    <row r="254" spans="1:22" ht="15.75" customHeight="1" x14ac:dyDescent="0.2">
      <c r="A254" s="220"/>
      <c r="B254" s="220"/>
      <c r="C254" s="220"/>
      <c r="D254" s="220"/>
      <c r="E254" s="220"/>
      <c r="F254" s="220"/>
      <c r="G254" s="220"/>
      <c r="H254" s="220"/>
      <c r="I254" s="220"/>
      <c r="J254" s="220"/>
      <c r="K254" s="217"/>
      <c r="L254" s="217"/>
      <c r="M254" s="219"/>
      <c r="N254" s="219"/>
      <c r="O254" s="219"/>
      <c r="P254" s="219"/>
      <c r="Q254" s="217"/>
      <c r="R254" s="217"/>
      <c r="S254" s="217"/>
      <c r="T254" s="217"/>
      <c r="U254" s="217"/>
      <c r="V254" s="217"/>
    </row>
    <row r="255" spans="1:22" ht="15.75" customHeight="1" x14ac:dyDescent="0.2">
      <c r="A255" s="220"/>
      <c r="B255" s="220"/>
      <c r="C255" s="220"/>
      <c r="D255" s="220"/>
      <c r="E255" s="220"/>
      <c r="F255" s="220"/>
      <c r="G255" s="220"/>
      <c r="H255" s="220"/>
      <c r="I255" s="220"/>
      <c r="J255" s="220"/>
      <c r="K255" s="217"/>
      <c r="L255" s="217"/>
      <c r="M255" s="219"/>
      <c r="N255" s="219"/>
      <c r="O255" s="219"/>
      <c r="P255" s="219"/>
      <c r="Q255" s="217"/>
      <c r="R255" s="217"/>
      <c r="S255" s="217"/>
      <c r="T255" s="217"/>
      <c r="U255" s="217"/>
      <c r="V255" s="217"/>
    </row>
    <row r="256" spans="1:22" ht="15.75" customHeight="1" x14ac:dyDescent="0.2">
      <c r="A256" s="220"/>
      <c r="B256" s="220"/>
      <c r="C256" s="220"/>
      <c r="D256" s="220"/>
      <c r="E256" s="220"/>
      <c r="F256" s="220"/>
      <c r="G256" s="220"/>
      <c r="H256" s="220"/>
      <c r="I256" s="220"/>
      <c r="J256" s="220"/>
      <c r="K256" s="217"/>
      <c r="L256" s="217"/>
      <c r="M256" s="219"/>
      <c r="N256" s="219"/>
      <c r="O256" s="219"/>
      <c r="P256" s="219"/>
      <c r="Q256" s="217"/>
      <c r="R256" s="217"/>
      <c r="S256" s="217"/>
      <c r="T256" s="217"/>
      <c r="U256" s="217"/>
      <c r="V256" s="217"/>
    </row>
    <row r="257" spans="1:22" ht="15.75" customHeight="1" x14ac:dyDescent="0.2">
      <c r="A257" s="220"/>
      <c r="B257" s="220"/>
      <c r="C257" s="220"/>
      <c r="D257" s="220"/>
      <c r="E257" s="220"/>
      <c r="F257" s="220"/>
      <c r="G257" s="220"/>
      <c r="H257" s="220"/>
      <c r="I257" s="220"/>
      <c r="J257" s="220"/>
      <c r="K257" s="217"/>
      <c r="L257" s="217"/>
      <c r="M257" s="219"/>
      <c r="N257" s="219"/>
      <c r="O257" s="219"/>
      <c r="P257" s="219"/>
      <c r="Q257" s="217"/>
      <c r="R257" s="217"/>
      <c r="S257" s="217"/>
      <c r="T257" s="217"/>
      <c r="U257" s="217"/>
      <c r="V257" s="217"/>
    </row>
    <row r="258" spans="1:22" ht="15.75" customHeight="1" x14ac:dyDescent="0.2">
      <c r="A258" s="220"/>
      <c r="B258" s="220"/>
      <c r="C258" s="220"/>
      <c r="D258" s="220"/>
      <c r="E258" s="220"/>
      <c r="F258" s="220"/>
      <c r="G258" s="220"/>
      <c r="H258" s="220"/>
      <c r="I258" s="220"/>
      <c r="J258" s="220"/>
      <c r="K258" s="217"/>
      <c r="L258" s="217"/>
      <c r="M258" s="219"/>
      <c r="N258" s="219"/>
      <c r="O258" s="219"/>
      <c r="P258" s="219"/>
      <c r="Q258" s="217"/>
      <c r="R258" s="217"/>
      <c r="S258" s="217"/>
      <c r="T258" s="217"/>
      <c r="U258" s="217"/>
      <c r="V258" s="217"/>
    </row>
    <row r="259" spans="1:22" ht="15.75" customHeight="1" x14ac:dyDescent="0.2">
      <c r="A259" s="220"/>
      <c r="B259" s="220"/>
      <c r="C259" s="220"/>
      <c r="D259" s="220"/>
      <c r="E259" s="220"/>
      <c r="F259" s="220"/>
      <c r="G259" s="220"/>
      <c r="H259" s="220"/>
      <c r="I259" s="220"/>
      <c r="J259" s="220"/>
      <c r="K259" s="217"/>
      <c r="L259" s="217"/>
      <c r="M259" s="219"/>
      <c r="N259" s="219"/>
      <c r="O259" s="219"/>
      <c r="P259" s="219"/>
      <c r="Q259" s="217"/>
      <c r="R259" s="217"/>
      <c r="S259" s="217"/>
      <c r="T259" s="217"/>
      <c r="U259" s="217"/>
      <c r="V259" s="217"/>
    </row>
    <row r="260" spans="1:22" ht="15.75" customHeight="1" x14ac:dyDescent="0.2">
      <c r="A260" s="220"/>
      <c r="B260" s="220"/>
      <c r="C260" s="220"/>
      <c r="D260" s="220"/>
      <c r="E260" s="220"/>
      <c r="F260" s="220"/>
      <c r="G260" s="220"/>
      <c r="H260" s="220"/>
      <c r="I260" s="220"/>
      <c r="J260" s="220"/>
      <c r="K260" s="217"/>
      <c r="L260" s="217"/>
      <c r="M260" s="219"/>
      <c r="N260" s="219"/>
      <c r="O260" s="219"/>
      <c r="P260" s="219"/>
      <c r="Q260" s="217"/>
      <c r="R260" s="217"/>
      <c r="S260" s="217"/>
      <c r="T260" s="217"/>
      <c r="U260" s="217"/>
      <c r="V260" s="217"/>
    </row>
    <row r="261" spans="1:22" ht="15.75" customHeight="1" x14ac:dyDescent="0.2">
      <c r="A261" s="220"/>
      <c r="B261" s="220"/>
      <c r="C261" s="220"/>
      <c r="D261" s="220"/>
      <c r="E261" s="220"/>
      <c r="F261" s="220"/>
      <c r="G261" s="220"/>
      <c r="H261" s="220"/>
      <c r="I261" s="220"/>
      <c r="J261" s="220"/>
      <c r="K261" s="217"/>
      <c r="L261" s="217"/>
      <c r="M261" s="219"/>
      <c r="N261" s="219"/>
      <c r="O261" s="219"/>
      <c r="P261" s="219"/>
      <c r="Q261" s="217"/>
      <c r="R261" s="217"/>
      <c r="S261" s="217"/>
      <c r="T261" s="217"/>
      <c r="U261" s="217"/>
      <c r="V261" s="217"/>
    </row>
    <row r="262" spans="1:22" ht="15.75" customHeight="1" x14ac:dyDescent="0.2">
      <c r="A262" s="220"/>
      <c r="B262" s="220"/>
      <c r="C262" s="220"/>
      <c r="D262" s="220"/>
      <c r="E262" s="220"/>
      <c r="F262" s="220"/>
      <c r="G262" s="220"/>
      <c r="H262" s="220"/>
      <c r="I262" s="220"/>
      <c r="J262" s="220"/>
      <c r="K262" s="217"/>
      <c r="L262" s="217"/>
      <c r="M262" s="219"/>
      <c r="N262" s="219"/>
      <c r="O262" s="219"/>
      <c r="P262" s="219"/>
      <c r="Q262" s="217"/>
      <c r="R262" s="217"/>
      <c r="S262" s="217"/>
      <c r="T262" s="217"/>
      <c r="U262" s="217"/>
      <c r="V262" s="217"/>
    </row>
    <row r="263" spans="1:22" ht="15.75" customHeight="1" x14ac:dyDescent="0.2">
      <c r="A263" s="220"/>
      <c r="B263" s="220"/>
      <c r="C263" s="220"/>
      <c r="D263" s="220"/>
      <c r="E263" s="220"/>
      <c r="F263" s="220"/>
      <c r="G263" s="220"/>
      <c r="H263" s="220"/>
      <c r="I263" s="220"/>
      <c r="J263" s="220"/>
      <c r="K263" s="217"/>
      <c r="L263" s="217"/>
      <c r="M263" s="219"/>
      <c r="N263" s="219"/>
      <c r="O263" s="219"/>
      <c r="P263" s="219"/>
      <c r="Q263" s="217"/>
      <c r="R263" s="217"/>
      <c r="S263" s="217"/>
      <c r="T263" s="217"/>
      <c r="U263" s="217"/>
      <c r="V263" s="217"/>
    </row>
    <row r="264" spans="1:22" ht="15.75" customHeight="1" x14ac:dyDescent="0.2">
      <c r="A264" s="220"/>
      <c r="B264" s="220"/>
      <c r="C264" s="220"/>
      <c r="D264" s="220"/>
      <c r="E264" s="220"/>
      <c r="F264" s="220"/>
      <c r="G264" s="220"/>
      <c r="H264" s="220"/>
      <c r="I264" s="220"/>
      <c r="J264" s="220"/>
      <c r="K264" s="217"/>
      <c r="L264" s="217"/>
      <c r="M264" s="219"/>
      <c r="N264" s="219"/>
      <c r="O264" s="219"/>
      <c r="P264" s="219"/>
      <c r="Q264" s="217"/>
      <c r="R264" s="217"/>
      <c r="S264" s="217"/>
      <c r="T264" s="217"/>
      <c r="U264" s="217"/>
      <c r="V264" s="217"/>
    </row>
    <row r="265" spans="1:22" ht="15.75" customHeight="1" x14ac:dyDescent="0.2">
      <c r="A265" s="220"/>
      <c r="B265" s="220"/>
      <c r="C265" s="220"/>
      <c r="D265" s="220"/>
      <c r="E265" s="220"/>
      <c r="F265" s="220"/>
      <c r="G265" s="220"/>
      <c r="H265" s="220"/>
      <c r="I265" s="220"/>
      <c r="J265" s="220"/>
      <c r="K265" s="217"/>
      <c r="L265" s="217"/>
      <c r="M265" s="219"/>
      <c r="N265" s="219"/>
      <c r="O265" s="219"/>
      <c r="P265" s="219"/>
      <c r="Q265" s="217"/>
      <c r="R265" s="217"/>
      <c r="S265" s="217"/>
      <c r="T265" s="217"/>
      <c r="U265" s="217"/>
      <c r="V265" s="217"/>
    </row>
    <row r="266" spans="1:22" ht="15.75" customHeight="1" x14ac:dyDescent="0.2">
      <c r="A266" s="220"/>
      <c r="B266" s="220"/>
      <c r="C266" s="220"/>
      <c r="D266" s="220"/>
      <c r="E266" s="220"/>
      <c r="F266" s="220"/>
      <c r="G266" s="220"/>
      <c r="H266" s="220"/>
      <c r="I266" s="220"/>
      <c r="J266" s="220"/>
      <c r="K266" s="217"/>
      <c r="L266" s="217"/>
      <c r="M266" s="219"/>
      <c r="N266" s="219"/>
      <c r="O266" s="219"/>
      <c r="P266" s="219"/>
      <c r="Q266" s="217"/>
      <c r="R266" s="217"/>
      <c r="S266" s="217"/>
      <c r="T266" s="217"/>
      <c r="U266" s="217"/>
      <c r="V266" s="217"/>
    </row>
    <row r="267" spans="1:22" ht="15.75" customHeight="1" x14ac:dyDescent="0.2">
      <c r="A267" s="220"/>
      <c r="B267" s="220"/>
      <c r="C267" s="220"/>
      <c r="D267" s="220"/>
      <c r="E267" s="220"/>
      <c r="F267" s="220"/>
      <c r="G267" s="220"/>
      <c r="H267" s="220"/>
      <c r="I267" s="220"/>
      <c r="J267" s="220"/>
      <c r="K267" s="217"/>
      <c r="L267" s="217"/>
      <c r="M267" s="219"/>
      <c r="N267" s="219"/>
      <c r="O267" s="219"/>
      <c r="P267" s="219"/>
      <c r="Q267" s="217"/>
      <c r="R267" s="217"/>
      <c r="S267" s="217"/>
      <c r="T267" s="217"/>
      <c r="U267" s="217"/>
      <c r="V267" s="217"/>
    </row>
    <row r="268" spans="1:22" ht="15.75" customHeight="1" x14ac:dyDescent="0.2">
      <c r="A268" s="220"/>
      <c r="B268" s="220"/>
      <c r="C268" s="220"/>
      <c r="D268" s="220"/>
      <c r="E268" s="220"/>
      <c r="F268" s="220"/>
      <c r="G268" s="220"/>
      <c r="H268" s="220"/>
      <c r="I268" s="220"/>
      <c r="J268" s="220"/>
      <c r="K268" s="217"/>
      <c r="L268" s="217"/>
      <c r="M268" s="219"/>
      <c r="N268" s="219"/>
      <c r="O268" s="219"/>
      <c r="P268" s="219"/>
      <c r="Q268" s="217"/>
      <c r="R268" s="217"/>
      <c r="S268" s="217"/>
      <c r="T268" s="217"/>
      <c r="U268" s="217"/>
      <c r="V268" s="217"/>
    </row>
    <row r="269" spans="1:22" ht="15.75" customHeight="1" x14ac:dyDescent="0.2">
      <c r="A269" s="220"/>
      <c r="B269" s="220"/>
      <c r="C269" s="220"/>
      <c r="D269" s="220"/>
      <c r="E269" s="220"/>
      <c r="F269" s="220"/>
      <c r="G269" s="220"/>
      <c r="H269" s="220"/>
      <c r="I269" s="220"/>
      <c r="J269" s="220"/>
      <c r="K269" s="217"/>
      <c r="L269" s="217"/>
      <c r="M269" s="219"/>
      <c r="N269" s="219"/>
      <c r="O269" s="219"/>
      <c r="P269" s="219"/>
      <c r="Q269" s="217"/>
      <c r="R269" s="217"/>
      <c r="S269" s="217"/>
      <c r="T269" s="217"/>
      <c r="U269" s="217"/>
      <c r="V269" s="217"/>
    </row>
    <row r="270" spans="1:22" ht="15.75" customHeight="1" x14ac:dyDescent="0.2">
      <c r="A270" s="220"/>
      <c r="B270" s="220"/>
      <c r="C270" s="220"/>
      <c r="D270" s="220"/>
      <c r="E270" s="220"/>
      <c r="F270" s="220"/>
      <c r="G270" s="220"/>
      <c r="H270" s="220"/>
      <c r="I270" s="220"/>
      <c r="J270" s="220"/>
      <c r="K270" s="217"/>
      <c r="L270" s="217"/>
      <c r="M270" s="219"/>
      <c r="N270" s="219"/>
      <c r="O270" s="219"/>
      <c r="P270" s="219"/>
      <c r="Q270" s="217"/>
      <c r="R270" s="217"/>
      <c r="S270" s="217"/>
      <c r="T270" s="217"/>
      <c r="U270" s="217"/>
      <c r="V270" s="217"/>
    </row>
    <row r="271" spans="1:22" ht="15.75" customHeight="1" x14ac:dyDescent="0.2">
      <c r="A271" s="220"/>
      <c r="B271" s="220"/>
      <c r="C271" s="220"/>
      <c r="D271" s="220"/>
      <c r="E271" s="220"/>
      <c r="F271" s="220"/>
      <c r="G271" s="220"/>
      <c r="H271" s="220"/>
      <c r="I271" s="220"/>
      <c r="J271" s="220"/>
      <c r="K271" s="217"/>
      <c r="L271" s="217"/>
      <c r="M271" s="219"/>
      <c r="N271" s="219"/>
      <c r="O271" s="219"/>
      <c r="P271" s="219"/>
      <c r="Q271" s="217"/>
      <c r="R271" s="217"/>
      <c r="S271" s="217"/>
      <c r="T271" s="217"/>
      <c r="U271" s="217"/>
      <c r="V271" s="217"/>
    </row>
    <row r="272" spans="1:22" ht="15.75" customHeight="1" x14ac:dyDescent="0.2">
      <c r="A272" s="220"/>
      <c r="B272" s="220"/>
      <c r="C272" s="220"/>
      <c r="D272" s="220"/>
      <c r="E272" s="220"/>
      <c r="F272" s="220"/>
      <c r="G272" s="220"/>
      <c r="H272" s="220"/>
      <c r="I272" s="220"/>
      <c r="J272" s="220"/>
      <c r="K272" s="217"/>
      <c r="L272" s="217"/>
      <c r="M272" s="219"/>
      <c r="N272" s="219"/>
      <c r="O272" s="219"/>
      <c r="P272" s="219"/>
      <c r="Q272" s="217"/>
      <c r="R272" s="217"/>
      <c r="S272" s="217"/>
      <c r="T272" s="217"/>
      <c r="U272" s="217"/>
      <c r="V272" s="217"/>
    </row>
    <row r="273" spans="1:22" ht="15.75" customHeight="1" x14ac:dyDescent="0.2">
      <c r="A273" s="220"/>
      <c r="B273" s="220"/>
      <c r="C273" s="220"/>
      <c r="D273" s="220"/>
      <c r="E273" s="220"/>
      <c r="F273" s="220"/>
      <c r="G273" s="220"/>
      <c r="H273" s="220"/>
      <c r="I273" s="220"/>
      <c r="J273" s="220"/>
      <c r="K273" s="217"/>
      <c r="L273" s="217"/>
      <c r="M273" s="219"/>
      <c r="N273" s="219"/>
      <c r="O273" s="219"/>
      <c r="P273" s="219"/>
      <c r="Q273" s="217"/>
      <c r="R273" s="217"/>
      <c r="S273" s="217"/>
      <c r="T273" s="217"/>
      <c r="U273" s="217"/>
      <c r="V273" s="217"/>
    </row>
    <row r="274" spans="1:22" ht="15.75" customHeight="1" x14ac:dyDescent="0.2">
      <c r="A274" s="220"/>
      <c r="B274" s="220"/>
      <c r="C274" s="220"/>
      <c r="D274" s="220"/>
      <c r="E274" s="220"/>
      <c r="F274" s="220"/>
      <c r="G274" s="220"/>
      <c r="H274" s="220"/>
      <c r="I274" s="220"/>
      <c r="J274" s="220"/>
      <c r="K274" s="217"/>
      <c r="L274" s="217"/>
      <c r="M274" s="219"/>
      <c r="N274" s="219"/>
      <c r="O274" s="219"/>
      <c r="P274" s="219"/>
      <c r="Q274" s="217"/>
      <c r="R274" s="217"/>
      <c r="S274" s="217"/>
      <c r="T274" s="217"/>
      <c r="U274" s="217"/>
      <c r="V274" s="217"/>
    </row>
    <row r="275" spans="1:22" ht="15.75" customHeight="1" x14ac:dyDescent="0.2">
      <c r="A275" s="220"/>
      <c r="B275" s="220"/>
      <c r="C275" s="220"/>
      <c r="D275" s="220"/>
      <c r="E275" s="220"/>
      <c r="F275" s="220"/>
      <c r="G275" s="220"/>
      <c r="H275" s="220"/>
      <c r="I275" s="220"/>
      <c r="J275" s="220"/>
      <c r="K275" s="217"/>
      <c r="L275" s="217"/>
      <c r="M275" s="219"/>
      <c r="N275" s="219"/>
      <c r="O275" s="219"/>
      <c r="P275" s="219"/>
      <c r="Q275" s="217"/>
      <c r="R275" s="217"/>
      <c r="S275" s="217"/>
      <c r="T275" s="217"/>
      <c r="U275" s="217"/>
      <c r="V275" s="217"/>
    </row>
    <row r="276" spans="1:22" ht="15.75" customHeight="1" x14ac:dyDescent="0.2">
      <c r="A276" s="220"/>
      <c r="B276" s="220"/>
      <c r="C276" s="220"/>
      <c r="D276" s="220"/>
      <c r="E276" s="220"/>
      <c r="F276" s="220"/>
      <c r="G276" s="220"/>
      <c r="H276" s="220"/>
      <c r="I276" s="220"/>
      <c r="J276" s="220"/>
      <c r="K276" s="217"/>
      <c r="L276" s="217"/>
      <c r="M276" s="219"/>
      <c r="N276" s="219"/>
      <c r="O276" s="219"/>
      <c r="P276" s="219"/>
      <c r="Q276" s="217"/>
      <c r="R276" s="217"/>
      <c r="S276" s="217"/>
      <c r="T276" s="217"/>
      <c r="U276" s="217"/>
      <c r="V276" s="217"/>
    </row>
    <row r="277" spans="1:22" ht="15.75" customHeight="1" x14ac:dyDescent="0.2">
      <c r="A277" s="220"/>
      <c r="B277" s="220"/>
      <c r="C277" s="220"/>
      <c r="D277" s="220"/>
      <c r="E277" s="220"/>
      <c r="F277" s="220"/>
      <c r="G277" s="220"/>
      <c r="H277" s="220"/>
      <c r="I277" s="220"/>
      <c r="J277" s="220"/>
      <c r="K277" s="217"/>
      <c r="L277" s="217"/>
      <c r="M277" s="219"/>
      <c r="N277" s="219"/>
      <c r="O277" s="219"/>
      <c r="P277" s="219"/>
      <c r="Q277" s="217"/>
      <c r="R277" s="217"/>
      <c r="S277" s="217"/>
      <c r="T277" s="217"/>
      <c r="U277" s="217"/>
      <c r="V277" s="217"/>
    </row>
    <row r="278" spans="1:22" ht="15.75" customHeight="1" x14ac:dyDescent="0.2">
      <c r="A278" s="220"/>
      <c r="B278" s="220"/>
      <c r="C278" s="220"/>
      <c r="D278" s="220"/>
      <c r="E278" s="220"/>
      <c r="F278" s="220"/>
      <c r="G278" s="220"/>
      <c r="H278" s="220"/>
      <c r="I278" s="220"/>
      <c r="J278" s="220"/>
      <c r="K278" s="217"/>
      <c r="L278" s="217"/>
      <c r="M278" s="219"/>
      <c r="N278" s="219"/>
      <c r="O278" s="219"/>
      <c r="P278" s="219"/>
      <c r="Q278" s="217"/>
      <c r="R278" s="217"/>
      <c r="S278" s="217"/>
      <c r="T278" s="217"/>
      <c r="U278" s="217"/>
      <c r="V278" s="217"/>
    </row>
    <row r="279" spans="1:22" ht="15.75" customHeight="1" x14ac:dyDescent="0.2">
      <c r="A279" s="220"/>
      <c r="B279" s="220"/>
      <c r="C279" s="220"/>
      <c r="D279" s="220"/>
      <c r="E279" s="220"/>
      <c r="F279" s="220"/>
      <c r="G279" s="220"/>
      <c r="H279" s="220"/>
      <c r="I279" s="220"/>
      <c r="J279" s="220"/>
      <c r="K279" s="217"/>
      <c r="L279" s="217"/>
      <c r="M279" s="219"/>
      <c r="N279" s="219"/>
      <c r="O279" s="219"/>
      <c r="P279" s="219"/>
      <c r="Q279" s="217"/>
      <c r="R279" s="217"/>
      <c r="S279" s="217"/>
      <c r="T279" s="217"/>
      <c r="U279" s="217"/>
      <c r="V279" s="217"/>
    </row>
    <row r="280" spans="1:22" ht="15.75" customHeight="1" x14ac:dyDescent="0.2">
      <c r="A280" s="220"/>
      <c r="B280" s="220"/>
      <c r="C280" s="220"/>
      <c r="D280" s="220"/>
      <c r="E280" s="220"/>
      <c r="F280" s="220"/>
      <c r="G280" s="220"/>
      <c r="H280" s="220"/>
      <c r="I280" s="220"/>
      <c r="J280" s="220"/>
      <c r="K280" s="217"/>
      <c r="L280" s="217"/>
      <c r="M280" s="219"/>
      <c r="N280" s="219"/>
      <c r="O280" s="219"/>
      <c r="P280" s="219"/>
      <c r="Q280" s="217"/>
      <c r="R280" s="217"/>
      <c r="S280" s="217"/>
      <c r="T280" s="217"/>
      <c r="U280" s="217"/>
      <c r="V280" s="217"/>
    </row>
    <row r="281" spans="1:22" ht="15.75" customHeight="1" x14ac:dyDescent="0.2">
      <c r="A281" s="220"/>
      <c r="B281" s="220"/>
      <c r="C281" s="220"/>
      <c r="D281" s="220"/>
      <c r="E281" s="220"/>
      <c r="F281" s="220"/>
      <c r="G281" s="220"/>
      <c r="H281" s="220"/>
      <c r="I281" s="220"/>
      <c r="J281" s="220"/>
      <c r="K281" s="217"/>
      <c r="L281" s="217"/>
      <c r="M281" s="219"/>
      <c r="N281" s="219"/>
      <c r="O281" s="219"/>
      <c r="P281" s="219"/>
      <c r="Q281" s="217"/>
      <c r="R281" s="217"/>
      <c r="S281" s="217"/>
      <c r="T281" s="217"/>
      <c r="U281" s="217"/>
      <c r="V281" s="217"/>
    </row>
    <row r="282" spans="1:22" ht="15.75" customHeight="1" x14ac:dyDescent="0.2">
      <c r="A282" s="220"/>
      <c r="B282" s="220"/>
      <c r="C282" s="220"/>
      <c r="D282" s="220"/>
      <c r="E282" s="220"/>
      <c r="F282" s="220"/>
      <c r="G282" s="220"/>
      <c r="H282" s="220"/>
      <c r="I282" s="220"/>
      <c r="J282" s="220"/>
      <c r="K282" s="217"/>
      <c r="L282" s="217"/>
      <c r="M282" s="219"/>
      <c r="N282" s="219"/>
      <c r="O282" s="219"/>
      <c r="P282" s="219"/>
      <c r="Q282" s="217"/>
      <c r="R282" s="217"/>
      <c r="S282" s="217"/>
      <c r="T282" s="217"/>
      <c r="U282" s="217"/>
      <c r="V282" s="217"/>
    </row>
    <row r="283" spans="1:22" ht="15.75" customHeight="1" x14ac:dyDescent="0.2">
      <c r="A283" s="220"/>
      <c r="B283" s="220"/>
      <c r="C283" s="220"/>
      <c r="D283" s="220"/>
      <c r="E283" s="220"/>
      <c r="F283" s="220"/>
      <c r="G283" s="220"/>
      <c r="H283" s="220"/>
      <c r="I283" s="220"/>
      <c r="J283" s="220"/>
      <c r="K283" s="217"/>
      <c r="L283" s="217"/>
      <c r="M283" s="219"/>
      <c r="N283" s="219"/>
      <c r="O283" s="219"/>
      <c r="P283" s="219"/>
      <c r="Q283" s="217"/>
      <c r="R283" s="217"/>
      <c r="S283" s="217"/>
      <c r="T283" s="217"/>
      <c r="U283" s="217"/>
      <c r="V283" s="217"/>
    </row>
    <row r="284" spans="1:22" ht="15.75" customHeight="1" x14ac:dyDescent="0.2">
      <c r="A284" s="220"/>
      <c r="B284" s="220"/>
      <c r="C284" s="220"/>
      <c r="D284" s="220"/>
      <c r="E284" s="220"/>
      <c r="F284" s="220"/>
      <c r="G284" s="220"/>
      <c r="H284" s="220"/>
      <c r="I284" s="220"/>
      <c r="J284" s="220"/>
      <c r="K284" s="217"/>
      <c r="L284" s="217"/>
      <c r="M284" s="219"/>
      <c r="N284" s="219"/>
      <c r="O284" s="219"/>
      <c r="P284" s="219"/>
      <c r="Q284" s="217"/>
      <c r="R284" s="217"/>
      <c r="S284" s="217"/>
      <c r="T284" s="217"/>
      <c r="U284" s="217"/>
      <c r="V284" s="217"/>
    </row>
    <row r="285" spans="1:22" ht="15.75" customHeight="1" x14ac:dyDescent="0.2">
      <c r="A285" s="220"/>
      <c r="B285" s="220"/>
      <c r="C285" s="220"/>
      <c r="D285" s="220"/>
      <c r="E285" s="220"/>
      <c r="F285" s="220"/>
      <c r="G285" s="220"/>
      <c r="H285" s="220"/>
      <c r="I285" s="220"/>
      <c r="J285" s="220"/>
      <c r="K285" s="217"/>
      <c r="L285" s="217"/>
      <c r="M285" s="219"/>
      <c r="N285" s="219"/>
      <c r="O285" s="219"/>
      <c r="P285" s="219"/>
      <c r="Q285" s="217"/>
      <c r="R285" s="217"/>
      <c r="S285" s="217"/>
      <c r="T285" s="217"/>
      <c r="U285" s="217"/>
      <c r="V285" s="217"/>
    </row>
    <row r="286" spans="1:22" ht="15.75" customHeight="1" x14ac:dyDescent="0.2">
      <c r="A286" s="220"/>
      <c r="B286" s="220"/>
      <c r="C286" s="220"/>
      <c r="D286" s="220"/>
      <c r="E286" s="220"/>
      <c r="F286" s="220"/>
      <c r="G286" s="220"/>
      <c r="H286" s="220"/>
      <c r="I286" s="220"/>
      <c r="J286" s="220"/>
      <c r="K286" s="217"/>
      <c r="L286" s="217"/>
      <c r="M286" s="219"/>
      <c r="N286" s="219"/>
      <c r="O286" s="219"/>
      <c r="P286" s="219"/>
      <c r="Q286" s="217"/>
      <c r="R286" s="217"/>
      <c r="S286" s="217"/>
      <c r="T286" s="217"/>
      <c r="U286" s="217"/>
      <c r="V286" s="217"/>
    </row>
    <row r="287" spans="1:22" ht="15.75" customHeight="1" x14ac:dyDescent="0.2">
      <c r="A287" s="220"/>
      <c r="B287" s="220"/>
      <c r="C287" s="220"/>
      <c r="D287" s="220"/>
      <c r="E287" s="220"/>
      <c r="F287" s="220"/>
      <c r="G287" s="220"/>
      <c r="H287" s="220"/>
      <c r="I287" s="220"/>
      <c r="J287" s="220"/>
      <c r="K287" s="217"/>
      <c r="L287" s="217"/>
      <c r="M287" s="219"/>
      <c r="N287" s="219"/>
      <c r="O287" s="219"/>
      <c r="P287" s="219"/>
      <c r="Q287" s="217"/>
      <c r="R287" s="217"/>
      <c r="S287" s="217"/>
      <c r="T287" s="217"/>
      <c r="U287" s="217"/>
      <c r="V287" s="217"/>
    </row>
    <row r="288" spans="1:22" ht="15.75" customHeight="1" x14ac:dyDescent="0.2">
      <c r="A288" s="220"/>
      <c r="B288" s="220"/>
      <c r="C288" s="220"/>
      <c r="D288" s="220"/>
      <c r="E288" s="220"/>
      <c r="F288" s="220"/>
      <c r="G288" s="220"/>
      <c r="H288" s="220"/>
      <c r="I288" s="220"/>
      <c r="J288" s="220"/>
      <c r="K288" s="217"/>
      <c r="L288" s="217"/>
      <c r="M288" s="219"/>
      <c r="N288" s="219"/>
      <c r="O288" s="219"/>
      <c r="P288" s="219"/>
      <c r="Q288" s="217"/>
      <c r="R288" s="217"/>
      <c r="S288" s="217"/>
      <c r="T288" s="217"/>
      <c r="U288" s="217"/>
      <c r="V288" s="217"/>
    </row>
    <row r="289" spans="1:22" ht="15.75" customHeight="1" x14ac:dyDescent="0.2">
      <c r="A289" s="220"/>
      <c r="B289" s="220"/>
      <c r="C289" s="220"/>
      <c r="D289" s="220"/>
      <c r="E289" s="220"/>
      <c r="F289" s="220"/>
      <c r="G289" s="220"/>
      <c r="H289" s="220"/>
      <c r="I289" s="220"/>
      <c r="J289" s="220"/>
      <c r="K289" s="217"/>
      <c r="L289" s="217"/>
      <c r="M289" s="219"/>
      <c r="N289" s="219"/>
      <c r="O289" s="219"/>
      <c r="P289" s="219"/>
      <c r="Q289" s="217"/>
      <c r="R289" s="217"/>
      <c r="S289" s="217"/>
      <c r="T289" s="217"/>
      <c r="U289" s="217"/>
      <c r="V289" s="217"/>
    </row>
    <row r="290" spans="1:22" ht="15.75" customHeight="1" x14ac:dyDescent="0.2">
      <c r="A290" s="220"/>
      <c r="B290" s="220"/>
      <c r="C290" s="220"/>
      <c r="D290" s="220"/>
      <c r="E290" s="220"/>
      <c r="F290" s="220"/>
      <c r="G290" s="220"/>
      <c r="H290" s="220"/>
      <c r="I290" s="220"/>
      <c r="J290" s="220"/>
      <c r="K290" s="217"/>
      <c r="L290" s="217"/>
      <c r="M290" s="219"/>
      <c r="N290" s="219"/>
      <c r="O290" s="219"/>
      <c r="P290" s="219"/>
      <c r="Q290" s="217"/>
      <c r="R290" s="217"/>
      <c r="S290" s="217"/>
      <c r="T290" s="217"/>
      <c r="U290" s="217"/>
      <c r="V290" s="217"/>
    </row>
    <row r="291" spans="1:22" ht="15.75" customHeight="1" x14ac:dyDescent="0.2">
      <c r="A291" s="220"/>
      <c r="B291" s="220"/>
      <c r="C291" s="220"/>
      <c r="D291" s="220"/>
      <c r="E291" s="220"/>
      <c r="F291" s="220"/>
      <c r="G291" s="220"/>
      <c r="H291" s="220"/>
      <c r="I291" s="220"/>
      <c r="J291" s="220"/>
      <c r="K291" s="217"/>
      <c r="L291" s="217"/>
      <c r="M291" s="219"/>
      <c r="N291" s="219"/>
      <c r="O291" s="219"/>
      <c r="P291" s="219"/>
      <c r="Q291" s="217"/>
      <c r="R291" s="217"/>
      <c r="S291" s="217"/>
      <c r="T291" s="217"/>
      <c r="U291" s="217"/>
      <c r="V291" s="217"/>
    </row>
    <row r="292" spans="1:22" ht="15.75" customHeight="1" x14ac:dyDescent="0.2">
      <c r="A292" s="220"/>
      <c r="B292" s="220"/>
      <c r="C292" s="220"/>
      <c r="D292" s="220"/>
      <c r="E292" s="220"/>
      <c r="F292" s="220"/>
      <c r="G292" s="220"/>
      <c r="H292" s="220"/>
      <c r="I292" s="220"/>
      <c r="J292" s="220"/>
      <c r="K292" s="217"/>
      <c r="L292" s="217"/>
      <c r="M292" s="219"/>
      <c r="N292" s="219"/>
      <c r="O292" s="219"/>
      <c r="P292" s="219"/>
      <c r="Q292" s="217"/>
      <c r="R292" s="217"/>
      <c r="S292" s="217"/>
      <c r="T292" s="217"/>
      <c r="U292" s="217"/>
      <c r="V292" s="217"/>
    </row>
    <row r="293" spans="1:22" ht="15.75" customHeight="1" x14ac:dyDescent="0.2">
      <c r="A293" s="220"/>
      <c r="B293" s="220"/>
      <c r="C293" s="220"/>
      <c r="D293" s="220"/>
      <c r="E293" s="220"/>
      <c r="F293" s="220"/>
      <c r="G293" s="220"/>
      <c r="H293" s="220"/>
      <c r="I293" s="220"/>
      <c r="J293" s="220"/>
      <c r="K293" s="217"/>
      <c r="L293" s="217"/>
      <c r="M293" s="219"/>
      <c r="N293" s="219"/>
      <c r="O293" s="219"/>
      <c r="P293" s="219"/>
      <c r="Q293" s="217"/>
      <c r="R293" s="217"/>
      <c r="S293" s="217"/>
      <c r="T293" s="217"/>
      <c r="U293" s="217"/>
      <c r="V293" s="217"/>
    </row>
    <row r="294" spans="1:22" ht="15.75" customHeight="1" x14ac:dyDescent="0.2">
      <c r="A294" s="220"/>
      <c r="B294" s="220"/>
      <c r="C294" s="220"/>
      <c r="D294" s="220"/>
      <c r="E294" s="220"/>
      <c r="F294" s="220"/>
      <c r="G294" s="220"/>
      <c r="H294" s="220"/>
      <c r="I294" s="220"/>
      <c r="J294" s="220"/>
      <c r="K294" s="217"/>
      <c r="L294" s="217"/>
      <c r="M294" s="219"/>
      <c r="N294" s="219"/>
      <c r="O294" s="219"/>
      <c r="P294" s="219"/>
      <c r="Q294" s="217"/>
      <c r="R294" s="217"/>
      <c r="S294" s="217"/>
      <c r="T294" s="217"/>
      <c r="U294" s="217"/>
      <c r="V294" s="217"/>
    </row>
    <row r="295" spans="1:22" ht="15.75" customHeight="1" x14ac:dyDescent="0.2">
      <c r="A295" s="220"/>
      <c r="B295" s="220"/>
      <c r="C295" s="220"/>
      <c r="D295" s="220"/>
      <c r="E295" s="220"/>
      <c r="F295" s="220"/>
      <c r="G295" s="220"/>
      <c r="H295" s="220"/>
      <c r="I295" s="220"/>
      <c r="J295" s="220"/>
      <c r="K295" s="217"/>
      <c r="L295" s="217"/>
      <c r="M295" s="219"/>
      <c r="N295" s="219"/>
      <c r="O295" s="219"/>
      <c r="P295" s="219"/>
      <c r="Q295" s="217"/>
      <c r="R295" s="217"/>
      <c r="S295" s="217"/>
      <c r="T295" s="217"/>
      <c r="U295" s="217"/>
      <c r="V295" s="217"/>
    </row>
    <row r="296" spans="1:22" ht="15.75" customHeight="1" x14ac:dyDescent="0.2">
      <c r="A296" s="220"/>
      <c r="B296" s="220"/>
      <c r="C296" s="220"/>
      <c r="D296" s="220"/>
      <c r="E296" s="220"/>
      <c r="F296" s="220"/>
      <c r="G296" s="220"/>
      <c r="H296" s="220"/>
      <c r="I296" s="220"/>
      <c r="J296" s="220"/>
      <c r="K296" s="217"/>
      <c r="L296" s="217"/>
      <c r="M296" s="219"/>
      <c r="N296" s="219"/>
      <c r="O296" s="219"/>
      <c r="P296" s="219"/>
      <c r="Q296" s="217"/>
      <c r="R296" s="217"/>
      <c r="S296" s="217"/>
      <c r="T296" s="217"/>
      <c r="U296" s="217"/>
      <c r="V296" s="217"/>
    </row>
    <row r="297" spans="1:22" ht="15.75" customHeight="1" x14ac:dyDescent="0.2">
      <c r="A297" s="220"/>
      <c r="B297" s="220"/>
      <c r="C297" s="220"/>
      <c r="D297" s="220"/>
      <c r="E297" s="220"/>
      <c r="F297" s="220"/>
      <c r="G297" s="220"/>
      <c r="H297" s="220"/>
      <c r="I297" s="220"/>
      <c r="J297" s="220"/>
      <c r="K297" s="217"/>
      <c r="L297" s="217"/>
      <c r="M297" s="219"/>
      <c r="N297" s="219"/>
      <c r="O297" s="219"/>
      <c r="P297" s="219"/>
      <c r="Q297" s="217"/>
      <c r="R297" s="217"/>
      <c r="S297" s="217"/>
      <c r="T297" s="217"/>
      <c r="U297" s="217"/>
      <c r="V297" s="217"/>
    </row>
    <row r="298" spans="1:22" ht="15.75" customHeight="1" x14ac:dyDescent="0.2">
      <c r="A298" s="220"/>
      <c r="B298" s="220"/>
      <c r="C298" s="220"/>
      <c r="D298" s="220"/>
      <c r="E298" s="220"/>
      <c r="F298" s="220"/>
      <c r="G298" s="220"/>
      <c r="H298" s="220"/>
      <c r="I298" s="220"/>
      <c r="J298" s="220"/>
      <c r="K298" s="217"/>
      <c r="L298" s="217"/>
      <c r="M298" s="219"/>
      <c r="N298" s="219"/>
      <c r="O298" s="219"/>
      <c r="P298" s="219"/>
      <c r="Q298" s="217"/>
      <c r="R298" s="217"/>
      <c r="S298" s="217"/>
      <c r="T298" s="217"/>
      <c r="U298" s="217"/>
      <c r="V298" s="217"/>
    </row>
    <row r="299" spans="1:22" ht="15.75" customHeight="1" x14ac:dyDescent="0.2">
      <c r="A299" s="220"/>
      <c r="B299" s="220"/>
      <c r="C299" s="220"/>
      <c r="D299" s="220"/>
      <c r="E299" s="220"/>
      <c r="F299" s="220"/>
      <c r="G299" s="220"/>
      <c r="H299" s="220"/>
      <c r="I299" s="220"/>
      <c r="J299" s="220"/>
      <c r="K299" s="217"/>
      <c r="L299" s="217"/>
      <c r="M299" s="219"/>
      <c r="N299" s="219"/>
      <c r="O299" s="219"/>
      <c r="P299" s="219"/>
      <c r="Q299" s="217"/>
      <c r="R299" s="217"/>
      <c r="S299" s="217"/>
      <c r="T299" s="217"/>
      <c r="U299" s="217"/>
      <c r="V299" s="217"/>
    </row>
    <row r="300" spans="1:22" ht="15.75" customHeight="1" x14ac:dyDescent="0.2">
      <c r="A300" s="220"/>
      <c r="B300" s="220"/>
      <c r="C300" s="220"/>
      <c r="D300" s="220"/>
      <c r="E300" s="220"/>
      <c r="F300" s="220"/>
      <c r="G300" s="220"/>
      <c r="H300" s="220"/>
      <c r="I300" s="220"/>
      <c r="J300" s="220"/>
      <c r="K300" s="217"/>
      <c r="L300" s="217"/>
      <c r="M300" s="219"/>
      <c r="N300" s="219"/>
      <c r="O300" s="219"/>
      <c r="P300" s="219"/>
      <c r="Q300" s="217"/>
      <c r="R300" s="217"/>
      <c r="S300" s="217"/>
      <c r="T300" s="217"/>
      <c r="U300" s="217"/>
      <c r="V300" s="217"/>
    </row>
    <row r="301" spans="1:22" ht="15.75" customHeight="1" x14ac:dyDescent="0.2">
      <c r="A301" s="220"/>
      <c r="B301" s="220"/>
      <c r="C301" s="220"/>
      <c r="D301" s="220"/>
      <c r="E301" s="220"/>
      <c r="F301" s="220"/>
      <c r="G301" s="220"/>
      <c r="H301" s="220"/>
      <c r="I301" s="220"/>
      <c r="J301" s="220"/>
      <c r="K301" s="217"/>
      <c r="L301" s="217"/>
      <c r="M301" s="219"/>
      <c r="N301" s="219"/>
      <c r="O301" s="219"/>
      <c r="P301" s="219"/>
      <c r="Q301" s="217"/>
      <c r="R301" s="217"/>
      <c r="S301" s="217"/>
      <c r="T301" s="217"/>
      <c r="U301" s="217"/>
      <c r="V301" s="217"/>
    </row>
    <row r="302" spans="1:22" ht="15.75" customHeight="1" x14ac:dyDescent="0.2">
      <c r="A302" s="220"/>
      <c r="B302" s="220"/>
      <c r="C302" s="220"/>
      <c r="D302" s="220"/>
      <c r="E302" s="220"/>
      <c r="F302" s="220"/>
      <c r="G302" s="220"/>
      <c r="H302" s="220"/>
      <c r="I302" s="220"/>
      <c r="J302" s="220"/>
      <c r="K302" s="217"/>
      <c r="L302" s="217"/>
      <c r="M302" s="219"/>
      <c r="N302" s="219"/>
      <c r="O302" s="219"/>
      <c r="P302" s="219"/>
      <c r="Q302" s="217"/>
      <c r="R302" s="217"/>
      <c r="S302" s="217"/>
      <c r="T302" s="217"/>
      <c r="U302" s="217"/>
      <c r="V302" s="217"/>
    </row>
    <row r="303" spans="1:22" ht="15.75" customHeight="1" x14ac:dyDescent="0.2">
      <c r="A303" s="220"/>
      <c r="B303" s="220"/>
      <c r="C303" s="220"/>
      <c r="D303" s="220"/>
      <c r="E303" s="220"/>
      <c r="F303" s="220"/>
      <c r="G303" s="220"/>
      <c r="H303" s="220"/>
      <c r="I303" s="220"/>
      <c r="J303" s="220"/>
      <c r="K303" s="217"/>
      <c r="L303" s="217"/>
      <c r="M303" s="219"/>
      <c r="N303" s="219"/>
      <c r="O303" s="219"/>
      <c r="P303" s="219"/>
      <c r="Q303" s="217"/>
      <c r="R303" s="217"/>
      <c r="S303" s="217"/>
      <c r="T303" s="217"/>
      <c r="U303" s="217"/>
      <c r="V303" s="217"/>
    </row>
    <row r="304" spans="1:22" ht="15.75" customHeight="1" x14ac:dyDescent="0.2">
      <c r="A304" s="220"/>
      <c r="B304" s="220"/>
      <c r="C304" s="220"/>
      <c r="D304" s="220"/>
      <c r="E304" s="220"/>
      <c r="F304" s="220"/>
      <c r="G304" s="220"/>
      <c r="H304" s="220"/>
      <c r="I304" s="220"/>
      <c r="J304" s="220"/>
      <c r="K304" s="217"/>
      <c r="L304" s="217"/>
      <c r="M304" s="219"/>
      <c r="N304" s="219"/>
      <c r="O304" s="219"/>
      <c r="P304" s="219"/>
      <c r="Q304" s="217"/>
      <c r="R304" s="217"/>
      <c r="S304" s="217"/>
      <c r="T304" s="217"/>
      <c r="U304" s="217"/>
      <c r="V304" s="217"/>
    </row>
    <row r="305" spans="1:22" ht="15.75" customHeight="1" x14ac:dyDescent="0.2">
      <c r="A305" s="220"/>
      <c r="B305" s="220"/>
      <c r="C305" s="220"/>
      <c r="D305" s="220"/>
      <c r="E305" s="220"/>
      <c r="F305" s="220"/>
      <c r="G305" s="220"/>
      <c r="H305" s="220"/>
      <c r="I305" s="220"/>
      <c r="J305" s="220"/>
      <c r="K305" s="217"/>
      <c r="L305" s="217"/>
      <c r="M305" s="219"/>
      <c r="N305" s="219"/>
      <c r="O305" s="219"/>
      <c r="P305" s="219"/>
      <c r="Q305" s="217"/>
      <c r="R305" s="217"/>
      <c r="S305" s="217"/>
      <c r="T305" s="217"/>
      <c r="U305" s="217"/>
      <c r="V305" s="217"/>
    </row>
    <row r="306" spans="1:22" ht="15.75" customHeight="1" x14ac:dyDescent="0.2">
      <c r="A306" s="220"/>
      <c r="B306" s="220"/>
      <c r="C306" s="220"/>
      <c r="D306" s="220"/>
      <c r="E306" s="220"/>
      <c r="F306" s="220"/>
      <c r="G306" s="220"/>
      <c r="H306" s="220"/>
      <c r="I306" s="220"/>
      <c r="J306" s="220"/>
      <c r="K306" s="217"/>
      <c r="L306" s="217"/>
      <c r="M306" s="219"/>
      <c r="N306" s="219"/>
      <c r="O306" s="219"/>
      <c r="P306" s="219"/>
      <c r="Q306" s="217"/>
      <c r="R306" s="217"/>
      <c r="S306" s="217"/>
      <c r="T306" s="217"/>
      <c r="U306" s="217"/>
      <c r="V306" s="217"/>
    </row>
    <row r="307" spans="1:22" ht="15.75" customHeight="1" x14ac:dyDescent="0.2">
      <c r="A307" s="220"/>
      <c r="B307" s="220"/>
      <c r="C307" s="220"/>
      <c r="D307" s="220"/>
      <c r="E307" s="220"/>
      <c r="F307" s="220"/>
      <c r="G307" s="220"/>
      <c r="H307" s="220"/>
      <c r="I307" s="220"/>
      <c r="J307" s="220"/>
      <c r="K307" s="217"/>
      <c r="L307" s="217"/>
      <c r="M307" s="219"/>
      <c r="N307" s="219"/>
      <c r="O307" s="219"/>
      <c r="P307" s="219"/>
      <c r="Q307" s="217"/>
      <c r="R307" s="217"/>
      <c r="S307" s="217"/>
      <c r="T307" s="217"/>
      <c r="U307" s="217"/>
      <c r="V307" s="217"/>
    </row>
    <row r="308" spans="1:22" ht="15.75" customHeight="1" x14ac:dyDescent="0.2">
      <c r="A308" s="220"/>
      <c r="B308" s="220"/>
      <c r="C308" s="220"/>
      <c r="D308" s="220"/>
      <c r="E308" s="220"/>
      <c r="F308" s="220"/>
      <c r="G308" s="220"/>
      <c r="H308" s="220"/>
      <c r="I308" s="220"/>
      <c r="J308" s="220"/>
      <c r="K308" s="217"/>
      <c r="L308" s="217"/>
      <c r="M308" s="219"/>
      <c r="N308" s="219"/>
      <c r="O308" s="219"/>
      <c r="P308" s="219"/>
      <c r="Q308" s="217"/>
      <c r="R308" s="217"/>
      <c r="S308" s="217"/>
      <c r="T308" s="217"/>
      <c r="U308" s="217"/>
      <c r="V308" s="217"/>
    </row>
    <row r="309" spans="1:22" ht="15.75" customHeight="1" x14ac:dyDescent="0.2">
      <c r="A309" s="220"/>
      <c r="B309" s="220"/>
      <c r="C309" s="220"/>
      <c r="D309" s="220"/>
      <c r="E309" s="220"/>
      <c r="F309" s="220"/>
      <c r="G309" s="220"/>
      <c r="H309" s="220"/>
      <c r="I309" s="220"/>
      <c r="J309" s="220"/>
      <c r="K309" s="217"/>
      <c r="L309" s="217"/>
      <c r="M309" s="219"/>
      <c r="N309" s="219"/>
      <c r="O309" s="219"/>
      <c r="P309" s="219"/>
      <c r="Q309" s="217"/>
      <c r="R309" s="217"/>
      <c r="S309" s="217"/>
      <c r="T309" s="217"/>
      <c r="U309" s="217"/>
      <c r="V309" s="217"/>
    </row>
    <row r="310" spans="1:22" ht="15.75" customHeight="1" x14ac:dyDescent="0.2">
      <c r="A310" s="220"/>
      <c r="B310" s="220"/>
      <c r="C310" s="220"/>
      <c r="D310" s="220"/>
      <c r="E310" s="220"/>
      <c r="F310" s="220"/>
      <c r="G310" s="220"/>
      <c r="H310" s="220"/>
      <c r="I310" s="220"/>
      <c r="J310" s="220"/>
      <c r="K310" s="217"/>
      <c r="L310" s="217"/>
      <c r="M310" s="219"/>
      <c r="N310" s="219"/>
      <c r="O310" s="219"/>
      <c r="P310" s="219"/>
      <c r="Q310" s="217"/>
      <c r="R310" s="217"/>
      <c r="S310" s="217"/>
      <c r="T310" s="217"/>
      <c r="U310" s="217"/>
      <c r="V310" s="217"/>
    </row>
    <row r="311" spans="1:22" ht="15.75" customHeight="1" x14ac:dyDescent="0.2">
      <c r="A311" s="220"/>
      <c r="B311" s="220"/>
      <c r="C311" s="220"/>
      <c r="D311" s="220"/>
      <c r="E311" s="220"/>
      <c r="F311" s="220"/>
      <c r="G311" s="220"/>
      <c r="H311" s="220"/>
      <c r="I311" s="220"/>
      <c r="J311" s="220"/>
      <c r="K311" s="217"/>
      <c r="L311" s="217"/>
      <c r="M311" s="219"/>
      <c r="N311" s="219"/>
      <c r="O311" s="219"/>
      <c r="P311" s="219"/>
      <c r="Q311" s="217"/>
      <c r="R311" s="217"/>
      <c r="S311" s="217"/>
      <c r="T311" s="217"/>
      <c r="U311" s="217"/>
      <c r="V311" s="217"/>
    </row>
    <row r="312" spans="1:22" ht="15.75" customHeight="1" x14ac:dyDescent="0.2">
      <c r="A312" s="220"/>
      <c r="B312" s="220"/>
      <c r="C312" s="220"/>
      <c r="D312" s="220"/>
      <c r="E312" s="220"/>
      <c r="F312" s="220"/>
      <c r="G312" s="220"/>
      <c r="H312" s="220"/>
      <c r="I312" s="220"/>
      <c r="J312" s="220"/>
      <c r="K312" s="217"/>
      <c r="L312" s="217"/>
      <c r="M312" s="219"/>
      <c r="N312" s="219"/>
      <c r="O312" s="219"/>
      <c r="P312" s="219"/>
      <c r="Q312" s="217"/>
      <c r="R312" s="217"/>
      <c r="S312" s="217"/>
      <c r="T312" s="217"/>
      <c r="U312" s="217"/>
      <c r="V312" s="217"/>
    </row>
    <row r="313" spans="1:22" ht="15.75" customHeight="1" x14ac:dyDescent="0.2">
      <c r="A313" s="220"/>
      <c r="B313" s="220"/>
      <c r="C313" s="220"/>
      <c r="D313" s="220"/>
      <c r="E313" s="220"/>
      <c r="F313" s="220"/>
      <c r="G313" s="220"/>
      <c r="H313" s="220"/>
      <c r="I313" s="220"/>
      <c r="J313" s="220"/>
      <c r="K313" s="217"/>
      <c r="L313" s="217"/>
      <c r="M313" s="219"/>
      <c r="N313" s="219"/>
      <c r="O313" s="219"/>
      <c r="P313" s="219"/>
      <c r="Q313" s="217"/>
      <c r="R313" s="217"/>
      <c r="S313" s="217"/>
      <c r="T313" s="217"/>
      <c r="U313" s="217"/>
      <c r="V313" s="217"/>
    </row>
    <row r="314" spans="1:22" ht="15.75" customHeight="1" x14ac:dyDescent="0.2">
      <c r="A314" s="220"/>
      <c r="B314" s="220"/>
      <c r="C314" s="220"/>
      <c r="D314" s="220"/>
      <c r="E314" s="220"/>
      <c r="F314" s="220"/>
      <c r="G314" s="220"/>
      <c r="H314" s="220"/>
      <c r="I314" s="220"/>
      <c r="J314" s="220"/>
      <c r="K314" s="217"/>
      <c r="L314" s="217"/>
      <c r="M314" s="219"/>
      <c r="N314" s="219"/>
      <c r="O314" s="219"/>
      <c r="P314" s="219"/>
      <c r="Q314" s="217"/>
      <c r="R314" s="217"/>
      <c r="S314" s="217"/>
      <c r="T314" s="217"/>
      <c r="U314" s="217"/>
      <c r="V314" s="217"/>
    </row>
    <row r="315" spans="1:22" ht="15.75" customHeight="1" x14ac:dyDescent="0.2">
      <c r="A315" s="220"/>
      <c r="B315" s="220"/>
      <c r="C315" s="220"/>
      <c r="D315" s="220"/>
      <c r="E315" s="220"/>
      <c r="F315" s="220"/>
      <c r="G315" s="220"/>
      <c r="H315" s="220"/>
      <c r="I315" s="220"/>
      <c r="J315" s="220"/>
      <c r="K315" s="217"/>
      <c r="L315" s="217"/>
      <c r="M315" s="219"/>
      <c r="N315" s="219"/>
      <c r="O315" s="219"/>
      <c r="P315" s="219"/>
      <c r="Q315" s="217"/>
      <c r="R315" s="217"/>
      <c r="S315" s="217"/>
      <c r="T315" s="217"/>
      <c r="U315" s="217"/>
      <c r="V315" s="217"/>
    </row>
    <row r="316" spans="1:22" ht="15.75" customHeight="1" x14ac:dyDescent="0.2">
      <c r="A316" s="220"/>
      <c r="B316" s="220"/>
      <c r="C316" s="220"/>
      <c r="D316" s="220"/>
      <c r="E316" s="220"/>
      <c r="F316" s="220"/>
      <c r="G316" s="220"/>
      <c r="H316" s="220"/>
      <c r="I316" s="220"/>
      <c r="J316" s="220"/>
      <c r="K316" s="217"/>
      <c r="L316" s="217"/>
      <c r="M316" s="219"/>
      <c r="N316" s="219"/>
      <c r="O316" s="219"/>
      <c r="P316" s="219"/>
      <c r="Q316" s="217"/>
      <c r="R316" s="217"/>
      <c r="S316" s="217"/>
      <c r="T316" s="217"/>
      <c r="U316" s="217"/>
      <c r="V316" s="217"/>
    </row>
    <row r="317" spans="1:22" ht="15.75" customHeight="1" x14ac:dyDescent="0.2">
      <c r="A317" s="220"/>
      <c r="B317" s="220"/>
      <c r="C317" s="220"/>
      <c r="D317" s="220"/>
      <c r="E317" s="220"/>
      <c r="F317" s="220"/>
      <c r="G317" s="220"/>
      <c r="H317" s="220"/>
      <c r="I317" s="220"/>
      <c r="J317" s="220"/>
      <c r="K317" s="217"/>
      <c r="L317" s="217"/>
      <c r="M317" s="219"/>
      <c r="N317" s="219"/>
      <c r="O317" s="219"/>
      <c r="P317" s="219"/>
      <c r="Q317" s="217"/>
      <c r="R317" s="217"/>
      <c r="S317" s="217"/>
      <c r="T317" s="217"/>
      <c r="U317" s="217"/>
      <c r="V317" s="217"/>
    </row>
    <row r="318" spans="1:22" ht="15.75" customHeight="1" x14ac:dyDescent="0.2">
      <c r="A318" s="220"/>
      <c r="B318" s="220"/>
      <c r="C318" s="220"/>
      <c r="D318" s="220"/>
      <c r="E318" s="220"/>
      <c r="F318" s="220"/>
      <c r="G318" s="220"/>
      <c r="H318" s="220"/>
      <c r="I318" s="220"/>
      <c r="J318" s="220"/>
      <c r="K318" s="217"/>
      <c r="L318" s="217"/>
      <c r="M318" s="219"/>
      <c r="N318" s="219"/>
      <c r="O318" s="219"/>
      <c r="P318" s="219"/>
      <c r="Q318" s="217"/>
      <c r="R318" s="217"/>
      <c r="S318" s="217"/>
      <c r="T318" s="217"/>
      <c r="U318" s="217"/>
      <c r="V318" s="217"/>
    </row>
    <row r="319" spans="1:22" ht="15.75" customHeight="1" x14ac:dyDescent="0.2">
      <c r="A319" s="220"/>
      <c r="B319" s="220"/>
      <c r="C319" s="220"/>
      <c r="D319" s="220"/>
      <c r="E319" s="220"/>
      <c r="F319" s="220"/>
      <c r="G319" s="220"/>
      <c r="H319" s="220"/>
      <c r="I319" s="220"/>
      <c r="J319" s="220"/>
      <c r="K319" s="217"/>
      <c r="L319" s="217"/>
      <c r="M319" s="219"/>
      <c r="N319" s="219"/>
      <c r="O319" s="219"/>
      <c r="P319" s="219"/>
      <c r="Q319" s="217"/>
      <c r="R319" s="217"/>
      <c r="S319" s="217"/>
      <c r="T319" s="217"/>
      <c r="U319" s="217"/>
      <c r="V319" s="217"/>
    </row>
    <row r="320" spans="1:22" ht="15.75" customHeight="1" x14ac:dyDescent="0.2">
      <c r="A320" s="220"/>
      <c r="B320" s="220"/>
      <c r="C320" s="220"/>
      <c r="D320" s="220"/>
      <c r="E320" s="220"/>
      <c r="F320" s="220"/>
      <c r="G320" s="220"/>
      <c r="H320" s="220"/>
      <c r="I320" s="220"/>
      <c r="J320" s="220"/>
      <c r="K320" s="217"/>
      <c r="L320" s="217"/>
      <c r="M320" s="219"/>
      <c r="N320" s="219"/>
      <c r="O320" s="219"/>
      <c r="P320" s="219"/>
      <c r="Q320" s="217"/>
      <c r="R320" s="217"/>
      <c r="S320" s="217"/>
      <c r="T320" s="217"/>
      <c r="U320" s="217"/>
      <c r="V320" s="217"/>
    </row>
    <row r="321" spans="1:22" ht="15.75" customHeight="1" x14ac:dyDescent="0.2">
      <c r="A321" s="220"/>
      <c r="B321" s="220"/>
      <c r="C321" s="220"/>
      <c r="D321" s="220"/>
      <c r="E321" s="220"/>
      <c r="F321" s="220"/>
      <c r="G321" s="220"/>
      <c r="H321" s="220"/>
      <c r="I321" s="220"/>
      <c r="J321" s="220"/>
      <c r="K321" s="217"/>
      <c r="L321" s="217"/>
      <c r="M321" s="219"/>
      <c r="N321" s="219"/>
      <c r="O321" s="219"/>
      <c r="P321" s="219"/>
      <c r="Q321" s="217"/>
      <c r="R321" s="217"/>
      <c r="S321" s="217"/>
      <c r="T321" s="217"/>
      <c r="U321" s="217"/>
      <c r="V321" s="217"/>
    </row>
    <row r="322" spans="1:22" ht="15.75" customHeight="1" x14ac:dyDescent="0.2">
      <c r="A322" s="220"/>
      <c r="B322" s="220"/>
      <c r="C322" s="220"/>
      <c r="D322" s="220"/>
      <c r="E322" s="220"/>
      <c r="F322" s="220"/>
      <c r="G322" s="220"/>
      <c r="H322" s="220"/>
      <c r="I322" s="220"/>
      <c r="J322" s="220"/>
      <c r="K322" s="217"/>
      <c r="L322" s="217"/>
      <c r="M322" s="219"/>
      <c r="N322" s="219"/>
      <c r="O322" s="219"/>
      <c r="P322" s="219"/>
      <c r="Q322" s="217"/>
      <c r="R322" s="217"/>
      <c r="S322" s="217"/>
      <c r="T322" s="217"/>
      <c r="U322" s="217"/>
      <c r="V322" s="217"/>
    </row>
    <row r="323" spans="1:22" ht="15.75" customHeight="1" x14ac:dyDescent="0.2">
      <c r="A323" s="220"/>
      <c r="B323" s="220"/>
      <c r="C323" s="220"/>
      <c r="D323" s="220"/>
      <c r="E323" s="220"/>
      <c r="F323" s="220"/>
      <c r="G323" s="220"/>
      <c r="H323" s="220"/>
      <c r="I323" s="220"/>
      <c r="J323" s="220"/>
      <c r="K323" s="217"/>
      <c r="L323" s="217"/>
      <c r="M323" s="219"/>
      <c r="N323" s="219"/>
      <c r="O323" s="219"/>
      <c r="P323" s="219"/>
      <c r="Q323" s="217"/>
      <c r="R323" s="217"/>
      <c r="S323" s="217"/>
      <c r="T323" s="217"/>
      <c r="U323" s="217"/>
      <c r="V323" s="217"/>
    </row>
    <row r="324" spans="1:22" ht="15.75" customHeight="1" x14ac:dyDescent="0.2">
      <c r="A324" s="220"/>
      <c r="B324" s="220"/>
      <c r="C324" s="220"/>
      <c r="D324" s="220"/>
      <c r="E324" s="220"/>
      <c r="F324" s="220"/>
      <c r="G324" s="220"/>
      <c r="H324" s="220"/>
      <c r="I324" s="220"/>
      <c r="J324" s="220"/>
      <c r="K324" s="217"/>
      <c r="L324" s="217"/>
      <c r="M324" s="219"/>
      <c r="N324" s="219"/>
      <c r="O324" s="219"/>
      <c r="P324" s="219"/>
      <c r="Q324" s="217"/>
      <c r="R324" s="217"/>
      <c r="S324" s="217"/>
      <c r="T324" s="217"/>
      <c r="U324" s="217"/>
      <c r="V324" s="217"/>
    </row>
    <row r="325" spans="1:22" ht="15.75" customHeight="1" x14ac:dyDescent="0.2">
      <c r="A325" s="220"/>
      <c r="B325" s="220"/>
      <c r="C325" s="220"/>
      <c r="D325" s="220"/>
      <c r="E325" s="220"/>
      <c r="F325" s="220"/>
      <c r="G325" s="220"/>
      <c r="H325" s="220"/>
      <c r="I325" s="220"/>
      <c r="J325" s="220"/>
      <c r="K325" s="217"/>
      <c r="L325" s="217"/>
      <c r="M325" s="219"/>
      <c r="N325" s="219"/>
      <c r="O325" s="219"/>
      <c r="P325" s="219"/>
      <c r="Q325" s="217"/>
      <c r="R325" s="217"/>
      <c r="S325" s="217"/>
      <c r="T325" s="217"/>
      <c r="U325" s="217"/>
      <c r="V325" s="217"/>
    </row>
    <row r="326" spans="1:22" ht="15.75" customHeight="1" x14ac:dyDescent="0.2">
      <c r="A326" s="220"/>
      <c r="B326" s="220"/>
      <c r="C326" s="220"/>
      <c r="D326" s="220"/>
      <c r="E326" s="220"/>
      <c r="F326" s="220"/>
      <c r="G326" s="220"/>
      <c r="H326" s="220"/>
      <c r="I326" s="220"/>
      <c r="J326" s="220"/>
      <c r="K326" s="217"/>
      <c r="L326" s="217"/>
      <c r="M326" s="219"/>
      <c r="N326" s="219"/>
      <c r="O326" s="219"/>
      <c r="P326" s="219"/>
      <c r="Q326" s="217"/>
      <c r="R326" s="217"/>
      <c r="S326" s="217"/>
      <c r="T326" s="217"/>
      <c r="U326" s="217"/>
      <c r="V326" s="217"/>
    </row>
    <row r="327" spans="1:22" ht="15.75" customHeight="1" x14ac:dyDescent="0.2">
      <c r="A327" s="220"/>
      <c r="B327" s="220"/>
      <c r="C327" s="220"/>
      <c r="D327" s="220"/>
      <c r="E327" s="220"/>
      <c r="F327" s="220"/>
      <c r="G327" s="220"/>
      <c r="H327" s="220"/>
      <c r="I327" s="220"/>
      <c r="J327" s="220"/>
      <c r="K327" s="217"/>
      <c r="L327" s="217"/>
      <c r="M327" s="219"/>
      <c r="N327" s="219"/>
      <c r="O327" s="219"/>
      <c r="P327" s="219"/>
      <c r="Q327" s="217"/>
      <c r="R327" s="217"/>
      <c r="S327" s="217"/>
      <c r="T327" s="217"/>
      <c r="U327" s="217"/>
      <c r="V327" s="217"/>
    </row>
    <row r="328" spans="1:22" ht="15.75" customHeight="1" x14ac:dyDescent="0.2">
      <c r="A328" s="220"/>
      <c r="B328" s="220"/>
      <c r="C328" s="220"/>
      <c r="D328" s="220"/>
      <c r="E328" s="220"/>
      <c r="F328" s="220"/>
      <c r="G328" s="220"/>
      <c r="H328" s="220"/>
      <c r="I328" s="220"/>
      <c r="J328" s="220"/>
      <c r="K328" s="217"/>
      <c r="L328" s="217"/>
      <c r="M328" s="219"/>
      <c r="N328" s="219"/>
      <c r="O328" s="219"/>
      <c r="P328" s="219"/>
      <c r="Q328" s="217"/>
      <c r="R328" s="217"/>
      <c r="S328" s="217"/>
      <c r="T328" s="217"/>
      <c r="U328" s="217"/>
      <c r="V328" s="217"/>
    </row>
    <row r="329" spans="1:22" ht="15.75" customHeight="1" x14ac:dyDescent="0.2">
      <c r="A329" s="220"/>
      <c r="B329" s="220"/>
      <c r="C329" s="220"/>
      <c r="D329" s="220"/>
      <c r="E329" s="220"/>
      <c r="F329" s="220"/>
      <c r="G329" s="220"/>
      <c r="H329" s="220"/>
      <c r="I329" s="220"/>
      <c r="J329" s="220"/>
      <c r="K329" s="217"/>
      <c r="L329" s="217"/>
      <c r="M329" s="219"/>
      <c r="N329" s="219"/>
      <c r="O329" s="219"/>
      <c r="P329" s="219"/>
      <c r="Q329" s="217"/>
      <c r="R329" s="217"/>
      <c r="S329" s="217"/>
      <c r="T329" s="217"/>
      <c r="U329" s="217"/>
      <c r="V329" s="217"/>
    </row>
    <row r="330" spans="1:22" ht="15.75" customHeight="1" x14ac:dyDescent="0.2">
      <c r="A330" s="220"/>
      <c r="B330" s="220"/>
      <c r="C330" s="220"/>
      <c r="D330" s="220"/>
      <c r="E330" s="220"/>
      <c r="F330" s="220"/>
      <c r="G330" s="220"/>
      <c r="H330" s="220"/>
      <c r="I330" s="220"/>
      <c r="J330" s="220"/>
      <c r="K330" s="217"/>
      <c r="L330" s="217"/>
      <c r="M330" s="219"/>
      <c r="N330" s="219"/>
      <c r="O330" s="219"/>
      <c r="P330" s="219"/>
      <c r="Q330" s="217"/>
      <c r="R330" s="217"/>
      <c r="S330" s="217"/>
      <c r="T330" s="217"/>
      <c r="U330" s="217"/>
      <c r="V330" s="217"/>
    </row>
    <row r="331" spans="1:22" ht="15.75" customHeight="1" x14ac:dyDescent="0.2">
      <c r="A331" s="220"/>
      <c r="B331" s="220"/>
      <c r="C331" s="220"/>
      <c r="D331" s="220"/>
      <c r="E331" s="220"/>
      <c r="F331" s="220"/>
      <c r="G331" s="220"/>
      <c r="H331" s="220"/>
      <c r="I331" s="220"/>
      <c r="J331" s="220"/>
      <c r="K331" s="217"/>
      <c r="L331" s="217"/>
      <c r="M331" s="219"/>
      <c r="N331" s="219"/>
      <c r="O331" s="219"/>
      <c r="P331" s="219"/>
      <c r="Q331" s="217"/>
      <c r="R331" s="217"/>
      <c r="S331" s="217"/>
      <c r="T331" s="217"/>
      <c r="U331" s="217"/>
      <c r="V331" s="217"/>
    </row>
    <row r="332" spans="1:22" ht="15.75" customHeight="1" x14ac:dyDescent="0.2">
      <c r="A332" s="220"/>
      <c r="B332" s="220"/>
      <c r="C332" s="220"/>
      <c r="D332" s="220"/>
      <c r="E332" s="220"/>
      <c r="F332" s="220"/>
      <c r="G332" s="220"/>
      <c r="H332" s="220"/>
      <c r="I332" s="220"/>
      <c r="J332" s="220"/>
      <c r="K332" s="217"/>
      <c r="L332" s="217"/>
      <c r="M332" s="219"/>
      <c r="N332" s="219"/>
      <c r="O332" s="219"/>
      <c r="P332" s="219"/>
      <c r="Q332" s="217"/>
      <c r="R332" s="217"/>
      <c r="S332" s="217"/>
      <c r="T332" s="217"/>
      <c r="U332" s="217"/>
      <c r="V332" s="217"/>
    </row>
    <row r="333" spans="1:22" ht="15.75" customHeight="1" x14ac:dyDescent="0.2">
      <c r="A333" s="220"/>
      <c r="B333" s="220"/>
      <c r="C333" s="220"/>
      <c r="D333" s="220"/>
      <c r="E333" s="220"/>
      <c r="F333" s="220"/>
      <c r="G333" s="220"/>
      <c r="H333" s="220"/>
      <c r="I333" s="220"/>
      <c r="J333" s="220"/>
      <c r="K333" s="217"/>
      <c r="L333" s="217"/>
      <c r="M333" s="219"/>
      <c r="N333" s="219"/>
      <c r="O333" s="219"/>
      <c r="P333" s="219"/>
      <c r="Q333" s="217"/>
      <c r="R333" s="217"/>
      <c r="S333" s="217"/>
      <c r="T333" s="217"/>
      <c r="U333" s="217"/>
      <c r="V333" s="217"/>
    </row>
    <row r="334" spans="1:22" ht="15.75" customHeight="1" x14ac:dyDescent="0.2">
      <c r="A334" s="220"/>
      <c r="B334" s="220"/>
      <c r="C334" s="220"/>
      <c r="D334" s="220"/>
      <c r="E334" s="220"/>
      <c r="F334" s="220"/>
      <c r="G334" s="220"/>
      <c r="H334" s="220"/>
      <c r="I334" s="220"/>
      <c r="J334" s="220"/>
      <c r="K334" s="217"/>
      <c r="L334" s="217"/>
      <c r="M334" s="219"/>
      <c r="N334" s="219"/>
      <c r="O334" s="219"/>
      <c r="P334" s="219"/>
      <c r="Q334" s="217"/>
      <c r="R334" s="217"/>
      <c r="S334" s="217"/>
      <c r="T334" s="217"/>
      <c r="U334" s="217"/>
      <c r="V334" s="217"/>
    </row>
    <row r="335" spans="1:22" ht="15.75" customHeight="1" x14ac:dyDescent="0.2">
      <c r="A335" s="220"/>
      <c r="B335" s="220"/>
      <c r="C335" s="220"/>
      <c r="D335" s="220"/>
      <c r="E335" s="220"/>
      <c r="F335" s="220"/>
      <c r="G335" s="220"/>
      <c r="H335" s="220"/>
      <c r="I335" s="220"/>
      <c r="J335" s="220"/>
      <c r="K335" s="217"/>
      <c r="L335" s="217"/>
      <c r="M335" s="219"/>
      <c r="N335" s="219"/>
      <c r="O335" s="219"/>
      <c r="P335" s="219"/>
      <c r="Q335" s="217"/>
      <c r="R335" s="217"/>
      <c r="S335" s="217"/>
      <c r="T335" s="217"/>
      <c r="U335" s="217"/>
      <c r="V335" s="217"/>
    </row>
    <row r="336" spans="1:22" ht="15.75" customHeight="1" x14ac:dyDescent="0.2">
      <c r="A336" s="220"/>
      <c r="B336" s="220"/>
      <c r="C336" s="220"/>
      <c r="D336" s="220"/>
      <c r="E336" s="220"/>
      <c r="F336" s="220"/>
      <c r="G336" s="220"/>
      <c r="H336" s="220"/>
      <c r="I336" s="220"/>
      <c r="J336" s="220"/>
      <c r="K336" s="217"/>
      <c r="L336" s="217"/>
      <c r="M336" s="219"/>
      <c r="N336" s="219"/>
      <c r="O336" s="219"/>
      <c r="P336" s="219"/>
      <c r="Q336" s="217"/>
      <c r="R336" s="217"/>
      <c r="S336" s="217"/>
      <c r="T336" s="217"/>
      <c r="U336" s="217"/>
      <c r="V336" s="217"/>
    </row>
    <row r="337" spans="1:22" ht="15.75" customHeight="1" x14ac:dyDescent="0.2">
      <c r="A337" s="220"/>
      <c r="B337" s="220"/>
      <c r="C337" s="220"/>
      <c r="D337" s="220"/>
      <c r="E337" s="220"/>
      <c r="F337" s="220"/>
      <c r="G337" s="220"/>
      <c r="H337" s="220"/>
      <c r="I337" s="220"/>
      <c r="J337" s="220"/>
      <c r="K337" s="217"/>
      <c r="L337" s="217"/>
      <c r="M337" s="219"/>
      <c r="N337" s="219"/>
      <c r="O337" s="219"/>
      <c r="P337" s="219"/>
      <c r="Q337" s="217"/>
      <c r="R337" s="217"/>
      <c r="S337" s="217"/>
      <c r="T337" s="217"/>
      <c r="U337" s="217"/>
      <c r="V337" s="217"/>
    </row>
    <row r="338" spans="1:22" ht="15.75" customHeight="1" x14ac:dyDescent="0.2">
      <c r="A338" s="220"/>
      <c r="B338" s="220"/>
      <c r="C338" s="220"/>
      <c r="D338" s="220"/>
      <c r="E338" s="220"/>
      <c r="F338" s="220"/>
      <c r="G338" s="220"/>
      <c r="H338" s="220"/>
      <c r="I338" s="220"/>
      <c r="J338" s="220"/>
      <c r="K338" s="217"/>
      <c r="L338" s="217"/>
      <c r="M338" s="219"/>
      <c r="N338" s="219"/>
      <c r="O338" s="219"/>
      <c r="P338" s="219"/>
      <c r="Q338" s="217"/>
      <c r="R338" s="217"/>
      <c r="S338" s="217"/>
      <c r="T338" s="217"/>
      <c r="U338" s="217"/>
      <c r="V338" s="217"/>
    </row>
    <row r="339" spans="1:22" ht="15.75" customHeight="1" x14ac:dyDescent="0.2">
      <c r="A339" s="220"/>
      <c r="B339" s="220"/>
      <c r="C339" s="220"/>
      <c r="D339" s="220"/>
      <c r="E339" s="220"/>
      <c r="F339" s="220"/>
      <c r="G339" s="220"/>
      <c r="H339" s="220"/>
      <c r="I339" s="220"/>
      <c r="J339" s="220"/>
      <c r="K339" s="217"/>
      <c r="L339" s="217"/>
      <c r="M339" s="219"/>
      <c r="N339" s="219"/>
      <c r="O339" s="219"/>
      <c r="P339" s="219"/>
      <c r="Q339" s="217"/>
      <c r="R339" s="217"/>
      <c r="S339" s="217"/>
      <c r="T339" s="217"/>
      <c r="U339" s="217"/>
      <c r="V339" s="217"/>
    </row>
    <row r="340" spans="1:22" ht="15.75" customHeight="1" x14ac:dyDescent="0.2">
      <c r="A340" s="220"/>
      <c r="B340" s="220"/>
      <c r="C340" s="220"/>
      <c r="D340" s="220"/>
      <c r="E340" s="220"/>
      <c r="F340" s="220"/>
      <c r="G340" s="220"/>
      <c r="H340" s="220"/>
      <c r="I340" s="220"/>
      <c r="J340" s="220"/>
      <c r="K340" s="217"/>
      <c r="L340" s="217"/>
      <c r="M340" s="219"/>
      <c r="N340" s="219"/>
      <c r="O340" s="219"/>
      <c r="P340" s="219"/>
      <c r="Q340" s="217"/>
      <c r="R340" s="217"/>
      <c r="S340" s="217"/>
      <c r="T340" s="217"/>
      <c r="U340" s="217"/>
      <c r="V340" s="217"/>
    </row>
    <row r="341" spans="1:22" ht="15.75" customHeight="1" x14ac:dyDescent="0.2">
      <c r="A341" s="220"/>
      <c r="B341" s="220"/>
      <c r="C341" s="220"/>
      <c r="D341" s="220"/>
      <c r="E341" s="220"/>
      <c r="F341" s="220"/>
      <c r="G341" s="220"/>
      <c r="H341" s="220"/>
      <c r="I341" s="220"/>
      <c r="J341" s="220"/>
      <c r="K341" s="217"/>
      <c r="L341" s="217"/>
      <c r="M341" s="219"/>
      <c r="N341" s="219"/>
      <c r="O341" s="219"/>
      <c r="P341" s="219"/>
      <c r="Q341" s="217"/>
      <c r="R341" s="217"/>
      <c r="S341" s="217"/>
      <c r="T341" s="217"/>
      <c r="U341" s="217"/>
      <c r="V341" s="217"/>
    </row>
    <row r="342" spans="1:22" ht="15.75" customHeight="1" x14ac:dyDescent="0.2">
      <c r="A342" s="220"/>
      <c r="B342" s="220"/>
      <c r="C342" s="220"/>
      <c r="D342" s="220"/>
      <c r="E342" s="220"/>
      <c r="F342" s="220"/>
      <c r="G342" s="220"/>
      <c r="H342" s="220"/>
      <c r="I342" s="220"/>
      <c r="J342" s="220"/>
      <c r="K342" s="217"/>
      <c r="L342" s="217"/>
      <c r="M342" s="219"/>
      <c r="N342" s="219"/>
      <c r="O342" s="219"/>
      <c r="P342" s="219"/>
      <c r="Q342" s="217"/>
      <c r="R342" s="217"/>
      <c r="S342" s="217"/>
      <c r="T342" s="217"/>
      <c r="U342" s="217"/>
      <c r="V342" s="217"/>
    </row>
    <row r="343" spans="1:22" ht="15.75" customHeight="1" x14ac:dyDescent="0.2">
      <c r="A343" s="220"/>
      <c r="B343" s="220"/>
      <c r="C343" s="220"/>
      <c r="D343" s="220"/>
      <c r="E343" s="220"/>
      <c r="F343" s="220"/>
      <c r="G343" s="220"/>
      <c r="H343" s="220"/>
      <c r="I343" s="220"/>
      <c r="J343" s="220"/>
      <c r="K343" s="217"/>
      <c r="L343" s="217"/>
      <c r="M343" s="219"/>
      <c r="N343" s="219"/>
      <c r="O343" s="219"/>
      <c r="P343" s="219"/>
      <c r="Q343" s="217"/>
      <c r="R343" s="217"/>
      <c r="S343" s="217"/>
      <c r="T343" s="217"/>
      <c r="U343" s="217"/>
      <c r="V343" s="217"/>
    </row>
    <row r="344" spans="1:22" ht="15.75" customHeight="1" x14ac:dyDescent="0.2">
      <c r="A344" s="220"/>
      <c r="B344" s="220"/>
      <c r="C344" s="220"/>
      <c r="D344" s="220"/>
      <c r="E344" s="220"/>
      <c r="F344" s="220"/>
      <c r="G344" s="220"/>
      <c r="H344" s="220"/>
      <c r="I344" s="220"/>
      <c r="J344" s="220"/>
      <c r="K344" s="217"/>
      <c r="L344" s="217"/>
      <c r="M344" s="219"/>
      <c r="N344" s="219"/>
      <c r="O344" s="219"/>
      <c r="P344" s="219"/>
      <c r="Q344" s="217"/>
      <c r="R344" s="217"/>
      <c r="S344" s="217"/>
      <c r="T344" s="217"/>
      <c r="U344" s="217"/>
      <c r="V344" s="217"/>
    </row>
    <row r="345" spans="1:22" ht="15.75" customHeight="1" x14ac:dyDescent="0.2">
      <c r="A345" s="220"/>
      <c r="B345" s="220"/>
      <c r="C345" s="220"/>
      <c r="D345" s="220"/>
      <c r="E345" s="220"/>
      <c r="F345" s="220"/>
      <c r="G345" s="220"/>
      <c r="H345" s="220"/>
      <c r="I345" s="220"/>
      <c r="J345" s="220"/>
      <c r="K345" s="217"/>
      <c r="L345" s="217"/>
      <c r="M345" s="219"/>
      <c r="N345" s="219"/>
      <c r="O345" s="219"/>
      <c r="P345" s="219"/>
      <c r="Q345" s="217"/>
      <c r="R345" s="217"/>
      <c r="S345" s="217"/>
      <c r="T345" s="217"/>
      <c r="U345" s="217"/>
      <c r="V345" s="217"/>
    </row>
    <row r="346" spans="1:22" ht="15.75" customHeight="1" x14ac:dyDescent="0.2">
      <c r="A346" s="220"/>
      <c r="B346" s="220"/>
      <c r="C346" s="220"/>
      <c r="D346" s="220"/>
      <c r="E346" s="220"/>
      <c r="F346" s="220"/>
      <c r="G346" s="220"/>
      <c r="H346" s="220"/>
      <c r="I346" s="220"/>
      <c r="J346" s="220"/>
      <c r="K346" s="217"/>
      <c r="L346" s="217"/>
      <c r="M346" s="219"/>
      <c r="N346" s="219"/>
      <c r="O346" s="219"/>
      <c r="P346" s="219"/>
      <c r="Q346" s="217"/>
      <c r="R346" s="217"/>
      <c r="S346" s="217"/>
      <c r="T346" s="217"/>
      <c r="U346" s="217"/>
      <c r="V346" s="217"/>
    </row>
    <row r="347" spans="1:22" ht="15.75" customHeight="1" x14ac:dyDescent="0.2">
      <c r="A347" s="220"/>
      <c r="B347" s="220"/>
      <c r="C347" s="220"/>
      <c r="D347" s="220"/>
      <c r="E347" s="220"/>
      <c r="F347" s="220"/>
      <c r="G347" s="220"/>
      <c r="H347" s="220"/>
      <c r="I347" s="220"/>
      <c r="J347" s="220"/>
      <c r="K347" s="217"/>
      <c r="L347" s="217"/>
      <c r="M347" s="219"/>
      <c r="N347" s="219"/>
      <c r="O347" s="219"/>
      <c r="P347" s="219"/>
      <c r="Q347" s="217"/>
      <c r="R347" s="217"/>
      <c r="S347" s="217"/>
      <c r="T347" s="217"/>
      <c r="U347" s="217"/>
      <c r="V347" s="217"/>
    </row>
    <row r="348" spans="1:22" ht="15.75" customHeight="1" x14ac:dyDescent="0.2">
      <c r="A348" s="220"/>
      <c r="B348" s="220"/>
      <c r="C348" s="220"/>
      <c r="D348" s="220"/>
      <c r="E348" s="220"/>
      <c r="F348" s="220"/>
      <c r="G348" s="220"/>
      <c r="H348" s="220"/>
      <c r="I348" s="220"/>
      <c r="J348" s="220"/>
      <c r="K348" s="217"/>
      <c r="L348" s="217"/>
      <c r="M348" s="219"/>
      <c r="N348" s="219"/>
      <c r="O348" s="219"/>
      <c r="P348" s="219"/>
      <c r="Q348" s="217"/>
      <c r="R348" s="217"/>
      <c r="S348" s="217"/>
      <c r="T348" s="217"/>
      <c r="U348" s="217"/>
      <c r="V348" s="217"/>
    </row>
    <row r="349" spans="1:22" ht="15.75" customHeight="1" x14ac:dyDescent="0.2">
      <c r="A349" s="220"/>
      <c r="B349" s="220"/>
      <c r="C349" s="220"/>
      <c r="D349" s="220"/>
      <c r="E349" s="220"/>
      <c r="F349" s="220"/>
      <c r="G349" s="220"/>
      <c r="H349" s="220"/>
      <c r="I349" s="220"/>
      <c r="J349" s="220"/>
      <c r="K349" s="217"/>
      <c r="L349" s="217"/>
      <c r="M349" s="219"/>
      <c r="N349" s="219"/>
      <c r="O349" s="219"/>
      <c r="P349" s="219"/>
      <c r="Q349" s="217"/>
      <c r="R349" s="217"/>
      <c r="S349" s="217"/>
      <c r="T349" s="217"/>
      <c r="U349" s="217"/>
      <c r="V349" s="217"/>
    </row>
    <row r="350" spans="1:22" ht="15.75" customHeight="1" x14ac:dyDescent="0.2">
      <c r="A350" s="220"/>
      <c r="B350" s="220"/>
      <c r="C350" s="220"/>
      <c r="D350" s="220"/>
      <c r="E350" s="220"/>
      <c r="F350" s="220"/>
      <c r="G350" s="220"/>
      <c r="H350" s="220"/>
      <c r="I350" s="220"/>
      <c r="J350" s="220"/>
      <c r="K350" s="217"/>
      <c r="L350" s="217"/>
      <c r="M350" s="219"/>
      <c r="N350" s="219"/>
      <c r="O350" s="219"/>
      <c r="P350" s="219"/>
      <c r="Q350" s="217"/>
      <c r="R350" s="217"/>
      <c r="S350" s="217"/>
      <c r="T350" s="217"/>
      <c r="U350" s="217"/>
      <c r="V350" s="217"/>
    </row>
    <row r="351" spans="1:22" ht="15.75" customHeight="1" x14ac:dyDescent="0.2">
      <c r="A351" s="220"/>
      <c r="B351" s="220"/>
      <c r="C351" s="220"/>
      <c r="D351" s="220"/>
      <c r="E351" s="220"/>
      <c r="F351" s="220"/>
      <c r="G351" s="220"/>
      <c r="H351" s="220"/>
      <c r="I351" s="220"/>
      <c r="J351" s="220"/>
      <c r="K351" s="217"/>
      <c r="L351" s="217"/>
      <c r="M351" s="219"/>
      <c r="N351" s="219"/>
      <c r="O351" s="219"/>
      <c r="P351" s="219"/>
      <c r="Q351" s="217"/>
      <c r="R351" s="217"/>
      <c r="S351" s="217"/>
      <c r="T351" s="217"/>
      <c r="U351" s="217"/>
      <c r="V351" s="217"/>
    </row>
    <row r="352" spans="1:22" ht="15.75" customHeight="1" x14ac:dyDescent="0.2">
      <c r="A352" s="220"/>
      <c r="B352" s="220"/>
      <c r="C352" s="220"/>
      <c r="D352" s="220"/>
      <c r="E352" s="220"/>
      <c r="F352" s="220"/>
      <c r="G352" s="220"/>
      <c r="H352" s="220"/>
      <c r="I352" s="220"/>
      <c r="J352" s="220"/>
      <c r="K352" s="217"/>
      <c r="L352" s="217"/>
      <c r="M352" s="219"/>
      <c r="N352" s="219"/>
      <c r="O352" s="219"/>
      <c r="P352" s="219"/>
      <c r="Q352" s="217"/>
      <c r="R352" s="217"/>
      <c r="S352" s="217"/>
      <c r="T352" s="217"/>
      <c r="U352" s="217"/>
      <c r="V352" s="217"/>
    </row>
    <row r="353" spans="1:22" ht="15.75" customHeight="1" x14ac:dyDescent="0.2">
      <c r="A353" s="220"/>
      <c r="B353" s="220"/>
      <c r="C353" s="220"/>
      <c r="D353" s="220"/>
      <c r="E353" s="220"/>
      <c r="F353" s="220"/>
      <c r="G353" s="220"/>
      <c r="H353" s="220"/>
      <c r="I353" s="220"/>
      <c r="J353" s="220"/>
      <c r="K353" s="217"/>
      <c r="L353" s="217"/>
      <c r="M353" s="219"/>
      <c r="N353" s="219"/>
      <c r="O353" s="219"/>
      <c r="P353" s="219"/>
      <c r="Q353" s="217"/>
      <c r="R353" s="217"/>
      <c r="S353" s="217"/>
      <c r="T353" s="217"/>
      <c r="U353" s="217"/>
      <c r="V353" s="217"/>
    </row>
    <row r="354" spans="1:22" ht="15.75" customHeight="1" x14ac:dyDescent="0.2">
      <c r="A354" s="220"/>
      <c r="B354" s="220"/>
      <c r="C354" s="220"/>
      <c r="D354" s="220"/>
      <c r="E354" s="220"/>
      <c r="F354" s="220"/>
      <c r="G354" s="220"/>
      <c r="H354" s="220"/>
      <c r="I354" s="220"/>
      <c r="J354" s="220"/>
      <c r="K354" s="217"/>
      <c r="L354" s="217"/>
      <c r="M354" s="219"/>
      <c r="N354" s="219"/>
      <c r="O354" s="219"/>
      <c r="P354" s="219"/>
      <c r="Q354" s="217"/>
      <c r="R354" s="217"/>
      <c r="S354" s="217"/>
      <c r="T354" s="217"/>
      <c r="U354" s="217"/>
      <c r="V354" s="217"/>
    </row>
    <row r="355" spans="1:22" ht="15.75" customHeight="1" x14ac:dyDescent="0.2">
      <c r="A355" s="220"/>
      <c r="B355" s="220"/>
      <c r="C355" s="220"/>
      <c r="D355" s="220"/>
      <c r="E355" s="220"/>
      <c r="F355" s="220"/>
      <c r="G355" s="220"/>
      <c r="H355" s="220"/>
      <c r="I355" s="220"/>
      <c r="J355" s="220"/>
      <c r="K355" s="217"/>
      <c r="L355" s="217"/>
      <c r="M355" s="219"/>
      <c r="N355" s="219"/>
      <c r="O355" s="219"/>
      <c r="P355" s="219"/>
      <c r="Q355" s="217"/>
      <c r="R355" s="217"/>
      <c r="S355" s="217"/>
      <c r="T355" s="217"/>
      <c r="U355" s="217"/>
      <c r="V355" s="217"/>
    </row>
    <row r="356" spans="1:22" ht="15.75" customHeight="1" x14ac:dyDescent="0.2">
      <c r="A356" s="220"/>
      <c r="B356" s="220"/>
      <c r="C356" s="220"/>
      <c r="D356" s="220"/>
      <c r="E356" s="220"/>
      <c r="F356" s="220"/>
      <c r="G356" s="220"/>
      <c r="H356" s="220"/>
      <c r="I356" s="220"/>
      <c r="J356" s="220"/>
      <c r="K356" s="217"/>
      <c r="L356" s="217"/>
      <c r="M356" s="219"/>
      <c r="N356" s="219"/>
      <c r="O356" s="219"/>
      <c r="P356" s="219"/>
      <c r="Q356" s="217"/>
      <c r="R356" s="217"/>
      <c r="S356" s="217"/>
      <c r="T356" s="217"/>
      <c r="U356" s="217"/>
      <c r="V356" s="217"/>
    </row>
    <row r="357" spans="1:22" ht="15.75" customHeight="1" x14ac:dyDescent="0.2">
      <c r="A357" s="220"/>
      <c r="B357" s="220"/>
      <c r="C357" s="220"/>
      <c r="D357" s="220"/>
      <c r="E357" s="220"/>
      <c r="F357" s="220"/>
      <c r="G357" s="220"/>
      <c r="H357" s="220"/>
      <c r="I357" s="220"/>
      <c r="J357" s="220"/>
      <c r="K357" s="217"/>
      <c r="L357" s="217"/>
      <c r="M357" s="219"/>
      <c r="N357" s="219"/>
      <c r="O357" s="219"/>
      <c r="P357" s="219"/>
      <c r="Q357" s="217"/>
      <c r="R357" s="217"/>
      <c r="S357" s="217"/>
      <c r="T357" s="217"/>
      <c r="U357" s="217"/>
      <c r="V357" s="217"/>
    </row>
    <row r="358" spans="1:22" ht="15.75" customHeight="1" x14ac:dyDescent="0.2">
      <c r="A358" s="220"/>
      <c r="B358" s="220"/>
      <c r="C358" s="220"/>
      <c r="D358" s="220"/>
      <c r="E358" s="220"/>
      <c r="F358" s="220"/>
      <c r="G358" s="220"/>
      <c r="H358" s="220"/>
      <c r="I358" s="220"/>
      <c r="J358" s="220"/>
      <c r="K358" s="217"/>
      <c r="L358" s="217"/>
      <c r="M358" s="219"/>
      <c r="N358" s="219"/>
      <c r="O358" s="219"/>
      <c r="P358" s="219"/>
      <c r="Q358" s="217"/>
      <c r="R358" s="217"/>
      <c r="S358" s="217"/>
      <c r="T358" s="217"/>
      <c r="U358" s="217"/>
      <c r="V358" s="217"/>
    </row>
    <row r="359" spans="1:22" ht="15.75" customHeight="1" x14ac:dyDescent="0.2">
      <c r="A359" s="220"/>
      <c r="B359" s="220"/>
      <c r="C359" s="220"/>
      <c r="D359" s="220"/>
      <c r="E359" s="220"/>
      <c r="F359" s="220"/>
      <c r="G359" s="220"/>
      <c r="H359" s="220"/>
      <c r="I359" s="220"/>
      <c r="J359" s="220"/>
      <c r="K359" s="217"/>
      <c r="L359" s="217"/>
      <c r="M359" s="219"/>
      <c r="N359" s="219"/>
      <c r="O359" s="219"/>
      <c r="P359" s="219"/>
      <c r="Q359" s="217"/>
      <c r="R359" s="217"/>
      <c r="S359" s="217"/>
      <c r="T359" s="217"/>
      <c r="U359" s="217"/>
      <c r="V359" s="217"/>
    </row>
    <row r="360" spans="1:22" ht="15.75" customHeight="1" x14ac:dyDescent="0.2">
      <c r="A360" s="220"/>
      <c r="B360" s="220"/>
      <c r="C360" s="220"/>
      <c r="D360" s="220"/>
      <c r="E360" s="220"/>
      <c r="F360" s="220"/>
      <c r="G360" s="220"/>
      <c r="H360" s="220"/>
      <c r="I360" s="220"/>
      <c r="J360" s="220"/>
      <c r="K360" s="217"/>
      <c r="L360" s="217"/>
      <c r="M360" s="219"/>
      <c r="N360" s="219"/>
      <c r="O360" s="219"/>
      <c r="P360" s="219"/>
      <c r="Q360" s="217"/>
      <c r="R360" s="217"/>
      <c r="S360" s="217"/>
      <c r="T360" s="217"/>
      <c r="U360" s="217"/>
      <c r="V360" s="217"/>
    </row>
    <row r="361" spans="1:22" ht="15.75" customHeight="1" x14ac:dyDescent="0.2">
      <c r="A361" s="220"/>
      <c r="B361" s="220"/>
      <c r="C361" s="220"/>
      <c r="D361" s="220"/>
      <c r="E361" s="220"/>
      <c r="F361" s="220"/>
      <c r="G361" s="220"/>
      <c r="H361" s="220"/>
      <c r="I361" s="220"/>
      <c r="J361" s="220"/>
      <c r="K361" s="217"/>
      <c r="L361" s="217"/>
      <c r="M361" s="219"/>
      <c r="N361" s="219"/>
      <c r="O361" s="219"/>
      <c r="P361" s="219"/>
      <c r="Q361" s="217"/>
      <c r="R361" s="217"/>
      <c r="S361" s="217"/>
      <c r="T361" s="217"/>
      <c r="U361" s="217"/>
      <c r="V361" s="217"/>
    </row>
    <row r="362" spans="1:22" ht="15.75" customHeight="1" x14ac:dyDescent="0.2">
      <c r="A362" s="220"/>
      <c r="B362" s="220"/>
      <c r="C362" s="220"/>
      <c r="D362" s="220"/>
      <c r="E362" s="220"/>
      <c r="F362" s="220"/>
      <c r="G362" s="220"/>
      <c r="H362" s="220"/>
      <c r="I362" s="220"/>
      <c r="J362" s="220"/>
      <c r="K362" s="217"/>
      <c r="L362" s="217"/>
      <c r="M362" s="219"/>
      <c r="N362" s="219"/>
      <c r="O362" s="219"/>
      <c r="P362" s="219"/>
      <c r="Q362" s="217"/>
      <c r="R362" s="217"/>
      <c r="S362" s="217"/>
      <c r="T362" s="217"/>
      <c r="U362" s="217"/>
      <c r="V362" s="217"/>
    </row>
    <row r="363" spans="1:22" ht="15.75" customHeight="1" x14ac:dyDescent="0.2">
      <c r="A363" s="220"/>
      <c r="B363" s="220"/>
      <c r="C363" s="220"/>
      <c r="D363" s="220"/>
      <c r="E363" s="220"/>
      <c r="F363" s="220"/>
      <c r="G363" s="220"/>
      <c r="H363" s="220"/>
      <c r="I363" s="220"/>
      <c r="J363" s="220"/>
      <c r="K363" s="217"/>
      <c r="L363" s="217"/>
      <c r="M363" s="219"/>
      <c r="N363" s="219"/>
      <c r="O363" s="219"/>
      <c r="P363" s="219"/>
      <c r="Q363" s="217"/>
      <c r="R363" s="217"/>
      <c r="S363" s="217"/>
      <c r="T363" s="217"/>
      <c r="U363" s="217"/>
      <c r="V363" s="217"/>
    </row>
    <row r="364" spans="1:22" ht="15.75" customHeight="1" x14ac:dyDescent="0.2">
      <c r="A364" s="220"/>
      <c r="B364" s="220"/>
      <c r="C364" s="220"/>
      <c r="D364" s="220"/>
      <c r="E364" s="220"/>
      <c r="F364" s="220"/>
      <c r="G364" s="220"/>
      <c r="H364" s="220"/>
      <c r="I364" s="220"/>
      <c r="J364" s="220"/>
      <c r="K364" s="217"/>
      <c r="L364" s="217"/>
      <c r="M364" s="219"/>
      <c r="N364" s="219"/>
      <c r="O364" s="219"/>
      <c r="P364" s="219"/>
      <c r="Q364" s="217"/>
      <c r="R364" s="217"/>
      <c r="S364" s="217"/>
      <c r="T364" s="217"/>
      <c r="U364" s="217"/>
      <c r="V364" s="217"/>
    </row>
    <row r="365" spans="1:22" ht="15.75" customHeight="1" x14ac:dyDescent="0.2">
      <c r="A365" s="220"/>
      <c r="B365" s="220"/>
      <c r="C365" s="220"/>
      <c r="D365" s="220"/>
      <c r="E365" s="220"/>
      <c r="F365" s="220"/>
      <c r="G365" s="220"/>
      <c r="H365" s="220"/>
      <c r="I365" s="220"/>
      <c r="J365" s="220"/>
      <c r="K365" s="217"/>
      <c r="L365" s="217"/>
      <c r="M365" s="219"/>
      <c r="N365" s="219"/>
      <c r="O365" s="219"/>
      <c r="P365" s="219"/>
      <c r="Q365" s="217"/>
      <c r="R365" s="217"/>
      <c r="S365" s="217"/>
      <c r="T365" s="217"/>
      <c r="U365" s="217"/>
      <c r="V365" s="217"/>
    </row>
    <row r="366" spans="1:22" ht="15.75" customHeight="1" x14ac:dyDescent="0.2">
      <c r="A366" s="220"/>
      <c r="B366" s="220"/>
      <c r="C366" s="220"/>
      <c r="D366" s="220"/>
      <c r="E366" s="220"/>
      <c r="F366" s="220"/>
      <c r="G366" s="220"/>
      <c r="H366" s="220"/>
      <c r="I366" s="220"/>
      <c r="J366" s="220"/>
      <c r="K366" s="217"/>
      <c r="L366" s="217"/>
      <c r="M366" s="219"/>
      <c r="N366" s="219"/>
      <c r="O366" s="219"/>
      <c r="P366" s="219"/>
      <c r="Q366" s="217"/>
      <c r="R366" s="217"/>
      <c r="S366" s="217"/>
      <c r="T366" s="217"/>
      <c r="U366" s="217"/>
      <c r="V366" s="217"/>
    </row>
    <row r="367" spans="1:22" ht="15.75" customHeight="1" x14ac:dyDescent="0.2">
      <c r="A367" s="220"/>
      <c r="B367" s="220"/>
      <c r="C367" s="220"/>
      <c r="D367" s="220"/>
      <c r="E367" s="220"/>
      <c r="F367" s="220"/>
      <c r="G367" s="220"/>
      <c r="H367" s="220"/>
      <c r="I367" s="220"/>
      <c r="J367" s="220"/>
      <c r="K367" s="217"/>
      <c r="L367" s="217"/>
      <c r="M367" s="219"/>
      <c r="N367" s="219"/>
      <c r="O367" s="219"/>
      <c r="P367" s="219"/>
      <c r="Q367" s="217"/>
      <c r="R367" s="217"/>
      <c r="S367" s="217"/>
      <c r="T367" s="217"/>
      <c r="U367" s="217"/>
      <c r="V367" s="217"/>
    </row>
    <row r="368" spans="1:22" ht="15.75" customHeight="1" x14ac:dyDescent="0.2">
      <c r="A368" s="220"/>
      <c r="B368" s="220"/>
      <c r="C368" s="220"/>
      <c r="D368" s="220"/>
      <c r="E368" s="220"/>
      <c r="F368" s="220"/>
      <c r="G368" s="220"/>
      <c r="H368" s="220"/>
      <c r="I368" s="220"/>
      <c r="J368" s="220"/>
      <c r="K368" s="217"/>
      <c r="L368" s="217"/>
      <c r="M368" s="219"/>
      <c r="N368" s="219"/>
      <c r="O368" s="219"/>
      <c r="P368" s="219"/>
      <c r="Q368" s="217"/>
      <c r="R368" s="217"/>
      <c r="S368" s="217"/>
      <c r="T368" s="217"/>
      <c r="U368" s="217"/>
      <c r="V368" s="217"/>
    </row>
    <row r="369" spans="1:22" ht="15.75" customHeight="1" x14ac:dyDescent="0.2">
      <c r="A369" s="220"/>
      <c r="B369" s="220"/>
      <c r="C369" s="220"/>
      <c r="D369" s="220"/>
      <c r="E369" s="220"/>
      <c r="F369" s="220"/>
      <c r="G369" s="220"/>
      <c r="H369" s="220"/>
      <c r="I369" s="220"/>
      <c r="J369" s="220"/>
      <c r="K369" s="217"/>
      <c r="L369" s="217"/>
      <c r="M369" s="219"/>
      <c r="N369" s="219"/>
      <c r="O369" s="219"/>
      <c r="P369" s="219"/>
      <c r="Q369" s="217"/>
      <c r="R369" s="217"/>
      <c r="S369" s="217"/>
      <c r="T369" s="217"/>
      <c r="U369" s="217"/>
      <c r="V369" s="217"/>
    </row>
    <row r="370" spans="1:22" ht="15.75" customHeight="1" x14ac:dyDescent="0.2">
      <c r="A370" s="220"/>
      <c r="B370" s="220"/>
      <c r="C370" s="220"/>
      <c r="D370" s="220"/>
      <c r="E370" s="220"/>
      <c r="F370" s="220"/>
      <c r="G370" s="220"/>
      <c r="H370" s="220"/>
      <c r="I370" s="220"/>
      <c r="J370" s="220"/>
      <c r="K370" s="217"/>
      <c r="L370" s="217"/>
      <c r="M370" s="219"/>
      <c r="N370" s="219"/>
      <c r="O370" s="219"/>
      <c r="P370" s="219"/>
      <c r="Q370" s="217"/>
      <c r="R370" s="217"/>
      <c r="S370" s="217"/>
      <c r="T370" s="217"/>
      <c r="U370" s="217"/>
      <c r="V370" s="217"/>
    </row>
    <row r="371" spans="1:22" ht="15.75" customHeight="1" x14ac:dyDescent="0.2">
      <c r="A371" s="220"/>
      <c r="B371" s="220"/>
      <c r="C371" s="220"/>
      <c r="D371" s="220"/>
      <c r="E371" s="220"/>
      <c r="F371" s="220"/>
      <c r="G371" s="220"/>
      <c r="H371" s="220"/>
      <c r="I371" s="220"/>
      <c r="J371" s="220"/>
      <c r="K371" s="217"/>
      <c r="L371" s="217"/>
      <c r="M371" s="219"/>
      <c r="N371" s="219"/>
      <c r="O371" s="219"/>
      <c r="P371" s="219"/>
      <c r="Q371" s="217"/>
      <c r="R371" s="217"/>
      <c r="S371" s="217"/>
      <c r="T371" s="217"/>
      <c r="U371" s="217"/>
      <c r="V371" s="217"/>
    </row>
    <row r="372" spans="1:22" ht="15.75" customHeight="1" x14ac:dyDescent="0.2">
      <c r="A372" s="220"/>
      <c r="B372" s="220"/>
      <c r="C372" s="220"/>
      <c r="D372" s="220"/>
      <c r="E372" s="220"/>
      <c r="F372" s="220"/>
      <c r="G372" s="220"/>
      <c r="H372" s="220"/>
      <c r="I372" s="220"/>
      <c r="J372" s="220"/>
      <c r="K372" s="217"/>
      <c r="L372" s="217"/>
      <c r="M372" s="219"/>
      <c r="N372" s="219"/>
      <c r="O372" s="219"/>
      <c r="P372" s="219"/>
      <c r="Q372" s="217"/>
      <c r="R372" s="217"/>
      <c r="S372" s="217"/>
      <c r="T372" s="217"/>
      <c r="U372" s="217"/>
      <c r="V372" s="217"/>
    </row>
    <row r="373" spans="1:22" ht="15.75" customHeight="1" x14ac:dyDescent="0.2">
      <c r="A373" s="220"/>
      <c r="B373" s="220"/>
      <c r="C373" s="220"/>
      <c r="D373" s="220"/>
      <c r="E373" s="220"/>
      <c r="F373" s="220"/>
      <c r="G373" s="220"/>
      <c r="H373" s="220"/>
      <c r="I373" s="220"/>
      <c r="J373" s="220"/>
      <c r="K373" s="217"/>
      <c r="L373" s="217"/>
      <c r="M373" s="219"/>
      <c r="N373" s="219"/>
      <c r="O373" s="219"/>
      <c r="P373" s="219"/>
      <c r="Q373" s="217"/>
      <c r="R373" s="217"/>
      <c r="S373" s="217"/>
      <c r="T373" s="217"/>
      <c r="U373" s="217"/>
      <c r="V373" s="217"/>
    </row>
    <row r="374" spans="1:22" ht="15.75" customHeight="1" x14ac:dyDescent="0.2">
      <c r="A374" s="220"/>
      <c r="B374" s="220"/>
      <c r="C374" s="220"/>
      <c r="D374" s="220"/>
      <c r="E374" s="220"/>
      <c r="F374" s="220"/>
      <c r="G374" s="220"/>
      <c r="H374" s="220"/>
      <c r="I374" s="220"/>
      <c r="J374" s="220"/>
      <c r="K374" s="217"/>
      <c r="L374" s="217"/>
      <c r="M374" s="219"/>
      <c r="N374" s="219"/>
      <c r="O374" s="219"/>
      <c r="P374" s="219"/>
      <c r="Q374" s="217"/>
      <c r="R374" s="217"/>
      <c r="S374" s="217"/>
      <c r="T374" s="217"/>
      <c r="U374" s="217"/>
      <c r="V374" s="217"/>
    </row>
    <row r="375" spans="1:22" ht="15.75" customHeight="1" x14ac:dyDescent="0.2">
      <c r="A375" s="220"/>
      <c r="B375" s="220"/>
      <c r="C375" s="220"/>
      <c r="D375" s="220"/>
      <c r="E375" s="220"/>
      <c r="F375" s="220"/>
      <c r="G375" s="220"/>
      <c r="H375" s="220"/>
      <c r="I375" s="220"/>
      <c r="J375" s="220"/>
      <c r="K375" s="217"/>
      <c r="L375" s="217"/>
      <c r="M375" s="219"/>
      <c r="N375" s="219"/>
      <c r="O375" s="219"/>
      <c r="P375" s="219"/>
      <c r="Q375" s="217"/>
      <c r="R375" s="217"/>
      <c r="S375" s="217"/>
      <c r="T375" s="217"/>
      <c r="U375" s="217"/>
      <c r="V375" s="217"/>
    </row>
    <row r="376" spans="1:22" ht="15.75" customHeight="1" x14ac:dyDescent="0.2">
      <c r="A376" s="220"/>
      <c r="B376" s="220"/>
      <c r="C376" s="220"/>
      <c r="D376" s="220"/>
      <c r="E376" s="220"/>
      <c r="F376" s="220"/>
      <c r="G376" s="220"/>
      <c r="H376" s="220"/>
      <c r="I376" s="220"/>
      <c r="J376" s="220"/>
      <c r="K376" s="217"/>
      <c r="L376" s="217"/>
      <c r="M376" s="219"/>
      <c r="N376" s="219"/>
      <c r="O376" s="219"/>
      <c r="P376" s="219"/>
      <c r="Q376" s="217"/>
      <c r="R376" s="217"/>
      <c r="S376" s="217"/>
      <c r="T376" s="217"/>
      <c r="U376" s="217"/>
      <c r="V376" s="217"/>
    </row>
    <row r="377" spans="1:22" ht="15.75" customHeight="1" x14ac:dyDescent="0.2">
      <c r="A377" s="220"/>
      <c r="B377" s="220"/>
      <c r="C377" s="220"/>
      <c r="D377" s="220"/>
      <c r="E377" s="220"/>
      <c r="F377" s="220"/>
      <c r="G377" s="220"/>
      <c r="H377" s="220"/>
      <c r="I377" s="220"/>
      <c r="J377" s="220"/>
      <c r="K377" s="217"/>
      <c r="L377" s="217"/>
      <c r="M377" s="219"/>
      <c r="N377" s="219"/>
      <c r="O377" s="219"/>
      <c r="P377" s="219"/>
      <c r="Q377" s="217"/>
      <c r="R377" s="217"/>
      <c r="S377" s="217"/>
      <c r="T377" s="217"/>
      <c r="U377" s="217"/>
      <c r="V377" s="217"/>
    </row>
    <row r="378" spans="1:22" ht="15.75" customHeight="1" x14ac:dyDescent="0.2">
      <c r="A378" s="220"/>
      <c r="B378" s="220"/>
      <c r="C378" s="220"/>
      <c r="D378" s="220"/>
      <c r="E378" s="220"/>
      <c r="F378" s="220"/>
      <c r="G378" s="220"/>
      <c r="H378" s="220"/>
      <c r="I378" s="220"/>
      <c r="J378" s="220"/>
      <c r="K378" s="217"/>
      <c r="L378" s="217"/>
      <c r="M378" s="219"/>
      <c r="N378" s="219"/>
      <c r="O378" s="219"/>
      <c r="P378" s="219"/>
      <c r="Q378" s="217"/>
      <c r="R378" s="217"/>
      <c r="S378" s="217"/>
      <c r="T378" s="217"/>
      <c r="U378" s="217"/>
      <c r="V378" s="217"/>
    </row>
    <row r="379" spans="1:22" ht="15.75" customHeight="1" x14ac:dyDescent="0.2">
      <c r="A379" s="220"/>
      <c r="B379" s="220"/>
      <c r="C379" s="220"/>
      <c r="D379" s="220"/>
      <c r="E379" s="220"/>
      <c r="F379" s="220"/>
      <c r="G379" s="220"/>
      <c r="H379" s="220"/>
      <c r="I379" s="220"/>
      <c r="J379" s="220"/>
      <c r="K379" s="217"/>
      <c r="L379" s="217"/>
      <c r="M379" s="219"/>
      <c r="N379" s="219"/>
      <c r="O379" s="219"/>
      <c r="P379" s="219"/>
      <c r="Q379" s="217"/>
      <c r="R379" s="217"/>
      <c r="S379" s="217"/>
      <c r="T379" s="217"/>
      <c r="U379" s="217"/>
      <c r="V379" s="217"/>
    </row>
    <row r="380" spans="1:22" ht="15.75" customHeight="1" x14ac:dyDescent="0.2">
      <c r="A380" s="220"/>
      <c r="B380" s="220"/>
      <c r="C380" s="220"/>
      <c r="D380" s="220"/>
      <c r="E380" s="220"/>
      <c r="F380" s="220"/>
      <c r="G380" s="220"/>
      <c r="H380" s="220"/>
      <c r="I380" s="220"/>
      <c r="J380" s="220"/>
      <c r="K380" s="217"/>
      <c r="L380" s="217"/>
      <c r="M380" s="219"/>
      <c r="N380" s="219"/>
      <c r="O380" s="219"/>
      <c r="P380" s="219"/>
      <c r="Q380" s="217"/>
      <c r="R380" s="217"/>
      <c r="S380" s="217"/>
      <c r="T380" s="217"/>
      <c r="U380" s="217"/>
      <c r="V380" s="217"/>
    </row>
    <row r="381" spans="1:22" ht="15.75" customHeight="1" x14ac:dyDescent="0.2">
      <c r="A381" s="220"/>
      <c r="B381" s="220"/>
      <c r="C381" s="220"/>
      <c r="D381" s="220"/>
      <c r="E381" s="220"/>
      <c r="F381" s="220"/>
      <c r="G381" s="220"/>
      <c r="H381" s="220"/>
      <c r="I381" s="220"/>
      <c r="J381" s="220"/>
      <c r="K381" s="217"/>
      <c r="L381" s="217"/>
      <c r="M381" s="219"/>
      <c r="N381" s="219"/>
      <c r="O381" s="219"/>
      <c r="P381" s="219"/>
      <c r="Q381" s="217"/>
      <c r="R381" s="217"/>
      <c r="S381" s="217"/>
      <c r="T381" s="217"/>
      <c r="U381" s="217"/>
      <c r="V381" s="217"/>
    </row>
    <row r="382" spans="1:22" ht="15.75" customHeight="1" x14ac:dyDescent="0.2">
      <c r="A382" s="220"/>
      <c r="B382" s="220"/>
      <c r="C382" s="220"/>
      <c r="D382" s="220"/>
      <c r="E382" s="220"/>
      <c r="F382" s="220"/>
      <c r="G382" s="220"/>
      <c r="H382" s="220"/>
      <c r="I382" s="220"/>
      <c r="J382" s="220"/>
      <c r="K382" s="217"/>
      <c r="L382" s="217"/>
      <c r="M382" s="219"/>
      <c r="N382" s="219"/>
      <c r="O382" s="219"/>
      <c r="P382" s="219"/>
      <c r="Q382" s="217"/>
      <c r="R382" s="217"/>
      <c r="S382" s="217"/>
      <c r="T382" s="217"/>
      <c r="U382" s="217"/>
      <c r="V382" s="217"/>
    </row>
    <row r="383" spans="1:22" ht="15.75" customHeight="1" x14ac:dyDescent="0.2">
      <c r="A383" s="220"/>
      <c r="B383" s="220"/>
      <c r="C383" s="220"/>
      <c r="D383" s="220"/>
      <c r="E383" s="220"/>
      <c r="F383" s="220"/>
      <c r="G383" s="220"/>
      <c r="H383" s="220"/>
      <c r="I383" s="220"/>
      <c r="J383" s="220"/>
      <c r="K383" s="217"/>
      <c r="L383" s="217"/>
      <c r="M383" s="219"/>
      <c r="N383" s="219"/>
      <c r="O383" s="219"/>
      <c r="P383" s="219"/>
      <c r="Q383" s="217"/>
      <c r="R383" s="217"/>
      <c r="S383" s="217"/>
      <c r="T383" s="217"/>
      <c r="U383" s="217"/>
      <c r="V383" s="217"/>
    </row>
    <row r="384" spans="1:22" ht="15.75" customHeight="1" x14ac:dyDescent="0.2">
      <c r="A384" s="220"/>
      <c r="B384" s="220"/>
      <c r="C384" s="220"/>
      <c r="D384" s="220"/>
      <c r="E384" s="220"/>
      <c r="F384" s="220"/>
      <c r="G384" s="220"/>
      <c r="H384" s="220"/>
      <c r="I384" s="220"/>
      <c r="J384" s="220"/>
      <c r="K384" s="217"/>
      <c r="L384" s="217"/>
      <c r="M384" s="219"/>
      <c r="N384" s="219"/>
      <c r="O384" s="219"/>
      <c r="P384" s="219"/>
      <c r="Q384" s="217"/>
      <c r="R384" s="217"/>
      <c r="S384" s="217"/>
      <c r="T384" s="217"/>
      <c r="U384" s="217"/>
      <c r="V384" s="217"/>
    </row>
    <row r="385" spans="1:22" ht="15.75" customHeight="1" x14ac:dyDescent="0.2">
      <c r="A385" s="220"/>
      <c r="B385" s="220"/>
      <c r="C385" s="220"/>
      <c r="D385" s="220"/>
      <c r="E385" s="220"/>
      <c r="F385" s="220"/>
      <c r="G385" s="220"/>
      <c r="H385" s="220"/>
      <c r="I385" s="220"/>
      <c r="J385" s="220"/>
      <c r="K385" s="217"/>
      <c r="L385" s="217"/>
      <c r="M385" s="219"/>
      <c r="N385" s="219"/>
      <c r="O385" s="219"/>
      <c r="P385" s="219"/>
      <c r="Q385" s="217"/>
      <c r="R385" s="217"/>
      <c r="S385" s="217"/>
      <c r="T385" s="217"/>
      <c r="U385" s="217"/>
      <c r="V385" s="217"/>
    </row>
    <row r="386" spans="1:22" ht="15.75" customHeight="1" x14ac:dyDescent="0.2">
      <c r="A386" s="220"/>
      <c r="B386" s="220"/>
      <c r="C386" s="220"/>
      <c r="D386" s="220"/>
      <c r="E386" s="220"/>
      <c r="F386" s="220"/>
      <c r="G386" s="220"/>
      <c r="H386" s="220"/>
      <c r="I386" s="220"/>
      <c r="J386" s="220"/>
      <c r="K386" s="217"/>
      <c r="L386" s="217"/>
      <c r="M386" s="219"/>
      <c r="N386" s="219"/>
      <c r="O386" s="219"/>
      <c r="P386" s="219"/>
      <c r="Q386" s="217"/>
      <c r="R386" s="217"/>
      <c r="S386" s="217"/>
      <c r="T386" s="217"/>
      <c r="U386" s="217"/>
      <c r="V386" s="217"/>
    </row>
    <row r="387" spans="1:22" ht="15.75" customHeight="1" x14ac:dyDescent="0.2">
      <c r="A387" s="220"/>
      <c r="B387" s="220"/>
      <c r="C387" s="220"/>
      <c r="D387" s="220"/>
      <c r="E387" s="220"/>
      <c r="F387" s="220"/>
      <c r="G387" s="220"/>
      <c r="H387" s="220"/>
      <c r="I387" s="220"/>
      <c r="J387" s="220"/>
      <c r="K387" s="217"/>
      <c r="L387" s="217"/>
      <c r="M387" s="219"/>
      <c r="N387" s="219"/>
      <c r="O387" s="219"/>
      <c r="P387" s="219"/>
      <c r="Q387" s="217"/>
      <c r="R387" s="217"/>
      <c r="S387" s="217"/>
      <c r="T387" s="217"/>
      <c r="U387" s="217"/>
      <c r="V387" s="217"/>
    </row>
    <row r="388" spans="1:22" ht="15.75" customHeight="1" x14ac:dyDescent="0.2">
      <c r="A388" s="220"/>
      <c r="B388" s="220"/>
      <c r="C388" s="220"/>
      <c r="D388" s="220"/>
      <c r="E388" s="220"/>
      <c r="F388" s="220"/>
      <c r="G388" s="220"/>
      <c r="H388" s="220"/>
      <c r="I388" s="220"/>
      <c r="J388" s="220"/>
      <c r="K388" s="217"/>
      <c r="L388" s="217"/>
      <c r="M388" s="219"/>
      <c r="N388" s="219"/>
      <c r="O388" s="219"/>
      <c r="P388" s="219"/>
      <c r="Q388" s="217"/>
      <c r="R388" s="217"/>
      <c r="S388" s="217"/>
      <c r="T388" s="217"/>
      <c r="U388" s="217"/>
      <c r="V388" s="217"/>
    </row>
    <row r="389" spans="1:22" ht="15.75" customHeight="1" x14ac:dyDescent="0.2">
      <c r="A389" s="220"/>
      <c r="B389" s="220"/>
      <c r="C389" s="220"/>
      <c r="D389" s="220"/>
      <c r="E389" s="220"/>
      <c r="F389" s="220"/>
      <c r="G389" s="220"/>
      <c r="H389" s="220"/>
      <c r="I389" s="220"/>
      <c r="J389" s="220"/>
      <c r="K389" s="217"/>
      <c r="L389" s="217"/>
      <c r="M389" s="219"/>
      <c r="N389" s="219"/>
      <c r="O389" s="219"/>
      <c r="P389" s="219"/>
      <c r="Q389" s="217"/>
      <c r="R389" s="217"/>
      <c r="S389" s="217"/>
      <c r="T389" s="217"/>
      <c r="U389" s="217"/>
      <c r="V389" s="217"/>
    </row>
    <row r="390" spans="1:22" ht="15.75" customHeight="1" x14ac:dyDescent="0.2">
      <c r="A390" s="220"/>
      <c r="B390" s="220"/>
      <c r="C390" s="220"/>
      <c r="D390" s="220"/>
      <c r="E390" s="220"/>
      <c r="F390" s="220"/>
      <c r="G390" s="220"/>
      <c r="H390" s="220"/>
      <c r="I390" s="220"/>
      <c r="J390" s="220"/>
      <c r="K390" s="217"/>
      <c r="L390" s="217"/>
      <c r="M390" s="219"/>
      <c r="N390" s="219"/>
      <c r="O390" s="219"/>
      <c r="P390" s="219"/>
      <c r="Q390" s="217"/>
      <c r="R390" s="217"/>
      <c r="S390" s="217"/>
      <c r="T390" s="217"/>
      <c r="U390" s="217"/>
      <c r="V390" s="217"/>
    </row>
    <row r="391" spans="1:22" ht="15.75" customHeight="1" x14ac:dyDescent="0.2">
      <c r="A391" s="220"/>
      <c r="B391" s="220"/>
      <c r="C391" s="220"/>
      <c r="D391" s="220"/>
      <c r="E391" s="220"/>
      <c r="F391" s="220"/>
      <c r="G391" s="220"/>
      <c r="H391" s="220"/>
      <c r="I391" s="220"/>
      <c r="J391" s="220"/>
      <c r="K391" s="217"/>
      <c r="L391" s="217"/>
      <c r="M391" s="219"/>
      <c r="N391" s="219"/>
      <c r="O391" s="219"/>
      <c r="P391" s="219"/>
      <c r="Q391" s="217"/>
      <c r="R391" s="217"/>
      <c r="S391" s="217"/>
      <c r="T391" s="217"/>
      <c r="U391" s="217"/>
      <c r="V391" s="217"/>
    </row>
    <row r="392" spans="1:22" ht="15.75" customHeight="1" x14ac:dyDescent="0.2">
      <c r="A392" s="220"/>
      <c r="B392" s="220"/>
      <c r="C392" s="220"/>
      <c r="D392" s="220"/>
      <c r="E392" s="220"/>
      <c r="F392" s="220"/>
      <c r="G392" s="220"/>
      <c r="H392" s="220"/>
      <c r="I392" s="220"/>
      <c r="J392" s="220"/>
      <c r="K392" s="217"/>
      <c r="L392" s="217"/>
      <c r="M392" s="219"/>
      <c r="N392" s="219"/>
      <c r="O392" s="219"/>
      <c r="P392" s="219"/>
      <c r="Q392" s="217"/>
      <c r="R392" s="217"/>
      <c r="S392" s="217"/>
      <c r="T392" s="217"/>
      <c r="U392" s="217"/>
      <c r="V392" s="217"/>
    </row>
    <row r="393" spans="1:22" ht="15.75" customHeight="1" x14ac:dyDescent="0.2">
      <c r="A393" s="220"/>
      <c r="B393" s="220"/>
      <c r="C393" s="220"/>
      <c r="D393" s="220"/>
      <c r="E393" s="220"/>
      <c r="F393" s="220"/>
      <c r="G393" s="220"/>
      <c r="H393" s="220"/>
      <c r="I393" s="220"/>
      <c r="J393" s="220"/>
      <c r="K393" s="217"/>
      <c r="L393" s="217"/>
      <c r="M393" s="219"/>
      <c r="N393" s="219"/>
      <c r="O393" s="219"/>
      <c r="P393" s="219"/>
      <c r="Q393" s="217"/>
      <c r="R393" s="217"/>
      <c r="S393" s="217"/>
      <c r="T393" s="217"/>
      <c r="U393" s="217"/>
      <c r="V393" s="217"/>
    </row>
    <row r="394" spans="1:22" ht="15.75" customHeight="1" x14ac:dyDescent="0.2">
      <c r="A394" s="220"/>
      <c r="B394" s="220"/>
      <c r="C394" s="220"/>
      <c r="D394" s="220"/>
      <c r="E394" s="220"/>
      <c r="F394" s="220"/>
      <c r="G394" s="220"/>
      <c r="H394" s="220"/>
      <c r="I394" s="220"/>
      <c r="J394" s="220"/>
      <c r="K394" s="217"/>
      <c r="L394" s="217"/>
      <c r="M394" s="219"/>
      <c r="N394" s="219"/>
      <c r="O394" s="219"/>
      <c r="P394" s="219"/>
      <c r="Q394" s="217"/>
      <c r="R394" s="217"/>
      <c r="S394" s="217"/>
      <c r="T394" s="217"/>
      <c r="U394" s="217"/>
      <c r="V394" s="217"/>
    </row>
    <row r="395" spans="1:22" ht="15.75" customHeight="1" x14ac:dyDescent="0.2">
      <c r="A395" s="220"/>
      <c r="B395" s="220"/>
      <c r="C395" s="220"/>
      <c r="D395" s="220"/>
      <c r="E395" s="220"/>
      <c r="F395" s="220"/>
      <c r="G395" s="220"/>
      <c r="H395" s="220"/>
      <c r="I395" s="220"/>
      <c r="J395" s="220"/>
      <c r="K395" s="217"/>
      <c r="L395" s="217"/>
      <c r="M395" s="219"/>
      <c r="N395" s="219"/>
      <c r="O395" s="219"/>
      <c r="P395" s="219"/>
      <c r="Q395" s="217"/>
      <c r="R395" s="217"/>
      <c r="S395" s="217"/>
      <c r="T395" s="217"/>
      <c r="U395" s="217"/>
      <c r="V395" s="217"/>
    </row>
    <row r="396" spans="1:22" ht="15.75" customHeight="1" x14ac:dyDescent="0.2">
      <c r="A396" s="220"/>
      <c r="B396" s="220"/>
      <c r="C396" s="220"/>
      <c r="D396" s="220"/>
      <c r="E396" s="220"/>
      <c r="F396" s="220"/>
      <c r="G396" s="220"/>
      <c r="H396" s="220"/>
      <c r="I396" s="220"/>
      <c r="J396" s="220"/>
      <c r="K396" s="217"/>
      <c r="L396" s="217"/>
      <c r="M396" s="219"/>
      <c r="N396" s="219"/>
      <c r="O396" s="219"/>
      <c r="P396" s="219"/>
      <c r="Q396" s="217"/>
      <c r="R396" s="217"/>
      <c r="S396" s="217"/>
      <c r="T396" s="217"/>
      <c r="U396" s="217"/>
      <c r="V396" s="217"/>
    </row>
    <row r="397" spans="1:22" ht="15.75" customHeight="1" x14ac:dyDescent="0.2">
      <c r="A397" s="220"/>
      <c r="B397" s="220"/>
      <c r="C397" s="220"/>
      <c r="D397" s="220"/>
      <c r="E397" s="220"/>
      <c r="F397" s="220"/>
      <c r="G397" s="220"/>
      <c r="H397" s="220"/>
      <c r="I397" s="220"/>
      <c r="J397" s="220"/>
      <c r="K397" s="217"/>
      <c r="L397" s="217"/>
      <c r="M397" s="219"/>
      <c r="N397" s="219"/>
      <c r="O397" s="219"/>
      <c r="P397" s="219"/>
      <c r="Q397" s="217"/>
      <c r="R397" s="217"/>
      <c r="S397" s="217"/>
      <c r="T397" s="217"/>
      <c r="U397" s="217"/>
      <c r="V397" s="217"/>
    </row>
    <row r="398" spans="1:22" ht="15.75" customHeight="1" x14ac:dyDescent="0.2">
      <c r="A398" s="220"/>
      <c r="B398" s="220"/>
      <c r="C398" s="220"/>
      <c r="D398" s="220"/>
      <c r="E398" s="220"/>
      <c r="F398" s="220"/>
      <c r="G398" s="220"/>
      <c r="H398" s="220"/>
      <c r="I398" s="220"/>
      <c r="J398" s="220"/>
      <c r="K398" s="217"/>
      <c r="L398" s="217"/>
      <c r="M398" s="219"/>
      <c r="N398" s="219"/>
      <c r="O398" s="219"/>
      <c r="P398" s="219"/>
      <c r="Q398" s="217"/>
      <c r="R398" s="217"/>
      <c r="S398" s="217"/>
      <c r="T398" s="217"/>
      <c r="U398" s="217"/>
      <c r="V398" s="217"/>
    </row>
    <row r="399" spans="1:22" ht="15.75" customHeight="1" x14ac:dyDescent="0.2">
      <c r="A399" s="220"/>
      <c r="B399" s="220"/>
      <c r="C399" s="220"/>
      <c r="D399" s="220"/>
      <c r="E399" s="220"/>
      <c r="F399" s="220"/>
      <c r="G399" s="220"/>
      <c r="H399" s="220"/>
      <c r="I399" s="220"/>
      <c r="J399" s="220"/>
      <c r="K399" s="217"/>
      <c r="L399" s="217"/>
      <c r="M399" s="219"/>
      <c r="N399" s="219"/>
      <c r="O399" s="219"/>
      <c r="P399" s="219"/>
      <c r="Q399" s="217"/>
      <c r="R399" s="217"/>
      <c r="S399" s="217"/>
      <c r="T399" s="217"/>
      <c r="U399" s="217"/>
      <c r="V399" s="217"/>
    </row>
    <row r="400" spans="1:22" ht="15.75" customHeight="1" x14ac:dyDescent="0.2">
      <c r="A400" s="220"/>
      <c r="B400" s="220"/>
      <c r="C400" s="220"/>
      <c r="D400" s="220"/>
      <c r="E400" s="220"/>
      <c r="F400" s="220"/>
      <c r="G400" s="220"/>
      <c r="H400" s="220"/>
      <c r="I400" s="220"/>
      <c r="J400" s="220"/>
      <c r="K400" s="217"/>
      <c r="L400" s="217"/>
      <c r="M400" s="219"/>
      <c r="N400" s="219"/>
      <c r="O400" s="219"/>
      <c r="P400" s="219"/>
      <c r="Q400" s="217"/>
      <c r="R400" s="217"/>
      <c r="S400" s="217"/>
      <c r="T400" s="217"/>
      <c r="U400" s="217"/>
      <c r="V400" s="217"/>
    </row>
    <row r="401" spans="1:22" ht="15.75" customHeight="1" x14ac:dyDescent="0.2">
      <c r="A401" s="220"/>
      <c r="B401" s="220"/>
      <c r="C401" s="220"/>
      <c r="D401" s="220"/>
      <c r="E401" s="220"/>
      <c r="F401" s="220"/>
      <c r="G401" s="220"/>
      <c r="H401" s="220"/>
      <c r="I401" s="220"/>
      <c r="J401" s="220"/>
      <c r="K401" s="217"/>
      <c r="L401" s="217"/>
      <c r="M401" s="219"/>
      <c r="N401" s="219"/>
      <c r="O401" s="219"/>
      <c r="P401" s="219"/>
      <c r="Q401" s="217"/>
      <c r="R401" s="217"/>
      <c r="S401" s="217"/>
      <c r="T401" s="217"/>
      <c r="U401" s="217"/>
      <c r="V401" s="217"/>
    </row>
    <row r="402" spans="1:22" ht="15.75" customHeight="1" x14ac:dyDescent="0.2">
      <c r="A402" s="220"/>
      <c r="B402" s="220"/>
      <c r="C402" s="220"/>
      <c r="D402" s="220"/>
      <c r="E402" s="220"/>
      <c r="F402" s="220"/>
      <c r="G402" s="220"/>
      <c r="H402" s="220"/>
      <c r="I402" s="220"/>
      <c r="J402" s="220"/>
      <c r="K402" s="217"/>
      <c r="L402" s="217"/>
      <c r="M402" s="219"/>
      <c r="N402" s="219"/>
      <c r="O402" s="219"/>
      <c r="P402" s="219"/>
      <c r="Q402" s="217"/>
      <c r="R402" s="217"/>
      <c r="S402" s="217"/>
      <c r="T402" s="217"/>
      <c r="U402" s="217"/>
      <c r="V402" s="217"/>
    </row>
    <row r="403" spans="1:22" ht="15.75" customHeight="1" x14ac:dyDescent="0.2">
      <c r="A403" s="220"/>
      <c r="B403" s="220"/>
      <c r="C403" s="220"/>
      <c r="D403" s="220"/>
      <c r="E403" s="220"/>
      <c r="F403" s="220"/>
      <c r="G403" s="220"/>
      <c r="H403" s="220"/>
      <c r="I403" s="220"/>
      <c r="J403" s="220"/>
      <c r="K403" s="217"/>
      <c r="L403" s="217"/>
      <c r="M403" s="219"/>
      <c r="N403" s="219"/>
      <c r="O403" s="219"/>
      <c r="P403" s="219"/>
      <c r="Q403" s="217"/>
      <c r="R403" s="217"/>
      <c r="S403" s="217"/>
      <c r="T403" s="217"/>
      <c r="U403" s="217"/>
      <c r="V403" s="217"/>
    </row>
    <row r="404" spans="1:22" ht="15.75" customHeight="1" x14ac:dyDescent="0.2">
      <c r="A404" s="220"/>
      <c r="B404" s="220"/>
      <c r="C404" s="220"/>
      <c r="D404" s="220"/>
      <c r="E404" s="220"/>
      <c r="F404" s="220"/>
      <c r="G404" s="220"/>
      <c r="H404" s="220"/>
      <c r="I404" s="220"/>
      <c r="J404" s="220"/>
      <c r="K404" s="217"/>
      <c r="L404" s="217"/>
      <c r="M404" s="219"/>
      <c r="N404" s="219"/>
      <c r="O404" s="219"/>
      <c r="P404" s="219"/>
      <c r="Q404" s="217"/>
      <c r="R404" s="217"/>
      <c r="S404" s="217"/>
      <c r="T404" s="217"/>
      <c r="U404" s="217"/>
      <c r="V404" s="217"/>
    </row>
    <row r="405" spans="1:22" ht="15.75" customHeight="1" x14ac:dyDescent="0.2">
      <c r="A405" s="220"/>
      <c r="B405" s="220"/>
      <c r="C405" s="220"/>
      <c r="D405" s="220"/>
      <c r="E405" s="220"/>
      <c r="F405" s="220"/>
      <c r="G405" s="220"/>
      <c r="H405" s="220"/>
      <c r="I405" s="220"/>
      <c r="J405" s="220"/>
      <c r="K405" s="217"/>
      <c r="L405" s="217"/>
      <c r="M405" s="219"/>
      <c r="N405" s="219"/>
      <c r="O405" s="219"/>
      <c r="P405" s="219"/>
      <c r="Q405" s="217"/>
      <c r="R405" s="217"/>
      <c r="S405" s="217"/>
      <c r="T405" s="217"/>
      <c r="U405" s="217"/>
      <c r="V405" s="217"/>
    </row>
    <row r="406" spans="1:22" ht="15.75" customHeight="1" x14ac:dyDescent="0.2">
      <c r="A406" s="220"/>
      <c r="B406" s="220"/>
      <c r="C406" s="220"/>
      <c r="D406" s="220"/>
      <c r="E406" s="220"/>
      <c r="F406" s="220"/>
      <c r="G406" s="220"/>
      <c r="H406" s="220"/>
      <c r="I406" s="220"/>
      <c r="J406" s="220"/>
      <c r="K406" s="217"/>
      <c r="L406" s="217"/>
      <c r="M406" s="219"/>
      <c r="N406" s="219"/>
      <c r="O406" s="219"/>
      <c r="P406" s="219"/>
      <c r="Q406" s="217"/>
      <c r="R406" s="217"/>
      <c r="S406" s="217"/>
      <c r="T406" s="217"/>
      <c r="U406" s="217"/>
      <c r="V406" s="217"/>
    </row>
    <row r="407" spans="1:22" ht="15.75" customHeight="1" x14ac:dyDescent="0.2">
      <c r="A407" s="220"/>
      <c r="B407" s="220"/>
      <c r="C407" s="220"/>
      <c r="D407" s="220"/>
      <c r="E407" s="220"/>
      <c r="F407" s="220"/>
      <c r="G407" s="220"/>
      <c r="H407" s="220"/>
      <c r="I407" s="220"/>
      <c r="J407" s="220"/>
      <c r="K407" s="217"/>
      <c r="L407" s="217"/>
      <c r="M407" s="219"/>
      <c r="N407" s="219"/>
      <c r="O407" s="219"/>
      <c r="P407" s="219"/>
      <c r="Q407" s="217"/>
      <c r="R407" s="217"/>
      <c r="S407" s="217"/>
      <c r="T407" s="217"/>
      <c r="U407" s="217"/>
      <c r="V407" s="217"/>
    </row>
    <row r="408" spans="1:22" ht="15.75" customHeight="1" x14ac:dyDescent="0.2">
      <c r="A408" s="220"/>
      <c r="B408" s="220"/>
      <c r="C408" s="220"/>
      <c r="D408" s="220"/>
      <c r="E408" s="220"/>
      <c r="F408" s="220"/>
      <c r="G408" s="220"/>
      <c r="H408" s="220"/>
      <c r="I408" s="220"/>
      <c r="J408" s="220"/>
      <c r="K408" s="217"/>
      <c r="L408" s="217"/>
      <c r="M408" s="219"/>
      <c r="N408" s="219"/>
      <c r="O408" s="219"/>
      <c r="P408" s="219"/>
      <c r="Q408" s="217"/>
      <c r="R408" s="217"/>
      <c r="S408" s="217"/>
      <c r="T408" s="217"/>
      <c r="U408" s="217"/>
      <c r="V408" s="217"/>
    </row>
    <row r="409" spans="1:22" ht="15.75" customHeight="1" x14ac:dyDescent="0.2">
      <c r="A409" s="220"/>
      <c r="B409" s="220"/>
      <c r="C409" s="220"/>
      <c r="D409" s="220"/>
      <c r="E409" s="220"/>
      <c r="F409" s="220"/>
      <c r="G409" s="220"/>
      <c r="H409" s="220"/>
      <c r="I409" s="220"/>
      <c r="J409" s="220"/>
      <c r="K409" s="217"/>
      <c r="L409" s="217"/>
      <c r="M409" s="219"/>
      <c r="N409" s="219"/>
      <c r="O409" s="219"/>
      <c r="P409" s="219"/>
      <c r="Q409" s="217"/>
      <c r="R409" s="217"/>
      <c r="S409" s="217"/>
      <c r="T409" s="217"/>
      <c r="U409" s="217"/>
      <c r="V409" s="217"/>
    </row>
    <row r="410" spans="1:22" ht="15.75" customHeight="1" x14ac:dyDescent="0.2">
      <c r="A410" s="220"/>
      <c r="B410" s="220"/>
      <c r="C410" s="220"/>
      <c r="D410" s="220"/>
      <c r="E410" s="220"/>
      <c r="F410" s="220"/>
      <c r="G410" s="220"/>
      <c r="H410" s="220"/>
      <c r="I410" s="220"/>
      <c r="J410" s="220"/>
      <c r="K410" s="217"/>
      <c r="L410" s="217"/>
      <c r="M410" s="219"/>
      <c r="N410" s="219"/>
      <c r="O410" s="219"/>
      <c r="P410" s="219"/>
      <c r="Q410" s="217"/>
      <c r="R410" s="217"/>
      <c r="S410" s="217"/>
      <c r="T410" s="217"/>
      <c r="U410" s="217"/>
      <c r="V410" s="217"/>
    </row>
    <row r="411" spans="1:22" ht="15.75" customHeight="1" x14ac:dyDescent="0.2">
      <c r="A411" s="220"/>
      <c r="B411" s="220"/>
      <c r="C411" s="220"/>
      <c r="D411" s="220"/>
      <c r="E411" s="220"/>
      <c r="F411" s="220"/>
      <c r="G411" s="220"/>
      <c r="H411" s="220"/>
      <c r="I411" s="220"/>
      <c r="J411" s="220"/>
      <c r="K411" s="217"/>
      <c r="L411" s="217"/>
      <c r="M411" s="219"/>
      <c r="N411" s="219"/>
      <c r="O411" s="219"/>
      <c r="P411" s="219"/>
      <c r="Q411" s="217"/>
      <c r="R411" s="217"/>
      <c r="S411" s="217"/>
      <c r="T411" s="217"/>
      <c r="U411" s="217"/>
      <c r="V411" s="217"/>
    </row>
    <row r="412" spans="1:22" ht="15.75" customHeight="1" x14ac:dyDescent="0.2">
      <c r="A412" s="220"/>
      <c r="B412" s="220"/>
      <c r="C412" s="220"/>
      <c r="D412" s="220"/>
      <c r="E412" s="220"/>
      <c r="F412" s="220"/>
      <c r="G412" s="220"/>
      <c r="H412" s="220"/>
      <c r="I412" s="220"/>
      <c r="J412" s="220"/>
      <c r="K412" s="217"/>
      <c r="L412" s="217"/>
      <c r="M412" s="219"/>
      <c r="N412" s="219"/>
      <c r="O412" s="219"/>
      <c r="P412" s="219"/>
      <c r="Q412" s="217"/>
      <c r="R412" s="217"/>
      <c r="S412" s="217"/>
      <c r="T412" s="217"/>
      <c r="U412" s="217"/>
      <c r="V412" s="217"/>
    </row>
    <row r="413" spans="1:22" ht="15.75" customHeight="1" x14ac:dyDescent="0.2">
      <c r="A413" s="220"/>
      <c r="B413" s="220"/>
      <c r="C413" s="220"/>
      <c r="D413" s="220"/>
      <c r="E413" s="220"/>
      <c r="F413" s="220"/>
      <c r="G413" s="220"/>
      <c r="H413" s="220"/>
      <c r="I413" s="220"/>
      <c r="J413" s="220"/>
      <c r="K413" s="217"/>
      <c r="L413" s="217"/>
      <c r="M413" s="219"/>
      <c r="N413" s="219"/>
      <c r="O413" s="219"/>
      <c r="P413" s="219"/>
      <c r="Q413" s="217"/>
      <c r="R413" s="217"/>
      <c r="S413" s="217"/>
      <c r="T413" s="217"/>
      <c r="U413" s="217"/>
      <c r="V413" s="217"/>
    </row>
    <row r="414" spans="1:22" ht="15.75" customHeight="1" x14ac:dyDescent="0.2">
      <c r="A414" s="220"/>
      <c r="B414" s="220"/>
      <c r="C414" s="220"/>
      <c r="D414" s="220"/>
      <c r="E414" s="220"/>
      <c r="F414" s="220"/>
      <c r="G414" s="220"/>
      <c r="H414" s="220"/>
      <c r="I414" s="220"/>
      <c r="J414" s="220"/>
      <c r="K414" s="217"/>
      <c r="L414" s="217"/>
      <c r="M414" s="219"/>
      <c r="N414" s="219"/>
      <c r="O414" s="219"/>
      <c r="P414" s="219"/>
      <c r="Q414" s="217"/>
      <c r="R414" s="217"/>
      <c r="S414" s="217"/>
      <c r="T414" s="217"/>
      <c r="U414" s="217"/>
      <c r="V414" s="217"/>
    </row>
    <row r="415" spans="1:22" ht="15.75" customHeight="1" x14ac:dyDescent="0.2">
      <c r="A415" s="220"/>
      <c r="B415" s="220"/>
      <c r="C415" s="220"/>
      <c r="D415" s="220"/>
      <c r="E415" s="220"/>
      <c r="F415" s="220"/>
      <c r="G415" s="220"/>
      <c r="H415" s="220"/>
      <c r="I415" s="220"/>
      <c r="J415" s="220"/>
      <c r="K415" s="217"/>
      <c r="L415" s="217"/>
      <c r="M415" s="219"/>
      <c r="N415" s="219"/>
      <c r="O415" s="219"/>
      <c r="P415" s="219"/>
      <c r="Q415" s="217"/>
      <c r="R415" s="217"/>
      <c r="S415" s="217"/>
      <c r="T415" s="217"/>
      <c r="U415" s="217"/>
      <c r="V415" s="217"/>
    </row>
    <row r="416" spans="1:22" ht="15.75" customHeight="1" x14ac:dyDescent="0.2">
      <c r="A416" s="220"/>
      <c r="B416" s="220"/>
      <c r="C416" s="220"/>
      <c r="D416" s="220"/>
      <c r="E416" s="220"/>
      <c r="F416" s="220"/>
      <c r="G416" s="220"/>
      <c r="H416" s="220"/>
      <c r="I416" s="220"/>
      <c r="J416" s="220"/>
      <c r="K416" s="217"/>
      <c r="L416" s="217"/>
      <c r="M416" s="219"/>
      <c r="N416" s="219"/>
      <c r="O416" s="219"/>
      <c r="P416" s="219"/>
      <c r="Q416" s="217"/>
      <c r="R416" s="217"/>
      <c r="S416" s="217"/>
      <c r="T416" s="217"/>
      <c r="U416" s="217"/>
      <c r="V416" s="217"/>
    </row>
    <row r="417" spans="1:22" ht="15.75" customHeight="1" x14ac:dyDescent="0.2">
      <c r="A417" s="220"/>
      <c r="B417" s="220"/>
      <c r="C417" s="220"/>
      <c r="D417" s="220"/>
      <c r="E417" s="220"/>
      <c r="F417" s="220"/>
      <c r="G417" s="220"/>
      <c r="H417" s="220"/>
      <c r="I417" s="220"/>
      <c r="J417" s="220"/>
      <c r="K417" s="217"/>
      <c r="L417" s="217"/>
      <c r="M417" s="219"/>
      <c r="N417" s="219"/>
      <c r="O417" s="219"/>
      <c r="P417" s="219"/>
      <c r="Q417" s="217"/>
      <c r="R417" s="217"/>
      <c r="S417" s="217"/>
      <c r="T417" s="217"/>
      <c r="U417" s="217"/>
      <c r="V417" s="217"/>
    </row>
    <row r="418" spans="1:22" ht="15.75" customHeight="1" x14ac:dyDescent="0.2">
      <c r="A418" s="220"/>
      <c r="B418" s="220"/>
      <c r="C418" s="220"/>
      <c r="D418" s="220"/>
      <c r="E418" s="220"/>
      <c r="F418" s="220"/>
      <c r="G418" s="220"/>
      <c r="H418" s="220"/>
      <c r="I418" s="220"/>
      <c r="J418" s="220"/>
      <c r="K418" s="217"/>
      <c r="L418" s="217"/>
      <c r="M418" s="219"/>
      <c r="N418" s="219"/>
      <c r="O418" s="219"/>
      <c r="P418" s="219"/>
      <c r="Q418" s="217"/>
      <c r="R418" s="217"/>
      <c r="S418" s="217"/>
      <c r="T418" s="217"/>
      <c r="U418" s="217"/>
      <c r="V418" s="217"/>
    </row>
    <row r="419" spans="1:22" ht="15.75" customHeight="1" x14ac:dyDescent="0.2">
      <c r="A419" s="220"/>
      <c r="B419" s="220"/>
      <c r="C419" s="220"/>
      <c r="D419" s="220"/>
      <c r="E419" s="220"/>
      <c r="F419" s="220"/>
      <c r="G419" s="220"/>
      <c r="H419" s="220"/>
      <c r="I419" s="220"/>
      <c r="J419" s="220"/>
      <c r="K419" s="217"/>
      <c r="L419" s="217"/>
      <c r="M419" s="219"/>
      <c r="N419" s="219"/>
      <c r="O419" s="219"/>
      <c r="P419" s="219"/>
      <c r="Q419" s="217"/>
      <c r="R419" s="217"/>
      <c r="S419" s="217"/>
      <c r="T419" s="217"/>
      <c r="U419" s="217"/>
      <c r="V419" s="217"/>
    </row>
    <row r="420" spans="1:22" ht="15.75" customHeight="1" x14ac:dyDescent="0.2">
      <c r="A420" s="220"/>
      <c r="B420" s="220"/>
      <c r="C420" s="220"/>
      <c r="D420" s="220"/>
      <c r="E420" s="220"/>
      <c r="F420" s="220"/>
      <c r="G420" s="220"/>
      <c r="H420" s="220"/>
      <c r="I420" s="220"/>
      <c r="J420" s="220"/>
      <c r="K420" s="217"/>
      <c r="L420" s="217"/>
      <c r="M420" s="219"/>
      <c r="N420" s="219"/>
      <c r="O420" s="219"/>
      <c r="P420" s="219"/>
      <c r="Q420" s="217"/>
      <c r="R420" s="217"/>
      <c r="S420" s="217"/>
      <c r="T420" s="217"/>
      <c r="U420" s="217"/>
      <c r="V420" s="217"/>
    </row>
    <row r="421" spans="1:22" ht="15.75" customHeight="1" x14ac:dyDescent="0.2">
      <c r="A421" s="220"/>
      <c r="B421" s="220"/>
      <c r="C421" s="220"/>
      <c r="D421" s="220"/>
      <c r="E421" s="220"/>
      <c r="F421" s="220"/>
      <c r="G421" s="220"/>
      <c r="H421" s="220"/>
      <c r="I421" s="220"/>
      <c r="J421" s="220"/>
      <c r="K421" s="217"/>
      <c r="L421" s="217"/>
      <c r="M421" s="219"/>
      <c r="N421" s="219"/>
      <c r="O421" s="219"/>
      <c r="P421" s="219"/>
      <c r="Q421" s="217"/>
      <c r="R421" s="217"/>
      <c r="S421" s="217"/>
      <c r="T421" s="217"/>
      <c r="U421" s="217"/>
      <c r="V421" s="217"/>
    </row>
    <row r="422" spans="1:22" ht="15.75" customHeight="1" x14ac:dyDescent="0.2">
      <c r="A422" s="220"/>
      <c r="B422" s="220"/>
      <c r="C422" s="220"/>
      <c r="D422" s="220"/>
      <c r="E422" s="220"/>
      <c r="F422" s="220"/>
      <c r="G422" s="220"/>
      <c r="H422" s="220"/>
      <c r="I422" s="220"/>
      <c r="J422" s="220"/>
      <c r="K422" s="217"/>
      <c r="L422" s="217"/>
      <c r="M422" s="219"/>
      <c r="N422" s="219"/>
      <c r="O422" s="219"/>
      <c r="P422" s="219"/>
      <c r="Q422" s="217"/>
      <c r="R422" s="217"/>
      <c r="S422" s="217"/>
      <c r="T422" s="217"/>
      <c r="U422" s="217"/>
      <c r="V422" s="217"/>
    </row>
    <row r="423" spans="1:22" ht="15.75" customHeight="1" x14ac:dyDescent="0.2">
      <c r="A423" s="220"/>
      <c r="B423" s="220"/>
      <c r="C423" s="220"/>
      <c r="D423" s="220"/>
      <c r="E423" s="220"/>
      <c r="F423" s="220"/>
      <c r="G423" s="220"/>
      <c r="H423" s="220"/>
      <c r="I423" s="220"/>
      <c r="J423" s="220"/>
      <c r="K423" s="217"/>
      <c r="L423" s="217"/>
      <c r="M423" s="219"/>
      <c r="N423" s="219"/>
      <c r="O423" s="219"/>
      <c r="P423" s="219"/>
      <c r="Q423" s="217"/>
      <c r="R423" s="217"/>
      <c r="S423" s="217"/>
      <c r="T423" s="217"/>
      <c r="U423" s="217"/>
      <c r="V423" s="217"/>
    </row>
    <row r="424" spans="1:22" ht="15.75" customHeight="1" x14ac:dyDescent="0.2">
      <c r="A424" s="220"/>
      <c r="B424" s="220"/>
      <c r="C424" s="220"/>
      <c r="D424" s="220"/>
      <c r="E424" s="220"/>
      <c r="F424" s="220"/>
      <c r="G424" s="220"/>
      <c r="H424" s="220"/>
      <c r="I424" s="220"/>
      <c r="J424" s="220"/>
      <c r="K424" s="217"/>
      <c r="L424" s="217"/>
      <c r="M424" s="219"/>
      <c r="N424" s="219"/>
      <c r="O424" s="219"/>
      <c r="P424" s="219"/>
      <c r="Q424" s="217"/>
      <c r="R424" s="217"/>
      <c r="S424" s="217"/>
      <c r="T424" s="217"/>
      <c r="U424" s="217"/>
      <c r="V424" s="217"/>
    </row>
    <row r="425" spans="1:22" ht="15.75" customHeight="1" x14ac:dyDescent="0.2">
      <c r="A425" s="220"/>
      <c r="B425" s="220"/>
      <c r="C425" s="220"/>
      <c r="D425" s="220"/>
      <c r="E425" s="220"/>
      <c r="F425" s="220"/>
      <c r="G425" s="220"/>
      <c r="H425" s="220"/>
      <c r="I425" s="220"/>
      <c r="J425" s="220"/>
      <c r="K425" s="217"/>
      <c r="L425" s="217"/>
      <c r="M425" s="219"/>
      <c r="N425" s="219"/>
      <c r="O425" s="219"/>
      <c r="P425" s="219"/>
      <c r="Q425" s="217"/>
      <c r="R425" s="217"/>
      <c r="S425" s="217"/>
      <c r="T425" s="217"/>
      <c r="U425" s="217"/>
      <c r="V425" s="217"/>
    </row>
    <row r="426" spans="1:22" ht="15.75" customHeight="1" x14ac:dyDescent="0.2">
      <c r="A426" s="220"/>
      <c r="B426" s="220"/>
      <c r="C426" s="220"/>
      <c r="D426" s="220"/>
      <c r="E426" s="220"/>
      <c r="F426" s="220"/>
      <c r="G426" s="220"/>
      <c r="H426" s="220"/>
      <c r="I426" s="220"/>
      <c r="J426" s="220"/>
      <c r="K426" s="217"/>
      <c r="L426" s="217"/>
      <c r="M426" s="219"/>
      <c r="N426" s="219"/>
      <c r="O426" s="219"/>
      <c r="P426" s="219"/>
      <c r="Q426" s="217"/>
      <c r="R426" s="217"/>
      <c r="S426" s="217"/>
      <c r="T426" s="217"/>
      <c r="U426" s="217"/>
      <c r="V426" s="217"/>
    </row>
    <row r="427" spans="1:22" ht="15.75" customHeight="1" x14ac:dyDescent="0.2">
      <c r="A427" s="220"/>
      <c r="B427" s="220"/>
      <c r="C427" s="220"/>
      <c r="D427" s="220"/>
      <c r="E427" s="220"/>
      <c r="F427" s="220"/>
      <c r="G427" s="220"/>
      <c r="H427" s="220"/>
      <c r="I427" s="220"/>
      <c r="J427" s="220"/>
      <c r="K427" s="217"/>
      <c r="L427" s="217"/>
      <c r="M427" s="219"/>
      <c r="N427" s="219"/>
      <c r="O427" s="219"/>
      <c r="P427" s="219"/>
      <c r="Q427" s="217"/>
      <c r="R427" s="217"/>
      <c r="S427" s="217"/>
      <c r="T427" s="217"/>
      <c r="U427" s="217"/>
      <c r="V427" s="217"/>
    </row>
    <row r="428" spans="1:22" ht="15.75" customHeight="1" x14ac:dyDescent="0.2">
      <c r="A428" s="220"/>
      <c r="B428" s="220"/>
      <c r="C428" s="220"/>
      <c r="D428" s="220"/>
      <c r="E428" s="220"/>
      <c r="F428" s="220"/>
      <c r="G428" s="220"/>
      <c r="H428" s="220"/>
      <c r="I428" s="220"/>
      <c r="J428" s="220"/>
      <c r="K428" s="217"/>
      <c r="L428" s="217"/>
      <c r="M428" s="219"/>
      <c r="N428" s="219"/>
      <c r="O428" s="219"/>
      <c r="P428" s="219"/>
      <c r="Q428" s="217"/>
      <c r="R428" s="217"/>
      <c r="S428" s="217"/>
      <c r="T428" s="217"/>
      <c r="U428" s="217"/>
      <c r="V428" s="217"/>
    </row>
    <row r="429" spans="1:22" ht="15.75" customHeight="1" x14ac:dyDescent="0.2">
      <c r="A429" s="220"/>
      <c r="B429" s="220"/>
      <c r="C429" s="220"/>
      <c r="D429" s="220"/>
      <c r="E429" s="220"/>
      <c r="F429" s="220"/>
      <c r="G429" s="220"/>
      <c r="H429" s="220"/>
      <c r="I429" s="220"/>
      <c r="J429" s="220"/>
      <c r="K429" s="217"/>
      <c r="L429" s="217"/>
      <c r="M429" s="219"/>
      <c r="N429" s="219"/>
      <c r="O429" s="219"/>
      <c r="P429" s="219"/>
      <c r="Q429" s="217"/>
      <c r="R429" s="217"/>
      <c r="S429" s="217"/>
      <c r="T429" s="217"/>
      <c r="U429" s="217"/>
      <c r="V429" s="217"/>
    </row>
    <row r="430" spans="1:22" ht="15.75" customHeight="1" x14ac:dyDescent="0.2">
      <c r="A430" s="220"/>
      <c r="B430" s="220"/>
      <c r="C430" s="220"/>
      <c r="D430" s="220"/>
      <c r="E430" s="220"/>
      <c r="F430" s="220"/>
      <c r="G430" s="220"/>
      <c r="H430" s="220"/>
      <c r="I430" s="220"/>
      <c r="J430" s="220"/>
      <c r="K430" s="217"/>
      <c r="L430" s="217"/>
      <c r="M430" s="219"/>
      <c r="N430" s="219"/>
      <c r="O430" s="219"/>
      <c r="P430" s="219"/>
      <c r="Q430" s="217"/>
      <c r="R430" s="217"/>
      <c r="S430" s="217"/>
      <c r="T430" s="217"/>
      <c r="U430" s="217"/>
      <c r="V430" s="217"/>
    </row>
    <row r="431" spans="1:22" ht="15.75" customHeight="1" x14ac:dyDescent="0.2">
      <c r="A431" s="220"/>
      <c r="B431" s="220"/>
      <c r="C431" s="220"/>
      <c r="D431" s="220"/>
      <c r="E431" s="220"/>
      <c r="F431" s="220"/>
      <c r="G431" s="220"/>
      <c r="H431" s="220"/>
      <c r="I431" s="220"/>
      <c r="J431" s="220"/>
      <c r="K431" s="217"/>
      <c r="L431" s="217"/>
      <c r="M431" s="219"/>
      <c r="N431" s="219"/>
      <c r="O431" s="219"/>
      <c r="P431" s="219"/>
      <c r="Q431" s="217"/>
      <c r="R431" s="217"/>
      <c r="S431" s="217"/>
      <c r="T431" s="217"/>
      <c r="U431" s="217"/>
      <c r="V431" s="217"/>
    </row>
    <row r="432" spans="1:22" ht="15.75" customHeight="1" x14ac:dyDescent="0.2">
      <c r="A432" s="220"/>
      <c r="B432" s="220"/>
      <c r="C432" s="220"/>
      <c r="D432" s="220"/>
      <c r="E432" s="220"/>
      <c r="F432" s="220"/>
      <c r="G432" s="220"/>
      <c r="H432" s="220"/>
      <c r="I432" s="220"/>
      <c r="J432" s="220"/>
      <c r="K432" s="217"/>
      <c r="L432" s="217"/>
      <c r="M432" s="219"/>
      <c r="N432" s="219"/>
      <c r="O432" s="219"/>
      <c r="P432" s="219"/>
      <c r="Q432" s="217"/>
      <c r="R432" s="217"/>
      <c r="S432" s="217"/>
      <c r="T432" s="217"/>
      <c r="U432" s="217"/>
      <c r="V432" s="217"/>
    </row>
    <row r="433" spans="1:22" ht="15.75" customHeight="1" x14ac:dyDescent="0.2">
      <c r="A433" s="220"/>
      <c r="B433" s="220"/>
      <c r="C433" s="220"/>
      <c r="D433" s="220"/>
      <c r="E433" s="220"/>
      <c r="F433" s="220"/>
      <c r="G433" s="220"/>
      <c r="H433" s="220"/>
      <c r="I433" s="220"/>
      <c r="J433" s="220"/>
      <c r="K433" s="217"/>
      <c r="L433" s="217"/>
      <c r="M433" s="219"/>
      <c r="N433" s="219"/>
      <c r="O433" s="219"/>
      <c r="P433" s="219"/>
      <c r="Q433" s="217"/>
      <c r="R433" s="217"/>
      <c r="S433" s="217"/>
      <c r="T433" s="217"/>
      <c r="U433" s="217"/>
      <c r="V433" s="217"/>
    </row>
    <row r="434" spans="1:22" ht="15.75" customHeight="1" x14ac:dyDescent="0.2">
      <c r="A434" s="220"/>
      <c r="B434" s="220"/>
      <c r="C434" s="220"/>
      <c r="D434" s="220"/>
      <c r="E434" s="220"/>
      <c r="F434" s="220"/>
      <c r="G434" s="220"/>
      <c r="H434" s="220"/>
      <c r="I434" s="220"/>
      <c r="J434" s="220"/>
      <c r="K434" s="217"/>
      <c r="L434" s="217"/>
      <c r="M434" s="219"/>
      <c r="N434" s="219"/>
      <c r="O434" s="219"/>
      <c r="P434" s="219"/>
      <c r="Q434" s="217"/>
      <c r="R434" s="217"/>
      <c r="S434" s="217"/>
      <c r="T434" s="217"/>
      <c r="U434" s="217"/>
      <c r="V434" s="217"/>
    </row>
    <row r="435" spans="1:22" ht="15.75" customHeight="1" x14ac:dyDescent="0.2">
      <c r="A435" s="220"/>
      <c r="B435" s="220"/>
      <c r="C435" s="220"/>
      <c r="D435" s="220"/>
      <c r="E435" s="220"/>
      <c r="F435" s="220"/>
      <c r="G435" s="220"/>
      <c r="H435" s="220"/>
      <c r="I435" s="220"/>
      <c r="J435" s="220"/>
      <c r="K435" s="217"/>
      <c r="L435" s="217"/>
      <c r="M435" s="219"/>
      <c r="N435" s="219"/>
      <c r="O435" s="219"/>
      <c r="P435" s="219"/>
      <c r="Q435" s="217"/>
      <c r="R435" s="217"/>
      <c r="S435" s="217"/>
      <c r="T435" s="217"/>
      <c r="U435" s="217"/>
      <c r="V435" s="217"/>
    </row>
    <row r="436" spans="1:22" ht="15.75" customHeight="1" x14ac:dyDescent="0.2">
      <c r="A436" s="220"/>
      <c r="B436" s="220"/>
      <c r="C436" s="220"/>
      <c r="D436" s="220"/>
      <c r="E436" s="220"/>
      <c r="F436" s="220"/>
      <c r="G436" s="220"/>
      <c r="H436" s="220"/>
      <c r="I436" s="220"/>
      <c r="J436" s="220"/>
      <c r="K436" s="217"/>
      <c r="L436" s="217"/>
      <c r="M436" s="219"/>
      <c r="N436" s="219"/>
      <c r="O436" s="219"/>
      <c r="P436" s="219"/>
      <c r="Q436" s="217"/>
      <c r="R436" s="217"/>
      <c r="S436" s="217"/>
      <c r="T436" s="217"/>
      <c r="U436" s="217"/>
      <c r="V436" s="217"/>
    </row>
    <row r="437" spans="1:22" ht="15.75" customHeight="1" x14ac:dyDescent="0.2">
      <c r="A437" s="220"/>
      <c r="B437" s="220"/>
      <c r="C437" s="220"/>
      <c r="D437" s="220"/>
      <c r="E437" s="220"/>
      <c r="F437" s="220"/>
      <c r="G437" s="220"/>
      <c r="H437" s="220"/>
      <c r="I437" s="220"/>
      <c r="J437" s="220"/>
      <c r="K437" s="217"/>
      <c r="L437" s="217"/>
      <c r="M437" s="219"/>
      <c r="N437" s="219"/>
      <c r="O437" s="219"/>
      <c r="P437" s="219"/>
      <c r="Q437" s="217"/>
      <c r="R437" s="217"/>
      <c r="S437" s="217"/>
      <c r="T437" s="217"/>
      <c r="U437" s="217"/>
      <c r="V437" s="217"/>
    </row>
    <row r="438" spans="1:22" ht="15.75" customHeight="1" x14ac:dyDescent="0.2">
      <c r="A438" s="220"/>
      <c r="B438" s="220"/>
      <c r="C438" s="220"/>
      <c r="D438" s="220"/>
      <c r="E438" s="220"/>
      <c r="F438" s="220"/>
      <c r="G438" s="220"/>
      <c r="H438" s="220"/>
      <c r="I438" s="220"/>
      <c r="J438" s="220"/>
      <c r="K438" s="217"/>
      <c r="L438" s="217"/>
      <c r="M438" s="219"/>
      <c r="N438" s="219"/>
      <c r="O438" s="219"/>
      <c r="P438" s="219"/>
      <c r="Q438" s="217"/>
      <c r="R438" s="217"/>
      <c r="S438" s="217"/>
      <c r="T438" s="217"/>
      <c r="U438" s="217"/>
      <c r="V438" s="217"/>
    </row>
    <row r="439" spans="1:22" ht="15.75" customHeight="1" x14ac:dyDescent="0.2">
      <c r="A439" s="220"/>
      <c r="B439" s="220"/>
      <c r="C439" s="220"/>
      <c r="D439" s="220"/>
      <c r="E439" s="220"/>
      <c r="F439" s="220"/>
      <c r="G439" s="220"/>
      <c r="H439" s="220"/>
      <c r="I439" s="220"/>
      <c r="J439" s="220"/>
      <c r="K439" s="217"/>
      <c r="L439" s="217"/>
      <c r="M439" s="219"/>
      <c r="N439" s="219"/>
      <c r="O439" s="219"/>
      <c r="P439" s="219"/>
      <c r="Q439" s="217"/>
      <c r="R439" s="217"/>
      <c r="S439" s="217"/>
      <c r="T439" s="217"/>
      <c r="U439" s="217"/>
      <c r="V439" s="217"/>
    </row>
    <row r="440" spans="1:22" ht="15.75" customHeight="1" x14ac:dyDescent="0.2">
      <c r="A440" s="220"/>
      <c r="B440" s="220"/>
      <c r="C440" s="220"/>
      <c r="D440" s="220"/>
      <c r="E440" s="220"/>
      <c r="F440" s="220"/>
      <c r="G440" s="220"/>
      <c r="H440" s="220"/>
      <c r="I440" s="220"/>
      <c r="J440" s="220"/>
      <c r="K440" s="217"/>
      <c r="L440" s="217"/>
      <c r="M440" s="219"/>
      <c r="N440" s="219"/>
      <c r="O440" s="219"/>
      <c r="P440" s="219"/>
      <c r="Q440" s="217"/>
      <c r="R440" s="217"/>
      <c r="S440" s="217"/>
      <c r="T440" s="217"/>
      <c r="U440" s="217"/>
      <c r="V440" s="217"/>
    </row>
    <row r="441" spans="1:22" ht="15.75" customHeight="1" x14ac:dyDescent="0.2">
      <c r="A441" s="220"/>
      <c r="B441" s="220"/>
      <c r="C441" s="220"/>
      <c r="D441" s="220"/>
      <c r="E441" s="220"/>
      <c r="F441" s="220"/>
      <c r="G441" s="220"/>
      <c r="H441" s="220"/>
      <c r="I441" s="220"/>
      <c r="J441" s="220"/>
      <c r="K441" s="217"/>
      <c r="L441" s="217"/>
      <c r="M441" s="219"/>
      <c r="N441" s="219"/>
      <c r="O441" s="219"/>
      <c r="P441" s="219"/>
      <c r="Q441" s="217"/>
      <c r="R441" s="217"/>
      <c r="S441" s="217"/>
      <c r="T441" s="217"/>
      <c r="U441" s="217"/>
      <c r="V441" s="217"/>
    </row>
    <row r="442" spans="1:22" ht="15.75" customHeight="1" x14ac:dyDescent="0.2">
      <c r="A442" s="220"/>
      <c r="B442" s="220"/>
      <c r="C442" s="220"/>
      <c r="D442" s="220"/>
      <c r="E442" s="220"/>
      <c r="F442" s="220"/>
      <c r="G442" s="220"/>
      <c r="H442" s="220"/>
      <c r="I442" s="220"/>
      <c r="J442" s="220"/>
      <c r="K442" s="217"/>
      <c r="L442" s="217"/>
      <c r="M442" s="219"/>
      <c r="N442" s="219"/>
      <c r="O442" s="219"/>
      <c r="P442" s="219"/>
      <c r="Q442" s="217"/>
      <c r="R442" s="217"/>
      <c r="S442" s="217"/>
      <c r="T442" s="217"/>
      <c r="U442" s="217"/>
      <c r="V442" s="217"/>
    </row>
    <row r="443" spans="1:22" ht="15.75" customHeight="1" x14ac:dyDescent="0.2">
      <c r="A443" s="220"/>
      <c r="B443" s="220"/>
      <c r="C443" s="220"/>
      <c r="D443" s="220"/>
      <c r="E443" s="220"/>
      <c r="F443" s="220"/>
      <c r="G443" s="220"/>
      <c r="H443" s="220"/>
      <c r="I443" s="220"/>
      <c r="J443" s="220"/>
      <c r="K443" s="217"/>
      <c r="L443" s="217"/>
      <c r="M443" s="219"/>
      <c r="N443" s="219"/>
      <c r="O443" s="219"/>
      <c r="P443" s="219"/>
      <c r="Q443" s="217"/>
      <c r="R443" s="217"/>
      <c r="S443" s="217"/>
      <c r="T443" s="217"/>
      <c r="U443" s="217"/>
      <c r="V443" s="217"/>
    </row>
    <row r="444" spans="1:22" ht="15.75" customHeight="1" x14ac:dyDescent="0.2">
      <c r="A444" s="220"/>
      <c r="B444" s="220"/>
      <c r="C444" s="220"/>
      <c r="D444" s="220"/>
      <c r="E444" s="220"/>
      <c r="F444" s="220"/>
      <c r="G444" s="220"/>
      <c r="H444" s="220"/>
      <c r="I444" s="220"/>
      <c r="J444" s="220"/>
      <c r="K444" s="217"/>
      <c r="L444" s="217"/>
      <c r="M444" s="219"/>
      <c r="N444" s="219"/>
      <c r="O444" s="219"/>
      <c r="P444" s="219"/>
      <c r="Q444" s="217"/>
      <c r="R444" s="217"/>
      <c r="S444" s="217"/>
      <c r="T444" s="217"/>
      <c r="U444" s="217"/>
      <c r="V444" s="217"/>
    </row>
    <row r="445" spans="1:22" ht="15.75" customHeight="1" x14ac:dyDescent="0.2">
      <c r="A445" s="220"/>
      <c r="B445" s="220"/>
      <c r="C445" s="220"/>
      <c r="D445" s="220"/>
      <c r="E445" s="220"/>
      <c r="F445" s="220"/>
      <c r="G445" s="220"/>
      <c r="H445" s="220"/>
      <c r="I445" s="220"/>
      <c r="J445" s="220"/>
      <c r="K445" s="217"/>
      <c r="L445" s="217"/>
      <c r="M445" s="219"/>
      <c r="N445" s="219"/>
      <c r="O445" s="219"/>
      <c r="P445" s="219"/>
      <c r="Q445" s="217"/>
      <c r="R445" s="217"/>
      <c r="S445" s="217"/>
      <c r="T445" s="217"/>
      <c r="U445" s="217"/>
      <c r="V445" s="217"/>
    </row>
    <row r="446" spans="1:22" ht="15.75" customHeight="1" x14ac:dyDescent="0.2">
      <c r="A446" s="220"/>
      <c r="B446" s="220"/>
      <c r="C446" s="220"/>
      <c r="D446" s="220"/>
      <c r="E446" s="220"/>
      <c r="F446" s="220"/>
      <c r="G446" s="220"/>
      <c r="H446" s="220"/>
      <c r="I446" s="220"/>
      <c r="J446" s="220"/>
      <c r="K446" s="217"/>
      <c r="L446" s="217"/>
      <c r="M446" s="219"/>
      <c r="N446" s="219"/>
      <c r="O446" s="219"/>
      <c r="P446" s="219"/>
      <c r="Q446" s="217"/>
      <c r="R446" s="217"/>
      <c r="S446" s="217"/>
      <c r="T446" s="217"/>
      <c r="U446" s="217"/>
      <c r="V446" s="217"/>
    </row>
    <row r="447" spans="1:22" ht="15.75" customHeight="1" x14ac:dyDescent="0.2">
      <c r="A447" s="220"/>
      <c r="B447" s="220"/>
      <c r="C447" s="220"/>
      <c r="D447" s="220"/>
      <c r="E447" s="220"/>
      <c r="F447" s="220"/>
      <c r="G447" s="220"/>
      <c r="H447" s="220"/>
      <c r="I447" s="220"/>
      <c r="J447" s="220"/>
      <c r="K447" s="217"/>
      <c r="L447" s="217"/>
      <c r="M447" s="219"/>
      <c r="N447" s="219"/>
      <c r="O447" s="219"/>
      <c r="P447" s="219"/>
      <c r="Q447" s="217"/>
      <c r="R447" s="217"/>
      <c r="S447" s="217"/>
      <c r="T447" s="217"/>
      <c r="U447" s="217"/>
      <c r="V447" s="217"/>
    </row>
    <row r="448" spans="1:22" ht="15.75" customHeight="1" x14ac:dyDescent="0.2">
      <c r="A448" s="220"/>
      <c r="B448" s="220"/>
      <c r="C448" s="220"/>
      <c r="D448" s="220"/>
      <c r="E448" s="220"/>
      <c r="F448" s="220"/>
      <c r="G448" s="220"/>
      <c r="H448" s="220"/>
      <c r="I448" s="220"/>
      <c r="J448" s="220"/>
      <c r="K448" s="217"/>
      <c r="L448" s="217"/>
      <c r="M448" s="219"/>
      <c r="N448" s="219"/>
      <c r="O448" s="219"/>
      <c r="P448" s="219"/>
      <c r="Q448" s="217"/>
      <c r="R448" s="217"/>
      <c r="S448" s="217"/>
      <c r="T448" s="217"/>
      <c r="U448" s="217"/>
      <c r="V448" s="217"/>
    </row>
    <row r="449" spans="1:22" ht="15.75" customHeight="1" x14ac:dyDescent="0.2">
      <c r="A449" s="220"/>
      <c r="B449" s="220"/>
      <c r="C449" s="220"/>
      <c r="D449" s="220"/>
      <c r="E449" s="220"/>
      <c r="F449" s="220"/>
      <c r="G449" s="220"/>
      <c r="H449" s="220"/>
      <c r="I449" s="220"/>
      <c r="J449" s="220"/>
      <c r="K449" s="217"/>
      <c r="L449" s="217"/>
      <c r="M449" s="219"/>
      <c r="N449" s="219"/>
      <c r="O449" s="219"/>
      <c r="P449" s="219"/>
      <c r="Q449" s="217"/>
      <c r="R449" s="217"/>
      <c r="S449" s="217"/>
      <c r="T449" s="217"/>
      <c r="U449" s="217"/>
      <c r="V449" s="217"/>
    </row>
    <row r="450" spans="1:22" ht="15.75" customHeight="1" x14ac:dyDescent="0.2">
      <c r="A450" s="220"/>
      <c r="B450" s="220"/>
      <c r="C450" s="220"/>
      <c r="D450" s="220"/>
      <c r="E450" s="220"/>
      <c r="F450" s="220"/>
      <c r="G450" s="220"/>
      <c r="H450" s="220"/>
      <c r="I450" s="220"/>
      <c r="J450" s="220"/>
      <c r="K450" s="217"/>
      <c r="L450" s="217"/>
      <c r="M450" s="219"/>
      <c r="N450" s="219"/>
      <c r="O450" s="219"/>
      <c r="P450" s="219"/>
      <c r="Q450" s="217"/>
      <c r="R450" s="217"/>
      <c r="S450" s="217"/>
      <c r="T450" s="217"/>
      <c r="U450" s="217"/>
      <c r="V450" s="217"/>
    </row>
    <row r="451" spans="1:22" ht="15.75" customHeight="1" x14ac:dyDescent="0.2">
      <c r="A451" s="220"/>
      <c r="B451" s="220"/>
      <c r="C451" s="220"/>
      <c r="D451" s="220"/>
      <c r="E451" s="220"/>
      <c r="F451" s="220"/>
      <c r="G451" s="220"/>
      <c r="H451" s="220"/>
      <c r="I451" s="220"/>
      <c r="J451" s="220"/>
      <c r="K451" s="217"/>
      <c r="L451" s="217"/>
      <c r="M451" s="219"/>
      <c r="N451" s="219"/>
      <c r="O451" s="219"/>
      <c r="P451" s="219"/>
      <c r="Q451" s="217"/>
      <c r="R451" s="217"/>
      <c r="S451" s="217"/>
      <c r="T451" s="217"/>
      <c r="U451" s="217"/>
      <c r="V451" s="217"/>
    </row>
    <row r="452" spans="1:22" ht="15.75" customHeight="1" x14ac:dyDescent="0.2">
      <c r="A452" s="220"/>
      <c r="B452" s="220"/>
      <c r="C452" s="220"/>
      <c r="D452" s="220"/>
      <c r="E452" s="220"/>
      <c r="F452" s="220"/>
      <c r="G452" s="220"/>
      <c r="H452" s="220"/>
      <c r="I452" s="220"/>
      <c r="J452" s="220"/>
      <c r="K452" s="217"/>
      <c r="L452" s="217"/>
      <c r="M452" s="219"/>
      <c r="N452" s="219"/>
      <c r="O452" s="219"/>
      <c r="P452" s="219"/>
      <c r="Q452" s="217"/>
      <c r="R452" s="217"/>
      <c r="S452" s="217"/>
      <c r="T452" s="217"/>
      <c r="U452" s="217"/>
      <c r="V452" s="217"/>
    </row>
    <row r="453" spans="1:22" ht="15.75" customHeight="1" x14ac:dyDescent="0.2">
      <c r="A453" s="220"/>
      <c r="B453" s="220"/>
      <c r="C453" s="220"/>
      <c r="D453" s="220"/>
      <c r="E453" s="220"/>
      <c r="F453" s="220"/>
      <c r="G453" s="220"/>
      <c r="H453" s="220"/>
      <c r="I453" s="220"/>
      <c r="J453" s="220"/>
      <c r="K453" s="217"/>
      <c r="L453" s="217"/>
      <c r="M453" s="219"/>
      <c r="N453" s="219"/>
      <c r="O453" s="219"/>
      <c r="P453" s="219"/>
      <c r="Q453" s="217"/>
      <c r="R453" s="217"/>
      <c r="S453" s="217"/>
      <c r="T453" s="217"/>
      <c r="U453" s="217"/>
      <c r="V453" s="217"/>
    </row>
    <row r="454" spans="1:22" ht="15.75" customHeight="1" x14ac:dyDescent="0.2">
      <c r="A454" s="220"/>
      <c r="B454" s="220"/>
      <c r="C454" s="220"/>
      <c r="D454" s="220"/>
      <c r="E454" s="220"/>
      <c r="F454" s="220"/>
      <c r="G454" s="220"/>
      <c r="H454" s="220"/>
      <c r="I454" s="220"/>
      <c r="J454" s="220"/>
      <c r="K454" s="217"/>
      <c r="L454" s="217"/>
      <c r="M454" s="219"/>
      <c r="N454" s="219"/>
      <c r="O454" s="219"/>
      <c r="P454" s="219"/>
      <c r="Q454" s="217"/>
      <c r="R454" s="217"/>
      <c r="S454" s="217"/>
      <c r="T454" s="217"/>
      <c r="U454" s="217"/>
      <c r="V454" s="217"/>
    </row>
    <row r="455" spans="1:22" ht="15.75" customHeight="1" x14ac:dyDescent="0.2">
      <c r="A455" s="220"/>
      <c r="B455" s="220"/>
      <c r="C455" s="220"/>
      <c r="D455" s="220"/>
      <c r="E455" s="220"/>
      <c r="F455" s="220"/>
      <c r="G455" s="220"/>
      <c r="H455" s="220"/>
      <c r="I455" s="220"/>
      <c r="J455" s="220"/>
      <c r="K455" s="217"/>
      <c r="L455" s="217"/>
      <c r="M455" s="219"/>
      <c r="N455" s="219"/>
      <c r="O455" s="219"/>
      <c r="P455" s="219"/>
      <c r="Q455" s="217"/>
      <c r="R455" s="217"/>
      <c r="S455" s="217"/>
      <c r="T455" s="217"/>
      <c r="U455" s="217"/>
      <c r="V455" s="217"/>
    </row>
    <row r="456" spans="1:22" ht="15.75" customHeight="1" x14ac:dyDescent="0.2">
      <c r="A456" s="220"/>
      <c r="B456" s="220"/>
      <c r="C456" s="220"/>
      <c r="D456" s="220"/>
      <c r="E456" s="220"/>
      <c r="F456" s="220"/>
      <c r="G456" s="220"/>
      <c r="H456" s="220"/>
      <c r="I456" s="220"/>
      <c r="J456" s="220"/>
      <c r="K456" s="217"/>
      <c r="L456" s="217"/>
      <c r="M456" s="219"/>
      <c r="N456" s="219"/>
      <c r="O456" s="219"/>
      <c r="P456" s="219"/>
      <c r="Q456" s="217"/>
      <c r="R456" s="217"/>
      <c r="S456" s="217"/>
      <c r="T456" s="217"/>
      <c r="U456" s="217"/>
      <c r="V456" s="217"/>
    </row>
    <row r="457" spans="1:22" ht="15.75" customHeight="1" x14ac:dyDescent="0.2">
      <c r="A457" s="220"/>
      <c r="B457" s="220"/>
      <c r="C457" s="220"/>
      <c r="D457" s="220"/>
      <c r="E457" s="220"/>
      <c r="F457" s="220"/>
      <c r="G457" s="220"/>
      <c r="H457" s="220"/>
      <c r="I457" s="220"/>
      <c r="J457" s="220"/>
      <c r="K457" s="217"/>
      <c r="L457" s="217"/>
      <c r="M457" s="219"/>
      <c r="N457" s="219"/>
      <c r="O457" s="219"/>
      <c r="P457" s="219"/>
      <c r="Q457" s="217"/>
      <c r="R457" s="217"/>
      <c r="S457" s="217"/>
      <c r="T457" s="217"/>
      <c r="U457" s="217"/>
      <c r="V457" s="217"/>
    </row>
    <row r="458" spans="1:22" ht="15.75" customHeight="1" x14ac:dyDescent="0.2">
      <c r="A458" s="220"/>
      <c r="B458" s="220"/>
      <c r="C458" s="220"/>
      <c r="D458" s="220"/>
      <c r="E458" s="220"/>
      <c r="F458" s="220"/>
      <c r="G458" s="220"/>
      <c r="H458" s="220"/>
      <c r="I458" s="220"/>
      <c r="J458" s="220"/>
      <c r="K458" s="217"/>
      <c r="L458" s="217"/>
      <c r="M458" s="219"/>
      <c r="N458" s="219"/>
      <c r="O458" s="219"/>
      <c r="P458" s="219"/>
      <c r="Q458" s="217"/>
      <c r="R458" s="217"/>
      <c r="S458" s="217"/>
      <c r="T458" s="217"/>
      <c r="U458" s="217"/>
      <c r="V458" s="217"/>
    </row>
    <row r="459" spans="1:22" ht="15.75" customHeight="1" x14ac:dyDescent="0.2">
      <c r="A459" s="220"/>
      <c r="B459" s="220"/>
      <c r="C459" s="220"/>
      <c r="D459" s="220"/>
      <c r="E459" s="220"/>
      <c r="F459" s="220"/>
      <c r="G459" s="220"/>
      <c r="H459" s="220"/>
      <c r="I459" s="220"/>
      <c r="J459" s="220"/>
      <c r="K459" s="217"/>
      <c r="L459" s="217"/>
      <c r="M459" s="219"/>
      <c r="N459" s="219"/>
      <c r="O459" s="219"/>
      <c r="P459" s="219"/>
      <c r="Q459" s="217"/>
      <c r="R459" s="217"/>
      <c r="S459" s="217"/>
      <c r="T459" s="217"/>
      <c r="U459" s="217"/>
      <c r="V459" s="217"/>
    </row>
    <row r="460" spans="1:22" ht="15.75" customHeight="1" x14ac:dyDescent="0.2">
      <c r="A460" s="220"/>
      <c r="B460" s="220"/>
      <c r="C460" s="220"/>
      <c r="D460" s="220"/>
      <c r="E460" s="220"/>
      <c r="F460" s="220"/>
      <c r="G460" s="220"/>
      <c r="H460" s="220"/>
      <c r="I460" s="220"/>
      <c r="J460" s="220"/>
      <c r="K460" s="217"/>
      <c r="L460" s="217"/>
      <c r="M460" s="219"/>
      <c r="N460" s="219"/>
      <c r="O460" s="219"/>
      <c r="P460" s="219"/>
      <c r="Q460" s="217"/>
      <c r="R460" s="217"/>
      <c r="S460" s="217"/>
      <c r="T460" s="217"/>
      <c r="U460" s="217"/>
      <c r="V460" s="217"/>
    </row>
    <row r="461" spans="1:22" ht="15.75" customHeight="1" x14ac:dyDescent="0.2">
      <c r="A461" s="220"/>
      <c r="B461" s="220"/>
      <c r="C461" s="220"/>
      <c r="D461" s="220"/>
      <c r="E461" s="220"/>
      <c r="F461" s="220"/>
      <c r="G461" s="220"/>
      <c r="H461" s="220"/>
      <c r="I461" s="220"/>
      <c r="J461" s="220"/>
      <c r="K461" s="217"/>
      <c r="L461" s="217"/>
      <c r="M461" s="219"/>
      <c r="N461" s="219"/>
      <c r="O461" s="219"/>
      <c r="P461" s="219"/>
      <c r="Q461" s="217"/>
      <c r="R461" s="217"/>
      <c r="S461" s="217"/>
      <c r="T461" s="217"/>
      <c r="U461" s="217"/>
      <c r="V461" s="217"/>
    </row>
    <row r="462" spans="1:22" ht="15.75" customHeight="1" x14ac:dyDescent="0.2">
      <c r="A462" s="220"/>
      <c r="B462" s="220"/>
      <c r="C462" s="220"/>
      <c r="D462" s="220"/>
      <c r="E462" s="220"/>
      <c r="F462" s="220"/>
      <c r="G462" s="220"/>
      <c r="H462" s="220"/>
      <c r="I462" s="220"/>
      <c r="J462" s="220"/>
      <c r="K462" s="217"/>
      <c r="L462" s="217"/>
      <c r="M462" s="219"/>
      <c r="N462" s="219"/>
      <c r="O462" s="219"/>
      <c r="P462" s="219"/>
      <c r="Q462" s="217"/>
      <c r="R462" s="217"/>
      <c r="S462" s="217"/>
      <c r="T462" s="217"/>
      <c r="U462" s="217"/>
      <c r="V462" s="217"/>
    </row>
    <row r="463" spans="1:22" ht="15.75" customHeight="1" x14ac:dyDescent="0.2">
      <c r="A463" s="220"/>
      <c r="B463" s="220"/>
      <c r="C463" s="220"/>
      <c r="D463" s="220"/>
      <c r="E463" s="220"/>
      <c r="F463" s="220"/>
      <c r="G463" s="220"/>
      <c r="H463" s="220"/>
      <c r="I463" s="220"/>
      <c r="J463" s="220"/>
      <c r="K463" s="217"/>
      <c r="L463" s="217"/>
      <c r="M463" s="219"/>
      <c r="N463" s="219"/>
      <c r="O463" s="219"/>
      <c r="P463" s="219"/>
      <c r="Q463" s="217"/>
      <c r="R463" s="217"/>
      <c r="S463" s="217"/>
      <c r="T463" s="217"/>
      <c r="U463" s="217"/>
      <c r="V463" s="217"/>
    </row>
    <row r="464" spans="1:22" ht="15.75" customHeight="1" x14ac:dyDescent="0.2">
      <c r="A464" s="220"/>
      <c r="B464" s="220"/>
      <c r="C464" s="220"/>
      <c r="D464" s="220"/>
      <c r="E464" s="220"/>
      <c r="F464" s="220"/>
      <c r="G464" s="220"/>
      <c r="H464" s="220"/>
      <c r="I464" s="220"/>
      <c r="J464" s="220"/>
      <c r="K464" s="217"/>
      <c r="L464" s="217"/>
      <c r="M464" s="219"/>
      <c r="N464" s="219"/>
      <c r="O464" s="219"/>
      <c r="P464" s="219"/>
      <c r="Q464" s="217"/>
      <c r="R464" s="217"/>
      <c r="S464" s="217"/>
      <c r="T464" s="217"/>
      <c r="U464" s="217"/>
      <c r="V464" s="217"/>
    </row>
    <row r="465" spans="1:22" ht="15.75" customHeight="1" x14ac:dyDescent="0.2">
      <c r="A465" s="220"/>
      <c r="B465" s="220"/>
      <c r="C465" s="220"/>
      <c r="D465" s="220"/>
      <c r="E465" s="220"/>
      <c r="F465" s="220"/>
      <c r="G465" s="220"/>
      <c r="H465" s="220"/>
      <c r="I465" s="220"/>
      <c r="J465" s="220"/>
      <c r="K465" s="217"/>
      <c r="L465" s="217"/>
      <c r="M465" s="219"/>
      <c r="N465" s="219"/>
      <c r="O465" s="219"/>
      <c r="P465" s="219"/>
      <c r="Q465" s="217"/>
      <c r="R465" s="217"/>
      <c r="S465" s="217"/>
      <c r="T465" s="217"/>
      <c r="U465" s="217"/>
      <c r="V465" s="217"/>
    </row>
    <row r="466" spans="1:22" ht="15.75" customHeight="1" x14ac:dyDescent="0.2">
      <c r="A466" s="220"/>
      <c r="B466" s="220"/>
      <c r="C466" s="220"/>
      <c r="D466" s="220"/>
      <c r="E466" s="220"/>
      <c r="F466" s="220"/>
      <c r="G466" s="220"/>
      <c r="H466" s="220"/>
      <c r="I466" s="220"/>
      <c r="J466" s="220"/>
      <c r="K466" s="217"/>
      <c r="L466" s="217"/>
      <c r="M466" s="219"/>
      <c r="N466" s="219"/>
      <c r="O466" s="219"/>
      <c r="P466" s="219"/>
      <c r="Q466" s="217"/>
      <c r="R466" s="217"/>
      <c r="S466" s="217"/>
      <c r="T466" s="217"/>
      <c r="U466" s="217"/>
      <c r="V466" s="217"/>
    </row>
    <row r="467" spans="1:22" ht="15.75" customHeight="1" x14ac:dyDescent="0.2">
      <c r="A467" s="220"/>
      <c r="B467" s="220"/>
      <c r="C467" s="220"/>
      <c r="D467" s="220"/>
      <c r="E467" s="220"/>
      <c r="F467" s="220"/>
      <c r="G467" s="220"/>
      <c r="H467" s="220"/>
      <c r="I467" s="220"/>
      <c r="J467" s="220"/>
      <c r="K467" s="217"/>
      <c r="L467" s="217"/>
      <c r="M467" s="219"/>
      <c r="N467" s="219"/>
      <c r="O467" s="219"/>
      <c r="P467" s="219"/>
      <c r="Q467" s="217"/>
      <c r="R467" s="217"/>
      <c r="S467" s="217"/>
      <c r="T467" s="217"/>
      <c r="U467" s="217"/>
      <c r="V467" s="217"/>
    </row>
    <row r="468" spans="1:22" ht="15.75" customHeight="1" x14ac:dyDescent="0.2">
      <c r="A468" s="220"/>
      <c r="B468" s="220"/>
      <c r="C468" s="220"/>
      <c r="D468" s="220"/>
      <c r="E468" s="220"/>
      <c r="F468" s="220"/>
      <c r="G468" s="220"/>
      <c r="H468" s="220"/>
      <c r="I468" s="220"/>
      <c r="J468" s="220"/>
      <c r="K468" s="217"/>
      <c r="L468" s="217"/>
      <c r="M468" s="219"/>
      <c r="N468" s="219"/>
      <c r="O468" s="219"/>
      <c r="P468" s="219"/>
      <c r="Q468" s="217"/>
      <c r="R468" s="217"/>
      <c r="S468" s="217"/>
      <c r="T468" s="217"/>
      <c r="U468" s="217"/>
      <c r="V468" s="217"/>
    </row>
    <row r="469" spans="1:22" ht="15.75" customHeight="1" x14ac:dyDescent="0.2">
      <c r="A469" s="220"/>
      <c r="B469" s="220"/>
      <c r="C469" s="220"/>
      <c r="D469" s="220"/>
      <c r="E469" s="220"/>
      <c r="F469" s="220"/>
      <c r="G469" s="220"/>
      <c r="H469" s="220"/>
      <c r="I469" s="220"/>
      <c r="J469" s="220"/>
      <c r="K469" s="217"/>
      <c r="L469" s="217"/>
      <c r="M469" s="219"/>
      <c r="N469" s="219"/>
      <c r="O469" s="219"/>
      <c r="P469" s="219"/>
      <c r="Q469" s="217"/>
      <c r="R469" s="217"/>
      <c r="S469" s="217"/>
      <c r="T469" s="217"/>
      <c r="U469" s="217"/>
      <c r="V469" s="217"/>
    </row>
    <row r="470" spans="1:22" ht="15.75" customHeight="1" x14ac:dyDescent="0.2">
      <c r="A470" s="220"/>
      <c r="B470" s="220"/>
      <c r="C470" s="220"/>
      <c r="D470" s="220"/>
      <c r="E470" s="220"/>
      <c r="F470" s="220"/>
      <c r="G470" s="220"/>
      <c r="H470" s="220"/>
      <c r="I470" s="220"/>
      <c r="J470" s="220"/>
      <c r="K470" s="217"/>
      <c r="L470" s="217"/>
      <c r="M470" s="219"/>
      <c r="N470" s="219"/>
      <c r="O470" s="219"/>
      <c r="P470" s="219"/>
      <c r="Q470" s="217"/>
      <c r="R470" s="217"/>
      <c r="S470" s="217"/>
      <c r="T470" s="217"/>
      <c r="U470" s="217"/>
      <c r="V470" s="217"/>
    </row>
    <row r="471" spans="1:22" ht="15.75" customHeight="1" x14ac:dyDescent="0.2">
      <c r="A471" s="220"/>
      <c r="B471" s="220"/>
      <c r="C471" s="220"/>
      <c r="D471" s="220"/>
      <c r="E471" s="220"/>
      <c r="F471" s="220"/>
      <c r="G471" s="220"/>
      <c r="H471" s="220"/>
      <c r="I471" s="220"/>
      <c r="J471" s="220"/>
      <c r="K471" s="217"/>
      <c r="L471" s="217"/>
      <c r="M471" s="219"/>
      <c r="N471" s="219"/>
      <c r="O471" s="219"/>
      <c r="P471" s="219"/>
      <c r="Q471" s="217"/>
      <c r="R471" s="217"/>
      <c r="S471" s="217"/>
      <c r="T471" s="217"/>
      <c r="U471" s="217"/>
      <c r="V471" s="217"/>
    </row>
    <row r="472" spans="1:22" ht="15.75" customHeight="1" x14ac:dyDescent="0.2">
      <c r="A472" s="220"/>
      <c r="B472" s="220"/>
      <c r="C472" s="220"/>
      <c r="D472" s="220"/>
      <c r="E472" s="220"/>
      <c r="F472" s="220"/>
      <c r="G472" s="220"/>
      <c r="H472" s="220"/>
      <c r="I472" s="220"/>
      <c r="J472" s="220"/>
      <c r="K472" s="217"/>
      <c r="L472" s="217"/>
      <c r="M472" s="219"/>
      <c r="N472" s="219"/>
      <c r="O472" s="219"/>
      <c r="P472" s="219"/>
      <c r="Q472" s="217"/>
      <c r="R472" s="217"/>
      <c r="S472" s="217"/>
      <c r="T472" s="217"/>
      <c r="U472" s="217"/>
      <c r="V472" s="217"/>
    </row>
    <row r="473" spans="1:22" ht="15.75" customHeight="1" x14ac:dyDescent="0.2">
      <c r="A473" s="220"/>
      <c r="B473" s="220"/>
      <c r="C473" s="220"/>
      <c r="D473" s="220"/>
      <c r="E473" s="220"/>
      <c r="F473" s="220"/>
      <c r="G473" s="220"/>
      <c r="H473" s="220"/>
      <c r="I473" s="220"/>
      <c r="J473" s="220"/>
      <c r="K473" s="217"/>
      <c r="L473" s="217"/>
      <c r="M473" s="219"/>
      <c r="N473" s="219"/>
      <c r="O473" s="219"/>
      <c r="P473" s="219"/>
      <c r="Q473" s="217"/>
      <c r="R473" s="217"/>
      <c r="S473" s="217"/>
      <c r="T473" s="217"/>
      <c r="U473" s="217"/>
      <c r="V473" s="217"/>
    </row>
    <row r="474" spans="1:22" ht="15.75" customHeight="1" x14ac:dyDescent="0.2">
      <c r="A474" s="220"/>
      <c r="B474" s="220"/>
      <c r="C474" s="220"/>
      <c r="D474" s="220"/>
      <c r="E474" s="220"/>
      <c r="F474" s="220"/>
      <c r="G474" s="220"/>
      <c r="H474" s="220"/>
      <c r="I474" s="220"/>
      <c r="J474" s="220"/>
      <c r="K474" s="217"/>
      <c r="L474" s="217"/>
      <c r="M474" s="219"/>
      <c r="N474" s="219"/>
      <c r="O474" s="219"/>
      <c r="P474" s="219"/>
      <c r="Q474" s="217"/>
      <c r="R474" s="217"/>
      <c r="S474" s="217"/>
      <c r="T474" s="217"/>
      <c r="U474" s="217"/>
      <c r="V474" s="217"/>
    </row>
    <row r="475" spans="1:22" ht="15.75" customHeight="1" x14ac:dyDescent="0.2">
      <c r="A475" s="220"/>
      <c r="B475" s="220"/>
      <c r="C475" s="220"/>
      <c r="D475" s="220"/>
      <c r="E475" s="220"/>
      <c r="F475" s="220"/>
      <c r="G475" s="220"/>
      <c r="H475" s="220"/>
      <c r="I475" s="220"/>
      <c r="J475" s="220"/>
      <c r="K475" s="217"/>
      <c r="L475" s="217"/>
      <c r="M475" s="219"/>
      <c r="N475" s="219"/>
      <c r="O475" s="219"/>
      <c r="P475" s="219"/>
      <c r="Q475" s="217"/>
      <c r="R475" s="217"/>
      <c r="S475" s="217"/>
      <c r="T475" s="217"/>
      <c r="U475" s="217"/>
      <c r="V475" s="217"/>
    </row>
    <row r="476" spans="1:22" ht="15.75" customHeight="1" x14ac:dyDescent="0.2">
      <c r="A476" s="220"/>
      <c r="B476" s="220"/>
      <c r="C476" s="220"/>
      <c r="D476" s="220"/>
      <c r="E476" s="220"/>
      <c r="F476" s="220"/>
      <c r="G476" s="220"/>
      <c r="H476" s="220"/>
      <c r="I476" s="220"/>
      <c r="J476" s="220"/>
      <c r="K476" s="217"/>
      <c r="L476" s="217"/>
      <c r="M476" s="219"/>
      <c r="N476" s="219"/>
      <c r="O476" s="219"/>
      <c r="P476" s="219"/>
      <c r="Q476" s="217"/>
      <c r="R476" s="217"/>
      <c r="S476" s="217"/>
      <c r="T476" s="217"/>
      <c r="U476" s="217"/>
      <c r="V476" s="217"/>
    </row>
    <row r="477" spans="1:22" ht="15.75" customHeight="1" x14ac:dyDescent="0.2">
      <c r="A477" s="220"/>
      <c r="B477" s="220"/>
      <c r="C477" s="220"/>
      <c r="D477" s="220"/>
      <c r="E477" s="220"/>
      <c r="F477" s="220"/>
      <c r="G477" s="220"/>
      <c r="H477" s="220"/>
      <c r="I477" s="220"/>
      <c r="J477" s="220"/>
      <c r="K477" s="217"/>
      <c r="L477" s="217"/>
      <c r="M477" s="219"/>
      <c r="N477" s="219"/>
      <c r="O477" s="219"/>
      <c r="P477" s="219"/>
      <c r="Q477" s="217"/>
      <c r="R477" s="217"/>
      <c r="S477" s="217"/>
      <c r="T477" s="217"/>
      <c r="U477" s="217"/>
      <c r="V477" s="217"/>
    </row>
    <row r="478" spans="1:22" ht="15.75" customHeight="1" x14ac:dyDescent="0.2">
      <c r="A478" s="220"/>
      <c r="B478" s="220"/>
      <c r="C478" s="220"/>
      <c r="D478" s="220"/>
      <c r="E478" s="220"/>
      <c r="F478" s="220"/>
      <c r="G478" s="220"/>
      <c r="H478" s="220"/>
      <c r="I478" s="220"/>
      <c r="J478" s="220"/>
      <c r="K478" s="217"/>
      <c r="L478" s="217"/>
      <c r="M478" s="219"/>
      <c r="N478" s="219"/>
      <c r="O478" s="219"/>
      <c r="P478" s="219"/>
      <c r="Q478" s="217"/>
      <c r="R478" s="217"/>
      <c r="S478" s="217"/>
      <c r="T478" s="217"/>
      <c r="U478" s="217"/>
      <c r="V478" s="217"/>
    </row>
    <row r="479" spans="1:22" ht="15.75" customHeight="1" x14ac:dyDescent="0.2">
      <c r="A479" s="220"/>
      <c r="B479" s="220"/>
      <c r="C479" s="220"/>
      <c r="D479" s="220"/>
      <c r="E479" s="220"/>
      <c r="F479" s="220"/>
      <c r="G479" s="220"/>
      <c r="H479" s="220"/>
      <c r="I479" s="220"/>
      <c r="J479" s="220"/>
      <c r="K479" s="217"/>
      <c r="L479" s="217"/>
      <c r="M479" s="219"/>
      <c r="N479" s="219"/>
      <c r="O479" s="219"/>
      <c r="P479" s="219"/>
      <c r="Q479" s="217"/>
      <c r="R479" s="217"/>
      <c r="S479" s="217"/>
      <c r="T479" s="217"/>
      <c r="U479" s="217"/>
      <c r="V479" s="217"/>
    </row>
    <row r="480" spans="1:22" ht="15.75" customHeight="1" x14ac:dyDescent="0.2">
      <c r="A480" s="220"/>
      <c r="B480" s="220"/>
      <c r="C480" s="220"/>
      <c r="D480" s="220"/>
      <c r="E480" s="220"/>
      <c r="F480" s="220"/>
      <c r="G480" s="220"/>
      <c r="H480" s="220"/>
      <c r="I480" s="220"/>
      <c r="J480" s="220"/>
      <c r="K480" s="217"/>
      <c r="L480" s="217"/>
      <c r="M480" s="219"/>
      <c r="N480" s="219"/>
      <c r="O480" s="219"/>
      <c r="P480" s="219"/>
      <c r="Q480" s="217"/>
      <c r="R480" s="217"/>
      <c r="S480" s="217"/>
      <c r="T480" s="217"/>
      <c r="U480" s="217"/>
      <c r="V480" s="217"/>
    </row>
    <row r="481" spans="1:22" ht="15.75" customHeight="1" x14ac:dyDescent="0.2">
      <c r="A481" s="220"/>
      <c r="B481" s="220"/>
      <c r="C481" s="220"/>
      <c r="D481" s="220"/>
      <c r="E481" s="220"/>
      <c r="F481" s="220"/>
      <c r="G481" s="220"/>
      <c r="H481" s="220"/>
      <c r="I481" s="220"/>
      <c r="J481" s="220"/>
      <c r="K481" s="217"/>
      <c r="L481" s="217"/>
      <c r="M481" s="219"/>
      <c r="N481" s="219"/>
      <c r="O481" s="219"/>
      <c r="P481" s="219"/>
      <c r="Q481" s="217"/>
      <c r="R481" s="217"/>
      <c r="S481" s="217"/>
      <c r="T481" s="217"/>
      <c r="U481" s="217"/>
      <c r="V481" s="217"/>
    </row>
    <row r="482" spans="1:22" ht="15.75" customHeight="1" x14ac:dyDescent="0.2">
      <c r="A482" s="220"/>
      <c r="B482" s="220"/>
      <c r="C482" s="220"/>
      <c r="D482" s="220"/>
      <c r="E482" s="220"/>
      <c r="F482" s="220"/>
      <c r="G482" s="220"/>
      <c r="H482" s="220"/>
      <c r="I482" s="220"/>
      <c r="J482" s="220"/>
      <c r="K482" s="217"/>
      <c r="L482" s="217"/>
      <c r="M482" s="219"/>
      <c r="N482" s="219"/>
      <c r="O482" s="219"/>
      <c r="P482" s="219"/>
      <c r="Q482" s="217"/>
      <c r="R482" s="217"/>
      <c r="S482" s="217"/>
      <c r="T482" s="217"/>
      <c r="U482" s="217"/>
      <c r="V482" s="217"/>
    </row>
    <row r="483" spans="1:22" ht="15.75" customHeight="1" x14ac:dyDescent="0.2">
      <c r="A483" s="220"/>
      <c r="B483" s="220"/>
      <c r="C483" s="220"/>
      <c r="D483" s="220"/>
      <c r="E483" s="220"/>
      <c r="F483" s="220"/>
      <c r="G483" s="220"/>
      <c r="H483" s="220"/>
      <c r="I483" s="220"/>
      <c r="J483" s="220"/>
      <c r="K483" s="217"/>
      <c r="L483" s="217"/>
      <c r="M483" s="219"/>
      <c r="N483" s="219"/>
      <c r="O483" s="219"/>
      <c r="P483" s="219"/>
      <c r="Q483" s="217"/>
      <c r="R483" s="217"/>
      <c r="S483" s="217"/>
      <c r="T483" s="217"/>
      <c r="U483" s="217"/>
      <c r="V483" s="217"/>
    </row>
    <row r="484" spans="1:22" ht="15.75" customHeight="1" x14ac:dyDescent="0.2">
      <c r="A484" s="220"/>
      <c r="B484" s="220"/>
      <c r="C484" s="220"/>
      <c r="D484" s="220"/>
      <c r="E484" s="220"/>
      <c r="F484" s="220"/>
      <c r="G484" s="220"/>
      <c r="H484" s="220"/>
      <c r="I484" s="220"/>
      <c r="J484" s="220"/>
      <c r="K484" s="217"/>
      <c r="L484" s="217"/>
      <c r="M484" s="219"/>
      <c r="N484" s="219"/>
      <c r="O484" s="219"/>
      <c r="P484" s="219"/>
      <c r="Q484" s="217"/>
      <c r="R484" s="217"/>
      <c r="S484" s="217"/>
      <c r="T484" s="217"/>
      <c r="U484" s="217"/>
      <c r="V484" s="217"/>
    </row>
    <row r="485" spans="1:22" ht="15.75" customHeight="1" x14ac:dyDescent="0.2">
      <c r="A485" s="220"/>
      <c r="B485" s="220"/>
      <c r="C485" s="220"/>
      <c r="D485" s="220"/>
      <c r="E485" s="220"/>
      <c r="F485" s="220"/>
      <c r="G485" s="220"/>
      <c r="H485" s="220"/>
      <c r="I485" s="220"/>
      <c r="J485" s="220"/>
      <c r="K485" s="217"/>
      <c r="L485" s="217"/>
      <c r="M485" s="219"/>
      <c r="N485" s="219"/>
      <c r="O485" s="219"/>
      <c r="P485" s="219"/>
      <c r="Q485" s="217"/>
      <c r="R485" s="217"/>
      <c r="S485" s="217"/>
      <c r="T485" s="217"/>
      <c r="U485" s="217"/>
      <c r="V485" s="217"/>
    </row>
    <row r="486" spans="1:22" ht="15.75" customHeight="1" x14ac:dyDescent="0.2">
      <c r="A486" s="220"/>
      <c r="B486" s="220"/>
      <c r="C486" s="220"/>
      <c r="D486" s="220"/>
      <c r="E486" s="220"/>
      <c r="F486" s="220"/>
      <c r="G486" s="220"/>
      <c r="H486" s="220"/>
      <c r="I486" s="220"/>
      <c r="J486" s="220"/>
      <c r="K486" s="217"/>
      <c r="L486" s="217"/>
      <c r="M486" s="219"/>
      <c r="N486" s="219"/>
      <c r="O486" s="219"/>
      <c r="P486" s="219"/>
      <c r="Q486" s="217"/>
      <c r="R486" s="217"/>
      <c r="S486" s="217"/>
      <c r="T486" s="217"/>
      <c r="U486" s="217"/>
      <c r="V486" s="217"/>
    </row>
    <row r="487" spans="1:22" ht="15.75" customHeight="1" x14ac:dyDescent="0.2">
      <c r="A487" s="220"/>
      <c r="B487" s="220"/>
      <c r="C487" s="220"/>
      <c r="D487" s="220"/>
      <c r="E487" s="220"/>
      <c r="F487" s="220"/>
      <c r="G487" s="220"/>
      <c r="H487" s="220"/>
      <c r="I487" s="220"/>
      <c r="J487" s="220"/>
      <c r="K487" s="217"/>
      <c r="L487" s="217"/>
      <c r="M487" s="219"/>
      <c r="N487" s="219"/>
      <c r="O487" s="219"/>
      <c r="P487" s="219"/>
      <c r="Q487" s="217"/>
      <c r="R487" s="217"/>
      <c r="S487" s="217"/>
      <c r="T487" s="217"/>
      <c r="U487" s="217"/>
      <c r="V487" s="217"/>
    </row>
    <row r="488" spans="1:22" ht="15.75" customHeight="1" x14ac:dyDescent="0.2">
      <c r="A488" s="220"/>
      <c r="B488" s="220"/>
      <c r="C488" s="220"/>
      <c r="D488" s="220"/>
      <c r="E488" s="220"/>
      <c r="F488" s="220"/>
      <c r="G488" s="220"/>
      <c r="H488" s="220"/>
      <c r="I488" s="220"/>
      <c r="J488" s="220"/>
      <c r="K488" s="217"/>
      <c r="L488" s="217"/>
      <c r="M488" s="219"/>
      <c r="N488" s="219"/>
      <c r="O488" s="219"/>
      <c r="P488" s="219"/>
      <c r="Q488" s="217"/>
      <c r="R488" s="217"/>
      <c r="S488" s="217"/>
      <c r="T488" s="217"/>
      <c r="U488" s="217"/>
      <c r="V488" s="217"/>
    </row>
    <row r="489" spans="1:22" ht="15.75" customHeight="1" x14ac:dyDescent="0.2">
      <c r="A489" s="220"/>
      <c r="B489" s="220"/>
      <c r="C489" s="220"/>
      <c r="D489" s="220"/>
      <c r="E489" s="220"/>
      <c r="F489" s="220"/>
      <c r="G489" s="220"/>
      <c r="H489" s="220"/>
      <c r="I489" s="220"/>
      <c r="J489" s="220"/>
      <c r="K489" s="217"/>
      <c r="L489" s="217"/>
      <c r="M489" s="219"/>
      <c r="N489" s="219"/>
      <c r="O489" s="219"/>
      <c r="P489" s="219"/>
      <c r="Q489" s="217"/>
      <c r="R489" s="217"/>
      <c r="S489" s="217"/>
      <c r="T489" s="217"/>
      <c r="U489" s="217"/>
      <c r="V489" s="217"/>
    </row>
    <row r="490" spans="1:22" ht="15.75" customHeight="1" x14ac:dyDescent="0.2">
      <c r="A490" s="220"/>
      <c r="B490" s="220"/>
      <c r="C490" s="220"/>
      <c r="D490" s="220"/>
      <c r="E490" s="220"/>
      <c r="F490" s="220"/>
      <c r="G490" s="220"/>
      <c r="H490" s="220"/>
      <c r="I490" s="220"/>
      <c r="J490" s="220"/>
      <c r="K490" s="217"/>
      <c r="L490" s="217"/>
      <c r="M490" s="219"/>
      <c r="N490" s="219"/>
      <c r="O490" s="219"/>
      <c r="P490" s="219"/>
      <c r="Q490" s="217"/>
      <c r="R490" s="217"/>
      <c r="S490" s="217"/>
      <c r="T490" s="217"/>
      <c r="U490" s="217"/>
      <c r="V490" s="217"/>
    </row>
    <row r="491" spans="1:22" ht="15.75" customHeight="1" x14ac:dyDescent="0.2">
      <c r="A491" s="220"/>
      <c r="B491" s="220"/>
      <c r="C491" s="220"/>
      <c r="D491" s="220"/>
      <c r="E491" s="220"/>
      <c r="F491" s="220"/>
      <c r="G491" s="220"/>
      <c r="H491" s="220"/>
      <c r="I491" s="220"/>
      <c r="J491" s="220"/>
      <c r="K491" s="217"/>
      <c r="L491" s="217"/>
      <c r="M491" s="219"/>
      <c r="N491" s="219"/>
      <c r="O491" s="219"/>
      <c r="P491" s="219"/>
      <c r="Q491" s="217"/>
      <c r="R491" s="217"/>
      <c r="S491" s="217"/>
      <c r="T491" s="217"/>
      <c r="U491" s="217"/>
      <c r="V491" s="217"/>
    </row>
    <row r="492" spans="1:22" ht="15.75" customHeight="1" x14ac:dyDescent="0.2">
      <c r="A492" s="220"/>
      <c r="B492" s="220"/>
      <c r="C492" s="220"/>
      <c r="D492" s="220"/>
      <c r="E492" s="220"/>
      <c r="F492" s="220"/>
      <c r="G492" s="220"/>
      <c r="H492" s="220"/>
      <c r="I492" s="220"/>
      <c r="J492" s="220"/>
      <c r="K492" s="217"/>
      <c r="L492" s="217"/>
      <c r="M492" s="219"/>
      <c r="N492" s="219"/>
      <c r="O492" s="219"/>
      <c r="P492" s="219"/>
      <c r="Q492" s="217"/>
      <c r="R492" s="217"/>
      <c r="S492" s="217"/>
      <c r="T492" s="217"/>
      <c r="U492" s="217"/>
      <c r="V492" s="217"/>
    </row>
    <row r="493" spans="1:22" ht="15.75" customHeight="1" x14ac:dyDescent="0.2">
      <c r="A493" s="220"/>
      <c r="B493" s="220"/>
      <c r="C493" s="220"/>
      <c r="D493" s="220"/>
      <c r="E493" s="220"/>
      <c r="F493" s="220"/>
      <c r="G493" s="220"/>
      <c r="H493" s="220"/>
      <c r="I493" s="220"/>
      <c r="J493" s="220"/>
      <c r="K493" s="217"/>
      <c r="L493" s="217"/>
      <c r="M493" s="219"/>
      <c r="N493" s="219"/>
      <c r="O493" s="219"/>
      <c r="P493" s="219"/>
      <c r="Q493" s="217"/>
      <c r="R493" s="217"/>
      <c r="S493" s="217"/>
      <c r="T493" s="217"/>
      <c r="U493" s="217"/>
      <c r="V493" s="217"/>
    </row>
    <row r="494" spans="1:22" ht="15.75" customHeight="1" x14ac:dyDescent="0.2">
      <c r="A494" s="220"/>
      <c r="B494" s="220"/>
      <c r="C494" s="220"/>
      <c r="D494" s="220"/>
      <c r="E494" s="220"/>
      <c r="F494" s="220"/>
      <c r="G494" s="220"/>
      <c r="H494" s="220"/>
      <c r="I494" s="220"/>
      <c r="J494" s="220"/>
      <c r="K494" s="217"/>
      <c r="L494" s="217"/>
      <c r="M494" s="219"/>
      <c r="N494" s="219"/>
      <c r="O494" s="219"/>
      <c r="P494" s="219"/>
      <c r="Q494" s="217"/>
      <c r="R494" s="217"/>
      <c r="S494" s="217"/>
      <c r="T494" s="217"/>
      <c r="U494" s="217"/>
      <c r="V494" s="217"/>
    </row>
    <row r="495" spans="1:22" ht="15.75" customHeight="1" x14ac:dyDescent="0.2">
      <c r="A495" s="220"/>
      <c r="B495" s="220"/>
      <c r="C495" s="220"/>
      <c r="D495" s="220"/>
      <c r="E495" s="220"/>
      <c r="F495" s="220"/>
      <c r="G495" s="220"/>
      <c r="H495" s="220"/>
      <c r="I495" s="220"/>
      <c r="J495" s="220"/>
      <c r="K495" s="217"/>
      <c r="L495" s="217"/>
      <c r="M495" s="219"/>
      <c r="N495" s="219"/>
      <c r="O495" s="219"/>
      <c r="P495" s="219"/>
      <c r="Q495" s="217"/>
      <c r="R495" s="217"/>
      <c r="S495" s="217"/>
      <c r="T495" s="217"/>
      <c r="U495" s="217"/>
      <c r="V495" s="217"/>
    </row>
    <row r="496" spans="1:22" ht="15.75" customHeight="1" x14ac:dyDescent="0.2">
      <c r="A496" s="220"/>
      <c r="B496" s="220"/>
      <c r="C496" s="220"/>
      <c r="D496" s="220"/>
      <c r="E496" s="220"/>
      <c r="F496" s="220"/>
      <c r="G496" s="220"/>
      <c r="H496" s="220"/>
      <c r="I496" s="220"/>
      <c r="J496" s="220"/>
      <c r="K496" s="217"/>
      <c r="L496" s="217"/>
      <c r="M496" s="219"/>
      <c r="N496" s="219"/>
      <c r="O496" s="219"/>
      <c r="P496" s="219"/>
      <c r="Q496" s="217"/>
      <c r="R496" s="217"/>
      <c r="S496" s="217"/>
      <c r="T496" s="217"/>
      <c r="U496" s="217"/>
      <c r="V496" s="217"/>
    </row>
    <row r="497" spans="1:22" ht="15.75" customHeight="1" x14ac:dyDescent="0.2">
      <c r="A497" s="220"/>
      <c r="B497" s="220"/>
      <c r="C497" s="220"/>
      <c r="D497" s="220"/>
      <c r="E497" s="220"/>
      <c r="F497" s="220"/>
      <c r="G497" s="220"/>
      <c r="H497" s="220"/>
      <c r="I497" s="220"/>
      <c r="J497" s="220"/>
      <c r="K497" s="217"/>
      <c r="L497" s="217"/>
      <c r="M497" s="219"/>
      <c r="N497" s="219"/>
      <c r="O497" s="219"/>
      <c r="P497" s="219"/>
      <c r="Q497" s="217"/>
      <c r="R497" s="217"/>
      <c r="S497" s="217"/>
      <c r="T497" s="217"/>
      <c r="U497" s="217"/>
      <c r="V497" s="217"/>
    </row>
    <row r="498" spans="1:22" ht="15.75" customHeight="1" x14ac:dyDescent="0.2">
      <c r="A498" s="220"/>
      <c r="B498" s="220"/>
      <c r="C498" s="220"/>
      <c r="D498" s="220"/>
      <c r="E498" s="220"/>
      <c r="F498" s="220"/>
      <c r="G498" s="220"/>
      <c r="H498" s="220"/>
      <c r="I498" s="220"/>
      <c r="J498" s="220"/>
      <c r="K498" s="217"/>
      <c r="L498" s="217"/>
      <c r="M498" s="219"/>
      <c r="N498" s="219"/>
      <c r="O498" s="219"/>
      <c r="P498" s="219"/>
      <c r="Q498" s="217"/>
      <c r="R498" s="217"/>
      <c r="S498" s="217"/>
      <c r="T498" s="217"/>
      <c r="U498" s="217"/>
      <c r="V498" s="217"/>
    </row>
    <row r="499" spans="1:22" ht="15.75" customHeight="1" x14ac:dyDescent="0.2">
      <c r="A499" s="220"/>
      <c r="B499" s="220"/>
      <c r="C499" s="220"/>
      <c r="D499" s="220"/>
      <c r="E499" s="220"/>
      <c r="F499" s="220"/>
      <c r="G499" s="220"/>
      <c r="H499" s="220"/>
      <c r="I499" s="220"/>
      <c r="J499" s="220"/>
      <c r="K499" s="217"/>
      <c r="L499" s="217"/>
      <c r="M499" s="219"/>
      <c r="N499" s="219"/>
      <c r="O499" s="219"/>
      <c r="P499" s="219"/>
      <c r="Q499" s="217"/>
      <c r="R499" s="217"/>
      <c r="S499" s="217"/>
      <c r="T499" s="217"/>
      <c r="U499" s="217"/>
      <c r="V499" s="217"/>
    </row>
    <row r="500" spans="1:22" ht="15.75" customHeight="1" x14ac:dyDescent="0.2">
      <c r="A500" s="220"/>
      <c r="B500" s="220"/>
      <c r="C500" s="220"/>
      <c r="D500" s="220"/>
      <c r="E500" s="220"/>
      <c r="F500" s="220"/>
      <c r="G500" s="220"/>
      <c r="H500" s="220"/>
      <c r="I500" s="220"/>
      <c r="J500" s="220"/>
      <c r="K500" s="217"/>
      <c r="L500" s="217"/>
      <c r="M500" s="219"/>
      <c r="N500" s="219"/>
      <c r="O500" s="219"/>
      <c r="P500" s="219"/>
      <c r="Q500" s="217"/>
      <c r="R500" s="217"/>
      <c r="S500" s="217"/>
      <c r="T500" s="217"/>
      <c r="U500" s="217"/>
      <c r="V500" s="217"/>
    </row>
    <row r="501" spans="1:22" ht="15.75" customHeight="1" x14ac:dyDescent="0.2">
      <c r="A501" s="220"/>
      <c r="B501" s="220"/>
      <c r="C501" s="220"/>
      <c r="D501" s="220"/>
      <c r="E501" s="220"/>
      <c r="F501" s="220"/>
      <c r="G501" s="220"/>
      <c r="H501" s="220"/>
      <c r="I501" s="220"/>
      <c r="J501" s="220"/>
      <c r="K501" s="217"/>
      <c r="L501" s="217"/>
      <c r="M501" s="219"/>
      <c r="N501" s="219"/>
      <c r="O501" s="219"/>
      <c r="P501" s="219"/>
      <c r="Q501" s="217"/>
      <c r="R501" s="217"/>
      <c r="S501" s="217"/>
      <c r="T501" s="217"/>
      <c r="U501" s="217"/>
      <c r="V501" s="217"/>
    </row>
    <row r="502" spans="1:22" ht="15.75" customHeight="1" x14ac:dyDescent="0.2">
      <c r="A502" s="220"/>
      <c r="B502" s="220"/>
      <c r="C502" s="220"/>
      <c r="D502" s="220"/>
      <c r="E502" s="220"/>
      <c r="F502" s="220"/>
      <c r="G502" s="220"/>
      <c r="H502" s="220"/>
      <c r="I502" s="220"/>
      <c r="J502" s="220"/>
      <c r="K502" s="217"/>
      <c r="L502" s="217"/>
      <c r="M502" s="219"/>
      <c r="N502" s="219"/>
      <c r="O502" s="219"/>
      <c r="P502" s="219"/>
      <c r="Q502" s="217"/>
      <c r="R502" s="217"/>
      <c r="S502" s="217"/>
      <c r="T502" s="217"/>
      <c r="U502" s="217"/>
      <c r="V502" s="217"/>
    </row>
    <row r="503" spans="1:22" ht="15.75" customHeight="1" x14ac:dyDescent="0.2">
      <c r="A503" s="220"/>
      <c r="B503" s="220"/>
      <c r="C503" s="220"/>
      <c r="D503" s="220"/>
      <c r="E503" s="220"/>
      <c r="F503" s="220"/>
      <c r="G503" s="220"/>
      <c r="H503" s="220"/>
      <c r="I503" s="220"/>
      <c r="J503" s="220"/>
      <c r="K503" s="217"/>
      <c r="L503" s="217"/>
      <c r="M503" s="219"/>
      <c r="N503" s="219"/>
      <c r="O503" s="219"/>
      <c r="P503" s="219"/>
      <c r="Q503" s="217"/>
      <c r="R503" s="217"/>
      <c r="S503" s="217"/>
      <c r="T503" s="217"/>
      <c r="U503" s="217"/>
      <c r="V503" s="217"/>
    </row>
    <row r="504" spans="1:22" ht="15.75" customHeight="1" x14ac:dyDescent="0.2">
      <c r="A504" s="220"/>
      <c r="B504" s="220"/>
      <c r="C504" s="220"/>
      <c r="D504" s="220"/>
      <c r="E504" s="220"/>
      <c r="F504" s="220"/>
      <c r="G504" s="220"/>
      <c r="H504" s="220"/>
      <c r="I504" s="220"/>
      <c r="J504" s="220"/>
      <c r="K504" s="217"/>
      <c r="L504" s="217"/>
      <c r="M504" s="219"/>
      <c r="N504" s="219"/>
      <c r="O504" s="219"/>
      <c r="P504" s="219"/>
      <c r="Q504" s="217"/>
      <c r="R504" s="217"/>
      <c r="S504" s="217"/>
      <c r="T504" s="217"/>
      <c r="U504" s="217"/>
      <c r="V504" s="217"/>
    </row>
    <row r="505" spans="1:22" ht="15.75" customHeight="1" x14ac:dyDescent="0.2">
      <c r="A505" s="220"/>
      <c r="B505" s="220"/>
      <c r="C505" s="220"/>
      <c r="D505" s="220"/>
      <c r="E505" s="220"/>
      <c r="F505" s="220"/>
      <c r="G505" s="220"/>
      <c r="H505" s="220"/>
      <c r="I505" s="220"/>
      <c r="J505" s="220"/>
      <c r="K505" s="217"/>
      <c r="L505" s="217"/>
      <c r="M505" s="219"/>
      <c r="N505" s="219"/>
      <c r="O505" s="219"/>
      <c r="P505" s="219"/>
      <c r="Q505" s="217"/>
      <c r="R505" s="217"/>
      <c r="S505" s="217"/>
      <c r="T505" s="217"/>
      <c r="U505" s="217"/>
      <c r="V505" s="217"/>
    </row>
    <row r="506" spans="1:22" ht="15.75" customHeight="1" x14ac:dyDescent="0.2">
      <c r="A506" s="220"/>
      <c r="B506" s="220"/>
      <c r="C506" s="220"/>
      <c r="D506" s="220"/>
      <c r="E506" s="220"/>
      <c r="F506" s="220"/>
      <c r="G506" s="220"/>
      <c r="H506" s="220"/>
      <c r="I506" s="220"/>
      <c r="J506" s="220"/>
      <c r="K506" s="217"/>
      <c r="L506" s="217"/>
      <c r="M506" s="219"/>
      <c r="N506" s="219"/>
      <c r="O506" s="219"/>
      <c r="P506" s="219"/>
      <c r="Q506" s="217"/>
      <c r="R506" s="217"/>
      <c r="S506" s="217"/>
      <c r="T506" s="217"/>
      <c r="U506" s="217"/>
      <c r="V506" s="217"/>
    </row>
    <row r="507" spans="1:22" ht="15.75" customHeight="1" x14ac:dyDescent="0.2">
      <c r="A507" s="220"/>
      <c r="B507" s="220"/>
      <c r="C507" s="220"/>
      <c r="D507" s="220"/>
      <c r="E507" s="220"/>
      <c r="F507" s="220"/>
      <c r="G507" s="220"/>
      <c r="H507" s="220"/>
      <c r="I507" s="220"/>
      <c r="J507" s="220"/>
      <c r="K507" s="217"/>
      <c r="L507" s="217"/>
      <c r="M507" s="219"/>
      <c r="N507" s="219"/>
      <c r="O507" s="219"/>
      <c r="P507" s="219"/>
      <c r="Q507" s="217"/>
      <c r="R507" s="217"/>
      <c r="S507" s="217"/>
      <c r="T507" s="217"/>
      <c r="U507" s="217"/>
      <c r="V507" s="217"/>
    </row>
    <row r="508" spans="1:22" ht="15.75" customHeight="1" x14ac:dyDescent="0.2">
      <c r="A508" s="220"/>
      <c r="B508" s="220"/>
      <c r="C508" s="220"/>
      <c r="D508" s="220"/>
      <c r="E508" s="220"/>
      <c r="F508" s="220"/>
      <c r="G508" s="220"/>
      <c r="H508" s="220"/>
      <c r="I508" s="220"/>
      <c r="J508" s="220"/>
      <c r="K508" s="217"/>
      <c r="L508" s="217"/>
      <c r="M508" s="219"/>
      <c r="N508" s="219"/>
      <c r="O508" s="219"/>
      <c r="P508" s="219"/>
      <c r="Q508" s="217"/>
      <c r="R508" s="217"/>
      <c r="S508" s="217"/>
      <c r="T508" s="217"/>
      <c r="U508" s="217"/>
      <c r="V508" s="217"/>
    </row>
    <row r="509" spans="1:22" ht="15.75" customHeight="1" x14ac:dyDescent="0.2">
      <c r="A509" s="220"/>
      <c r="B509" s="220"/>
      <c r="C509" s="220"/>
      <c r="D509" s="220"/>
      <c r="E509" s="220"/>
      <c r="F509" s="220"/>
      <c r="G509" s="220"/>
      <c r="H509" s="220"/>
      <c r="I509" s="220"/>
      <c r="J509" s="220"/>
      <c r="K509" s="217"/>
      <c r="L509" s="217"/>
      <c r="M509" s="219"/>
      <c r="N509" s="219"/>
      <c r="O509" s="219"/>
      <c r="P509" s="219"/>
      <c r="Q509" s="217"/>
      <c r="R509" s="217"/>
      <c r="S509" s="217"/>
      <c r="T509" s="217"/>
      <c r="U509" s="217"/>
      <c r="V509" s="217"/>
    </row>
    <row r="510" spans="1:22" ht="15.75" customHeight="1" x14ac:dyDescent="0.2">
      <c r="A510" s="220"/>
      <c r="B510" s="220"/>
      <c r="C510" s="220"/>
      <c r="D510" s="220"/>
      <c r="E510" s="220"/>
      <c r="F510" s="220"/>
      <c r="G510" s="220"/>
      <c r="H510" s="220"/>
      <c r="I510" s="220"/>
      <c r="J510" s="220"/>
      <c r="K510" s="217"/>
      <c r="L510" s="217"/>
      <c r="M510" s="219"/>
      <c r="N510" s="219"/>
      <c r="O510" s="219"/>
      <c r="P510" s="219"/>
      <c r="Q510" s="217"/>
      <c r="R510" s="217"/>
      <c r="S510" s="217"/>
      <c r="T510" s="217"/>
      <c r="U510" s="217"/>
      <c r="V510" s="217"/>
    </row>
    <row r="511" spans="1:22" ht="15.75" customHeight="1" x14ac:dyDescent="0.2">
      <c r="A511" s="220"/>
      <c r="B511" s="220"/>
      <c r="C511" s="220"/>
      <c r="D511" s="220"/>
      <c r="E511" s="220"/>
      <c r="F511" s="220"/>
      <c r="G511" s="220"/>
      <c r="H511" s="220"/>
      <c r="I511" s="220"/>
      <c r="J511" s="220"/>
      <c r="K511" s="217"/>
      <c r="L511" s="217"/>
      <c r="M511" s="219"/>
      <c r="N511" s="219"/>
      <c r="O511" s="219"/>
      <c r="P511" s="219"/>
      <c r="Q511" s="217"/>
      <c r="R511" s="217"/>
      <c r="S511" s="217"/>
      <c r="T511" s="217"/>
      <c r="U511" s="217"/>
      <c r="V511" s="217"/>
    </row>
    <row r="512" spans="1:22" ht="15.75" customHeight="1" x14ac:dyDescent="0.2">
      <c r="A512" s="220"/>
      <c r="B512" s="220"/>
      <c r="C512" s="220"/>
      <c r="D512" s="220"/>
      <c r="E512" s="220"/>
      <c r="F512" s="220"/>
      <c r="G512" s="220"/>
      <c r="H512" s="220"/>
      <c r="I512" s="220"/>
      <c r="J512" s="220"/>
      <c r="K512" s="217"/>
      <c r="L512" s="217"/>
      <c r="M512" s="219"/>
      <c r="N512" s="219"/>
      <c r="O512" s="219"/>
      <c r="P512" s="219"/>
      <c r="Q512" s="217"/>
      <c r="R512" s="217"/>
      <c r="S512" s="217"/>
      <c r="T512" s="217"/>
      <c r="U512" s="217"/>
      <c r="V512" s="217"/>
    </row>
    <row r="513" spans="1:22" ht="15.75" customHeight="1" x14ac:dyDescent="0.2">
      <c r="A513" s="220"/>
      <c r="B513" s="220"/>
      <c r="C513" s="220"/>
      <c r="D513" s="220"/>
      <c r="E513" s="220"/>
      <c r="F513" s="220"/>
      <c r="G513" s="220"/>
      <c r="H513" s="220"/>
      <c r="I513" s="220"/>
      <c r="J513" s="220"/>
      <c r="K513" s="217"/>
      <c r="L513" s="217"/>
      <c r="M513" s="219"/>
      <c r="N513" s="219"/>
      <c r="O513" s="219"/>
      <c r="P513" s="219"/>
      <c r="Q513" s="217"/>
      <c r="R513" s="217"/>
      <c r="S513" s="217"/>
      <c r="T513" s="217"/>
      <c r="U513" s="217"/>
      <c r="V513" s="217"/>
    </row>
    <row r="514" spans="1:22" ht="15.75" customHeight="1" x14ac:dyDescent="0.2">
      <c r="A514" s="220"/>
      <c r="B514" s="220"/>
      <c r="C514" s="220"/>
      <c r="D514" s="220"/>
      <c r="E514" s="220"/>
      <c r="F514" s="220"/>
      <c r="G514" s="220"/>
      <c r="H514" s="220"/>
      <c r="I514" s="220"/>
      <c r="J514" s="220"/>
      <c r="K514" s="217"/>
      <c r="L514" s="217"/>
      <c r="M514" s="219"/>
      <c r="N514" s="219"/>
      <c r="O514" s="219"/>
      <c r="P514" s="219"/>
      <c r="Q514" s="217"/>
      <c r="R514" s="217"/>
      <c r="S514" s="217"/>
      <c r="T514" s="217"/>
      <c r="U514" s="217"/>
      <c r="V514" s="217"/>
    </row>
    <row r="515" spans="1:22" ht="15.75" customHeight="1" x14ac:dyDescent="0.2">
      <c r="A515" s="220"/>
      <c r="B515" s="220"/>
      <c r="C515" s="220"/>
      <c r="D515" s="220"/>
      <c r="E515" s="220"/>
      <c r="F515" s="220"/>
      <c r="G515" s="220"/>
      <c r="H515" s="220"/>
      <c r="I515" s="220"/>
      <c r="J515" s="220"/>
      <c r="K515" s="217"/>
      <c r="L515" s="217"/>
      <c r="M515" s="219"/>
      <c r="N515" s="219"/>
      <c r="O515" s="219"/>
      <c r="P515" s="219"/>
      <c r="Q515" s="217"/>
      <c r="R515" s="217"/>
      <c r="S515" s="217"/>
      <c r="T515" s="217"/>
      <c r="U515" s="217"/>
      <c r="V515" s="217"/>
    </row>
    <row r="516" spans="1:22" ht="15.75" customHeight="1" x14ac:dyDescent="0.2">
      <c r="A516" s="220"/>
      <c r="B516" s="220"/>
      <c r="C516" s="220"/>
      <c r="D516" s="220"/>
      <c r="E516" s="220"/>
      <c r="F516" s="220"/>
      <c r="G516" s="220"/>
      <c r="H516" s="220"/>
      <c r="I516" s="220"/>
      <c r="J516" s="220"/>
      <c r="K516" s="217"/>
      <c r="L516" s="217"/>
      <c r="M516" s="219"/>
      <c r="N516" s="219"/>
      <c r="O516" s="219"/>
      <c r="P516" s="219"/>
      <c r="Q516" s="217"/>
      <c r="R516" s="217"/>
      <c r="S516" s="217"/>
      <c r="T516" s="217"/>
      <c r="U516" s="217"/>
      <c r="V516" s="217"/>
    </row>
    <row r="517" spans="1:22" ht="15.75" customHeight="1" x14ac:dyDescent="0.2">
      <c r="A517" s="220"/>
      <c r="B517" s="220"/>
      <c r="C517" s="220"/>
      <c r="D517" s="220"/>
      <c r="E517" s="220"/>
      <c r="F517" s="220"/>
      <c r="G517" s="220"/>
      <c r="H517" s="220"/>
      <c r="I517" s="220"/>
      <c r="J517" s="220"/>
      <c r="K517" s="217"/>
      <c r="L517" s="217"/>
      <c r="M517" s="219"/>
      <c r="N517" s="219"/>
      <c r="O517" s="219"/>
      <c r="P517" s="219"/>
      <c r="Q517" s="217"/>
      <c r="R517" s="217"/>
      <c r="S517" s="217"/>
      <c r="T517" s="217"/>
      <c r="U517" s="217"/>
      <c r="V517" s="217"/>
    </row>
    <row r="518" spans="1:22" ht="15.75" customHeight="1" x14ac:dyDescent="0.2">
      <c r="A518" s="220"/>
      <c r="B518" s="220"/>
      <c r="C518" s="220"/>
      <c r="D518" s="220"/>
      <c r="E518" s="220"/>
      <c r="F518" s="220"/>
      <c r="G518" s="220"/>
      <c r="H518" s="220"/>
      <c r="I518" s="220"/>
      <c r="J518" s="220"/>
      <c r="K518" s="217"/>
      <c r="L518" s="217"/>
      <c r="M518" s="219"/>
      <c r="N518" s="219"/>
      <c r="O518" s="219"/>
      <c r="P518" s="219"/>
      <c r="Q518" s="217"/>
      <c r="R518" s="217"/>
      <c r="S518" s="217"/>
      <c r="T518" s="217"/>
      <c r="U518" s="217"/>
      <c r="V518" s="217"/>
    </row>
    <row r="519" spans="1:22" ht="15.75" customHeight="1" x14ac:dyDescent="0.2">
      <c r="A519" s="220"/>
      <c r="B519" s="220"/>
      <c r="C519" s="220"/>
      <c r="D519" s="220"/>
      <c r="E519" s="220"/>
      <c r="F519" s="220"/>
      <c r="G519" s="220"/>
      <c r="H519" s="220"/>
      <c r="I519" s="220"/>
      <c r="J519" s="220"/>
      <c r="K519" s="217"/>
      <c r="L519" s="217"/>
      <c r="M519" s="219"/>
      <c r="N519" s="219"/>
      <c r="O519" s="219"/>
      <c r="P519" s="219"/>
      <c r="Q519" s="217"/>
      <c r="R519" s="217"/>
      <c r="S519" s="217"/>
      <c r="T519" s="217"/>
      <c r="U519" s="217"/>
      <c r="V519" s="217"/>
    </row>
    <row r="520" spans="1:22" ht="15.75" customHeight="1" x14ac:dyDescent="0.2">
      <c r="A520" s="220"/>
      <c r="B520" s="220"/>
      <c r="C520" s="220"/>
      <c r="D520" s="220"/>
      <c r="E520" s="220"/>
      <c r="F520" s="220"/>
      <c r="G520" s="220"/>
      <c r="H520" s="220"/>
      <c r="I520" s="220"/>
      <c r="J520" s="220"/>
      <c r="K520" s="217"/>
      <c r="L520" s="217"/>
      <c r="M520" s="219"/>
      <c r="N520" s="219"/>
      <c r="O520" s="219"/>
      <c r="P520" s="219"/>
      <c r="Q520" s="217"/>
      <c r="R520" s="217"/>
      <c r="S520" s="217"/>
      <c r="T520" s="217"/>
      <c r="U520" s="217"/>
      <c r="V520" s="217"/>
    </row>
    <row r="521" spans="1:22" ht="15.75" customHeight="1" x14ac:dyDescent="0.2">
      <c r="A521" s="220"/>
      <c r="B521" s="220"/>
      <c r="C521" s="220"/>
      <c r="D521" s="220"/>
      <c r="E521" s="220"/>
      <c r="F521" s="220"/>
      <c r="G521" s="220"/>
      <c r="H521" s="220"/>
      <c r="I521" s="220"/>
      <c r="J521" s="220"/>
      <c r="K521" s="217"/>
      <c r="L521" s="217"/>
      <c r="M521" s="219"/>
      <c r="N521" s="219"/>
      <c r="O521" s="219"/>
      <c r="P521" s="219"/>
      <c r="Q521" s="217"/>
      <c r="R521" s="217"/>
      <c r="S521" s="217"/>
      <c r="T521" s="217"/>
      <c r="U521" s="217"/>
      <c r="V521" s="217"/>
    </row>
    <row r="522" spans="1:22" ht="15.75" customHeight="1" x14ac:dyDescent="0.2">
      <c r="A522" s="220"/>
      <c r="B522" s="220"/>
      <c r="C522" s="220"/>
      <c r="D522" s="220"/>
      <c r="E522" s="220"/>
      <c r="F522" s="220"/>
      <c r="G522" s="220"/>
      <c r="H522" s="220"/>
      <c r="I522" s="220"/>
      <c r="J522" s="220"/>
      <c r="K522" s="217"/>
      <c r="L522" s="217"/>
      <c r="M522" s="219"/>
      <c r="N522" s="219"/>
      <c r="O522" s="219"/>
      <c r="P522" s="219"/>
      <c r="Q522" s="217"/>
      <c r="R522" s="217"/>
      <c r="S522" s="217"/>
      <c r="T522" s="217"/>
      <c r="U522" s="217"/>
      <c r="V522" s="217"/>
    </row>
    <row r="523" spans="1:22" ht="15.75" customHeight="1" x14ac:dyDescent="0.2">
      <c r="A523" s="220"/>
      <c r="B523" s="220"/>
      <c r="C523" s="220"/>
      <c r="D523" s="220"/>
      <c r="E523" s="220"/>
      <c r="F523" s="220"/>
      <c r="G523" s="220"/>
      <c r="H523" s="220"/>
      <c r="I523" s="220"/>
      <c r="J523" s="220"/>
      <c r="K523" s="217"/>
      <c r="L523" s="217"/>
      <c r="M523" s="219"/>
      <c r="N523" s="219"/>
      <c r="O523" s="219"/>
      <c r="P523" s="219"/>
      <c r="Q523" s="217"/>
      <c r="R523" s="217"/>
      <c r="S523" s="217"/>
      <c r="T523" s="217"/>
      <c r="U523" s="217"/>
      <c r="V523" s="217"/>
    </row>
    <row r="524" spans="1:22" ht="15.75" customHeight="1" x14ac:dyDescent="0.2">
      <c r="A524" s="220"/>
      <c r="B524" s="220"/>
      <c r="C524" s="220"/>
      <c r="D524" s="220"/>
      <c r="E524" s="220"/>
      <c r="F524" s="220"/>
      <c r="G524" s="220"/>
      <c r="H524" s="220"/>
      <c r="I524" s="220"/>
      <c r="J524" s="220"/>
      <c r="K524" s="217"/>
      <c r="L524" s="217"/>
      <c r="M524" s="219"/>
      <c r="N524" s="219"/>
      <c r="O524" s="219"/>
      <c r="P524" s="219"/>
      <c r="Q524" s="217"/>
      <c r="R524" s="217"/>
      <c r="S524" s="217"/>
      <c r="T524" s="217"/>
      <c r="U524" s="217"/>
      <c r="V524" s="217"/>
    </row>
    <row r="525" spans="1:22" ht="15.75" customHeight="1" x14ac:dyDescent="0.2">
      <c r="A525" s="220"/>
      <c r="B525" s="220"/>
      <c r="C525" s="220"/>
      <c r="D525" s="220"/>
      <c r="E525" s="220"/>
      <c r="F525" s="220"/>
      <c r="G525" s="220"/>
      <c r="H525" s="220"/>
      <c r="I525" s="220"/>
      <c r="J525" s="220"/>
      <c r="K525" s="217"/>
      <c r="L525" s="217"/>
      <c r="M525" s="219"/>
      <c r="N525" s="219"/>
      <c r="O525" s="219"/>
      <c r="P525" s="219"/>
      <c r="Q525" s="217"/>
      <c r="R525" s="217"/>
      <c r="S525" s="217"/>
      <c r="T525" s="217"/>
      <c r="U525" s="217"/>
      <c r="V525" s="217"/>
    </row>
    <row r="526" spans="1:22" ht="15.75" customHeight="1" x14ac:dyDescent="0.2">
      <c r="A526" s="220"/>
      <c r="B526" s="220"/>
      <c r="C526" s="220"/>
      <c r="D526" s="220"/>
      <c r="E526" s="220"/>
      <c r="F526" s="220"/>
      <c r="G526" s="220"/>
      <c r="H526" s="220"/>
      <c r="I526" s="220"/>
      <c r="J526" s="220"/>
      <c r="K526" s="217"/>
      <c r="L526" s="217"/>
      <c r="M526" s="219"/>
      <c r="N526" s="219"/>
      <c r="O526" s="219"/>
      <c r="P526" s="219"/>
      <c r="Q526" s="217"/>
      <c r="R526" s="217"/>
      <c r="S526" s="217"/>
      <c r="T526" s="217"/>
      <c r="U526" s="217"/>
      <c r="V526" s="217"/>
    </row>
    <row r="527" spans="1:22" ht="15.75" customHeight="1" x14ac:dyDescent="0.2">
      <c r="A527" s="220"/>
      <c r="B527" s="220"/>
      <c r="C527" s="220"/>
      <c r="D527" s="220"/>
      <c r="E527" s="220"/>
      <c r="F527" s="220"/>
      <c r="G527" s="220"/>
      <c r="H527" s="220"/>
      <c r="I527" s="220"/>
      <c r="J527" s="220"/>
      <c r="K527" s="217"/>
      <c r="L527" s="217"/>
      <c r="M527" s="219"/>
      <c r="N527" s="219"/>
      <c r="O527" s="219"/>
      <c r="P527" s="219"/>
      <c r="Q527" s="217"/>
      <c r="R527" s="217"/>
      <c r="S527" s="217"/>
      <c r="T527" s="217"/>
      <c r="U527" s="217"/>
      <c r="V527" s="217"/>
    </row>
    <row r="528" spans="1:22" ht="15.75" customHeight="1" x14ac:dyDescent="0.2">
      <c r="A528" s="220"/>
      <c r="B528" s="220"/>
      <c r="C528" s="220"/>
      <c r="D528" s="220"/>
      <c r="E528" s="220"/>
      <c r="F528" s="220"/>
      <c r="G528" s="220"/>
      <c r="H528" s="220"/>
      <c r="I528" s="220"/>
      <c r="J528" s="220"/>
      <c r="K528" s="217"/>
      <c r="L528" s="217"/>
      <c r="M528" s="219"/>
      <c r="N528" s="219"/>
      <c r="O528" s="219"/>
      <c r="P528" s="219"/>
      <c r="Q528" s="217"/>
      <c r="R528" s="217"/>
      <c r="S528" s="217"/>
      <c r="T528" s="217"/>
      <c r="U528" s="217"/>
      <c r="V528" s="217"/>
    </row>
    <row r="529" spans="1:22" ht="15.75" customHeight="1" x14ac:dyDescent="0.2">
      <c r="A529" s="220"/>
      <c r="B529" s="220"/>
      <c r="C529" s="220"/>
      <c r="D529" s="220"/>
      <c r="E529" s="220"/>
      <c r="F529" s="220"/>
      <c r="G529" s="220"/>
      <c r="H529" s="220"/>
      <c r="I529" s="220"/>
      <c r="J529" s="220"/>
      <c r="K529" s="217"/>
      <c r="L529" s="217"/>
      <c r="M529" s="219"/>
      <c r="N529" s="219"/>
      <c r="O529" s="219"/>
      <c r="P529" s="219"/>
      <c r="Q529" s="217"/>
      <c r="R529" s="217"/>
      <c r="S529" s="217"/>
      <c r="T529" s="217"/>
      <c r="U529" s="217"/>
      <c r="V529" s="217"/>
    </row>
    <row r="530" spans="1:22" ht="15.75" customHeight="1" x14ac:dyDescent="0.2">
      <c r="A530" s="220"/>
      <c r="B530" s="220"/>
      <c r="C530" s="220"/>
      <c r="D530" s="220"/>
      <c r="E530" s="220"/>
      <c r="F530" s="220"/>
      <c r="G530" s="220"/>
      <c r="H530" s="220"/>
      <c r="I530" s="220"/>
      <c r="J530" s="220"/>
      <c r="K530" s="217"/>
      <c r="L530" s="217"/>
      <c r="M530" s="219"/>
      <c r="N530" s="219"/>
      <c r="O530" s="219"/>
      <c r="P530" s="219"/>
      <c r="Q530" s="217"/>
      <c r="R530" s="217"/>
      <c r="S530" s="217"/>
      <c r="T530" s="217"/>
      <c r="U530" s="217"/>
      <c r="V530" s="217"/>
    </row>
    <row r="531" spans="1:22" ht="15.75" customHeight="1" x14ac:dyDescent="0.2">
      <c r="A531" s="220"/>
      <c r="B531" s="220"/>
      <c r="C531" s="220"/>
      <c r="D531" s="220"/>
      <c r="E531" s="220"/>
      <c r="F531" s="220"/>
      <c r="G531" s="220"/>
      <c r="H531" s="220"/>
      <c r="I531" s="220"/>
      <c r="J531" s="220"/>
      <c r="K531" s="217"/>
      <c r="L531" s="217"/>
      <c r="M531" s="219"/>
      <c r="N531" s="219"/>
      <c r="O531" s="219"/>
      <c r="P531" s="219"/>
      <c r="Q531" s="217"/>
      <c r="R531" s="217"/>
      <c r="S531" s="217"/>
      <c r="T531" s="217"/>
      <c r="U531" s="217"/>
      <c r="V531" s="217"/>
    </row>
    <row r="532" spans="1:22" ht="15.75" customHeight="1" x14ac:dyDescent="0.2">
      <c r="A532" s="220"/>
      <c r="B532" s="220"/>
      <c r="C532" s="220"/>
      <c r="D532" s="220"/>
      <c r="E532" s="220"/>
      <c r="F532" s="220"/>
      <c r="G532" s="220"/>
      <c r="H532" s="220"/>
      <c r="I532" s="220"/>
      <c r="J532" s="220"/>
      <c r="K532" s="217"/>
      <c r="L532" s="217"/>
      <c r="M532" s="219"/>
      <c r="N532" s="219"/>
      <c r="O532" s="219"/>
      <c r="P532" s="219"/>
      <c r="Q532" s="217"/>
      <c r="R532" s="217"/>
      <c r="S532" s="217"/>
      <c r="T532" s="217"/>
      <c r="U532" s="217"/>
      <c r="V532" s="217"/>
    </row>
    <row r="533" spans="1:22" ht="15.75" customHeight="1" x14ac:dyDescent="0.2">
      <c r="A533" s="220"/>
      <c r="B533" s="220"/>
      <c r="C533" s="220"/>
      <c r="D533" s="220"/>
      <c r="E533" s="220"/>
      <c r="F533" s="220"/>
      <c r="G533" s="220"/>
      <c r="H533" s="220"/>
      <c r="I533" s="220"/>
      <c r="J533" s="220"/>
      <c r="K533" s="217"/>
      <c r="L533" s="217"/>
      <c r="M533" s="219"/>
      <c r="N533" s="219"/>
      <c r="O533" s="219"/>
      <c r="P533" s="219"/>
      <c r="Q533" s="217"/>
      <c r="R533" s="217"/>
      <c r="S533" s="217"/>
      <c r="T533" s="217"/>
      <c r="U533" s="217"/>
      <c r="V533" s="217"/>
    </row>
    <row r="534" spans="1:22" ht="15.75" customHeight="1" x14ac:dyDescent="0.2">
      <c r="A534" s="220"/>
      <c r="B534" s="220"/>
      <c r="C534" s="220"/>
      <c r="D534" s="220"/>
      <c r="E534" s="220"/>
      <c r="F534" s="220"/>
      <c r="G534" s="220"/>
      <c r="H534" s="220"/>
      <c r="I534" s="220"/>
      <c r="J534" s="220"/>
      <c r="K534" s="217"/>
      <c r="L534" s="217"/>
      <c r="M534" s="219"/>
      <c r="N534" s="219"/>
      <c r="O534" s="219"/>
      <c r="P534" s="219"/>
      <c r="Q534" s="217"/>
      <c r="R534" s="217"/>
      <c r="S534" s="217"/>
      <c r="T534" s="217"/>
      <c r="U534" s="217"/>
      <c r="V534" s="217"/>
    </row>
    <row r="535" spans="1:22" ht="15.75" customHeight="1" x14ac:dyDescent="0.2">
      <c r="A535" s="220"/>
      <c r="B535" s="220"/>
      <c r="C535" s="220"/>
      <c r="D535" s="220"/>
      <c r="E535" s="220"/>
      <c r="F535" s="220"/>
      <c r="G535" s="220"/>
      <c r="H535" s="220"/>
      <c r="I535" s="220"/>
      <c r="J535" s="220"/>
      <c r="K535" s="217"/>
      <c r="L535" s="217"/>
      <c r="M535" s="219"/>
      <c r="N535" s="219"/>
      <c r="O535" s="219"/>
      <c r="P535" s="219"/>
      <c r="Q535" s="217"/>
      <c r="R535" s="217"/>
      <c r="S535" s="217"/>
      <c r="T535" s="217"/>
      <c r="U535" s="217"/>
      <c r="V535" s="217"/>
    </row>
    <row r="536" spans="1:22" ht="15.75" customHeight="1" x14ac:dyDescent="0.2">
      <c r="A536" s="220"/>
      <c r="B536" s="220"/>
      <c r="C536" s="220"/>
      <c r="D536" s="220"/>
      <c r="E536" s="220"/>
      <c r="F536" s="220"/>
      <c r="G536" s="220"/>
      <c r="H536" s="220"/>
      <c r="I536" s="220"/>
      <c r="J536" s="220"/>
      <c r="K536" s="217"/>
      <c r="L536" s="217"/>
      <c r="M536" s="219"/>
      <c r="N536" s="219"/>
      <c r="O536" s="219"/>
      <c r="P536" s="219"/>
      <c r="Q536" s="217"/>
      <c r="R536" s="217"/>
      <c r="S536" s="217"/>
      <c r="T536" s="217"/>
      <c r="U536" s="217"/>
      <c r="V536" s="217"/>
    </row>
    <row r="537" spans="1:22" ht="15.75" customHeight="1" x14ac:dyDescent="0.2">
      <c r="A537" s="220"/>
      <c r="B537" s="220"/>
      <c r="C537" s="220"/>
      <c r="D537" s="220"/>
      <c r="E537" s="220"/>
      <c r="F537" s="220"/>
      <c r="G537" s="220"/>
      <c r="H537" s="220"/>
      <c r="I537" s="220"/>
      <c r="J537" s="220"/>
      <c r="K537" s="217"/>
      <c r="L537" s="217"/>
      <c r="M537" s="219"/>
      <c r="N537" s="219"/>
      <c r="O537" s="219"/>
      <c r="P537" s="219"/>
      <c r="Q537" s="217"/>
      <c r="R537" s="217"/>
      <c r="S537" s="217"/>
      <c r="T537" s="217"/>
      <c r="U537" s="217"/>
      <c r="V537" s="217"/>
    </row>
    <row r="538" spans="1:22" ht="15.75" customHeight="1" x14ac:dyDescent="0.2">
      <c r="A538" s="220"/>
      <c r="B538" s="220"/>
      <c r="C538" s="220"/>
      <c r="D538" s="220"/>
      <c r="E538" s="220"/>
      <c r="F538" s="220"/>
      <c r="G538" s="220"/>
      <c r="H538" s="220"/>
      <c r="I538" s="220"/>
      <c r="J538" s="220"/>
      <c r="K538" s="217"/>
      <c r="L538" s="217"/>
      <c r="M538" s="219"/>
      <c r="N538" s="219"/>
      <c r="O538" s="219"/>
      <c r="P538" s="219"/>
      <c r="Q538" s="217"/>
      <c r="R538" s="217"/>
      <c r="S538" s="217"/>
      <c r="T538" s="217"/>
      <c r="U538" s="217"/>
      <c r="V538" s="217"/>
    </row>
    <row r="539" spans="1:22" ht="15.75" customHeight="1" x14ac:dyDescent="0.2">
      <c r="A539" s="220"/>
      <c r="B539" s="220"/>
      <c r="C539" s="220"/>
      <c r="D539" s="220"/>
      <c r="E539" s="220"/>
      <c r="F539" s="220"/>
      <c r="G539" s="220"/>
      <c r="H539" s="220"/>
      <c r="I539" s="220"/>
      <c r="J539" s="220"/>
      <c r="K539" s="217"/>
      <c r="L539" s="217"/>
      <c r="M539" s="219"/>
      <c r="N539" s="219"/>
      <c r="O539" s="219"/>
      <c r="P539" s="219"/>
      <c r="Q539" s="217"/>
      <c r="R539" s="217"/>
      <c r="S539" s="217"/>
      <c r="T539" s="217"/>
      <c r="U539" s="217"/>
      <c r="V539" s="217"/>
    </row>
    <row r="540" spans="1:22" ht="15.75" customHeight="1" x14ac:dyDescent="0.2">
      <c r="A540" s="220"/>
      <c r="B540" s="220"/>
      <c r="C540" s="220"/>
      <c r="D540" s="220"/>
      <c r="E540" s="220"/>
      <c r="F540" s="220"/>
      <c r="G540" s="220"/>
      <c r="H540" s="220"/>
      <c r="I540" s="220"/>
      <c r="J540" s="220"/>
      <c r="K540" s="217"/>
      <c r="L540" s="217"/>
      <c r="M540" s="219"/>
      <c r="N540" s="219"/>
      <c r="O540" s="219"/>
      <c r="P540" s="219"/>
      <c r="Q540" s="217"/>
      <c r="R540" s="217"/>
      <c r="S540" s="217"/>
      <c r="T540" s="217"/>
      <c r="U540" s="217"/>
      <c r="V540" s="217"/>
    </row>
    <row r="541" spans="1:22" ht="15.75" customHeight="1" x14ac:dyDescent="0.2">
      <c r="A541" s="220"/>
      <c r="B541" s="220"/>
      <c r="C541" s="220"/>
      <c r="D541" s="220"/>
      <c r="E541" s="220"/>
      <c r="F541" s="220"/>
      <c r="G541" s="220"/>
      <c r="H541" s="220"/>
      <c r="I541" s="220"/>
      <c r="J541" s="220"/>
      <c r="K541" s="217"/>
      <c r="L541" s="217"/>
      <c r="M541" s="219"/>
      <c r="N541" s="219"/>
      <c r="O541" s="219"/>
      <c r="P541" s="219"/>
      <c r="Q541" s="217"/>
      <c r="R541" s="217"/>
      <c r="S541" s="217"/>
      <c r="T541" s="217"/>
      <c r="U541" s="217"/>
      <c r="V541" s="217"/>
    </row>
    <row r="542" spans="1:22" ht="15.75" customHeight="1" x14ac:dyDescent="0.2">
      <c r="A542" s="220"/>
      <c r="B542" s="220"/>
      <c r="C542" s="220"/>
      <c r="D542" s="220"/>
      <c r="E542" s="220"/>
      <c r="F542" s="220"/>
      <c r="G542" s="220"/>
      <c r="H542" s="220"/>
      <c r="I542" s="220"/>
      <c r="J542" s="220"/>
      <c r="K542" s="217"/>
      <c r="L542" s="217"/>
      <c r="M542" s="219"/>
      <c r="N542" s="219"/>
      <c r="O542" s="219"/>
      <c r="P542" s="219"/>
      <c r="Q542" s="217"/>
      <c r="R542" s="217"/>
      <c r="S542" s="217"/>
      <c r="T542" s="217"/>
      <c r="U542" s="217"/>
      <c r="V542" s="217"/>
    </row>
    <row r="543" spans="1:22" ht="15.75" customHeight="1" x14ac:dyDescent="0.2">
      <c r="A543" s="220"/>
      <c r="B543" s="220"/>
      <c r="C543" s="220"/>
      <c r="D543" s="220"/>
      <c r="E543" s="220"/>
      <c r="F543" s="220"/>
      <c r="G543" s="220"/>
      <c r="H543" s="220"/>
      <c r="I543" s="220"/>
      <c r="J543" s="220"/>
      <c r="K543" s="217"/>
      <c r="L543" s="217"/>
      <c r="M543" s="219"/>
      <c r="N543" s="219"/>
      <c r="O543" s="219"/>
      <c r="P543" s="219"/>
      <c r="Q543" s="217"/>
      <c r="R543" s="217"/>
      <c r="S543" s="217"/>
      <c r="T543" s="217"/>
      <c r="U543" s="217"/>
      <c r="V543" s="217"/>
    </row>
    <row r="544" spans="1:22" ht="15.75" customHeight="1" x14ac:dyDescent="0.2">
      <c r="A544" s="220"/>
      <c r="B544" s="220"/>
      <c r="C544" s="220"/>
      <c r="D544" s="220"/>
      <c r="E544" s="220"/>
      <c r="F544" s="220"/>
      <c r="G544" s="220"/>
      <c r="H544" s="220"/>
      <c r="I544" s="220"/>
      <c r="J544" s="220"/>
      <c r="K544" s="217"/>
      <c r="L544" s="217"/>
      <c r="M544" s="219"/>
      <c r="N544" s="219"/>
      <c r="O544" s="219"/>
      <c r="P544" s="219"/>
      <c r="Q544" s="217"/>
      <c r="R544" s="217"/>
      <c r="S544" s="217"/>
      <c r="T544" s="217"/>
      <c r="U544" s="217"/>
      <c r="V544" s="217"/>
    </row>
    <row r="545" spans="1:22" ht="15.75" customHeight="1" x14ac:dyDescent="0.2">
      <c r="A545" s="220"/>
      <c r="B545" s="220"/>
      <c r="C545" s="220"/>
      <c r="D545" s="220"/>
      <c r="E545" s="220"/>
      <c r="F545" s="220"/>
      <c r="G545" s="220"/>
      <c r="H545" s="220"/>
      <c r="I545" s="220"/>
      <c r="J545" s="220"/>
      <c r="K545" s="217"/>
      <c r="L545" s="217"/>
      <c r="M545" s="219"/>
      <c r="N545" s="219"/>
      <c r="O545" s="219"/>
      <c r="P545" s="219"/>
      <c r="Q545" s="217"/>
      <c r="R545" s="217"/>
      <c r="S545" s="217"/>
      <c r="T545" s="217"/>
      <c r="U545" s="217"/>
      <c r="V545" s="217"/>
    </row>
    <row r="546" spans="1:22" ht="15.75" customHeight="1" x14ac:dyDescent="0.2">
      <c r="A546" s="220"/>
      <c r="B546" s="220"/>
      <c r="C546" s="220"/>
      <c r="D546" s="220"/>
      <c r="E546" s="220"/>
      <c r="F546" s="220"/>
      <c r="G546" s="220"/>
      <c r="H546" s="220"/>
      <c r="I546" s="220"/>
      <c r="J546" s="220"/>
      <c r="K546" s="217"/>
      <c r="L546" s="217"/>
      <c r="M546" s="219"/>
      <c r="N546" s="219"/>
      <c r="O546" s="219"/>
      <c r="P546" s="219"/>
      <c r="Q546" s="217"/>
      <c r="R546" s="217"/>
      <c r="S546" s="217"/>
      <c r="T546" s="217"/>
      <c r="U546" s="217"/>
      <c r="V546" s="217"/>
    </row>
    <row r="547" spans="1:22" ht="15.75" customHeight="1" x14ac:dyDescent="0.2">
      <c r="A547" s="220"/>
      <c r="B547" s="220"/>
      <c r="C547" s="220"/>
      <c r="D547" s="220"/>
      <c r="E547" s="220"/>
      <c r="F547" s="220"/>
      <c r="G547" s="220"/>
      <c r="H547" s="220"/>
      <c r="I547" s="220"/>
      <c r="J547" s="220"/>
      <c r="K547" s="217"/>
      <c r="L547" s="217"/>
      <c r="M547" s="219"/>
      <c r="N547" s="219"/>
      <c r="O547" s="219"/>
      <c r="P547" s="219"/>
      <c r="Q547" s="217"/>
      <c r="R547" s="217"/>
      <c r="S547" s="217"/>
      <c r="T547" s="217"/>
      <c r="U547" s="217"/>
      <c r="V547" s="217"/>
    </row>
    <row r="548" spans="1:22" ht="15.75" customHeight="1" x14ac:dyDescent="0.2">
      <c r="A548" s="220"/>
      <c r="B548" s="220"/>
      <c r="C548" s="220"/>
      <c r="D548" s="220"/>
      <c r="E548" s="220"/>
      <c r="F548" s="220"/>
      <c r="G548" s="220"/>
      <c r="H548" s="220"/>
      <c r="I548" s="220"/>
      <c r="J548" s="220"/>
      <c r="K548" s="217"/>
      <c r="L548" s="217"/>
      <c r="M548" s="219"/>
      <c r="N548" s="219"/>
      <c r="O548" s="219"/>
      <c r="P548" s="219"/>
      <c r="Q548" s="217"/>
      <c r="R548" s="217"/>
      <c r="S548" s="217"/>
      <c r="T548" s="217"/>
      <c r="U548" s="217"/>
      <c r="V548" s="217"/>
    </row>
    <row r="549" spans="1:22" ht="15.75" customHeight="1" x14ac:dyDescent="0.2">
      <c r="A549" s="220"/>
      <c r="B549" s="220"/>
      <c r="C549" s="220"/>
      <c r="D549" s="220"/>
      <c r="E549" s="220"/>
      <c r="F549" s="220"/>
      <c r="G549" s="220"/>
      <c r="H549" s="220"/>
      <c r="I549" s="220"/>
      <c r="J549" s="220"/>
      <c r="K549" s="217"/>
      <c r="L549" s="217"/>
      <c r="M549" s="219"/>
      <c r="N549" s="219"/>
      <c r="O549" s="219"/>
      <c r="P549" s="219"/>
      <c r="Q549" s="217"/>
      <c r="R549" s="217"/>
      <c r="S549" s="217"/>
      <c r="T549" s="217"/>
      <c r="U549" s="217"/>
      <c r="V549" s="217"/>
    </row>
    <row r="550" spans="1:22" ht="15.75" customHeight="1" x14ac:dyDescent="0.2">
      <c r="A550" s="220"/>
      <c r="B550" s="220"/>
      <c r="C550" s="220"/>
      <c r="D550" s="220"/>
      <c r="E550" s="220"/>
      <c r="F550" s="220"/>
      <c r="G550" s="220"/>
      <c r="H550" s="220"/>
      <c r="I550" s="220"/>
      <c r="J550" s="220"/>
      <c r="K550" s="217"/>
      <c r="L550" s="217"/>
      <c r="M550" s="219"/>
      <c r="N550" s="219"/>
      <c r="O550" s="219"/>
      <c r="P550" s="219"/>
      <c r="Q550" s="217"/>
      <c r="R550" s="217"/>
      <c r="S550" s="217"/>
      <c r="T550" s="217"/>
      <c r="U550" s="217"/>
      <c r="V550" s="217"/>
    </row>
    <row r="551" spans="1:22" ht="15.75" customHeight="1" x14ac:dyDescent="0.2">
      <c r="A551" s="220"/>
      <c r="B551" s="220"/>
      <c r="C551" s="220"/>
      <c r="D551" s="220"/>
      <c r="E551" s="220"/>
      <c r="F551" s="220"/>
      <c r="G551" s="220"/>
      <c r="H551" s="220"/>
      <c r="I551" s="220"/>
      <c r="J551" s="220"/>
      <c r="K551" s="217"/>
      <c r="L551" s="217"/>
      <c r="M551" s="219"/>
      <c r="N551" s="219"/>
      <c r="O551" s="219"/>
      <c r="P551" s="219"/>
      <c r="Q551" s="217"/>
      <c r="R551" s="217"/>
      <c r="S551" s="217"/>
      <c r="T551" s="217"/>
      <c r="U551" s="217"/>
      <c r="V551" s="217"/>
    </row>
    <row r="552" spans="1:22" ht="15.75" customHeight="1" x14ac:dyDescent="0.2">
      <c r="A552" s="220"/>
      <c r="B552" s="220"/>
      <c r="C552" s="220"/>
      <c r="D552" s="220"/>
      <c r="E552" s="220"/>
      <c r="F552" s="220"/>
      <c r="G552" s="220"/>
      <c r="H552" s="220"/>
      <c r="I552" s="220"/>
      <c r="J552" s="220"/>
      <c r="K552" s="217"/>
      <c r="L552" s="217"/>
      <c r="M552" s="219"/>
      <c r="N552" s="219"/>
      <c r="O552" s="219"/>
      <c r="P552" s="219"/>
      <c r="Q552" s="217"/>
      <c r="R552" s="217"/>
      <c r="S552" s="217"/>
      <c r="T552" s="217"/>
      <c r="U552" s="217"/>
      <c r="V552" s="217"/>
    </row>
    <row r="553" spans="1:22" ht="15.75" customHeight="1" x14ac:dyDescent="0.2">
      <c r="A553" s="220"/>
      <c r="B553" s="220"/>
      <c r="C553" s="220"/>
      <c r="D553" s="220"/>
      <c r="E553" s="220"/>
      <c r="F553" s="220"/>
      <c r="G553" s="220"/>
      <c r="H553" s="220"/>
      <c r="I553" s="220"/>
      <c r="J553" s="220"/>
      <c r="K553" s="217"/>
      <c r="L553" s="217"/>
      <c r="M553" s="219"/>
      <c r="N553" s="219"/>
      <c r="O553" s="219"/>
      <c r="P553" s="219"/>
      <c r="Q553" s="217"/>
      <c r="R553" s="217"/>
      <c r="S553" s="217"/>
      <c r="T553" s="217"/>
      <c r="U553" s="217"/>
      <c r="V553" s="217"/>
    </row>
    <row r="554" spans="1:22" ht="15.75" customHeight="1" x14ac:dyDescent="0.2">
      <c r="A554" s="220"/>
      <c r="B554" s="220"/>
      <c r="C554" s="220"/>
      <c r="D554" s="220"/>
      <c r="E554" s="220"/>
      <c r="F554" s="220"/>
      <c r="G554" s="220"/>
      <c r="H554" s="220"/>
      <c r="I554" s="220"/>
      <c r="J554" s="220"/>
      <c r="K554" s="217"/>
      <c r="L554" s="217"/>
      <c r="M554" s="219"/>
      <c r="N554" s="219"/>
      <c r="O554" s="219"/>
      <c r="P554" s="219"/>
      <c r="Q554" s="217"/>
      <c r="R554" s="217"/>
      <c r="S554" s="217"/>
      <c r="T554" s="217"/>
      <c r="U554" s="217"/>
      <c r="V554" s="217"/>
    </row>
    <row r="555" spans="1:22" ht="15.75" customHeight="1" x14ac:dyDescent="0.2">
      <c r="A555" s="220"/>
      <c r="B555" s="220"/>
      <c r="C555" s="220"/>
      <c r="D555" s="220"/>
      <c r="E555" s="220"/>
      <c r="F555" s="220"/>
      <c r="G555" s="220"/>
      <c r="H555" s="220"/>
      <c r="I555" s="220"/>
      <c r="J555" s="220"/>
      <c r="K555" s="217"/>
      <c r="L555" s="217"/>
      <c r="M555" s="219"/>
      <c r="N555" s="219"/>
      <c r="O555" s="219"/>
      <c r="P555" s="219"/>
      <c r="Q555" s="217"/>
      <c r="R555" s="217"/>
      <c r="S555" s="217"/>
      <c r="T555" s="217"/>
      <c r="U555" s="217"/>
      <c r="V555" s="217"/>
    </row>
    <row r="556" spans="1:22" ht="15.75" customHeight="1" x14ac:dyDescent="0.2">
      <c r="A556" s="220"/>
      <c r="B556" s="220"/>
      <c r="C556" s="220"/>
      <c r="D556" s="220"/>
      <c r="E556" s="220"/>
      <c r="F556" s="220"/>
      <c r="G556" s="220"/>
      <c r="H556" s="220"/>
      <c r="I556" s="220"/>
      <c r="J556" s="220"/>
      <c r="K556" s="217"/>
      <c r="L556" s="217"/>
      <c r="M556" s="219"/>
      <c r="N556" s="219"/>
      <c r="O556" s="219"/>
      <c r="P556" s="219"/>
      <c r="Q556" s="217"/>
      <c r="R556" s="217"/>
      <c r="S556" s="217"/>
      <c r="T556" s="217"/>
      <c r="U556" s="217"/>
      <c r="V556" s="217"/>
    </row>
    <row r="557" spans="1:22" ht="15.75" customHeight="1" x14ac:dyDescent="0.2">
      <c r="A557" s="220"/>
      <c r="B557" s="220"/>
      <c r="C557" s="220"/>
      <c r="D557" s="220"/>
      <c r="E557" s="220"/>
      <c r="F557" s="220"/>
      <c r="G557" s="220"/>
      <c r="H557" s="220"/>
      <c r="I557" s="220"/>
      <c r="J557" s="220"/>
      <c r="K557" s="217"/>
      <c r="L557" s="217"/>
      <c r="M557" s="219"/>
      <c r="N557" s="219"/>
      <c r="O557" s="219"/>
      <c r="P557" s="219"/>
      <c r="Q557" s="217"/>
      <c r="R557" s="217"/>
      <c r="S557" s="217"/>
      <c r="T557" s="217"/>
      <c r="U557" s="217"/>
      <c r="V557" s="217"/>
    </row>
    <row r="558" spans="1:22" ht="15.75" customHeight="1" x14ac:dyDescent="0.2">
      <c r="A558" s="220"/>
      <c r="B558" s="220"/>
      <c r="C558" s="220"/>
      <c r="D558" s="220"/>
      <c r="E558" s="220"/>
      <c r="F558" s="220"/>
      <c r="G558" s="220"/>
      <c r="H558" s="220"/>
      <c r="I558" s="220"/>
      <c r="J558" s="220"/>
      <c r="K558" s="217"/>
      <c r="L558" s="217"/>
      <c r="M558" s="219"/>
      <c r="N558" s="219"/>
      <c r="O558" s="219"/>
      <c r="P558" s="219"/>
      <c r="Q558" s="217"/>
      <c r="R558" s="217"/>
      <c r="S558" s="217"/>
      <c r="T558" s="217"/>
      <c r="U558" s="217"/>
      <c r="V558" s="217"/>
    </row>
    <row r="559" spans="1:22" ht="15.75" customHeight="1" x14ac:dyDescent="0.2">
      <c r="A559" s="220"/>
      <c r="B559" s="220"/>
      <c r="C559" s="220"/>
      <c r="D559" s="220"/>
      <c r="E559" s="220"/>
      <c r="F559" s="220"/>
      <c r="G559" s="220"/>
      <c r="H559" s="220"/>
      <c r="I559" s="220"/>
      <c r="J559" s="220"/>
      <c r="K559" s="217"/>
      <c r="L559" s="217"/>
      <c r="M559" s="219"/>
      <c r="N559" s="219"/>
      <c r="O559" s="219"/>
      <c r="P559" s="219"/>
      <c r="Q559" s="217"/>
      <c r="R559" s="217"/>
      <c r="S559" s="217"/>
      <c r="T559" s="217"/>
      <c r="U559" s="217"/>
      <c r="V559" s="217"/>
    </row>
    <row r="560" spans="1:22" ht="15.75" customHeight="1" x14ac:dyDescent="0.2">
      <c r="A560" s="220"/>
      <c r="B560" s="220"/>
      <c r="C560" s="220"/>
      <c r="D560" s="220"/>
      <c r="E560" s="220"/>
      <c r="F560" s="220"/>
      <c r="G560" s="220"/>
      <c r="H560" s="220"/>
      <c r="I560" s="220"/>
      <c r="J560" s="220"/>
      <c r="K560" s="217"/>
      <c r="L560" s="217"/>
      <c r="M560" s="219"/>
      <c r="N560" s="219"/>
      <c r="O560" s="219"/>
      <c r="P560" s="219"/>
      <c r="Q560" s="217"/>
      <c r="R560" s="217"/>
      <c r="S560" s="217"/>
      <c r="T560" s="217"/>
      <c r="U560" s="217"/>
      <c r="V560" s="217"/>
    </row>
    <row r="561" spans="1:22" ht="15.75" customHeight="1" x14ac:dyDescent="0.2">
      <c r="A561" s="220"/>
      <c r="B561" s="220"/>
      <c r="C561" s="220"/>
      <c r="D561" s="220"/>
      <c r="E561" s="220"/>
      <c r="F561" s="220"/>
      <c r="G561" s="220"/>
      <c r="H561" s="220"/>
      <c r="I561" s="220"/>
      <c r="J561" s="220"/>
      <c r="K561" s="217"/>
      <c r="L561" s="217"/>
      <c r="M561" s="219"/>
      <c r="N561" s="219"/>
      <c r="O561" s="219"/>
      <c r="P561" s="219"/>
      <c r="Q561" s="217"/>
      <c r="R561" s="217"/>
      <c r="S561" s="217"/>
      <c r="T561" s="217"/>
      <c r="U561" s="217"/>
      <c r="V561" s="217"/>
    </row>
    <row r="562" spans="1:22" ht="15.75" customHeight="1" x14ac:dyDescent="0.2">
      <c r="A562" s="220"/>
      <c r="B562" s="220"/>
      <c r="C562" s="220"/>
      <c r="D562" s="220"/>
      <c r="E562" s="220"/>
      <c r="F562" s="220"/>
      <c r="G562" s="220"/>
      <c r="H562" s="220"/>
      <c r="I562" s="220"/>
      <c r="J562" s="220"/>
      <c r="K562" s="217"/>
      <c r="L562" s="217"/>
      <c r="M562" s="219"/>
      <c r="N562" s="219"/>
      <c r="O562" s="219"/>
      <c r="P562" s="219"/>
      <c r="Q562" s="217"/>
      <c r="R562" s="217"/>
      <c r="S562" s="217"/>
      <c r="T562" s="217"/>
      <c r="U562" s="217"/>
      <c r="V562" s="217"/>
    </row>
    <row r="563" spans="1:22" ht="15.75" customHeight="1" x14ac:dyDescent="0.2">
      <c r="A563" s="220"/>
      <c r="B563" s="220"/>
      <c r="C563" s="220"/>
      <c r="D563" s="220"/>
      <c r="E563" s="220"/>
      <c r="F563" s="220"/>
      <c r="G563" s="220"/>
      <c r="H563" s="220"/>
      <c r="I563" s="220"/>
      <c r="J563" s="220"/>
      <c r="K563" s="217"/>
      <c r="L563" s="217"/>
      <c r="M563" s="219"/>
      <c r="N563" s="219"/>
      <c r="O563" s="219"/>
      <c r="P563" s="219"/>
      <c r="Q563" s="217"/>
      <c r="R563" s="217"/>
      <c r="S563" s="217"/>
      <c r="T563" s="217"/>
      <c r="U563" s="217"/>
      <c r="V563" s="217"/>
    </row>
    <row r="564" spans="1:22" ht="15.75" customHeight="1" x14ac:dyDescent="0.2">
      <c r="A564" s="220"/>
      <c r="B564" s="220"/>
      <c r="C564" s="220"/>
      <c r="D564" s="220"/>
      <c r="E564" s="220"/>
      <c r="F564" s="220"/>
      <c r="G564" s="220"/>
      <c r="H564" s="220"/>
      <c r="I564" s="220"/>
      <c r="J564" s="220"/>
      <c r="K564" s="217"/>
      <c r="L564" s="217"/>
      <c r="M564" s="219"/>
      <c r="N564" s="219"/>
      <c r="O564" s="219"/>
      <c r="P564" s="219"/>
      <c r="Q564" s="217"/>
      <c r="R564" s="217"/>
      <c r="S564" s="217"/>
      <c r="T564" s="217"/>
      <c r="U564" s="217"/>
      <c r="V564" s="217"/>
    </row>
    <row r="565" spans="1:22" ht="15.75" customHeight="1" x14ac:dyDescent="0.2">
      <c r="A565" s="220"/>
      <c r="B565" s="220"/>
      <c r="C565" s="220"/>
      <c r="D565" s="220"/>
      <c r="E565" s="220"/>
      <c r="F565" s="220"/>
      <c r="G565" s="220"/>
      <c r="H565" s="220"/>
      <c r="I565" s="220"/>
      <c r="J565" s="220"/>
      <c r="K565" s="217"/>
      <c r="L565" s="217"/>
      <c r="M565" s="219"/>
      <c r="N565" s="219"/>
      <c r="O565" s="219"/>
      <c r="P565" s="219"/>
      <c r="Q565" s="217"/>
      <c r="R565" s="217"/>
      <c r="S565" s="217"/>
      <c r="T565" s="217"/>
      <c r="U565" s="217"/>
      <c r="V565" s="217"/>
    </row>
    <row r="566" spans="1:22" ht="15.75" customHeight="1" x14ac:dyDescent="0.2">
      <c r="A566" s="220"/>
      <c r="B566" s="220"/>
      <c r="C566" s="220"/>
      <c r="D566" s="220"/>
      <c r="E566" s="220"/>
      <c r="F566" s="220"/>
      <c r="G566" s="220"/>
      <c r="H566" s="220"/>
      <c r="I566" s="220"/>
      <c r="J566" s="220"/>
      <c r="K566" s="217"/>
      <c r="L566" s="217"/>
      <c r="M566" s="219"/>
      <c r="N566" s="219"/>
      <c r="O566" s="219"/>
      <c r="P566" s="219"/>
      <c r="Q566" s="217"/>
      <c r="R566" s="217"/>
      <c r="S566" s="217"/>
      <c r="T566" s="217"/>
      <c r="U566" s="217"/>
      <c r="V566" s="217"/>
    </row>
    <row r="567" spans="1:22" ht="15.75" customHeight="1" x14ac:dyDescent="0.2">
      <c r="A567" s="220"/>
      <c r="B567" s="220"/>
      <c r="C567" s="220"/>
      <c r="D567" s="220"/>
      <c r="E567" s="220"/>
      <c r="F567" s="220"/>
      <c r="G567" s="220"/>
      <c r="H567" s="220"/>
      <c r="I567" s="220"/>
      <c r="J567" s="220"/>
      <c r="K567" s="217"/>
      <c r="L567" s="217"/>
      <c r="M567" s="219"/>
      <c r="N567" s="219"/>
      <c r="O567" s="219"/>
      <c r="P567" s="219"/>
      <c r="Q567" s="217"/>
      <c r="R567" s="217"/>
      <c r="S567" s="217"/>
      <c r="T567" s="217"/>
      <c r="U567" s="217"/>
      <c r="V567" s="217"/>
    </row>
    <row r="568" spans="1:22" ht="15.75" customHeight="1" x14ac:dyDescent="0.2">
      <c r="A568" s="220"/>
      <c r="B568" s="220"/>
      <c r="C568" s="220"/>
      <c r="D568" s="220"/>
      <c r="E568" s="220"/>
      <c r="F568" s="220"/>
      <c r="G568" s="220"/>
      <c r="H568" s="220"/>
      <c r="I568" s="220"/>
      <c r="J568" s="220"/>
      <c r="K568" s="217"/>
      <c r="L568" s="217"/>
      <c r="M568" s="219"/>
      <c r="N568" s="219"/>
      <c r="O568" s="219"/>
      <c r="P568" s="219"/>
      <c r="Q568" s="217"/>
      <c r="R568" s="217"/>
      <c r="S568" s="217"/>
      <c r="T568" s="217"/>
      <c r="U568" s="217"/>
      <c r="V568" s="217"/>
    </row>
    <row r="569" spans="1:22" ht="15.75" customHeight="1" x14ac:dyDescent="0.2">
      <c r="A569" s="220"/>
      <c r="B569" s="220"/>
      <c r="C569" s="220"/>
      <c r="D569" s="220"/>
      <c r="E569" s="220"/>
      <c r="F569" s="220"/>
      <c r="G569" s="220"/>
      <c r="H569" s="220"/>
      <c r="I569" s="220"/>
      <c r="J569" s="220"/>
      <c r="K569" s="217"/>
      <c r="L569" s="217"/>
      <c r="M569" s="219"/>
      <c r="N569" s="219"/>
      <c r="O569" s="219"/>
      <c r="P569" s="219"/>
      <c r="Q569" s="217"/>
      <c r="R569" s="217"/>
      <c r="S569" s="217"/>
      <c r="T569" s="217"/>
      <c r="U569" s="217"/>
      <c r="V569" s="217"/>
    </row>
    <row r="570" spans="1:22" ht="15.75" customHeight="1" x14ac:dyDescent="0.2">
      <c r="A570" s="220"/>
      <c r="B570" s="220"/>
      <c r="C570" s="220"/>
      <c r="D570" s="220"/>
      <c r="E570" s="220"/>
      <c r="F570" s="220"/>
      <c r="G570" s="220"/>
      <c r="H570" s="220"/>
      <c r="I570" s="220"/>
      <c r="J570" s="220"/>
      <c r="K570" s="217"/>
      <c r="L570" s="217"/>
      <c r="M570" s="219"/>
      <c r="N570" s="219"/>
      <c r="O570" s="219"/>
      <c r="P570" s="219"/>
      <c r="Q570" s="217"/>
      <c r="R570" s="217"/>
      <c r="S570" s="217"/>
      <c r="T570" s="217"/>
      <c r="U570" s="217"/>
      <c r="V570" s="217"/>
    </row>
    <row r="571" spans="1:22" ht="15.75" customHeight="1" x14ac:dyDescent="0.2">
      <c r="A571" s="220"/>
      <c r="B571" s="220"/>
      <c r="C571" s="220"/>
      <c r="D571" s="220"/>
      <c r="E571" s="220"/>
      <c r="F571" s="220"/>
      <c r="G571" s="220"/>
      <c r="H571" s="220"/>
      <c r="I571" s="220"/>
      <c r="J571" s="220"/>
      <c r="K571" s="217"/>
      <c r="L571" s="217"/>
      <c r="M571" s="219"/>
      <c r="N571" s="219"/>
      <c r="O571" s="219"/>
      <c r="P571" s="219"/>
      <c r="Q571" s="217"/>
      <c r="R571" s="217"/>
      <c r="S571" s="217"/>
      <c r="T571" s="217"/>
      <c r="U571" s="217"/>
      <c r="V571" s="217"/>
    </row>
    <row r="572" spans="1:22" ht="15.75" customHeight="1" x14ac:dyDescent="0.2">
      <c r="A572" s="220"/>
      <c r="B572" s="220"/>
      <c r="C572" s="220"/>
      <c r="D572" s="220"/>
      <c r="E572" s="220"/>
      <c r="F572" s="220"/>
      <c r="G572" s="220"/>
      <c r="H572" s="220"/>
      <c r="I572" s="220"/>
      <c r="J572" s="220"/>
      <c r="K572" s="217"/>
      <c r="L572" s="217"/>
      <c r="M572" s="219"/>
      <c r="N572" s="219"/>
      <c r="O572" s="219"/>
      <c r="P572" s="219"/>
      <c r="Q572" s="217"/>
      <c r="R572" s="217"/>
      <c r="S572" s="217"/>
      <c r="T572" s="217"/>
      <c r="U572" s="217"/>
      <c r="V572" s="217"/>
    </row>
    <row r="573" spans="1:22" ht="15.75" customHeight="1" x14ac:dyDescent="0.2">
      <c r="A573" s="220"/>
      <c r="B573" s="220"/>
      <c r="C573" s="220"/>
      <c r="D573" s="220"/>
      <c r="E573" s="220"/>
      <c r="F573" s="220"/>
      <c r="G573" s="220"/>
      <c r="H573" s="220"/>
      <c r="I573" s="220"/>
      <c r="J573" s="220"/>
      <c r="K573" s="217"/>
      <c r="L573" s="217"/>
      <c r="M573" s="219"/>
      <c r="N573" s="219"/>
      <c r="O573" s="219"/>
      <c r="P573" s="219"/>
      <c r="Q573" s="217"/>
      <c r="R573" s="217"/>
      <c r="S573" s="217"/>
      <c r="T573" s="217"/>
      <c r="U573" s="217"/>
      <c r="V573" s="217"/>
    </row>
    <row r="574" spans="1:22" ht="15.75" customHeight="1" x14ac:dyDescent="0.2">
      <c r="A574" s="220"/>
      <c r="B574" s="220"/>
      <c r="C574" s="220"/>
      <c r="D574" s="220"/>
      <c r="E574" s="220"/>
      <c r="F574" s="220"/>
      <c r="G574" s="220"/>
      <c r="H574" s="220"/>
      <c r="I574" s="220"/>
      <c r="J574" s="220"/>
      <c r="K574" s="217"/>
      <c r="L574" s="217"/>
      <c r="M574" s="219"/>
      <c r="N574" s="219"/>
      <c r="O574" s="219"/>
      <c r="P574" s="219"/>
      <c r="Q574" s="217"/>
      <c r="R574" s="217"/>
      <c r="S574" s="217"/>
      <c r="T574" s="217"/>
      <c r="U574" s="217"/>
      <c r="V574" s="217"/>
    </row>
    <row r="575" spans="1:22" ht="15.75" customHeight="1" x14ac:dyDescent="0.2">
      <c r="A575" s="220"/>
      <c r="B575" s="220"/>
      <c r="C575" s="220"/>
      <c r="D575" s="220"/>
      <c r="E575" s="220"/>
      <c r="F575" s="220"/>
      <c r="G575" s="220"/>
      <c r="H575" s="220"/>
      <c r="I575" s="220"/>
      <c r="J575" s="220"/>
      <c r="K575" s="217"/>
      <c r="L575" s="217"/>
      <c r="M575" s="219"/>
      <c r="N575" s="219"/>
      <c r="O575" s="219"/>
      <c r="P575" s="219"/>
      <c r="Q575" s="217"/>
      <c r="R575" s="217"/>
      <c r="S575" s="217"/>
      <c r="T575" s="217"/>
      <c r="U575" s="217"/>
      <c r="V575" s="217"/>
    </row>
    <row r="576" spans="1:22" ht="15.75" customHeight="1" x14ac:dyDescent="0.2">
      <c r="A576" s="220"/>
      <c r="B576" s="220"/>
      <c r="C576" s="220"/>
      <c r="D576" s="220"/>
      <c r="E576" s="220"/>
      <c r="F576" s="220"/>
      <c r="G576" s="220"/>
      <c r="H576" s="220"/>
      <c r="I576" s="220"/>
      <c r="J576" s="220"/>
      <c r="K576" s="217"/>
      <c r="L576" s="217"/>
      <c r="M576" s="219"/>
      <c r="N576" s="219"/>
      <c r="O576" s="219"/>
      <c r="P576" s="219"/>
      <c r="Q576" s="217"/>
      <c r="R576" s="217"/>
      <c r="S576" s="217"/>
      <c r="T576" s="217"/>
      <c r="U576" s="217"/>
      <c r="V576" s="217"/>
    </row>
    <row r="577" spans="1:22" ht="15.75" customHeight="1" x14ac:dyDescent="0.2">
      <c r="A577" s="220"/>
      <c r="B577" s="220"/>
      <c r="C577" s="220"/>
      <c r="D577" s="220"/>
      <c r="E577" s="220"/>
      <c r="F577" s="220"/>
      <c r="G577" s="220"/>
      <c r="H577" s="220"/>
      <c r="I577" s="220"/>
      <c r="J577" s="220"/>
      <c r="K577" s="217"/>
      <c r="L577" s="217"/>
      <c r="M577" s="219"/>
      <c r="N577" s="219"/>
      <c r="O577" s="219"/>
      <c r="P577" s="219"/>
      <c r="Q577" s="217"/>
      <c r="R577" s="217"/>
      <c r="S577" s="217"/>
      <c r="T577" s="217"/>
      <c r="U577" s="217"/>
      <c r="V577" s="217"/>
    </row>
    <row r="578" spans="1:22" ht="15.75" customHeight="1" x14ac:dyDescent="0.2">
      <c r="A578" s="220"/>
      <c r="B578" s="220"/>
      <c r="C578" s="220"/>
      <c r="D578" s="220"/>
      <c r="E578" s="220"/>
      <c r="F578" s="220"/>
      <c r="G578" s="220"/>
      <c r="H578" s="220"/>
      <c r="I578" s="220"/>
      <c r="J578" s="220"/>
      <c r="K578" s="217"/>
      <c r="L578" s="217"/>
      <c r="M578" s="219"/>
      <c r="N578" s="219"/>
      <c r="O578" s="219"/>
      <c r="P578" s="219"/>
      <c r="Q578" s="217"/>
      <c r="R578" s="217"/>
      <c r="S578" s="217"/>
      <c r="T578" s="217"/>
      <c r="U578" s="217"/>
      <c r="V578" s="217"/>
    </row>
    <row r="579" spans="1:22" ht="15.75" customHeight="1" x14ac:dyDescent="0.2">
      <c r="A579" s="220"/>
      <c r="B579" s="220"/>
      <c r="C579" s="220"/>
      <c r="D579" s="220"/>
      <c r="E579" s="220"/>
      <c r="F579" s="220"/>
      <c r="G579" s="220"/>
      <c r="H579" s="220"/>
      <c r="I579" s="220"/>
      <c r="J579" s="220"/>
      <c r="K579" s="217"/>
      <c r="L579" s="217"/>
      <c r="M579" s="219"/>
      <c r="N579" s="219"/>
      <c r="O579" s="219"/>
      <c r="P579" s="219"/>
      <c r="Q579" s="217"/>
      <c r="R579" s="217"/>
      <c r="S579" s="217"/>
      <c r="T579" s="217"/>
      <c r="U579" s="217"/>
      <c r="V579" s="217"/>
    </row>
    <row r="580" spans="1:22" ht="15.75" customHeight="1" x14ac:dyDescent="0.2">
      <c r="A580" s="220"/>
      <c r="B580" s="220"/>
      <c r="C580" s="220"/>
      <c r="D580" s="220"/>
      <c r="E580" s="220"/>
      <c r="F580" s="220"/>
      <c r="G580" s="220"/>
      <c r="H580" s="220"/>
      <c r="I580" s="220"/>
      <c r="J580" s="220"/>
      <c r="K580" s="217"/>
      <c r="L580" s="217"/>
      <c r="M580" s="219"/>
      <c r="N580" s="219"/>
      <c r="O580" s="219"/>
      <c r="P580" s="219"/>
      <c r="Q580" s="217"/>
      <c r="R580" s="217"/>
      <c r="S580" s="217"/>
      <c r="T580" s="217"/>
      <c r="U580" s="217"/>
      <c r="V580" s="217"/>
    </row>
    <row r="581" spans="1:22" ht="15.75" customHeight="1" x14ac:dyDescent="0.2">
      <c r="A581" s="220"/>
      <c r="B581" s="220"/>
      <c r="C581" s="220"/>
      <c r="D581" s="220"/>
      <c r="E581" s="220"/>
      <c r="F581" s="220"/>
      <c r="G581" s="220"/>
      <c r="H581" s="220"/>
      <c r="I581" s="220"/>
      <c r="J581" s="220"/>
      <c r="K581" s="217"/>
      <c r="L581" s="217"/>
      <c r="M581" s="219"/>
      <c r="N581" s="219"/>
      <c r="O581" s="219"/>
      <c r="P581" s="219"/>
      <c r="Q581" s="217"/>
      <c r="R581" s="217"/>
      <c r="S581" s="217"/>
      <c r="T581" s="217"/>
      <c r="U581" s="217"/>
      <c r="V581" s="217"/>
    </row>
    <row r="582" spans="1:22" ht="15.75" customHeight="1" x14ac:dyDescent="0.2">
      <c r="A582" s="220"/>
      <c r="B582" s="220"/>
      <c r="C582" s="220"/>
      <c r="D582" s="220"/>
      <c r="E582" s="220"/>
      <c r="F582" s="220"/>
      <c r="G582" s="220"/>
      <c r="H582" s="220"/>
      <c r="I582" s="220"/>
      <c r="J582" s="220"/>
      <c r="K582" s="217"/>
      <c r="L582" s="217"/>
      <c r="M582" s="219"/>
      <c r="N582" s="219"/>
      <c r="O582" s="219"/>
      <c r="P582" s="219"/>
      <c r="Q582" s="217"/>
      <c r="R582" s="217"/>
      <c r="S582" s="217"/>
      <c r="T582" s="217"/>
      <c r="U582" s="217"/>
      <c r="V582" s="217"/>
    </row>
    <row r="583" spans="1:22" ht="15.75" customHeight="1" x14ac:dyDescent="0.2">
      <c r="A583" s="220"/>
      <c r="B583" s="220"/>
      <c r="C583" s="220"/>
      <c r="D583" s="220"/>
      <c r="E583" s="220"/>
      <c r="F583" s="220"/>
      <c r="G583" s="220"/>
      <c r="H583" s="220"/>
      <c r="I583" s="220"/>
      <c r="J583" s="220"/>
      <c r="K583" s="217"/>
      <c r="L583" s="217"/>
      <c r="M583" s="219"/>
      <c r="N583" s="219"/>
      <c r="O583" s="219"/>
      <c r="P583" s="219"/>
      <c r="Q583" s="217"/>
      <c r="R583" s="217"/>
      <c r="S583" s="217"/>
      <c r="T583" s="217"/>
      <c r="U583" s="217"/>
      <c r="V583" s="217"/>
    </row>
    <row r="584" spans="1:22" ht="15.75" customHeight="1" x14ac:dyDescent="0.2">
      <c r="A584" s="220"/>
      <c r="B584" s="220"/>
      <c r="C584" s="220"/>
      <c r="D584" s="220"/>
      <c r="E584" s="220"/>
      <c r="F584" s="220"/>
      <c r="G584" s="220"/>
      <c r="H584" s="220"/>
      <c r="I584" s="220"/>
      <c r="J584" s="220"/>
      <c r="K584" s="217"/>
      <c r="L584" s="217"/>
      <c r="M584" s="219"/>
      <c r="N584" s="219"/>
      <c r="O584" s="219"/>
      <c r="P584" s="219"/>
      <c r="Q584" s="217"/>
      <c r="R584" s="217"/>
      <c r="S584" s="217"/>
      <c r="T584" s="217"/>
      <c r="U584" s="217"/>
      <c r="V584" s="217"/>
    </row>
    <row r="585" spans="1:22" ht="15.75" customHeight="1" x14ac:dyDescent="0.2">
      <c r="A585" s="220"/>
      <c r="B585" s="220"/>
      <c r="C585" s="220"/>
      <c r="D585" s="220"/>
      <c r="E585" s="220"/>
      <c r="F585" s="220"/>
      <c r="G585" s="220"/>
      <c r="H585" s="220"/>
      <c r="I585" s="220"/>
      <c r="J585" s="220"/>
      <c r="K585" s="217"/>
      <c r="L585" s="217"/>
      <c r="M585" s="219"/>
      <c r="N585" s="219"/>
      <c r="O585" s="219"/>
      <c r="P585" s="219"/>
      <c r="Q585" s="217"/>
      <c r="R585" s="217"/>
      <c r="S585" s="217"/>
      <c r="T585" s="217"/>
      <c r="U585" s="217"/>
      <c r="V585" s="217"/>
    </row>
    <row r="586" spans="1:22" ht="15.75" customHeight="1" x14ac:dyDescent="0.2">
      <c r="A586" s="220"/>
      <c r="B586" s="220"/>
      <c r="C586" s="220"/>
      <c r="D586" s="220"/>
      <c r="E586" s="220"/>
      <c r="F586" s="220"/>
      <c r="G586" s="220"/>
      <c r="H586" s="220"/>
      <c r="I586" s="220"/>
      <c r="J586" s="220"/>
      <c r="K586" s="217"/>
      <c r="L586" s="217"/>
      <c r="M586" s="219"/>
      <c r="N586" s="219"/>
      <c r="O586" s="219"/>
      <c r="P586" s="219"/>
      <c r="Q586" s="217"/>
      <c r="R586" s="217"/>
      <c r="S586" s="217"/>
      <c r="T586" s="217"/>
      <c r="U586" s="217"/>
      <c r="V586" s="217"/>
    </row>
    <row r="587" spans="1:22" ht="15.75" customHeight="1" x14ac:dyDescent="0.2">
      <c r="A587" s="220"/>
      <c r="B587" s="220"/>
      <c r="C587" s="220"/>
      <c r="D587" s="220"/>
      <c r="E587" s="220"/>
      <c r="F587" s="220"/>
      <c r="G587" s="220"/>
      <c r="H587" s="220"/>
      <c r="I587" s="220"/>
      <c r="J587" s="220"/>
      <c r="K587" s="217"/>
      <c r="L587" s="217"/>
      <c r="M587" s="219"/>
      <c r="N587" s="219"/>
      <c r="O587" s="219"/>
      <c r="P587" s="219"/>
      <c r="Q587" s="217"/>
      <c r="R587" s="217"/>
      <c r="S587" s="217"/>
      <c r="T587" s="217"/>
      <c r="U587" s="217"/>
      <c r="V587" s="217"/>
    </row>
    <row r="588" spans="1:22" ht="15.75" customHeight="1" x14ac:dyDescent="0.2">
      <c r="A588" s="220"/>
      <c r="B588" s="220"/>
      <c r="C588" s="220"/>
      <c r="D588" s="220"/>
      <c r="E588" s="220"/>
      <c r="F588" s="220"/>
      <c r="G588" s="220"/>
      <c r="H588" s="220"/>
      <c r="I588" s="220"/>
      <c r="J588" s="220"/>
      <c r="K588" s="217"/>
      <c r="L588" s="217"/>
      <c r="M588" s="219"/>
      <c r="N588" s="219"/>
      <c r="O588" s="219"/>
      <c r="P588" s="219"/>
      <c r="Q588" s="217"/>
      <c r="R588" s="217"/>
      <c r="S588" s="217"/>
      <c r="T588" s="217"/>
      <c r="U588" s="217"/>
      <c r="V588" s="217"/>
    </row>
    <row r="589" spans="1:22" ht="15.75" customHeight="1" x14ac:dyDescent="0.2">
      <c r="A589" s="220"/>
      <c r="B589" s="220"/>
      <c r="C589" s="220"/>
      <c r="D589" s="220"/>
      <c r="E589" s="220"/>
      <c r="F589" s="220"/>
      <c r="G589" s="220"/>
      <c r="H589" s="220"/>
      <c r="I589" s="220"/>
      <c r="J589" s="220"/>
      <c r="K589" s="217"/>
      <c r="L589" s="217"/>
      <c r="M589" s="219"/>
      <c r="N589" s="219"/>
      <c r="O589" s="219"/>
      <c r="P589" s="219"/>
      <c r="Q589" s="217"/>
      <c r="R589" s="217"/>
      <c r="S589" s="217"/>
      <c r="T589" s="217"/>
      <c r="U589" s="217"/>
      <c r="V589" s="217"/>
    </row>
    <row r="590" spans="1:22" ht="15.75" customHeight="1" x14ac:dyDescent="0.2">
      <c r="A590" s="220"/>
      <c r="B590" s="220"/>
      <c r="C590" s="220"/>
      <c r="D590" s="220"/>
      <c r="E590" s="220"/>
      <c r="F590" s="220"/>
      <c r="G590" s="220"/>
      <c r="H590" s="220"/>
      <c r="I590" s="220"/>
      <c r="J590" s="220"/>
      <c r="K590" s="217"/>
      <c r="L590" s="217"/>
      <c r="M590" s="219"/>
      <c r="N590" s="219"/>
      <c r="O590" s="219"/>
      <c r="P590" s="219"/>
      <c r="Q590" s="217"/>
      <c r="R590" s="217"/>
      <c r="S590" s="217"/>
      <c r="T590" s="217"/>
      <c r="U590" s="217"/>
      <c r="V590" s="217"/>
    </row>
    <row r="591" spans="1:22" ht="15.75" customHeight="1" x14ac:dyDescent="0.2">
      <c r="A591" s="220"/>
      <c r="B591" s="220"/>
      <c r="C591" s="220"/>
      <c r="D591" s="220"/>
      <c r="E591" s="220"/>
      <c r="F591" s="220"/>
      <c r="G591" s="220"/>
      <c r="H591" s="220"/>
      <c r="I591" s="220"/>
      <c r="J591" s="220"/>
      <c r="K591" s="217"/>
      <c r="L591" s="217"/>
      <c r="M591" s="219"/>
      <c r="N591" s="219"/>
      <c r="O591" s="219"/>
      <c r="P591" s="219"/>
      <c r="Q591" s="217"/>
      <c r="R591" s="217"/>
      <c r="S591" s="217"/>
      <c r="T591" s="217"/>
      <c r="U591" s="217"/>
      <c r="V591" s="217"/>
    </row>
    <row r="592" spans="1:22" ht="15.75" customHeight="1" x14ac:dyDescent="0.2">
      <c r="A592" s="220"/>
      <c r="B592" s="220"/>
      <c r="C592" s="220"/>
      <c r="D592" s="220"/>
      <c r="E592" s="220"/>
      <c r="F592" s="220"/>
      <c r="G592" s="220"/>
      <c r="H592" s="220"/>
      <c r="I592" s="220"/>
      <c r="J592" s="220"/>
      <c r="K592" s="217"/>
      <c r="L592" s="217"/>
      <c r="M592" s="219"/>
      <c r="N592" s="219"/>
      <c r="O592" s="219"/>
      <c r="P592" s="219"/>
      <c r="Q592" s="217"/>
      <c r="R592" s="217"/>
      <c r="S592" s="217"/>
      <c r="T592" s="217"/>
      <c r="U592" s="217"/>
      <c r="V592" s="217"/>
    </row>
    <row r="593" spans="1:22" ht="15.75" customHeight="1" x14ac:dyDescent="0.2">
      <c r="A593" s="220"/>
      <c r="B593" s="220"/>
      <c r="C593" s="220"/>
      <c r="D593" s="220"/>
      <c r="E593" s="220"/>
      <c r="F593" s="220"/>
      <c r="G593" s="220"/>
      <c r="H593" s="220"/>
      <c r="I593" s="220"/>
      <c r="J593" s="220"/>
      <c r="K593" s="217"/>
      <c r="L593" s="217"/>
      <c r="M593" s="219"/>
      <c r="N593" s="219"/>
      <c r="O593" s="219"/>
      <c r="P593" s="219"/>
      <c r="Q593" s="217"/>
      <c r="R593" s="217"/>
      <c r="S593" s="217"/>
      <c r="T593" s="217"/>
      <c r="U593" s="217"/>
      <c r="V593" s="217"/>
    </row>
    <row r="594" spans="1:22" ht="15.75" customHeight="1" x14ac:dyDescent="0.2">
      <c r="A594" s="220"/>
      <c r="B594" s="220"/>
      <c r="C594" s="220"/>
      <c r="D594" s="220"/>
      <c r="E594" s="220"/>
      <c r="F594" s="220"/>
      <c r="G594" s="220"/>
      <c r="H594" s="220"/>
      <c r="I594" s="220"/>
      <c r="J594" s="220"/>
      <c r="K594" s="217"/>
      <c r="L594" s="217"/>
      <c r="M594" s="219"/>
      <c r="N594" s="219"/>
      <c r="O594" s="219"/>
      <c r="P594" s="219"/>
      <c r="Q594" s="217"/>
      <c r="R594" s="217"/>
      <c r="S594" s="217"/>
      <c r="T594" s="217"/>
      <c r="U594" s="217"/>
      <c r="V594" s="217"/>
    </row>
    <row r="595" spans="1:22" ht="15.75" customHeight="1" x14ac:dyDescent="0.2">
      <c r="A595" s="220"/>
      <c r="B595" s="220"/>
      <c r="C595" s="220"/>
      <c r="D595" s="220"/>
      <c r="E595" s="220"/>
      <c r="F595" s="220"/>
      <c r="G595" s="220"/>
      <c r="H595" s="220"/>
      <c r="I595" s="220"/>
      <c r="J595" s="220"/>
      <c r="K595" s="217"/>
      <c r="L595" s="217"/>
      <c r="M595" s="219"/>
      <c r="N595" s="219"/>
      <c r="O595" s="219"/>
      <c r="P595" s="219"/>
      <c r="Q595" s="217"/>
      <c r="R595" s="217"/>
      <c r="S595" s="217"/>
      <c r="T595" s="217"/>
      <c r="U595" s="217"/>
      <c r="V595" s="217"/>
    </row>
    <row r="596" spans="1:22" ht="15.75" customHeight="1" x14ac:dyDescent="0.2">
      <c r="A596" s="220"/>
      <c r="B596" s="220"/>
      <c r="C596" s="220"/>
      <c r="D596" s="220"/>
      <c r="E596" s="220"/>
      <c r="F596" s="220"/>
      <c r="G596" s="220"/>
      <c r="H596" s="220"/>
      <c r="I596" s="220"/>
      <c r="J596" s="220"/>
      <c r="K596" s="217"/>
      <c r="L596" s="217"/>
      <c r="M596" s="219"/>
      <c r="N596" s="219"/>
      <c r="O596" s="219"/>
      <c r="P596" s="219"/>
      <c r="Q596" s="217"/>
      <c r="R596" s="217"/>
      <c r="S596" s="217"/>
      <c r="T596" s="217"/>
      <c r="U596" s="217"/>
      <c r="V596" s="217"/>
    </row>
    <row r="597" spans="1:22" ht="15.75" customHeight="1" x14ac:dyDescent="0.2">
      <c r="A597" s="220"/>
      <c r="B597" s="220"/>
      <c r="C597" s="220"/>
      <c r="D597" s="220"/>
      <c r="E597" s="220"/>
      <c r="F597" s="220"/>
      <c r="G597" s="220"/>
      <c r="H597" s="220"/>
      <c r="I597" s="220"/>
      <c r="J597" s="220"/>
      <c r="K597" s="217"/>
      <c r="L597" s="217"/>
      <c r="M597" s="219"/>
      <c r="N597" s="219"/>
      <c r="O597" s="219"/>
      <c r="P597" s="219"/>
      <c r="Q597" s="217"/>
      <c r="R597" s="217"/>
      <c r="S597" s="217"/>
      <c r="T597" s="217"/>
      <c r="U597" s="217"/>
      <c r="V597" s="217"/>
    </row>
    <row r="598" spans="1:22" ht="15.75" customHeight="1" x14ac:dyDescent="0.2">
      <c r="A598" s="220"/>
      <c r="B598" s="220"/>
      <c r="C598" s="220"/>
      <c r="D598" s="220"/>
      <c r="E598" s="220"/>
      <c r="F598" s="220"/>
      <c r="G598" s="220"/>
      <c r="H598" s="220"/>
      <c r="I598" s="220"/>
      <c r="J598" s="220"/>
      <c r="K598" s="217"/>
      <c r="L598" s="217"/>
      <c r="M598" s="219"/>
      <c r="N598" s="219"/>
      <c r="O598" s="219"/>
      <c r="P598" s="219"/>
      <c r="Q598" s="217"/>
      <c r="R598" s="217"/>
      <c r="S598" s="217"/>
      <c r="T598" s="217"/>
      <c r="U598" s="217"/>
      <c r="V598" s="217"/>
    </row>
    <row r="599" spans="1:22" ht="15.75" customHeight="1" x14ac:dyDescent="0.2">
      <c r="A599" s="220"/>
      <c r="B599" s="220"/>
      <c r="C599" s="220"/>
      <c r="D599" s="220"/>
      <c r="E599" s="220"/>
      <c r="F599" s="220"/>
      <c r="G599" s="220"/>
      <c r="H599" s="220"/>
      <c r="I599" s="220"/>
      <c r="J599" s="220"/>
      <c r="K599" s="217"/>
      <c r="L599" s="217"/>
      <c r="M599" s="219"/>
      <c r="N599" s="219"/>
      <c r="O599" s="219"/>
      <c r="P599" s="219"/>
      <c r="Q599" s="217"/>
      <c r="R599" s="217"/>
      <c r="S599" s="217"/>
      <c r="T599" s="217"/>
      <c r="U599" s="217"/>
      <c r="V599" s="217"/>
    </row>
    <row r="600" spans="1:22" ht="15.75" customHeight="1" x14ac:dyDescent="0.2">
      <c r="A600" s="220"/>
      <c r="B600" s="220"/>
      <c r="C600" s="220"/>
      <c r="D600" s="220"/>
      <c r="E600" s="220"/>
      <c r="F600" s="220"/>
      <c r="G600" s="220"/>
      <c r="H600" s="220"/>
      <c r="I600" s="220"/>
      <c r="J600" s="220"/>
      <c r="K600" s="217"/>
      <c r="L600" s="217"/>
      <c r="M600" s="219"/>
      <c r="N600" s="219"/>
      <c r="O600" s="219"/>
      <c r="P600" s="219"/>
      <c r="Q600" s="217"/>
      <c r="R600" s="217"/>
      <c r="S600" s="217"/>
      <c r="T600" s="217"/>
      <c r="U600" s="217"/>
      <c r="V600" s="217"/>
    </row>
    <row r="601" spans="1:22" ht="15.75" customHeight="1" x14ac:dyDescent="0.2">
      <c r="A601" s="220"/>
      <c r="B601" s="220"/>
      <c r="C601" s="220"/>
      <c r="D601" s="220"/>
      <c r="E601" s="220"/>
      <c r="F601" s="220"/>
      <c r="G601" s="220"/>
      <c r="H601" s="220"/>
      <c r="I601" s="220"/>
      <c r="J601" s="220"/>
      <c r="K601" s="217"/>
      <c r="L601" s="217"/>
      <c r="M601" s="219"/>
      <c r="N601" s="219"/>
      <c r="O601" s="219"/>
      <c r="P601" s="219"/>
      <c r="Q601" s="217"/>
      <c r="R601" s="217"/>
      <c r="S601" s="217"/>
      <c r="T601" s="217"/>
      <c r="U601" s="217"/>
      <c r="V601" s="217"/>
    </row>
    <row r="602" spans="1:22" ht="15.75" customHeight="1" x14ac:dyDescent="0.2">
      <c r="A602" s="220"/>
      <c r="B602" s="220"/>
      <c r="C602" s="220"/>
      <c r="D602" s="220"/>
      <c r="E602" s="220"/>
      <c r="F602" s="220"/>
      <c r="G602" s="220"/>
      <c r="H602" s="220"/>
      <c r="I602" s="220"/>
      <c r="J602" s="220"/>
      <c r="K602" s="217"/>
      <c r="L602" s="217"/>
      <c r="M602" s="219"/>
      <c r="N602" s="219"/>
      <c r="O602" s="219"/>
      <c r="P602" s="219"/>
      <c r="Q602" s="217"/>
      <c r="R602" s="217"/>
      <c r="S602" s="217"/>
      <c r="T602" s="217"/>
      <c r="U602" s="217"/>
      <c r="V602" s="217"/>
    </row>
    <row r="603" spans="1:22" ht="15.75" customHeight="1" x14ac:dyDescent="0.2">
      <c r="A603" s="220"/>
      <c r="B603" s="220"/>
      <c r="C603" s="220"/>
      <c r="D603" s="220"/>
      <c r="E603" s="220"/>
      <c r="F603" s="220"/>
      <c r="G603" s="220"/>
      <c r="H603" s="220"/>
      <c r="I603" s="220"/>
      <c r="J603" s="220"/>
      <c r="K603" s="217"/>
      <c r="L603" s="217"/>
      <c r="M603" s="219"/>
      <c r="N603" s="219"/>
      <c r="O603" s="219"/>
      <c r="P603" s="219"/>
      <c r="Q603" s="217"/>
      <c r="R603" s="217"/>
      <c r="S603" s="217"/>
      <c r="T603" s="217"/>
      <c r="U603" s="217"/>
      <c r="V603" s="217"/>
    </row>
    <row r="604" spans="1:22" ht="15.75" customHeight="1" x14ac:dyDescent="0.2">
      <c r="A604" s="220"/>
      <c r="B604" s="220"/>
      <c r="C604" s="220"/>
      <c r="D604" s="220"/>
      <c r="E604" s="220"/>
      <c r="F604" s="220"/>
      <c r="G604" s="220"/>
      <c r="H604" s="220"/>
      <c r="I604" s="220"/>
      <c r="J604" s="220"/>
      <c r="K604" s="217"/>
      <c r="L604" s="217"/>
      <c r="M604" s="219"/>
      <c r="N604" s="219"/>
      <c r="O604" s="219"/>
      <c r="P604" s="219"/>
      <c r="Q604" s="217"/>
      <c r="R604" s="217"/>
      <c r="S604" s="217"/>
      <c r="T604" s="217"/>
      <c r="U604" s="217"/>
      <c r="V604" s="217"/>
    </row>
    <row r="605" spans="1:22" ht="15.75" customHeight="1" x14ac:dyDescent="0.2">
      <c r="A605" s="220"/>
      <c r="B605" s="220"/>
      <c r="C605" s="220"/>
      <c r="D605" s="220"/>
      <c r="E605" s="220"/>
      <c r="F605" s="220"/>
      <c r="G605" s="220"/>
      <c r="H605" s="220"/>
      <c r="I605" s="220"/>
      <c r="J605" s="220"/>
      <c r="K605" s="217"/>
      <c r="L605" s="217"/>
      <c r="M605" s="219"/>
      <c r="N605" s="219"/>
      <c r="O605" s="219"/>
      <c r="P605" s="219"/>
      <c r="Q605" s="217"/>
      <c r="R605" s="217"/>
      <c r="S605" s="217"/>
      <c r="T605" s="217"/>
      <c r="U605" s="217"/>
      <c r="V605" s="217"/>
    </row>
    <row r="606" spans="1:22" ht="15.75" customHeight="1" x14ac:dyDescent="0.2">
      <c r="A606" s="220"/>
      <c r="B606" s="220"/>
      <c r="C606" s="220"/>
      <c r="D606" s="220"/>
      <c r="E606" s="220"/>
      <c r="F606" s="220"/>
      <c r="G606" s="220"/>
      <c r="H606" s="220"/>
      <c r="I606" s="220"/>
      <c r="J606" s="220"/>
      <c r="K606" s="217"/>
      <c r="L606" s="217"/>
      <c r="M606" s="219"/>
      <c r="N606" s="219"/>
      <c r="O606" s="219"/>
      <c r="P606" s="219"/>
      <c r="Q606" s="217"/>
      <c r="R606" s="217"/>
      <c r="S606" s="217"/>
      <c r="T606" s="217"/>
      <c r="U606" s="217"/>
      <c r="V606" s="217"/>
    </row>
    <row r="607" spans="1:22" ht="15.75" customHeight="1" x14ac:dyDescent="0.2">
      <c r="A607" s="220"/>
      <c r="B607" s="220"/>
      <c r="C607" s="220"/>
      <c r="D607" s="220"/>
      <c r="E607" s="220"/>
      <c r="F607" s="220"/>
      <c r="G607" s="220"/>
      <c r="H607" s="220"/>
      <c r="I607" s="220"/>
      <c r="J607" s="220"/>
      <c r="K607" s="217"/>
      <c r="L607" s="217"/>
      <c r="M607" s="219"/>
      <c r="N607" s="219"/>
      <c r="O607" s="219"/>
      <c r="P607" s="219"/>
      <c r="Q607" s="217"/>
      <c r="R607" s="217"/>
      <c r="S607" s="217"/>
      <c r="T607" s="217"/>
      <c r="U607" s="217"/>
      <c r="V607" s="217"/>
    </row>
    <row r="608" spans="1:22" ht="15.75" customHeight="1" x14ac:dyDescent="0.2">
      <c r="A608" s="220"/>
      <c r="B608" s="220"/>
      <c r="C608" s="220"/>
      <c r="D608" s="220"/>
      <c r="E608" s="220"/>
      <c r="F608" s="220"/>
      <c r="G608" s="220"/>
      <c r="H608" s="220"/>
      <c r="I608" s="220"/>
      <c r="J608" s="220"/>
      <c r="K608" s="217"/>
      <c r="L608" s="217"/>
      <c r="M608" s="219"/>
      <c r="N608" s="219"/>
      <c r="O608" s="219"/>
      <c r="P608" s="219"/>
      <c r="Q608" s="217"/>
      <c r="R608" s="217"/>
      <c r="S608" s="217"/>
      <c r="T608" s="217"/>
      <c r="U608" s="217"/>
      <c r="V608" s="217"/>
    </row>
    <row r="609" spans="1:22" ht="15.75" customHeight="1" x14ac:dyDescent="0.2">
      <c r="A609" s="220"/>
      <c r="B609" s="220"/>
      <c r="C609" s="220"/>
      <c r="D609" s="220"/>
      <c r="E609" s="220"/>
      <c r="F609" s="220"/>
      <c r="G609" s="220"/>
      <c r="H609" s="220"/>
      <c r="I609" s="220"/>
      <c r="J609" s="220"/>
      <c r="K609" s="217"/>
      <c r="L609" s="217"/>
      <c r="M609" s="219"/>
      <c r="N609" s="219"/>
      <c r="O609" s="219"/>
      <c r="P609" s="219"/>
      <c r="Q609" s="217"/>
      <c r="R609" s="217"/>
      <c r="S609" s="217"/>
      <c r="T609" s="217"/>
      <c r="U609" s="217"/>
      <c r="V609" s="217"/>
    </row>
    <row r="610" spans="1:22" ht="15.75" customHeight="1" x14ac:dyDescent="0.2">
      <c r="A610" s="220"/>
      <c r="B610" s="220"/>
      <c r="C610" s="220"/>
      <c r="D610" s="220"/>
      <c r="E610" s="220"/>
      <c r="F610" s="220"/>
      <c r="G610" s="220"/>
      <c r="H610" s="220"/>
      <c r="I610" s="220"/>
      <c r="J610" s="220"/>
      <c r="K610" s="217"/>
      <c r="L610" s="217"/>
      <c r="M610" s="219"/>
      <c r="N610" s="219"/>
      <c r="O610" s="219"/>
      <c r="P610" s="219"/>
      <c r="Q610" s="217"/>
      <c r="R610" s="217"/>
      <c r="S610" s="217"/>
      <c r="T610" s="217"/>
      <c r="U610" s="217"/>
      <c r="V610" s="217"/>
    </row>
    <row r="611" spans="1:22" ht="15.75" customHeight="1" x14ac:dyDescent="0.2">
      <c r="A611" s="220"/>
      <c r="B611" s="220"/>
      <c r="C611" s="220"/>
      <c r="D611" s="220"/>
      <c r="E611" s="220"/>
      <c r="F611" s="220"/>
      <c r="G611" s="220"/>
      <c r="H611" s="220"/>
      <c r="I611" s="220"/>
      <c r="J611" s="220"/>
      <c r="K611" s="217"/>
      <c r="L611" s="217"/>
      <c r="M611" s="219"/>
      <c r="N611" s="219"/>
      <c r="O611" s="219"/>
      <c r="P611" s="219"/>
      <c r="Q611" s="217"/>
      <c r="R611" s="217"/>
      <c r="S611" s="217"/>
      <c r="T611" s="217"/>
      <c r="U611" s="217"/>
      <c r="V611" s="217"/>
    </row>
    <row r="612" spans="1:22" ht="15.75" customHeight="1" x14ac:dyDescent="0.2">
      <c r="A612" s="220"/>
      <c r="B612" s="220"/>
      <c r="C612" s="220"/>
      <c r="D612" s="220"/>
      <c r="E612" s="220"/>
      <c r="F612" s="220"/>
      <c r="G612" s="220"/>
      <c r="H612" s="220"/>
      <c r="I612" s="220"/>
      <c r="J612" s="220"/>
      <c r="K612" s="217"/>
      <c r="L612" s="217"/>
      <c r="M612" s="219"/>
      <c r="N612" s="219"/>
      <c r="O612" s="219"/>
      <c r="P612" s="219"/>
      <c r="Q612" s="217"/>
      <c r="R612" s="217"/>
      <c r="S612" s="217"/>
      <c r="T612" s="217"/>
      <c r="U612" s="217"/>
      <c r="V612" s="217"/>
    </row>
    <row r="613" spans="1:22" ht="15.75" customHeight="1" x14ac:dyDescent="0.2">
      <c r="A613" s="220"/>
      <c r="B613" s="220"/>
      <c r="C613" s="220"/>
      <c r="D613" s="220"/>
      <c r="E613" s="220"/>
      <c r="F613" s="220"/>
      <c r="G613" s="220"/>
      <c r="H613" s="220"/>
      <c r="I613" s="220"/>
      <c r="J613" s="220"/>
      <c r="K613" s="217"/>
      <c r="L613" s="217"/>
      <c r="M613" s="219"/>
      <c r="N613" s="219"/>
      <c r="O613" s="219"/>
      <c r="P613" s="219"/>
      <c r="Q613" s="217"/>
      <c r="R613" s="217"/>
      <c r="S613" s="217"/>
      <c r="T613" s="217"/>
      <c r="U613" s="217"/>
      <c r="V613" s="217"/>
    </row>
    <row r="614" spans="1:22" ht="15.75" customHeight="1" x14ac:dyDescent="0.2">
      <c r="A614" s="220"/>
      <c r="B614" s="220"/>
      <c r="C614" s="220"/>
      <c r="D614" s="220"/>
      <c r="E614" s="220"/>
      <c r="F614" s="220"/>
      <c r="G614" s="220"/>
      <c r="H614" s="220"/>
      <c r="I614" s="220"/>
      <c r="J614" s="220"/>
      <c r="K614" s="217"/>
      <c r="L614" s="217"/>
      <c r="M614" s="219"/>
      <c r="N614" s="219"/>
      <c r="O614" s="219"/>
      <c r="P614" s="219"/>
      <c r="Q614" s="217"/>
      <c r="R614" s="217"/>
      <c r="S614" s="217"/>
      <c r="T614" s="217"/>
      <c r="U614" s="217"/>
      <c r="V614" s="217"/>
    </row>
    <row r="615" spans="1:22" ht="15.75" customHeight="1" x14ac:dyDescent="0.2">
      <c r="A615" s="220"/>
      <c r="B615" s="220"/>
      <c r="C615" s="220"/>
      <c r="D615" s="220"/>
      <c r="E615" s="220"/>
      <c r="F615" s="220"/>
      <c r="G615" s="220"/>
      <c r="H615" s="220"/>
      <c r="I615" s="220"/>
      <c r="J615" s="220"/>
      <c r="K615" s="217"/>
      <c r="L615" s="217"/>
      <c r="M615" s="219"/>
      <c r="N615" s="219"/>
      <c r="O615" s="219"/>
      <c r="P615" s="219"/>
      <c r="Q615" s="217"/>
      <c r="R615" s="217"/>
      <c r="S615" s="217"/>
      <c r="T615" s="217"/>
      <c r="U615" s="217"/>
      <c r="V615" s="217"/>
    </row>
    <row r="616" spans="1:22" ht="15.75" customHeight="1" x14ac:dyDescent="0.2">
      <c r="A616" s="220"/>
      <c r="B616" s="220"/>
      <c r="C616" s="220"/>
      <c r="D616" s="220"/>
      <c r="E616" s="220"/>
      <c r="F616" s="220"/>
      <c r="G616" s="220"/>
      <c r="H616" s="220"/>
      <c r="I616" s="220"/>
      <c r="J616" s="220"/>
      <c r="K616" s="217"/>
      <c r="L616" s="217"/>
      <c r="M616" s="219"/>
      <c r="N616" s="219"/>
      <c r="O616" s="219"/>
      <c r="P616" s="219"/>
      <c r="Q616" s="217"/>
      <c r="R616" s="217"/>
      <c r="S616" s="217"/>
      <c r="T616" s="217"/>
      <c r="U616" s="217"/>
      <c r="V616" s="217"/>
    </row>
    <row r="617" spans="1:22" ht="15.75" customHeight="1" x14ac:dyDescent="0.2">
      <c r="A617" s="220"/>
      <c r="B617" s="220"/>
      <c r="C617" s="220"/>
      <c r="D617" s="220"/>
      <c r="E617" s="220"/>
      <c r="F617" s="220"/>
      <c r="G617" s="220"/>
      <c r="H617" s="220"/>
      <c r="I617" s="220"/>
      <c r="J617" s="220"/>
      <c r="K617" s="217"/>
      <c r="L617" s="217"/>
      <c r="M617" s="219"/>
      <c r="N617" s="219"/>
      <c r="O617" s="219"/>
      <c r="P617" s="219"/>
      <c r="Q617" s="217"/>
      <c r="R617" s="217"/>
      <c r="S617" s="217"/>
      <c r="T617" s="217"/>
      <c r="U617" s="217"/>
      <c r="V617" s="217"/>
    </row>
    <row r="618" spans="1:22" ht="15.75" customHeight="1" x14ac:dyDescent="0.2">
      <c r="A618" s="220"/>
      <c r="B618" s="220"/>
      <c r="C618" s="220"/>
      <c r="D618" s="220"/>
      <c r="E618" s="220"/>
      <c r="F618" s="220"/>
      <c r="G618" s="220"/>
      <c r="H618" s="220"/>
      <c r="I618" s="220"/>
      <c r="J618" s="220"/>
      <c r="K618" s="217"/>
      <c r="L618" s="217"/>
      <c r="M618" s="219"/>
      <c r="N618" s="219"/>
      <c r="O618" s="219"/>
      <c r="P618" s="219"/>
      <c r="Q618" s="217"/>
      <c r="R618" s="217"/>
      <c r="S618" s="217"/>
      <c r="T618" s="217"/>
      <c r="U618" s="217"/>
      <c r="V618" s="217"/>
    </row>
    <row r="619" spans="1:22" ht="15.75" customHeight="1" x14ac:dyDescent="0.2">
      <c r="A619" s="220"/>
      <c r="B619" s="220"/>
      <c r="C619" s="220"/>
      <c r="D619" s="220"/>
      <c r="E619" s="220"/>
      <c r="F619" s="220"/>
      <c r="G619" s="220"/>
      <c r="H619" s="220"/>
      <c r="I619" s="220"/>
      <c r="J619" s="220"/>
      <c r="K619" s="217"/>
      <c r="L619" s="217"/>
      <c r="M619" s="219"/>
      <c r="N619" s="219"/>
      <c r="O619" s="219"/>
      <c r="P619" s="219"/>
      <c r="Q619" s="217"/>
      <c r="R619" s="217"/>
      <c r="S619" s="217"/>
      <c r="T619" s="217"/>
      <c r="U619" s="217"/>
      <c r="V619" s="217"/>
    </row>
    <row r="620" spans="1:22" ht="15.75" customHeight="1" x14ac:dyDescent="0.2">
      <c r="A620" s="220"/>
      <c r="B620" s="220"/>
      <c r="C620" s="220"/>
      <c r="D620" s="220"/>
      <c r="E620" s="220"/>
      <c r="F620" s="220"/>
      <c r="G620" s="220"/>
      <c r="H620" s="220"/>
      <c r="I620" s="220"/>
      <c r="J620" s="220"/>
      <c r="K620" s="217"/>
      <c r="L620" s="217"/>
      <c r="M620" s="219"/>
      <c r="N620" s="219"/>
      <c r="O620" s="219"/>
      <c r="P620" s="219"/>
      <c r="Q620" s="217"/>
      <c r="R620" s="217"/>
      <c r="S620" s="217"/>
      <c r="T620" s="217"/>
      <c r="U620" s="217"/>
      <c r="V620" s="217"/>
    </row>
    <row r="621" spans="1:22" ht="15.75" customHeight="1" x14ac:dyDescent="0.2">
      <c r="A621" s="220"/>
      <c r="B621" s="220"/>
      <c r="C621" s="220"/>
      <c r="D621" s="220"/>
      <c r="E621" s="220"/>
      <c r="F621" s="220"/>
      <c r="G621" s="220"/>
      <c r="H621" s="220"/>
      <c r="I621" s="220"/>
      <c r="J621" s="220"/>
      <c r="K621" s="217"/>
      <c r="L621" s="217"/>
      <c r="M621" s="219"/>
      <c r="N621" s="219"/>
      <c r="O621" s="219"/>
      <c r="P621" s="219"/>
      <c r="Q621" s="217"/>
      <c r="R621" s="217"/>
      <c r="S621" s="217"/>
      <c r="T621" s="217"/>
      <c r="U621" s="217"/>
      <c r="V621" s="217"/>
    </row>
    <row r="622" spans="1:22" ht="15.75" customHeight="1" x14ac:dyDescent="0.2">
      <c r="A622" s="220"/>
      <c r="B622" s="220"/>
      <c r="C622" s="220"/>
      <c r="D622" s="220"/>
      <c r="E622" s="220"/>
      <c r="F622" s="220"/>
      <c r="G622" s="220"/>
      <c r="H622" s="220"/>
      <c r="I622" s="220"/>
      <c r="J622" s="220"/>
      <c r="K622" s="217"/>
      <c r="L622" s="217"/>
      <c r="M622" s="219"/>
      <c r="N622" s="219"/>
      <c r="O622" s="219"/>
      <c r="P622" s="219"/>
      <c r="Q622" s="217"/>
      <c r="R622" s="217"/>
      <c r="S622" s="217"/>
      <c r="T622" s="217"/>
      <c r="U622" s="217"/>
      <c r="V622" s="217"/>
    </row>
    <row r="623" spans="1:22" ht="15.75" customHeight="1" x14ac:dyDescent="0.2">
      <c r="A623" s="220"/>
      <c r="B623" s="220"/>
      <c r="C623" s="220"/>
      <c r="D623" s="220"/>
      <c r="E623" s="220"/>
      <c r="F623" s="220"/>
      <c r="G623" s="220"/>
      <c r="H623" s="220"/>
      <c r="I623" s="220"/>
      <c r="J623" s="220"/>
      <c r="K623" s="217"/>
      <c r="L623" s="217"/>
      <c r="M623" s="219"/>
      <c r="N623" s="219"/>
      <c r="O623" s="219"/>
      <c r="P623" s="219"/>
      <c r="Q623" s="217"/>
      <c r="R623" s="217"/>
      <c r="S623" s="217"/>
      <c r="T623" s="217"/>
      <c r="U623" s="217"/>
      <c r="V623" s="217"/>
    </row>
    <row r="624" spans="1:22" ht="15.75" customHeight="1" x14ac:dyDescent="0.2">
      <c r="A624" s="220"/>
      <c r="B624" s="220"/>
      <c r="C624" s="220"/>
      <c r="D624" s="220"/>
      <c r="E624" s="220"/>
      <c r="F624" s="220"/>
      <c r="G624" s="220"/>
      <c r="H624" s="220"/>
      <c r="I624" s="220"/>
      <c r="J624" s="220"/>
      <c r="K624" s="217"/>
      <c r="L624" s="217"/>
      <c r="M624" s="219"/>
      <c r="N624" s="219"/>
      <c r="O624" s="219"/>
      <c r="P624" s="219"/>
      <c r="Q624" s="217"/>
      <c r="R624" s="217"/>
      <c r="S624" s="217"/>
      <c r="T624" s="217"/>
      <c r="U624" s="217"/>
      <c r="V624" s="217"/>
    </row>
    <row r="625" spans="1:22" ht="15.75" customHeight="1" x14ac:dyDescent="0.2">
      <c r="A625" s="220"/>
      <c r="B625" s="220"/>
      <c r="C625" s="220"/>
      <c r="D625" s="220"/>
      <c r="E625" s="220"/>
      <c r="F625" s="220"/>
      <c r="G625" s="220"/>
      <c r="H625" s="220"/>
      <c r="I625" s="220"/>
      <c r="J625" s="220"/>
      <c r="K625" s="217"/>
      <c r="L625" s="217"/>
      <c r="M625" s="219"/>
      <c r="N625" s="219"/>
      <c r="O625" s="219"/>
      <c r="P625" s="219"/>
      <c r="Q625" s="217"/>
      <c r="R625" s="217"/>
      <c r="S625" s="217"/>
      <c r="T625" s="217"/>
      <c r="U625" s="217"/>
      <c r="V625" s="217"/>
    </row>
    <row r="626" spans="1:22" ht="15.75" customHeight="1" x14ac:dyDescent="0.2">
      <c r="A626" s="220"/>
      <c r="B626" s="220"/>
      <c r="C626" s="220"/>
      <c r="D626" s="220"/>
      <c r="E626" s="220"/>
      <c r="F626" s="220"/>
      <c r="G626" s="220"/>
      <c r="H626" s="220"/>
      <c r="I626" s="220"/>
      <c r="J626" s="220"/>
      <c r="K626" s="217"/>
      <c r="L626" s="217"/>
      <c r="M626" s="219"/>
      <c r="N626" s="219"/>
      <c r="O626" s="219"/>
      <c r="P626" s="219"/>
      <c r="Q626" s="217"/>
      <c r="R626" s="217"/>
      <c r="S626" s="217"/>
      <c r="T626" s="217"/>
      <c r="U626" s="217"/>
      <c r="V626" s="217"/>
    </row>
    <row r="627" spans="1:22" ht="15.75" customHeight="1" x14ac:dyDescent="0.2">
      <c r="A627" s="220"/>
      <c r="B627" s="220"/>
      <c r="C627" s="220"/>
      <c r="D627" s="220"/>
      <c r="E627" s="220"/>
      <c r="F627" s="220"/>
      <c r="G627" s="220"/>
      <c r="H627" s="220"/>
      <c r="I627" s="220"/>
      <c r="J627" s="220"/>
      <c r="K627" s="217"/>
      <c r="L627" s="217"/>
      <c r="M627" s="219"/>
      <c r="N627" s="219"/>
      <c r="O627" s="219"/>
      <c r="P627" s="219"/>
      <c r="Q627" s="217"/>
      <c r="R627" s="217"/>
      <c r="S627" s="217"/>
      <c r="T627" s="217"/>
      <c r="U627" s="217"/>
      <c r="V627" s="217"/>
    </row>
    <row r="628" spans="1:22" ht="15.75" customHeight="1" x14ac:dyDescent="0.2">
      <c r="A628" s="220"/>
      <c r="B628" s="220"/>
      <c r="C628" s="220"/>
      <c r="D628" s="220"/>
      <c r="E628" s="220"/>
      <c r="F628" s="220"/>
      <c r="G628" s="220"/>
      <c r="H628" s="220"/>
      <c r="I628" s="220"/>
      <c r="J628" s="220"/>
      <c r="K628" s="217"/>
      <c r="L628" s="217"/>
      <c r="M628" s="219"/>
      <c r="N628" s="219"/>
      <c r="O628" s="219"/>
      <c r="P628" s="219"/>
      <c r="Q628" s="217"/>
      <c r="R628" s="217"/>
      <c r="S628" s="217"/>
      <c r="T628" s="217"/>
      <c r="U628" s="217"/>
      <c r="V628" s="217"/>
    </row>
    <row r="629" spans="1:22" ht="15.75" customHeight="1" x14ac:dyDescent="0.2">
      <c r="A629" s="220"/>
      <c r="B629" s="220"/>
      <c r="C629" s="220"/>
      <c r="D629" s="220"/>
      <c r="E629" s="220"/>
      <c r="F629" s="220"/>
      <c r="G629" s="220"/>
      <c r="H629" s="220"/>
      <c r="I629" s="220"/>
      <c r="J629" s="220"/>
      <c r="K629" s="217"/>
      <c r="L629" s="217"/>
      <c r="M629" s="219"/>
      <c r="N629" s="219"/>
      <c r="O629" s="219"/>
      <c r="P629" s="219"/>
      <c r="Q629" s="217"/>
      <c r="R629" s="217"/>
      <c r="S629" s="217"/>
      <c r="T629" s="217"/>
      <c r="U629" s="217"/>
      <c r="V629" s="217"/>
    </row>
    <row r="630" spans="1:22" ht="15.75" customHeight="1" x14ac:dyDescent="0.2">
      <c r="A630" s="220"/>
      <c r="B630" s="220"/>
      <c r="C630" s="220"/>
      <c r="D630" s="220"/>
      <c r="E630" s="220"/>
      <c r="F630" s="220"/>
      <c r="G630" s="220"/>
      <c r="H630" s="220"/>
      <c r="I630" s="220"/>
      <c r="J630" s="220"/>
      <c r="K630" s="217"/>
      <c r="L630" s="217"/>
      <c r="M630" s="219"/>
      <c r="N630" s="219"/>
      <c r="O630" s="219"/>
      <c r="P630" s="219"/>
      <c r="Q630" s="217"/>
      <c r="R630" s="217"/>
      <c r="S630" s="217"/>
      <c r="T630" s="217"/>
      <c r="U630" s="217"/>
      <c r="V630" s="217"/>
    </row>
    <row r="631" spans="1:22" ht="15.75" customHeight="1" x14ac:dyDescent="0.2">
      <c r="A631" s="220"/>
      <c r="B631" s="220"/>
      <c r="C631" s="220"/>
      <c r="D631" s="220"/>
      <c r="E631" s="220"/>
      <c r="F631" s="220"/>
      <c r="G631" s="220"/>
      <c r="H631" s="220"/>
      <c r="I631" s="220"/>
      <c r="J631" s="220"/>
      <c r="K631" s="217"/>
      <c r="L631" s="217"/>
      <c r="M631" s="219"/>
      <c r="N631" s="219"/>
      <c r="O631" s="219"/>
      <c r="P631" s="219"/>
      <c r="Q631" s="217"/>
      <c r="R631" s="217"/>
      <c r="S631" s="217"/>
      <c r="T631" s="217"/>
      <c r="U631" s="217"/>
      <c r="V631" s="217"/>
    </row>
    <row r="632" spans="1:22" ht="15.75" customHeight="1" x14ac:dyDescent="0.2">
      <c r="A632" s="220"/>
      <c r="B632" s="220"/>
      <c r="C632" s="220"/>
      <c r="D632" s="220"/>
      <c r="E632" s="220"/>
      <c r="F632" s="220"/>
      <c r="G632" s="220"/>
      <c r="H632" s="220"/>
      <c r="I632" s="220"/>
      <c r="J632" s="220"/>
      <c r="K632" s="217"/>
      <c r="L632" s="217"/>
      <c r="M632" s="219"/>
      <c r="N632" s="219"/>
      <c r="O632" s="219"/>
      <c r="P632" s="219"/>
      <c r="Q632" s="217"/>
      <c r="R632" s="217"/>
      <c r="S632" s="217"/>
      <c r="T632" s="217"/>
      <c r="U632" s="217"/>
      <c r="V632" s="217"/>
    </row>
    <row r="633" spans="1:22" ht="15.75" customHeight="1" x14ac:dyDescent="0.2">
      <c r="A633" s="220"/>
      <c r="B633" s="220"/>
      <c r="C633" s="220"/>
      <c r="D633" s="220"/>
      <c r="E633" s="220"/>
      <c r="F633" s="220"/>
      <c r="G633" s="220"/>
      <c r="H633" s="220"/>
      <c r="I633" s="220"/>
      <c r="J633" s="220"/>
      <c r="K633" s="217"/>
      <c r="L633" s="217"/>
      <c r="M633" s="219"/>
      <c r="N633" s="219"/>
      <c r="O633" s="219"/>
      <c r="P633" s="219"/>
      <c r="Q633" s="217"/>
      <c r="R633" s="217"/>
      <c r="S633" s="217"/>
      <c r="T633" s="217"/>
      <c r="U633" s="217"/>
      <c r="V633" s="217"/>
    </row>
    <row r="634" spans="1:22" ht="15.75" customHeight="1" x14ac:dyDescent="0.2">
      <c r="A634" s="220"/>
      <c r="B634" s="220"/>
      <c r="C634" s="220"/>
      <c r="D634" s="220"/>
      <c r="E634" s="220"/>
      <c r="F634" s="220"/>
      <c r="G634" s="220"/>
      <c r="H634" s="220"/>
      <c r="I634" s="220"/>
      <c r="J634" s="220"/>
      <c r="K634" s="217"/>
      <c r="L634" s="217"/>
      <c r="M634" s="219"/>
      <c r="N634" s="219"/>
      <c r="O634" s="219"/>
      <c r="P634" s="219"/>
      <c r="Q634" s="217"/>
      <c r="R634" s="217"/>
      <c r="S634" s="217"/>
      <c r="T634" s="217"/>
      <c r="U634" s="217"/>
      <c r="V634" s="217"/>
    </row>
    <row r="635" spans="1:22" ht="15.75" customHeight="1" x14ac:dyDescent="0.2">
      <c r="A635" s="220"/>
      <c r="B635" s="220"/>
      <c r="C635" s="220"/>
      <c r="D635" s="220"/>
      <c r="E635" s="220"/>
      <c r="F635" s="220"/>
      <c r="G635" s="220"/>
      <c r="H635" s="220"/>
      <c r="I635" s="220"/>
      <c r="J635" s="220"/>
      <c r="K635" s="217"/>
      <c r="L635" s="217"/>
      <c r="M635" s="219"/>
      <c r="N635" s="219"/>
      <c r="O635" s="219"/>
      <c r="P635" s="219"/>
      <c r="Q635" s="217"/>
      <c r="R635" s="217"/>
      <c r="S635" s="217"/>
      <c r="T635" s="217"/>
      <c r="U635" s="217"/>
      <c r="V635" s="217"/>
    </row>
    <row r="636" spans="1:22" ht="15.75" customHeight="1" x14ac:dyDescent="0.2">
      <c r="A636" s="220"/>
      <c r="B636" s="220"/>
      <c r="C636" s="220"/>
      <c r="D636" s="220"/>
      <c r="E636" s="220"/>
      <c r="F636" s="220"/>
      <c r="G636" s="220"/>
      <c r="H636" s="220"/>
      <c r="I636" s="220"/>
      <c r="J636" s="220"/>
      <c r="K636" s="217"/>
      <c r="L636" s="217"/>
      <c r="M636" s="219"/>
      <c r="N636" s="219"/>
      <c r="O636" s="219"/>
      <c r="P636" s="219"/>
      <c r="Q636" s="217"/>
      <c r="R636" s="217"/>
      <c r="S636" s="217"/>
      <c r="T636" s="217"/>
      <c r="U636" s="217"/>
      <c r="V636" s="217"/>
    </row>
    <row r="637" spans="1:22" ht="15.75" customHeight="1" x14ac:dyDescent="0.2">
      <c r="A637" s="220"/>
      <c r="B637" s="220"/>
      <c r="C637" s="220"/>
      <c r="D637" s="220"/>
      <c r="E637" s="220"/>
      <c r="F637" s="220"/>
      <c r="G637" s="220"/>
      <c r="H637" s="220"/>
      <c r="I637" s="220"/>
      <c r="J637" s="220"/>
      <c r="K637" s="217"/>
      <c r="L637" s="217"/>
      <c r="M637" s="219"/>
      <c r="N637" s="219"/>
      <c r="O637" s="219"/>
      <c r="P637" s="219"/>
      <c r="Q637" s="217"/>
      <c r="R637" s="217"/>
      <c r="S637" s="217"/>
      <c r="T637" s="217"/>
      <c r="U637" s="217"/>
      <c r="V637" s="217"/>
    </row>
    <row r="638" spans="1:22" ht="15.75" customHeight="1" x14ac:dyDescent="0.2">
      <c r="A638" s="220"/>
      <c r="B638" s="220"/>
      <c r="C638" s="220"/>
      <c r="D638" s="220"/>
      <c r="E638" s="220"/>
      <c r="F638" s="220"/>
      <c r="G638" s="220"/>
      <c r="H638" s="220"/>
      <c r="I638" s="220"/>
      <c r="J638" s="220"/>
      <c r="K638" s="217"/>
      <c r="L638" s="217"/>
      <c r="M638" s="219"/>
      <c r="N638" s="219"/>
      <c r="O638" s="219"/>
      <c r="P638" s="219"/>
      <c r="Q638" s="217"/>
      <c r="R638" s="217"/>
      <c r="S638" s="217"/>
      <c r="T638" s="217"/>
      <c r="U638" s="217"/>
      <c r="V638" s="217"/>
    </row>
    <row r="639" spans="1:22" ht="15.75" customHeight="1" x14ac:dyDescent="0.2">
      <c r="A639" s="220"/>
      <c r="B639" s="220"/>
      <c r="C639" s="220"/>
      <c r="D639" s="220"/>
      <c r="E639" s="220"/>
      <c r="F639" s="220"/>
      <c r="G639" s="220"/>
      <c r="H639" s="220"/>
      <c r="I639" s="220"/>
      <c r="J639" s="220"/>
      <c r="K639" s="217"/>
      <c r="L639" s="217"/>
      <c r="M639" s="219"/>
      <c r="N639" s="219"/>
      <c r="O639" s="219"/>
      <c r="P639" s="219"/>
      <c r="Q639" s="217"/>
      <c r="R639" s="217"/>
      <c r="S639" s="217"/>
      <c r="T639" s="217"/>
      <c r="U639" s="217"/>
      <c r="V639" s="217"/>
    </row>
    <row r="640" spans="1:22" ht="15.75" customHeight="1" x14ac:dyDescent="0.2">
      <c r="A640" s="220"/>
      <c r="B640" s="220"/>
      <c r="C640" s="220"/>
      <c r="D640" s="220"/>
      <c r="E640" s="220"/>
      <c r="F640" s="220"/>
      <c r="G640" s="220"/>
      <c r="H640" s="220"/>
      <c r="I640" s="220"/>
      <c r="J640" s="220"/>
      <c r="K640" s="217"/>
      <c r="L640" s="217"/>
      <c r="M640" s="219"/>
      <c r="N640" s="219"/>
      <c r="O640" s="219"/>
      <c r="P640" s="219"/>
      <c r="Q640" s="217"/>
      <c r="R640" s="217"/>
      <c r="S640" s="217"/>
      <c r="T640" s="217"/>
      <c r="U640" s="217"/>
      <c r="V640" s="217"/>
    </row>
    <row r="641" spans="1:22" ht="15.75" customHeight="1" x14ac:dyDescent="0.2">
      <c r="A641" s="220"/>
      <c r="B641" s="220"/>
      <c r="C641" s="220"/>
      <c r="D641" s="220"/>
      <c r="E641" s="220"/>
      <c r="F641" s="220"/>
      <c r="G641" s="220"/>
      <c r="H641" s="220"/>
      <c r="I641" s="220"/>
      <c r="J641" s="220"/>
      <c r="K641" s="217"/>
      <c r="L641" s="217"/>
      <c r="M641" s="219"/>
      <c r="N641" s="219"/>
      <c r="O641" s="219"/>
      <c r="P641" s="219"/>
      <c r="Q641" s="217"/>
      <c r="R641" s="217"/>
      <c r="S641" s="217"/>
      <c r="T641" s="217"/>
      <c r="U641" s="217"/>
      <c r="V641" s="217"/>
    </row>
    <row r="642" spans="1:22" ht="15.75" customHeight="1" x14ac:dyDescent="0.2">
      <c r="A642" s="220"/>
      <c r="B642" s="220"/>
      <c r="C642" s="220"/>
      <c r="D642" s="220"/>
      <c r="E642" s="220"/>
      <c r="F642" s="220"/>
      <c r="G642" s="220"/>
      <c r="H642" s="220"/>
      <c r="I642" s="220"/>
      <c r="J642" s="220"/>
      <c r="K642" s="217"/>
      <c r="L642" s="217"/>
      <c r="M642" s="219"/>
      <c r="N642" s="219"/>
      <c r="O642" s="219"/>
      <c r="P642" s="219"/>
      <c r="Q642" s="217"/>
      <c r="R642" s="217"/>
      <c r="S642" s="217"/>
      <c r="T642" s="217"/>
      <c r="U642" s="217"/>
      <c r="V642" s="217"/>
    </row>
    <row r="643" spans="1:22" ht="15.75" customHeight="1" x14ac:dyDescent="0.2">
      <c r="A643" s="220"/>
      <c r="B643" s="220"/>
      <c r="C643" s="220"/>
      <c r="D643" s="220"/>
      <c r="E643" s="220"/>
      <c r="F643" s="220"/>
      <c r="G643" s="220"/>
      <c r="H643" s="220"/>
      <c r="I643" s="220"/>
      <c r="J643" s="220"/>
      <c r="K643" s="217"/>
      <c r="L643" s="217"/>
      <c r="M643" s="219"/>
      <c r="N643" s="219"/>
      <c r="O643" s="219"/>
      <c r="P643" s="219"/>
      <c r="Q643" s="217"/>
      <c r="R643" s="217"/>
      <c r="S643" s="217"/>
      <c r="T643" s="217"/>
      <c r="U643" s="217"/>
      <c r="V643" s="217"/>
    </row>
    <row r="644" spans="1:22" ht="15.75" customHeight="1" x14ac:dyDescent="0.2">
      <c r="A644" s="220"/>
      <c r="B644" s="220"/>
      <c r="C644" s="220"/>
      <c r="D644" s="220"/>
      <c r="E644" s="220"/>
      <c r="F644" s="220"/>
      <c r="G644" s="220"/>
      <c r="H644" s="220"/>
      <c r="I644" s="220"/>
      <c r="J644" s="220"/>
      <c r="K644" s="217"/>
      <c r="L644" s="217"/>
      <c r="M644" s="219"/>
      <c r="N644" s="219"/>
      <c r="O644" s="219"/>
      <c r="P644" s="219"/>
      <c r="Q644" s="217"/>
      <c r="R644" s="217"/>
      <c r="S644" s="217"/>
      <c r="T644" s="217"/>
      <c r="U644" s="217"/>
      <c r="V644" s="217"/>
    </row>
    <row r="645" spans="1:22" ht="15.75" customHeight="1" x14ac:dyDescent="0.2">
      <c r="A645" s="220"/>
      <c r="B645" s="220"/>
      <c r="C645" s="220"/>
      <c r="D645" s="220"/>
      <c r="E645" s="220"/>
      <c r="F645" s="220"/>
      <c r="G645" s="220"/>
      <c r="H645" s="220"/>
      <c r="I645" s="220"/>
      <c r="J645" s="220"/>
      <c r="K645" s="217"/>
      <c r="L645" s="217"/>
      <c r="M645" s="219"/>
      <c r="N645" s="219"/>
      <c r="O645" s="219"/>
      <c r="P645" s="219"/>
      <c r="Q645" s="217"/>
      <c r="R645" s="217"/>
      <c r="S645" s="217"/>
      <c r="T645" s="217"/>
      <c r="U645" s="217"/>
      <c r="V645" s="217"/>
    </row>
    <row r="646" spans="1:22" ht="15.75" customHeight="1" x14ac:dyDescent="0.2">
      <c r="A646" s="220"/>
      <c r="B646" s="220"/>
      <c r="C646" s="220"/>
      <c r="D646" s="220"/>
      <c r="E646" s="220"/>
      <c r="F646" s="220"/>
      <c r="G646" s="220"/>
      <c r="H646" s="220"/>
      <c r="I646" s="220"/>
      <c r="J646" s="220"/>
      <c r="K646" s="217"/>
      <c r="L646" s="217"/>
      <c r="M646" s="219"/>
      <c r="N646" s="219"/>
      <c r="O646" s="219"/>
      <c r="P646" s="219"/>
      <c r="Q646" s="217"/>
      <c r="R646" s="217"/>
      <c r="S646" s="217"/>
      <c r="T646" s="217"/>
      <c r="U646" s="217"/>
      <c r="V646" s="217"/>
    </row>
    <row r="647" spans="1:22" ht="15.75" customHeight="1" x14ac:dyDescent="0.2">
      <c r="A647" s="220"/>
      <c r="B647" s="220"/>
      <c r="C647" s="220"/>
      <c r="D647" s="220"/>
      <c r="E647" s="220"/>
      <c r="F647" s="220"/>
      <c r="G647" s="220"/>
      <c r="H647" s="220"/>
      <c r="I647" s="220"/>
      <c r="J647" s="220"/>
      <c r="K647" s="217"/>
      <c r="L647" s="217"/>
      <c r="M647" s="219"/>
      <c r="N647" s="219"/>
      <c r="O647" s="219"/>
      <c r="P647" s="219"/>
      <c r="Q647" s="217"/>
      <c r="R647" s="217"/>
      <c r="S647" s="217"/>
      <c r="T647" s="217"/>
      <c r="U647" s="217"/>
      <c r="V647" s="217"/>
    </row>
    <row r="648" spans="1:22" ht="15.75" customHeight="1" x14ac:dyDescent="0.2">
      <c r="A648" s="220"/>
      <c r="B648" s="220"/>
      <c r="C648" s="220"/>
      <c r="D648" s="220"/>
      <c r="E648" s="220"/>
      <c r="F648" s="220"/>
      <c r="G648" s="220"/>
      <c r="H648" s="220"/>
      <c r="I648" s="220"/>
      <c r="J648" s="220"/>
      <c r="K648" s="217"/>
      <c r="L648" s="217"/>
      <c r="M648" s="219"/>
      <c r="N648" s="219"/>
      <c r="O648" s="219"/>
      <c r="P648" s="219"/>
      <c r="Q648" s="217"/>
      <c r="R648" s="217"/>
      <c r="S648" s="217"/>
      <c r="T648" s="217"/>
      <c r="U648" s="217"/>
      <c r="V648" s="217"/>
    </row>
    <row r="649" spans="1:22" ht="15.75" customHeight="1" x14ac:dyDescent="0.2">
      <c r="A649" s="220"/>
      <c r="B649" s="220"/>
      <c r="C649" s="220"/>
      <c r="D649" s="220"/>
      <c r="E649" s="220"/>
      <c r="F649" s="220"/>
      <c r="G649" s="220"/>
      <c r="H649" s="220"/>
      <c r="I649" s="220"/>
      <c r="J649" s="220"/>
      <c r="K649" s="217"/>
      <c r="L649" s="217"/>
      <c r="M649" s="219"/>
      <c r="N649" s="219"/>
      <c r="O649" s="219"/>
      <c r="P649" s="219"/>
      <c r="Q649" s="217"/>
      <c r="R649" s="217"/>
      <c r="S649" s="217"/>
      <c r="T649" s="217"/>
      <c r="U649" s="217"/>
      <c r="V649" s="217"/>
    </row>
    <row r="650" spans="1:22" ht="15.75" customHeight="1" x14ac:dyDescent="0.2">
      <c r="A650" s="220"/>
      <c r="B650" s="220"/>
      <c r="C650" s="220"/>
      <c r="D650" s="220"/>
      <c r="E650" s="220"/>
      <c r="F650" s="220"/>
      <c r="G650" s="220"/>
      <c r="H650" s="220"/>
      <c r="I650" s="220"/>
      <c r="J650" s="220"/>
      <c r="K650" s="217"/>
      <c r="L650" s="217"/>
      <c r="M650" s="219"/>
      <c r="N650" s="219"/>
      <c r="O650" s="219"/>
      <c r="P650" s="219"/>
      <c r="Q650" s="217"/>
      <c r="R650" s="217"/>
      <c r="S650" s="217"/>
      <c r="T650" s="217"/>
      <c r="U650" s="217"/>
      <c r="V650" s="217"/>
    </row>
    <row r="651" spans="1:22" ht="15.75" customHeight="1" x14ac:dyDescent="0.2">
      <c r="A651" s="220"/>
      <c r="B651" s="220"/>
      <c r="C651" s="220"/>
      <c r="D651" s="220"/>
      <c r="E651" s="220"/>
      <c r="F651" s="220"/>
      <c r="G651" s="220"/>
      <c r="H651" s="220"/>
      <c r="I651" s="220"/>
      <c r="J651" s="220"/>
      <c r="K651" s="217"/>
      <c r="L651" s="217"/>
      <c r="M651" s="219"/>
      <c r="N651" s="219"/>
      <c r="O651" s="219"/>
      <c r="P651" s="219"/>
      <c r="Q651" s="217"/>
      <c r="R651" s="217"/>
      <c r="S651" s="217"/>
      <c r="T651" s="217"/>
      <c r="U651" s="217"/>
      <c r="V651" s="217"/>
    </row>
    <row r="652" spans="1:22" ht="15.75" customHeight="1" x14ac:dyDescent="0.2">
      <c r="A652" s="220"/>
      <c r="B652" s="220"/>
      <c r="C652" s="220"/>
      <c r="D652" s="220"/>
      <c r="E652" s="220"/>
      <c r="F652" s="220"/>
      <c r="G652" s="220"/>
      <c r="H652" s="220"/>
      <c r="I652" s="220"/>
      <c r="J652" s="220"/>
      <c r="K652" s="217"/>
      <c r="L652" s="217"/>
      <c r="M652" s="219"/>
      <c r="N652" s="219"/>
      <c r="O652" s="219"/>
      <c r="P652" s="219"/>
      <c r="Q652" s="217"/>
      <c r="R652" s="217"/>
      <c r="S652" s="217"/>
      <c r="T652" s="217"/>
      <c r="U652" s="217"/>
      <c r="V652" s="217"/>
    </row>
    <row r="653" spans="1:22" ht="15.75" customHeight="1" x14ac:dyDescent="0.2">
      <c r="A653" s="220"/>
      <c r="B653" s="220"/>
      <c r="C653" s="220"/>
      <c r="D653" s="220"/>
      <c r="E653" s="220"/>
      <c r="F653" s="220"/>
      <c r="G653" s="220"/>
      <c r="H653" s="220"/>
      <c r="I653" s="220"/>
      <c r="J653" s="220"/>
      <c r="K653" s="217"/>
      <c r="L653" s="217"/>
      <c r="M653" s="219"/>
      <c r="N653" s="219"/>
      <c r="O653" s="219"/>
      <c r="P653" s="219"/>
      <c r="Q653" s="217"/>
      <c r="R653" s="217"/>
      <c r="S653" s="217"/>
      <c r="T653" s="217"/>
      <c r="U653" s="217"/>
      <c r="V653" s="217"/>
    </row>
    <row r="654" spans="1:22" ht="15.75" customHeight="1" x14ac:dyDescent="0.2">
      <c r="A654" s="220"/>
      <c r="B654" s="220"/>
      <c r="C654" s="220"/>
      <c r="D654" s="220"/>
      <c r="E654" s="220"/>
      <c r="F654" s="220"/>
      <c r="G654" s="220"/>
      <c r="H654" s="220"/>
      <c r="I654" s="220"/>
      <c r="J654" s="220"/>
      <c r="K654" s="217"/>
      <c r="L654" s="217"/>
      <c r="M654" s="219"/>
      <c r="N654" s="219"/>
      <c r="O654" s="219"/>
      <c r="P654" s="219"/>
      <c r="Q654" s="217"/>
      <c r="R654" s="217"/>
      <c r="S654" s="217"/>
      <c r="T654" s="217"/>
      <c r="U654" s="217"/>
      <c r="V654" s="217"/>
    </row>
    <row r="655" spans="1:22" ht="15.75" customHeight="1" x14ac:dyDescent="0.2">
      <c r="A655" s="220"/>
      <c r="B655" s="220"/>
      <c r="C655" s="220"/>
      <c r="D655" s="220"/>
      <c r="E655" s="220"/>
      <c r="F655" s="220"/>
      <c r="G655" s="220"/>
      <c r="H655" s="220"/>
      <c r="I655" s="220"/>
      <c r="J655" s="220"/>
      <c r="K655" s="217"/>
      <c r="L655" s="217"/>
      <c r="M655" s="219"/>
      <c r="N655" s="219"/>
      <c r="O655" s="219"/>
      <c r="P655" s="219"/>
      <c r="Q655" s="217"/>
      <c r="R655" s="217"/>
      <c r="S655" s="217"/>
      <c r="T655" s="217"/>
      <c r="U655" s="217"/>
      <c r="V655" s="217"/>
    </row>
    <row r="656" spans="1:22" ht="15.75" customHeight="1" x14ac:dyDescent="0.2">
      <c r="A656" s="220"/>
      <c r="B656" s="220"/>
      <c r="C656" s="220"/>
      <c r="D656" s="220"/>
      <c r="E656" s="220"/>
      <c r="F656" s="220"/>
      <c r="G656" s="220"/>
      <c r="H656" s="220"/>
      <c r="I656" s="220"/>
      <c r="J656" s="220"/>
      <c r="K656" s="217"/>
      <c r="L656" s="217"/>
      <c r="M656" s="219"/>
      <c r="N656" s="219"/>
      <c r="O656" s="219"/>
      <c r="P656" s="219"/>
      <c r="Q656" s="217"/>
      <c r="R656" s="217"/>
      <c r="S656" s="217"/>
      <c r="T656" s="217"/>
      <c r="U656" s="217"/>
      <c r="V656" s="217"/>
    </row>
    <row r="657" spans="1:22" ht="15.75" customHeight="1" x14ac:dyDescent="0.2">
      <c r="A657" s="220"/>
      <c r="B657" s="220"/>
      <c r="C657" s="220"/>
      <c r="D657" s="220"/>
      <c r="E657" s="220"/>
      <c r="F657" s="220"/>
      <c r="G657" s="220"/>
      <c r="H657" s="220"/>
      <c r="I657" s="220"/>
      <c r="J657" s="220"/>
      <c r="K657" s="217"/>
      <c r="L657" s="217"/>
      <c r="M657" s="219"/>
      <c r="N657" s="219"/>
      <c r="O657" s="219"/>
      <c r="P657" s="219"/>
      <c r="Q657" s="217"/>
      <c r="R657" s="217"/>
      <c r="S657" s="217"/>
      <c r="T657" s="217"/>
      <c r="U657" s="217"/>
      <c r="V657" s="217"/>
    </row>
    <row r="658" spans="1:22" ht="15.75" customHeight="1" x14ac:dyDescent="0.2">
      <c r="A658" s="220"/>
      <c r="B658" s="220"/>
      <c r="C658" s="220"/>
      <c r="D658" s="220"/>
      <c r="E658" s="220"/>
      <c r="F658" s="220"/>
      <c r="G658" s="220"/>
      <c r="H658" s="220"/>
      <c r="I658" s="220"/>
      <c r="J658" s="220"/>
      <c r="K658" s="217"/>
      <c r="L658" s="217"/>
      <c r="M658" s="219"/>
      <c r="N658" s="219"/>
      <c r="O658" s="219"/>
      <c r="P658" s="219"/>
      <c r="Q658" s="217"/>
      <c r="R658" s="217"/>
      <c r="S658" s="217"/>
      <c r="T658" s="217"/>
      <c r="U658" s="217"/>
      <c r="V658" s="217"/>
    </row>
    <row r="659" spans="1:22" ht="15.75" customHeight="1" x14ac:dyDescent="0.2">
      <c r="A659" s="220"/>
      <c r="B659" s="220"/>
      <c r="C659" s="220"/>
      <c r="D659" s="220"/>
      <c r="E659" s="220"/>
      <c r="F659" s="220"/>
      <c r="G659" s="220"/>
      <c r="H659" s="220"/>
      <c r="I659" s="220"/>
      <c r="J659" s="220"/>
      <c r="K659" s="217"/>
      <c r="L659" s="217"/>
      <c r="M659" s="219"/>
      <c r="N659" s="219"/>
      <c r="O659" s="219"/>
      <c r="P659" s="219"/>
      <c r="Q659" s="217"/>
      <c r="R659" s="217"/>
      <c r="S659" s="217"/>
      <c r="T659" s="217"/>
      <c r="U659" s="217"/>
      <c r="V659" s="217"/>
    </row>
    <row r="660" spans="1:22" ht="15.75" customHeight="1" x14ac:dyDescent="0.2">
      <c r="A660" s="220"/>
      <c r="B660" s="220"/>
      <c r="C660" s="220"/>
      <c r="D660" s="220"/>
      <c r="E660" s="220"/>
      <c r="F660" s="220"/>
      <c r="G660" s="220"/>
      <c r="H660" s="220"/>
      <c r="I660" s="220"/>
      <c r="J660" s="220"/>
      <c r="K660" s="217"/>
      <c r="L660" s="217"/>
      <c r="M660" s="219"/>
      <c r="N660" s="219"/>
      <c r="O660" s="219"/>
      <c r="P660" s="219"/>
      <c r="Q660" s="217"/>
      <c r="R660" s="217"/>
      <c r="S660" s="217"/>
      <c r="T660" s="217"/>
      <c r="U660" s="217"/>
      <c r="V660" s="217"/>
    </row>
    <row r="661" spans="1:22" ht="15.75" customHeight="1" x14ac:dyDescent="0.2">
      <c r="A661" s="220"/>
      <c r="B661" s="220"/>
      <c r="C661" s="220"/>
      <c r="D661" s="220"/>
      <c r="E661" s="220"/>
      <c r="F661" s="220"/>
      <c r="G661" s="220"/>
      <c r="H661" s="220"/>
      <c r="I661" s="220"/>
      <c r="J661" s="220"/>
      <c r="K661" s="217"/>
      <c r="L661" s="217"/>
      <c r="M661" s="219"/>
      <c r="N661" s="219"/>
      <c r="O661" s="219"/>
      <c r="P661" s="219"/>
      <c r="Q661" s="217"/>
      <c r="R661" s="217"/>
      <c r="S661" s="217"/>
      <c r="T661" s="217"/>
      <c r="U661" s="217"/>
      <c r="V661" s="217"/>
    </row>
    <row r="662" spans="1:22" ht="15.75" customHeight="1" x14ac:dyDescent="0.2">
      <c r="A662" s="220"/>
      <c r="B662" s="220"/>
      <c r="C662" s="220"/>
      <c r="D662" s="220"/>
      <c r="E662" s="220"/>
      <c r="F662" s="220"/>
      <c r="G662" s="220"/>
      <c r="H662" s="220"/>
      <c r="I662" s="220"/>
      <c r="J662" s="220"/>
      <c r="K662" s="217"/>
      <c r="L662" s="217"/>
      <c r="M662" s="219"/>
      <c r="N662" s="219"/>
      <c r="O662" s="219"/>
      <c r="P662" s="219"/>
      <c r="Q662" s="217"/>
      <c r="R662" s="217"/>
      <c r="S662" s="217"/>
      <c r="T662" s="217"/>
      <c r="U662" s="217"/>
      <c r="V662" s="217"/>
    </row>
    <row r="663" spans="1:22" ht="15.75" customHeight="1" x14ac:dyDescent="0.2">
      <c r="A663" s="220"/>
      <c r="B663" s="220"/>
      <c r="C663" s="220"/>
      <c r="D663" s="220"/>
      <c r="E663" s="220"/>
      <c r="F663" s="220"/>
      <c r="G663" s="220"/>
      <c r="H663" s="220"/>
      <c r="I663" s="220"/>
      <c r="J663" s="220"/>
      <c r="K663" s="217"/>
      <c r="L663" s="217"/>
      <c r="M663" s="219"/>
      <c r="N663" s="219"/>
      <c r="O663" s="219"/>
      <c r="P663" s="219"/>
      <c r="Q663" s="217"/>
      <c r="R663" s="217"/>
      <c r="S663" s="217"/>
      <c r="T663" s="217"/>
      <c r="U663" s="217"/>
      <c r="V663" s="217"/>
    </row>
    <row r="664" spans="1:22" ht="15.75" customHeight="1" x14ac:dyDescent="0.2">
      <c r="A664" s="220"/>
      <c r="B664" s="220"/>
      <c r="C664" s="220"/>
      <c r="D664" s="220"/>
      <c r="E664" s="220"/>
      <c r="F664" s="220"/>
      <c r="G664" s="220"/>
      <c r="H664" s="220"/>
      <c r="I664" s="220"/>
      <c r="J664" s="220"/>
      <c r="K664" s="217"/>
      <c r="L664" s="217"/>
      <c r="M664" s="219"/>
      <c r="N664" s="219"/>
      <c r="O664" s="219"/>
      <c r="P664" s="219"/>
      <c r="Q664" s="217"/>
      <c r="R664" s="217"/>
      <c r="S664" s="217"/>
      <c r="T664" s="217"/>
      <c r="U664" s="217"/>
      <c r="V664" s="217"/>
    </row>
    <row r="665" spans="1:22" ht="15.75" customHeight="1" x14ac:dyDescent="0.2">
      <c r="A665" s="220"/>
      <c r="B665" s="220"/>
      <c r="C665" s="220"/>
      <c r="D665" s="220"/>
      <c r="E665" s="220"/>
      <c r="F665" s="220"/>
      <c r="G665" s="220"/>
      <c r="H665" s="220"/>
      <c r="I665" s="220"/>
      <c r="J665" s="220"/>
      <c r="K665" s="217"/>
      <c r="L665" s="217"/>
      <c r="M665" s="219"/>
      <c r="N665" s="219"/>
      <c r="O665" s="219"/>
      <c r="P665" s="219"/>
      <c r="Q665" s="217"/>
      <c r="R665" s="217"/>
      <c r="S665" s="217"/>
      <c r="T665" s="217"/>
      <c r="U665" s="217"/>
      <c r="V665" s="217"/>
    </row>
    <row r="666" spans="1:22" ht="15.75" customHeight="1" x14ac:dyDescent="0.2">
      <c r="A666" s="220"/>
      <c r="B666" s="220"/>
      <c r="C666" s="220"/>
      <c r="D666" s="220"/>
      <c r="E666" s="220"/>
      <c r="F666" s="220"/>
      <c r="G666" s="220"/>
      <c r="H666" s="220"/>
      <c r="I666" s="220"/>
      <c r="J666" s="220"/>
      <c r="K666" s="217"/>
      <c r="L666" s="217"/>
      <c r="M666" s="219"/>
      <c r="N666" s="219"/>
      <c r="O666" s="219"/>
      <c r="P666" s="219"/>
      <c r="Q666" s="217"/>
      <c r="R666" s="217"/>
      <c r="S666" s="217"/>
      <c r="T666" s="217"/>
      <c r="U666" s="217"/>
      <c r="V666" s="217"/>
    </row>
    <row r="667" spans="1:22" ht="15.75" customHeight="1" x14ac:dyDescent="0.2">
      <c r="A667" s="220"/>
      <c r="B667" s="220"/>
      <c r="C667" s="220"/>
      <c r="D667" s="220"/>
      <c r="E667" s="220"/>
      <c r="F667" s="220"/>
      <c r="G667" s="220"/>
      <c r="H667" s="220"/>
      <c r="I667" s="220"/>
      <c r="J667" s="220"/>
      <c r="K667" s="217"/>
      <c r="L667" s="217"/>
      <c r="M667" s="219"/>
      <c r="N667" s="219"/>
      <c r="O667" s="219"/>
      <c r="P667" s="219"/>
      <c r="Q667" s="217"/>
      <c r="R667" s="217"/>
      <c r="S667" s="217"/>
      <c r="T667" s="217"/>
      <c r="U667" s="217"/>
      <c r="V667" s="217"/>
    </row>
    <row r="668" spans="1:22" ht="15.75" customHeight="1" x14ac:dyDescent="0.2">
      <c r="A668" s="220"/>
      <c r="B668" s="220"/>
      <c r="C668" s="220"/>
      <c r="D668" s="220"/>
      <c r="E668" s="220"/>
      <c r="F668" s="220"/>
      <c r="G668" s="220"/>
      <c r="H668" s="220"/>
      <c r="I668" s="220"/>
      <c r="J668" s="220"/>
      <c r="K668" s="217"/>
      <c r="L668" s="217"/>
      <c r="M668" s="219"/>
      <c r="N668" s="219"/>
      <c r="O668" s="219"/>
      <c r="P668" s="219"/>
      <c r="Q668" s="217"/>
      <c r="R668" s="217"/>
      <c r="S668" s="217"/>
      <c r="T668" s="217"/>
      <c r="U668" s="217"/>
      <c r="V668" s="217"/>
    </row>
    <row r="669" spans="1:22" ht="15.75" customHeight="1" x14ac:dyDescent="0.2">
      <c r="A669" s="220"/>
      <c r="B669" s="220"/>
      <c r="C669" s="220"/>
      <c r="D669" s="220"/>
      <c r="E669" s="220"/>
      <c r="F669" s="220"/>
      <c r="G669" s="220"/>
      <c r="H669" s="220"/>
      <c r="I669" s="220"/>
      <c r="J669" s="220"/>
      <c r="K669" s="217"/>
      <c r="L669" s="217"/>
      <c r="M669" s="219"/>
      <c r="N669" s="219"/>
      <c r="O669" s="219"/>
      <c r="P669" s="219"/>
      <c r="Q669" s="217"/>
      <c r="R669" s="217"/>
      <c r="S669" s="217"/>
      <c r="T669" s="217"/>
      <c r="U669" s="217"/>
      <c r="V669" s="217"/>
    </row>
    <row r="670" spans="1:22" ht="15.75" customHeight="1" x14ac:dyDescent="0.2">
      <c r="A670" s="220"/>
      <c r="B670" s="220"/>
      <c r="C670" s="220"/>
      <c r="D670" s="220"/>
      <c r="E670" s="220"/>
      <c r="F670" s="220"/>
      <c r="G670" s="220"/>
      <c r="H670" s="220"/>
      <c r="I670" s="220"/>
      <c r="J670" s="220"/>
      <c r="K670" s="217"/>
      <c r="L670" s="217"/>
      <c r="M670" s="219"/>
      <c r="N670" s="219"/>
      <c r="O670" s="219"/>
      <c r="P670" s="219"/>
      <c r="Q670" s="217"/>
      <c r="R670" s="217"/>
      <c r="S670" s="217"/>
      <c r="T670" s="217"/>
      <c r="U670" s="217"/>
      <c r="V670" s="217"/>
    </row>
    <row r="671" spans="1:22" ht="15.75" customHeight="1" x14ac:dyDescent="0.2">
      <c r="A671" s="220"/>
      <c r="B671" s="220"/>
      <c r="C671" s="220"/>
      <c r="D671" s="220"/>
      <c r="E671" s="220"/>
      <c r="F671" s="220"/>
      <c r="G671" s="220"/>
      <c r="H671" s="220"/>
      <c r="I671" s="220"/>
      <c r="J671" s="220"/>
      <c r="K671" s="217"/>
      <c r="L671" s="217"/>
      <c r="M671" s="219"/>
      <c r="N671" s="219"/>
      <c r="O671" s="219"/>
      <c r="P671" s="219"/>
      <c r="Q671" s="217"/>
      <c r="R671" s="217"/>
      <c r="S671" s="217"/>
      <c r="T671" s="217"/>
      <c r="U671" s="217"/>
      <c r="V671" s="217"/>
    </row>
    <row r="672" spans="1:22" ht="15.75" customHeight="1" x14ac:dyDescent="0.2">
      <c r="A672" s="220"/>
      <c r="B672" s="220"/>
      <c r="C672" s="220"/>
      <c r="D672" s="220"/>
      <c r="E672" s="220"/>
      <c r="F672" s="220"/>
      <c r="G672" s="220"/>
      <c r="H672" s="220"/>
      <c r="I672" s="220"/>
      <c r="J672" s="220"/>
      <c r="K672" s="217"/>
      <c r="L672" s="217"/>
      <c r="M672" s="219"/>
      <c r="N672" s="219"/>
      <c r="O672" s="219"/>
      <c r="P672" s="219"/>
      <c r="Q672" s="217"/>
      <c r="R672" s="217"/>
      <c r="S672" s="217"/>
      <c r="T672" s="217"/>
      <c r="U672" s="217"/>
      <c r="V672" s="217"/>
    </row>
    <row r="673" spans="1:22" ht="15.75" customHeight="1" x14ac:dyDescent="0.2">
      <c r="A673" s="220"/>
      <c r="B673" s="220"/>
      <c r="C673" s="220"/>
      <c r="D673" s="220"/>
      <c r="E673" s="220"/>
      <c r="F673" s="220"/>
      <c r="G673" s="220"/>
      <c r="H673" s="220"/>
      <c r="I673" s="220"/>
      <c r="J673" s="220"/>
      <c r="K673" s="217"/>
      <c r="L673" s="217"/>
      <c r="M673" s="219"/>
      <c r="N673" s="219"/>
      <c r="O673" s="219"/>
      <c r="P673" s="219"/>
      <c r="Q673" s="217"/>
      <c r="R673" s="217"/>
      <c r="S673" s="217"/>
      <c r="T673" s="217"/>
      <c r="U673" s="217"/>
      <c r="V673" s="217"/>
    </row>
    <row r="674" spans="1:22" ht="15.75" customHeight="1" x14ac:dyDescent="0.2">
      <c r="A674" s="220"/>
      <c r="B674" s="220"/>
      <c r="C674" s="220"/>
      <c r="D674" s="220"/>
      <c r="E674" s="220"/>
      <c r="F674" s="220"/>
      <c r="G674" s="220"/>
      <c r="H674" s="220"/>
      <c r="I674" s="220"/>
      <c r="J674" s="220"/>
      <c r="K674" s="217"/>
      <c r="L674" s="217"/>
      <c r="M674" s="219"/>
      <c r="N674" s="219"/>
      <c r="O674" s="219"/>
      <c r="P674" s="219"/>
      <c r="Q674" s="217"/>
      <c r="R674" s="217"/>
      <c r="S674" s="217"/>
      <c r="T674" s="217"/>
      <c r="U674" s="217"/>
      <c r="V674" s="217"/>
    </row>
    <row r="675" spans="1:22" ht="15.75" customHeight="1" x14ac:dyDescent="0.2">
      <c r="A675" s="220"/>
      <c r="B675" s="220"/>
      <c r="C675" s="220"/>
      <c r="D675" s="220"/>
      <c r="E675" s="220"/>
      <c r="F675" s="220"/>
      <c r="G675" s="220"/>
      <c r="H675" s="220"/>
      <c r="I675" s="220"/>
      <c r="J675" s="220"/>
      <c r="K675" s="217"/>
      <c r="L675" s="217"/>
      <c r="M675" s="219"/>
      <c r="N675" s="219"/>
      <c r="O675" s="219"/>
      <c r="P675" s="219"/>
      <c r="Q675" s="217"/>
      <c r="R675" s="217"/>
      <c r="S675" s="217"/>
      <c r="T675" s="217"/>
      <c r="U675" s="217"/>
      <c r="V675" s="217"/>
    </row>
    <row r="676" spans="1:22" ht="15.75" customHeight="1" x14ac:dyDescent="0.2">
      <c r="A676" s="220"/>
      <c r="B676" s="220"/>
      <c r="C676" s="220"/>
      <c r="D676" s="220"/>
      <c r="E676" s="220"/>
      <c r="F676" s="220"/>
      <c r="G676" s="220"/>
      <c r="H676" s="220"/>
      <c r="I676" s="220"/>
      <c r="J676" s="220"/>
      <c r="K676" s="217"/>
      <c r="L676" s="217"/>
      <c r="M676" s="219"/>
      <c r="N676" s="219"/>
      <c r="O676" s="219"/>
      <c r="P676" s="219"/>
      <c r="Q676" s="217"/>
      <c r="R676" s="217"/>
      <c r="S676" s="217"/>
      <c r="T676" s="217"/>
      <c r="U676" s="217"/>
      <c r="V676" s="217"/>
    </row>
    <row r="677" spans="1:22" ht="15.75" customHeight="1" x14ac:dyDescent="0.2">
      <c r="A677" s="220"/>
      <c r="B677" s="220"/>
      <c r="C677" s="220"/>
      <c r="D677" s="220"/>
      <c r="E677" s="220"/>
      <c r="F677" s="220"/>
      <c r="G677" s="220"/>
      <c r="H677" s="220"/>
      <c r="I677" s="220"/>
      <c r="J677" s="220"/>
      <c r="K677" s="217"/>
      <c r="L677" s="217"/>
      <c r="M677" s="219"/>
      <c r="N677" s="219"/>
      <c r="O677" s="219"/>
      <c r="P677" s="219"/>
      <c r="Q677" s="217"/>
      <c r="R677" s="217"/>
      <c r="S677" s="217"/>
      <c r="T677" s="217"/>
      <c r="U677" s="217"/>
      <c r="V677" s="217"/>
    </row>
    <row r="678" spans="1:22" ht="15.75" customHeight="1" x14ac:dyDescent="0.2">
      <c r="A678" s="220"/>
      <c r="B678" s="220"/>
      <c r="C678" s="220"/>
      <c r="D678" s="220"/>
      <c r="E678" s="220"/>
      <c r="F678" s="220"/>
      <c r="G678" s="220"/>
      <c r="H678" s="220"/>
      <c r="I678" s="220"/>
      <c r="J678" s="220"/>
      <c r="K678" s="217"/>
      <c r="L678" s="217"/>
      <c r="M678" s="219"/>
      <c r="N678" s="219"/>
      <c r="O678" s="219"/>
      <c r="P678" s="219"/>
      <c r="Q678" s="217"/>
      <c r="R678" s="217"/>
      <c r="S678" s="217"/>
      <c r="T678" s="217"/>
      <c r="U678" s="217"/>
      <c r="V678" s="217"/>
    </row>
    <row r="679" spans="1:22" ht="15.75" customHeight="1" x14ac:dyDescent="0.2">
      <c r="A679" s="220"/>
      <c r="B679" s="220"/>
      <c r="C679" s="220"/>
      <c r="D679" s="220"/>
      <c r="E679" s="220"/>
      <c r="F679" s="220"/>
      <c r="G679" s="220"/>
      <c r="H679" s="220"/>
      <c r="I679" s="220"/>
      <c r="J679" s="220"/>
      <c r="K679" s="217"/>
      <c r="L679" s="217"/>
      <c r="M679" s="219"/>
      <c r="N679" s="219"/>
      <c r="O679" s="219"/>
      <c r="P679" s="219"/>
      <c r="Q679" s="217"/>
      <c r="R679" s="217"/>
      <c r="S679" s="217"/>
      <c r="T679" s="217"/>
      <c r="U679" s="217"/>
      <c r="V679" s="217"/>
    </row>
    <row r="680" spans="1:22" ht="15.75" customHeight="1" x14ac:dyDescent="0.2">
      <c r="A680" s="220"/>
      <c r="B680" s="220"/>
      <c r="C680" s="220"/>
      <c r="D680" s="220"/>
      <c r="E680" s="220"/>
      <c r="F680" s="220"/>
      <c r="G680" s="220"/>
      <c r="H680" s="220"/>
      <c r="I680" s="220"/>
      <c r="J680" s="220"/>
      <c r="K680" s="217"/>
      <c r="L680" s="217"/>
      <c r="M680" s="219"/>
      <c r="N680" s="219"/>
      <c r="O680" s="219"/>
      <c r="P680" s="219"/>
      <c r="Q680" s="217"/>
      <c r="R680" s="217"/>
      <c r="S680" s="217"/>
      <c r="T680" s="217"/>
      <c r="U680" s="217"/>
      <c r="V680" s="217"/>
    </row>
    <row r="681" spans="1:22" ht="15.75" customHeight="1" x14ac:dyDescent="0.2">
      <c r="A681" s="220"/>
      <c r="B681" s="220"/>
      <c r="C681" s="220"/>
      <c r="D681" s="220"/>
      <c r="E681" s="220"/>
      <c r="F681" s="220"/>
      <c r="G681" s="220"/>
      <c r="H681" s="220"/>
      <c r="I681" s="220"/>
      <c r="J681" s="220"/>
      <c r="K681" s="217"/>
      <c r="L681" s="217"/>
      <c r="M681" s="219"/>
      <c r="N681" s="219"/>
      <c r="O681" s="219"/>
      <c r="P681" s="219"/>
      <c r="Q681" s="217"/>
      <c r="R681" s="217"/>
      <c r="S681" s="217"/>
      <c r="T681" s="217"/>
      <c r="U681" s="217"/>
      <c r="V681" s="217"/>
    </row>
    <row r="682" spans="1:22" ht="15.75" customHeight="1" x14ac:dyDescent="0.2">
      <c r="A682" s="220"/>
      <c r="B682" s="220"/>
      <c r="C682" s="220"/>
      <c r="D682" s="220"/>
      <c r="E682" s="220"/>
      <c r="F682" s="220"/>
      <c r="G682" s="220"/>
      <c r="H682" s="220"/>
      <c r="I682" s="220"/>
      <c r="J682" s="220"/>
      <c r="K682" s="217"/>
      <c r="L682" s="217"/>
      <c r="M682" s="219"/>
      <c r="N682" s="219"/>
      <c r="O682" s="219"/>
      <c r="P682" s="219"/>
      <c r="Q682" s="217"/>
      <c r="R682" s="217"/>
      <c r="S682" s="217"/>
      <c r="T682" s="217"/>
      <c r="U682" s="217"/>
      <c r="V682" s="217"/>
    </row>
    <row r="683" spans="1:22" ht="15.75" customHeight="1" x14ac:dyDescent="0.2">
      <c r="A683" s="220"/>
      <c r="B683" s="220"/>
      <c r="C683" s="220"/>
      <c r="D683" s="220"/>
      <c r="E683" s="220"/>
      <c r="F683" s="220"/>
      <c r="G683" s="220"/>
      <c r="H683" s="220"/>
      <c r="I683" s="220"/>
      <c r="J683" s="220"/>
      <c r="K683" s="217"/>
      <c r="L683" s="217"/>
      <c r="M683" s="219"/>
      <c r="N683" s="219"/>
      <c r="O683" s="219"/>
      <c r="P683" s="219"/>
      <c r="Q683" s="217"/>
      <c r="R683" s="217"/>
      <c r="S683" s="217"/>
      <c r="T683" s="217"/>
      <c r="U683" s="217"/>
      <c r="V683" s="217"/>
    </row>
    <row r="684" spans="1:22" ht="15.75" customHeight="1" x14ac:dyDescent="0.2">
      <c r="A684" s="220"/>
      <c r="B684" s="220"/>
      <c r="C684" s="220"/>
      <c r="D684" s="220"/>
      <c r="E684" s="220"/>
      <c r="F684" s="220"/>
      <c r="G684" s="220"/>
      <c r="H684" s="220"/>
      <c r="I684" s="220"/>
      <c r="J684" s="220"/>
      <c r="K684" s="217"/>
      <c r="L684" s="217"/>
      <c r="M684" s="219"/>
      <c r="N684" s="219"/>
      <c r="O684" s="219"/>
      <c r="P684" s="219"/>
      <c r="Q684" s="217"/>
      <c r="R684" s="217"/>
      <c r="S684" s="217"/>
      <c r="T684" s="217"/>
      <c r="U684" s="217"/>
      <c r="V684" s="217"/>
    </row>
    <row r="685" spans="1:22" ht="15.75" customHeight="1" x14ac:dyDescent="0.2">
      <c r="A685" s="220"/>
      <c r="B685" s="220"/>
      <c r="C685" s="220"/>
      <c r="D685" s="220"/>
      <c r="E685" s="220"/>
      <c r="F685" s="220"/>
      <c r="G685" s="220"/>
      <c r="H685" s="220"/>
      <c r="I685" s="220"/>
      <c r="J685" s="220"/>
      <c r="K685" s="217"/>
      <c r="L685" s="217"/>
      <c r="M685" s="219"/>
      <c r="N685" s="219"/>
      <c r="O685" s="219"/>
      <c r="P685" s="219"/>
      <c r="Q685" s="217"/>
      <c r="R685" s="217"/>
      <c r="S685" s="217"/>
      <c r="T685" s="217"/>
      <c r="U685" s="217"/>
      <c r="V685" s="217"/>
    </row>
    <row r="686" spans="1:22" ht="15.75" customHeight="1" x14ac:dyDescent="0.2">
      <c r="A686" s="220"/>
      <c r="B686" s="220"/>
      <c r="C686" s="220"/>
      <c r="D686" s="220"/>
      <c r="E686" s="220"/>
      <c r="F686" s="220"/>
      <c r="G686" s="220"/>
      <c r="H686" s="220"/>
      <c r="I686" s="220"/>
      <c r="J686" s="220"/>
      <c r="K686" s="217"/>
      <c r="L686" s="217"/>
      <c r="M686" s="219"/>
      <c r="N686" s="219"/>
      <c r="O686" s="219"/>
      <c r="P686" s="219"/>
      <c r="Q686" s="217"/>
      <c r="R686" s="217"/>
      <c r="S686" s="217"/>
      <c r="T686" s="217"/>
      <c r="U686" s="217"/>
      <c r="V686" s="217"/>
    </row>
    <row r="687" spans="1:22" ht="15.75" customHeight="1" x14ac:dyDescent="0.2">
      <c r="A687" s="220"/>
      <c r="B687" s="220"/>
      <c r="C687" s="220"/>
      <c r="D687" s="220"/>
      <c r="E687" s="220"/>
      <c r="F687" s="220"/>
      <c r="G687" s="220"/>
      <c r="H687" s="220"/>
      <c r="I687" s="220"/>
      <c r="J687" s="220"/>
      <c r="K687" s="217"/>
      <c r="L687" s="217"/>
      <c r="M687" s="219"/>
      <c r="N687" s="219"/>
      <c r="O687" s="219"/>
      <c r="P687" s="219"/>
      <c r="Q687" s="217"/>
      <c r="R687" s="217"/>
      <c r="S687" s="217"/>
      <c r="T687" s="217"/>
      <c r="U687" s="217"/>
      <c r="V687" s="217"/>
    </row>
    <row r="688" spans="1:22" ht="15.75" customHeight="1" x14ac:dyDescent="0.2">
      <c r="A688" s="220"/>
      <c r="B688" s="220"/>
      <c r="C688" s="220"/>
      <c r="D688" s="220"/>
      <c r="E688" s="220"/>
      <c r="F688" s="220"/>
      <c r="G688" s="220"/>
      <c r="H688" s="220"/>
      <c r="I688" s="220"/>
      <c r="J688" s="220"/>
      <c r="K688" s="217"/>
      <c r="L688" s="217"/>
      <c r="M688" s="219"/>
      <c r="N688" s="219"/>
      <c r="O688" s="219"/>
      <c r="P688" s="219"/>
      <c r="Q688" s="217"/>
      <c r="R688" s="217"/>
      <c r="S688" s="217"/>
      <c r="T688" s="217"/>
      <c r="U688" s="217"/>
      <c r="V688" s="217"/>
    </row>
    <row r="689" spans="1:22" ht="15.75" customHeight="1" x14ac:dyDescent="0.2">
      <c r="A689" s="220"/>
      <c r="B689" s="220"/>
      <c r="C689" s="220"/>
      <c r="D689" s="220"/>
      <c r="E689" s="220"/>
      <c r="F689" s="220"/>
      <c r="G689" s="220"/>
      <c r="H689" s="220"/>
      <c r="I689" s="220"/>
      <c r="J689" s="220"/>
      <c r="K689" s="217"/>
      <c r="L689" s="217"/>
      <c r="M689" s="219"/>
      <c r="N689" s="219"/>
      <c r="O689" s="219"/>
      <c r="P689" s="219"/>
      <c r="Q689" s="217"/>
      <c r="R689" s="217"/>
      <c r="S689" s="217"/>
      <c r="T689" s="217"/>
      <c r="U689" s="217"/>
      <c r="V689" s="217"/>
    </row>
    <row r="690" spans="1:22" ht="15.75" customHeight="1" x14ac:dyDescent="0.2">
      <c r="A690" s="220"/>
      <c r="B690" s="220"/>
      <c r="C690" s="220"/>
      <c r="D690" s="220"/>
      <c r="E690" s="220"/>
      <c r="F690" s="220"/>
      <c r="G690" s="220"/>
      <c r="H690" s="220"/>
      <c r="I690" s="220"/>
      <c r="J690" s="220"/>
      <c r="K690" s="217"/>
      <c r="L690" s="217"/>
      <c r="M690" s="219"/>
      <c r="N690" s="219"/>
      <c r="O690" s="219"/>
      <c r="P690" s="219"/>
      <c r="Q690" s="217"/>
      <c r="R690" s="217"/>
      <c r="S690" s="217"/>
      <c r="T690" s="217"/>
      <c r="U690" s="217"/>
      <c r="V690" s="217"/>
    </row>
    <row r="691" spans="1:22" ht="15.75" customHeight="1" x14ac:dyDescent="0.2">
      <c r="A691" s="220"/>
      <c r="B691" s="220"/>
      <c r="C691" s="220"/>
      <c r="D691" s="220"/>
      <c r="E691" s="220"/>
      <c r="F691" s="220"/>
      <c r="G691" s="220"/>
      <c r="H691" s="220"/>
      <c r="I691" s="220"/>
      <c r="J691" s="220"/>
      <c r="K691" s="217"/>
      <c r="L691" s="217"/>
      <c r="M691" s="219"/>
      <c r="N691" s="219"/>
      <c r="O691" s="219"/>
      <c r="P691" s="219"/>
      <c r="Q691" s="217"/>
      <c r="R691" s="217"/>
      <c r="S691" s="217"/>
      <c r="T691" s="217"/>
      <c r="U691" s="217"/>
      <c r="V691" s="217"/>
    </row>
    <row r="692" spans="1:22" ht="15.75" customHeight="1" x14ac:dyDescent="0.2">
      <c r="A692" s="220"/>
      <c r="B692" s="220"/>
      <c r="C692" s="220"/>
      <c r="D692" s="220"/>
      <c r="E692" s="220"/>
      <c r="F692" s="220"/>
      <c r="G692" s="220"/>
      <c r="H692" s="220"/>
      <c r="I692" s="220"/>
      <c r="J692" s="220"/>
      <c r="K692" s="217"/>
      <c r="L692" s="217"/>
      <c r="M692" s="219"/>
      <c r="N692" s="219"/>
      <c r="O692" s="219"/>
      <c r="P692" s="219"/>
      <c r="Q692" s="217"/>
      <c r="R692" s="217"/>
      <c r="S692" s="217"/>
      <c r="T692" s="217"/>
      <c r="U692" s="217"/>
      <c r="V692" s="217"/>
    </row>
    <row r="693" spans="1:22" ht="15.75" customHeight="1" x14ac:dyDescent="0.2">
      <c r="A693" s="220"/>
      <c r="B693" s="220"/>
      <c r="C693" s="220"/>
      <c r="D693" s="220"/>
      <c r="E693" s="220"/>
      <c r="F693" s="220"/>
      <c r="G693" s="220"/>
      <c r="H693" s="220"/>
      <c r="I693" s="220"/>
      <c r="J693" s="220"/>
      <c r="K693" s="217"/>
      <c r="L693" s="217"/>
      <c r="M693" s="219"/>
      <c r="N693" s="219"/>
      <c r="O693" s="219"/>
      <c r="P693" s="219"/>
      <c r="Q693" s="217"/>
      <c r="R693" s="217"/>
      <c r="S693" s="217"/>
      <c r="T693" s="217"/>
      <c r="U693" s="217"/>
      <c r="V693" s="217"/>
    </row>
    <row r="694" spans="1:22" ht="15.75" customHeight="1" x14ac:dyDescent="0.2">
      <c r="A694" s="220"/>
      <c r="B694" s="220"/>
      <c r="C694" s="220"/>
      <c r="D694" s="220"/>
      <c r="E694" s="220"/>
      <c r="F694" s="220"/>
      <c r="G694" s="220"/>
      <c r="H694" s="220"/>
      <c r="I694" s="220"/>
      <c r="J694" s="220"/>
      <c r="K694" s="217"/>
      <c r="L694" s="217"/>
      <c r="M694" s="219"/>
      <c r="N694" s="219"/>
      <c r="O694" s="219"/>
      <c r="P694" s="219"/>
      <c r="Q694" s="217"/>
      <c r="R694" s="217"/>
      <c r="S694" s="217"/>
      <c r="T694" s="217"/>
      <c r="U694" s="217"/>
      <c r="V694" s="217"/>
    </row>
    <row r="695" spans="1:22" ht="15.75" customHeight="1" x14ac:dyDescent="0.2">
      <c r="A695" s="220"/>
      <c r="B695" s="220"/>
      <c r="C695" s="220"/>
      <c r="D695" s="220"/>
      <c r="E695" s="220"/>
      <c r="F695" s="220"/>
      <c r="G695" s="220"/>
      <c r="H695" s="220"/>
      <c r="I695" s="220"/>
      <c r="J695" s="220"/>
      <c r="K695" s="217"/>
      <c r="L695" s="217"/>
      <c r="M695" s="219"/>
      <c r="N695" s="219"/>
      <c r="O695" s="219"/>
      <c r="P695" s="219"/>
      <c r="Q695" s="217"/>
      <c r="R695" s="217"/>
      <c r="S695" s="217"/>
      <c r="T695" s="217"/>
      <c r="U695" s="217"/>
      <c r="V695" s="217"/>
    </row>
    <row r="696" spans="1:22" ht="15.75" customHeight="1" x14ac:dyDescent="0.2">
      <c r="A696" s="220"/>
      <c r="B696" s="220"/>
      <c r="C696" s="220"/>
      <c r="D696" s="220"/>
      <c r="E696" s="220"/>
      <c r="F696" s="220"/>
      <c r="G696" s="220"/>
      <c r="H696" s="220"/>
      <c r="I696" s="220"/>
      <c r="J696" s="220"/>
      <c r="K696" s="217"/>
      <c r="L696" s="217"/>
      <c r="M696" s="219"/>
      <c r="N696" s="219"/>
      <c r="O696" s="219"/>
      <c r="P696" s="219"/>
      <c r="Q696" s="217"/>
      <c r="R696" s="217"/>
      <c r="S696" s="217"/>
      <c r="T696" s="217"/>
      <c r="U696" s="217"/>
      <c r="V696" s="217"/>
    </row>
    <row r="697" spans="1:22" ht="15.75" customHeight="1" x14ac:dyDescent="0.2">
      <c r="A697" s="220"/>
      <c r="B697" s="220"/>
      <c r="C697" s="220"/>
      <c r="D697" s="220"/>
      <c r="E697" s="220"/>
      <c r="F697" s="220"/>
      <c r="G697" s="220"/>
      <c r="H697" s="220"/>
      <c r="I697" s="220"/>
      <c r="J697" s="220"/>
      <c r="K697" s="217"/>
      <c r="L697" s="217"/>
      <c r="M697" s="219"/>
      <c r="N697" s="219"/>
      <c r="O697" s="219"/>
      <c r="P697" s="219"/>
      <c r="Q697" s="217"/>
      <c r="R697" s="217"/>
      <c r="S697" s="217"/>
      <c r="T697" s="217"/>
      <c r="U697" s="217"/>
      <c r="V697" s="217"/>
    </row>
    <row r="698" spans="1:22" ht="15.75" customHeight="1" x14ac:dyDescent="0.2">
      <c r="A698" s="220"/>
      <c r="B698" s="220"/>
      <c r="C698" s="220"/>
      <c r="D698" s="220"/>
      <c r="E698" s="220"/>
      <c r="F698" s="220"/>
      <c r="G698" s="220"/>
      <c r="H698" s="220"/>
      <c r="I698" s="220"/>
      <c r="J698" s="220"/>
      <c r="K698" s="217"/>
      <c r="L698" s="217"/>
      <c r="M698" s="219"/>
      <c r="N698" s="219"/>
      <c r="O698" s="219"/>
      <c r="P698" s="219"/>
      <c r="Q698" s="217"/>
      <c r="R698" s="217"/>
      <c r="S698" s="217"/>
      <c r="T698" s="217"/>
      <c r="U698" s="217"/>
      <c r="V698" s="217"/>
    </row>
    <row r="699" spans="1:22" ht="15.75" customHeight="1" x14ac:dyDescent="0.2">
      <c r="A699" s="220"/>
      <c r="B699" s="220"/>
      <c r="C699" s="220"/>
      <c r="D699" s="220"/>
      <c r="E699" s="220"/>
      <c r="F699" s="220"/>
      <c r="G699" s="220"/>
      <c r="H699" s="220"/>
      <c r="I699" s="220"/>
      <c r="J699" s="220"/>
      <c r="K699" s="217"/>
      <c r="L699" s="217"/>
      <c r="M699" s="219"/>
      <c r="N699" s="219"/>
      <c r="O699" s="219"/>
      <c r="P699" s="219"/>
      <c r="Q699" s="217"/>
      <c r="R699" s="217"/>
      <c r="S699" s="217"/>
      <c r="T699" s="217"/>
      <c r="U699" s="217"/>
      <c r="V699" s="217"/>
    </row>
    <row r="700" spans="1:22" ht="15.75" customHeight="1" x14ac:dyDescent="0.2">
      <c r="A700" s="220"/>
      <c r="B700" s="220"/>
      <c r="C700" s="220"/>
      <c r="D700" s="220"/>
      <c r="E700" s="220"/>
      <c r="F700" s="220"/>
      <c r="G700" s="220"/>
      <c r="H700" s="220"/>
      <c r="I700" s="220"/>
      <c r="J700" s="220"/>
      <c r="K700" s="217"/>
      <c r="L700" s="217"/>
      <c r="M700" s="219"/>
      <c r="N700" s="219"/>
      <c r="O700" s="219"/>
      <c r="P700" s="219"/>
      <c r="Q700" s="217"/>
      <c r="R700" s="217"/>
      <c r="S700" s="217"/>
      <c r="T700" s="217"/>
      <c r="U700" s="217"/>
      <c r="V700" s="217"/>
    </row>
    <row r="701" spans="1:22" ht="15.75" customHeight="1" x14ac:dyDescent="0.2">
      <c r="A701" s="220"/>
      <c r="B701" s="220"/>
      <c r="C701" s="220"/>
      <c r="D701" s="220"/>
      <c r="E701" s="220"/>
      <c r="F701" s="220"/>
      <c r="G701" s="220"/>
      <c r="H701" s="220"/>
      <c r="I701" s="220"/>
      <c r="J701" s="220"/>
      <c r="K701" s="217"/>
      <c r="L701" s="217"/>
      <c r="M701" s="219"/>
      <c r="N701" s="219"/>
      <c r="O701" s="219"/>
      <c r="P701" s="219"/>
      <c r="Q701" s="217"/>
      <c r="R701" s="217"/>
      <c r="S701" s="217"/>
      <c r="T701" s="217"/>
      <c r="U701" s="217"/>
      <c r="V701" s="217"/>
    </row>
    <row r="702" spans="1:22" ht="15.75" customHeight="1" x14ac:dyDescent="0.2">
      <c r="A702" s="220"/>
      <c r="B702" s="220"/>
      <c r="C702" s="220"/>
      <c r="D702" s="220"/>
      <c r="E702" s="220"/>
      <c r="F702" s="220"/>
      <c r="G702" s="220"/>
      <c r="H702" s="220"/>
      <c r="I702" s="220"/>
      <c r="J702" s="220"/>
      <c r="K702" s="217"/>
      <c r="L702" s="217"/>
      <c r="M702" s="219"/>
      <c r="N702" s="219"/>
      <c r="O702" s="219"/>
      <c r="P702" s="219"/>
      <c r="Q702" s="217"/>
      <c r="R702" s="217"/>
      <c r="S702" s="217"/>
      <c r="T702" s="217"/>
      <c r="U702" s="217"/>
      <c r="V702" s="217"/>
    </row>
    <row r="703" spans="1:22" ht="15.75" customHeight="1" x14ac:dyDescent="0.2">
      <c r="A703" s="220"/>
      <c r="B703" s="220"/>
      <c r="C703" s="220"/>
      <c r="D703" s="220"/>
      <c r="E703" s="220"/>
      <c r="F703" s="220"/>
      <c r="G703" s="220"/>
      <c r="H703" s="220"/>
      <c r="I703" s="220"/>
      <c r="J703" s="220"/>
      <c r="K703" s="217"/>
      <c r="L703" s="217"/>
      <c r="M703" s="219"/>
      <c r="N703" s="219"/>
      <c r="O703" s="219"/>
      <c r="P703" s="219"/>
      <c r="Q703" s="217"/>
      <c r="R703" s="217"/>
      <c r="S703" s="217"/>
      <c r="T703" s="217"/>
      <c r="U703" s="217"/>
      <c r="V703" s="217"/>
    </row>
    <row r="704" spans="1:22" ht="15.75" customHeight="1" x14ac:dyDescent="0.2">
      <c r="A704" s="220"/>
      <c r="B704" s="220"/>
      <c r="C704" s="220"/>
      <c r="D704" s="220"/>
      <c r="E704" s="220"/>
      <c r="F704" s="220"/>
      <c r="G704" s="220"/>
      <c r="H704" s="220"/>
      <c r="I704" s="220"/>
      <c r="J704" s="220"/>
      <c r="K704" s="217"/>
      <c r="L704" s="217"/>
      <c r="M704" s="219"/>
      <c r="N704" s="219"/>
      <c r="O704" s="219"/>
      <c r="P704" s="219"/>
      <c r="Q704" s="217"/>
      <c r="R704" s="217"/>
      <c r="S704" s="217"/>
      <c r="T704" s="217"/>
      <c r="U704" s="217"/>
      <c r="V704" s="217"/>
    </row>
    <row r="705" spans="1:22" ht="15.75" customHeight="1" x14ac:dyDescent="0.2">
      <c r="A705" s="220"/>
      <c r="B705" s="220"/>
      <c r="C705" s="220"/>
      <c r="D705" s="220"/>
      <c r="E705" s="220"/>
      <c r="F705" s="220"/>
      <c r="G705" s="220"/>
      <c r="H705" s="220"/>
      <c r="I705" s="220"/>
      <c r="J705" s="220"/>
      <c r="K705" s="217"/>
      <c r="L705" s="217"/>
      <c r="M705" s="219"/>
      <c r="N705" s="219"/>
      <c r="O705" s="219"/>
      <c r="P705" s="219"/>
      <c r="Q705" s="217"/>
      <c r="R705" s="217"/>
      <c r="S705" s="217"/>
      <c r="T705" s="217"/>
      <c r="U705" s="217"/>
      <c r="V705" s="217"/>
    </row>
    <row r="706" spans="1:22" ht="15.75" customHeight="1" x14ac:dyDescent="0.2">
      <c r="A706" s="220"/>
      <c r="B706" s="220"/>
      <c r="C706" s="220"/>
      <c r="D706" s="220"/>
      <c r="E706" s="220"/>
      <c r="F706" s="220"/>
      <c r="G706" s="220"/>
      <c r="H706" s="220"/>
      <c r="I706" s="220"/>
      <c r="J706" s="220"/>
      <c r="K706" s="217"/>
      <c r="L706" s="217"/>
      <c r="M706" s="219"/>
      <c r="N706" s="219"/>
      <c r="O706" s="219"/>
      <c r="P706" s="219"/>
      <c r="Q706" s="217"/>
      <c r="R706" s="217"/>
      <c r="S706" s="217"/>
      <c r="T706" s="217"/>
      <c r="U706" s="217"/>
      <c r="V706" s="217"/>
    </row>
    <row r="707" spans="1:22" ht="15.75" customHeight="1" x14ac:dyDescent="0.2">
      <c r="A707" s="220"/>
      <c r="B707" s="220"/>
      <c r="C707" s="220"/>
      <c r="D707" s="220"/>
      <c r="E707" s="220"/>
      <c r="F707" s="220"/>
      <c r="G707" s="220"/>
      <c r="H707" s="220"/>
      <c r="I707" s="220"/>
      <c r="J707" s="220"/>
      <c r="K707" s="217"/>
      <c r="L707" s="217"/>
      <c r="M707" s="219"/>
      <c r="N707" s="219"/>
      <c r="O707" s="219"/>
      <c r="P707" s="219"/>
      <c r="Q707" s="217"/>
      <c r="R707" s="217"/>
      <c r="S707" s="217"/>
      <c r="T707" s="217"/>
      <c r="U707" s="217"/>
      <c r="V707" s="217"/>
    </row>
    <row r="708" spans="1:22" ht="15.75" customHeight="1" x14ac:dyDescent="0.2">
      <c r="A708" s="220"/>
      <c r="B708" s="220"/>
      <c r="C708" s="220"/>
      <c r="D708" s="220"/>
      <c r="E708" s="220"/>
      <c r="F708" s="220"/>
      <c r="G708" s="220"/>
      <c r="H708" s="220"/>
      <c r="I708" s="220"/>
      <c r="J708" s="220"/>
      <c r="K708" s="217"/>
      <c r="L708" s="217"/>
      <c r="M708" s="219"/>
      <c r="N708" s="219"/>
      <c r="O708" s="219"/>
      <c r="P708" s="219"/>
      <c r="Q708" s="217"/>
      <c r="R708" s="217"/>
      <c r="S708" s="217"/>
      <c r="T708" s="217"/>
      <c r="U708" s="217"/>
      <c r="V708" s="217"/>
    </row>
    <row r="709" spans="1:22" ht="15.75" customHeight="1" x14ac:dyDescent="0.2">
      <c r="A709" s="220"/>
      <c r="B709" s="220"/>
      <c r="C709" s="220"/>
      <c r="D709" s="220"/>
      <c r="E709" s="220"/>
      <c r="F709" s="220"/>
      <c r="G709" s="220"/>
      <c r="H709" s="220"/>
      <c r="I709" s="220"/>
      <c r="J709" s="220"/>
      <c r="K709" s="217"/>
      <c r="L709" s="217"/>
      <c r="M709" s="219"/>
      <c r="N709" s="219"/>
      <c r="O709" s="219"/>
      <c r="P709" s="219"/>
      <c r="Q709" s="217"/>
      <c r="R709" s="217"/>
      <c r="S709" s="217"/>
      <c r="T709" s="217"/>
      <c r="U709" s="217"/>
      <c r="V709" s="217"/>
    </row>
    <row r="710" spans="1:22" ht="15.75" customHeight="1" x14ac:dyDescent="0.2">
      <c r="A710" s="220"/>
      <c r="B710" s="220"/>
      <c r="C710" s="220"/>
      <c r="D710" s="220"/>
      <c r="E710" s="220"/>
      <c r="F710" s="220"/>
      <c r="G710" s="220"/>
      <c r="H710" s="220"/>
      <c r="I710" s="220"/>
      <c r="J710" s="220"/>
      <c r="K710" s="217"/>
      <c r="L710" s="217"/>
      <c r="M710" s="219"/>
      <c r="N710" s="219"/>
      <c r="O710" s="219"/>
      <c r="P710" s="219"/>
      <c r="Q710" s="217"/>
      <c r="R710" s="217"/>
      <c r="S710" s="217"/>
      <c r="T710" s="217"/>
      <c r="U710" s="217"/>
      <c r="V710" s="217"/>
    </row>
    <row r="711" spans="1:22" ht="15.75" customHeight="1" x14ac:dyDescent="0.2">
      <c r="A711" s="220"/>
      <c r="B711" s="220"/>
      <c r="C711" s="220"/>
      <c r="D711" s="220"/>
      <c r="E711" s="220"/>
      <c r="F711" s="220"/>
      <c r="G711" s="220"/>
      <c r="H711" s="220"/>
      <c r="I711" s="220"/>
      <c r="J711" s="220"/>
      <c r="K711" s="217"/>
      <c r="L711" s="217"/>
      <c r="M711" s="219"/>
      <c r="N711" s="219"/>
      <c r="O711" s="219"/>
      <c r="P711" s="219"/>
      <c r="Q711" s="217"/>
      <c r="R711" s="217"/>
      <c r="S711" s="217"/>
      <c r="T711" s="217"/>
      <c r="U711" s="217"/>
      <c r="V711" s="217"/>
    </row>
    <row r="712" spans="1:22" ht="15.75" customHeight="1" x14ac:dyDescent="0.2">
      <c r="A712" s="220"/>
      <c r="B712" s="220"/>
      <c r="C712" s="220"/>
      <c r="D712" s="220"/>
      <c r="E712" s="220"/>
      <c r="F712" s="220"/>
      <c r="G712" s="220"/>
      <c r="H712" s="220"/>
      <c r="I712" s="220"/>
      <c r="J712" s="220"/>
      <c r="K712" s="217"/>
      <c r="L712" s="217"/>
      <c r="M712" s="219"/>
      <c r="N712" s="219"/>
      <c r="O712" s="219"/>
      <c r="P712" s="219"/>
      <c r="Q712" s="217"/>
      <c r="R712" s="217"/>
      <c r="S712" s="217"/>
      <c r="T712" s="217"/>
      <c r="U712" s="217"/>
      <c r="V712" s="217"/>
    </row>
    <row r="713" spans="1:22" ht="15.75" customHeight="1" x14ac:dyDescent="0.2">
      <c r="A713" s="220"/>
      <c r="B713" s="220"/>
      <c r="C713" s="220"/>
      <c r="D713" s="220"/>
      <c r="E713" s="220"/>
      <c r="F713" s="220"/>
      <c r="G713" s="220"/>
      <c r="H713" s="220"/>
      <c r="I713" s="220"/>
      <c r="J713" s="220"/>
      <c r="K713" s="217"/>
      <c r="L713" s="217"/>
      <c r="M713" s="219"/>
      <c r="N713" s="219"/>
      <c r="O713" s="219"/>
      <c r="P713" s="219"/>
      <c r="Q713" s="217"/>
      <c r="R713" s="217"/>
      <c r="S713" s="217"/>
      <c r="T713" s="217"/>
      <c r="U713" s="217"/>
      <c r="V713" s="217"/>
    </row>
    <row r="714" spans="1:22" ht="15.75" customHeight="1" x14ac:dyDescent="0.2">
      <c r="A714" s="220"/>
      <c r="B714" s="220"/>
      <c r="C714" s="220"/>
      <c r="D714" s="220"/>
      <c r="E714" s="220"/>
      <c r="F714" s="220"/>
      <c r="G714" s="220"/>
      <c r="H714" s="220"/>
      <c r="I714" s="220"/>
      <c r="J714" s="220"/>
      <c r="K714" s="217"/>
      <c r="L714" s="217"/>
      <c r="M714" s="219"/>
      <c r="N714" s="219"/>
      <c r="O714" s="219"/>
      <c r="P714" s="219"/>
      <c r="Q714" s="217"/>
      <c r="R714" s="217"/>
      <c r="S714" s="217"/>
      <c r="T714" s="217"/>
      <c r="U714" s="217"/>
      <c r="V714" s="217"/>
    </row>
    <row r="715" spans="1:22" ht="15.75" customHeight="1" x14ac:dyDescent="0.2">
      <c r="A715" s="220"/>
      <c r="B715" s="220"/>
      <c r="C715" s="220"/>
      <c r="D715" s="220"/>
      <c r="E715" s="220"/>
      <c r="F715" s="220"/>
      <c r="G715" s="220"/>
      <c r="H715" s="220"/>
      <c r="I715" s="220"/>
      <c r="J715" s="220"/>
      <c r="K715" s="217"/>
      <c r="L715" s="217"/>
      <c r="M715" s="219"/>
      <c r="N715" s="219"/>
      <c r="O715" s="219"/>
      <c r="P715" s="219"/>
      <c r="Q715" s="217"/>
      <c r="R715" s="217"/>
      <c r="S715" s="217"/>
      <c r="T715" s="217"/>
      <c r="U715" s="217"/>
      <c r="V715" s="217"/>
    </row>
    <row r="716" spans="1:22" ht="15.75" customHeight="1" x14ac:dyDescent="0.2">
      <c r="A716" s="220"/>
      <c r="B716" s="220"/>
      <c r="C716" s="220"/>
      <c r="D716" s="220"/>
      <c r="E716" s="220"/>
      <c r="F716" s="220"/>
      <c r="G716" s="220"/>
      <c r="H716" s="220"/>
      <c r="I716" s="220"/>
      <c r="J716" s="220"/>
      <c r="K716" s="217"/>
      <c r="L716" s="217"/>
      <c r="M716" s="219"/>
      <c r="N716" s="219"/>
      <c r="O716" s="219"/>
      <c r="P716" s="219"/>
      <c r="Q716" s="217"/>
      <c r="R716" s="217"/>
      <c r="S716" s="217"/>
      <c r="T716" s="217"/>
      <c r="U716" s="217"/>
      <c r="V716" s="217"/>
    </row>
    <row r="717" spans="1:22" ht="15.75" customHeight="1" x14ac:dyDescent="0.2">
      <c r="A717" s="220"/>
      <c r="B717" s="220"/>
      <c r="C717" s="220"/>
      <c r="D717" s="220"/>
      <c r="E717" s="220"/>
      <c r="F717" s="220"/>
      <c r="G717" s="220"/>
      <c r="H717" s="220"/>
      <c r="I717" s="220"/>
      <c r="J717" s="220"/>
      <c r="K717" s="217"/>
      <c r="L717" s="217"/>
      <c r="M717" s="219"/>
      <c r="N717" s="219"/>
      <c r="O717" s="219"/>
      <c r="P717" s="219"/>
      <c r="Q717" s="217"/>
      <c r="R717" s="217"/>
      <c r="S717" s="217"/>
      <c r="T717" s="217"/>
      <c r="U717" s="217"/>
      <c r="V717" s="217"/>
    </row>
    <row r="718" spans="1:22" ht="15.75" customHeight="1" x14ac:dyDescent="0.2">
      <c r="A718" s="220"/>
      <c r="B718" s="220"/>
      <c r="C718" s="220"/>
      <c r="D718" s="220"/>
      <c r="E718" s="220"/>
      <c r="F718" s="220"/>
      <c r="G718" s="220"/>
      <c r="H718" s="220"/>
      <c r="I718" s="220"/>
      <c r="J718" s="220"/>
      <c r="K718" s="217"/>
      <c r="L718" s="217"/>
      <c r="M718" s="219"/>
      <c r="N718" s="219"/>
      <c r="O718" s="219"/>
      <c r="P718" s="219"/>
      <c r="Q718" s="217"/>
      <c r="R718" s="217"/>
      <c r="S718" s="217"/>
      <c r="T718" s="217"/>
      <c r="U718" s="217"/>
      <c r="V718" s="217"/>
    </row>
    <row r="719" spans="1:22" ht="15.75" customHeight="1" x14ac:dyDescent="0.2">
      <c r="A719" s="220"/>
      <c r="B719" s="220"/>
      <c r="C719" s="220"/>
      <c r="D719" s="220"/>
      <c r="E719" s="220"/>
      <c r="F719" s="220"/>
      <c r="G719" s="220"/>
      <c r="H719" s="220"/>
      <c r="I719" s="220"/>
      <c r="J719" s="220"/>
      <c r="K719" s="217"/>
      <c r="L719" s="217"/>
      <c r="M719" s="219"/>
      <c r="N719" s="219"/>
      <c r="O719" s="219"/>
      <c r="P719" s="219"/>
      <c r="Q719" s="217"/>
      <c r="R719" s="217"/>
      <c r="S719" s="217"/>
      <c r="T719" s="217"/>
      <c r="U719" s="217"/>
      <c r="V719" s="217"/>
    </row>
    <row r="720" spans="1:22" ht="15.75" customHeight="1" x14ac:dyDescent="0.2">
      <c r="A720" s="220"/>
      <c r="B720" s="220"/>
      <c r="C720" s="220"/>
      <c r="D720" s="220"/>
      <c r="E720" s="220"/>
      <c r="F720" s="220"/>
      <c r="G720" s="220"/>
      <c r="H720" s="220"/>
      <c r="I720" s="220"/>
      <c r="J720" s="220"/>
      <c r="K720" s="217"/>
      <c r="L720" s="217"/>
      <c r="M720" s="219"/>
      <c r="N720" s="219"/>
      <c r="O720" s="219"/>
      <c r="P720" s="219"/>
      <c r="Q720" s="217"/>
      <c r="R720" s="217"/>
      <c r="S720" s="217"/>
      <c r="T720" s="217"/>
      <c r="U720" s="217"/>
      <c r="V720" s="217"/>
    </row>
    <row r="721" spans="1:22" ht="15.75" customHeight="1" x14ac:dyDescent="0.2">
      <c r="A721" s="220"/>
      <c r="B721" s="220"/>
      <c r="C721" s="220"/>
      <c r="D721" s="220"/>
      <c r="E721" s="220"/>
      <c r="F721" s="220"/>
      <c r="G721" s="220"/>
      <c r="H721" s="220"/>
      <c r="I721" s="220"/>
      <c r="J721" s="220"/>
      <c r="K721" s="217"/>
      <c r="L721" s="217"/>
      <c r="M721" s="219"/>
      <c r="N721" s="219"/>
      <c r="O721" s="219"/>
      <c r="P721" s="219"/>
      <c r="Q721" s="217"/>
      <c r="R721" s="217"/>
      <c r="S721" s="217"/>
      <c r="T721" s="217"/>
      <c r="U721" s="217"/>
      <c r="V721" s="217"/>
    </row>
    <row r="722" spans="1:22" ht="15.75" customHeight="1" x14ac:dyDescent="0.2">
      <c r="A722" s="220"/>
      <c r="B722" s="220"/>
      <c r="C722" s="220"/>
      <c r="D722" s="220"/>
      <c r="E722" s="220"/>
      <c r="F722" s="220"/>
      <c r="G722" s="220"/>
      <c r="H722" s="220"/>
      <c r="I722" s="220"/>
      <c r="J722" s="220"/>
      <c r="K722" s="217"/>
      <c r="L722" s="217"/>
      <c r="M722" s="219"/>
      <c r="N722" s="219"/>
      <c r="O722" s="219"/>
      <c r="P722" s="219"/>
      <c r="Q722" s="217"/>
      <c r="R722" s="217"/>
      <c r="S722" s="217"/>
      <c r="T722" s="217"/>
      <c r="U722" s="217"/>
      <c r="V722" s="217"/>
    </row>
    <row r="723" spans="1:22" ht="15.75" customHeight="1" x14ac:dyDescent="0.2">
      <c r="A723" s="220"/>
      <c r="B723" s="220"/>
      <c r="C723" s="220"/>
      <c r="D723" s="220"/>
      <c r="E723" s="220"/>
      <c r="F723" s="220"/>
      <c r="G723" s="220"/>
      <c r="H723" s="220"/>
      <c r="I723" s="220"/>
      <c r="J723" s="220"/>
      <c r="K723" s="217"/>
      <c r="L723" s="217"/>
      <c r="M723" s="219"/>
      <c r="N723" s="219"/>
      <c r="O723" s="219"/>
      <c r="P723" s="219"/>
      <c r="Q723" s="217"/>
      <c r="R723" s="217"/>
      <c r="S723" s="217"/>
      <c r="T723" s="217"/>
      <c r="U723" s="217"/>
      <c r="V723" s="217"/>
    </row>
    <row r="724" spans="1:22" ht="15.75" customHeight="1" x14ac:dyDescent="0.2">
      <c r="A724" s="220"/>
      <c r="B724" s="220"/>
      <c r="C724" s="220"/>
      <c r="D724" s="220"/>
      <c r="E724" s="220"/>
      <c r="F724" s="220"/>
      <c r="G724" s="220"/>
      <c r="H724" s="220"/>
      <c r="I724" s="220"/>
      <c r="J724" s="220"/>
      <c r="K724" s="217"/>
      <c r="L724" s="217"/>
      <c r="M724" s="219"/>
      <c r="N724" s="219"/>
      <c r="O724" s="219"/>
      <c r="P724" s="219"/>
      <c r="Q724" s="217"/>
      <c r="R724" s="217"/>
      <c r="S724" s="217"/>
      <c r="T724" s="217"/>
      <c r="U724" s="217"/>
      <c r="V724" s="217"/>
    </row>
    <row r="725" spans="1:22" ht="15.75" customHeight="1" x14ac:dyDescent="0.2">
      <c r="A725" s="220"/>
      <c r="B725" s="220"/>
      <c r="C725" s="220"/>
      <c r="D725" s="220"/>
      <c r="E725" s="220"/>
      <c r="F725" s="220"/>
      <c r="G725" s="220"/>
      <c r="H725" s="220"/>
      <c r="I725" s="220"/>
      <c r="J725" s="220"/>
      <c r="K725" s="217"/>
      <c r="L725" s="217"/>
      <c r="M725" s="219"/>
      <c r="N725" s="219"/>
      <c r="O725" s="219"/>
      <c r="P725" s="219"/>
      <c r="Q725" s="217"/>
      <c r="R725" s="217"/>
      <c r="S725" s="217"/>
      <c r="T725" s="217"/>
      <c r="U725" s="217"/>
      <c r="V725" s="217"/>
    </row>
    <row r="726" spans="1:22" ht="15.75" customHeight="1" x14ac:dyDescent="0.2">
      <c r="A726" s="220"/>
      <c r="B726" s="220"/>
      <c r="C726" s="220"/>
      <c r="D726" s="220"/>
      <c r="E726" s="220"/>
      <c r="F726" s="220"/>
      <c r="G726" s="220"/>
      <c r="H726" s="220"/>
      <c r="I726" s="220"/>
      <c r="J726" s="220"/>
      <c r="K726" s="217"/>
      <c r="L726" s="217"/>
      <c r="M726" s="219"/>
      <c r="N726" s="219"/>
      <c r="O726" s="219"/>
      <c r="P726" s="219"/>
      <c r="Q726" s="217"/>
      <c r="R726" s="217"/>
      <c r="S726" s="217"/>
      <c r="T726" s="217"/>
      <c r="U726" s="217"/>
      <c r="V726" s="217"/>
    </row>
    <row r="727" spans="1:22" ht="15.75" customHeight="1" x14ac:dyDescent="0.2">
      <c r="A727" s="220"/>
      <c r="B727" s="220"/>
      <c r="C727" s="220"/>
      <c r="D727" s="220"/>
      <c r="E727" s="220"/>
      <c r="F727" s="220"/>
      <c r="G727" s="220"/>
      <c r="H727" s="220"/>
      <c r="I727" s="220"/>
      <c r="J727" s="220"/>
      <c r="K727" s="217"/>
      <c r="L727" s="217"/>
      <c r="M727" s="219"/>
      <c r="N727" s="219"/>
      <c r="O727" s="219"/>
      <c r="P727" s="219"/>
      <c r="Q727" s="217"/>
      <c r="R727" s="217"/>
      <c r="S727" s="217"/>
      <c r="T727" s="217"/>
      <c r="U727" s="217"/>
      <c r="V727" s="217"/>
    </row>
    <row r="728" spans="1:22" ht="15.75" customHeight="1" x14ac:dyDescent="0.2">
      <c r="A728" s="220"/>
      <c r="B728" s="220"/>
      <c r="C728" s="220"/>
      <c r="D728" s="220"/>
      <c r="E728" s="220"/>
      <c r="F728" s="220"/>
      <c r="G728" s="220"/>
      <c r="H728" s="220"/>
      <c r="I728" s="220"/>
      <c r="J728" s="220"/>
      <c r="K728" s="217"/>
      <c r="L728" s="217"/>
      <c r="M728" s="219"/>
      <c r="N728" s="219"/>
      <c r="O728" s="219"/>
      <c r="P728" s="219"/>
      <c r="Q728" s="217"/>
      <c r="R728" s="217"/>
      <c r="S728" s="217"/>
      <c r="T728" s="217"/>
      <c r="U728" s="217"/>
      <c r="V728" s="217"/>
    </row>
    <row r="729" spans="1:22" ht="15.75" customHeight="1" x14ac:dyDescent="0.2">
      <c r="A729" s="220"/>
      <c r="B729" s="220"/>
      <c r="C729" s="220"/>
      <c r="D729" s="220"/>
      <c r="E729" s="220"/>
      <c r="F729" s="220"/>
      <c r="G729" s="220"/>
      <c r="H729" s="220"/>
      <c r="I729" s="220"/>
      <c r="J729" s="220"/>
      <c r="K729" s="217"/>
      <c r="L729" s="217"/>
      <c r="M729" s="219"/>
      <c r="N729" s="219"/>
      <c r="O729" s="219"/>
      <c r="P729" s="219"/>
      <c r="Q729" s="217"/>
      <c r="R729" s="217"/>
      <c r="S729" s="217"/>
      <c r="T729" s="217"/>
      <c r="U729" s="217"/>
      <c r="V729" s="217"/>
    </row>
    <row r="730" spans="1:22" ht="15.75" customHeight="1" x14ac:dyDescent="0.2">
      <c r="A730" s="220"/>
      <c r="B730" s="220"/>
      <c r="C730" s="220"/>
      <c r="D730" s="220"/>
      <c r="E730" s="220"/>
      <c r="F730" s="220"/>
      <c r="G730" s="220"/>
      <c r="H730" s="220"/>
      <c r="I730" s="220"/>
      <c r="J730" s="220"/>
      <c r="K730" s="217"/>
      <c r="L730" s="217"/>
      <c r="M730" s="219"/>
      <c r="N730" s="219"/>
      <c r="O730" s="219"/>
      <c r="P730" s="219"/>
      <c r="Q730" s="217"/>
      <c r="R730" s="217"/>
      <c r="S730" s="217"/>
      <c r="T730" s="217"/>
      <c r="U730" s="217"/>
      <c r="V730" s="217"/>
    </row>
    <row r="731" spans="1:22" ht="15.75" customHeight="1" x14ac:dyDescent="0.2">
      <c r="A731" s="220"/>
      <c r="B731" s="220"/>
      <c r="C731" s="220"/>
      <c r="D731" s="220"/>
      <c r="E731" s="220"/>
      <c r="F731" s="220"/>
      <c r="G731" s="220"/>
      <c r="H731" s="220"/>
      <c r="I731" s="220"/>
      <c r="J731" s="220"/>
      <c r="K731" s="217"/>
      <c r="L731" s="217"/>
      <c r="M731" s="219"/>
      <c r="N731" s="219"/>
      <c r="O731" s="219"/>
      <c r="P731" s="219"/>
      <c r="Q731" s="217"/>
      <c r="R731" s="217"/>
      <c r="S731" s="217"/>
      <c r="T731" s="217"/>
      <c r="U731" s="217"/>
      <c r="V731" s="217"/>
    </row>
    <row r="732" spans="1:22" ht="15.75" customHeight="1" x14ac:dyDescent="0.2">
      <c r="A732" s="220"/>
      <c r="B732" s="220"/>
      <c r="C732" s="220"/>
      <c r="D732" s="220"/>
      <c r="E732" s="220"/>
      <c r="F732" s="220"/>
      <c r="G732" s="220"/>
      <c r="H732" s="220"/>
      <c r="I732" s="220"/>
      <c r="J732" s="220"/>
      <c r="K732" s="217"/>
      <c r="L732" s="217"/>
      <c r="M732" s="219"/>
      <c r="N732" s="219"/>
      <c r="O732" s="219"/>
      <c r="P732" s="219"/>
      <c r="Q732" s="217"/>
      <c r="R732" s="217"/>
      <c r="S732" s="217"/>
      <c r="T732" s="217"/>
      <c r="U732" s="217"/>
      <c r="V732" s="217"/>
    </row>
    <row r="733" spans="1:22" ht="15.75" customHeight="1" x14ac:dyDescent="0.2">
      <c r="A733" s="220"/>
      <c r="B733" s="220"/>
      <c r="C733" s="220"/>
      <c r="D733" s="220"/>
      <c r="E733" s="220"/>
      <c r="F733" s="220"/>
      <c r="G733" s="220"/>
      <c r="H733" s="220"/>
      <c r="I733" s="220"/>
      <c r="J733" s="220"/>
      <c r="K733" s="217"/>
      <c r="L733" s="217"/>
      <c r="M733" s="219"/>
      <c r="N733" s="219"/>
      <c r="O733" s="219"/>
      <c r="P733" s="219"/>
      <c r="Q733" s="217"/>
      <c r="R733" s="217"/>
      <c r="S733" s="217"/>
      <c r="T733" s="217"/>
      <c r="U733" s="217"/>
      <c r="V733" s="217"/>
    </row>
    <row r="734" spans="1:22" ht="15.75" customHeight="1" x14ac:dyDescent="0.2">
      <c r="A734" s="220"/>
      <c r="B734" s="220"/>
      <c r="C734" s="220"/>
      <c r="D734" s="220"/>
      <c r="E734" s="220"/>
      <c r="F734" s="220"/>
      <c r="G734" s="220"/>
      <c r="H734" s="220"/>
      <c r="I734" s="220"/>
      <c r="J734" s="220"/>
      <c r="K734" s="217"/>
      <c r="L734" s="217"/>
      <c r="M734" s="219"/>
      <c r="N734" s="219"/>
      <c r="O734" s="219"/>
      <c r="P734" s="219"/>
      <c r="Q734" s="217"/>
      <c r="R734" s="217"/>
      <c r="S734" s="217"/>
      <c r="T734" s="217"/>
      <c r="U734" s="217"/>
      <c r="V734" s="217"/>
    </row>
    <row r="735" spans="1:22" ht="15.75" customHeight="1" x14ac:dyDescent="0.2">
      <c r="A735" s="220"/>
      <c r="B735" s="220"/>
      <c r="C735" s="220"/>
      <c r="D735" s="220"/>
      <c r="E735" s="220"/>
      <c r="F735" s="220"/>
      <c r="G735" s="220"/>
      <c r="H735" s="220"/>
      <c r="I735" s="220"/>
      <c r="J735" s="220"/>
      <c r="K735" s="217"/>
      <c r="L735" s="217"/>
      <c r="M735" s="219"/>
      <c r="N735" s="219"/>
      <c r="O735" s="219"/>
      <c r="P735" s="219"/>
      <c r="Q735" s="217"/>
      <c r="R735" s="217"/>
      <c r="S735" s="217"/>
      <c r="T735" s="217"/>
      <c r="U735" s="217"/>
      <c r="V735" s="217"/>
    </row>
    <row r="736" spans="1:22" ht="15.75" customHeight="1" x14ac:dyDescent="0.2">
      <c r="A736" s="220"/>
      <c r="B736" s="220"/>
      <c r="C736" s="220"/>
      <c r="D736" s="220"/>
      <c r="E736" s="220"/>
      <c r="F736" s="220"/>
      <c r="G736" s="220"/>
      <c r="H736" s="220"/>
      <c r="I736" s="220"/>
      <c r="J736" s="220"/>
      <c r="K736" s="217"/>
      <c r="L736" s="217"/>
      <c r="M736" s="219"/>
      <c r="N736" s="219"/>
      <c r="O736" s="219"/>
      <c r="P736" s="219"/>
      <c r="Q736" s="217"/>
      <c r="R736" s="217"/>
      <c r="S736" s="217"/>
      <c r="T736" s="217"/>
      <c r="U736" s="217"/>
      <c r="V736" s="217"/>
    </row>
    <row r="737" spans="1:22" ht="15.75" customHeight="1" x14ac:dyDescent="0.2">
      <c r="A737" s="220"/>
      <c r="B737" s="220"/>
      <c r="C737" s="220"/>
      <c r="D737" s="220"/>
      <c r="E737" s="220"/>
      <c r="F737" s="220"/>
      <c r="G737" s="220"/>
      <c r="H737" s="220"/>
      <c r="I737" s="220"/>
      <c r="J737" s="220"/>
      <c r="K737" s="217"/>
      <c r="L737" s="217"/>
      <c r="M737" s="219"/>
      <c r="N737" s="219"/>
      <c r="O737" s="219"/>
      <c r="P737" s="219"/>
      <c r="Q737" s="217"/>
      <c r="R737" s="217"/>
      <c r="S737" s="217"/>
      <c r="T737" s="217"/>
      <c r="U737" s="217"/>
      <c r="V737" s="217"/>
    </row>
    <row r="738" spans="1:22" ht="15.75" customHeight="1" x14ac:dyDescent="0.2">
      <c r="A738" s="220"/>
      <c r="B738" s="220"/>
      <c r="C738" s="220"/>
      <c r="D738" s="220"/>
      <c r="E738" s="220"/>
      <c r="F738" s="220"/>
      <c r="G738" s="220"/>
      <c r="H738" s="220"/>
      <c r="I738" s="220"/>
      <c r="J738" s="220"/>
      <c r="K738" s="217"/>
      <c r="L738" s="217"/>
      <c r="M738" s="219"/>
      <c r="N738" s="219"/>
      <c r="O738" s="219"/>
      <c r="P738" s="219"/>
      <c r="Q738" s="217"/>
      <c r="R738" s="217"/>
      <c r="S738" s="217"/>
      <c r="T738" s="217"/>
      <c r="U738" s="217"/>
      <c r="V738" s="217"/>
    </row>
    <row r="739" spans="1:22" ht="15.75" customHeight="1" x14ac:dyDescent="0.2">
      <c r="A739" s="220"/>
      <c r="B739" s="220"/>
      <c r="C739" s="220"/>
      <c r="D739" s="220"/>
      <c r="E739" s="220"/>
      <c r="F739" s="220"/>
      <c r="G739" s="220"/>
      <c r="H739" s="220"/>
      <c r="I739" s="220"/>
      <c r="J739" s="220"/>
      <c r="K739" s="217"/>
      <c r="L739" s="217"/>
      <c r="M739" s="219"/>
      <c r="N739" s="219"/>
      <c r="O739" s="219"/>
      <c r="P739" s="219"/>
      <c r="Q739" s="217"/>
      <c r="R739" s="217"/>
      <c r="S739" s="217"/>
      <c r="T739" s="217"/>
      <c r="U739" s="217"/>
      <c r="V739" s="217"/>
    </row>
    <row r="740" spans="1:22" ht="15.75" customHeight="1" x14ac:dyDescent="0.2">
      <c r="A740" s="220"/>
      <c r="B740" s="220"/>
      <c r="C740" s="220"/>
      <c r="D740" s="220"/>
      <c r="E740" s="220"/>
      <c r="F740" s="220"/>
      <c r="G740" s="220"/>
      <c r="H740" s="220"/>
      <c r="I740" s="220"/>
      <c r="J740" s="220"/>
      <c r="K740" s="217"/>
      <c r="L740" s="217"/>
      <c r="M740" s="219"/>
      <c r="N740" s="219"/>
      <c r="O740" s="219"/>
      <c r="P740" s="219"/>
      <c r="Q740" s="217"/>
      <c r="R740" s="217"/>
      <c r="S740" s="217"/>
      <c r="T740" s="217"/>
      <c r="U740" s="217"/>
      <c r="V740" s="217"/>
    </row>
    <row r="741" spans="1:22" ht="15.75" customHeight="1" x14ac:dyDescent="0.2">
      <c r="A741" s="220"/>
      <c r="B741" s="220"/>
      <c r="C741" s="220"/>
      <c r="D741" s="220"/>
      <c r="E741" s="220"/>
      <c r="F741" s="220"/>
      <c r="G741" s="220"/>
      <c r="H741" s="220"/>
      <c r="I741" s="220"/>
      <c r="J741" s="220"/>
      <c r="K741" s="217"/>
      <c r="L741" s="217"/>
      <c r="M741" s="219"/>
      <c r="N741" s="219"/>
      <c r="O741" s="219"/>
      <c r="P741" s="219"/>
      <c r="Q741" s="217"/>
      <c r="R741" s="217"/>
      <c r="S741" s="217"/>
      <c r="T741" s="217"/>
      <c r="U741" s="217"/>
      <c r="V741" s="217"/>
    </row>
    <row r="742" spans="1:22" ht="15.75" customHeight="1" x14ac:dyDescent="0.2">
      <c r="A742" s="220"/>
      <c r="B742" s="220"/>
      <c r="C742" s="220"/>
      <c r="D742" s="220"/>
      <c r="E742" s="220"/>
      <c r="F742" s="220"/>
      <c r="G742" s="220"/>
      <c r="H742" s="220"/>
      <c r="I742" s="220"/>
      <c r="J742" s="220"/>
      <c r="K742" s="217"/>
      <c r="L742" s="217"/>
      <c r="M742" s="219"/>
      <c r="N742" s="219"/>
      <c r="O742" s="219"/>
      <c r="P742" s="219"/>
      <c r="Q742" s="217"/>
      <c r="R742" s="217"/>
      <c r="S742" s="217"/>
      <c r="T742" s="217"/>
      <c r="U742" s="217"/>
      <c r="V742" s="217"/>
    </row>
    <row r="743" spans="1:22" ht="15.75" customHeight="1" x14ac:dyDescent="0.2">
      <c r="A743" s="220"/>
      <c r="B743" s="220"/>
      <c r="C743" s="220"/>
      <c r="D743" s="220"/>
      <c r="E743" s="220"/>
      <c r="F743" s="220"/>
      <c r="G743" s="220"/>
      <c r="H743" s="220"/>
      <c r="I743" s="220"/>
      <c r="J743" s="220"/>
      <c r="K743" s="217"/>
      <c r="L743" s="217"/>
      <c r="M743" s="219"/>
      <c r="N743" s="219"/>
      <c r="O743" s="219"/>
      <c r="P743" s="219"/>
      <c r="Q743" s="217"/>
      <c r="R743" s="217"/>
      <c r="S743" s="217"/>
      <c r="T743" s="217"/>
      <c r="U743" s="217"/>
      <c r="V743" s="217"/>
    </row>
    <row r="744" spans="1:22" ht="15.75" customHeight="1" x14ac:dyDescent="0.2">
      <c r="A744" s="220"/>
      <c r="B744" s="220"/>
      <c r="C744" s="220"/>
      <c r="D744" s="220"/>
      <c r="E744" s="220"/>
      <c r="F744" s="220"/>
      <c r="G744" s="220"/>
      <c r="H744" s="220"/>
      <c r="I744" s="220"/>
      <c r="J744" s="220"/>
      <c r="K744" s="217"/>
      <c r="L744" s="217"/>
      <c r="M744" s="219"/>
      <c r="N744" s="219"/>
      <c r="O744" s="219"/>
      <c r="P744" s="219"/>
      <c r="Q744" s="217"/>
      <c r="R744" s="217"/>
      <c r="S744" s="217"/>
      <c r="T744" s="217"/>
      <c r="U744" s="217"/>
      <c r="V744" s="217"/>
    </row>
    <row r="745" spans="1:22" ht="15.75" customHeight="1" x14ac:dyDescent="0.2">
      <c r="A745" s="220"/>
      <c r="B745" s="220"/>
      <c r="C745" s="220"/>
      <c r="D745" s="220"/>
      <c r="E745" s="220"/>
      <c r="F745" s="220"/>
      <c r="G745" s="220"/>
      <c r="H745" s="220"/>
      <c r="I745" s="220"/>
      <c r="J745" s="220"/>
      <c r="K745" s="217"/>
      <c r="L745" s="217"/>
      <c r="M745" s="219"/>
      <c r="N745" s="219"/>
      <c r="O745" s="219"/>
      <c r="P745" s="219"/>
      <c r="Q745" s="217"/>
      <c r="R745" s="217"/>
      <c r="S745" s="217"/>
      <c r="T745" s="217"/>
      <c r="U745" s="217"/>
      <c r="V745" s="217"/>
    </row>
    <row r="746" spans="1:22" ht="15.75" customHeight="1" x14ac:dyDescent="0.2">
      <c r="A746" s="220"/>
      <c r="B746" s="220"/>
      <c r="C746" s="220"/>
      <c r="D746" s="220"/>
      <c r="E746" s="220"/>
      <c r="F746" s="220"/>
      <c r="G746" s="220"/>
      <c r="H746" s="220"/>
      <c r="I746" s="220"/>
      <c r="J746" s="220"/>
      <c r="K746" s="217"/>
      <c r="L746" s="217"/>
      <c r="M746" s="219"/>
      <c r="N746" s="219"/>
      <c r="O746" s="219"/>
      <c r="P746" s="219"/>
      <c r="Q746" s="217"/>
      <c r="R746" s="217"/>
      <c r="S746" s="217"/>
      <c r="T746" s="217"/>
      <c r="U746" s="217"/>
      <c r="V746" s="217"/>
    </row>
    <row r="747" spans="1:22" ht="15.75" customHeight="1" x14ac:dyDescent="0.2">
      <c r="A747" s="220"/>
      <c r="B747" s="220"/>
      <c r="C747" s="220"/>
      <c r="D747" s="220"/>
      <c r="E747" s="220"/>
      <c r="F747" s="220"/>
      <c r="G747" s="220"/>
      <c r="H747" s="220"/>
      <c r="I747" s="220"/>
      <c r="J747" s="220"/>
      <c r="K747" s="217"/>
      <c r="L747" s="217"/>
      <c r="M747" s="219"/>
      <c r="N747" s="219"/>
      <c r="O747" s="219"/>
      <c r="P747" s="219"/>
      <c r="Q747" s="217"/>
      <c r="R747" s="217"/>
      <c r="S747" s="217"/>
      <c r="T747" s="217"/>
      <c r="U747" s="217"/>
      <c r="V747" s="217"/>
    </row>
    <row r="748" spans="1:22" ht="15.75" customHeight="1" x14ac:dyDescent="0.2">
      <c r="A748" s="220"/>
      <c r="B748" s="220"/>
      <c r="C748" s="220"/>
      <c r="D748" s="220"/>
      <c r="E748" s="220"/>
      <c r="F748" s="220"/>
      <c r="G748" s="220"/>
      <c r="H748" s="220"/>
      <c r="I748" s="220"/>
      <c r="J748" s="220"/>
      <c r="K748" s="217"/>
      <c r="L748" s="217"/>
      <c r="M748" s="219"/>
      <c r="N748" s="219"/>
      <c r="O748" s="219"/>
      <c r="P748" s="219"/>
      <c r="Q748" s="217"/>
      <c r="R748" s="217"/>
      <c r="S748" s="217"/>
      <c r="T748" s="217"/>
      <c r="U748" s="217"/>
      <c r="V748" s="217"/>
    </row>
    <row r="749" spans="1:22" ht="15.75" customHeight="1" x14ac:dyDescent="0.2">
      <c r="A749" s="220"/>
      <c r="B749" s="220"/>
      <c r="C749" s="220"/>
      <c r="D749" s="220"/>
      <c r="E749" s="220"/>
      <c r="F749" s="220"/>
      <c r="G749" s="220"/>
      <c r="H749" s="220"/>
      <c r="I749" s="220"/>
      <c r="J749" s="220"/>
      <c r="K749" s="217"/>
      <c r="L749" s="217"/>
      <c r="M749" s="219"/>
      <c r="N749" s="219"/>
      <c r="O749" s="219"/>
      <c r="P749" s="219"/>
      <c r="Q749" s="217"/>
      <c r="R749" s="217"/>
      <c r="S749" s="217"/>
      <c r="T749" s="217"/>
      <c r="U749" s="217"/>
      <c r="V749" s="217"/>
    </row>
    <row r="750" spans="1:22" ht="15.75" customHeight="1" x14ac:dyDescent="0.2">
      <c r="A750" s="220"/>
      <c r="B750" s="220"/>
      <c r="C750" s="220"/>
      <c r="D750" s="220"/>
      <c r="E750" s="220"/>
      <c r="F750" s="220"/>
      <c r="G750" s="220"/>
      <c r="H750" s="220"/>
      <c r="I750" s="220"/>
      <c r="J750" s="220"/>
      <c r="K750" s="217"/>
      <c r="L750" s="217"/>
      <c r="M750" s="219"/>
      <c r="N750" s="219"/>
      <c r="O750" s="219"/>
      <c r="P750" s="219"/>
      <c r="Q750" s="217"/>
      <c r="R750" s="217"/>
      <c r="S750" s="217"/>
      <c r="T750" s="217"/>
      <c r="U750" s="217"/>
      <c r="V750" s="217"/>
    </row>
    <row r="751" spans="1:22" ht="15.75" customHeight="1" x14ac:dyDescent="0.2">
      <c r="A751" s="220"/>
      <c r="B751" s="220"/>
      <c r="C751" s="220"/>
      <c r="D751" s="220"/>
      <c r="E751" s="220"/>
      <c r="F751" s="220"/>
      <c r="G751" s="220"/>
      <c r="H751" s="220"/>
      <c r="I751" s="220"/>
      <c r="J751" s="220"/>
      <c r="K751" s="217"/>
      <c r="L751" s="217"/>
      <c r="M751" s="219"/>
      <c r="N751" s="219"/>
      <c r="O751" s="219"/>
      <c r="P751" s="219"/>
      <c r="Q751" s="217"/>
      <c r="R751" s="217"/>
      <c r="S751" s="217"/>
      <c r="T751" s="217"/>
      <c r="U751" s="217"/>
      <c r="V751" s="217"/>
    </row>
    <row r="752" spans="1:22" ht="15.75" customHeight="1" x14ac:dyDescent="0.2">
      <c r="A752" s="220"/>
      <c r="B752" s="220"/>
      <c r="C752" s="220"/>
      <c r="D752" s="220"/>
      <c r="E752" s="220"/>
      <c r="F752" s="220"/>
      <c r="G752" s="220"/>
      <c r="H752" s="220"/>
      <c r="I752" s="220"/>
      <c r="J752" s="220"/>
      <c r="K752" s="217"/>
      <c r="L752" s="217"/>
      <c r="M752" s="219"/>
      <c r="N752" s="219"/>
      <c r="O752" s="219"/>
      <c r="P752" s="219"/>
      <c r="Q752" s="217"/>
      <c r="R752" s="217"/>
      <c r="S752" s="217"/>
      <c r="T752" s="217"/>
      <c r="U752" s="217"/>
      <c r="V752" s="217"/>
    </row>
    <row r="753" spans="1:22" ht="15.75" customHeight="1" x14ac:dyDescent="0.2">
      <c r="A753" s="220"/>
      <c r="B753" s="220"/>
      <c r="C753" s="220"/>
      <c r="D753" s="220"/>
      <c r="E753" s="220"/>
      <c r="F753" s="220"/>
      <c r="G753" s="220"/>
      <c r="H753" s="220"/>
      <c r="I753" s="220"/>
      <c r="J753" s="220"/>
      <c r="K753" s="217"/>
      <c r="L753" s="217"/>
      <c r="M753" s="219"/>
      <c r="N753" s="219"/>
      <c r="O753" s="219"/>
      <c r="P753" s="219"/>
      <c r="Q753" s="217"/>
      <c r="R753" s="217"/>
      <c r="S753" s="217"/>
      <c r="T753" s="217"/>
      <c r="U753" s="217"/>
      <c r="V753" s="217"/>
    </row>
    <row r="754" spans="1:22" ht="15.75" customHeight="1" x14ac:dyDescent="0.2">
      <c r="A754" s="220"/>
      <c r="B754" s="220"/>
      <c r="C754" s="220"/>
      <c r="D754" s="220"/>
      <c r="E754" s="220"/>
      <c r="F754" s="220"/>
      <c r="G754" s="220"/>
      <c r="H754" s="220"/>
      <c r="I754" s="220"/>
      <c r="J754" s="220"/>
      <c r="K754" s="217"/>
      <c r="L754" s="217"/>
      <c r="M754" s="219"/>
      <c r="N754" s="219"/>
      <c r="O754" s="219"/>
      <c r="P754" s="219"/>
      <c r="Q754" s="217"/>
      <c r="R754" s="217"/>
      <c r="S754" s="217"/>
      <c r="T754" s="217"/>
      <c r="U754" s="217"/>
      <c r="V754" s="217"/>
    </row>
    <row r="755" spans="1:22" ht="15.75" customHeight="1" x14ac:dyDescent="0.2">
      <c r="A755" s="220"/>
      <c r="B755" s="220"/>
      <c r="C755" s="220"/>
      <c r="D755" s="220"/>
      <c r="E755" s="220"/>
      <c r="F755" s="220"/>
      <c r="G755" s="220"/>
      <c r="H755" s="220"/>
      <c r="I755" s="220"/>
      <c r="J755" s="220"/>
      <c r="K755" s="217"/>
      <c r="L755" s="217"/>
      <c r="M755" s="219"/>
      <c r="N755" s="219"/>
      <c r="O755" s="219"/>
      <c r="P755" s="219"/>
      <c r="Q755" s="217"/>
      <c r="R755" s="217"/>
      <c r="S755" s="217"/>
      <c r="T755" s="217"/>
      <c r="U755" s="217"/>
      <c r="V755" s="217"/>
    </row>
    <row r="756" spans="1:22" ht="15.75" customHeight="1" x14ac:dyDescent="0.2">
      <c r="A756" s="220"/>
      <c r="B756" s="220"/>
      <c r="C756" s="220"/>
      <c r="D756" s="220"/>
      <c r="E756" s="220"/>
      <c r="F756" s="220"/>
      <c r="G756" s="220"/>
      <c r="H756" s="220"/>
      <c r="I756" s="220"/>
      <c r="J756" s="220"/>
      <c r="K756" s="217"/>
      <c r="L756" s="217"/>
      <c r="M756" s="219"/>
      <c r="N756" s="219"/>
      <c r="O756" s="219"/>
      <c r="P756" s="219"/>
      <c r="Q756" s="217"/>
      <c r="R756" s="217"/>
      <c r="S756" s="217"/>
      <c r="T756" s="217"/>
      <c r="U756" s="217"/>
      <c r="V756" s="217"/>
    </row>
    <row r="757" spans="1:22" ht="15.75" customHeight="1" x14ac:dyDescent="0.2">
      <c r="A757" s="220"/>
      <c r="B757" s="220"/>
      <c r="C757" s="220"/>
      <c r="D757" s="220"/>
      <c r="E757" s="220"/>
      <c r="F757" s="220"/>
      <c r="G757" s="220"/>
      <c r="H757" s="220"/>
      <c r="I757" s="220"/>
      <c r="J757" s="220"/>
      <c r="K757" s="217"/>
      <c r="L757" s="217"/>
      <c r="M757" s="219"/>
      <c r="N757" s="219"/>
      <c r="O757" s="219"/>
      <c r="P757" s="219"/>
      <c r="Q757" s="217"/>
      <c r="R757" s="217"/>
      <c r="S757" s="217"/>
      <c r="T757" s="217"/>
      <c r="U757" s="217"/>
      <c r="V757" s="217"/>
    </row>
    <row r="758" spans="1:22" ht="15.75" customHeight="1" x14ac:dyDescent="0.2">
      <c r="A758" s="220"/>
      <c r="B758" s="220"/>
      <c r="C758" s="220"/>
      <c r="D758" s="220"/>
      <c r="E758" s="220"/>
      <c r="F758" s="220"/>
      <c r="G758" s="220"/>
      <c r="H758" s="220"/>
      <c r="I758" s="220"/>
      <c r="J758" s="220"/>
      <c r="K758" s="217"/>
      <c r="L758" s="217"/>
      <c r="M758" s="219"/>
      <c r="N758" s="219"/>
      <c r="O758" s="219"/>
      <c r="P758" s="219"/>
      <c r="Q758" s="217"/>
      <c r="R758" s="217"/>
      <c r="S758" s="217"/>
      <c r="T758" s="217"/>
      <c r="U758" s="217"/>
      <c r="V758" s="217"/>
    </row>
    <row r="759" spans="1:22" ht="15.75" customHeight="1" x14ac:dyDescent="0.2">
      <c r="A759" s="220"/>
      <c r="B759" s="220"/>
      <c r="C759" s="220"/>
      <c r="D759" s="220"/>
      <c r="E759" s="220"/>
      <c r="F759" s="220"/>
      <c r="G759" s="220"/>
      <c r="H759" s="220"/>
      <c r="I759" s="220"/>
      <c r="J759" s="220"/>
      <c r="K759" s="217"/>
      <c r="L759" s="217"/>
      <c r="M759" s="219"/>
      <c r="N759" s="219"/>
      <c r="O759" s="219"/>
      <c r="P759" s="219"/>
      <c r="Q759" s="217"/>
      <c r="R759" s="217"/>
      <c r="S759" s="217"/>
      <c r="T759" s="217"/>
      <c r="U759" s="217"/>
      <c r="V759" s="217"/>
    </row>
    <row r="760" spans="1:22" ht="15.75" customHeight="1" x14ac:dyDescent="0.2">
      <c r="A760" s="220"/>
      <c r="B760" s="220"/>
      <c r="C760" s="220"/>
      <c r="D760" s="220"/>
      <c r="E760" s="220"/>
      <c r="F760" s="220"/>
      <c r="G760" s="220"/>
      <c r="H760" s="220"/>
      <c r="I760" s="220"/>
      <c r="J760" s="220"/>
      <c r="K760" s="217"/>
      <c r="L760" s="217"/>
      <c r="M760" s="219"/>
      <c r="N760" s="219"/>
      <c r="O760" s="219"/>
      <c r="P760" s="219"/>
      <c r="Q760" s="217"/>
      <c r="R760" s="217"/>
      <c r="S760" s="217"/>
      <c r="T760" s="217"/>
      <c r="U760" s="217"/>
      <c r="V760" s="217"/>
    </row>
    <row r="761" spans="1:22" ht="15.75" customHeight="1" x14ac:dyDescent="0.2">
      <c r="A761" s="220"/>
      <c r="B761" s="220"/>
      <c r="C761" s="220"/>
      <c r="D761" s="220"/>
      <c r="E761" s="220"/>
      <c r="F761" s="220"/>
      <c r="G761" s="220"/>
      <c r="H761" s="220"/>
      <c r="I761" s="220"/>
      <c r="J761" s="220"/>
      <c r="K761" s="217"/>
      <c r="L761" s="217"/>
      <c r="M761" s="219"/>
      <c r="N761" s="219"/>
      <c r="O761" s="219"/>
      <c r="P761" s="219"/>
      <c r="Q761" s="217"/>
      <c r="R761" s="217"/>
      <c r="S761" s="217"/>
      <c r="T761" s="217"/>
      <c r="U761" s="217"/>
      <c r="V761" s="217"/>
    </row>
    <row r="762" spans="1:22" ht="15.75" customHeight="1" x14ac:dyDescent="0.2">
      <c r="A762" s="220"/>
      <c r="B762" s="220"/>
      <c r="C762" s="220"/>
      <c r="D762" s="220"/>
      <c r="E762" s="220"/>
      <c r="F762" s="220"/>
      <c r="G762" s="220"/>
      <c r="H762" s="220"/>
      <c r="I762" s="220"/>
      <c r="J762" s="220"/>
      <c r="K762" s="217"/>
      <c r="L762" s="217"/>
      <c r="M762" s="219"/>
      <c r="N762" s="219"/>
      <c r="O762" s="219"/>
      <c r="P762" s="219"/>
      <c r="Q762" s="217"/>
      <c r="R762" s="217"/>
      <c r="S762" s="217"/>
      <c r="T762" s="217"/>
      <c r="U762" s="217"/>
      <c r="V762" s="217"/>
    </row>
    <row r="763" spans="1:22" ht="15.75" customHeight="1" x14ac:dyDescent="0.2">
      <c r="A763" s="220"/>
      <c r="B763" s="220"/>
      <c r="C763" s="220"/>
      <c r="D763" s="220"/>
      <c r="E763" s="220"/>
      <c r="F763" s="220"/>
      <c r="G763" s="220"/>
      <c r="H763" s="220"/>
      <c r="I763" s="220"/>
      <c r="J763" s="220"/>
      <c r="K763" s="217"/>
      <c r="L763" s="217"/>
      <c r="M763" s="219"/>
      <c r="N763" s="219"/>
      <c r="O763" s="219"/>
      <c r="P763" s="219"/>
      <c r="Q763" s="217"/>
      <c r="R763" s="217"/>
      <c r="S763" s="217"/>
      <c r="T763" s="217"/>
      <c r="U763" s="217"/>
      <c r="V763" s="217"/>
    </row>
    <row r="764" spans="1:22" ht="15.75" customHeight="1" x14ac:dyDescent="0.2">
      <c r="A764" s="220"/>
      <c r="B764" s="220"/>
      <c r="C764" s="220"/>
      <c r="D764" s="220"/>
      <c r="E764" s="220"/>
      <c r="F764" s="220"/>
      <c r="G764" s="220"/>
      <c r="H764" s="220"/>
      <c r="I764" s="220"/>
      <c r="J764" s="220"/>
      <c r="K764" s="217"/>
      <c r="L764" s="217"/>
      <c r="M764" s="219"/>
      <c r="N764" s="219"/>
      <c r="O764" s="219"/>
      <c r="P764" s="219"/>
      <c r="Q764" s="217"/>
      <c r="R764" s="217"/>
      <c r="S764" s="217"/>
      <c r="T764" s="217"/>
      <c r="U764" s="217"/>
      <c r="V764" s="217"/>
    </row>
    <row r="765" spans="1:22" ht="15.75" customHeight="1" x14ac:dyDescent="0.2">
      <c r="A765" s="220"/>
      <c r="B765" s="220"/>
      <c r="C765" s="220"/>
      <c r="D765" s="220"/>
      <c r="E765" s="220"/>
      <c r="F765" s="220"/>
      <c r="G765" s="220"/>
      <c r="H765" s="220"/>
      <c r="I765" s="220"/>
      <c r="J765" s="220"/>
      <c r="K765" s="217"/>
      <c r="L765" s="217"/>
      <c r="M765" s="219"/>
      <c r="N765" s="219"/>
      <c r="O765" s="219"/>
      <c r="P765" s="219"/>
      <c r="Q765" s="217"/>
      <c r="R765" s="217"/>
      <c r="S765" s="217"/>
      <c r="T765" s="217"/>
      <c r="U765" s="217"/>
      <c r="V765" s="217"/>
    </row>
    <row r="766" spans="1:22" ht="15.75" customHeight="1" x14ac:dyDescent="0.2">
      <c r="A766" s="220"/>
      <c r="B766" s="220"/>
      <c r="C766" s="220"/>
      <c r="D766" s="220"/>
      <c r="E766" s="220"/>
      <c r="F766" s="220"/>
      <c r="G766" s="220"/>
      <c r="H766" s="220"/>
      <c r="I766" s="220"/>
      <c r="J766" s="220"/>
      <c r="K766" s="217"/>
      <c r="L766" s="217"/>
      <c r="M766" s="219"/>
      <c r="N766" s="219"/>
      <c r="O766" s="219"/>
      <c r="P766" s="219"/>
      <c r="Q766" s="217"/>
      <c r="R766" s="217"/>
      <c r="S766" s="217"/>
      <c r="T766" s="217"/>
      <c r="U766" s="217"/>
      <c r="V766" s="217"/>
    </row>
    <row r="767" spans="1:22" ht="15.75" customHeight="1" x14ac:dyDescent="0.2">
      <c r="A767" s="220"/>
      <c r="B767" s="220"/>
      <c r="C767" s="220"/>
      <c r="D767" s="220"/>
      <c r="E767" s="220"/>
      <c r="F767" s="220"/>
      <c r="G767" s="220"/>
      <c r="H767" s="220"/>
      <c r="I767" s="220"/>
      <c r="J767" s="220"/>
      <c r="K767" s="217"/>
      <c r="L767" s="217"/>
      <c r="M767" s="219"/>
      <c r="N767" s="219"/>
      <c r="O767" s="219"/>
      <c r="P767" s="219"/>
      <c r="Q767" s="217"/>
      <c r="R767" s="217"/>
      <c r="S767" s="217"/>
      <c r="T767" s="217"/>
      <c r="U767" s="217"/>
      <c r="V767" s="217"/>
    </row>
    <row r="768" spans="1:22" ht="15.75" customHeight="1" x14ac:dyDescent="0.2">
      <c r="A768" s="220"/>
      <c r="B768" s="220"/>
      <c r="C768" s="220"/>
      <c r="D768" s="220"/>
      <c r="E768" s="220"/>
      <c r="F768" s="220"/>
      <c r="G768" s="220"/>
      <c r="H768" s="220"/>
      <c r="I768" s="220"/>
      <c r="J768" s="220"/>
      <c r="K768" s="217"/>
      <c r="L768" s="217"/>
      <c r="M768" s="219"/>
      <c r="N768" s="219"/>
      <c r="O768" s="219"/>
      <c r="P768" s="219"/>
      <c r="Q768" s="217"/>
      <c r="R768" s="217"/>
      <c r="S768" s="217"/>
      <c r="T768" s="217"/>
      <c r="U768" s="217"/>
      <c r="V768" s="217"/>
    </row>
    <row r="769" spans="1:22" ht="15.75" customHeight="1" x14ac:dyDescent="0.2">
      <c r="A769" s="220"/>
      <c r="B769" s="220"/>
      <c r="C769" s="220"/>
      <c r="D769" s="220"/>
      <c r="E769" s="220"/>
      <c r="F769" s="220"/>
      <c r="G769" s="220"/>
      <c r="H769" s="220"/>
      <c r="I769" s="220"/>
      <c r="J769" s="220"/>
      <c r="K769" s="217"/>
      <c r="L769" s="217"/>
      <c r="M769" s="219"/>
      <c r="N769" s="219"/>
      <c r="O769" s="219"/>
      <c r="P769" s="219"/>
      <c r="Q769" s="217"/>
      <c r="R769" s="217"/>
      <c r="S769" s="217"/>
      <c r="T769" s="217"/>
      <c r="U769" s="217"/>
      <c r="V769" s="217"/>
    </row>
    <row r="770" spans="1:22" ht="15.75" customHeight="1" x14ac:dyDescent="0.2">
      <c r="A770" s="220"/>
      <c r="B770" s="220"/>
      <c r="C770" s="220"/>
      <c r="D770" s="220"/>
      <c r="E770" s="220"/>
      <c r="F770" s="220"/>
      <c r="G770" s="220"/>
      <c r="H770" s="220"/>
      <c r="I770" s="220"/>
      <c r="J770" s="220"/>
      <c r="K770" s="217"/>
      <c r="L770" s="217"/>
      <c r="M770" s="219"/>
      <c r="N770" s="219"/>
      <c r="O770" s="219"/>
      <c r="P770" s="219"/>
      <c r="Q770" s="217"/>
      <c r="R770" s="217"/>
      <c r="S770" s="217"/>
      <c r="T770" s="217"/>
      <c r="U770" s="217"/>
      <c r="V770" s="217"/>
    </row>
    <row r="771" spans="1:22" ht="15.75" customHeight="1" x14ac:dyDescent="0.2">
      <c r="A771" s="220"/>
      <c r="B771" s="220"/>
      <c r="C771" s="220"/>
      <c r="D771" s="220"/>
      <c r="E771" s="220"/>
      <c r="F771" s="220"/>
      <c r="G771" s="220"/>
      <c r="H771" s="220"/>
      <c r="I771" s="220"/>
      <c r="J771" s="220"/>
      <c r="K771" s="217"/>
      <c r="L771" s="217"/>
      <c r="M771" s="219"/>
      <c r="N771" s="219"/>
      <c r="O771" s="219"/>
      <c r="P771" s="219"/>
      <c r="Q771" s="217"/>
      <c r="R771" s="217"/>
      <c r="S771" s="217"/>
      <c r="T771" s="217"/>
      <c r="U771" s="217"/>
      <c r="V771" s="217"/>
    </row>
    <row r="772" spans="1:22" ht="15.75" customHeight="1" x14ac:dyDescent="0.2">
      <c r="A772" s="220"/>
      <c r="B772" s="220"/>
      <c r="C772" s="220"/>
      <c r="D772" s="220"/>
      <c r="E772" s="220"/>
      <c r="F772" s="220"/>
      <c r="G772" s="220"/>
      <c r="H772" s="220"/>
      <c r="I772" s="220"/>
      <c r="J772" s="220"/>
      <c r="K772" s="217"/>
      <c r="L772" s="217"/>
      <c r="M772" s="219"/>
      <c r="N772" s="219"/>
      <c r="O772" s="219"/>
      <c r="P772" s="219"/>
      <c r="Q772" s="217"/>
      <c r="R772" s="217"/>
      <c r="S772" s="217"/>
      <c r="T772" s="217"/>
      <c r="U772" s="217"/>
      <c r="V772" s="217"/>
    </row>
    <row r="773" spans="1:22" ht="15.75" customHeight="1" x14ac:dyDescent="0.2">
      <c r="A773" s="220"/>
      <c r="B773" s="220"/>
      <c r="C773" s="220"/>
      <c r="D773" s="220"/>
      <c r="E773" s="220"/>
      <c r="F773" s="220"/>
      <c r="G773" s="220"/>
      <c r="H773" s="220"/>
      <c r="I773" s="220"/>
      <c r="J773" s="220"/>
      <c r="K773" s="217"/>
      <c r="L773" s="217"/>
      <c r="M773" s="219"/>
      <c r="N773" s="219"/>
      <c r="O773" s="219"/>
      <c r="P773" s="219"/>
      <c r="Q773" s="217"/>
      <c r="R773" s="217"/>
      <c r="S773" s="217"/>
      <c r="T773" s="217"/>
      <c r="U773" s="217"/>
      <c r="V773" s="217"/>
    </row>
    <row r="774" spans="1:22" ht="15.75" customHeight="1" x14ac:dyDescent="0.2">
      <c r="A774" s="220"/>
      <c r="B774" s="220"/>
      <c r="C774" s="220"/>
      <c r="D774" s="220"/>
      <c r="E774" s="220"/>
      <c r="F774" s="220"/>
      <c r="G774" s="220"/>
      <c r="H774" s="220"/>
      <c r="I774" s="220"/>
      <c r="J774" s="220"/>
      <c r="K774" s="217"/>
      <c r="L774" s="217"/>
      <c r="M774" s="219"/>
      <c r="N774" s="219"/>
      <c r="O774" s="219"/>
      <c r="P774" s="219"/>
      <c r="Q774" s="217"/>
      <c r="R774" s="217"/>
      <c r="S774" s="217"/>
      <c r="T774" s="217"/>
      <c r="U774" s="217"/>
      <c r="V774" s="217"/>
    </row>
    <row r="775" spans="1:22" ht="15.75" customHeight="1" x14ac:dyDescent="0.2">
      <c r="A775" s="220"/>
      <c r="B775" s="220"/>
      <c r="C775" s="220"/>
      <c r="D775" s="220"/>
      <c r="E775" s="220"/>
      <c r="F775" s="220"/>
      <c r="G775" s="220"/>
      <c r="H775" s="220"/>
      <c r="I775" s="220"/>
      <c r="J775" s="220"/>
      <c r="K775" s="217"/>
      <c r="L775" s="217"/>
      <c r="M775" s="219"/>
      <c r="N775" s="219"/>
      <c r="O775" s="219"/>
      <c r="P775" s="219"/>
      <c r="Q775" s="217"/>
      <c r="R775" s="217"/>
      <c r="S775" s="217"/>
      <c r="T775" s="217"/>
      <c r="U775" s="217"/>
      <c r="V775" s="217"/>
    </row>
    <row r="776" spans="1:22" ht="15.75" customHeight="1" x14ac:dyDescent="0.2">
      <c r="A776" s="220"/>
      <c r="B776" s="220"/>
      <c r="C776" s="220"/>
      <c r="D776" s="220"/>
      <c r="E776" s="220"/>
      <c r="F776" s="220"/>
      <c r="G776" s="220"/>
      <c r="H776" s="220"/>
      <c r="I776" s="220"/>
      <c r="J776" s="220"/>
      <c r="K776" s="217"/>
      <c r="L776" s="217"/>
      <c r="M776" s="219"/>
      <c r="N776" s="219"/>
      <c r="O776" s="219"/>
      <c r="P776" s="219"/>
      <c r="Q776" s="217"/>
      <c r="R776" s="217"/>
      <c r="S776" s="217"/>
      <c r="T776" s="217"/>
      <c r="U776" s="217"/>
      <c r="V776" s="217"/>
    </row>
    <row r="777" spans="1:22" ht="15.75" customHeight="1" x14ac:dyDescent="0.2">
      <c r="A777" s="220"/>
      <c r="B777" s="220"/>
      <c r="C777" s="220"/>
      <c r="D777" s="220"/>
      <c r="E777" s="220"/>
      <c r="F777" s="220"/>
      <c r="G777" s="220"/>
      <c r="H777" s="220"/>
      <c r="I777" s="220"/>
      <c r="J777" s="220"/>
      <c r="K777" s="217"/>
      <c r="L777" s="217"/>
      <c r="M777" s="219"/>
      <c r="N777" s="219"/>
      <c r="O777" s="219"/>
      <c r="P777" s="219"/>
      <c r="Q777" s="217"/>
      <c r="R777" s="217"/>
      <c r="S777" s="217"/>
      <c r="T777" s="217"/>
      <c r="U777" s="217"/>
      <c r="V777" s="217"/>
    </row>
    <row r="778" spans="1:22" ht="15.75" customHeight="1" x14ac:dyDescent="0.2">
      <c r="A778" s="220"/>
      <c r="B778" s="220"/>
      <c r="C778" s="220"/>
      <c r="D778" s="220"/>
      <c r="E778" s="220"/>
      <c r="F778" s="220"/>
      <c r="G778" s="220"/>
      <c r="H778" s="220"/>
      <c r="I778" s="220"/>
      <c r="J778" s="220"/>
      <c r="K778" s="217"/>
      <c r="L778" s="217"/>
      <c r="M778" s="219"/>
      <c r="N778" s="219"/>
      <c r="O778" s="219"/>
      <c r="P778" s="219"/>
      <c r="Q778" s="217"/>
      <c r="R778" s="217"/>
      <c r="S778" s="217"/>
      <c r="T778" s="217"/>
      <c r="U778" s="217"/>
      <c r="V778" s="217"/>
    </row>
    <row r="779" spans="1:22" ht="15.75" customHeight="1" x14ac:dyDescent="0.2">
      <c r="A779" s="220"/>
      <c r="B779" s="220"/>
      <c r="C779" s="220"/>
      <c r="D779" s="220"/>
      <c r="E779" s="220"/>
      <c r="F779" s="220"/>
      <c r="G779" s="220"/>
      <c r="H779" s="220"/>
      <c r="I779" s="220"/>
      <c r="J779" s="220"/>
      <c r="K779" s="217"/>
      <c r="L779" s="217"/>
      <c r="M779" s="219"/>
      <c r="N779" s="219"/>
      <c r="O779" s="219"/>
      <c r="P779" s="219"/>
      <c r="Q779" s="217"/>
      <c r="R779" s="217"/>
      <c r="S779" s="217"/>
      <c r="T779" s="217"/>
      <c r="U779" s="217"/>
      <c r="V779" s="217"/>
    </row>
    <row r="780" spans="1:22" ht="15.75" customHeight="1" x14ac:dyDescent="0.2">
      <c r="A780" s="220"/>
      <c r="B780" s="220"/>
      <c r="C780" s="220"/>
      <c r="D780" s="220"/>
      <c r="E780" s="220"/>
      <c r="F780" s="220"/>
      <c r="G780" s="220"/>
      <c r="H780" s="220"/>
      <c r="I780" s="220"/>
      <c r="J780" s="220"/>
      <c r="K780" s="217"/>
      <c r="L780" s="217"/>
      <c r="M780" s="219"/>
      <c r="N780" s="219"/>
      <c r="O780" s="219"/>
      <c r="P780" s="219"/>
      <c r="Q780" s="217"/>
      <c r="R780" s="217"/>
      <c r="S780" s="217"/>
      <c r="T780" s="217"/>
      <c r="U780" s="217"/>
      <c r="V780" s="217"/>
    </row>
    <row r="781" spans="1:22" ht="15.75" customHeight="1" x14ac:dyDescent="0.2">
      <c r="A781" s="220"/>
      <c r="B781" s="220"/>
      <c r="C781" s="220"/>
      <c r="D781" s="220"/>
      <c r="E781" s="220"/>
      <c r="F781" s="220"/>
      <c r="G781" s="220"/>
      <c r="H781" s="220"/>
      <c r="I781" s="220"/>
      <c r="J781" s="220"/>
      <c r="K781" s="217"/>
      <c r="L781" s="217"/>
      <c r="M781" s="219"/>
      <c r="N781" s="219"/>
      <c r="O781" s="219"/>
      <c r="P781" s="219"/>
      <c r="Q781" s="217"/>
      <c r="R781" s="217"/>
      <c r="S781" s="217"/>
      <c r="T781" s="217"/>
      <c r="U781" s="217"/>
      <c r="V781" s="217"/>
    </row>
    <row r="782" spans="1:22" ht="15.75" customHeight="1" x14ac:dyDescent="0.2">
      <c r="A782" s="220"/>
      <c r="B782" s="220"/>
      <c r="C782" s="220"/>
      <c r="D782" s="220"/>
      <c r="E782" s="220"/>
      <c r="F782" s="220"/>
      <c r="G782" s="220"/>
      <c r="H782" s="220"/>
      <c r="I782" s="220"/>
      <c r="J782" s="220"/>
      <c r="K782" s="217"/>
      <c r="L782" s="217"/>
      <c r="M782" s="219"/>
      <c r="N782" s="219"/>
      <c r="O782" s="219"/>
      <c r="P782" s="219"/>
      <c r="Q782" s="217"/>
      <c r="R782" s="217"/>
      <c r="S782" s="217"/>
      <c r="T782" s="217"/>
      <c r="U782" s="217"/>
      <c r="V782" s="217"/>
    </row>
    <row r="783" spans="1:22" ht="15.75" customHeight="1" x14ac:dyDescent="0.2">
      <c r="A783" s="220"/>
      <c r="B783" s="220"/>
      <c r="C783" s="220"/>
      <c r="D783" s="220"/>
      <c r="E783" s="220"/>
      <c r="F783" s="220"/>
      <c r="G783" s="220"/>
      <c r="H783" s="220"/>
      <c r="I783" s="220"/>
      <c r="J783" s="220"/>
      <c r="K783" s="217"/>
      <c r="L783" s="217"/>
      <c r="M783" s="219"/>
      <c r="N783" s="219"/>
      <c r="O783" s="219"/>
      <c r="P783" s="219"/>
      <c r="Q783" s="217"/>
      <c r="R783" s="217"/>
      <c r="S783" s="217"/>
      <c r="T783" s="217"/>
      <c r="U783" s="217"/>
      <c r="V783" s="217"/>
    </row>
    <row r="784" spans="1:22" ht="15.75" customHeight="1" x14ac:dyDescent="0.2">
      <c r="A784" s="220"/>
      <c r="B784" s="220"/>
      <c r="C784" s="220"/>
      <c r="D784" s="220"/>
      <c r="E784" s="220"/>
      <c r="F784" s="220"/>
      <c r="G784" s="220"/>
      <c r="H784" s="220"/>
      <c r="I784" s="220"/>
      <c r="J784" s="220"/>
      <c r="K784" s="217"/>
      <c r="L784" s="217"/>
      <c r="M784" s="219"/>
      <c r="N784" s="219"/>
      <c r="O784" s="219"/>
      <c r="P784" s="219"/>
      <c r="Q784" s="217"/>
      <c r="R784" s="217"/>
      <c r="S784" s="217"/>
      <c r="T784" s="217"/>
      <c r="U784" s="217"/>
      <c r="V784" s="217"/>
    </row>
    <row r="785" spans="1:22" ht="15.75" customHeight="1" x14ac:dyDescent="0.2">
      <c r="A785" s="220"/>
      <c r="B785" s="220"/>
      <c r="C785" s="220"/>
      <c r="D785" s="220"/>
      <c r="E785" s="220"/>
      <c r="F785" s="220"/>
      <c r="G785" s="220"/>
      <c r="H785" s="220"/>
      <c r="I785" s="220"/>
      <c r="J785" s="220"/>
      <c r="K785" s="217"/>
      <c r="L785" s="217"/>
      <c r="M785" s="219"/>
      <c r="N785" s="219"/>
      <c r="O785" s="219"/>
      <c r="P785" s="219"/>
      <c r="Q785" s="217"/>
      <c r="R785" s="217"/>
      <c r="S785" s="217"/>
      <c r="T785" s="217"/>
      <c r="U785" s="217"/>
      <c r="V785" s="217"/>
    </row>
    <row r="786" spans="1:22" ht="15.75" customHeight="1" x14ac:dyDescent="0.2">
      <c r="A786" s="220"/>
      <c r="B786" s="220"/>
      <c r="C786" s="220"/>
      <c r="D786" s="220"/>
      <c r="E786" s="220"/>
      <c r="F786" s="220"/>
      <c r="G786" s="220"/>
      <c r="H786" s="220"/>
      <c r="I786" s="220"/>
      <c r="J786" s="220"/>
      <c r="K786" s="217"/>
      <c r="L786" s="217"/>
      <c r="M786" s="219"/>
      <c r="N786" s="219"/>
      <c r="O786" s="219"/>
      <c r="P786" s="219"/>
      <c r="Q786" s="217"/>
      <c r="R786" s="217"/>
      <c r="S786" s="217"/>
      <c r="T786" s="217"/>
      <c r="U786" s="217"/>
      <c r="V786" s="217"/>
    </row>
    <row r="787" spans="1:22" ht="15.75" customHeight="1" x14ac:dyDescent="0.2">
      <c r="A787" s="220"/>
      <c r="B787" s="220"/>
      <c r="C787" s="220"/>
      <c r="D787" s="220"/>
      <c r="E787" s="220"/>
      <c r="F787" s="220"/>
      <c r="G787" s="220"/>
      <c r="H787" s="220"/>
      <c r="I787" s="220"/>
      <c r="J787" s="220"/>
      <c r="K787" s="217"/>
      <c r="L787" s="217"/>
      <c r="M787" s="219"/>
      <c r="N787" s="219"/>
      <c r="O787" s="219"/>
      <c r="P787" s="219"/>
      <c r="Q787" s="217"/>
      <c r="R787" s="217"/>
      <c r="S787" s="217"/>
      <c r="T787" s="217"/>
      <c r="U787" s="217"/>
      <c r="V787" s="217"/>
    </row>
    <row r="788" spans="1:22" ht="15.75" customHeight="1" x14ac:dyDescent="0.2">
      <c r="A788" s="220"/>
      <c r="B788" s="220"/>
      <c r="C788" s="220"/>
      <c r="D788" s="220"/>
      <c r="E788" s="220"/>
      <c r="F788" s="220"/>
      <c r="G788" s="220"/>
      <c r="H788" s="220"/>
      <c r="I788" s="220"/>
      <c r="J788" s="220"/>
      <c r="K788" s="217"/>
      <c r="L788" s="217"/>
      <c r="M788" s="219"/>
      <c r="N788" s="219"/>
      <c r="O788" s="219"/>
      <c r="P788" s="219"/>
      <c r="Q788" s="217"/>
      <c r="R788" s="217"/>
      <c r="S788" s="217"/>
      <c r="T788" s="217"/>
      <c r="U788" s="217"/>
      <c r="V788" s="217"/>
    </row>
    <row r="789" spans="1:22" ht="15.75" customHeight="1" x14ac:dyDescent="0.2">
      <c r="A789" s="220"/>
      <c r="B789" s="220"/>
      <c r="C789" s="220"/>
      <c r="D789" s="220"/>
      <c r="E789" s="220"/>
      <c r="F789" s="220"/>
      <c r="G789" s="220"/>
      <c r="H789" s="220"/>
      <c r="I789" s="220"/>
      <c r="J789" s="220"/>
      <c r="K789" s="217"/>
      <c r="L789" s="217"/>
      <c r="M789" s="219"/>
      <c r="N789" s="219"/>
      <c r="O789" s="219"/>
      <c r="P789" s="219"/>
      <c r="Q789" s="217"/>
      <c r="R789" s="217"/>
      <c r="S789" s="217"/>
      <c r="T789" s="217"/>
      <c r="U789" s="217"/>
      <c r="V789" s="217"/>
    </row>
    <row r="790" spans="1:22" ht="15.75" customHeight="1" x14ac:dyDescent="0.2">
      <c r="A790" s="220"/>
      <c r="B790" s="220"/>
      <c r="C790" s="220"/>
      <c r="D790" s="220"/>
      <c r="E790" s="220"/>
      <c r="F790" s="220"/>
      <c r="G790" s="220"/>
      <c r="H790" s="220"/>
      <c r="I790" s="220"/>
      <c r="J790" s="220"/>
      <c r="K790" s="217"/>
      <c r="L790" s="217"/>
      <c r="M790" s="219"/>
      <c r="N790" s="219"/>
      <c r="O790" s="219"/>
      <c r="P790" s="219"/>
      <c r="Q790" s="217"/>
      <c r="R790" s="217"/>
      <c r="S790" s="217"/>
      <c r="T790" s="217"/>
      <c r="U790" s="217"/>
      <c r="V790" s="217"/>
    </row>
    <row r="791" spans="1:22" ht="15.75" customHeight="1" x14ac:dyDescent="0.2">
      <c r="A791" s="220"/>
      <c r="B791" s="220"/>
      <c r="C791" s="220"/>
      <c r="D791" s="220"/>
      <c r="E791" s="220"/>
      <c r="F791" s="220"/>
      <c r="G791" s="220"/>
      <c r="H791" s="220"/>
      <c r="I791" s="220"/>
      <c r="J791" s="220"/>
      <c r="K791" s="217"/>
      <c r="L791" s="217"/>
      <c r="M791" s="219"/>
      <c r="N791" s="219"/>
      <c r="O791" s="219"/>
      <c r="P791" s="219"/>
      <c r="Q791" s="217"/>
      <c r="R791" s="217"/>
      <c r="S791" s="217"/>
      <c r="T791" s="217"/>
      <c r="U791" s="217"/>
      <c r="V791" s="217"/>
    </row>
    <row r="792" spans="1:22" ht="15.75" customHeight="1" x14ac:dyDescent="0.2">
      <c r="A792" s="220"/>
      <c r="B792" s="220"/>
      <c r="C792" s="220"/>
      <c r="D792" s="220"/>
      <c r="E792" s="220"/>
      <c r="F792" s="220"/>
      <c r="G792" s="220"/>
      <c r="H792" s="220"/>
      <c r="I792" s="220"/>
      <c r="J792" s="220"/>
      <c r="K792" s="217"/>
      <c r="L792" s="217"/>
      <c r="M792" s="219"/>
      <c r="N792" s="219"/>
      <c r="O792" s="219"/>
      <c r="P792" s="219"/>
      <c r="Q792" s="217"/>
      <c r="R792" s="217"/>
      <c r="S792" s="217"/>
      <c r="T792" s="217"/>
      <c r="U792" s="217"/>
      <c r="V792" s="217"/>
    </row>
    <row r="793" spans="1:22" ht="15.75" customHeight="1" x14ac:dyDescent="0.2">
      <c r="A793" s="220"/>
      <c r="B793" s="220"/>
      <c r="C793" s="220"/>
      <c r="D793" s="220"/>
      <c r="E793" s="220"/>
      <c r="F793" s="220"/>
      <c r="G793" s="220"/>
      <c r="H793" s="220"/>
      <c r="I793" s="220"/>
      <c r="J793" s="220"/>
      <c r="K793" s="217"/>
      <c r="L793" s="217"/>
      <c r="M793" s="219"/>
      <c r="N793" s="219"/>
      <c r="O793" s="219"/>
      <c r="P793" s="219"/>
      <c r="Q793" s="217"/>
      <c r="R793" s="217"/>
      <c r="S793" s="217"/>
      <c r="T793" s="217"/>
      <c r="U793" s="217"/>
      <c r="V793" s="217"/>
    </row>
    <row r="794" spans="1:22" ht="15.75" customHeight="1" x14ac:dyDescent="0.2">
      <c r="A794" s="220"/>
      <c r="B794" s="220"/>
      <c r="C794" s="220"/>
      <c r="D794" s="220"/>
      <c r="E794" s="220"/>
      <c r="F794" s="220"/>
      <c r="G794" s="220"/>
      <c r="H794" s="220"/>
      <c r="I794" s="220"/>
      <c r="J794" s="220"/>
      <c r="K794" s="217"/>
      <c r="L794" s="217"/>
      <c r="M794" s="219"/>
      <c r="N794" s="219"/>
      <c r="O794" s="219"/>
      <c r="P794" s="219"/>
      <c r="Q794" s="217"/>
      <c r="R794" s="217"/>
      <c r="S794" s="217"/>
      <c r="T794" s="217"/>
      <c r="U794" s="217"/>
      <c r="V794" s="217"/>
    </row>
    <row r="795" spans="1:22" ht="15.75" customHeight="1" x14ac:dyDescent="0.2">
      <c r="A795" s="220"/>
      <c r="B795" s="220"/>
      <c r="C795" s="220"/>
      <c r="D795" s="220"/>
      <c r="E795" s="220"/>
      <c r="F795" s="220"/>
      <c r="G795" s="220"/>
      <c r="H795" s="220"/>
      <c r="I795" s="220"/>
      <c r="J795" s="220"/>
      <c r="K795" s="217"/>
      <c r="L795" s="217"/>
      <c r="M795" s="219"/>
      <c r="N795" s="219"/>
      <c r="O795" s="219"/>
      <c r="P795" s="219"/>
      <c r="Q795" s="217"/>
      <c r="R795" s="217"/>
      <c r="S795" s="217"/>
      <c r="T795" s="217"/>
      <c r="U795" s="217"/>
      <c r="V795" s="217"/>
    </row>
    <row r="796" spans="1:22" ht="15.75" customHeight="1" x14ac:dyDescent="0.2">
      <c r="A796" s="220"/>
      <c r="B796" s="220"/>
      <c r="C796" s="220"/>
      <c r="D796" s="220"/>
      <c r="E796" s="220"/>
      <c r="F796" s="220"/>
      <c r="G796" s="220"/>
      <c r="H796" s="220"/>
      <c r="I796" s="220"/>
      <c r="J796" s="220"/>
      <c r="K796" s="217"/>
      <c r="L796" s="217"/>
      <c r="M796" s="219"/>
      <c r="N796" s="219"/>
      <c r="O796" s="219"/>
      <c r="P796" s="219"/>
      <c r="Q796" s="217"/>
      <c r="R796" s="217"/>
      <c r="S796" s="217"/>
      <c r="T796" s="217"/>
      <c r="U796" s="217"/>
      <c r="V796" s="217"/>
    </row>
    <row r="797" spans="1:22" ht="15.75" customHeight="1" x14ac:dyDescent="0.2">
      <c r="A797" s="220"/>
      <c r="B797" s="220"/>
      <c r="C797" s="220"/>
      <c r="D797" s="220"/>
      <c r="E797" s="220"/>
      <c r="F797" s="220"/>
      <c r="G797" s="220"/>
      <c r="H797" s="220"/>
      <c r="I797" s="220"/>
      <c r="J797" s="220"/>
      <c r="K797" s="217"/>
      <c r="L797" s="217"/>
      <c r="M797" s="219"/>
      <c r="N797" s="219"/>
      <c r="O797" s="219"/>
      <c r="P797" s="219"/>
      <c r="Q797" s="217"/>
      <c r="R797" s="217"/>
      <c r="S797" s="217"/>
      <c r="T797" s="217"/>
      <c r="U797" s="217"/>
      <c r="V797" s="217"/>
    </row>
    <row r="798" spans="1:22" ht="15.75" customHeight="1" x14ac:dyDescent="0.2">
      <c r="A798" s="220"/>
      <c r="B798" s="220"/>
      <c r="C798" s="220"/>
      <c r="D798" s="220"/>
      <c r="E798" s="220"/>
      <c r="F798" s="220"/>
      <c r="G798" s="220"/>
      <c r="H798" s="220"/>
      <c r="I798" s="220"/>
      <c r="J798" s="220"/>
      <c r="K798" s="217"/>
      <c r="L798" s="217"/>
      <c r="M798" s="219"/>
      <c r="N798" s="219"/>
      <c r="O798" s="219"/>
      <c r="P798" s="219"/>
      <c r="Q798" s="217"/>
      <c r="R798" s="217"/>
      <c r="S798" s="217"/>
      <c r="T798" s="217"/>
      <c r="U798" s="217"/>
      <c r="V798" s="217"/>
    </row>
    <row r="799" spans="1:22" ht="15.75" customHeight="1" x14ac:dyDescent="0.2">
      <c r="A799" s="220"/>
      <c r="B799" s="220"/>
      <c r="C799" s="220"/>
      <c r="D799" s="220"/>
      <c r="E799" s="220"/>
      <c r="F799" s="220"/>
      <c r="G799" s="220"/>
      <c r="H799" s="220"/>
      <c r="I799" s="220"/>
      <c r="J799" s="220"/>
      <c r="K799" s="217"/>
      <c r="L799" s="217"/>
      <c r="M799" s="219"/>
      <c r="N799" s="219"/>
      <c r="O799" s="219"/>
      <c r="P799" s="219"/>
      <c r="Q799" s="217"/>
      <c r="R799" s="217"/>
      <c r="S799" s="217"/>
      <c r="T799" s="217"/>
      <c r="U799" s="217"/>
      <c r="V799" s="217"/>
    </row>
    <row r="800" spans="1:22" ht="15.75" customHeight="1" x14ac:dyDescent="0.2">
      <c r="A800" s="220"/>
      <c r="B800" s="220"/>
      <c r="C800" s="220"/>
      <c r="D800" s="220"/>
      <c r="E800" s="220"/>
      <c r="F800" s="220"/>
      <c r="G800" s="220"/>
      <c r="H800" s="220"/>
      <c r="I800" s="220"/>
      <c r="J800" s="220"/>
      <c r="K800" s="217"/>
      <c r="L800" s="217"/>
      <c r="M800" s="219"/>
      <c r="N800" s="219"/>
      <c r="O800" s="219"/>
      <c r="P800" s="219"/>
      <c r="Q800" s="217"/>
      <c r="R800" s="217"/>
      <c r="S800" s="217"/>
      <c r="T800" s="217"/>
      <c r="U800" s="217"/>
      <c r="V800" s="217"/>
    </row>
    <row r="801" spans="1:22" ht="15.75" customHeight="1" x14ac:dyDescent="0.2">
      <c r="A801" s="220"/>
      <c r="B801" s="220"/>
      <c r="C801" s="220"/>
      <c r="D801" s="220"/>
      <c r="E801" s="220"/>
      <c r="F801" s="220"/>
      <c r="G801" s="220"/>
      <c r="H801" s="220"/>
      <c r="I801" s="220"/>
      <c r="J801" s="220"/>
      <c r="K801" s="217"/>
      <c r="L801" s="217"/>
      <c r="M801" s="219"/>
      <c r="N801" s="219"/>
      <c r="O801" s="219"/>
      <c r="P801" s="219"/>
      <c r="Q801" s="217"/>
      <c r="R801" s="217"/>
      <c r="S801" s="217"/>
      <c r="T801" s="217"/>
      <c r="U801" s="217"/>
      <c r="V801" s="217"/>
    </row>
    <row r="802" spans="1:22" ht="15.75" customHeight="1" x14ac:dyDescent="0.2">
      <c r="A802" s="220"/>
      <c r="B802" s="220"/>
      <c r="C802" s="220"/>
      <c r="D802" s="220"/>
      <c r="E802" s="220"/>
      <c r="F802" s="220"/>
      <c r="G802" s="220"/>
      <c r="H802" s="220"/>
      <c r="I802" s="220"/>
      <c r="J802" s="220"/>
      <c r="K802" s="217"/>
      <c r="L802" s="217"/>
      <c r="M802" s="219"/>
      <c r="N802" s="219"/>
      <c r="O802" s="219"/>
      <c r="P802" s="219"/>
      <c r="Q802" s="217"/>
      <c r="R802" s="217"/>
      <c r="S802" s="217"/>
      <c r="T802" s="217"/>
      <c r="U802" s="217"/>
      <c r="V802" s="217"/>
    </row>
    <row r="803" spans="1:22" ht="15.75" customHeight="1" x14ac:dyDescent="0.2">
      <c r="A803" s="220"/>
      <c r="B803" s="220"/>
      <c r="C803" s="220"/>
      <c r="D803" s="220"/>
      <c r="E803" s="220"/>
      <c r="F803" s="220"/>
      <c r="G803" s="220"/>
      <c r="H803" s="220"/>
      <c r="I803" s="220"/>
      <c r="J803" s="220"/>
      <c r="K803" s="217"/>
      <c r="L803" s="217"/>
      <c r="M803" s="219"/>
      <c r="N803" s="219"/>
      <c r="O803" s="219"/>
      <c r="P803" s="219"/>
      <c r="Q803" s="217"/>
      <c r="R803" s="217"/>
      <c r="S803" s="217"/>
      <c r="T803" s="217"/>
      <c r="U803" s="217"/>
      <c r="V803" s="217"/>
    </row>
    <row r="804" spans="1:22" ht="15.75" customHeight="1" x14ac:dyDescent="0.2">
      <c r="A804" s="220"/>
      <c r="B804" s="220"/>
      <c r="C804" s="220"/>
      <c r="D804" s="220"/>
      <c r="E804" s="220"/>
      <c r="F804" s="220"/>
      <c r="G804" s="220"/>
      <c r="H804" s="220"/>
      <c r="I804" s="220"/>
      <c r="J804" s="220"/>
      <c r="K804" s="217"/>
      <c r="L804" s="217"/>
      <c r="M804" s="219"/>
      <c r="N804" s="219"/>
      <c r="O804" s="219"/>
      <c r="P804" s="219"/>
      <c r="Q804" s="217"/>
      <c r="R804" s="217"/>
      <c r="S804" s="217"/>
      <c r="T804" s="217"/>
      <c r="U804" s="217"/>
      <c r="V804" s="217"/>
    </row>
    <row r="805" spans="1:22" ht="15.75" customHeight="1" x14ac:dyDescent="0.2">
      <c r="A805" s="220"/>
      <c r="B805" s="220"/>
      <c r="C805" s="220"/>
      <c r="D805" s="220"/>
      <c r="E805" s="220"/>
      <c r="F805" s="220"/>
      <c r="G805" s="220"/>
      <c r="H805" s="220"/>
      <c r="I805" s="220"/>
      <c r="J805" s="220"/>
      <c r="K805" s="217"/>
      <c r="L805" s="217"/>
      <c r="M805" s="219"/>
      <c r="N805" s="219"/>
      <c r="O805" s="219"/>
      <c r="P805" s="219"/>
      <c r="Q805" s="217"/>
      <c r="R805" s="217"/>
      <c r="S805" s="217"/>
      <c r="T805" s="217"/>
      <c r="U805" s="217"/>
      <c r="V805" s="217"/>
    </row>
    <row r="806" spans="1:22" ht="15.75" customHeight="1" x14ac:dyDescent="0.2">
      <c r="A806" s="220"/>
      <c r="B806" s="220"/>
      <c r="C806" s="220"/>
      <c r="D806" s="220"/>
      <c r="E806" s="220"/>
      <c r="F806" s="220"/>
      <c r="G806" s="220"/>
      <c r="H806" s="220"/>
      <c r="I806" s="220"/>
      <c r="J806" s="220"/>
      <c r="K806" s="217"/>
      <c r="L806" s="217"/>
      <c r="M806" s="219"/>
      <c r="N806" s="219"/>
      <c r="O806" s="219"/>
      <c r="P806" s="219"/>
      <c r="Q806" s="217"/>
      <c r="R806" s="217"/>
      <c r="S806" s="217"/>
      <c r="T806" s="217"/>
      <c r="U806" s="217"/>
      <c r="V806" s="217"/>
    </row>
    <row r="807" spans="1:22" ht="15.75" customHeight="1" x14ac:dyDescent="0.2">
      <c r="A807" s="220"/>
      <c r="B807" s="220"/>
      <c r="C807" s="220"/>
      <c r="D807" s="220"/>
      <c r="E807" s="220"/>
      <c r="F807" s="220"/>
      <c r="G807" s="220"/>
      <c r="H807" s="220"/>
      <c r="I807" s="220"/>
      <c r="J807" s="220"/>
      <c r="K807" s="217"/>
      <c r="L807" s="217"/>
      <c r="M807" s="219"/>
      <c r="N807" s="219"/>
      <c r="O807" s="219"/>
      <c r="P807" s="219"/>
      <c r="Q807" s="217"/>
      <c r="R807" s="217"/>
      <c r="S807" s="217"/>
      <c r="T807" s="217"/>
      <c r="U807" s="217"/>
      <c r="V807" s="217"/>
    </row>
    <row r="808" spans="1:22" ht="15.75" customHeight="1" x14ac:dyDescent="0.2">
      <c r="A808" s="220"/>
      <c r="B808" s="220"/>
      <c r="C808" s="220"/>
      <c r="D808" s="220"/>
      <c r="E808" s="220"/>
      <c r="F808" s="220"/>
      <c r="G808" s="220"/>
      <c r="H808" s="220"/>
      <c r="I808" s="220"/>
      <c r="J808" s="220"/>
      <c r="K808" s="217"/>
      <c r="L808" s="217"/>
      <c r="M808" s="219"/>
      <c r="N808" s="219"/>
      <c r="O808" s="219"/>
      <c r="P808" s="219"/>
      <c r="Q808" s="217"/>
      <c r="R808" s="217"/>
      <c r="S808" s="217"/>
      <c r="T808" s="217"/>
      <c r="U808" s="217"/>
      <c r="V808" s="217"/>
    </row>
    <row r="809" spans="1:22" ht="15.75" customHeight="1" x14ac:dyDescent="0.2">
      <c r="A809" s="220"/>
      <c r="B809" s="220"/>
      <c r="C809" s="220"/>
      <c r="D809" s="220"/>
      <c r="E809" s="220"/>
      <c r="F809" s="220"/>
      <c r="G809" s="220"/>
      <c r="H809" s="220"/>
      <c r="I809" s="220"/>
      <c r="J809" s="220"/>
      <c r="K809" s="217"/>
      <c r="L809" s="217"/>
      <c r="M809" s="219"/>
      <c r="N809" s="219"/>
      <c r="O809" s="219"/>
      <c r="P809" s="219"/>
      <c r="Q809" s="217"/>
      <c r="R809" s="217"/>
      <c r="S809" s="217"/>
      <c r="T809" s="217"/>
      <c r="U809" s="217"/>
      <c r="V809" s="217"/>
    </row>
    <row r="810" spans="1:22" ht="15.75" customHeight="1" x14ac:dyDescent="0.2">
      <c r="A810" s="220"/>
      <c r="B810" s="220"/>
      <c r="C810" s="220"/>
      <c r="D810" s="220"/>
      <c r="E810" s="220"/>
      <c r="F810" s="220"/>
      <c r="G810" s="220"/>
      <c r="H810" s="220"/>
      <c r="I810" s="220"/>
      <c r="J810" s="220"/>
      <c r="K810" s="217"/>
      <c r="L810" s="217"/>
      <c r="M810" s="219"/>
      <c r="N810" s="219"/>
      <c r="O810" s="219"/>
      <c r="P810" s="219"/>
      <c r="Q810" s="217"/>
      <c r="R810" s="217"/>
      <c r="S810" s="217"/>
      <c r="T810" s="217"/>
      <c r="U810" s="217"/>
      <c r="V810" s="217"/>
    </row>
    <row r="811" spans="1:22" ht="15.75" customHeight="1" x14ac:dyDescent="0.2">
      <c r="A811" s="220"/>
      <c r="B811" s="220"/>
      <c r="C811" s="220"/>
      <c r="D811" s="220"/>
      <c r="E811" s="220"/>
      <c r="F811" s="220"/>
      <c r="G811" s="220"/>
      <c r="H811" s="220"/>
      <c r="I811" s="220"/>
      <c r="J811" s="220"/>
      <c r="K811" s="217"/>
      <c r="L811" s="217"/>
      <c r="M811" s="219"/>
      <c r="N811" s="219"/>
      <c r="O811" s="219"/>
      <c r="P811" s="219"/>
      <c r="Q811" s="217"/>
      <c r="R811" s="217"/>
      <c r="S811" s="217"/>
      <c r="T811" s="217"/>
      <c r="U811" s="217"/>
      <c r="V811" s="217"/>
    </row>
    <row r="812" spans="1:22" ht="15.75" customHeight="1" x14ac:dyDescent="0.2">
      <c r="A812" s="220"/>
      <c r="B812" s="220"/>
      <c r="C812" s="220"/>
      <c r="D812" s="220"/>
      <c r="E812" s="220"/>
      <c r="F812" s="220"/>
      <c r="G812" s="220"/>
      <c r="H812" s="220"/>
      <c r="I812" s="220"/>
      <c r="J812" s="220"/>
      <c r="K812" s="217"/>
      <c r="L812" s="217"/>
      <c r="M812" s="219"/>
      <c r="N812" s="219"/>
      <c r="O812" s="219"/>
      <c r="P812" s="219"/>
      <c r="Q812" s="217"/>
      <c r="R812" s="217"/>
      <c r="S812" s="217"/>
      <c r="T812" s="217"/>
      <c r="U812" s="217"/>
      <c r="V812" s="217"/>
    </row>
    <row r="813" spans="1:22" ht="15.75" customHeight="1" x14ac:dyDescent="0.2">
      <c r="A813" s="220"/>
      <c r="B813" s="220"/>
      <c r="C813" s="220"/>
      <c r="D813" s="220"/>
      <c r="E813" s="220"/>
      <c r="F813" s="220"/>
      <c r="G813" s="220"/>
      <c r="H813" s="220"/>
      <c r="I813" s="220"/>
      <c r="J813" s="220"/>
      <c r="K813" s="217"/>
      <c r="L813" s="217"/>
      <c r="M813" s="219"/>
      <c r="N813" s="219"/>
      <c r="O813" s="219"/>
      <c r="P813" s="219"/>
      <c r="Q813" s="217"/>
      <c r="R813" s="217"/>
      <c r="S813" s="217"/>
      <c r="T813" s="217"/>
      <c r="U813" s="217"/>
      <c r="V813" s="217"/>
    </row>
    <row r="814" spans="1:22" ht="15.75" customHeight="1" x14ac:dyDescent="0.2">
      <c r="A814" s="220"/>
      <c r="B814" s="220"/>
      <c r="C814" s="220"/>
      <c r="D814" s="220"/>
      <c r="E814" s="220"/>
      <c r="F814" s="220"/>
      <c r="G814" s="220"/>
      <c r="H814" s="220"/>
      <c r="I814" s="220"/>
      <c r="J814" s="220"/>
      <c r="K814" s="217"/>
      <c r="L814" s="217"/>
      <c r="M814" s="219"/>
      <c r="N814" s="219"/>
      <c r="O814" s="219"/>
      <c r="P814" s="219"/>
      <c r="Q814" s="217"/>
      <c r="R814" s="217"/>
      <c r="S814" s="217"/>
      <c r="T814" s="217"/>
      <c r="U814" s="217"/>
      <c r="V814" s="217"/>
    </row>
    <row r="815" spans="1:22" ht="15.75" customHeight="1" x14ac:dyDescent="0.2">
      <c r="A815" s="220"/>
      <c r="B815" s="220"/>
      <c r="C815" s="220"/>
      <c r="D815" s="220"/>
      <c r="E815" s="220"/>
      <c r="F815" s="220"/>
      <c r="G815" s="220"/>
      <c r="H815" s="220"/>
      <c r="I815" s="220"/>
      <c r="J815" s="220"/>
      <c r="K815" s="217"/>
      <c r="L815" s="217"/>
      <c r="M815" s="219"/>
      <c r="N815" s="219"/>
      <c r="O815" s="219"/>
      <c r="P815" s="219"/>
      <c r="Q815" s="217"/>
      <c r="R815" s="217"/>
      <c r="S815" s="217"/>
      <c r="T815" s="217"/>
      <c r="U815" s="217"/>
      <c r="V815" s="217"/>
    </row>
    <row r="816" spans="1:22" ht="15.75" customHeight="1" x14ac:dyDescent="0.2">
      <c r="A816" s="220"/>
      <c r="B816" s="220"/>
      <c r="C816" s="220"/>
      <c r="D816" s="220"/>
      <c r="E816" s="220"/>
      <c r="F816" s="220"/>
      <c r="G816" s="220"/>
      <c r="H816" s="220"/>
      <c r="I816" s="220"/>
      <c r="J816" s="220"/>
      <c r="K816" s="217"/>
      <c r="L816" s="217"/>
      <c r="M816" s="219"/>
      <c r="N816" s="219"/>
      <c r="O816" s="219"/>
      <c r="P816" s="219"/>
      <c r="Q816" s="217"/>
      <c r="R816" s="217"/>
      <c r="S816" s="217"/>
      <c r="T816" s="217"/>
      <c r="U816" s="217"/>
      <c r="V816" s="217"/>
    </row>
    <row r="817" spans="1:22" ht="15.75" customHeight="1" x14ac:dyDescent="0.2">
      <c r="A817" s="220"/>
      <c r="B817" s="220"/>
      <c r="C817" s="220"/>
      <c r="D817" s="220"/>
      <c r="E817" s="220"/>
      <c r="F817" s="220"/>
      <c r="G817" s="220"/>
      <c r="H817" s="220"/>
      <c r="I817" s="220"/>
      <c r="J817" s="220"/>
      <c r="K817" s="217"/>
      <c r="L817" s="217"/>
      <c r="M817" s="219"/>
      <c r="N817" s="219"/>
      <c r="O817" s="219"/>
      <c r="P817" s="219"/>
      <c r="Q817" s="217"/>
      <c r="R817" s="217"/>
      <c r="S817" s="217"/>
      <c r="T817" s="217"/>
      <c r="U817" s="217"/>
      <c r="V817" s="217"/>
    </row>
    <row r="818" spans="1:22" ht="15.75" customHeight="1" x14ac:dyDescent="0.2">
      <c r="A818" s="220"/>
      <c r="B818" s="220"/>
      <c r="C818" s="220"/>
      <c r="D818" s="220"/>
      <c r="E818" s="220"/>
      <c r="F818" s="220"/>
      <c r="G818" s="220"/>
      <c r="H818" s="220"/>
      <c r="I818" s="220"/>
      <c r="J818" s="220"/>
      <c r="K818" s="217"/>
      <c r="L818" s="217"/>
      <c r="M818" s="219"/>
      <c r="N818" s="219"/>
      <c r="O818" s="219"/>
      <c r="P818" s="219"/>
      <c r="Q818" s="217"/>
      <c r="R818" s="217"/>
      <c r="S818" s="217"/>
      <c r="T818" s="217"/>
      <c r="U818" s="217"/>
      <c r="V818" s="217"/>
    </row>
    <row r="819" spans="1:22" ht="15.75" customHeight="1" x14ac:dyDescent="0.2">
      <c r="A819" s="220"/>
      <c r="B819" s="220"/>
      <c r="C819" s="220"/>
      <c r="D819" s="220"/>
      <c r="E819" s="220"/>
      <c r="F819" s="220"/>
      <c r="G819" s="220"/>
      <c r="H819" s="220"/>
      <c r="I819" s="220"/>
      <c r="J819" s="220"/>
      <c r="K819" s="217"/>
      <c r="L819" s="217"/>
      <c r="M819" s="219"/>
      <c r="N819" s="219"/>
      <c r="O819" s="219"/>
      <c r="P819" s="219"/>
      <c r="Q819" s="217"/>
      <c r="R819" s="217"/>
      <c r="S819" s="217"/>
      <c r="T819" s="217"/>
      <c r="U819" s="217"/>
      <c r="V819" s="217"/>
    </row>
    <row r="820" spans="1:22" ht="15.75" customHeight="1" x14ac:dyDescent="0.2">
      <c r="A820" s="220"/>
      <c r="B820" s="220"/>
      <c r="C820" s="220"/>
      <c r="D820" s="220"/>
      <c r="E820" s="220"/>
      <c r="F820" s="220"/>
      <c r="G820" s="220"/>
      <c r="H820" s="220"/>
      <c r="I820" s="220"/>
      <c r="J820" s="220"/>
      <c r="K820" s="217"/>
      <c r="L820" s="217"/>
      <c r="M820" s="219"/>
      <c r="N820" s="219"/>
      <c r="O820" s="219"/>
      <c r="P820" s="219"/>
      <c r="Q820" s="217"/>
      <c r="R820" s="217"/>
      <c r="S820" s="217"/>
      <c r="T820" s="217"/>
      <c r="U820" s="217"/>
      <c r="V820" s="217"/>
    </row>
    <row r="821" spans="1:22" ht="15.75" customHeight="1" x14ac:dyDescent="0.2">
      <c r="A821" s="220"/>
      <c r="B821" s="220"/>
      <c r="C821" s="220"/>
      <c r="D821" s="220"/>
      <c r="E821" s="220"/>
      <c r="F821" s="220"/>
      <c r="G821" s="220"/>
      <c r="H821" s="220"/>
      <c r="I821" s="220"/>
      <c r="J821" s="220"/>
      <c r="K821" s="217"/>
      <c r="L821" s="217"/>
      <c r="M821" s="219"/>
      <c r="N821" s="219"/>
      <c r="O821" s="219"/>
      <c r="P821" s="219"/>
      <c r="Q821" s="217"/>
      <c r="R821" s="217"/>
      <c r="S821" s="217"/>
      <c r="T821" s="217"/>
      <c r="U821" s="217"/>
      <c r="V821" s="217"/>
    </row>
    <row r="822" spans="1:22" ht="15.75" customHeight="1" x14ac:dyDescent="0.2">
      <c r="A822" s="220"/>
      <c r="B822" s="220"/>
      <c r="C822" s="220"/>
      <c r="D822" s="220"/>
      <c r="E822" s="220"/>
      <c r="F822" s="220"/>
      <c r="G822" s="220"/>
      <c r="H822" s="220"/>
      <c r="I822" s="220"/>
      <c r="J822" s="220"/>
      <c r="K822" s="217"/>
      <c r="L822" s="217"/>
      <c r="M822" s="219"/>
      <c r="N822" s="219"/>
      <c r="O822" s="219"/>
      <c r="P822" s="219"/>
      <c r="Q822" s="217"/>
      <c r="R822" s="217"/>
      <c r="S822" s="217"/>
      <c r="T822" s="217"/>
      <c r="U822" s="217"/>
      <c r="V822" s="217"/>
    </row>
    <row r="823" spans="1:22" ht="15.75" customHeight="1" x14ac:dyDescent="0.2">
      <c r="A823" s="220"/>
      <c r="B823" s="220"/>
      <c r="C823" s="220"/>
      <c r="D823" s="220"/>
      <c r="E823" s="220"/>
      <c r="F823" s="220"/>
      <c r="G823" s="220"/>
      <c r="H823" s="220"/>
      <c r="I823" s="220"/>
      <c r="J823" s="220"/>
      <c r="K823" s="217"/>
      <c r="L823" s="217"/>
      <c r="M823" s="219"/>
      <c r="N823" s="219"/>
      <c r="O823" s="219"/>
      <c r="P823" s="219"/>
      <c r="Q823" s="217"/>
      <c r="R823" s="217"/>
      <c r="S823" s="217"/>
      <c r="T823" s="217"/>
      <c r="U823" s="217"/>
      <c r="V823" s="217"/>
    </row>
    <row r="824" spans="1:22" ht="15.75" customHeight="1" x14ac:dyDescent="0.2">
      <c r="A824" s="220"/>
      <c r="B824" s="220"/>
      <c r="C824" s="220"/>
      <c r="D824" s="220"/>
      <c r="E824" s="220"/>
      <c r="F824" s="220"/>
      <c r="G824" s="220"/>
      <c r="H824" s="220"/>
      <c r="I824" s="220"/>
      <c r="J824" s="220"/>
      <c r="K824" s="217"/>
      <c r="L824" s="217"/>
      <c r="M824" s="219"/>
      <c r="N824" s="219"/>
      <c r="O824" s="219"/>
      <c r="P824" s="219"/>
      <c r="Q824" s="217"/>
      <c r="R824" s="217"/>
      <c r="S824" s="217"/>
      <c r="T824" s="217"/>
      <c r="U824" s="217"/>
      <c r="V824" s="217"/>
    </row>
    <row r="825" spans="1:22" ht="15.75" customHeight="1" x14ac:dyDescent="0.2">
      <c r="A825" s="220"/>
      <c r="B825" s="220"/>
      <c r="C825" s="220"/>
      <c r="D825" s="220"/>
      <c r="E825" s="220"/>
      <c r="F825" s="220"/>
      <c r="G825" s="220"/>
      <c r="H825" s="220"/>
      <c r="I825" s="220"/>
      <c r="J825" s="220"/>
      <c r="K825" s="217"/>
      <c r="L825" s="217"/>
      <c r="M825" s="219"/>
      <c r="N825" s="219"/>
      <c r="O825" s="219"/>
      <c r="P825" s="219"/>
      <c r="Q825" s="217"/>
      <c r="R825" s="217"/>
      <c r="S825" s="217"/>
      <c r="T825" s="217"/>
      <c r="U825" s="217"/>
      <c r="V825" s="217"/>
    </row>
    <row r="826" spans="1:22" ht="15.75" customHeight="1" x14ac:dyDescent="0.2">
      <c r="A826" s="220"/>
      <c r="B826" s="220"/>
      <c r="C826" s="220"/>
      <c r="D826" s="220"/>
      <c r="E826" s="220"/>
      <c r="F826" s="220"/>
      <c r="G826" s="220"/>
      <c r="H826" s="220"/>
      <c r="I826" s="220"/>
      <c r="J826" s="220"/>
      <c r="K826" s="217"/>
      <c r="L826" s="217"/>
      <c r="M826" s="219"/>
      <c r="N826" s="219"/>
      <c r="O826" s="219"/>
      <c r="P826" s="219"/>
      <c r="Q826" s="217"/>
      <c r="R826" s="217"/>
      <c r="S826" s="217"/>
      <c r="T826" s="217"/>
      <c r="U826" s="217"/>
      <c r="V826" s="217"/>
    </row>
    <row r="827" spans="1:22" ht="15.75" customHeight="1" x14ac:dyDescent="0.2">
      <c r="A827" s="220"/>
      <c r="B827" s="220"/>
      <c r="C827" s="220"/>
      <c r="D827" s="220"/>
      <c r="E827" s="220"/>
      <c r="F827" s="220"/>
      <c r="G827" s="220"/>
      <c r="H827" s="220"/>
      <c r="I827" s="220"/>
      <c r="J827" s="220"/>
      <c r="K827" s="217"/>
      <c r="L827" s="217"/>
      <c r="M827" s="219"/>
      <c r="N827" s="219"/>
      <c r="O827" s="219"/>
      <c r="P827" s="219"/>
      <c r="Q827" s="217"/>
      <c r="R827" s="217"/>
      <c r="S827" s="217"/>
      <c r="T827" s="217"/>
      <c r="U827" s="217"/>
      <c r="V827" s="217"/>
    </row>
    <row r="828" spans="1:22" ht="15.75" customHeight="1" x14ac:dyDescent="0.2">
      <c r="A828" s="220"/>
      <c r="B828" s="220"/>
      <c r="C828" s="220"/>
      <c r="D828" s="220"/>
      <c r="E828" s="220"/>
      <c r="F828" s="220"/>
      <c r="G828" s="220"/>
      <c r="H828" s="220"/>
      <c r="I828" s="220"/>
      <c r="J828" s="220"/>
      <c r="K828" s="217"/>
      <c r="L828" s="217"/>
      <c r="M828" s="219"/>
      <c r="N828" s="219"/>
      <c r="O828" s="219"/>
      <c r="P828" s="219"/>
      <c r="Q828" s="217"/>
      <c r="R828" s="217"/>
      <c r="S828" s="217"/>
      <c r="T828" s="217"/>
      <c r="U828" s="217"/>
      <c r="V828" s="217"/>
    </row>
    <row r="829" spans="1:22" ht="15.75" customHeight="1" x14ac:dyDescent="0.2">
      <c r="A829" s="220"/>
      <c r="B829" s="220"/>
      <c r="C829" s="220"/>
      <c r="D829" s="220"/>
      <c r="E829" s="220"/>
      <c r="F829" s="220"/>
      <c r="G829" s="220"/>
      <c r="H829" s="220"/>
      <c r="I829" s="220"/>
      <c r="J829" s="220"/>
      <c r="K829" s="217"/>
      <c r="L829" s="217"/>
      <c r="M829" s="219"/>
      <c r="N829" s="219"/>
      <c r="O829" s="219"/>
      <c r="P829" s="219"/>
      <c r="Q829" s="217"/>
      <c r="R829" s="217"/>
      <c r="S829" s="217"/>
      <c r="T829" s="217"/>
      <c r="U829" s="217"/>
      <c r="V829" s="217"/>
    </row>
    <row r="830" spans="1:22" ht="15.75" customHeight="1" x14ac:dyDescent="0.2">
      <c r="A830" s="220"/>
      <c r="B830" s="220"/>
      <c r="C830" s="220"/>
      <c r="D830" s="220"/>
      <c r="E830" s="220"/>
      <c r="F830" s="220"/>
      <c r="G830" s="220"/>
      <c r="H830" s="220"/>
      <c r="I830" s="220"/>
      <c r="J830" s="220"/>
      <c r="K830" s="217"/>
      <c r="L830" s="217"/>
      <c r="M830" s="219"/>
      <c r="N830" s="219"/>
      <c r="O830" s="219"/>
      <c r="P830" s="219"/>
      <c r="Q830" s="217"/>
      <c r="R830" s="217"/>
      <c r="S830" s="217"/>
      <c r="T830" s="217"/>
      <c r="U830" s="217"/>
      <c r="V830" s="217"/>
    </row>
    <row r="831" spans="1:22" ht="15.75" customHeight="1" x14ac:dyDescent="0.2">
      <c r="A831" s="220"/>
      <c r="B831" s="220"/>
      <c r="C831" s="220"/>
      <c r="D831" s="220"/>
      <c r="E831" s="220"/>
      <c r="F831" s="220"/>
      <c r="G831" s="220"/>
      <c r="H831" s="220"/>
      <c r="I831" s="220"/>
      <c r="J831" s="220"/>
      <c r="K831" s="217"/>
      <c r="L831" s="217"/>
      <c r="M831" s="219"/>
      <c r="N831" s="219"/>
      <c r="O831" s="219"/>
      <c r="P831" s="219"/>
      <c r="Q831" s="217"/>
      <c r="R831" s="217"/>
      <c r="S831" s="217"/>
      <c r="T831" s="217"/>
      <c r="U831" s="217"/>
      <c r="V831" s="217"/>
    </row>
    <row r="832" spans="1:22" ht="15.75" customHeight="1" x14ac:dyDescent="0.2">
      <c r="A832" s="220"/>
      <c r="B832" s="220"/>
      <c r="C832" s="220"/>
      <c r="D832" s="220"/>
      <c r="E832" s="220"/>
      <c r="F832" s="220"/>
      <c r="G832" s="220"/>
      <c r="H832" s="220"/>
      <c r="I832" s="220"/>
      <c r="J832" s="220"/>
      <c r="K832" s="217"/>
      <c r="L832" s="217"/>
      <c r="M832" s="219"/>
      <c r="N832" s="219"/>
      <c r="O832" s="219"/>
      <c r="P832" s="219"/>
      <c r="Q832" s="217"/>
      <c r="R832" s="217"/>
      <c r="S832" s="217"/>
      <c r="T832" s="217"/>
      <c r="U832" s="217"/>
      <c r="V832" s="217"/>
    </row>
    <row r="833" spans="1:22" ht="15.75" customHeight="1" x14ac:dyDescent="0.2">
      <c r="A833" s="220"/>
      <c r="B833" s="220"/>
      <c r="C833" s="220"/>
      <c r="D833" s="220"/>
      <c r="E833" s="220"/>
      <c r="F833" s="220"/>
      <c r="G833" s="220"/>
      <c r="H833" s="220"/>
      <c r="I833" s="220"/>
      <c r="J833" s="220"/>
      <c r="K833" s="217"/>
      <c r="L833" s="217"/>
      <c r="M833" s="219"/>
      <c r="N833" s="219"/>
      <c r="O833" s="219"/>
      <c r="P833" s="219"/>
      <c r="Q833" s="217"/>
      <c r="R833" s="217"/>
      <c r="S833" s="217"/>
      <c r="T833" s="217"/>
      <c r="U833" s="217"/>
      <c r="V833" s="217"/>
    </row>
    <row r="834" spans="1:22" ht="15.75" customHeight="1" x14ac:dyDescent="0.2">
      <c r="A834" s="220"/>
      <c r="B834" s="220"/>
      <c r="C834" s="220"/>
      <c r="D834" s="220"/>
      <c r="E834" s="220"/>
      <c r="F834" s="220"/>
      <c r="G834" s="220"/>
      <c r="H834" s="220"/>
      <c r="I834" s="220"/>
      <c r="J834" s="220"/>
      <c r="K834" s="217"/>
      <c r="L834" s="217"/>
      <c r="M834" s="219"/>
      <c r="N834" s="219"/>
      <c r="O834" s="219"/>
      <c r="P834" s="219"/>
      <c r="Q834" s="217"/>
      <c r="R834" s="217"/>
      <c r="S834" s="217"/>
      <c r="T834" s="217"/>
      <c r="U834" s="217"/>
      <c r="V834" s="217"/>
    </row>
    <row r="835" spans="1:22" ht="15.75" customHeight="1" x14ac:dyDescent="0.2">
      <c r="A835" s="220"/>
      <c r="B835" s="220"/>
      <c r="C835" s="220"/>
      <c r="D835" s="220"/>
      <c r="E835" s="220"/>
      <c r="F835" s="220"/>
      <c r="G835" s="220"/>
      <c r="H835" s="220"/>
      <c r="I835" s="220"/>
      <c r="J835" s="220"/>
      <c r="K835" s="217"/>
      <c r="L835" s="217"/>
      <c r="M835" s="219"/>
      <c r="N835" s="219"/>
      <c r="O835" s="219"/>
      <c r="P835" s="219"/>
      <c r="Q835" s="217"/>
      <c r="R835" s="217"/>
      <c r="S835" s="217"/>
      <c r="T835" s="217"/>
      <c r="U835" s="217"/>
      <c r="V835" s="217"/>
    </row>
    <row r="836" spans="1:22" ht="15.75" customHeight="1" x14ac:dyDescent="0.2">
      <c r="A836" s="220"/>
      <c r="B836" s="220"/>
      <c r="C836" s="220"/>
      <c r="D836" s="220"/>
      <c r="E836" s="220"/>
      <c r="F836" s="220"/>
      <c r="G836" s="220"/>
      <c r="H836" s="220"/>
      <c r="I836" s="220"/>
      <c r="J836" s="220"/>
      <c r="K836" s="217"/>
      <c r="L836" s="217"/>
      <c r="M836" s="219"/>
      <c r="N836" s="219"/>
      <c r="O836" s="219"/>
      <c r="P836" s="219"/>
      <c r="Q836" s="217"/>
      <c r="R836" s="217"/>
      <c r="S836" s="217"/>
      <c r="T836" s="217"/>
      <c r="U836" s="217"/>
      <c r="V836" s="217"/>
    </row>
    <row r="837" spans="1:22" ht="15.75" customHeight="1" x14ac:dyDescent="0.2">
      <c r="A837" s="220"/>
      <c r="B837" s="220"/>
      <c r="C837" s="220"/>
      <c r="D837" s="220"/>
      <c r="E837" s="220"/>
      <c r="F837" s="220"/>
      <c r="G837" s="220"/>
      <c r="H837" s="220"/>
      <c r="I837" s="220"/>
      <c r="J837" s="220"/>
      <c r="K837" s="217"/>
      <c r="L837" s="217"/>
      <c r="M837" s="219"/>
      <c r="N837" s="219"/>
      <c r="O837" s="219"/>
      <c r="P837" s="219"/>
      <c r="Q837" s="217"/>
      <c r="R837" s="217"/>
      <c r="S837" s="217"/>
      <c r="T837" s="217"/>
      <c r="U837" s="217"/>
      <c r="V837" s="217"/>
    </row>
    <row r="838" spans="1:22" ht="15.75" customHeight="1" x14ac:dyDescent="0.2">
      <c r="A838" s="220"/>
      <c r="B838" s="220"/>
      <c r="C838" s="220"/>
      <c r="D838" s="220"/>
      <c r="E838" s="220"/>
      <c r="F838" s="220"/>
      <c r="G838" s="220"/>
      <c r="H838" s="220"/>
      <c r="I838" s="220"/>
      <c r="J838" s="220"/>
      <c r="K838" s="217"/>
      <c r="L838" s="217"/>
      <c r="M838" s="219"/>
      <c r="N838" s="219"/>
      <c r="O838" s="219"/>
      <c r="P838" s="219"/>
      <c r="Q838" s="217"/>
      <c r="R838" s="217"/>
      <c r="S838" s="217"/>
      <c r="T838" s="217"/>
      <c r="U838" s="217"/>
      <c r="V838" s="217"/>
    </row>
    <row r="839" spans="1:22" ht="15.75" customHeight="1" x14ac:dyDescent="0.2">
      <c r="A839" s="220"/>
      <c r="B839" s="220"/>
      <c r="C839" s="220"/>
      <c r="D839" s="220"/>
      <c r="E839" s="220"/>
      <c r="F839" s="220"/>
      <c r="G839" s="220"/>
      <c r="H839" s="220"/>
      <c r="I839" s="220"/>
      <c r="J839" s="220"/>
      <c r="K839" s="217"/>
      <c r="L839" s="217"/>
      <c r="M839" s="219"/>
      <c r="N839" s="219"/>
      <c r="O839" s="219"/>
      <c r="P839" s="219"/>
      <c r="Q839" s="217"/>
      <c r="R839" s="217"/>
      <c r="S839" s="217"/>
      <c r="T839" s="217"/>
      <c r="U839" s="217"/>
      <c r="V839" s="217"/>
    </row>
    <row r="840" spans="1:22" ht="15.75" customHeight="1" x14ac:dyDescent="0.2">
      <c r="A840" s="220"/>
      <c r="B840" s="220"/>
      <c r="C840" s="220"/>
      <c r="D840" s="220"/>
      <c r="E840" s="220"/>
      <c r="F840" s="220"/>
      <c r="G840" s="220"/>
      <c r="H840" s="220"/>
      <c r="I840" s="220"/>
      <c r="J840" s="220"/>
      <c r="K840" s="217"/>
      <c r="L840" s="217"/>
      <c r="M840" s="219"/>
      <c r="N840" s="219"/>
      <c r="O840" s="219"/>
      <c r="P840" s="219"/>
      <c r="Q840" s="217"/>
      <c r="R840" s="217"/>
      <c r="S840" s="217"/>
      <c r="T840" s="217"/>
      <c r="U840" s="217"/>
      <c r="V840" s="217"/>
    </row>
    <row r="841" spans="1:22" ht="15.75" customHeight="1" x14ac:dyDescent="0.2">
      <c r="A841" s="220"/>
      <c r="B841" s="220"/>
      <c r="C841" s="220"/>
      <c r="D841" s="220"/>
      <c r="E841" s="220"/>
      <c r="F841" s="220"/>
      <c r="G841" s="220"/>
      <c r="H841" s="220"/>
      <c r="I841" s="220"/>
      <c r="J841" s="220"/>
      <c r="K841" s="217"/>
      <c r="L841" s="217"/>
      <c r="M841" s="219"/>
      <c r="N841" s="219"/>
      <c r="O841" s="219"/>
      <c r="P841" s="219"/>
      <c r="Q841" s="217"/>
      <c r="R841" s="217"/>
      <c r="S841" s="217"/>
      <c r="T841" s="217"/>
      <c r="U841" s="217"/>
      <c r="V841" s="217"/>
    </row>
    <row r="842" spans="1:22" ht="15.75" customHeight="1" x14ac:dyDescent="0.2">
      <c r="A842" s="220"/>
      <c r="B842" s="220"/>
      <c r="C842" s="220"/>
      <c r="D842" s="220"/>
      <c r="E842" s="220"/>
      <c r="F842" s="220"/>
      <c r="G842" s="220"/>
      <c r="H842" s="220"/>
      <c r="I842" s="220"/>
      <c r="J842" s="220"/>
      <c r="K842" s="217"/>
      <c r="L842" s="217"/>
      <c r="M842" s="219"/>
      <c r="N842" s="219"/>
      <c r="O842" s="219"/>
      <c r="P842" s="219"/>
      <c r="Q842" s="217"/>
      <c r="R842" s="217"/>
      <c r="S842" s="217"/>
      <c r="T842" s="217"/>
      <c r="U842" s="217"/>
      <c r="V842" s="217"/>
    </row>
    <row r="843" spans="1:22" ht="15.75" customHeight="1" x14ac:dyDescent="0.2">
      <c r="A843" s="220"/>
      <c r="B843" s="220"/>
      <c r="C843" s="220"/>
      <c r="D843" s="220"/>
      <c r="E843" s="220"/>
      <c r="F843" s="220"/>
      <c r="G843" s="220"/>
      <c r="H843" s="220"/>
      <c r="I843" s="220"/>
      <c r="J843" s="220"/>
      <c r="K843" s="217"/>
      <c r="L843" s="217"/>
      <c r="M843" s="219"/>
      <c r="N843" s="219"/>
      <c r="O843" s="219"/>
      <c r="P843" s="219"/>
      <c r="Q843" s="217"/>
      <c r="R843" s="217"/>
      <c r="S843" s="217"/>
      <c r="T843" s="217"/>
      <c r="U843" s="217"/>
      <c r="V843" s="217"/>
    </row>
    <row r="844" spans="1:22" ht="15.75" customHeight="1" x14ac:dyDescent="0.2">
      <c r="A844" s="220"/>
      <c r="B844" s="220"/>
      <c r="C844" s="220"/>
      <c r="D844" s="220"/>
      <c r="E844" s="220"/>
      <c r="F844" s="220"/>
      <c r="G844" s="220"/>
      <c r="H844" s="220"/>
      <c r="I844" s="220"/>
      <c r="J844" s="220"/>
      <c r="K844" s="217"/>
      <c r="L844" s="217"/>
      <c r="M844" s="219"/>
      <c r="N844" s="219"/>
      <c r="O844" s="219"/>
      <c r="P844" s="219"/>
      <c r="Q844" s="217"/>
      <c r="R844" s="217"/>
      <c r="S844" s="217"/>
      <c r="T844" s="217"/>
      <c r="U844" s="217"/>
      <c r="V844" s="217"/>
    </row>
    <row r="845" spans="1:22" ht="15.75" customHeight="1" x14ac:dyDescent="0.2">
      <c r="A845" s="220"/>
      <c r="B845" s="220"/>
      <c r="C845" s="220"/>
      <c r="D845" s="220"/>
      <c r="E845" s="220"/>
      <c r="F845" s="220"/>
      <c r="G845" s="220"/>
      <c r="H845" s="220"/>
      <c r="I845" s="220"/>
      <c r="J845" s="220"/>
      <c r="K845" s="217"/>
      <c r="L845" s="217"/>
      <c r="M845" s="219"/>
      <c r="N845" s="219"/>
      <c r="O845" s="219"/>
      <c r="P845" s="219"/>
      <c r="Q845" s="217"/>
      <c r="R845" s="217"/>
      <c r="S845" s="217"/>
      <c r="T845" s="217"/>
      <c r="U845" s="217"/>
      <c r="V845" s="217"/>
    </row>
    <row r="846" spans="1:22" ht="15.75" customHeight="1" x14ac:dyDescent="0.2">
      <c r="A846" s="220"/>
      <c r="B846" s="220"/>
      <c r="C846" s="220"/>
      <c r="D846" s="220"/>
      <c r="E846" s="220"/>
      <c r="F846" s="220"/>
      <c r="G846" s="220"/>
      <c r="H846" s="220"/>
      <c r="I846" s="220"/>
      <c r="J846" s="220"/>
      <c r="K846" s="217"/>
      <c r="L846" s="217"/>
      <c r="M846" s="219"/>
      <c r="N846" s="219"/>
      <c r="O846" s="219"/>
      <c r="P846" s="219"/>
      <c r="Q846" s="217"/>
      <c r="R846" s="217"/>
      <c r="S846" s="217"/>
      <c r="T846" s="217"/>
      <c r="U846" s="217"/>
      <c r="V846" s="217"/>
    </row>
    <row r="847" spans="1:22" ht="15.75" customHeight="1" x14ac:dyDescent="0.2">
      <c r="A847" s="220"/>
      <c r="B847" s="220"/>
      <c r="C847" s="220"/>
      <c r="D847" s="220"/>
      <c r="E847" s="220"/>
      <c r="F847" s="220"/>
      <c r="G847" s="220"/>
      <c r="H847" s="220"/>
      <c r="I847" s="220"/>
      <c r="J847" s="220"/>
      <c r="K847" s="217"/>
      <c r="L847" s="217"/>
      <c r="M847" s="219"/>
      <c r="N847" s="219"/>
      <c r="O847" s="219"/>
      <c r="P847" s="219"/>
      <c r="Q847" s="217"/>
      <c r="R847" s="217"/>
      <c r="S847" s="217"/>
      <c r="T847" s="217"/>
      <c r="U847" s="217"/>
      <c r="V847" s="217"/>
    </row>
    <row r="848" spans="1:22" ht="15.75" customHeight="1" x14ac:dyDescent="0.2">
      <c r="A848" s="220"/>
      <c r="B848" s="220"/>
      <c r="C848" s="220"/>
      <c r="D848" s="220"/>
      <c r="E848" s="220"/>
      <c r="F848" s="220"/>
      <c r="G848" s="220"/>
      <c r="H848" s="220"/>
      <c r="I848" s="220"/>
      <c r="J848" s="220"/>
      <c r="K848" s="217"/>
      <c r="L848" s="217"/>
      <c r="M848" s="219"/>
      <c r="N848" s="219"/>
      <c r="O848" s="219"/>
      <c r="P848" s="219"/>
      <c r="Q848" s="217"/>
      <c r="R848" s="217"/>
      <c r="S848" s="217"/>
      <c r="T848" s="217"/>
      <c r="U848" s="217"/>
      <c r="V848" s="217"/>
    </row>
    <row r="849" spans="1:22" ht="15.75" customHeight="1" x14ac:dyDescent="0.2">
      <c r="A849" s="220"/>
      <c r="B849" s="220"/>
      <c r="C849" s="220"/>
      <c r="D849" s="220"/>
      <c r="E849" s="220"/>
      <c r="F849" s="220"/>
      <c r="G849" s="220"/>
      <c r="H849" s="220"/>
      <c r="I849" s="220"/>
      <c r="J849" s="220"/>
      <c r="K849" s="217"/>
      <c r="L849" s="217"/>
      <c r="M849" s="219"/>
      <c r="N849" s="219"/>
      <c r="O849" s="219"/>
      <c r="P849" s="219"/>
      <c r="Q849" s="217"/>
      <c r="R849" s="217"/>
      <c r="S849" s="217"/>
      <c r="T849" s="217"/>
      <c r="U849" s="217"/>
      <c r="V849" s="217"/>
    </row>
    <row r="850" spans="1:22" ht="15.75" customHeight="1" x14ac:dyDescent="0.2">
      <c r="A850" s="220"/>
      <c r="B850" s="220"/>
      <c r="C850" s="220"/>
      <c r="D850" s="220"/>
      <c r="E850" s="220"/>
      <c r="F850" s="220"/>
      <c r="G850" s="220"/>
      <c r="H850" s="220"/>
      <c r="I850" s="220"/>
      <c r="J850" s="220"/>
      <c r="K850" s="217"/>
      <c r="L850" s="217"/>
      <c r="M850" s="219"/>
      <c r="N850" s="219"/>
      <c r="O850" s="219"/>
      <c r="P850" s="219"/>
      <c r="Q850" s="217"/>
      <c r="R850" s="217"/>
      <c r="S850" s="217"/>
      <c r="T850" s="217"/>
      <c r="U850" s="217"/>
      <c r="V850" s="217"/>
    </row>
    <row r="851" spans="1:22" ht="15.75" customHeight="1" x14ac:dyDescent="0.2">
      <c r="A851" s="220"/>
      <c r="B851" s="220"/>
      <c r="C851" s="220"/>
      <c r="D851" s="220"/>
      <c r="E851" s="220"/>
      <c r="F851" s="220"/>
      <c r="G851" s="220"/>
      <c r="H851" s="220"/>
      <c r="I851" s="220"/>
      <c r="J851" s="220"/>
      <c r="K851" s="217"/>
      <c r="L851" s="217"/>
      <c r="M851" s="219"/>
      <c r="N851" s="219"/>
      <c r="O851" s="219"/>
      <c r="P851" s="219"/>
      <c r="Q851" s="217"/>
      <c r="R851" s="217"/>
      <c r="S851" s="217"/>
      <c r="T851" s="217"/>
      <c r="U851" s="217"/>
      <c r="V851" s="217"/>
    </row>
    <row r="852" spans="1:22" ht="15.75" customHeight="1" x14ac:dyDescent="0.2">
      <c r="A852" s="220"/>
      <c r="B852" s="220"/>
      <c r="C852" s="220"/>
      <c r="D852" s="220"/>
      <c r="E852" s="220"/>
      <c r="F852" s="220"/>
      <c r="G852" s="220"/>
      <c r="H852" s="220"/>
      <c r="I852" s="220"/>
      <c r="J852" s="220"/>
      <c r="K852" s="217"/>
      <c r="L852" s="217"/>
      <c r="M852" s="219"/>
      <c r="N852" s="219"/>
      <c r="O852" s="219"/>
      <c r="P852" s="219"/>
      <c r="Q852" s="217"/>
      <c r="R852" s="217"/>
      <c r="S852" s="217"/>
      <c r="T852" s="217"/>
      <c r="U852" s="217"/>
      <c r="V852" s="217"/>
    </row>
    <row r="853" spans="1:22" ht="15.75" customHeight="1" x14ac:dyDescent="0.2">
      <c r="A853" s="220"/>
      <c r="B853" s="220"/>
      <c r="C853" s="220"/>
      <c r="D853" s="220"/>
      <c r="E853" s="220"/>
      <c r="F853" s="220"/>
      <c r="G853" s="220"/>
      <c r="H853" s="220"/>
      <c r="I853" s="220"/>
      <c r="J853" s="220"/>
      <c r="K853" s="217"/>
      <c r="L853" s="217"/>
      <c r="M853" s="219"/>
      <c r="N853" s="219"/>
      <c r="O853" s="219"/>
      <c r="P853" s="219"/>
      <c r="Q853" s="217"/>
      <c r="R853" s="217"/>
      <c r="S853" s="217"/>
      <c r="T853" s="217"/>
      <c r="U853" s="217"/>
      <c r="V853" s="217"/>
    </row>
    <row r="854" spans="1:22" ht="15.75" customHeight="1" x14ac:dyDescent="0.2">
      <c r="A854" s="220"/>
      <c r="B854" s="220"/>
      <c r="C854" s="220"/>
      <c r="D854" s="220"/>
      <c r="E854" s="220"/>
      <c r="F854" s="220"/>
      <c r="G854" s="220"/>
      <c r="H854" s="220"/>
      <c r="I854" s="220"/>
      <c r="J854" s="220"/>
      <c r="K854" s="217"/>
      <c r="L854" s="217"/>
      <c r="M854" s="219"/>
      <c r="N854" s="219"/>
      <c r="O854" s="219"/>
      <c r="P854" s="219"/>
      <c r="Q854" s="217"/>
      <c r="R854" s="217"/>
      <c r="S854" s="217"/>
      <c r="T854" s="217"/>
      <c r="U854" s="217"/>
      <c r="V854" s="217"/>
    </row>
    <row r="855" spans="1:22" ht="15.75" customHeight="1" x14ac:dyDescent="0.2">
      <c r="A855" s="220"/>
      <c r="B855" s="220"/>
      <c r="C855" s="220"/>
      <c r="D855" s="220"/>
      <c r="E855" s="220"/>
      <c r="F855" s="220"/>
      <c r="G855" s="220"/>
      <c r="H855" s="220"/>
      <c r="I855" s="220"/>
      <c r="J855" s="220"/>
      <c r="K855" s="217"/>
      <c r="L855" s="217"/>
      <c r="M855" s="219"/>
      <c r="N855" s="219"/>
      <c r="O855" s="219"/>
      <c r="P855" s="219"/>
      <c r="Q855" s="217"/>
      <c r="R855" s="217"/>
      <c r="S855" s="217"/>
      <c r="T855" s="217"/>
      <c r="U855" s="217"/>
      <c r="V855" s="217"/>
    </row>
    <row r="856" spans="1:22" ht="15.75" customHeight="1" x14ac:dyDescent="0.2">
      <c r="A856" s="220"/>
      <c r="B856" s="220"/>
      <c r="C856" s="220"/>
      <c r="D856" s="220"/>
      <c r="E856" s="220"/>
      <c r="F856" s="220"/>
      <c r="G856" s="220"/>
      <c r="H856" s="220"/>
      <c r="I856" s="220"/>
      <c r="J856" s="220"/>
      <c r="K856" s="217"/>
      <c r="L856" s="217"/>
      <c r="M856" s="219"/>
      <c r="N856" s="219"/>
      <c r="O856" s="219"/>
      <c r="P856" s="219"/>
      <c r="Q856" s="217"/>
      <c r="R856" s="217"/>
      <c r="S856" s="217"/>
      <c r="T856" s="217"/>
      <c r="U856" s="217"/>
      <c r="V856" s="217"/>
    </row>
    <row r="857" spans="1:22" ht="15.75" customHeight="1" x14ac:dyDescent="0.2">
      <c r="A857" s="220"/>
      <c r="B857" s="220"/>
      <c r="C857" s="220"/>
      <c r="D857" s="220"/>
      <c r="E857" s="220"/>
      <c r="F857" s="220"/>
      <c r="G857" s="220"/>
      <c r="H857" s="220"/>
      <c r="I857" s="220"/>
      <c r="J857" s="220"/>
      <c r="K857" s="217"/>
      <c r="L857" s="217"/>
      <c r="M857" s="219"/>
      <c r="N857" s="219"/>
      <c r="O857" s="219"/>
      <c r="P857" s="219"/>
      <c r="Q857" s="217"/>
      <c r="R857" s="217"/>
      <c r="S857" s="217"/>
      <c r="T857" s="217"/>
      <c r="U857" s="217"/>
      <c r="V857" s="217"/>
    </row>
    <row r="858" spans="1:22" ht="15.75" customHeight="1" x14ac:dyDescent="0.2">
      <c r="A858" s="220"/>
      <c r="B858" s="220"/>
      <c r="C858" s="220"/>
      <c r="D858" s="220"/>
      <c r="E858" s="220"/>
      <c r="F858" s="220"/>
      <c r="G858" s="220"/>
      <c r="H858" s="220"/>
      <c r="I858" s="220"/>
      <c r="J858" s="220"/>
      <c r="K858" s="217"/>
      <c r="L858" s="217"/>
      <c r="M858" s="219"/>
      <c r="N858" s="219"/>
      <c r="O858" s="219"/>
      <c r="P858" s="219"/>
      <c r="Q858" s="217"/>
      <c r="R858" s="217"/>
      <c r="S858" s="217"/>
      <c r="T858" s="217"/>
      <c r="U858" s="217"/>
      <c r="V858" s="217"/>
    </row>
    <row r="859" spans="1:22" ht="15.75" customHeight="1" x14ac:dyDescent="0.2">
      <c r="A859" s="220"/>
      <c r="B859" s="220"/>
      <c r="C859" s="220"/>
      <c r="D859" s="220"/>
      <c r="E859" s="220"/>
      <c r="F859" s="220"/>
      <c r="G859" s="220"/>
      <c r="H859" s="220"/>
      <c r="I859" s="220"/>
      <c r="J859" s="220"/>
      <c r="K859" s="217"/>
      <c r="L859" s="217"/>
      <c r="M859" s="219"/>
      <c r="N859" s="219"/>
      <c r="O859" s="219"/>
      <c r="P859" s="219"/>
      <c r="Q859" s="217"/>
      <c r="R859" s="217"/>
      <c r="S859" s="217"/>
      <c r="T859" s="217"/>
      <c r="U859" s="217"/>
      <c r="V859" s="217"/>
    </row>
    <row r="860" spans="1:22" ht="15.75" customHeight="1" x14ac:dyDescent="0.2">
      <c r="A860" s="220"/>
      <c r="B860" s="220"/>
      <c r="C860" s="220"/>
      <c r="D860" s="220"/>
      <c r="E860" s="220"/>
      <c r="F860" s="220"/>
      <c r="G860" s="220"/>
      <c r="H860" s="220"/>
      <c r="I860" s="220"/>
      <c r="J860" s="220"/>
      <c r="K860" s="217"/>
      <c r="L860" s="217"/>
      <c r="M860" s="219"/>
      <c r="N860" s="219"/>
      <c r="O860" s="219"/>
      <c r="P860" s="219"/>
      <c r="Q860" s="217"/>
      <c r="R860" s="217"/>
      <c r="S860" s="217"/>
      <c r="T860" s="217"/>
      <c r="U860" s="217"/>
      <c r="V860" s="217"/>
    </row>
    <row r="861" spans="1:22" ht="15.75" customHeight="1" x14ac:dyDescent="0.2">
      <c r="A861" s="220"/>
      <c r="B861" s="220"/>
      <c r="C861" s="220"/>
      <c r="D861" s="220"/>
      <c r="E861" s="220"/>
      <c r="F861" s="220"/>
      <c r="G861" s="220"/>
      <c r="H861" s="220"/>
      <c r="I861" s="220"/>
      <c r="J861" s="220"/>
      <c r="K861" s="217"/>
      <c r="L861" s="217"/>
      <c r="M861" s="219"/>
      <c r="N861" s="219"/>
      <c r="O861" s="219"/>
      <c r="P861" s="219"/>
      <c r="Q861" s="217"/>
      <c r="R861" s="217"/>
      <c r="S861" s="217"/>
      <c r="T861" s="217"/>
      <c r="U861" s="217"/>
      <c r="V861" s="217"/>
    </row>
    <row r="862" spans="1:22" ht="15.75" customHeight="1" x14ac:dyDescent="0.2">
      <c r="A862" s="220"/>
      <c r="B862" s="220"/>
      <c r="C862" s="220"/>
      <c r="D862" s="220"/>
      <c r="E862" s="220"/>
      <c r="F862" s="220"/>
      <c r="G862" s="220"/>
      <c r="H862" s="220"/>
      <c r="I862" s="220"/>
      <c r="J862" s="220"/>
      <c r="K862" s="217"/>
      <c r="L862" s="217"/>
      <c r="M862" s="219"/>
      <c r="N862" s="219"/>
      <c r="O862" s="219"/>
      <c r="P862" s="219"/>
      <c r="Q862" s="217"/>
      <c r="R862" s="217"/>
      <c r="S862" s="217"/>
      <c r="T862" s="217"/>
      <c r="U862" s="217"/>
      <c r="V862" s="217"/>
    </row>
    <row r="863" spans="1:22" ht="15.75" customHeight="1" x14ac:dyDescent="0.2">
      <c r="A863" s="220"/>
      <c r="B863" s="220"/>
      <c r="C863" s="220"/>
      <c r="D863" s="220"/>
      <c r="E863" s="220"/>
      <c r="F863" s="220"/>
      <c r="G863" s="220"/>
      <c r="H863" s="220"/>
      <c r="I863" s="220"/>
      <c r="J863" s="220"/>
      <c r="K863" s="217"/>
      <c r="L863" s="217"/>
      <c r="M863" s="219"/>
      <c r="N863" s="219"/>
      <c r="O863" s="219"/>
      <c r="P863" s="219"/>
      <c r="Q863" s="217"/>
      <c r="R863" s="217"/>
      <c r="S863" s="217"/>
      <c r="T863" s="217"/>
      <c r="U863" s="217"/>
      <c r="V863" s="217"/>
    </row>
    <row r="864" spans="1:22" ht="15.75" customHeight="1" x14ac:dyDescent="0.2">
      <c r="A864" s="220"/>
      <c r="B864" s="220"/>
      <c r="C864" s="220"/>
      <c r="D864" s="220"/>
      <c r="E864" s="220"/>
      <c r="F864" s="220"/>
      <c r="G864" s="220"/>
      <c r="H864" s="220"/>
      <c r="I864" s="220"/>
      <c r="J864" s="220"/>
      <c r="K864" s="217"/>
      <c r="L864" s="217"/>
      <c r="M864" s="219"/>
      <c r="N864" s="219"/>
      <c r="O864" s="219"/>
      <c r="P864" s="219"/>
      <c r="Q864" s="217"/>
      <c r="R864" s="217"/>
      <c r="S864" s="217"/>
      <c r="T864" s="217"/>
      <c r="U864" s="217"/>
      <c r="V864" s="217"/>
    </row>
    <row r="865" spans="1:22" ht="15.75" customHeight="1" x14ac:dyDescent="0.2">
      <c r="A865" s="220"/>
      <c r="B865" s="220"/>
      <c r="C865" s="220"/>
      <c r="D865" s="220"/>
      <c r="E865" s="220"/>
      <c r="F865" s="220"/>
      <c r="G865" s="220"/>
      <c r="H865" s="220"/>
      <c r="I865" s="220"/>
      <c r="J865" s="220"/>
      <c r="K865" s="217"/>
      <c r="L865" s="217"/>
      <c r="M865" s="219"/>
      <c r="N865" s="219"/>
      <c r="O865" s="219"/>
      <c r="P865" s="219"/>
      <c r="Q865" s="217"/>
      <c r="R865" s="217"/>
      <c r="S865" s="217"/>
      <c r="T865" s="217"/>
      <c r="U865" s="217"/>
      <c r="V865" s="217"/>
    </row>
    <row r="866" spans="1:22" ht="15.75" customHeight="1" x14ac:dyDescent="0.2">
      <c r="A866" s="220"/>
      <c r="B866" s="220"/>
      <c r="C866" s="220"/>
      <c r="D866" s="220"/>
      <c r="E866" s="220"/>
      <c r="F866" s="220"/>
      <c r="G866" s="220"/>
      <c r="H866" s="220"/>
      <c r="I866" s="220"/>
      <c r="J866" s="220"/>
      <c r="K866" s="217"/>
      <c r="L866" s="217"/>
      <c r="M866" s="219"/>
      <c r="N866" s="219"/>
      <c r="O866" s="219"/>
      <c r="P866" s="219"/>
      <c r="Q866" s="217"/>
      <c r="R866" s="217"/>
      <c r="S866" s="217"/>
      <c r="T866" s="217"/>
      <c r="U866" s="217"/>
      <c r="V866" s="217"/>
    </row>
    <row r="867" spans="1:22" ht="15.75" customHeight="1" x14ac:dyDescent="0.2">
      <c r="A867" s="220"/>
      <c r="B867" s="220"/>
      <c r="C867" s="220"/>
      <c r="D867" s="220"/>
      <c r="E867" s="220"/>
      <c r="F867" s="220"/>
      <c r="G867" s="220"/>
      <c r="H867" s="220"/>
      <c r="I867" s="220"/>
      <c r="J867" s="220"/>
      <c r="K867" s="217"/>
      <c r="L867" s="217"/>
      <c r="M867" s="219"/>
      <c r="N867" s="219"/>
      <c r="O867" s="219"/>
      <c r="P867" s="219"/>
      <c r="Q867" s="217"/>
      <c r="R867" s="217"/>
      <c r="S867" s="217"/>
      <c r="T867" s="217"/>
      <c r="U867" s="217"/>
      <c r="V867" s="217"/>
    </row>
    <row r="868" spans="1:22" ht="15.75" customHeight="1" x14ac:dyDescent="0.2">
      <c r="A868" s="220"/>
      <c r="B868" s="220"/>
      <c r="C868" s="220"/>
      <c r="D868" s="220"/>
      <c r="E868" s="220"/>
      <c r="F868" s="220"/>
      <c r="G868" s="220"/>
      <c r="H868" s="220"/>
      <c r="I868" s="220"/>
      <c r="J868" s="220"/>
      <c r="K868" s="217"/>
      <c r="L868" s="217"/>
      <c r="M868" s="219"/>
      <c r="N868" s="219"/>
      <c r="O868" s="219"/>
      <c r="P868" s="219"/>
      <c r="Q868" s="217"/>
      <c r="R868" s="217"/>
      <c r="S868" s="217"/>
      <c r="T868" s="217"/>
      <c r="U868" s="217"/>
      <c r="V868" s="217"/>
    </row>
    <row r="869" spans="1:22" ht="15.75" customHeight="1" x14ac:dyDescent="0.2">
      <c r="A869" s="220"/>
      <c r="B869" s="220"/>
      <c r="C869" s="220"/>
      <c r="D869" s="220"/>
      <c r="E869" s="220"/>
      <c r="F869" s="220"/>
      <c r="G869" s="220"/>
      <c r="H869" s="220"/>
      <c r="I869" s="220"/>
      <c r="J869" s="220"/>
      <c r="K869" s="217"/>
      <c r="L869" s="217"/>
      <c r="M869" s="219"/>
      <c r="N869" s="219"/>
      <c r="O869" s="219"/>
      <c r="P869" s="219"/>
      <c r="Q869" s="217"/>
      <c r="R869" s="217"/>
      <c r="S869" s="217"/>
      <c r="T869" s="217"/>
      <c r="U869" s="217"/>
      <c r="V869" s="217"/>
    </row>
    <row r="870" spans="1:22" ht="15.75" customHeight="1" x14ac:dyDescent="0.2">
      <c r="A870" s="220"/>
      <c r="B870" s="220"/>
      <c r="C870" s="220"/>
      <c r="D870" s="220"/>
      <c r="E870" s="220"/>
      <c r="F870" s="220"/>
      <c r="G870" s="220"/>
      <c r="H870" s="220"/>
      <c r="I870" s="220"/>
      <c r="J870" s="220"/>
      <c r="K870" s="217"/>
      <c r="L870" s="217"/>
      <c r="M870" s="219"/>
      <c r="N870" s="219"/>
      <c r="O870" s="219"/>
      <c r="P870" s="219"/>
      <c r="Q870" s="217"/>
      <c r="R870" s="217"/>
      <c r="S870" s="217"/>
      <c r="T870" s="217"/>
      <c r="U870" s="217"/>
      <c r="V870" s="217"/>
    </row>
    <row r="871" spans="1:22" ht="15.75" customHeight="1" x14ac:dyDescent="0.2">
      <c r="A871" s="220"/>
      <c r="B871" s="220"/>
      <c r="C871" s="220"/>
      <c r="D871" s="220"/>
      <c r="E871" s="220"/>
      <c r="F871" s="220"/>
      <c r="G871" s="220"/>
      <c r="H871" s="220"/>
      <c r="I871" s="220"/>
      <c r="J871" s="220"/>
      <c r="K871" s="217"/>
      <c r="L871" s="217"/>
      <c r="M871" s="219"/>
      <c r="N871" s="219"/>
      <c r="O871" s="219"/>
      <c r="P871" s="219"/>
      <c r="Q871" s="217"/>
      <c r="R871" s="217"/>
      <c r="S871" s="217"/>
      <c r="T871" s="217"/>
      <c r="U871" s="217"/>
      <c r="V871" s="217"/>
    </row>
    <row r="872" spans="1:22" ht="15.75" customHeight="1" x14ac:dyDescent="0.2">
      <c r="A872" s="220"/>
      <c r="B872" s="220"/>
      <c r="C872" s="220"/>
      <c r="D872" s="220"/>
      <c r="E872" s="220"/>
      <c r="F872" s="220"/>
      <c r="G872" s="220"/>
      <c r="H872" s="220"/>
      <c r="I872" s="220"/>
      <c r="J872" s="220"/>
      <c r="K872" s="217"/>
      <c r="L872" s="217"/>
      <c r="M872" s="219"/>
      <c r="N872" s="219"/>
      <c r="O872" s="219"/>
      <c r="P872" s="219"/>
      <c r="Q872" s="217"/>
      <c r="R872" s="217"/>
      <c r="S872" s="217"/>
      <c r="T872" s="217"/>
      <c r="U872" s="217"/>
      <c r="V872" s="217"/>
    </row>
    <row r="873" spans="1:22" ht="15.75" customHeight="1" x14ac:dyDescent="0.2">
      <c r="A873" s="220"/>
      <c r="B873" s="220"/>
      <c r="C873" s="220"/>
      <c r="D873" s="220"/>
      <c r="E873" s="220"/>
      <c r="F873" s="220"/>
      <c r="G873" s="220"/>
      <c r="H873" s="220"/>
      <c r="I873" s="220"/>
      <c r="J873" s="220"/>
      <c r="K873" s="217"/>
      <c r="L873" s="217"/>
      <c r="M873" s="219"/>
      <c r="N873" s="219"/>
      <c r="O873" s="219"/>
      <c r="P873" s="219"/>
      <c r="Q873" s="217"/>
      <c r="R873" s="217"/>
      <c r="S873" s="217"/>
      <c r="T873" s="217"/>
      <c r="U873" s="217"/>
      <c r="V873" s="217"/>
    </row>
    <row r="874" spans="1:22" ht="15.75" customHeight="1" x14ac:dyDescent="0.2">
      <c r="A874" s="220"/>
      <c r="B874" s="220"/>
      <c r="C874" s="220"/>
      <c r="D874" s="220"/>
      <c r="E874" s="220"/>
      <c r="F874" s="220"/>
      <c r="G874" s="220"/>
      <c r="H874" s="220"/>
      <c r="I874" s="220"/>
      <c r="J874" s="220"/>
      <c r="K874" s="217"/>
      <c r="L874" s="217"/>
      <c r="M874" s="219"/>
      <c r="N874" s="219"/>
      <c r="O874" s="219"/>
      <c r="P874" s="219"/>
      <c r="Q874" s="217"/>
      <c r="R874" s="217"/>
      <c r="S874" s="217"/>
      <c r="T874" s="217"/>
      <c r="U874" s="217"/>
      <c r="V874" s="217"/>
    </row>
    <row r="875" spans="1:22" ht="15.75" customHeight="1" x14ac:dyDescent="0.2">
      <c r="A875" s="220"/>
      <c r="B875" s="220"/>
      <c r="C875" s="220"/>
      <c r="D875" s="220"/>
      <c r="E875" s="220"/>
      <c r="F875" s="220"/>
      <c r="G875" s="220"/>
      <c r="H875" s="220"/>
      <c r="I875" s="220"/>
      <c r="J875" s="220"/>
      <c r="K875" s="217"/>
      <c r="L875" s="217"/>
      <c r="M875" s="219"/>
      <c r="N875" s="219"/>
      <c r="O875" s="219"/>
      <c r="P875" s="219"/>
      <c r="Q875" s="217"/>
      <c r="R875" s="217"/>
      <c r="S875" s="217"/>
      <c r="T875" s="217"/>
      <c r="U875" s="217"/>
      <c r="V875" s="217"/>
    </row>
    <row r="876" spans="1:22" ht="15.75" customHeight="1" x14ac:dyDescent="0.2">
      <c r="A876" s="220"/>
      <c r="B876" s="220"/>
      <c r="C876" s="220"/>
      <c r="D876" s="220"/>
      <c r="E876" s="220"/>
      <c r="F876" s="220"/>
      <c r="G876" s="220"/>
      <c r="H876" s="220"/>
      <c r="I876" s="220"/>
      <c r="J876" s="220"/>
      <c r="K876" s="217"/>
      <c r="L876" s="217"/>
      <c r="M876" s="219"/>
      <c r="N876" s="219"/>
      <c r="O876" s="219"/>
      <c r="P876" s="219"/>
      <c r="Q876" s="217"/>
      <c r="R876" s="217"/>
      <c r="S876" s="217"/>
      <c r="T876" s="217"/>
      <c r="U876" s="217"/>
      <c r="V876" s="217"/>
    </row>
    <row r="877" spans="1:22" ht="15.75" customHeight="1" x14ac:dyDescent="0.2">
      <c r="A877" s="220"/>
      <c r="B877" s="220"/>
      <c r="C877" s="220"/>
      <c r="D877" s="220"/>
      <c r="E877" s="220"/>
      <c r="F877" s="220"/>
      <c r="G877" s="220"/>
      <c r="H877" s="220"/>
      <c r="I877" s="220"/>
      <c r="J877" s="220"/>
      <c r="K877" s="217"/>
      <c r="L877" s="217"/>
      <c r="M877" s="219"/>
      <c r="N877" s="219"/>
      <c r="O877" s="219"/>
      <c r="P877" s="219"/>
      <c r="Q877" s="217"/>
      <c r="R877" s="217"/>
      <c r="S877" s="217"/>
      <c r="T877" s="217"/>
      <c r="U877" s="217"/>
      <c r="V877" s="217"/>
    </row>
    <row r="878" spans="1:22" ht="15.75" customHeight="1" x14ac:dyDescent="0.2">
      <c r="A878" s="220"/>
      <c r="B878" s="220"/>
      <c r="C878" s="220"/>
      <c r="D878" s="220"/>
      <c r="E878" s="220"/>
      <c r="F878" s="220"/>
      <c r="G878" s="220"/>
      <c r="H878" s="220"/>
      <c r="I878" s="220"/>
      <c r="J878" s="220"/>
      <c r="K878" s="217"/>
      <c r="L878" s="217"/>
      <c r="M878" s="219"/>
      <c r="N878" s="219"/>
      <c r="O878" s="219"/>
      <c r="P878" s="219"/>
      <c r="Q878" s="217"/>
      <c r="R878" s="217"/>
      <c r="S878" s="217"/>
      <c r="T878" s="217"/>
      <c r="U878" s="217"/>
      <c r="V878" s="217"/>
    </row>
    <row r="879" spans="1:22" ht="15.75" customHeight="1" x14ac:dyDescent="0.2">
      <c r="A879" s="220"/>
      <c r="B879" s="220"/>
      <c r="C879" s="220"/>
      <c r="D879" s="220"/>
      <c r="E879" s="220"/>
      <c r="F879" s="220"/>
      <c r="G879" s="220"/>
      <c r="H879" s="220"/>
      <c r="I879" s="220"/>
      <c r="J879" s="220"/>
      <c r="K879" s="217"/>
      <c r="L879" s="217"/>
      <c r="M879" s="219"/>
      <c r="N879" s="219"/>
      <c r="O879" s="219"/>
      <c r="P879" s="219"/>
      <c r="Q879" s="217"/>
      <c r="R879" s="217"/>
      <c r="S879" s="217"/>
      <c r="T879" s="217"/>
      <c r="U879" s="217"/>
      <c r="V879" s="217"/>
    </row>
    <row r="880" spans="1:22" ht="15.75" customHeight="1" x14ac:dyDescent="0.2">
      <c r="A880" s="220"/>
      <c r="B880" s="220"/>
      <c r="C880" s="220"/>
      <c r="D880" s="220"/>
      <c r="E880" s="220"/>
      <c r="F880" s="220"/>
      <c r="G880" s="220"/>
      <c r="H880" s="220"/>
      <c r="I880" s="220"/>
      <c r="J880" s="220"/>
      <c r="K880" s="217"/>
      <c r="L880" s="217"/>
      <c r="M880" s="219"/>
      <c r="N880" s="219"/>
      <c r="O880" s="219"/>
      <c r="P880" s="219"/>
      <c r="Q880" s="217"/>
      <c r="R880" s="217"/>
      <c r="S880" s="217"/>
      <c r="T880" s="217"/>
      <c r="U880" s="217"/>
      <c r="V880" s="217"/>
    </row>
    <row r="881" spans="1:22" ht="15.75" customHeight="1" x14ac:dyDescent="0.2">
      <c r="A881" s="220"/>
      <c r="B881" s="220"/>
      <c r="C881" s="220"/>
      <c r="D881" s="220"/>
      <c r="E881" s="220"/>
      <c r="F881" s="220"/>
      <c r="G881" s="220"/>
      <c r="H881" s="220"/>
      <c r="I881" s="220"/>
      <c r="J881" s="220"/>
      <c r="K881" s="217"/>
      <c r="L881" s="217"/>
      <c r="M881" s="219"/>
      <c r="N881" s="219"/>
      <c r="O881" s="219"/>
      <c r="P881" s="219"/>
      <c r="Q881" s="217"/>
      <c r="R881" s="217"/>
      <c r="S881" s="217"/>
      <c r="T881" s="217"/>
      <c r="U881" s="217"/>
      <c r="V881" s="217"/>
    </row>
    <row r="882" spans="1:22" ht="15.75" customHeight="1" x14ac:dyDescent="0.2">
      <c r="A882" s="220"/>
      <c r="B882" s="220"/>
      <c r="C882" s="220"/>
      <c r="D882" s="220"/>
      <c r="E882" s="220"/>
      <c r="F882" s="220"/>
      <c r="G882" s="220"/>
      <c r="H882" s="220"/>
      <c r="I882" s="220"/>
      <c r="J882" s="220"/>
      <c r="K882" s="217"/>
      <c r="L882" s="217"/>
      <c r="M882" s="219"/>
      <c r="N882" s="219"/>
      <c r="O882" s="219"/>
      <c r="P882" s="219"/>
      <c r="Q882" s="217"/>
      <c r="R882" s="217"/>
      <c r="S882" s="217"/>
      <c r="T882" s="217"/>
      <c r="U882" s="217"/>
      <c r="V882" s="217"/>
    </row>
    <row r="883" spans="1:22" ht="15.75" customHeight="1" x14ac:dyDescent="0.2">
      <c r="A883" s="220"/>
      <c r="B883" s="220"/>
      <c r="C883" s="220"/>
      <c r="D883" s="220"/>
      <c r="E883" s="220"/>
      <c r="F883" s="220"/>
      <c r="G883" s="220"/>
      <c r="H883" s="220"/>
      <c r="I883" s="220"/>
      <c r="J883" s="220"/>
      <c r="K883" s="217"/>
      <c r="L883" s="217"/>
      <c r="M883" s="219"/>
      <c r="N883" s="219"/>
      <c r="O883" s="219"/>
      <c r="P883" s="219"/>
      <c r="Q883" s="217"/>
      <c r="R883" s="217"/>
      <c r="S883" s="217"/>
      <c r="T883" s="217"/>
      <c r="U883" s="217"/>
      <c r="V883" s="217"/>
    </row>
    <row r="884" spans="1:22" ht="15.75" customHeight="1" x14ac:dyDescent="0.2">
      <c r="A884" s="220"/>
      <c r="B884" s="220"/>
      <c r="C884" s="220"/>
      <c r="D884" s="220"/>
      <c r="E884" s="220"/>
      <c r="F884" s="220"/>
      <c r="G884" s="220"/>
      <c r="H884" s="220"/>
      <c r="I884" s="220"/>
      <c r="J884" s="220"/>
      <c r="K884" s="217"/>
      <c r="L884" s="217"/>
      <c r="M884" s="219"/>
      <c r="N884" s="219"/>
      <c r="O884" s="219"/>
      <c r="P884" s="219"/>
      <c r="Q884" s="217"/>
      <c r="R884" s="217"/>
      <c r="S884" s="217"/>
      <c r="T884" s="217"/>
      <c r="U884" s="217"/>
      <c r="V884" s="217"/>
    </row>
    <row r="885" spans="1:22" ht="15.75" customHeight="1" x14ac:dyDescent="0.2">
      <c r="A885" s="220"/>
      <c r="B885" s="220"/>
      <c r="C885" s="220"/>
      <c r="D885" s="220"/>
      <c r="E885" s="220"/>
      <c r="F885" s="220"/>
      <c r="G885" s="220"/>
      <c r="H885" s="220"/>
      <c r="I885" s="220"/>
      <c r="J885" s="220"/>
      <c r="K885" s="217"/>
      <c r="L885" s="217"/>
      <c r="M885" s="219"/>
      <c r="N885" s="219"/>
      <c r="O885" s="219"/>
      <c r="P885" s="219"/>
      <c r="Q885" s="217"/>
      <c r="R885" s="217"/>
      <c r="S885" s="217"/>
      <c r="T885" s="217"/>
      <c r="U885" s="217"/>
      <c r="V885" s="217"/>
    </row>
    <row r="886" spans="1:22" ht="15.75" customHeight="1" x14ac:dyDescent="0.2">
      <c r="A886" s="220"/>
      <c r="B886" s="220"/>
      <c r="C886" s="220"/>
      <c r="D886" s="220"/>
      <c r="E886" s="220"/>
      <c r="F886" s="220"/>
      <c r="G886" s="220"/>
      <c r="H886" s="220"/>
      <c r="I886" s="220"/>
      <c r="J886" s="220"/>
      <c r="K886" s="217"/>
      <c r="L886" s="217"/>
      <c r="M886" s="219"/>
      <c r="N886" s="219"/>
      <c r="O886" s="219"/>
      <c r="P886" s="219"/>
      <c r="Q886" s="217"/>
      <c r="R886" s="217"/>
      <c r="S886" s="217"/>
      <c r="T886" s="217"/>
      <c r="U886" s="217"/>
      <c r="V886" s="217"/>
    </row>
    <row r="887" spans="1:22" ht="15.75" customHeight="1" x14ac:dyDescent="0.2">
      <c r="A887" s="220"/>
      <c r="B887" s="220"/>
      <c r="C887" s="220"/>
      <c r="D887" s="220"/>
      <c r="E887" s="220"/>
      <c r="F887" s="220"/>
      <c r="G887" s="220"/>
      <c r="H887" s="220"/>
      <c r="I887" s="220"/>
      <c r="J887" s="220"/>
      <c r="K887" s="217"/>
      <c r="L887" s="217"/>
      <c r="M887" s="219"/>
      <c r="N887" s="219"/>
      <c r="O887" s="219"/>
      <c r="P887" s="219"/>
      <c r="Q887" s="217"/>
      <c r="R887" s="217"/>
      <c r="S887" s="217"/>
      <c r="T887" s="217"/>
      <c r="U887" s="217"/>
      <c r="V887" s="217"/>
    </row>
    <row r="888" spans="1:22" ht="15.75" customHeight="1" x14ac:dyDescent="0.2">
      <c r="A888" s="220"/>
      <c r="B888" s="220"/>
      <c r="C888" s="220"/>
      <c r="D888" s="220"/>
      <c r="E888" s="220"/>
      <c r="F888" s="220"/>
      <c r="G888" s="220"/>
      <c r="H888" s="220"/>
      <c r="I888" s="220"/>
      <c r="J888" s="220"/>
      <c r="K888" s="217"/>
      <c r="L888" s="217"/>
      <c r="M888" s="219"/>
      <c r="N888" s="219"/>
      <c r="O888" s="219"/>
      <c r="P888" s="219"/>
      <c r="Q888" s="217"/>
      <c r="R888" s="217"/>
      <c r="S888" s="217"/>
      <c r="T888" s="217"/>
      <c r="U888" s="217"/>
      <c r="V888" s="217"/>
    </row>
    <row r="889" spans="1:22" ht="15.75" customHeight="1" x14ac:dyDescent="0.2">
      <c r="A889" s="220"/>
      <c r="B889" s="220"/>
      <c r="C889" s="220"/>
      <c r="D889" s="220"/>
      <c r="E889" s="220"/>
      <c r="F889" s="220"/>
      <c r="G889" s="220"/>
      <c r="H889" s="220"/>
      <c r="I889" s="220"/>
      <c r="J889" s="220"/>
      <c r="K889" s="217"/>
      <c r="L889" s="217"/>
      <c r="M889" s="219"/>
      <c r="N889" s="219"/>
      <c r="O889" s="219"/>
      <c r="P889" s="219"/>
      <c r="Q889" s="217"/>
      <c r="R889" s="217"/>
      <c r="S889" s="217"/>
      <c r="T889" s="217"/>
      <c r="U889" s="217"/>
      <c r="V889" s="217"/>
    </row>
    <row r="890" spans="1:22" ht="15.75" customHeight="1" x14ac:dyDescent="0.2">
      <c r="A890" s="220"/>
      <c r="B890" s="220"/>
      <c r="C890" s="220"/>
      <c r="D890" s="220"/>
      <c r="E890" s="220"/>
      <c r="F890" s="220"/>
      <c r="G890" s="220"/>
      <c r="H890" s="220"/>
      <c r="I890" s="220"/>
      <c r="J890" s="220"/>
      <c r="K890" s="217"/>
      <c r="L890" s="217"/>
      <c r="M890" s="219"/>
      <c r="N890" s="219"/>
      <c r="O890" s="219"/>
      <c r="P890" s="219"/>
      <c r="Q890" s="217"/>
      <c r="R890" s="217"/>
      <c r="S890" s="217"/>
      <c r="T890" s="217"/>
      <c r="U890" s="217"/>
      <c r="V890" s="217"/>
    </row>
    <row r="891" spans="1:22" ht="15.75" customHeight="1" x14ac:dyDescent="0.2">
      <c r="A891" s="220"/>
      <c r="B891" s="220"/>
      <c r="C891" s="220"/>
      <c r="D891" s="220"/>
      <c r="E891" s="220"/>
      <c r="F891" s="220"/>
      <c r="G891" s="220"/>
      <c r="H891" s="220"/>
      <c r="I891" s="220"/>
      <c r="J891" s="220"/>
      <c r="K891" s="217"/>
      <c r="L891" s="217"/>
      <c r="M891" s="219"/>
      <c r="N891" s="219"/>
      <c r="O891" s="219"/>
      <c r="P891" s="219"/>
      <c r="Q891" s="217"/>
      <c r="R891" s="217"/>
      <c r="S891" s="217"/>
      <c r="T891" s="217"/>
      <c r="U891" s="217"/>
      <c r="V891" s="217"/>
    </row>
    <row r="892" spans="1:22" ht="15.75" customHeight="1" x14ac:dyDescent="0.2">
      <c r="A892" s="220"/>
      <c r="B892" s="220"/>
      <c r="C892" s="220"/>
      <c r="D892" s="220"/>
      <c r="E892" s="220"/>
      <c r="F892" s="220"/>
      <c r="G892" s="220"/>
      <c r="H892" s="220"/>
      <c r="I892" s="220"/>
      <c r="J892" s="220"/>
      <c r="K892" s="217"/>
      <c r="L892" s="217"/>
      <c r="M892" s="219"/>
      <c r="N892" s="219"/>
      <c r="O892" s="219"/>
      <c r="P892" s="219"/>
      <c r="Q892" s="217"/>
      <c r="R892" s="217"/>
      <c r="S892" s="217"/>
      <c r="T892" s="217"/>
      <c r="U892" s="217"/>
      <c r="V892" s="217"/>
    </row>
    <row r="893" spans="1:22" ht="15.75" customHeight="1" x14ac:dyDescent="0.2">
      <c r="A893" s="220"/>
      <c r="B893" s="220"/>
      <c r="C893" s="220"/>
      <c r="D893" s="220"/>
      <c r="E893" s="220"/>
      <c r="F893" s="220"/>
      <c r="G893" s="220"/>
      <c r="H893" s="220"/>
      <c r="I893" s="220"/>
      <c r="J893" s="220"/>
      <c r="K893" s="217"/>
      <c r="L893" s="217"/>
      <c r="M893" s="219"/>
      <c r="N893" s="219"/>
      <c r="O893" s="219"/>
      <c r="P893" s="219"/>
      <c r="Q893" s="217"/>
      <c r="R893" s="217"/>
      <c r="S893" s="217"/>
      <c r="T893" s="217"/>
      <c r="U893" s="217"/>
      <c r="V893" s="217"/>
    </row>
    <row r="894" spans="1:22" ht="15.75" customHeight="1" x14ac:dyDescent="0.2">
      <c r="A894" s="220"/>
      <c r="B894" s="220"/>
      <c r="C894" s="220"/>
      <c r="D894" s="220"/>
      <c r="E894" s="220"/>
      <c r="F894" s="220"/>
      <c r="G894" s="220"/>
      <c r="H894" s="220"/>
      <c r="I894" s="220"/>
      <c r="J894" s="220"/>
      <c r="K894" s="217"/>
      <c r="L894" s="217"/>
      <c r="M894" s="219"/>
      <c r="N894" s="219"/>
      <c r="O894" s="219"/>
      <c r="P894" s="219"/>
      <c r="Q894" s="217"/>
      <c r="R894" s="217"/>
      <c r="S894" s="217"/>
      <c r="T894" s="217"/>
      <c r="U894" s="217"/>
      <c r="V894" s="217"/>
    </row>
    <row r="895" spans="1:22" ht="15.75" customHeight="1" x14ac:dyDescent="0.2">
      <c r="A895" s="220"/>
      <c r="B895" s="220"/>
      <c r="C895" s="220"/>
      <c r="D895" s="220"/>
      <c r="E895" s="220"/>
      <c r="F895" s="220"/>
      <c r="G895" s="220"/>
      <c r="H895" s="220"/>
      <c r="I895" s="220"/>
      <c r="J895" s="220"/>
      <c r="K895" s="217"/>
      <c r="L895" s="217"/>
      <c r="M895" s="219"/>
      <c r="N895" s="219"/>
      <c r="O895" s="219"/>
      <c r="P895" s="219"/>
      <c r="Q895" s="217"/>
      <c r="R895" s="217"/>
      <c r="S895" s="217"/>
      <c r="T895" s="217"/>
      <c r="U895" s="217"/>
      <c r="V895" s="217"/>
    </row>
    <row r="896" spans="1:22" ht="15.75" customHeight="1" x14ac:dyDescent="0.2">
      <c r="A896" s="220"/>
      <c r="B896" s="220"/>
      <c r="C896" s="220"/>
      <c r="D896" s="220"/>
      <c r="E896" s="220"/>
      <c r="F896" s="220"/>
      <c r="G896" s="220"/>
      <c r="H896" s="220"/>
      <c r="I896" s="220"/>
      <c r="J896" s="220"/>
      <c r="K896" s="217"/>
      <c r="L896" s="217"/>
      <c r="M896" s="219"/>
      <c r="N896" s="219"/>
      <c r="O896" s="219"/>
      <c r="P896" s="219"/>
      <c r="Q896" s="217"/>
      <c r="R896" s="217"/>
      <c r="S896" s="217"/>
      <c r="T896" s="217"/>
      <c r="U896" s="217"/>
      <c r="V896" s="217"/>
    </row>
    <row r="897" spans="1:22" ht="15.75" customHeight="1" x14ac:dyDescent="0.2">
      <c r="A897" s="220"/>
      <c r="B897" s="220"/>
      <c r="C897" s="220"/>
      <c r="D897" s="220"/>
      <c r="E897" s="220"/>
      <c r="F897" s="220"/>
      <c r="G897" s="220"/>
      <c r="H897" s="220"/>
      <c r="I897" s="220"/>
      <c r="J897" s="220"/>
      <c r="K897" s="217"/>
      <c r="L897" s="217"/>
      <c r="M897" s="219"/>
      <c r="N897" s="219"/>
      <c r="O897" s="219"/>
      <c r="P897" s="219"/>
      <c r="Q897" s="217"/>
      <c r="R897" s="217"/>
      <c r="S897" s="217"/>
      <c r="T897" s="217"/>
      <c r="U897" s="217"/>
      <c r="V897" s="217"/>
    </row>
    <row r="898" spans="1:22" ht="15.75" customHeight="1" x14ac:dyDescent="0.2">
      <c r="A898" s="220"/>
      <c r="B898" s="220"/>
      <c r="C898" s="220"/>
      <c r="D898" s="220"/>
      <c r="E898" s="220"/>
      <c r="F898" s="220"/>
      <c r="G898" s="220"/>
      <c r="H898" s="220"/>
      <c r="I898" s="220"/>
      <c r="J898" s="220"/>
      <c r="K898" s="217"/>
      <c r="L898" s="217"/>
      <c r="M898" s="219"/>
      <c r="N898" s="219"/>
      <c r="O898" s="219"/>
      <c r="P898" s="219"/>
      <c r="Q898" s="217"/>
      <c r="R898" s="217"/>
      <c r="S898" s="217"/>
      <c r="T898" s="217"/>
      <c r="U898" s="217"/>
      <c r="V898" s="217"/>
    </row>
    <row r="899" spans="1:22" ht="15.75" customHeight="1" x14ac:dyDescent="0.2">
      <c r="A899" s="220"/>
      <c r="B899" s="220"/>
      <c r="C899" s="220"/>
      <c r="D899" s="220"/>
      <c r="E899" s="220"/>
      <c r="F899" s="220"/>
      <c r="G899" s="220"/>
      <c r="H899" s="220"/>
      <c r="I899" s="220"/>
      <c r="J899" s="220"/>
      <c r="K899" s="217"/>
      <c r="L899" s="217"/>
      <c r="M899" s="219"/>
      <c r="N899" s="219"/>
      <c r="O899" s="219"/>
      <c r="P899" s="219"/>
      <c r="Q899" s="217"/>
      <c r="R899" s="217"/>
      <c r="S899" s="217"/>
      <c r="T899" s="217"/>
      <c r="U899" s="217"/>
      <c r="V899" s="217"/>
    </row>
    <row r="900" spans="1:22" ht="15.75" customHeight="1" x14ac:dyDescent="0.2">
      <c r="A900" s="220"/>
      <c r="B900" s="220"/>
      <c r="C900" s="220"/>
      <c r="D900" s="220"/>
      <c r="E900" s="220"/>
      <c r="F900" s="220"/>
      <c r="G900" s="220"/>
      <c r="H900" s="220"/>
      <c r="I900" s="220"/>
      <c r="J900" s="220"/>
      <c r="K900" s="217"/>
      <c r="L900" s="217"/>
      <c r="M900" s="219"/>
      <c r="N900" s="219"/>
      <c r="O900" s="219"/>
      <c r="P900" s="219"/>
      <c r="Q900" s="217"/>
      <c r="R900" s="217"/>
      <c r="S900" s="217"/>
      <c r="T900" s="217"/>
      <c r="U900" s="217"/>
      <c r="V900" s="217"/>
    </row>
    <row r="901" spans="1:22" ht="15.75" customHeight="1" x14ac:dyDescent="0.2">
      <c r="A901" s="220"/>
      <c r="B901" s="220"/>
      <c r="C901" s="220"/>
      <c r="D901" s="220"/>
      <c r="E901" s="220"/>
      <c r="F901" s="220"/>
      <c r="G901" s="220"/>
      <c r="H901" s="220"/>
      <c r="I901" s="220"/>
      <c r="J901" s="220"/>
      <c r="K901" s="217"/>
      <c r="L901" s="217"/>
      <c r="M901" s="219"/>
      <c r="N901" s="219"/>
      <c r="O901" s="219"/>
      <c r="P901" s="219"/>
      <c r="Q901" s="217"/>
      <c r="R901" s="217"/>
      <c r="S901" s="217"/>
      <c r="T901" s="217"/>
      <c r="U901" s="217"/>
      <c r="V901" s="217"/>
    </row>
    <row r="902" spans="1:22" ht="15.75" customHeight="1" x14ac:dyDescent="0.2">
      <c r="A902" s="220"/>
      <c r="B902" s="220"/>
      <c r="C902" s="220"/>
      <c r="D902" s="220"/>
      <c r="E902" s="220"/>
      <c r="F902" s="220"/>
      <c r="G902" s="220"/>
      <c r="H902" s="220"/>
      <c r="I902" s="220"/>
      <c r="J902" s="220"/>
      <c r="K902" s="217"/>
      <c r="L902" s="217"/>
      <c r="M902" s="219"/>
      <c r="N902" s="219"/>
      <c r="O902" s="219"/>
      <c r="P902" s="219"/>
      <c r="Q902" s="217"/>
      <c r="R902" s="217"/>
      <c r="S902" s="217"/>
      <c r="T902" s="217"/>
      <c r="U902" s="217"/>
      <c r="V902" s="217"/>
    </row>
    <row r="903" spans="1:22" ht="15.75" customHeight="1" x14ac:dyDescent="0.2">
      <c r="A903" s="220"/>
      <c r="B903" s="220"/>
      <c r="C903" s="220"/>
      <c r="D903" s="220"/>
      <c r="E903" s="220"/>
      <c r="F903" s="220"/>
      <c r="G903" s="220"/>
      <c r="H903" s="220"/>
      <c r="I903" s="220"/>
      <c r="J903" s="220"/>
      <c r="K903" s="217"/>
      <c r="L903" s="217"/>
      <c r="M903" s="219"/>
      <c r="N903" s="219"/>
      <c r="O903" s="219"/>
      <c r="P903" s="219"/>
      <c r="Q903" s="217"/>
      <c r="R903" s="217"/>
      <c r="S903" s="217"/>
      <c r="T903" s="217"/>
      <c r="U903" s="217"/>
      <c r="V903" s="217"/>
    </row>
    <row r="904" spans="1:22" ht="15.75" customHeight="1" x14ac:dyDescent="0.2">
      <c r="A904" s="220"/>
      <c r="B904" s="220"/>
      <c r="C904" s="220"/>
      <c r="D904" s="220"/>
      <c r="E904" s="220"/>
      <c r="F904" s="220"/>
      <c r="G904" s="220"/>
      <c r="H904" s="220"/>
      <c r="I904" s="220"/>
      <c r="J904" s="220"/>
      <c r="K904" s="217"/>
      <c r="L904" s="217"/>
      <c r="M904" s="219"/>
      <c r="N904" s="219"/>
      <c r="O904" s="219"/>
      <c r="P904" s="219"/>
      <c r="Q904" s="217"/>
      <c r="R904" s="217"/>
      <c r="S904" s="217"/>
      <c r="T904" s="217"/>
      <c r="U904" s="217"/>
      <c r="V904" s="217"/>
    </row>
    <row r="905" spans="1:22" ht="15.75" customHeight="1" x14ac:dyDescent="0.2">
      <c r="A905" s="220"/>
      <c r="B905" s="220"/>
      <c r="C905" s="220"/>
      <c r="D905" s="220"/>
      <c r="E905" s="220"/>
      <c r="F905" s="220"/>
      <c r="G905" s="220"/>
      <c r="H905" s="220"/>
      <c r="I905" s="220"/>
      <c r="J905" s="220"/>
      <c r="K905" s="217"/>
      <c r="L905" s="217"/>
      <c r="M905" s="219"/>
      <c r="N905" s="219"/>
      <c r="O905" s="219"/>
      <c r="P905" s="219"/>
      <c r="Q905" s="217"/>
      <c r="R905" s="217"/>
      <c r="S905" s="217"/>
      <c r="T905" s="217"/>
      <c r="U905" s="217"/>
      <c r="V905" s="217"/>
    </row>
    <row r="906" spans="1:22" ht="15.75" customHeight="1" x14ac:dyDescent="0.2">
      <c r="A906" s="220"/>
      <c r="B906" s="220"/>
      <c r="C906" s="220"/>
      <c r="D906" s="220"/>
      <c r="E906" s="220"/>
      <c r="F906" s="220"/>
      <c r="G906" s="220"/>
      <c r="H906" s="220"/>
      <c r="I906" s="220"/>
      <c r="J906" s="220"/>
      <c r="K906" s="217"/>
      <c r="L906" s="217"/>
      <c r="M906" s="219"/>
      <c r="N906" s="219"/>
      <c r="O906" s="219"/>
      <c r="P906" s="219"/>
      <c r="Q906" s="217"/>
      <c r="R906" s="217"/>
      <c r="S906" s="217"/>
      <c r="T906" s="217"/>
      <c r="U906" s="217"/>
      <c r="V906" s="217"/>
    </row>
    <row r="907" spans="1:22" ht="15.75" customHeight="1" x14ac:dyDescent="0.2">
      <c r="A907" s="220"/>
      <c r="B907" s="220"/>
      <c r="C907" s="220"/>
      <c r="D907" s="220"/>
      <c r="E907" s="220"/>
      <c r="F907" s="220"/>
      <c r="G907" s="220"/>
      <c r="H907" s="220"/>
      <c r="I907" s="220"/>
      <c r="J907" s="220"/>
      <c r="K907" s="217"/>
      <c r="L907" s="217"/>
      <c r="M907" s="219"/>
      <c r="N907" s="219"/>
      <c r="O907" s="219"/>
      <c r="P907" s="219"/>
      <c r="Q907" s="217"/>
      <c r="R907" s="217"/>
      <c r="S907" s="217"/>
      <c r="T907" s="217"/>
      <c r="U907" s="217"/>
      <c r="V907" s="217"/>
    </row>
    <row r="908" spans="1:22" ht="15.75" customHeight="1" x14ac:dyDescent="0.2">
      <c r="A908" s="220"/>
      <c r="B908" s="220"/>
      <c r="C908" s="220"/>
      <c r="D908" s="220"/>
      <c r="E908" s="220"/>
      <c r="F908" s="220"/>
      <c r="G908" s="220"/>
      <c r="H908" s="220"/>
      <c r="I908" s="220"/>
      <c r="J908" s="220"/>
      <c r="K908" s="217"/>
      <c r="L908" s="217"/>
      <c r="M908" s="219"/>
      <c r="N908" s="219"/>
      <c r="O908" s="219"/>
      <c r="P908" s="219"/>
      <c r="Q908" s="217"/>
      <c r="R908" s="217"/>
      <c r="S908" s="217"/>
      <c r="T908" s="217"/>
      <c r="U908" s="217"/>
      <c r="V908" s="217"/>
    </row>
    <row r="909" spans="1:22" ht="15.75" customHeight="1" x14ac:dyDescent="0.2">
      <c r="A909" s="220"/>
      <c r="B909" s="220"/>
      <c r="C909" s="220"/>
      <c r="D909" s="220"/>
      <c r="E909" s="220"/>
      <c r="F909" s="220"/>
      <c r="G909" s="220"/>
      <c r="H909" s="220"/>
      <c r="I909" s="220"/>
      <c r="J909" s="220"/>
      <c r="K909" s="217"/>
      <c r="L909" s="217"/>
      <c r="M909" s="219"/>
      <c r="N909" s="219"/>
      <c r="O909" s="219"/>
      <c r="P909" s="219"/>
      <c r="Q909" s="217"/>
      <c r="R909" s="217"/>
      <c r="S909" s="217"/>
      <c r="T909" s="217"/>
      <c r="U909" s="217"/>
      <c r="V909" s="217"/>
    </row>
    <row r="910" spans="1:22" ht="15.75" customHeight="1" x14ac:dyDescent="0.2">
      <c r="A910" s="220"/>
      <c r="B910" s="220"/>
      <c r="C910" s="220"/>
      <c r="D910" s="220"/>
      <c r="E910" s="220"/>
      <c r="F910" s="220"/>
      <c r="G910" s="220"/>
      <c r="H910" s="220"/>
      <c r="I910" s="220"/>
      <c r="J910" s="220"/>
      <c r="K910" s="217"/>
      <c r="L910" s="217"/>
      <c r="M910" s="219"/>
      <c r="N910" s="219"/>
      <c r="O910" s="219"/>
      <c r="P910" s="219"/>
      <c r="Q910" s="217"/>
      <c r="R910" s="217"/>
      <c r="S910" s="217"/>
      <c r="T910" s="217"/>
      <c r="U910" s="217"/>
      <c r="V910" s="217"/>
    </row>
    <row r="911" spans="1:22" ht="15.75" customHeight="1" x14ac:dyDescent="0.2">
      <c r="A911" s="220"/>
      <c r="B911" s="220"/>
      <c r="C911" s="220"/>
      <c r="D911" s="220"/>
      <c r="E911" s="220"/>
      <c r="F911" s="220"/>
      <c r="G911" s="220"/>
      <c r="H911" s="220"/>
      <c r="I911" s="220"/>
      <c r="J911" s="220"/>
      <c r="K911" s="217"/>
      <c r="L911" s="217"/>
      <c r="M911" s="219"/>
      <c r="N911" s="219"/>
      <c r="O911" s="219"/>
      <c r="P911" s="219"/>
      <c r="Q911" s="217"/>
      <c r="R911" s="217"/>
      <c r="S911" s="217"/>
      <c r="T911" s="217"/>
      <c r="U911" s="217"/>
      <c r="V911" s="217"/>
    </row>
    <row r="912" spans="1:22" ht="15.75" customHeight="1" x14ac:dyDescent="0.2">
      <c r="A912" s="220"/>
      <c r="B912" s="220"/>
      <c r="C912" s="220"/>
      <c r="D912" s="220"/>
      <c r="E912" s="220"/>
      <c r="F912" s="220"/>
      <c r="G912" s="220"/>
      <c r="H912" s="220"/>
      <c r="I912" s="220"/>
      <c r="J912" s="220"/>
      <c r="K912" s="217"/>
      <c r="L912" s="217"/>
      <c r="M912" s="219"/>
      <c r="N912" s="219"/>
      <c r="O912" s="219"/>
      <c r="P912" s="219"/>
      <c r="Q912" s="217"/>
      <c r="R912" s="217"/>
      <c r="S912" s="217"/>
      <c r="T912" s="217"/>
      <c r="U912" s="217"/>
      <c r="V912" s="217"/>
    </row>
    <row r="913" spans="1:22" ht="15.75" customHeight="1" x14ac:dyDescent="0.2">
      <c r="A913" s="220"/>
      <c r="B913" s="220"/>
      <c r="C913" s="220"/>
      <c r="D913" s="220"/>
      <c r="E913" s="220"/>
      <c r="F913" s="220"/>
      <c r="G913" s="220"/>
      <c r="H913" s="220"/>
      <c r="I913" s="220"/>
      <c r="J913" s="220"/>
      <c r="K913" s="217"/>
      <c r="L913" s="217"/>
      <c r="M913" s="219"/>
      <c r="N913" s="219"/>
      <c r="O913" s="219"/>
      <c r="P913" s="219"/>
      <c r="Q913" s="217"/>
      <c r="R913" s="217"/>
      <c r="S913" s="217"/>
      <c r="T913" s="217"/>
      <c r="U913" s="217"/>
      <c r="V913" s="217"/>
    </row>
    <row r="914" spans="1:22" ht="15.75" customHeight="1" x14ac:dyDescent="0.2">
      <c r="A914" s="220"/>
      <c r="B914" s="220"/>
      <c r="C914" s="220"/>
      <c r="D914" s="220"/>
      <c r="E914" s="220"/>
      <c r="F914" s="220"/>
      <c r="G914" s="220"/>
      <c r="H914" s="220"/>
      <c r="I914" s="220"/>
      <c r="J914" s="220"/>
      <c r="K914" s="217"/>
      <c r="L914" s="217"/>
      <c r="M914" s="219"/>
      <c r="N914" s="219"/>
      <c r="O914" s="219"/>
      <c r="P914" s="219"/>
      <c r="Q914" s="217"/>
      <c r="R914" s="217"/>
      <c r="S914" s="217"/>
      <c r="T914" s="217"/>
      <c r="U914" s="217"/>
      <c r="V914" s="217"/>
    </row>
    <row r="915" spans="1:22" ht="15.75" customHeight="1" x14ac:dyDescent="0.2">
      <c r="A915" s="220"/>
      <c r="B915" s="220"/>
      <c r="C915" s="220"/>
      <c r="D915" s="220"/>
      <c r="E915" s="220"/>
      <c r="F915" s="220"/>
      <c r="G915" s="220"/>
      <c r="H915" s="220"/>
      <c r="I915" s="220"/>
      <c r="J915" s="220"/>
      <c r="K915" s="217"/>
      <c r="L915" s="217"/>
      <c r="M915" s="219"/>
      <c r="N915" s="219"/>
      <c r="O915" s="219"/>
      <c r="P915" s="219"/>
      <c r="Q915" s="217"/>
      <c r="R915" s="217"/>
      <c r="S915" s="217"/>
      <c r="T915" s="217"/>
      <c r="U915" s="217"/>
      <c r="V915" s="217"/>
    </row>
    <row r="916" spans="1:22" ht="15.75" customHeight="1" x14ac:dyDescent="0.2">
      <c r="A916" s="220"/>
      <c r="B916" s="220"/>
      <c r="C916" s="220"/>
      <c r="D916" s="220"/>
      <c r="E916" s="220"/>
      <c r="F916" s="220"/>
      <c r="G916" s="220"/>
      <c r="H916" s="220"/>
      <c r="I916" s="220"/>
      <c r="J916" s="220"/>
      <c r="K916" s="217"/>
      <c r="L916" s="217"/>
      <c r="M916" s="219"/>
      <c r="N916" s="219"/>
      <c r="O916" s="219"/>
      <c r="P916" s="219"/>
      <c r="Q916" s="217"/>
      <c r="R916" s="217"/>
      <c r="S916" s="217"/>
      <c r="T916" s="217"/>
      <c r="U916" s="217"/>
      <c r="V916" s="217"/>
    </row>
    <row r="917" spans="1:22" ht="15.75" customHeight="1" x14ac:dyDescent="0.2">
      <c r="A917" s="220"/>
      <c r="B917" s="220"/>
      <c r="C917" s="220"/>
      <c r="D917" s="220"/>
      <c r="E917" s="220"/>
      <c r="F917" s="220"/>
      <c r="G917" s="220"/>
      <c r="H917" s="220"/>
      <c r="I917" s="220"/>
      <c r="J917" s="220"/>
      <c r="K917" s="217"/>
      <c r="L917" s="217"/>
      <c r="M917" s="219"/>
      <c r="N917" s="219"/>
      <c r="O917" s="219"/>
      <c r="P917" s="219"/>
      <c r="Q917" s="217"/>
      <c r="R917" s="217"/>
      <c r="S917" s="217"/>
      <c r="T917" s="217"/>
      <c r="U917" s="217"/>
      <c r="V917" s="217"/>
    </row>
    <row r="918" spans="1:22" ht="15.75" customHeight="1" x14ac:dyDescent="0.2">
      <c r="A918" s="220"/>
      <c r="B918" s="220"/>
      <c r="C918" s="220"/>
      <c r="D918" s="220"/>
      <c r="E918" s="220"/>
      <c r="F918" s="220"/>
      <c r="G918" s="220"/>
      <c r="H918" s="220"/>
      <c r="I918" s="220"/>
      <c r="J918" s="220"/>
      <c r="K918" s="217"/>
      <c r="L918" s="217"/>
      <c r="M918" s="219"/>
      <c r="N918" s="219"/>
      <c r="O918" s="219"/>
      <c r="P918" s="219"/>
      <c r="Q918" s="217"/>
      <c r="R918" s="217"/>
      <c r="S918" s="217"/>
      <c r="T918" s="217"/>
      <c r="U918" s="217"/>
      <c r="V918" s="217"/>
    </row>
    <row r="919" spans="1:22" ht="15.75" customHeight="1" x14ac:dyDescent="0.2">
      <c r="A919" s="220"/>
      <c r="B919" s="220"/>
      <c r="C919" s="220"/>
      <c r="D919" s="220"/>
      <c r="E919" s="220"/>
      <c r="F919" s="220"/>
      <c r="G919" s="220"/>
      <c r="H919" s="220"/>
      <c r="I919" s="220"/>
      <c r="J919" s="220"/>
      <c r="K919" s="217"/>
      <c r="L919" s="217"/>
      <c r="M919" s="219"/>
      <c r="N919" s="219"/>
      <c r="O919" s="219"/>
      <c r="P919" s="219"/>
      <c r="Q919" s="217"/>
      <c r="R919" s="217"/>
      <c r="S919" s="217"/>
      <c r="T919" s="217"/>
      <c r="U919" s="217"/>
      <c r="V919" s="217"/>
    </row>
    <row r="920" spans="1:22" ht="15.75" customHeight="1" x14ac:dyDescent="0.2">
      <c r="A920" s="220"/>
      <c r="B920" s="220"/>
      <c r="C920" s="220"/>
      <c r="D920" s="220"/>
      <c r="E920" s="220"/>
      <c r="F920" s="220"/>
      <c r="G920" s="220"/>
      <c r="H920" s="220"/>
      <c r="I920" s="220"/>
      <c r="J920" s="220"/>
      <c r="K920" s="217"/>
      <c r="L920" s="217"/>
      <c r="M920" s="219"/>
      <c r="N920" s="219"/>
      <c r="O920" s="219"/>
      <c r="P920" s="219"/>
      <c r="Q920" s="217"/>
      <c r="R920" s="217"/>
      <c r="S920" s="217"/>
      <c r="T920" s="217"/>
      <c r="U920" s="217"/>
      <c r="V920" s="217"/>
    </row>
    <row r="921" spans="1:22" ht="15.75" customHeight="1" x14ac:dyDescent="0.2">
      <c r="A921" s="220"/>
      <c r="B921" s="220"/>
      <c r="C921" s="220"/>
      <c r="D921" s="220"/>
      <c r="E921" s="220"/>
      <c r="F921" s="220"/>
      <c r="G921" s="220"/>
      <c r="H921" s="220"/>
      <c r="I921" s="220"/>
      <c r="J921" s="220"/>
      <c r="K921" s="217"/>
      <c r="L921" s="217"/>
      <c r="M921" s="219"/>
      <c r="N921" s="219"/>
      <c r="O921" s="219"/>
      <c r="P921" s="219"/>
      <c r="Q921" s="217"/>
      <c r="R921" s="217"/>
      <c r="S921" s="217"/>
      <c r="T921" s="217"/>
      <c r="U921" s="217"/>
      <c r="V921" s="217"/>
    </row>
    <row r="922" spans="1:22" ht="15.75" customHeight="1" x14ac:dyDescent="0.2">
      <c r="A922" s="220"/>
      <c r="B922" s="220"/>
      <c r="C922" s="220"/>
      <c r="D922" s="220"/>
      <c r="E922" s="220"/>
      <c r="F922" s="220"/>
      <c r="G922" s="220"/>
      <c r="H922" s="220"/>
      <c r="I922" s="220"/>
      <c r="J922" s="220"/>
      <c r="K922" s="217"/>
      <c r="L922" s="217"/>
      <c r="M922" s="219"/>
      <c r="N922" s="219"/>
      <c r="O922" s="219"/>
      <c r="P922" s="219"/>
      <c r="Q922" s="217"/>
      <c r="R922" s="217"/>
      <c r="S922" s="217"/>
      <c r="T922" s="217"/>
      <c r="U922" s="217"/>
      <c r="V922" s="217"/>
    </row>
    <row r="923" spans="1:22" ht="15.75" customHeight="1" x14ac:dyDescent="0.2">
      <c r="A923" s="220"/>
      <c r="B923" s="220"/>
      <c r="C923" s="220"/>
      <c r="D923" s="220"/>
      <c r="E923" s="220"/>
      <c r="F923" s="220"/>
      <c r="G923" s="220"/>
      <c r="H923" s="220"/>
      <c r="I923" s="220"/>
      <c r="J923" s="220"/>
      <c r="K923" s="217"/>
      <c r="L923" s="217"/>
      <c r="M923" s="219"/>
      <c r="N923" s="219"/>
      <c r="O923" s="219"/>
      <c r="P923" s="219"/>
      <c r="Q923" s="217"/>
      <c r="R923" s="217"/>
      <c r="S923" s="217"/>
      <c r="T923" s="217"/>
      <c r="U923" s="217"/>
      <c r="V923" s="217"/>
    </row>
    <row r="924" spans="1:22" ht="15.75" customHeight="1" x14ac:dyDescent="0.2">
      <c r="A924" s="220"/>
      <c r="B924" s="220"/>
      <c r="C924" s="220"/>
      <c r="D924" s="220"/>
      <c r="E924" s="220"/>
      <c r="F924" s="220"/>
      <c r="G924" s="220"/>
      <c r="H924" s="220"/>
      <c r="I924" s="220"/>
      <c r="J924" s="220"/>
      <c r="K924" s="217"/>
      <c r="L924" s="217"/>
      <c r="M924" s="219"/>
      <c r="N924" s="219"/>
      <c r="O924" s="219"/>
      <c r="P924" s="219"/>
      <c r="Q924" s="217"/>
      <c r="R924" s="217"/>
      <c r="S924" s="217"/>
      <c r="T924" s="217"/>
      <c r="U924" s="217"/>
      <c r="V924" s="217"/>
    </row>
    <row r="925" spans="1:22" ht="15.75" customHeight="1" x14ac:dyDescent="0.2">
      <c r="A925" s="220"/>
      <c r="B925" s="220"/>
      <c r="C925" s="220"/>
      <c r="D925" s="220"/>
      <c r="E925" s="220"/>
      <c r="F925" s="220"/>
      <c r="G925" s="220"/>
      <c r="H925" s="220"/>
      <c r="I925" s="220"/>
      <c r="J925" s="220"/>
      <c r="K925" s="217"/>
      <c r="L925" s="217"/>
      <c r="M925" s="219"/>
      <c r="N925" s="219"/>
      <c r="O925" s="219"/>
      <c r="P925" s="219"/>
      <c r="Q925" s="217"/>
      <c r="R925" s="217"/>
      <c r="S925" s="217"/>
      <c r="T925" s="217"/>
      <c r="U925" s="217"/>
      <c r="V925" s="217"/>
    </row>
    <row r="926" spans="1:22" ht="15.75" customHeight="1" x14ac:dyDescent="0.2">
      <c r="A926" s="220"/>
      <c r="B926" s="220"/>
      <c r="C926" s="220"/>
      <c r="D926" s="220"/>
      <c r="E926" s="220"/>
      <c r="F926" s="220"/>
      <c r="G926" s="220"/>
      <c r="H926" s="220"/>
      <c r="I926" s="220"/>
      <c r="J926" s="220"/>
      <c r="K926" s="217"/>
      <c r="L926" s="217"/>
      <c r="M926" s="219"/>
      <c r="N926" s="219"/>
      <c r="O926" s="219"/>
      <c r="P926" s="219"/>
      <c r="Q926" s="217"/>
      <c r="R926" s="217"/>
      <c r="S926" s="217"/>
      <c r="T926" s="217"/>
      <c r="U926" s="217"/>
      <c r="V926" s="217"/>
    </row>
    <row r="927" spans="1:22" ht="15.75" customHeight="1" x14ac:dyDescent="0.2">
      <c r="A927" s="220"/>
      <c r="B927" s="220"/>
      <c r="C927" s="220"/>
      <c r="D927" s="220"/>
      <c r="E927" s="220"/>
      <c r="F927" s="220"/>
      <c r="G927" s="220"/>
      <c r="H927" s="220"/>
      <c r="I927" s="220"/>
      <c r="J927" s="220"/>
      <c r="K927" s="217"/>
      <c r="L927" s="217"/>
      <c r="M927" s="219"/>
      <c r="N927" s="219"/>
      <c r="O927" s="219"/>
      <c r="P927" s="219"/>
      <c r="Q927" s="217"/>
      <c r="R927" s="217"/>
      <c r="S927" s="217"/>
      <c r="T927" s="217"/>
      <c r="U927" s="217"/>
      <c r="V927" s="217"/>
    </row>
    <row r="928" spans="1:22" ht="15.75" customHeight="1" x14ac:dyDescent="0.2">
      <c r="A928" s="220"/>
      <c r="B928" s="220"/>
      <c r="C928" s="220"/>
      <c r="D928" s="220"/>
      <c r="E928" s="220"/>
      <c r="F928" s="220"/>
      <c r="G928" s="220"/>
      <c r="H928" s="220"/>
      <c r="I928" s="220"/>
      <c r="J928" s="220"/>
      <c r="K928" s="217"/>
      <c r="L928" s="217"/>
      <c r="M928" s="219"/>
      <c r="N928" s="219"/>
      <c r="O928" s="219"/>
      <c r="P928" s="219"/>
      <c r="Q928" s="217"/>
      <c r="R928" s="217"/>
      <c r="S928" s="217"/>
      <c r="T928" s="217"/>
      <c r="U928" s="217"/>
      <c r="V928" s="217"/>
    </row>
    <row r="929" spans="1:22" ht="15.75" customHeight="1" x14ac:dyDescent="0.2">
      <c r="A929" s="220"/>
      <c r="B929" s="220"/>
      <c r="C929" s="220"/>
      <c r="D929" s="220"/>
      <c r="E929" s="220"/>
      <c r="F929" s="220"/>
      <c r="G929" s="220"/>
      <c r="H929" s="220"/>
      <c r="I929" s="220"/>
      <c r="J929" s="220"/>
      <c r="K929" s="217"/>
      <c r="L929" s="217"/>
      <c r="M929" s="219"/>
      <c r="N929" s="219"/>
      <c r="O929" s="219"/>
      <c r="P929" s="219"/>
      <c r="Q929" s="217"/>
      <c r="R929" s="217"/>
      <c r="S929" s="217"/>
      <c r="T929" s="217"/>
      <c r="U929" s="217"/>
      <c r="V929" s="217"/>
    </row>
    <row r="930" spans="1:22" ht="15.75" customHeight="1" x14ac:dyDescent="0.2">
      <c r="A930" s="220"/>
      <c r="B930" s="220"/>
      <c r="C930" s="220"/>
      <c r="D930" s="220"/>
      <c r="E930" s="220"/>
      <c r="F930" s="220"/>
      <c r="G930" s="220"/>
      <c r="H930" s="220"/>
      <c r="I930" s="220"/>
      <c r="J930" s="220"/>
      <c r="K930" s="217"/>
      <c r="L930" s="217"/>
      <c r="M930" s="219"/>
      <c r="N930" s="219"/>
      <c r="O930" s="219"/>
      <c r="P930" s="219"/>
      <c r="Q930" s="217"/>
      <c r="R930" s="217"/>
      <c r="S930" s="217"/>
      <c r="T930" s="217"/>
      <c r="U930" s="217"/>
      <c r="V930" s="217"/>
    </row>
    <row r="931" spans="1:22" ht="15.75" customHeight="1" x14ac:dyDescent="0.2">
      <c r="A931" s="220"/>
      <c r="B931" s="220"/>
      <c r="C931" s="220"/>
      <c r="D931" s="220"/>
      <c r="E931" s="220"/>
      <c r="F931" s="220"/>
      <c r="G931" s="220"/>
      <c r="H931" s="220"/>
      <c r="I931" s="220"/>
      <c r="J931" s="220"/>
      <c r="K931" s="217"/>
      <c r="L931" s="217"/>
      <c r="M931" s="219"/>
      <c r="N931" s="219"/>
      <c r="O931" s="219"/>
      <c r="P931" s="219"/>
      <c r="Q931" s="217"/>
      <c r="R931" s="217"/>
      <c r="S931" s="217"/>
      <c r="T931" s="217"/>
      <c r="U931" s="217"/>
      <c r="V931" s="217"/>
    </row>
    <row r="932" spans="1:22" ht="15.75" customHeight="1" x14ac:dyDescent="0.2">
      <c r="A932" s="220"/>
      <c r="B932" s="220"/>
      <c r="C932" s="220"/>
      <c r="D932" s="220"/>
      <c r="E932" s="220"/>
      <c r="F932" s="220"/>
      <c r="G932" s="220"/>
      <c r="H932" s="220"/>
      <c r="I932" s="220"/>
      <c r="J932" s="220"/>
      <c r="K932" s="217"/>
      <c r="L932" s="217"/>
      <c r="M932" s="219"/>
      <c r="N932" s="219"/>
      <c r="O932" s="219"/>
      <c r="P932" s="219"/>
      <c r="Q932" s="217"/>
      <c r="R932" s="217"/>
      <c r="S932" s="217"/>
      <c r="T932" s="217"/>
      <c r="U932" s="217"/>
      <c r="V932" s="217"/>
    </row>
    <row r="933" spans="1:22" ht="15.75" customHeight="1" x14ac:dyDescent="0.2">
      <c r="A933" s="220"/>
      <c r="B933" s="220"/>
      <c r="C933" s="220"/>
      <c r="D933" s="220"/>
      <c r="E933" s="220"/>
      <c r="F933" s="220"/>
      <c r="G933" s="220"/>
      <c r="H933" s="220"/>
      <c r="I933" s="220"/>
      <c r="J933" s="220"/>
      <c r="K933" s="217"/>
      <c r="L933" s="217"/>
      <c r="M933" s="219"/>
      <c r="N933" s="219"/>
      <c r="O933" s="219"/>
      <c r="P933" s="219"/>
      <c r="Q933" s="217"/>
      <c r="R933" s="217"/>
      <c r="S933" s="217"/>
      <c r="T933" s="217"/>
      <c r="U933" s="217"/>
      <c r="V933" s="217"/>
    </row>
    <row r="934" spans="1:22" ht="15.75" customHeight="1" x14ac:dyDescent="0.2">
      <c r="A934" s="220"/>
      <c r="B934" s="220"/>
      <c r="C934" s="220"/>
      <c r="D934" s="220"/>
      <c r="E934" s="220"/>
      <c r="F934" s="220"/>
      <c r="G934" s="220"/>
      <c r="H934" s="220"/>
      <c r="I934" s="220"/>
      <c r="J934" s="220"/>
      <c r="K934" s="217"/>
      <c r="L934" s="217"/>
      <c r="M934" s="219"/>
      <c r="N934" s="219"/>
      <c r="O934" s="219"/>
      <c r="P934" s="219"/>
      <c r="Q934" s="217"/>
      <c r="R934" s="217"/>
      <c r="S934" s="217"/>
      <c r="T934" s="217"/>
      <c r="U934" s="217"/>
      <c r="V934" s="217"/>
    </row>
    <row r="935" spans="1:22" ht="15.75" customHeight="1" x14ac:dyDescent="0.2">
      <c r="A935" s="220"/>
      <c r="B935" s="220"/>
      <c r="C935" s="220"/>
      <c r="D935" s="220"/>
      <c r="E935" s="220"/>
      <c r="F935" s="220"/>
      <c r="G935" s="220"/>
      <c r="H935" s="220"/>
      <c r="I935" s="220"/>
      <c r="J935" s="220"/>
      <c r="K935" s="217"/>
      <c r="L935" s="217"/>
      <c r="M935" s="219"/>
      <c r="N935" s="219"/>
      <c r="O935" s="219"/>
      <c r="P935" s="219"/>
      <c r="Q935" s="217"/>
      <c r="R935" s="217"/>
      <c r="S935" s="217"/>
      <c r="T935" s="217"/>
      <c r="U935" s="217"/>
      <c r="V935" s="217"/>
    </row>
    <row r="936" spans="1:22" ht="15.75" customHeight="1" x14ac:dyDescent="0.2">
      <c r="A936" s="220"/>
      <c r="B936" s="220"/>
      <c r="C936" s="220"/>
      <c r="D936" s="220"/>
      <c r="E936" s="220"/>
      <c r="F936" s="220"/>
      <c r="G936" s="220"/>
      <c r="H936" s="220"/>
      <c r="I936" s="220"/>
      <c r="J936" s="220"/>
      <c r="K936" s="217"/>
      <c r="L936" s="217"/>
      <c r="M936" s="219"/>
      <c r="N936" s="219"/>
      <c r="O936" s="219"/>
      <c r="P936" s="219"/>
      <c r="Q936" s="217"/>
      <c r="R936" s="217"/>
      <c r="S936" s="217"/>
      <c r="T936" s="217"/>
      <c r="U936" s="217"/>
      <c r="V936" s="217"/>
    </row>
    <row r="937" spans="1:22" ht="15.75" customHeight="1" x14ac:dyDescent="0.2">
      <c r="A937" s="220"/>
      <c r="B937" s="220"/>
      <c r="C937" s="220"/>
      <c r="D937" s="220"/>
      <c r="E937" s="220"/>
      <c r="F937" s="220"/>
      <c r="G937" s="220"/>
      <c r="H937" s="220"/>
      <c r="I937" s="220"/>
      <c r="J937" s="220"/>
      <c r="K937" s="217"/>
      <c r="L937" s="217"/>
      <c r="M937" s="219"/>
      <c r="N937" s="219"/>
      <c r="O937" s="219"/>
      <c r="P937" s="219"/>
      <c r="Q937" s="217"/>
      <c r="R937" s="217"/>
      <c r="S937" s="217"/>
      <c r="T937" s="217"/>
      <c r="U937" s="217"/>
      <c r="V937" s="217"/>
    </row>
    <row r="938" spans="1:22" ht="15.75" customHeight="1" x14ac:dyDescent="0.2">
      <c r="A938" s="220"/>
      <c r="B938" s="220"/>
      <c r="C938" s="220"/>
      <c r="D938" s="220"/>
      <c r="E938" s="220"/>
      <c r="F938" s="220"/>
      <c r="G938" s="220"/>
      <c r="H938" s="220"/>
      <c r="I938" s="220"/>
      <c r="J938" s="220"/>
      <c r="K938" s="217"/>
      <c r="L938" s="217"/>
      <c r="M938" s="219"/>
      <c r="N938" s="219"/>
      <c r="O938" s="219"/>
      <c r="P938" s="219"/>
      <c r="Q938" s="217"/>
      <c r="R938" s="217"/>
      <c r="S938" s="217"/>
      <c r="T938" s="217"/>
      <c r="U938" s="217"/>
      <c r="V938" s="217"/>
    </row>
    <row r="939" spans="1:22" ht="15.75" customHeight="1" x14ac:dyDescent="0.2">
      <c r="A939" s="220"/>
      <c r="B939" s="220"/>
      <c r="C939" s="220"/>
      <c r="D939" s="220"/>
      <c r="E939" s="220"/>
      <c r="F939" s="220"/>
      <c r="G939" s="220"/>
      <c r="H939" s="220"/>
      <c r="I939" s="220"/>
      <c r="J939" s="220"/>
      <c r="K939" s="217"/>
      <c r="L939" s="217"/>
      <c r="M939" s="219"/>
      <c r="N939" s="219"/>
      <c r="O939" s="219"/>
      <c r="P939" s="219"/>
      <c r="Q939" s="217"/>
      <c r="R939" s="217"/>
      <c r="S939" s="217"/>
      <c r="T939" s="217"/>
      <c r="U939" s="217"/>
      <c r="V939" s="217"/>
    </row>
    <row r="940" spans="1:22" ht="15.75" customHeight="1" x14ac:dyDescent="0.2">
      <c r="A940" s="220"/>
      <c r="B940" s="220"/>
      <c r="C940" s="220"/>
      <c r="D940" s="220"/>
      <c r="E940" s="220"/>
      <c r="F940" s="220"/>
      <c r="G940" s="220"/>
      <c r="H940" s="220"/>
      <c r="I940" s="220"/>
      <c r="J940" s="220"/>
      <c r="K940" s="217"/>
      <c r="L940" s="217"/>
      <c r="M940" s="219"/>
      <c r="N940" s="219"/>
      <c r="O940" s="219"/>
      <c r="P940" s="219"/>
      <c r="Q940" s="217"/>
      <c r="R940" s="217"/>
      <c r="S940" s="217"/>
      <c r="T940" s="217"/>
      <c r="U940" s="217"/>
      <c r="V940" s="217"/>
    </row>
    <row r="941" spans="1:22" ht="15.75" customHeight="1" x14ac:dyDescent="0.2">
      <c r="A941" s="220"/>
      <c r="B941" s="220"/>
      <c r="C941" s="220"/>
      <c r="D941" s="220"/>
      <c r="E941" s="220"/>
      <c r="F941" s="220"/>
      <c r="G941" s="220"/>
      <c r="H941" s="220"/>
      <c r="I941" s="220"/>
      <c r="J941" s="220"/>
      <c r="K941" s="217"/>
      <c r="L941" s="217"/>
      <c r="M941" s="219"/>
      <c r="N941" s="219"/>
      <c r="O941" s="219"/>
      <c r="P941" s="219"/>
      <c r="Q941" s="217"/>
      <c r="R941" s="217"/>
      <c r="S941" s="217"/>
      <c r="T941" s="217"/>
      <c r="U941" s="217"/>
      <c r="V941" s="217"/>
    </row>
    <row r="942" spans="1:22" ht="15.75" customHeight="1" x14ac:dyDescent="0.2">
      <c r="A942" s="220"/>
      <c r="B942" s="220"/>
      <c r="C942" s="220"/>
      <c r="D942" s="220"/>
      <c r="E942" s="220"/>
      <c r="F942" s="220"/>
      <c r="G942" s="220"/>
      <c r="H942" s="220"/>
      <c r="I942" s="220"/>
      <c r="J942" s="220"/>
      <c r="K942" s="217"/>
      <c r="L942" s="217"/>
      <c r="M942" s="219"/>
      <c r="N942" s="219"/>
      <c r="O942" s="219"/>
      <c r="P942" s="219"/>
      <c r="Q942" s="217"/>
      <c r="R942" s="217"/>
      <c r="S942" s="217"/>
      <c r="T942" s="217"/>
      <c r="U942" s="217"/>
      <c r="V942" s="217"/>
    </row>
    <row r="943" spans="1:22" ht="15.75" customHeight="1" x14ac:dyDescent="0.2">
      <c r="A943" s="220"/>
      <c r="B943" s="220"/>
      <c r="C943" s="220"/>
      <c r="D943" s="220"/>
      <c r="E943" s="220"/>
      <c r="F943" s="220"/>
      <c r="G943" s="220"/>
      <c r="H943" s="220"/>
      <c r="I943" s="220"/>
      <c r="J943" s="220"/>
      <c r="K943" s="217"/>
      <c r="L943" s="217"/>
      <c r="M943" s="219"/>
      <c r="N943" s="219"/>
      <c r="O943" s="219"/>
      <c r="P943" s="219"/>
      <c r="Q943" s="217"/>
      <c r="R943" s="217"/>
      <c r="S943" s="217"/>
      <c r="T943" s="217"/>
      <c r="U943" s="217"/>
      <c r="V943" s="217"/>
    </row>
    <row r="944" spans="1:22" ht="15.75" customHeight="1" x14ac:dyDescent="0.2">
      <c r="A944" s="220"/>
      <c r="B944" s="220"/>
      <c r="C944" s="220"/>
      <c r="D944" s="220"/>
      <c r="E944" s="220"/>
      <c r="F944" s="220"/>
      <c r="G944" s="220"/>
      <c r="H944" s="220"/>
      <c r="I944" s="220"/>
      <c r="J944" s="220"/>
      <c r="K944" s="217"/>
      <c r="L944" s="217"/>
      <c r="M944" s="219"/>
      <c r="N944" s="219"/>
      <c r="O944" s="219"/>
      <c r="P944" s="219"/>
      <c r="Q944" s="217"/>
      <c r="R944" s="217"/>
      <c r="S944" s="217"/>
      <c r="T944" s="217"/>
      <c r="U944" s="217"/>
      <c r="V944" s="217"/>
    </row>
    <row r="945" spans="1:22" ht="15.75" customHeight="1" x14ac:dyDescent="0.2">
      <c r="A945" s="220"/>
      <c r="B945" s="220"/>
      <c r="C945" s="220"/>
      <c r="D945" s="220"/>
      <c r="E945" s="220"/>
      <c r="F945" s="220"/>
      <c r="G945" s="220"/>
      <c r="H945" s="220"/>
      <c r="I945" s="220"/>
      <c r="J945" s="220"/>
      <c r="K945" s="217"/>
      <c r="L945" s="217"/>
      <c r="M945" s="219"/>
      <c r="N945" s="219"/>
      <c r="O945" s="219"/>
      <c r="P945" s="219"/>
      <c r="Q945" s="217"/>
      <c r="R945" s="217"/>
      <c r="S945" s="217"/>
      <c r="T945" s="217"/>
      <c r="U945" s="217"/>
      <c r="V945" s="217"/>
    </row>
    <row r="946" spans="1:22" ht="15.75" customHeight="1" x14ac:dyDescent="0.2">
      <c r="A946" s="220"/>
      <c r="B946" s="220"/>
      <c r="C946" s="220"/>
      <c r="D946" s="220"/>
      <c r="E946" s="220"/>
      <c r="F946" s="220"/>
      <c r="G946" s="220"/>
      <c r="H946" s="220"/>
      <c r="I946" s="220"/>
      <c r="J946" s="220"/>
      <c r="K946" s="217"/>
      <c r="L946" s="217"/>
      <c r="M946" s="219"/>
      <c r="N946" s="219"/>
      <c r="O946" s="219"/>
      <c r="P946" s="219"/>
      <c r="Q946" s="217"/>
      <c r="R946" s="217"/>
      <c r="S946" s="217"/>
      <c r="T946" s="217"/>
      <c r="U946" s="217"/>
      <c r="V946" s="217"/>
    </row>
    <row r="947" spans="1:22" ht="15.75" customHeight="1" x14ac:dyDescent="0.2">
      <c r="A947" s="220"/>
      <c r="B947" s="220"/>
      <c r="C947" s="220"/>
      <c r="D947" s="220"/>
      <c r="E947" s="220"/>
      <c r="F947" s="220"/>
      <c r="G947" s="220"/>
      <c r="H947" s="220"/>
      <c r="I947" s="220"/>
      <c r="J947" s="220"/>
      <c r="K947" s="217"/>
      <c r="L947" s="217"/>
      <c r="M947" s="219"/>
      <c r="N947" s="219"/>
      <c r="O947" s="219"/>
      <c r="P947" s="219"/>
      <c r="Q947" s="217"/>
      <c r="R947" s="217"/>
      <c r="S947" s="217"/>
      <c r="T947" s="217"/>
      <c r="U947" s="217"/>
      <c r="V947" s="217"/>
    </row>
    <row r="948" spans="1:22" ht="15.75" customHeight="1" x14ac:dyDescent="0.2">
      <c r="A948" s="220"/>
      <c r="B948" s="220"/>
      <c r="C948" s="220"/>
      <c r="D948" s="220"/>
      <c r="E948" s="220"/>
      <c r="F948" s="220"/>
      <c r="G948" s="220"/>
      <c r="H948" s="220"/>
      <c r="I948" s="220"/>
      <c r="J948" s="220"/>
      <c r="K948" s="217"/>
      <c r="L948" s="217"/>
      <c r="M948" s="219"/>
      <c r="N948" s="219"/>
      <c r="O948" s="219"/>
      <c r="P948" s="219"/>
      <c r="Q948" s="217"/>
      <c r="R948" s="217"/>
      <c r="S948" s="217"/>
      <c r="T948" s="217"/>
      <c r="U948" s="217"/>
      <c r="V948" s="217"/>
    </row>
    <row r="949" spans="1:22" ht="15.75" customHeight="1" x14ac:dyDescent="0.2">
      <c r="A949" s="220"/>
      <c r="B949" s="220"/>
      <c r="C949" s="220"/>
      <c r="D949" s="220"/>
      <c r="E949" s="220"/>
      <c r="F949" s="220"/>
      <c r="G949" s="220"/>
      <c r="H949" s="220"/>
      <c r="I949" s="220"/>
      <c r="J949" s="220"/>
      <c r="K949" s="217"/>
      <c r="L949" s="217"/>
      <c r="M949" s="219"/>
      <c r="N949" s="219"/>
      <c r="O949" s="219"/>
      <c r="P949" s="219"/>
      <c r="Q949" s="217"/>
      <c r="R949" s="217"/>
      <c r="S949" s="217"/>
      <c r="T949" s="217"/>
      <c r="U949" s="217"/>
      <c r="V949" s="217"/>
    </row>
    <row r="950" spans="1:22" ht="15.75" customHeight="1" x14ac:dyDescent="0.2">
      <c r="A950" s="220"/>
      <c r="B950" s="220"/>
      <c r="C950" s="220"/>
      <c r="D950" s="220"/>
      <c r="E950" s="220"/>
      <c r="F950" s="220"/>
      <c r="G950" s="220"/>
      <c r="H950" s="220"/>
      <c r="I950" s="220"/>
      <c r="J950" s="220"/>
      <c r="K950" s="217"/>
      <c r="L950" s="217"/>
      <c r="M950" s="219"/>
      <c r="N950" s="219"/>
      <c r="O950" s="219"/>
      <c r="P950" s="219"/>
      <c r="Q950" s="217"/>
      <c r="R950" s="217"/>
      <c r="S950" s="217"/>
      <c r="T950" s="217"/>
      <c r="U950" s="217"/>
      <c r="V950" s="217"/>
    </row>
    <row r="951" spans="1:22" ht="15.75" customHeight="1" x14ac:dyDescent="0.2">
      <c r="A951" s="220"/>
      <c r="B951" s="220"/>
      <c r="C951" s="220"/>
      <c r="D951" s="220"/>
      <c r="E951" s="220"/>
      <c r="F951" s="220"/>
      <c r="G951" s="220"/>
      <c r="H951" s="220"/>
      <c r="I951" s="220"/>
      <c r="J951" s="220"/>
      <c r="K951" s="217"/>
      <c r="L951" s="217"/>
      <c r="M951" s="219"/>
      <c r="N951" s="219"/>
      <c r="O951" s="219"/>
      <c r="P951" s="219"/>
      <c r="Q951" s="217"/>
      <c r="R951" s="217"/>
      <c r="S951" s="217"/>
      <c r="T951" s="217"/>
      <c r="U951" s="217"/>
      <c r="V951" s="217"/>
    </row>
    <row r="952" spans="1:22" ht="15.75" customHeight="1" x14ac:dyDescent="0.2">
      <c r="A952" s="220"/>
      <c r="B952" s="220"/>
      <c r="C952" s="220"/>
      <c r="D952" s="220"/>
      <c r="E952" s="220"/>
      <c r="F952" s="220"/>
      <c r="G952" s="220"/>
      <c r="H952" s="220"/>
      <c r="I952" s="220"/>
      <c r="J952" s="220"/>
      <c r="K952" s="217"/>
      <c r="L952" s="217"/>
      <c r="M952" s="219"/>
      <c r="N952" s="219"/>
      <c r="O952" s="219"/>
      <c r="P952" s="219"/>
      <c r="Q952" s="217"/>
      <c r="R952" s="217"/>
      <c r="S952" s="217"/>
      <c r="T952" s="217"/>
      <c r="U952" s="217"/>
      <c r="V952" s="217"/>
    </row>
    <row r="953" spans="1:22" ht="15.75" customHeight="1" x14ac:dyDescent="0.2">
      <c r="A953" s="220"/>
      <c r="B953" s="220"/>
      <c r="C953" s="220"/>
      <c r="D953" s="220"/>
      <c r="E953" s="220"/>
      <c r="F953" s="220"/>
      <c r="G953" s="220"/>
      <c r="H953" s="220"/>
      <c r="I953" s="220"/>
      <c r="J953" s="220"/>
      <c r="K953" s="217"/>
      <c r="L953" s="217"/>
      <c r="M953" s="219"/>
      <c r="N953" s="219"/>
      <c r="O953" s="219"/>
      <c r="P953" s="219"/>
      <c r="Q953" s="217"/>
      <c r="R953" s="217"/>
      <c r="S953" s="217"/>
      <c r="T953" s="217"/>
      <c r="U953" s="217"/>
      <c r="V953" s="217"/>
    </row>
    <row r="954" spans="1:22" ht="15.75" customHeight="1" x14ac:dyDescent="0.2">
      <c r="A954" s="220"/>
      <c r="B954" s="220"/>
      <c r="C954" s="220"/>
      <c r="D954" s="220"/>
      <c r="E954" s="220"/>
      <c r="F954" s="220"/>
      <c r="G954" s="220"/>
      <c r="H954" s="220"/>
      <c r="I954" s="220"/>
      <c r="J954" s="220"/>
      <c r="K954" s="217"/>
      <c r="L954" s="217"/>
      <c r="M954" s="219"/>
      <c r="N954" s="219"/>
      <c r="O954" s="219"/>
      <c r="P954" s="219"/>
      <c r="Q954" s="217"/>
      <c r="R954" s="217"/>
      <c r="S954" s="217"/>
      <c r="T954" s="217"/>
      <c r="U954" s="217"/>
      <c r="V954" s="217"/>
    </row>
    <row r="955" spans="1:22" ht="15.75" customHeight="1" x14ac:dyDescent="0.2">
      <c r="A955" s="220"/>
      <c r="B955" s="220"/>
      <c r="C955" s="220"/>
      <c r="D955" s="220"/>
      <c r="E955" s="220"/>
      <c r="F955" s="220"/>
      <c r="G955" s="220"/>
      <c r="H955" s="220"/>
      <c r="I955" s="220"/>
      <c r="J955" s="220"/>
      <c r="K955" s="217"/>
      <c r="L955" s="217"/>
      <c r="M955" s="219"/>
      <c r="N955" s="219"/>
      <c r="O955" s="219"/>
      <c r="P955" s="219"/>
      <c r="Q955" s="217"/>
      <c r="R955" s="217"/>
      <c r="S955" s="217"/>
      <c r="T955" s="217"/>
      <c r="U955" s="217"/>
      <c r="V955" s="217"/>
    </row>
    <row r="956" spans="1:22" ht="15.75" customHeight="1" x14ac:dyDescent="0.2">
      <c r="A956" s="220"/>
      <c r="B956" s="220"/>
      <c r="C956" s="220"/>
      <c r="D956" s="220"/>
      <c r="E956" s="220"/>
      <c r="F956" s="220"/>
      <c r="G956" s="220"/>
      <c r="H956" s="220"/>
      <c r="I956" s="220"/>
      <c r="J956" s="220"/>
      <c r="K956" s="217"/>
      <c r="L956" s="217"/>
      <c r="M956" s="219"/>
      <c r="N956" s="219"/>
      <c r="O956" s="219"/>
      <c r="P956" s="219"/>
      <c r="Q956" s="217"/>
      <c r="R956" s="217"/>
      <c r="S956" s="217"/>
      <c r="T956" s="217"/>
      <c r="U956" s="217"/>
      <c r="V956" s="217"/>
    </row>
    <row r="957" spans="1:22" ht="15.75" customHeight="1" x14ac:dyDescent="0.2">
      <c r="A957" s="220"/>
      <c r="B957" s="220"/>
      <c r="C957" s="220"/>
      <c r="D957" s="220"/>
      <c r="E957" s="220"/>
      <c r="F957" s="220"/>
      <c r="G957" s="220"/>
      <c r="H957" s="220"/>
      <c r="I957" s="220"/>
      <c r="J957" s="220"/>
      <c r="K957" s="217"/>
      <c r="L957" s="217"/>
      <c r="M957" s="219"/>
      <c r="N957" s="219"/>
      <c r="O957" s="219"/>
      <c r="P957" s="219"/>
      <c r="Q957" s="217"/>
      <c r="R957" s="217"/>
      <c r="S957" s="217"/>
      <c r="T957" s="217"/>
      <c r="U957" s="217"/>
      <c r="V957" s="217"/>
    </row>
    <row r="958" spans="1:22" ht="15.75" customHeight="1" x14ac:dyDescent="0.2">
      <c r="A958" s="220"/>
      <c r="B958" s="220"/>
      <c r="C958" s="220"/>
      <c r="D958" s="220"/>
      <c r="E958" s="220"/>
      <c r="F958" s="220"/>
      <c r="G958" s="220"/>
      <c r="H958" s="220"/>
      <c r="I958" s="220"/>
      <c r="J958" s="220"/>
      <c r="K958" s="217"/>
      <c r="L958" s="217"/>
      <c r="M958" s="219"/>
      <c r="N958" s="219"/>
      <c r="O958" s="219"/>
      <c r="P958" s="219"/>
      <c r="Q958" s="217"/>
      <c r="R958" s="217"/>
      <c r="S958" s="217"/>
      <c r="T958" s="217"/>
      <c r="U958" s="217"/>
      <c r="V958" s="217"/>
    </row>
    <row r="959" spans="1:22" ht="15.75" customHeight="1" x14ac:dyDescent="0.2">
      <c r="A959" s="220"/>
      <c r="B959" s="220"/>
      <c r="C959" s="220"/>
      <c r="D959" s="220"/>
      <c r="E959" s="220"/>
      <c r="F959" s="220"/>
      <c r="G959" s="220"/>
      <c r="H959" s="220"/>
      <c r="I959" s="220"/>
      <c r="J959" s="220"/>
      <c r="K959" s="217"/>
      <c r="L959" s="217"/>
      <c r="M959" s="219"/>
      <c r="N959" s="219"/>
      <c r="O959" s="219"/>
      <c r="P959" s="219"/>
      <c r="Q959" s="217"/>
      <c r="R959" s="217"/>
      <c r="S959" s="217"/>
      <c r="T959" s="217"/>
      <c r="U959" s="217"/>
      <c r="V959" s="217"/>
    </row>
    <row r="960" spans="1:22" ht="15.75" customHeight="1" x14ac:dyDescent="0.2">
      <c r="A960" s="220"/>
      <c r="B960" s="220"/>
      <c r="C960" s="220"/>
      <c r="D960" s="220"/>
      <c r="E960" s="220"/>
      <c r="F960" s="220"/>
      <c r="G960" s="220"/>
      <c r="H960" s="220"/>
      <c r="I960" s="220"/>
      <c r="J960" s="220"/>
      <c r="K960" s="217"/>
      <c r="L960" s="217"/>
      <c r="M960" s="219"/>
      <c r="N960" s="219"/>
      <c r="O960" s="219"/>
      <c r="P960" s="219"/>
      <c r="Q960" s="217"/>
      <c r="R960" s="217"/>
      <c r="S960" s="217"/>
      <c r="T960" s="217"/>
      <c r="U960" s="217"/>
      <c r="V960" s="217"/>
    </row>
    <row r="961" spans="1:22" ht="15.75" customHeight="1" x14ac:dyDescent="0.2">
      <c r="A961" s="220"/>
      <c r="B961" s="220"/>
      <c r="C961" s="220"/>
      <c r="D961" s="220"/>
      <c r="E961" s="220"/>
      <c r="F961" s="220"/>
      <c r="G961" s="220"/>
      <c r="H961" s="220"/>
      <c r="I961" s="220"/>
      <c r="J961" s="220"/>
      <c r="K961" s="217"/>
      <c r="L961" s="217"/>
      <c r="M961" s="219"/>
      <c r="N961" s="219"/>
      <c r="O961" s="219"/>
      <c r="P961" s="219"/>
      <c r="Q961" s="217"/>
      <c r="R961" s="217"/>
      <c r="S961" s="217"/>
      <c r="T961" s="217"/>
      <c r="U961" s="217"/>
      <c r="V961" s="217"/>
    </row>
    <row r="962" spans="1:22" ht="15.75" customHeight="1" x14ac:dyDescent="0.2">
      <c r="A962" s="220"/>
      <c r="B962" s="220"/>
      <c r="C962" s="220"/>
      <c r="D962" s="220"/>
      <c r="E962" s="220"/>
      <c r="F962" s="220"/>
      <c r="G962" s="220"/>
      <c r="H962" s="220"/>
      <c r="I962" s="220"/>
      <c r="J962" s="220"/>
      <c r="K962" s="217"/>
      <c r="L962" s="217"/>
      <c r="M962" s="219"/>
      <c r="N962" s="219"/>
      <c r="O962" s="219"/>
      <c r="P962" s="219"/>
      <c r="Q962" s="217"/>
      <c r="R962" s="217"/>
      <c r="S962" s="217"/>
      <c r="T962" s="217"/>
      <c r="U962" s="217"/>
      <c r="V962" s="217"/>
    </row>
    <row r="963" spans="1:22" ht="15.75" customHeight="1" x14ac:dyDescent="0.2">
      <c r="A963" s="220"/>
      <c r="B963" s="220"/>
      <c r="C963" s="220"/>
      <c r="D963" s="220"/>
      <c r="E963" s="220"/>
      <c r="F963" s="220"/>
      <c r="G963" s="220"/>
      <c r="H963" s="220"/>
      <c r="I963" s="220"/>
      <c r="J963" s="220"/>
      <c r="K963" s="217"/>
      <c r="L963" s="217"/>
      <c r="M963" s="219"/>
      <c r="N963" s="219"/>
      <c r="O963" s="219"/>
      <c r="P963" s="219"/>
      <c r="Q963" s="217"/>
      <c r="R963" s="217"/>
      <c r="S963" s="217"/>
      <c r="T963" s="217"/>
      <c r="U963" s="217"/>
      <c r="V963" s="217"/>
    </row>
    <row r="964" spans="1:22" ht="15.75" customHeight="1" x14ac:dyDescent="0.2">
      <c r="A964" s="220"/>
      <c r="B964" s="220"/>
      <c r="C964" s="220"/>
      <c r="D964" s="220"/>
      <c r="E964" s="220"/>
      <c r="F964" s="220"/>
      <c r="G964" s="220"/>
      <c r="H964" s="220"/>
      <c r="I964" s="220"/>
      <c r="J964" s="220"/>
      <c r="K964" s="217"/>
      <c r="L964" s="217"/>
      <c r="M964" s="219"/>
      <c r="N964" s="219"/>
      <c r="O964" s="219"/>
      <c r="P964" s="219"/>
      <c r="Q964" s="217"/>
      <c r="R964" s="217"/>
      <c r="S964" s="217"/>
      <c r="T964" s="217"/>
      <c r="U964" s="217"/>
      <c r="V964" s="217"/>
    </row>
    <row r="965" spans="1:22" ht="15.75" customHeight="1" x14ac:dyDescent="0.2">
      <c r="A965" s="220"/>
      <c r="B965" s="220"/>
      <c r="C965" s="220"/>
      <c r="D965" s="220"/>
      <c r="E965" s="220"/>
      <c r="F965" s="220"/>
      <c r="G965" s="220"/>
      <c r="H965" s="220"/>
      <c r="I965" s="220"/>
      <c r="J965" s="220"/>
      <c r="K965" s="217"/>
      <c r="L965" s="217"/>
      <c r="M965" s="219"/>
      <c r="N965" s="219"/>
      <c r="O965" s="219"/>
      <c r="P965" s="219"/>
      <c r="Q965" s="217"/>
      <c r="R965" s="217"/>
      <c r="S965" s="217"/>
      <c r="T965" s="217"/>
      <c r="U965" s="217"/>
      <c r="V965" s="217"/>
    </row>
    <row r="966" spans="1:22" ht="15.75" customHeight="1" x14ac:dyDescent="0.2">
      <c r="A966" s="220"/>
      <c r="B966" s="220"/>
      <c r="C966" s="220"/>
      <c r="D966" s="220"/>
      <c r="E966" s="220"/>
      <c r="F966" s="220"/>
      <c r="G966" s="220"/>
      <c r="H966" s="220"/>
      <c r="I966" s="220"/>
      <c r="J966" s="220"/>
      <c r="K966" s="217"/>
      <c r="L966" s="217"/>
      <c r="M966" s="219"/>
      <c r="N966" s="219"/>
      <c r="O966" s="219"/>
      <c r="P966" s="219"/>
      <c r="Q966" s="217"/>
      <c r="R966" s="217"/>
      <c r="S966" s="217"/>
      <c r="T966" s="217"/>
      <c r="U966" s="217"/>
      <c r="V966" s="217"/>
    </row>
    <row r="967" spans="1:22" ht="15.75" customHeight="1" x14ac:dyDescent="0.2">
      <c r="A967" s="220"/>
      <c r="B967" s="220"/>
      <c r="C967" s="220"/>
      <c r="D967" s="220"/>
      <c r="E967" s="220"/>
      <c r="F967" s="220"/>
      <c r="G967" s="220"/>
      <c r="H967" s="220"/>
      <c r="I967" s="220"/>
      <c r="J967" s="220"/>
      <c r="K967" s="217"/>
      <c r="L967" s="217"/>
      <c r="M967" s="219"/>
      <c r="N967" s="219"/>
      <c r="O967" s="219"/>
      <c r="P967" s="219"/>
      <c r="Q967" s="217"/>
      <c r="R967" s="217"/>
      <c r="S967" s="217"/>
      <c r="T967" s="217"/>
      <c r="U967" s="217"/>
      <c r="V967" s="217"/>
    </row>
    <row r="968" spans="1:22" ht="15.75" customHeight="1" x14ac:dyDescent="0.2">
      <c r="A968" s="220"/>
      <c r="B968" s="220"/>
      <c r="C968" s="220"/>
      <c r="D968" s="220"/>
      <c r="E968" s="220"/>
      <c r="F968" s="220"/>
      <c r="G968" s="220"/>
      <c r="H968" s="220"/>
      <c r="I968" s="220"/>
      <c r="J968" s="220"/>
      <c r="K968" s="217"/>
      <c r="L968" s="217"/>
      <c r="M968" s="219"/>
      <c r="N968" s="219"/>
      <c r="O968" s="219"/>
      <c r="P968" s="219"/>
      <c r="Q968" s="217"/>
      <c r="R968" s="217"/>
      <c r="S968" s="217"/>
      <c r="T968" s="217"/>
      <c r="U968" s="217"/>
      <c r="V968" s="217"/>
    </row>
    <row r="969" spans="1:22" ht="15.75" customHeight="1" x14ac:dyDescent="0.2">
      <c r="A969" s="220"/>
      <c r="B969" s="220"/>
      <c r="C969" s="220"/>
      <c r="D969" s="220"/>
      <c r="E969" s="220"/>
      <c r="F969" s="220"/>
      <c r="G969" s="220"/>
      <c r="H969" s="220"/>
      <c r="I969" s="220"/>
      <c r="J969" s="220"/>
      <c r="K969" s="217"/>
      <c r="L969" s="217"/>
      <c r="M969" s="219"/>
      <c r="N969" s="219"/>
      <c r="O969" s="219"/>
      <c r="P969" s="219"/>
      <c r="Q969" s="217"/>
      <c r="R969" s="217"/>
      <c r="S969" s="217"/>
      <c r="T969" s="217"/>
      <c r="U969" s="217"/>
      <c r="V969" s="217"/>
    </row>
    <row r="970" spans="1:22" ht="15.75" customHeight="1" x14ac:dyDescent="0.2">
      <c r="A970" s="220"/>
      <c r="B970" s="220"/>
      <c r="C970" s="220"/>
      <c r="D970" s="220"/>
      <c r="E970" s="220"/>
      <c r="F970" s="220"/>
      <c r="G970" s="220"/>
      <c r="H970" s="220"/>
      <c r="I970" s="220"/>
      <c r="J970" s="220"/>
      <c r="K970" s="217"/>
      <c r="L970" s="217"/>
      <c r="M970" s="219"/>
      <c r="N970" s="219"/>
      <c r="O970" s="219"/>
      <c r="P970" s="219"/>
      <c r="Q970" s="217"/>
      <c r="R970" s="217"/>
      <c r="S970" s="217"/>
      <c r="T970" s="217"/>
      <c r="U970" s="217"/>
      <c r="V970" s="217"/>
    </row>
    <row r="971" spans="1:22" ht="15.75" customHeight="1" x14ac:dyDescent="0.2">
      <c r="A971" s="220"/>
      <c r="B971" s="220"/>
      <c r="C971" s="220"/>
      <c r="D971" s="220"/>
      <c r="E971" s="220"/>
      <c r="F971" s="220"/>
      <c r="G971" s="220"/>
      <c r="H971" s="220"/>
      <c r="I971" s="220"/>
      <c r="J971" s="220"/>
      <c r="K971" s="217"/>
      <c r="L971" s="217"/>
      <c r="M971" s="219"/>
      <c r="N971" s="219"/>
      <c r="O971" s="219"/>
      <c r="P971" s="219"/>
      <c r="Q971" s="217"/>
      <c r="R971" s="217"/>
      <c r="S971" s="217"/>
      <c r="T971" s="217"/>
      <c r="U971" s="217"/>
      <c r="V971" s="217"/>
    </row>
    <row r="972" spans="1:22" ht="15.75" customHeight="1" x14ac:dyDescent="0.2">
      <c r="A972" s="220"/>
      <c r="B972" s="220"/>
      <c r="C972" s="220"/>
      <c r="D972" s="220"/>
      <c r="E972" s="220"/>
      <c r="F972" s="220"/>
      <c r="G972" s="220"/>
      <c r="H972" s="220"/>
      <c r="I972" s="220"/>
      <c r="J972" s="220"/>
      <c r="K972" s="217"/>
      <c r="L972" s="217"/>
      <c r="M972" s="219"/>
      <c r="N972" s="219"/>
      <c r="O972" s="219"/>
      <c r="P972" s="219"/>
      <c r="Q972" s="217"/>
      <c r="R972" s="217"/>
      <c r="S972" s="217"/>
      <c r="T972" s="217"/>
      <c r="U972" s="217"/>
      <c r="V972" s="217"/>
    </row>
    <row r="973" spans="1:22" ht="15.75" customHeight="1" x14ac:dyDescent="0.2">
      <c r="A973" s="220"/>
      <c r="B973" s="220"/>
      <c r="C973" s="220"/>
      <c r="D973" s="220"/>
      <c r="E973" s="220"/>
      <c r="F973" s="220"/>
      <c r="G973" s="220"/>
      <c r="H973" s="220"/>
      <c r="I973" s="220"/>
      <c r="J973" s="220"/>
      <c r="K973" s="217"/>
      <c r="L973" s="217"/>
      <c r="M973" s="219"/>
      <c r="N973" s="219"/>
      <c r="O973" s="219"/>
      <c r="P973" s="219"/>
      <c r="Q973" s="217"/>
      <c r="R973" s="217"/>
      <c r="S973" s="217"/>
      <c r="T973" s="217"/>
      <c r="U973" s="217"/>
      <c r="V973" s="217"/>
    </row>
    <row r="974" spans="1:22" ht="15.75" customHeight="1" x14ac:dyDescent="0.2">
      <c r="A974" s="220"/>
      <c r="B974" s="220"/>
      <c r="C974" s="220"/>
      <c r="D974" s="220"/>
      <c r="E974" s="220"/>
      <c r="F974" s="220"/>
      <c r="G974" s="220"/>
      <c r="H974" s="220"/>
      <c r="I974" s="220"/>
      <c r="J974" s="220"/>
      <c r="K974" s="217"/>
      <c r="L974" s="217"/>
      <c r="M974" s="219"/>
      <c r="N974" s="219"/>
      <c r="O974" s="219"/>
      <c r="P974" s="219"/>
      <c r="Q974" s="217"/>
      <c r="R974" s="217"/>
      <c r="S974" s="217"/>
      <c r="T974" s="217"/>
      <c r="U974" s="217"/>
      <c r="V974" s="217"/>
    </row>
    <row r="975" spans="1:22" ht="15.75" customHeight="1" x14ac:dyDescent="0.2">
      <c r="A975" s="220"/>
      <c r="B975" s="220"/>
      <c r="C975" s="220"/>
      <c r="D975" s="220"/>
      <c r="E975" s="220"/>
      <c r="F975" s="220"/>
      <c r="G975" s="220"/>
      <c r="H975" s="220"/>
      <c r="I975" s="220"/>
      <c r="J975" s="220"/>
      <c r="K975" s="217"/>
      <c r="L975" s="217"/>
      <c r="M975" s="219"/>
      <c r="N975" s="219"/>
      <c r="O975" s="219"/>
      <c r="P975" s="219"/>
      <c r="Q975" s="217"/>
      <c r="R975" s="217"/>
      <c r="S975" s="217"/>
      <c r="T975" s="217"/>
      <c r="U975" s="217"/>
      <c r="V975" s="217"/>
    </row>
    <row r="976" spans="1:22" ht="15.75" customHeight="1" x14ac:dyDescent="0.2">
      <c r="A976" s="220"/>
      <c r="B976" s="220"/>
      <c r="C976" s="220"/>
      <c r="D976" s="220"/>
      <c r="E976" s="220"/>
      <c r="F976" s="220"/>
      <c r="G976" s="220"/>
      <c r="H976" s="220"/>
      <c r="I976" s="220"/>
      <c r="J976" s="220"/>
      <c r="K976" s="217"/>
      <c r="L976" s="217"/>
      <c r="M976" s="219"/>
      <c r="N976" s="219"/>
      <c r="O976" s="219"/>
      <c r="P976" s="219"/>
      <c r="Q976" s="217"/>
      <c r="R976" s="217"/>
      <c r="S976" s="217"/>
      <c r="T976" s="217"/>
      <c r="U976" s="217"/>
      <c r="V976" s="217"/>
    </row>
    <row r="977" spans="1:22" ht="15.75" customHeight="1" x14ac:dyDescent="0.2">
      <c r="A977" s="220"/>
      <c r="B977" s="220"/>
      <c r="C977" s="220"/>
      <c r="D977" s="220"/>
      <c r="E977" s="220"/>
      <c r="F977" s="220"/>
      <c r="G977" s="220"/>
      <c r="H977" s="220"/>
      <c r="I977" s="220"/>
      <c r="J977" s="220"/>
      <c r="K977" s="217"/>
      <c r="L977" s="217"/>
      <c r="M977" s="219"/>
      <c r="N977" s="219"/>
      <c r="O977" s="219"/>
      <c r="P977" s="219"/>
      <c r="Q977" s="217"/>
      <c r="R977" s="217"/>
      <c r="S977" s="217"/>
      <c r="T977" s="217"/>
      <c r="U977" s="217"/>
      <c r="V977" s="217"/>
    </row>
    <row r="978" spans="1:22" ht="15.75" customHeight="1" x14ac:dyDescent="0.2">
      <c r="A978" s="220"/>
      <c r="B978" s="220"/>
      <c r="C978" s="220"/>
      <c r="D978" s="220"/>
      <c r="E978" s="220"/>
      <c r="F978" s="220"/>
      <c r="G978" s="220"/>
      <c r="H978" s="220"/>
      <c r="I978" s="220"/>
      <c r="J978" s="220"/>
      <c r="K978" s="217"/>
      <c r="L978" s="217"/>
      <c r="M978" s="219"/>
      <c r="N978" s="219"/>
      <c r="O978" s="219"/>
      <c r="P978" s="219"/>
      <c r="Q978" s="217"/>
      <c r="R978" s="217"/>
      <c r="S978" s="217"/>
      <c r="T978" s="217"/>
      <c r="U978" s="217"/>
      <c r="V978" s="217"/>
    </row>
    <row r="979" spans="1:22" ht="15.75" customHeight="1" x14ac:dyDescent="0.2">
      <c r="A979" s="220"/>
      <c r="B979" s="220"/>
      <c r="C979" s="220"/>
      <c r="D979" s="220"/>
      <c r="E979" s="220"/>
      <c r="F979" s="220"/>
      <c r="G979" s="220"/>
      <c r="H979" s="220"/>
      <c r="I979" s="220"/>
      <c r="J979" s="220"/>
      <c r="K979" s="217"/>
      <c r="L979" s="217"/>
      <c r="M979" s="219"/>
      <c r="N979" s="219"/>
      <c r="O979" s="219"/>
      <c r="P979" s="219"/>
      <c r="Q979" s="217"/>
      <c r="R979" s="217"/>
      <c r="S979" s="217"/>
      <c r="T979" s="217"/>
      <c r="U979" s="217"/>
      <c r="V979" s="217"/>
    </row>
    <row r="980" spans="1:22" ht="15.75" customHeight="1" x14ac:dyDescent="0.2">
      <c r="A980" s="220"/>
      <c r="B980" s="220"/>
      <c r="C980" s="220"/>
      <c r="D980" s="220"/>
      <c r="E980" s="220"/>
      <c r="F980" s="220"/>
      <c r="G980" s="220"/>
      <c r="H980" s="220"/>
      <c r="I980" s="220"/>
      <c r="J980" s="220"/>
      <c r="K980" s="217"/>
      <c r="L980" s="217"/>
      <c r="M980" s="219"/>
      <c r="N980" s="219"/>
      <c r="O980" s="219"/>
      <c r="P980" s="219"/>
      <c r="Q980" s="217"/>
      <c r="R980" s="217"/>
      <c r="S980" s="217"/>
      <c r="T980" s="217"/>
      <c r="U980" s="217"/>
      <c r="V980" s="217"/>
    </row>
    <row r="981" spans="1:22" ht="15.75" customHeight="1" x14ac:dyDescent="0.2">
      <c r="A981" s="220"/>
      <c r="B981" s="220"/>
      <c r="C981" s="220"/>
      <c r="D981" s="220"/>
      <c r="E981" s="220"/>
      <c r="F981" s="220"/>
      <c r="G981" s="220"/>
      <c r="H981" s="220"/>
      <c r="I981" s="220"/>
      <c r="J981" s="220"/>
      <c r="K981" s="217"/>
      <c r="L981" s="217"/>
      <c r="M981" s="219"/>
      <c r="N981" s="219"/>
      <c r="O981" s="219"/>
      <c r="P981" s="219"/>
      <c r="Q981" s="217"/>
      <c r="R981" s="217"/>
      <c r="S981" s="217"/>
      <c r="T981" s="217"/>
      <c r="U981" s="217"/>
      <c r="V981" s="217"/>
    </row>
    <row r="982" spans="1:22" ht="15.75" customHeight="1" x14ac:dyDescent="0.2">
      <c r="A982" s="220"/>
      <c r="B982" s="220"/>
      <c r="C982" s="220"/>
      <c r="D982" s="220"/>
      <c r="E982" s="220"/>
      <c r="F982" s="220"/>
      <c r="G982" s="220"/>
      <c r="H982" s="220"/>
      <c r="I982" s="220"/>
      <c r="J982" s="220"/>
      <c r="K982" s="217"/>
      <c r="L982" s="217"/>
      <c r="M982" s="219"/>
      <c r="N982" s="219"/>
      <c r="O982" s="219"/>
      <c r="P982" s="219"/>
      <c r="Q982" s="217"/>
      <c r="R982" s="217"/>
      <c r="S982" s="217"/>
      <c r="T982" s="217"/>
      <c r="U982" s="217"/>
      <c r="V982" s="217"/>
    </row>
    <row r="983" spans="1:22" ht="15.75" customHeight="1" x14ac:dyDescent="0.2">
      <c r="A983" s="220"/>
      <c r="B983" s="220"/>
      <c r="C983" s="220"/>
      <c r="D983" s="220"/>
      <c r="E983" s="220"/>
      <c r="F983" s="220"/>
      <c r="G983" s="220"/>
      <c r="H983" s="220"/>
      <c r="I983" s="220"/>
      <c r="J983" s="220"/>
      <c r="K983" s="217"/>
      <c r="L983" s="217"/>
      <c r="M983" s="219"/>
      <c r="N983" s="219"/>
      <c r="O983" s="219"/>
      <c r="P983" s="219"/>
      <c r="Q983" s="217"/>
      <c r="R983" s="217"/>
      <c r="S983" s="217"/>
      <c r="T983" s="217"/>
      <c r="U983" s="217"/>
      <c r="V983" s="217"/>
    </row>
    <row r="984" spans="1:22" ht="15.75" customHeight="1" x14ac:dyDescent="0.2">
      <c r="A984" s="220"/>
      <c r="B984" s="220"/>
      <c r="C984" s="220"/>
      <c r="D984" s="220"/>
      <c r="E984" s="220"/>
      <c r="F984" s="220"/>
      <c r="G984" s="220"/>
      <c r="H984" s="220"/>
      <c r="I984" s="220"/>
      <c r="J984" s="220"/>
      <c r="K984" s="217"/>
      <c r="L984" s="217"/>
      <c r="M984" s="219"/>
      <c r="N984" s="219"/>
      <c r="O984" s="219"/>
      <c r="P984" s="219"/>
      <c r="Q984" s="217"/>
      <c r="R984" s="217"/>
      <c r="S984" s="217"/>
      <c r="T984" s="217"/>
      <c r="U984" s="217"/>
      <c r="V984" s="217"/>
    </row>
    <row r="985" spans="1:22" ht="15.75" customHeight="1" x14ac:dyDescent="0.2">
      <c r="A985" s="220"/>
      <c r="B985" s="220"/>
      <c r="C985" s="220"/>
      <c r="D985" s="220"/>
      <c r="E985" s="220"/>
      <c r="F985" s="220"/>
      <c r="G985" s="220"/>
      <c r="H985" s="220"/>
      <c r="I985" s="220"/>
      <c r="J985" s="220"/>
      <c r="K985" s="217"/>
      <c r="L985" s="217"/>
      <c r="M985" s="219"/>
      <c r="N985" s="219"/>
      <c r="O985" s="219"/>
      <c r="P985" s="219"/>
      <c r="Q985" s="217"/>
      <c r="R985" s="217"/>
      <c r="S985" s="217"/>
      <c r="T985" s="217"/>
      <c r="U985" s="217"/>
      <c r="V985" s="217"/>
    </row>
    <row r="986" spans="1:22" ht="15.75" customHeight="1" x14ac:dyDescent="0.2">
      <c r="A986" s="220"/>
      <c r="B986" s="220"/>
      <c r="C986" s="220"/>
      <c r="D986" s="220"/>
      <c r="E986" s="220"/>
      <c r="F986" s="220"/>
      <c r="G986" s="220"/>
      <c r="H986" s="220"/>
      <c r="I986" s="220"/>
      <c r="J986" s="220"/>
      <c r="K986" s="217"/>
      <c r="L986" s="217"/>
      <c r="M986" s="219"/>
      <c r="N986" s="219"/>
      <c r="O986" s="219"/>
      <c r="P986" s="219"/>
      <c r="Q986" s="217"/>
      <c r="R986" s="217"/>
      <c r="S986" s="217"/>
      <c r="T986" s="217"/>
      <c r="U986" s="217"/>
      <c r="V986" s="217"/>
    </row>
    <row r="987" spans="1:22" ht="15.75" customHeight="1" x14ac:dyDescent="0.2">
      <c r="A987" s="220"/>
      <c r="B987" s="220"/>
      <c r="C987" s="220"/>
      <c r="D987" s="220"/>
      <c r="E987" s="220"/>
      <c r="F987" s="220"/>
      <c r="G987" s="220"/>
      <c r="H987" s="220"/>
      <c r="I987" s="220"/>
      <c r="J987" s="220"/>
      <c r="K987" s="217"/>
      <c r="L987" s="217"/>
      <c r="M987" s="219"/>
      <c r="N987" s="219"/>
      <c r="O987" s="219"/>
      <c r="P987" s="219"/>
      <c r="Q987" s="217"/>
      <c r="R987" s="217"/>
      <c r="S987" s="217"/>
      <c r="T987" s="217"/>
      <c r="U987" s="217"/>
      <c r="V987" s="217"/>
    </row>
    <row r="988" spans="1:22" ht="15.75" customHeight="1" x14ac:dyDescent="0.2">
      <c r="A988" s="220"/>
      <c r="B988" s="220"/>
      <c r="C988" s="220"/>
      <c r="D988" s="220"/>
      <c r="E988" s="220"/>
      <c r="F988" s="220"/>
      <c r="G988" s="220"/>
      <c r="H988" s="220"/>
      <c r="I988" s="220"/>
      <c r="J988" s="220"/>
      <c r="K988" s="217"/>
      <c r="L988" s="217"/>
      <c r="M988" s="219"/>
      <c r="N988" s="219"/>
      <c r="O988" s="219"/>
      <c r="P988" s="219"/>
      <c r="Q988" s="217"/>
      <c r="R988" s="217"/>
      <c r="S988" s="217"/>
      <c r="T988" s="217"/>
      <c r="U988" s="217"/>
      <c r="V988" s="217"/>
    </row>
    <row r="989" spans="1:22" ht="15.75" customHeight="1" x14ac:dyDescent="0.2">
      <c r="A989" s="220"/>
      <c r="B989" s="220"/>
      <c r="C989" s="220"/>
      <c r="D989" s="220"/>
      <c r="E989" s="220"/>
      <c r="F989" s="220"/>
      <c r="G989" s="220"/>
      <c r="H989" s="220"/>
      <c r="I989" s="220"/>
      <c r="J989" s="220"/>
      <c r="K989" s="217"/>
      <c r="L989" s="217"/>
      <c r="M989" s="219"/>
      <c r="N989" s="219"/>
      <c r="O989" s="219"/>
      <c r="P989" s="219"/>
      <c r="Q989" s="217"/>
      <c r="R989" s="217"/>
      <c r="S989" s="217"/>
      <c r="T989" s="217"/>
      <c r="U989" s="217"/>
      <c r="V989" s="217"/>
    </row>
    <row r="990" spans="1:22" ht="15.75" customHeight="1" x14ac:dyDescent="0.2">
      <c r="A990" s="220"/>
      <c r="B990" s="220"/>
      <c r="C990" s="220"/>
      <c r="D990" s="220"/>
      <c r="E990" s="220"/>
      <c r="F990" s="220"/>
      <c r="G990" s="220"/>
      <c r="H990" s="220"/>
      <c r="I990" s="220"/>
      <c r="J990" s="220"/>
      <c r="K990" s="217"/>
      <c r="L990" s="217"/>
      <c r="M990" s="219"/>
      <c r="N990" s="219"/>
      <c r="O990" s="219"/>
      <c r="P990" s="219"/>
      <c r="Q990" s="217"/>
      <c r="R990" s="217"/>
      <c r="S990" s="217"/>
      <c r="T990" s="217"/>
      <c r="U990" s="217"/>
      <c r="V990" s="217"/>
    </row>
    <row r="991" spans="1:22" ht="15.75" customHeight="1" x14ac:dyDescent="0.2">
      <c r="A991" s="220"/>
      <c r="B991" s="220"/>
      <c r="C991" s="220"/>
      <c r="D991" s="220"/>
      <c r="E991" s="220"/>
      <c r="F991" s="220"/>
      <c r="G991" s="220"/>
      <c r="H991" s="220"/>
      <c r="I991" s="220"/>
      <c r="J991" s="220"/>
      <c r="K991" s="217"/>
      <c r="L991" s="217"/>
      <c r="M991" s="219"/>
      <c r="N991" s="219"/>
      <c r="O991" s="219"/>
      <c r="P991" s="219"/>
      <c r="Q991" s="217"/>
      <c r="R991" s="217"/>
      <c r="S991" s="217"/>
      <c r="T991" s="217"/>
      <c r="U991" s="217"/>
      <c r="V991" s="217"/>
    </row>
    <row r="992" spans="1:22" ht="15.75" customHeight="1" x14ac:dyDescent="0.2">
      <c r="A992" s="220"/>
      <c r="B992" s="220"/>
      <c r="C992" s="220"/>
      <c r="D992" s="220"/>
      <c r="E992" s="220"/>
      <c r="F992" s="220"/>
      <c r="G992" s="220"/>
      <c r="H992" s="220"/>
      <c r="I992" s="220"/>
      <c r="J992" s="220"/>
      <c r="K992" s="217"/>
      <c r="L992" s="217"/>
      <c r="M992" s="219"/>
      <c r="N992" s="219"/>
      <c r="O992" s="219"/>
      <c r="P992" s="219"/>
      <c r="Q992" s="217"/>
      <c r="R992" s="217"/>
      <c r="S992" s="217"/>
      <c r="T992" s="217"/>
      <c r="U992" s="217"/>
      <c r="V992" s="217"/>
    </row>
  </sheetData>
  <mergeCells count="14">
    <mergeCell ref="L3:M3"/>
    <mergeCell ref="P20:P21"/>
    <mergeCell ref="Q20:S21"/>
    <mergeCell ref="P7:S9"/>
    <mergeCell ref="P10:P11"/>
    <mergeCell ref="Q10:S11"/>
    <mergeCell ref="P14:P15"/>
    <mergeCell ref="Q14:S15"/>
    <mergeCell ref="P12:P13"/>
    <mergeCell ref="Q12:S13"/>
    <mergeCell ref="P16:P17"/>
    <mergeCell ref="Q16:S17"/>
    <mergeCell ref="P18:P19"/>
    <mergeCell ref="Q18:S19"/>
  </mergeCells>
  <pageMargins left="0.511811024" right="0.511811024" top="0.78740157499999996" bottom="0.78740157499999996" header="0" footer="0"/>
  <pageSetup paperSize="9" orientation="portrait"/>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3"/>
  <dimension ref="A1:AM1000"/>
  <sheetViews>
    <sheetView showGridLines="0" zoomScaleNormal="100" workbookViewId="0">
      <pane ySplit="4" topLeftCell="A5" activePane="bottomLeft" state="frozen"/>
      <selection pane="bottomLeft"/>
    </sheetView>
  </sheetViews>
  <sheetFormatPr defaultColWidth="12.625" defaultRowHeight="15" customHeight="1" x14ac:dyDescent="0.2"/>
  <cols>
    <col min="1" max="1" width="0.125" style="59" customWidth="1"/>
    <col min="2" max="2" width="2.625" style="59" customWidth="1"/>
    <col min="3" max="3" width="2.125" style="59" customWidth="1"/>
    <col min="4" max="5" width="9.125" style="59" customWidth="1"/>
    <col min="6" max="6" width="9.875" style="59" bestFit="1" customWidth="1"/>
    <col min="7" max="7" width="8.625" style="59" customWidth="1"/>
    <col min="8" max="19" width="9.125" style="59" customWidth="1"/>
    <col min="20" max="20" width="10.875" style="59" customWidth="1"/>
    <col min="21" max="21" width="2.375" style="59" customWidth="1"/>
    <col min="22" max="22" width="1.625" style="59" customWidth="1"/>
    <col min="23" max="27" width="9.125" style="59" customWidth="1"/>
    <col min="28" max="16384" width="12.625" style="59"/>
  </cols>
  <sheetData>
    <row r="1" spans="1:39" ht="12" customHeight="1" thickBot="1" x14ac:dyDescent="0.25">
      <c r="A1" s="214"/>
      <c r="B1" s="214"/>
      <c r="C1" s="215"/>
      <c r="D1" s="214"/>
      <c r="E1" s="214"/>
      <c r="F1" s="214"/>
      <c r="G1" s="214"/>
      <c r="H1" s="214"/>
      <c r="I1" s="214"/>
      <c r="J1" s="214"/>
      <c r="K1" s="214"/>
      <c r="L1" s="214"/>
      <c r="M1" s="214"/>
      <c r="N1" s="214"/>
      <c r="O1" s="214"/>
      <c r="P1" s="214"/>
      <c r="Q1" s="214"/>
      <c r="R1" s="701"/>
      <c r="S1" s="701"/>
      <c r="T1" s="702"/>
      <c r="U1" s="214"/>
      <c r="V1" s="214"/>
      <c r="W1" s="214"/>
      <c r="X1" s="214"/>
      <c r="Y1" s="214"/>
      <c r="Z1" s="214"/>
      <c r="AA1" s="214"/>
    </row>
    <row r="2" spans="1:39" ht="12" customHeight="1" thickBot="1" x14ac:dyDescent="0.25">
      <c r="A2" s="215"/>
      <c r="B2" s="108"/>
      <c r="C2" s="109"/>
      <c r="D2" s="109"/>
      <c r="E2" s="109"/>
      <c r="F2" s="109"/>
      <c r="G2" s="109"/>
      <c r="H2" s="109"/>
      <c r="I2" s="109"/>
      <c r="J2" s="109"/>
      <c r="K2" s="109"/>
      <c r="L2" s="109"/>
      <c r="M2" s="109"/>
      <c r="N2" s="109"/>
      <c r="O2" s="109"/>
      <c r="P2" s="109"/>
      <c r="Q2" s="109"/>
      <c r="R2" s="701"/>
      <c r="S2" s="701"/>
      <c r="T2" s="702"/>
      <c r="U2" s="110"/>
      <c r="V2" s="215"/>
      <c r="W2" s="215"/>
      <c r="X2" s="215"/>
      <c r="Y2" s="215"/>
      <c r="Z2" s="215"/>
      <c r="AA2" s="215"/>
    </row>
    <row r="3" spans="1:39" ht="59.25" customHeight="1" x14ac:dyDescent="0.2">
      <c r="A3" s="214"/>
      <c r="B3" s="107"/>
      <c r="C3" s="98"/>
      <c r="D3" s="724" t="s">
        <v>162</v>
      </c>
      <c r="E3" s="725"/>
      <c r="F3" s="725"/>
      <c r="G3" s="725"/>
      <c r="H3" s="725"/>
      <c r="I3" s="725"/>
      <c r="J3" s="725"/>
      <c r="K3" s="725"/>
      <c r="L3" s="725"/>
      <c r="M3" s="725"/>
      <c r="N3" s="725"/>
      <c r="O3" s="725"/>
      <c r="P3" s="725"/>
      <c r="Q3" s="725"/>
      <c r="R3" s="725"/>
      <c r="S3" s="725"/>
      <c r="T3" s="725"/>
      <c r="U3" s="107"/>
      <c r="V3" s="214"/>
      <c r="W3" s="214"/>
      <c r="X3" s="214"/>
      <c r="Y3" s="214"/>
      <c r="Z3" s="214"/>
      <c r="AA3" s="214"/>
    </row>
    <row r="4" spans="1:39" ht="12.75" customHeight="1" x14ac:dyDescent="0.2">
      <c r="A4" s="217"/>
      <c r="B4" s="1"/>
      <c r="C4" s="118"/>
      <c r="D4" s="2"/>
      <c r="E4" s="2"/>
      <c r="F4" s="2"/>
      <c r="G4" s="2"/>
      <c r="H4" s="4"/>
      <c r="I4" s="4"/>
      <c r="J4" s="2"/>
      <c r="K4" s="2"/>
      <c r="L4" s="2"/>
      <c r="M4" s="2"/>
      <c r="N4" s="2"/>
      <c r="O4" s="2"/>
      <c r="P4" s="2"/>
      <c r="Q4" s="2"/>
      <c r="R4" s="2"/>
      <c r="S4" s="2"/>
      <c r="T4" s="2"/>
      <c r="U4" s="3"/>
      <c r="V4" s="217"/>
      <c r="W4" s="217"/>
      <c r="X4" s="217"/>
      <c r="Y4" s="217"/>
      <c r="Z4" s="217"/>
      <c r="AA4" s="217"/>
    </row>
    <row r="5" spans="1:39" ht="9" customHeight="1" thickBot="1" x14ac:dyDescent="0.25">
      <c r="A5" s="219"/>
      <c r="B5" s="117"/>
      <c r="C5" s="118"/>
      <c r="D5" s="118"/>
      <c r="E5" s="118"/>
      <c r="F5" s="118"/>
      <c r="G5" s="118"/>
      <c r="H5" s="119"/>
      <c r="I5" s="119"/>
      <c r="J5" s="118"/>
      <c r="K5" s="118"/>
      <c r="L5" s="118"/>
      <c r="M5" s="118"/>
      <c r="N5" s="118"/>
      <c r="O5" s="118"/>
      <c r="P5" s="118"/>
      <c r="Q5" s="118"/>
      <c r="R5" s="118"/>
      <c r="S5" s="118"/>
      <c r="T5" s="118"/>
      <c r="U5" s="120"/>
      <c r="V5" s="219"/>
      <c r="W5" s="219"/>
      <c r="X5" s="219"/>
      <c r="Y5" s="219"/>
      <c r="Z5" s="219"/>
      <c r="AA5" s="219"/>
    </row>
    <row r="6" spans="1:39" ht="15.75" customHeight="1" thickTop="1" x14ac:dyDescent="0.25">
      <c r="A6" s="217"/>
      <c r="B6" s="1"/>
      <c r="C6" s="118"/>
      <c r="D6" s="2"/>
      <c r="E6" s="2"/>
      <c r="F6" s="5"/>
      <c r="G6" s="5"/>
      <c r="H6" s="5"/>
      <c r="I6" s="5"/>
      <c r="J6" s="5"/>
      <c r="K6" s="5"/>
      <c r="L6" s="5"/>
      <c r="M6" s="5"/>
      <c r="N6" s="5"/>
      <c r="O6" s="5"/>
      <c r="P6" s="2"/>
      <c r="R6" s="57"/>
      <c r="U6" s="3"/>
      <c r="V6" s="217"/>
    </row>
    <row r="7" spans="1:39" ht="15.75" customHeight="1" x14ac:dyDescent="0.25">
      <c r="A7" s="217"/>
      <c r="B7" s="1"/>
      <c r="C7" s="118"/>
      <c r="F7" s="726" t="s">
        <v>6</v>
      </c>
      <c r="G7" s="728" t="s">
        <v>189</v>
      </c>
      <c r="H7" s="728"/>
      <c r="I7" s="728"/>
      <c r="J7" s="728"/>
      <c r="K7" s="728"/>
      <c r="L7" s="728"/>
      <c r="M7" s="728"/>
      <c r="N7" s="728"/>
      <c r="O7" s="728"/>
      <c r="P7" s="728"/>
      <c r="Q7" s="728"/>
      <c r="R7" s="53"/>
      <c r="S7" s="753"/>
      <c r="U7" s="3"/>
      <c r="V7" s="217"/>
      <c r="W7" s="311"/>
    </row>
    <row r="8" spans="1:39" ht="15.75" customHeight="1" x14ac:dyDescent="0.25">
      <c r="A8" s="217"/>
      <c r="B8" s="1"/>
      <c r="C8" s="118"/>
      <c r="E8" s="77"/>
      <c r="F8" s="727"/>
      <c r="G8" s="729"/>
      <c r="H8" s="729"/>
      <c r="I8" s="729"/>
      <c r="J8" s="729"/>
      <c r="K8" s="729"/>
      <c r="L8" s="729"/>
      <c r="M8" s="729"/>
      <c r="N8" s="729"/>
      <c r="O8" s="729"/>
      <c r="P8" s="729"/>
      <c r="Q8" s="729"/>
      <c r="R8" s="58"/>
      <c r="S8" s="753"/>
      <c r="U8" s="3"/>
      <c r="V8" s="217"/>
      <c r="W8" s="311"/>
    </row>
    <row r="9" spans="1:39" ht="15.75" customHeight="1" x14ac:dyDescent="0.2">
      <c r="A9" s="217"/>
      <c r="B9" s="1"/>
      <c r="C9" s="118"/>
      <c r="F9" s="751" t="s">
        <v>7</v>
      </c>
      <c r="G9" s="755" t="s">
        <v>227</v>
      </c>
      <c r="H9" s="755"/>
      <c r="I9" s="755"/>
      <c r="J9" s="755"/>
      <c r="K9" s="755"/>
      <c r="L9" s="755"/>
      <c r="M9" s="755"/>
      <c r="N9" s="755"/>
      <c r="O9" s="755"/>
      <c r="P9" s="755"/>
      <c r="Q9" s="755"/>
      <c r="R9" s="54"/>
      <c r="S9" s="754"/>
      <c r="U9" s="3"/>
      <c r="V9" s="217"/>
      <c r="W9" s="311"/>
    </row>
    <row r="10" spans="1:39" ht="15.75" customHeight="1" x14ac:dyDescent="0.2">
      <c r="A10" s="217"/>
      <c r="B10" s="1"/>
      <c r="C10" s="118"/>
      <c r="F10" s="752"/>
      <c r="G10" s="756"/>
      <c r="H10" s="756"/>
      <c r="I10" s="756"/>
      <c r="J10" s="756"/>
      <c r="K10" s="756"/>
      <c r="L10" s="756"/>
      <c r="M10" s="756"/>
      <c r="N10" s="756"/>
      <c r="O10" s="756"/>
      <c r="P10" s="756"/>
      <c r="Q10" s="756"/>
      <c r="R10" s="55"/>
      <c r="S10" s="745"/>
      <c r="U10" s="3"/>
      <c r="V10" s="217"/>
      <c r="W10" s="311"/>
    </row>
    <row r="11" spans="1:39" ht="15.75" customHeight="1" x14ac:dyDescent="0.2">
      <c r="A11" s="217"/>
      <c r="B11" s="1"/>
      <c r="C11" s="118"/>
      <c r="F11" s="757" t="s">
        <v>8</v>
      </c>
      <c r="G11" s="757"/>
      <c r="H11" s="757"/>
      <c r="I11" s="757"/>
      <c r="J11" s="757"/>
      <c r="K11" s="757"/>
      <c r="L11" s="757"/>
      <c r="M11" s="757"/>
      <c r="N11" s="757"/>
      <c r="O11" s="757"/>
      <c r="P11" s="757"/>
      <c r="Q11" s="757"/>
      <c r="R11" s="54"/>
      <c r="S11" s="746"/>
      <c r="U11" s="3"/>
      <c r="V11" s="217"/>
      <c r="W11" s="311"/>
    </row>
    <row r="12" spans="1:39" ht="15.75" customHeight="1" x14ac:dyDescent="0.2">
      <c r="A12" s="217"/>
      <c r="B12" s="1"/>
      <c r="C12" s="118"/>
      <c r="F12" s="758"/>
      <c r="G12" s="758"/>
      <c r="H12" s="758"/>
      <c r="I12" s="758"/>
      <c r="J12" s="758"/>
      <c r="K12" s="758"/>
      <c r="L12" s="758"/>
      <c r="M12" s="758"/>
      <c r="N12" s="758"/>
      <c r="O12" s="758"/>
      <c r="P12" s="758"/>
      <c r="Q12" s="758"/>
      <c r="R12" s="55"/>
      <c r="S12" s="745"/>
      <c r="U12" s="3"/>
      <c r="V12" s="217"/>
      <c r="W12" s="311"/>
    </row>
    <row r="13" spans="1:39" ht="15.75" customHeight="1" x14ac:dyDescent="0.2">
      <c r="A13" s="217"/>
      <c r="B13" s="1"/>
      <c r="C13" s="118"/>
      <c r="F13" s="763" t="s">
        <v>243</v>
      </c>
      <c r="G13" s="764"/>
      <c r="H13" s="762" t="s">
        <v>244</v>
      </c>
      <c r="I13" s="765"/>
      <c r="J13" s="765"/>
      <c r="K13" s="765"/>
      <c r="L13" s="765"/>
      <c r="M13" s="765"/>
      <c r="N13" s="765"/>
      <c r="O13" s="765"/>
      <c r="P13" s="765"/>
      <c r="Q13" s="765"/>
      <c r="R13" s="54"/>
      <c r="S13" s="746"/>
      <c r="U13" s="3"/>
      <c r="V13" s="217"/>
      <c r="W13" s="311"/>
      <c r="AB13" s="310" t="s">
        <v>5</v>
      </c>
      <c r="AC13" s="310"/>
      <c r="AD13" s="310"/>
      <c r="AE13" s="310"/>
      <c r="AF13" s="310"/>
      <c r="AG13" s="310"/>
      <c r="AH13" s="310"/>
      <c r="AI13" s="310"/>
      <c r="AJ13" s="310"/>
      <c r="AK13" s="310"/>
      <c r="AL13" s="310"/>
      <c r="AM13" s="310"/>
    </row>
    <row r="14" spans="1:39" ht="15.75" customHeight="1" x14ac:dyDescent="0.2">
      <c r="A14" s="217"/>
      <c r="B14" s="1"/>
      <c r="C14" s="118"/>
      <c r="F14" s="764"/>
      <c r="G14" s="764"/>
      <c r="H14" s="765"/>
      <c r="I14" s="765"/>
      <c r="J14" s="765"/>
      <c r="K14" s="765"/>
      <c r="L14" s="765"/>
      <c r="M14" s="765"/>
      <c r="N14" s="765"/>
      <c r="O14" s="765"/>
      <c r="P14" s="765"/>
      <c r="Q14" s="765"/>
      <c r="R14" s="55"/>
      <c r="S14" s="745"/>
      <c r="U14" s="3"/>
      <c r="V14" s="217"/>
      <c r="W14" s="311"/>
      <c r="AB14" s="310"/>
      <c r="AC14" s="310"/>
      <c r="AD14" s="310"/>
      <c r="AE14" s="310"/>
      <c r="AF14" s="310"/>
      <c r="AG14" s="310"/>
      <c r="AH14" s="310"/>
      <c r="AI14" s="310"/>
      <c r="AJ14" s="310"/>
      <c r="AK14" s="310"/>
      <c r="AL14" s="310"/>
      <c r="AM14" s="310"/>
    </row>
    <row r="15" spans="1:39" ht="15.75" customHeight="1" x14ac:dyDescent="0.2">
      <c r="A15" s="217"/>
      <c r="B15" s="1"/>
      <c r="C15" s="118"/>
      <c r="F15" s="759" t="s">
        <v>9</v>
      </c>
      <c r="G15" s="759"/>
      <c r="H15" s="760" t="s">
        <v>190</v>
      </c>
      <c r="I15" s="760"/>
      <c r="J15" s="760"/>
      <c r="K15" s="760"/>
      <c r="L15" s="760"/>
      <c r="M15" s="760"/>
      <c r="N15" s="760"/>
      <c r="O15" s="760"/>
      <c r="P15" s="760"/>
      <c r="Q15" s="760"/>
      <c r="R15" s="54"/>
      <c r="S15" s="746"/>
      <c r="U15" s="3"/>
      <c r="V15" s="217"/>
      <c r="W15" s="311"/>
      <c r="AB15" s="310"/>
      <c r="AC15" s="310"/>
      <c r="AD15" s="310"/>
      <c r="AE15" s="310"/>
      <c r="AF15" s="310"/>
      <c r="AG15" s="310"/>
      <c r="AH15" s="310"/>
      <c r="AI15" s="310"/>
      <c r="AJ15" s="310"/>
      <c r="AK15" s="310"/>
      <c r="AL15" s="310"/>
      <c r="AM15" s="310"/>
    </row>
    <row r="16" spans="1:39" ht="15.75" customHeight="1" x14ac:dyDescent="0.2">
      <c r="A16" s="217"/>
      <c r="B16" s="1"/>
      <c r="C16" s="118"/>
      <c r="F16" s="759"/>
      <c r="G16" s="759"/>
      <c r="H16" s="760"/>
      <c r="I16" s="760"/>
      <c r="J16" s="760"/>
      <c r="K16" s="760"/>
      <c r="L16" s="760"/>
      <c r="M16" s="760"/>
      <c r="N16" s="760"/>
      <c r="O16" s="760"/>
      <c r="P16" s="760"/>
      <c r="Q16" s="760"/>
      <c r="R16" s="55"/>
      <c r="S16" s="745"/>
      <c r="U16" s="3"/>
      <c r="V16" s="217"/>
      <c r="W16" s="311"/>
    </row>
    <row r="17" spans="1:27" ht="15.75" customHeight="1" x14ac:dyDescent="0.2">
      <c r="A17" s="217"/>
      <c r="B17" s="1"/>
      <c r="C17" s="118"/>
      <c r="F17" s="761"/>
      <c r="G17" s="761"/>
      <c r="H17" s="762" t="s">
        <v>10</v>
      </c>
      <c r="I17" s="762"/>
      <c r="J17" s="762"/>
      <c r="K17" s="762"/>
      <c r="L17" s="762"/>
      <c r="M17" s="762"/>
      <c r="N17" s="762"/>
      <c r="O17" s="762"/>
      <c r="P17" s="762"/>
      <c r="Q17" s="762"/>
      <c r="R17" s="121"/>
      <c r="S17" s="746"/>
      <c r="U17" s="3"/>
      <c r="V17" s="217"/>
      <c r="W17" s="311"/>
    </row>
    <row r="18" spans="1:27" ht="15.75" customHeight="1" x14ac:dyDescent="0.2">
      <c r="A18" s="217"/>
      <c r="B18" s="1"/>
      <c r="C18" s="118"/>
      <c r="F18" s="761"/>
      <c r="G18" s="761"/>
      <c r="H18" s="762"/>
      <c r="I18" s="762"/>
      <c r="J18" s="762"/>
      <c r="K18" s="762"/>
      <c r="L18" s="762"/>
      <c r="M18" s="762"/>
      <c r="N18" s="762"/>
      <c r="O18" s="762"/>
      <c r="P18" s="762"/>
      <c r="Q18" s="762"/>
      <c r="R18" s="55"/>
      <c r="S18" s="745"/>
      <c r="U18" s="3"/>
      <c r="V18" s="217"/>
      <c r="W18" s="311"/>
      <c r="X18" s="217"/>
      <c r="Y18" s="217"/>
      <c r="Z18" s="217"/>
      <c r="AA18" s="217"/>
    </row>
    <row r="19" spans="1:27" ht="15.75" customHeight="1" thickBot="1" x14ac:dyDescent="0.25">
      <c r="A19" s="217"/>
      <c r="B19" s="1"/>
      <c r="C19" s="118"/>
      <c r="D19" s="2"/>
      <c r="E19" s="2"/>
      <c r="F19" s="748" t="s">
        <v>253</v>
      </c>
      <c r="G19" s="748"/>
      <c r="H19" s="748"/>
      <c r="I19" s="748"/>
      <c r="J19" s="748"/>
      <c r="K19" s="748"/>
      <c r="L19" s="748"/>
      <c r="M19" s="748"/>
      <c r="N19" s="748"/>
      <c r="O19" s="748"/>
      <c r="P19" s="748"/>
      <c r="Q19" s="748"/>
      <c r="R19" s="54"/>
      <c r="S19" s="746"/>
      <c r="U19" s="3"/>
      <c r="V19" s="217"/>
      <c r="W19" s="312"/>
      <c r="X19" s="217"/>
      <c r="Y19" s="217"/>
      <c r="Z19" s="217"/>
      <c r="AA19" s="217"/>
    </row>
    <row r="20" spans="1:27" ht="15.75" customHeight="1" thickTop="1" x14ac:dyDescent="0.2">
      <c r="A20" s="217"/>
      <c r="B20" s="1"/>
      <c r="C20" s="118"/>
      <c r="F20" s="751" t="s">
        <v>214</v>
      </c>
      <c r="G20" s="749" t="s">
        <v>254</v>
      </c>
      <c r="H20" s="749"/>
      <c r="I20" s="749"/>
      <c r="J20" s="749"/>
      <c r="K20" s="749"/>
      <c r="L20" s="749"/>
      <c r="M20" s="749"/>
      <c r="N20" s="749"/>
      <c r="O20" s="749"/>
      <c r="P20" s="749"/>
      <c r="Q20" s="749"/>
      <c r="R20" s="54"/>
      <c r="S20" s="745"/>
      <c r="U20" s="3"/>
      <c r="V20" s="217"/>
      <c r="W20" s="311"/>
    </row>
    <row r="21" spans="1:27" ht="15.75" customHeight="1" thickBot="1" x14ac:dyDescent="0.25">
      <c r="A21" s="217"/>
      <c r="B21" s="1"/>
      <c r="C21" s="118"/>
      <c r="F21" s="752"/>
      <c r="G21" s="750"/>
      <c r="H21" s="750"/>
      <c r="I21" s="750"/>
      <c r="J21" s="750"/>
      <c r="K21" s="750"/>
      <c r="L21" s="750"/>
      <c r="M21" s="750"/>
      <c r="N21" s="750"/>
      <c r="O21" s="750"/>
      <c r="P21" s="750"/>
      <c r="Q21" s="750"/>
      <c r="R21" s="55"/>
      <c r="S21" s="747"/>
      <c r="U21" s="3"/>
      <c r="V21" s="217"/>
      <c r="W21" s="311"/>
    </row>
    <row r="22" spans="1:27" ht="15.75" customHeight="1" thickTop="1" thickBot="1" x14ac:dyDescent="0.25">
      <c r="A22" s="217"/>
      <c r="B22" s="1"/>
      <c r="C22" s="118"/>
      <c r="D22" s="2"/>
      <c r="E22" s="2"/>
      <c r="F22" s="2"/>
      <c r="G22" s="2"/>
      <c r="H22" s="2"/>
      <c r="I22" s="2"/>
      <c r="J22" s="2"/>
      <c r="K22" s="2"/>
      <c r="L22" s="2"/>
      <c r="M22" s="2"/>
      <c r="N22" s="2"/>
      <c r="O22" s="2"/>
      <c r="P22" s="2"/>
      <c r="R22" s="56"/>
      <c r="U22" s="3"/>
      <c r="V22" s="217"/>
      <c r="W22" s="217"/>
      <c r="X22" s="217"/>
      <c r="Y22" s="217"/>
      <c r="Z22" s="217"/>
      <c r="AA22" s="217"/>
    </row>
    <row r="23" spans="1:27" ht="8.25" customHeight="1" thickTop="1" x14ac:dyDescent="0.2">
      <c r="A23" s="217"/>
      <c r="B23" s="1"/>
      <c r="C23" s="118"/>
      <c r="D23" s="2"/>
      <c r="E23" s="2"/>
      <c r="F23" s="2"/>
      <c r="G23" s="2"/>
      <c r="H23" s="2"/>
      <c r="I23" s="2"/>
      <c r="J23" s="2"/>
      <c r="K23" s="2"/>
      <c r="L23" s="2"/>
      <c r="M23" s="2"/>
      <c r="N23" s="2"/>
      <c r="O23" s="2"/>
      <c r="P23" s="2"/>
      <c r="Q23" s="2"/>
      <c r="R23" s="2"/>
      <c r="S23" s="2"/>
      <c r="T23" s="2"/>
      <c r="U23" s="3"/>
      <c r="V23" s="217"/>
      <c r="W23" s="217"/>
      <c r="Y23" s="217"/>
      <c r="Z23" s="217"/>
      <c r="AA23" s="217"/>
    </row>
    <row r="24" spans="1:27" ht="15.75" customHeight="1" x14ac:dyDescent="0.2">
      <c r="A24" s="256"/>
      <c r="B24" s="6"/>
      <c r="C24" s="118"/>
      <c r="D24" s="736" t="s">
        <v>166</v>
      </c>
      <c r="E24" s="737"/>
      <c r="F24" s="737"/>
      <c r="G24" s="738"/>
      <c r="H24" s="740" t="s">
        <v>11</v>
      </c>
      <c r="I24" s="741"/>
      <c r="J24" s="741"/>
      <c r="K24" s="741"/>
      <c r="L24" s="741"/>
      <c r="M24" s="741"/>
      <c r="N24" s="741"/>
      <c r="O24" s="741"/>
      <c r="P24" s="741"/>
      <c r="Q24" s="741"/>
      <c r="R24" s="741"/>
      <c r="S24" s="741"/>
      <c r="T24" s="742"/>
      <c r="U24" s="7"/>
      <c r="V24" s="256"/>
      <c r="Y24" s="256"/>
      <c r="Z24" s="256"/>
      <c r="AA24" s="256"/>
    </row>
    <row r="25" spans="1:27" ht="48.75" customHeight="1" x14ac:dyDescent="0.2">
      <c r="A25" s="256"/>
      <c r="B25" s="6"/>
      <c r="C25" s="118"/>
      <c r="D25" s="737"/>
      <c r="E25" s="737"/>
      <c r="F25" s="737"/>
      <c r="G25" s="739"/>
      <c r="H25" s="743"/>
      <c r="I25" s="743"/>
      <c r="J25" s="743"/>
      <c r="K25" s="743"/>
      <c r="L25" s="743"/>
      <c r="M25" s="743"/>
      <c r="N25" s="743"/>
      <c r="O25" s="743"/>
      <c r="P25" s="743"/>
      <c r="Q25" s="743"/>
      <c r="R25" s="743"/>
      <c r="S25" s="743"/>
      <c r="T25" s="744"/>
      <c r="U25" s="7"/>
      <c r="V25" s="256"/>
      <c r="Y25" s="256"/>
      <c r="Z25" s="256"/>
      <c r="AA25" s="256"/>
    </row>
    <row r="26" spans="1:27" ht="7.5" customHeight="1" x14ac:dyDescent="0.25">
      <c r="A26" s="273"/>
      <c r="B26" s="111"/>
      <c r="C26" s="117"/>
      <c r="D26" s="170"/>
      <c r="E26" s="168"/>
      <c r="F26" s="168"/>
      <c r="G26" s="167"/>
      <c r="H26" s="168"/>
      <c r="I26" s="168"/>
      <c r="J26" s="168"/>
      <c r="K26" s="168"/>
      <c r="L26" s="168"/>
      <c r="M26" s="168"/>
      <c r="N26" s="168"/>
      <c r="O26" s="168"/>
      <c r="P26" s="168"/>
      <c r="Q26" s="168"/>
      <c r="R26" s="168"/>
      <c r="S26" s="168"/>
      <c r="T26" s="169"/>
      <c r="U26" s="112"/>
      <c r="V26" s="273"/>
      <c r="Y26" s="273"/>
      <c r="Z26" s="273"/>
      <c r="AA26" s="273"/>
    </row>
    <row r="27" spans="1:27" ht="15.75" customHeight="1" x14ac:dyDescent="0.2">
      <c r="A27" s="256"/>
      <c r="B27" s="6"/>
      <c r="C27" s="117"/>
      <c r="D27" s="771" t="s">
        <v>1</v>
      </c>
      <c r="E27" s="772"/>
      <c r="F27" s="773"/>
      <c r="G27" s="787" t="s">
        <v>104</v>
      </c>
      <c r="H27" s="716" t="s">
        <v>255</v>
      </c>
      <c r="I27" s="589"/>
      <c r="J27" s="589"/>
      <c r="K27" s="589"/>
      <c r="L27" s="589"/>
      <c r="M27" s="589"/>
      <c r="N27" s="589"/>
      <c r="O27" s="589"/>
      <c r="P27" s="589"/>
      <c r="Q27" s="589"/>
      <c r="R27" s="589"/>
      <c r="S27" s="589"/>
      <c r="T27" s="717"/>
      <c r="U27" s="7"/>
      <c r="V27" s="256"/>
      <c r="Y27" s="256"/>
      <c r="Z27" s="256"/>
      <c r="AA27" s="256"/>
    </row>
    <row r="28" spans="1:27" ht="15.75" customHeight="1" x14ac:dyDescent="0.2">
      <c r="A28" s="256"/>
      <c r="B28" s="6"/>
      <c r="C28" s="117"/>
      <c r="D28" s="774"/>
      <c r="E28" s="772"/>
      <c r="F28" s="773"/>
      <c r="G28" s="788"/>
      <c r="H28" s="790"/>
      <c r="I28" s="791"/>
      <c r="J28" s="791"/>
      <c r="K28" s="791"/>
      <c r="L28" s="791"/>
      <c r="M28" s="791"/>
      <c r="N28" s="791"/>
      <c r="O28" s="791"/>
      <c r="P28" s="791"/>
      <c r="Q28" s="791"/>
      <c r="R28" s="791"/>
      <c r="S28" s="791"/>
      <c r="T28" s="792"/>
      <c r="U28" s="7"/>
      <c r="V28" s="256"/>
      <c r="Y28" s="256"/>
      <c r="Z28" s="256"/>
      <c r="AA28" s="256"/>
    </row>
    <row r="29" spans="1:27" ht="15.75" customHeight="1" x14ac:dyDescent="0.2">
      <c r="A29" s="256"/>
      <c r="B29" s="6"/>
      <c r="C29" s="117"/>
      <c r="D29" s="774"/>
      <c r="E29" s="772"/>
      <c r="F29" s="773"/>
      <c r="G29" s="703">
        <v>1</v>
      </c>
      <c r="H29" s="716" t="s">
        <v>228</v>
      </c>
      <c r="I29" s="589"/>
      <c r="J29" s="589"/>
      <c r="K29" s="589"/>
      <c r="L29" s="589"/>
      <c r="M29" s="589"/>
      <c r="N29" s="589"/>
      <c r="O29" s="589"/>
      <c r="P29" s="589"/>
      <c r="Q29" s="589"/>
      <c r="R29" s="589"/>
      <c r="S29" s="589"/>
      <c r="T29" s="589"/>
      <c r="U29" s="7"/>
      <c r="V29" s="256"/>
      <c r="Y29" s="256"/>
      <c r="Z29" s="256"/>
      <c r="AA29" s="256"/>
    </row>
    <row r="30" spans="1:27" ht="15.75" customHeight="1" x14ac:dyDescent="0.2">
      <c r="A30" s="256"/>
      <c r="B30" s="6"/>
      <c r="C30" s="117"/>
      <c r="D30" s="774"/>
      <c r="E30" s="772"/>
      <c r="F30" s="773"/>
      <c r="G30" s="704"/>
      <c r="H30" s="708"/>
      <c r="I30" s="709"/>
      <c r="J30" s="709"/>
      <c r="K30" s="709"/>
      <c r="L30" s="709"/>
      <c r="M30" s="709"/>
      <c r="N30" s="709"/>
      <c r="O30" s="709"/>
      <c r="P30" s="709"/>
      <c r="Q30" s="709"/>
      <c r="R30" s="709"/>
      <c r="S30" s="709"/>
      <c r="T30" s="710"/>
      <c r="U30" s="7"/>
      <c r="V30" s="256"/>
      <c r="Y30" s="256"/>
      <c r="Z30" s="256"/>
      <c r="AA30" s="256"/>
    </row>
    <row r="31" spans="1:27" ht="15.75" customHeight="1" x14ac:dyDescent="0.2">
      <c r="A31" s="256"/>
      <c r="B31" s="6"/>
      <c r="C31" s="117"/>
      <c r="D31" s="774"/>
      <c r="E31" s="772"/>
      <c r="F31" s="773"/>
      <c r="G31" s="703">
        <v>2</v>
      </c>
      <c r="H31" s="705" t="s">
        <v>208</v>
      </c>
      <c r="I31" s="706"/>
      <c r="J31" s="706"/>
      <c r="K31" s="706"/>
      <c r="L31" s="706"/>
      <c r="M31" s="706"/>
      <c r="N31" s="706"/>
      <c r="O31" s="706"/>
      <c r="P31" s="706"/>
      <c r="Q31" s="706"/>
      <c r="R31" s="706"/>
      <c r="S31" s="706"/>
      <c r="T31" s="707"/>
      <c r="U31" s="7"/>
      <c r="V31" s="256"/>
      <c r="Y31" s="256"/>
      <c r="Z31" s="256"/>
      <c r="AA31" s="256"/>
    </row>
    <row r="32" spans="1:27" ht="15.75" customHeight="1" x14ac:dyDescent="0.2">
      <c r="A32" s="256"/>
      <c r="B32" s="6"/>
      <c r="C32" s="117"/>
      <c r="D32" s="774"/>
      <c r="E32" s="772"/>
      <c r="F32" s="773"/>
      <c r="G32" s="704"/>
      <c r="H32" s="708"/>
      <c r="I32" s="709"/>
      <c r="J32" s="709"/>
      <c r="K32" s="709"/>
      <c r="L32" s="709"/>
      <c r="M32" s="709"/>
      <c r="N32" s="709"/>
      <c r="O32" s="709"/>
      <c r="P32" s="709"/>
      <c r="Q32" s="709"/>
      <c r="R32" s="709"/>
      <c r="S32" s="709"/>
      <c r="T32" s="710"/>
      <c r="U32" s="7"/>
      <c r="V32" s="256"/>
      <c r="Y32" s="256"/>
      <c r="Z32" s="256"/>
      <c r="AA32" s="256"/>
    </row>
    <row r="33" spans="1:27" ht="15.75" customHeight="1" x14ac:dyDescent="0.2">
      <c r="A33" s="256"/>
      <c r="B33" s="6"/>
      <c r="C33" s="117"/>
      <c r="D33" s="774"/>
      <c r="E33" s="772"/>
      <c r="F33" s="773"/>
      <c r="G33" s="703">
        <v>3</v>
      </c>
      <c r="H33" s="705" t="s">
        <v>236</v>
      </c>
      <c r="I33" s="706"/>
      <c r="J33" s="706"/>
      <c r="K33" s="706"/>
      <c r="L33" s="706"/>
      <c r="M33" s="706"/>
      <c r="N33" s="706"/>
      <c r="O33" s="706"/>
      <c r="P33" s="706"/>
      <c r="Q33" s="706"/>
      <c r="R33" s="706"/>
      <c r="S33" s="706"/>
      <c r="T33" s="707"/>
      <c r="U33" s="7"/>
      <c r="V33" s="256"/>
      <c r="Y33" s="256"/>
      <c r="Z33" s="256"/>
      <c r="AA33" s="256"/>
    </row>
    <row r="34" spans="1:27" ht="15.75" customHeight="1" x14ac:dyDescent="0.2">
      <c r="A34" s="256"/>
      <c r="B34" s="6"/>
      <c r="C34" s="117"/>
      <c r="D34" s="774"/>
      <c r="E34" s="772"/>
      <c r="F34" s="773"/>
      <c r="G34" s="704"/>
      <c r="H34" s="708"/>
      <c r="I34" s="709"/>
      <c r="J34" s="709"/>
      <c r="K34" s="709"/>
      <c r="L34" s="709"/>
      <c r="M34" s="709"/>
      <c r="N34" s="709"/>
      <c r="O34" s="709"/>
      <c r="P34" s="709"/>
      <c r="Q34" s="709"/>
      <c r="R34" s="709"/>
      <c r="S34" s="709"/>
      <c r="T34" s="710"/>
      <c r="U34" s="7"/>
      <c r="V34" s="256"/>
      <c r="Y34" s="256"/>
      <c r="Z34" s="256"/>
      <c r="AA34" s="256"/>
    </row>
    <row r="35" spans="1:27" ht="15.75" customHeight="1" x14ac:dyDescent="0.2">
      <c r="A35" s="256"/>
      <c r="B35" s="6"/>
      <c r="C35" s="117"/>
      <c r="D35" s="774"/>
      <c r="E35" s="772"/>
      <c r="F35" s="773"/>
      <c r="G35" s="703">
        <v>4</v>
      </c>
      <c r="H35" s="705" t="s">
        <v>256</v>
      </c>
      <c r="I35" s="706"/>
      <c r="J35" s="706"/>
      <c r="K35" s="706"/>
      <c r="L35" s="706"/>
      <c r="M35" s="706"/>
      <c r="N35" s="706"/>
      <c r="O35" s="706"/>
      <c r="P35" s="706"/>
      <c r="Q35" s="706"/>
      <c r="R35" s="706"/>
      <c r="S35" s="706"/>
      <c r="T35" s="707"/>
      <c r="U35" s="7"/>
      <c r="V35" s="256"/>
      <c r="Y35" s="256"/>
      <c r="Z35" s="256"/>
      <c r="AA35" s="256"/>
    </row>
    <row r="36" spans="1:27" ht="15.75" customHeight="1" x14ac:dyDescent="0.2">
      <c r="A36" s="256"/>
      <c r="B36" s="6"/>
      <c r="C36" s="117"/>
      <c r="D36" s="774"/>
      <c r="E36" s="772"/>
      <c r="F36" s="773"/>
      <c r="G36" s="704"/>
      <c r="H36" s="708"/>
      <c r="I36" s="709"/>
      <c r="J36" s="709"/>
      <c r="K36" s="709"/>
      <c r="L36" s="709"/>
      <c r="M36" s="709"/>
      <c r="N36" s="709"/>
      <c r="O36" s="709"/>
      <c r="P36" s="709"/>
      <c r="Q36" s="709"/>
      <c r="R36" s="709"/>
      <c r="S36" s="709"/>
      <c r="T36" s="710"/>
      <c r="U36" s="7"/>
      <c r="V36" s="256"/>
      <c r="Y36" s="256"/>
      <c r="Z36" s="256"/>
      <c r="AA36" s="256"/>
    </row>
    <row r="37" spans="1:27" ht="15.75" customHeight="1" x14ac:dyDescent="0.2">
      <c r="A37" s="256"/>
      <c r="B37" s="6"/>
      <c r="C37" s="117"/>
      <c r="D37" s="774"/>
      <c r="E37" s="772"/>
      <c r="F37" s="773"/>
      <c r="G37" s="703">
        <v>5</v>
      </c>
      <c r="H37" s="705" t="s">
        <v>257</v>
      </c>
      <c r="I37" s="706"/>
      <c r="J37" s="706"/>
      <c r="K37" s="706"/>
      <c r="L37" s="706"/>
      <c r="M37" s="706"/>
      <c r="N37" s="706"/>
      <c r="O37" s="706"/>
      <c r="P37" s="706"/>
      <c r="Q37" s="706"/>
      <c r="R37" s="706"/>
      <c r="S37" s="706"/>
      <c r="T37" s="707"/>
      <c r="U37" s="7"/>
      <c r="V37" s="256"/>
      <c r="Y37" s="256"/>
      <c r="Z37" s="256"/>
      <c r="AA37" s="256"/>
    </row>
    <row r="38" spans="1:27" ht="15.75" customHeight="1" x14ac:dyDescent="0.2">
      <c r="A38" s="256"/>
      <c r="B38" s="6"/>
      <c r="C38" s="117"/>
      <c r="D38" s="774"/>
      <c r="E38" s="772"/>
      <c r="F38" s="773"/>
      <c r="G38" s="704"/>
      <c r="H38" s="708"/>
      <c r="I38" s="709"/>
      <c r="J38" s="709"/>
      <c r="K38" s="709"/>
      <c r="L38" s="709"/>
      <c r="M38" s="709"/>
      <c r="N38" s="709"/>
      <c r="O38" s="709"/>
      <c r="P38" s="709"/>
      <c r="Q38" s="709"/>
      <c r="R38" s="709"/>
      <c r="S38" s="709"/>
      <c r="T38" s="710"/>
      <c r="U38" s="7"/>
      <c r="V38" s="256"/>
      <c r="X38" s="256"/>
      <c r="Y38" s="256"/>
      <c r="Z38" s="256"/>
      <c r="AA38" s="256"/>
    </row>
    <row r="39" spans="1:27" ht="15.75" customHeight="1" x14ac:dyDescent="0.2">
      <c r="A39" s="256"/>
      <c r="B39" s="6"/>
      <c r="C39" s="117"/>
      <c r="D39" s="774"/>
      <c r="E39" s="772"/>
      <c r="F39" s="773"/>
      <c r="G39" s="703">
        <v>6</v>
      </c>
      <c r="H39" s="705" t="s">
        <v>258</v>
      </c>
      <c r="I39" s="706"/>
      <c r="J39" s="706"/>
      <c r="K39" s="706"/>
      <c r="L39" s="706"/>
      <c r="M39" s="706"/>
      <c r="N39" s="706"/>
      <c r="O39" s="706"/>
      <c r="P39" s="706"/>
      <c r="Q39" s="706"/>
      <c r="R39" s="706"/>
      <c r="S39" s="706"/>
      <c r="T39" s="707"/>
      <c r="U39" s="7"/>
      <c r="V39" s="256"/>
      <c r="W39" s="256"/>
      <c r="X39" s="256"/>
      <c r="Y39" s="256"/>
      <c r="Z39" s="256"/>
      <c r="AA39" s="256"/>
    </row>
    <row r="40" spans="1:27" ht="15.75" customHeight="1" x14ac:dyDescent="0.2">
      <c r="A40" s="256"/>
      <c r="B40" s="6"/>
      <c r="C40" s="117"/>
      <c r="D40" s="774"/>
      <c r="E40" s="772"/>
      <c r="F40" s="773"/>
      <c r="G40" s="704"/>
      <c r="H40" s="708"/>
      <c r="I40" s="709"/>
      <c r="J40" s="709"/>
      <c r="K40" s="709"/>
      <c r="L40" s="709"/>
      <c r="M40" s="709"/>
      <c r="N40" s="709"/>
      <c r="O40" s="709"/>
      <c r="P40" s="709"/>
      <c r="Q40" s="709"/>
      <c r="R40" s="709"/>
      <c r="S40" s="709"/>
      <c r="T40" s="710"/>
      <c r="U40" s="7"/>
      <c r="V40" s="256"/>
      <c r="W40" s="256"/>
      <c r="X40" s="256"/>
      <c r="Y40" s="256"/>
      <c r="Z40" s="256"/>
      <c r="AA40" s="256"/>
    </row>
    <row r="41" spans="1:27" ht="15.75" customHeight="1" x14ac:dyDescent="0.2">
      <c r="A41" s="256"/>
      <c r="B41" s="6"/>
      <c r="C41" s="117"/>
      <c r="D41" s="774"/>
      <c r="E41" s="772"/>
      <c r="F41" s="773"/>
      <c r="G41" s="703">
        <v>7</v>
      </c>
      <c r="H41" s="705" t="s">
        <v>259</v>
      </c>
      <c r="I41" s="706"/>
      <c r="J41" s="706"/>
      <c r="K41" s="706"/>
      <c r="L41" s="706"/>
      <c r="M41" s="706"/>
      <c r="N41" s="706"/>
      <c r="O41" s="706"/>
      <c r="P41" s="706"/>
      <c r="Q41" s="706"/>
      <c r="R41" s="706"/>
      <c r="S41" s="706"/>
      <c r="T41" s="707"/>
      <c r="U41" s="7"/>
      <c r="V41" s="256"/>
      <c r="W41" s="256"/>
      <c r="X41" s="256"/>
      <c r="Y41" s="256"/>
      <c r="Z41" s="256"/>
      <c r="AA41" s="256"/>
    </row>
    <row r="42" spans="1:27" ht="15.75" customHeight="1" thickBot="1" x14ac:dyDescent="0.25">
      <c r="A42" s="256"/>
      <c r="B42" s="6"/>
      <c r="C42" s="117"/>
      <c r="D42" s="774"/>
      <c r="E42" s="772"/>
      <c r="F42" s="773"/>
      <c r="G42" s="704"/>
      <c r="H42" s="713"/>
      <c r="I42" s="714"/>
      <c r="J42" s="714"/>
      <c r="K42" s="714"/>
      <c r="L42" s="714"/>
      <c r="M42" s="714"/>
      <c r="N42" s="714"/>
      <c r="O42" s="714"/>
      <c r="P42" s="714"/>
      <c r="Q42" s="714"/>
      <c r="R42" s="714"/>
      <c r="S42" s="714"/>
      <c r="T42" s="715"/>
      <c r="U42" s="7"/>
      <c r="V42" s="256"/>
      <c r="W42" s="256"/>
      <c r="X42" s="256"/>
      <c r="Y42" s="256"/>
      <c r="Z42" s="256"/>
      <c r="AA42" s="256"/>
    </row>
    <row r="43" spans="1:27" ht="15.75" customHeight="1" x14ac:dyDescent="0.2">
      <c r="A43" s="256"/>
      <c r="B43" s="6"/>
      <c r="C43" s="117"/>
      <c r="D43" s="774"/>
      <c r="E43" s="772"/>
      <c r="F43" s="773"/>
      <c r="G43" s="703">
        <v>8</v>
      </c>
      <c r="H43" s="705" t="s">
        <v>13</v>
      </c>
      <c r="I43" s="706"/>
      <c r="J43" s="706"/>
      <c r="K43" s="706"/>
      <c r="L43" s="706"/>
      <c r="M43" s="706"/>
      <c r="N43" s="706"/>
      <c r="O43" s="706"/>
      <c r="P43" s="706"/>
      <c r="Q43" s="706"/>
      <c r="R43" s="706"/>
      <c r="S43" s="706"/>
      <c r="T43" s="707"/>
      <c r="U43" s="7"/>
      <c r="V43" s="256"/>
      <c r="W43" s="256"/>
      <c r="X43" s="256"/>
      <c r="Y43" s="256"/>
      <c r="Z43" s="256"/>
      <c r="AA43" s="256"/>
    </row>
    <row r="44" spans="1:27" ht="15.75" customHeight="1" thickBot="1" x14ac:dyDescent="0.25">
      <c r="A44" s="256"/>
      <c r="B44" s="6"/>
      <c r="C44" s="117"/>
      <c r="D44" s="774"/>
      <c r="E44" s="772"/>
      <c r="F44" s="773"/>
      <c r="G44" s="704"/>
      <c r="H44" s="713"/>
      <c r="I44" s="714"/>
      <c r="J44" s="714"/>
      <c r="K44" s="714"/>
      <c r="L44" s="714"/>
      <c r="M44" s="714"/>
      <c r="N44" s="714"/>
      <c r="O44" s="714"/>
      <c r="P44" s="714"/>
      <c r="Q44" s="714"/>
      <c r="R44" s="714"/>
      <c r="S44" s="714"/>
      <c r="T44" s="715"/>
      <c r="U44" s="7"/>
      <c r="V44" s="256"/>
      <c r="W44" s="256"/>
      <c r="X44" s="256"/>
      <c r="Y44" s="256"/>
      <c r="Z44" s="256"/>
      <c r="AA44" s="256"/>
    </row>
    <row r="45" spans="1:27" ht="15.75" customHeight="1" x14ac:dyDescent="0.2">
      <c r="A45" s="256"/>
      <c r="B45" s="6"/>
      <c r="C45" s="117"/>
      <c r="D45" s="774"/>
      <c r="E45" s="772"/>
      <c r="F45" s="773"/>
      <c r="G45" s="703">
        <v>9</v>
      </c>
      <c r="H45" s="732" t="s">
        <v>229</v>
      </c>
      <c r="I45" s="733"/>
      <c r="J45" s="733"/>
      <c r="K45" s="733"/>
      <c r="L45" s="733"/>
      <c r="M45" s="733"/>
      <c r="N45" s="733"/>
      <c r="O45" s="733"/>
      <c r="P45" s="733"/>
      <c r="Q45" s="733"/>
      <c r="R45" s="733"/>
      <c r="S45" s="733"/>
      <c r="T45" s="734"/>
      <c r="U45" s="7"/>
      <c r="V45" s="256"/>
      <c r="W45" s="256"/>
      <c r="X45" s="256"/>
      <c r="Y45" s="256"/>
      <c r="Z45" s="256"/>
      <c r="AA45" s="256"/>
    </row>
    <row r="46" spans="1:27" ht="15.75" customHeight="1" x14ac:dyDescent="0.2">
      <c r="A46" s="256"/>
      <c r="B46" s="6"/>
      <c r="C46" s="117"/>
      <c r="D46" s="774"/>
      <c r="E46" s="772"/>
      <c r="F46" s="773"/>
      <c r="G46" s="704"/>
      <c r="H46" s="735"/>
      <c r="I46" s="589"/>
      <c r="J46" s="589"/>
      <c r="K46" s="589"/>
      <c r="L46" s="589"/>
      <c r="M46" s="589"/>
      <c r="N46" s="589"/>
      <c r="O46" s="589"/>
      <c r="P46" s="589"/>
      <c r="Q46" s="589"/>
      <c r="R46" s="589"/>
      <c r="S46" s="589"/>
      <c r="T46" s="717"/>
      <c r="U46" s="7"/>
      <c r="V46" s="256"/>
      <c r="W46" s="256"/>
      <c r="X46" s="256"/>
      <c r="Y46" s="256"/>
      <c r="Z46" s="256"/>
      <c r="AA46" s="256"/>
    </row>
    <row r="47" spans="1:27" ht="3.6" customHeight="1" x14ac:dyDescent="0.2">
      <c r="A47" s="273"/>
      <c r="B47" s="111"/>
      <c r="C47" s="118"/>
      <c r="D47" s="113"/>
      <c r="E47" s="113"/>
      <c r="F47" s="114"/>
      <c r="G47" s="115"/>
      <c r="H47" s="115"/>
      <c r="I47" s="116"/>
      <c r="J47" s="116"/>
      <c r="K47" s="116"/>
      <c r="L47" s="116"/>
      <c r="M47" s="116"/>
      <c r="N47" s="116"/>
      <c r="O47" s="116"/>
      <c r="P47" s="116"/>
      <c r="Q47" s="116"/>
      <c r="R47" s="116"/>
      <c r="S47" s="116"/>
      <c r="T47" s="116"/>
      <c r="U47" s="112"/>
      <c r="V47" s="273"/>
      <c r="W47" s="273"/>
      <c r="X47" s="273"/>
      <c r="Y47" s="273"/>
      <c r="Z47" s="273"/>
      <c r="AA47" s="273"/>
    </row>
    <row r="48" spans="1:27" ht="15.75" customHeight="1" x14ac:dyDescent="0.2">
      <c r="A48" s="256"/>
      <c r="B48" s="6"/>
      <c r="C48" s="117"/>
      <c r="D48" s="771" t="s">
        <v>0</v>
      </c>
      <c r="E48" s="772"/>
      <c r="F48" s="773"/>
      <c r="G48" s="768" t="s">
        <v>12</v>
      </c>
      <c r="H48" s="716" t="s">
        <v>245</v>
      </c>
      <c r="I48" s="589"/>
      <c r="J48" s="589"/>
      <c r="K48" s="589"/>
      <c r="L48" s="589"/>
      <c r="M48" s="589"/>
      <c r="N48" s="589"/>
      <c r="O48" s="589"/>
      <c r="P48" s="589"/>
      <c r="Q48" s="589"/>
      <c r="R48" s="589"/>
      <c r="S48" s="589"/>
      <c r="T48" s="717"/>
      <c r="U48" s="7"/>
      <c r="V48" s="256"/>
      <c r="W48" s="256"/>
      <c r="X48" s="256"/>
      <c r="Y48" s="256"/>
      <c r="Z48" s="256"/>
      <c r="AA48" s="256"/>
    </row>
    <row r="49" spans="1:27" ht="15.75" customHeight="1" x14ac:dyDescent="0.2">
      <c r="A49" s="256"/>
      <c r="B49" s="6"/>
      <c r="C49" s="117"/>
      <c r="D49" s="774"/>
      <c r="E49" s="772"/>
      <c r="F49" s="773"/>
      <c r="G49" s="789"/>
      <c r="H49" s="718"/>
      <c r="I49" s="719"/>
      <c r="J49" s="719"/>
      <c r="K49" s="719"/>
      <c r="L49" s="719"/>
      <c r="M49" s="719"/>
      <c r="N49" s="719"/>
      <c r="O49" s="719"/>
      <c r="P49" s="719"/>
      <c r="Q49" s="719"/>
      <c r="R49" s="719"/>
      <c r="S49" s="719"/>
      <c r="T49" s="720"/>
      <c r="U49" s="7"/>
      <c r="V49" s="256"/>
      <c r="W49" s="256"/>
      <c r="X49" s="256"/>
      <c r="Y49" s="256"/>
      <c r="Z49" s="256"/>
      <c r="AA49" s="256"/>
    </row>
    <row r="50" spans="1:27" ht="15.75" customHeight="1" x14ac:dyDescent="0.2">
      <c r="A50" s="256"/>
      <c r="B50" s="6"/>
      <c r="C50" s="117"/>
      <c r="D50" s="774"/>
      <c r="E50" s="772"/>
      <c r="F50" s="773"/>
      <c r="G50" s="703">
        <v>1</v>
      </c>
      <c r="H50" s="721" t="s">
        <v>260</v>
      </c>
      <c r="I50" s="722"/>
      <c r="J50" s="722"/>
      <c r="K50" s="722"/>
      <c r="L50" s="722"/>
      <c r="M50" s="722"/>
      <c r="N50" s="722"/>
      <c r="O50" s="722"/>
      <c r="P50" s="722"/>
      <c r="Q50" s="722"/>
      <c r="R50" s="722"/>
      <c r="S50" s="722"/>
      <c r="T50" s="723"/>
      <c r="U50" s="7"/>
      <c r="V50" s="256"/>
      <c r="W50" s="256"/>
      <c r="X50" s="256"/>
      <c r="Y50" s="256"/>
      <c r="Z50" s="256"/>
      <c r="AA50" s="256"/>
    </row>
    <row r="51" spans="1:27" ht="15.75" customHeight="1" x14ac:dyDescent="0.2">
      <c r="A51" s="256"/>
      <c r="B51" s="6"/>
      <c r="C51" s="117"/>
      <c r="D51" s="774"/>
      <c r="E51" s="772"/>
      <c r="F51" s="773"/>
      <c r="G51" s="704"/>
      <c r="H51" s="708"/>
      <c r="I51" s="709"/>
      <c r="J51" s="709"/>
      <c r="K51" s="709"/>
      <c r="L51" s="709"/>
      <c r="M51" s="709"/>
      <c r="N51" s="709"/>
      <c r="O51" s="709"/>
      <c r="P51" s="709"/>
      <c r="Q51" s="709"/>
      <c r="R51" s="709"/>
      <c r="S51" s="709"/>
      <c r="T51" s="710"/>
      <c r="U51" s="7"/>
      <c r="V51" s="256"/>
      <c r="W51" s="256"/>
      <c r="X51" s="256"/>
      <c r="Y51" s="256"/>
      <c r="Z51" s="256"/>
      <c r="AA51" s="256"/>
    </row>
    <row r="52" spans="1:27" ht="15.75" customHeight="1" x14ac:dyDescent="0.2">
      <c r="A52" s="256"/>
      <c r="B52" s="6"/>
      <c r="C52" s="117"/>
      <c r="D52" s="774"/>
      <c r="E52" s="772"/>
      <c r="F52" s="773"/>
      <c r="G52" s="703">
        <v>2</v>
      </c>
      <c r="H52" s="705" t="s">
        <v>261</v>
      </c>
      <c r="I52" s="706"/>
      <c r="J52" s="706"/>
      <c r="K52" s="706"/>
      <c r="L52" s="706"/>
      <c r="M52" s="706"/>
      <c r="N52" s="706"/>
      <c r="O52" s="706"/>
      <c r="P52" s="706"/>
      <c r="Q52" s="706"/>
      <c r="R52" s="706"/>
      <c r="S52" s="706"/>
      <c r="T52" s="707"/>
      <c r="U52" s="7"/>
      <c r="V52" s="256"/>
      <c r="W52" s="256"/>
      <c r="X52" s="256"/>
      <c r="Y52" s="256"/>
      <c r="Z52" s="256"/>
      <c r="AA52" s="256"/>
    </row>
    <row r="53" spans="1:27" ht="15.75" customHeight="1" x14ac:dyDescent="0.2">
      <c r="A53" s="256"/>
      <c r="B53" s="6"/>
      <c r="C53" s="117"/>
      <c r="D53" s="774"/>
      <c r="E53" s="772"/>
      <c r="F53" s="773"/>
      <c r="G53" s="704"/>
      <c r="H53" s="708"/>
      <c r="I53" s="709"/>
      <c r="J53" s="709"/>
      <c r="K53" s="709"/>
      <c r="L53" s="709"/>
      <c r="M53" s="709"/>
      <c r="N53" s="709"/>
      <c r="O53" s="709"/>
      <c r="P53" s="709"/>
      <c r="Q53" s="709"/>
      <c r="R53" s="709"/>
      <c r="S53" s="709"/>
      <c r="T53" s="710"/>
      <c r="U53" s="7"/>
      <c r="V53" s="256"/>
      <c r="W53" s="256"/>
      <c r="X53" s="256"/>
      <c r="Y53" s="256"/>
      <c r="Z53" s="256"/>
      <c r="AA53" s="256"/>
    </row>
    <row r="54" spans="1:27" ht="15.75" customHeight="1" x14ac:dyDescent="0.2">
      <c r="A54" s="256"/>
      <c r="B54" s="6"/>
      <c r="C54" s="117"/>
      <c r="D54" s="774"/>
      <c r="E54" s="772"/>
      <c r="F54" s="773"/>
      <c r="G54" s="703">
        <v>3</v>
      </c>
      <c r="H54" s="705" t="s">
        <v>233</v>
      </c>
      <c r="I54" s="706"/>
      <c r="J54" s="706"/>
      <c r="K54" s="706"/>
      <c r="L54" s="706"/>
      <c r="M54" s="706"/>
      <c r="N54" s="706"/>
      <c r="O54" s="706"/>
      <c r="P54" s="706"/>
      <c r="Q54" s="706"/>
      <c r="R54" s="706"/>
      <c r="S54" s="706"/>
      <c r="T54" s="707"/>
      <c r="U54" s="7"/>
      <c r="V54" s="256"/>
      <c r="W54" s="256"/>
      <c r="X54" s="256"/>
      <c r="Y54" s="256"/>
      <c r="Z54" s="256"/>
      <c r="AA54" s="256"/>
    </row>
    <row r="55" spans="1:27" ht="15.75" customHeight="1" x14ac:dyDescent="0.2">
      <c r="A55" s="256"/>
      <c r="B55" s="6"/>
      <c r="C55" s="117"/>
      <c r="D55" s="774"/>
      <c r="E55" s="772"/>
      <c r="F55" s="773"/>
      <c r="G55" s="704"/>
      <c r="H55" s="708"/>
      <c r="I55" s="709"/>
      <c r="J55" s="709"/>
      <c r="K55" s="709"/>
      <c r="L55" s="709"/>
      <c r="M55" s="709"/>
      <c r="N55" s="709"/>
      <c r="O55" s="709"/>
      <c r="P55" s="709"/>
      <c r="Q55" s="709"/>
      <c r="R55" s="709"/>
      <c r="S55" s="709"/>
      <c r="T55" s="710"/>
      <c r="U55" s="7"/>
      <c r="V55" s="256"/>
      <c r="W55" s="256"/>
      <c r="X55" s="256"/>
      <c r="Y55" s="256"/>
      <c r="Z55" s="256"/>
      <c r="AA55" s="256"/>
    </row>
    <row r="56" spans="1:27" ht="15.75" customHeight="1" x14ac:dyDescent="0.2">
      <c r="A56" s="256"/>
      <c r="B56" s="6"/>
      <c r="C56" s="117"/>
      <c r="D56" s="774"/>
      <c r="E56" s="772"/>
      <c r="F56" s="773"/>
      <c r="G56" s="703">
        <v>4</v>
      </c>
      <c r="H56" s="705" t="s">
        <v>230</v>
      </c>
      <c r="I56" s="706"/>
      <c r="J56" s="706"/>
      <c r="K56" s="706"/>
      <c r="L56" s="706"/>
      <c r="M56" s="706"/>
      <c r="N56" s="706"/>
      <c r="O56" s="706"/>
      <c r="P56" s="706"/>
      <c r="Q56" s="706"/>
      <c r="R56" s="706"/>
      <c r="S56" s="706"/>
      <c r="T56" s="707"/>
      <c r="U56" s="7"/>
      <c r="V56" s="256"/>
      <c r="W56" s="256"/>
      <c r="X56" s="256"/>
      <c r="Y56" s="256"/>
      <c r="Z56" s="256"/>
      <c r="AA56" s="256"/>
    </row>
    <row r="57" spans="1:27" ht="15.75" customHeight="1" x14ac:dyDescent="0.2">
      <c r="A57" s="256"/>
      <c r="B57" s="6"/>
      <c r="C57" s="117"/>
      <c r="D57" s="774"/>
      <c r="E57" s="772"/>
      <c r="F57" s="773"/>
      <c r="G57" s="704"/>
      <c r="H57" s="708"/>
      <c r="I57" s="709"/>
      <c r="J57" s="709"/>
      <c r="K57" s="709"/>
      <c r="L57" s="709"/>
      <c r="M57" s="709"/>
      <c r="N57" s="709"/>
      <c r="O57" s="709"/>
      <c r="P57" s="709"/>
      <c r="Q57" s="709"/>
      <c r="R57" s="709"/>
      <c r="S57" s="709"/>
      <c r="T57" s="710"/>
      <c r="U57" s="7"/>
      <c r="V57" s="256"/>
      <c r="W57" s="256"/>
      <c r="X57" s="256"/>
      <c r="Y57" s="256"/>
      <c r="Z57" s="256"/>
      <c r="AA57" s="256"/>
    </row>
    <row r="58" spans="1:27" ht="15.75" customHeight="1" x14ac:dyDescent="0.2">
      <c r="A58" s="256"/>
      <c r="B58" s="6"/>
      <c r="C58" s="117"/>
      <c r="D58" s="774"/>
      <c r="E58" s="772"/>
      <c r="F58" s="773"/>
      <c r="G58" s="703">
        <v>5</v>
      </c>
      <c r="H58" s="705" t="s">
        <v>231</v>
      </c>
      <c r="I58" s="706"/>
      <c r="J58" s="706"/>
      <c r="K58" s="706"/>
      <c r="L58" s="706"/>
      <c r="M58" s="706"/>
      <c r="N58" s="706"/>
      <c r="O58" s="706"/>
      <c r="P58" s="706"/>
      <c r="Q58" s="706"/>
      <c r="R58" s="706"/>
      <c r="S58" s="706"/>
      <c r="T58" s="707"/>
      <c r="U58" s="7"/>
      <c r="V58" s="256"/>
      <c r="W58" s="256"/>
      <c r="X58" s="256"/>
      <c r="Y58" s="256"/>
      <c r="Z58" s="256"/>
      <c r="AA58" s="256"/>
    </row>
    <row r="59" spans="1:27" ht="15.75" customHeight="1" x14ac:dyDescent="0.2">
      <c r="A59" s="256"/>
      <c r="B59" s="6"/>
      <c r="C59" s="117"/>
      <c r="D59" s="774"/>
      <c r="E59" s="772"/>
      <c r="F59" s="773"/>
      <c r="G59" s="704"/>
      <c r="H59" s="708"/>
      <c r="I59" s="709"/>
      <c r="J59" s="709"/>
      <c r="K59" s="709"/>
      <c r="L59" s="709"/>
      <c r="M59" s="709"/>
      <c r="N59" s="709"/>
      <c r="O59" s="709"/>
      <c r="P59" s="709"/>
      <c r="Q59" s="709"/>
      <c r="R59" s="709"/>
      <c r="S59" s="709"/>
      <c r="T59" s="710"/>
      <c r="U59" s="7"/>
      <c r="V59" s="256"/>
      <c r="W59" s="256"/>
      <c r="X59" s="256"/>
      <c r="Y59" s="256"/>
      <c r="Z59" s="256"/>
      <c r="AA59" s="256"/>
    </row>
    <row r="60" spans="1:27" ht="15.75" customHeight="1" x14ac:dyDescent="0.2">
      <c r="A60" s="256"/>
      <c r="B60" s="6"/>
      <c r="C60" s="117"/>
      <c r="D60" s="774"/>
      <c r="E60" s="772"/>
      <c r="F60" s="773"/>
      <c r="G60" s="703">
        <v>6</v>
      </c>
      <c r="H60" s="705" t="s">
        <v>247</v>
      </c>
      <c r="I60" s="706"/>
      <c r="J60" s="706"/>
      <c r="K60" s="706"/>
      <c r="L60" s="706"/>
      <c r="M60" s="706"/>
      <c r="N60" s="706"/>
      <c r="O60" s="706"/>
      <c r="P60" s="706"/>
      <c r="Q60" s="706"/>
      <c r="R60" s="706"/>
      <c r="S60" s="706"/>
      <c r="T60" s="707"/>
      <c r="U60" s="7"/>
      <c r="V60" s="256"/>
      <c r="W60" s="256"/>
      <c r="X60" s="256"/>
      <c r="Y60" s="256"/>
      <c r="Z60" s="256"/>
      <c r="AA60" s="256"/>
    </row>
    <row r="61" spans="1:27" ht="15.75" customHeight="1" x14ac:dyDescent="0.2">
      <c r="A61" s="256"/>
      <c r="B61" s="6"/>
      <c r="C61" s="117"/>
      <c r="D61" s="774"/>
      <c r="E61" s="772"/>
      <c r="F61" s="773"/>
      <c r="G61" s="704"/>
      <c r="H61" s="708"/>
      <c r="I61" s="709"/>
      <c r="J61" s="709"/>
      <c r="K61" s="709"/>
      <c r="L61" s="709"/>
      <c r="M61" s="709"/>
      <c r="N61" s="709"/>
      <c r="O61" s="709"/>
      <c r="P61" s="709"/>
      <c r="Q61" s="709"/>
      <c r="R61" s="709"/>
      <c r="S61" s="709"/>
      <c r="T61" s="710"/>
      <c r="U61" s="7"/>
      <c r="V61" s="256"/>
      <c r="W61" s="256"/>
      <c r="X61" s="256"/>
      <c r="Y61" s="256"/>
      <c r="Z61" s="256"/>
      <c r="AA61" s="256"/>
    </row>
    <row r="62" spans="1:27" ht="15.75" customHeight="1" x14ac:dyDescent="0.2">
      <c r="A62" s="256"/>
      <c r="B62" s="6"/>
      <c r="C62" s="117"/>
      <c r="D62" s="774"/>
      <c r="E62" s="772"/>
      <c r="F62" s="773"/>
      <c r="G62" s="703">
        <v>7</v>
      </c>
      <c r="H62" s="705" t="s">
        <v>232</v>
      </c>
      <c r="I62" s="706"/>
      <c r="J62" s="706"/>
      <c r="K62" s="706"/>
      <c r="L62" s="706"/>
      <c r="M62" s="706"/>
      <c r="N62" s="706"/>
      <c r="O62" s="706"/>
      <c r="P62" s="706"/>
      <c r="Q62" s="706"/>
      <c r="R62" s="706"/>
      <c r="S62" s="706"/>
      <c r="T62" s="707"/>
      <c r="U62" s="7"/>
      <c r="V62" s="256"/>
      <c r="W62" s="256"/>
      <c r="X62" s="256"/>
      <c r="Y62" s="256"/>
      <c r="Z62" s="256"/>
      <c r="AA62" s="256"/>
    </row>
    <row r="63" spans="1:27" ht="15.75" customHeight="1" x14ac:dyDescent="0.2">
      <c r="A63" s="256"/>
      <c r="B63" s="6"/>
      <c r="C63" s="117"/>
      <c r="D63" s="774"/>
      <c r="E63" s="772"/>
      <c r="F63" s="773"/>
      <c r="G63" s="704"/>
      <c r="H63" s="708"/>
      <c r="I63" s="709"/>
      <c r="J63" s="709"/>
      <c r="K63" s="709"/>
      <c r="L63" s="709"/>
      <c r="M63" s="709"/>
      <c r="N63" s="709"/>
      <c r="O63" s="709"/>
      <c r="P63" s="709"/>
      <c r="Q63" s="709"/>
      <c r="R63" s="709"/>
      <c r="S63" s="709"/>
      <c r="T63" s="710"/>
      <c r="U63" s="7"/>
      <c r="V63" s="256"/>
      <c r="W63" s="256"/>
      <c r="X63" s="256"/>
      <c r="Y63" s="256"/>
      <c r="Z63" s="256"/>
      <c r="AA63" s="256"/>
    </row>
    <row r="64" spans="1:27" ht="15.75" customHeight="1" x14ac:dyDescent="0.2">
      <c r="A64" s="256"/>
      <c r="B64" s="6"/>
      <c r="C64" s="117"/>
      <c r="D64" s="774"/>
      <c r="E64" s="772"/>
      <c r="F64" s="773"/>
      <c r="G64" s="703">
        <v>8</v>
      </c>
      <c r="H64" s="705" t="s">
        <v>262</v>
      </c>
      <c r="I64" s="706"/>
      <c r="J64" s="706"/>
      <c r="K64" s="706"/>
      <c r="L64" s="706"/>
      <c r="M64" s="706"/>
      <c r="N64" s="706"/>
      <c r="O64" s="706"/>
      <c r="P64" s="706"/>
      <c r="Q64" s="706"/>
      <c r="R64" s="706"/>
      <c r="S64" s="706"/>
      <c r="T64" s="707"/>
      <c r="U64" s="7"/>
      <c r="V64" s="256"/>
      <c r="W64" s="256"/>
      <c r="X64" s="256"/>
      <c r="Y64" s="256"/>
      <c r="Z64" s="256"/>
      <c r="AA64" s="256"/>
    </row>
    <row r="65" spans="1:27" ht="15.75" customHeight="1" thickBot="1" x14ac:dyDescent="0.25">
      <c r="A65" s="256"/>
      <c r="B65" s="6"/>
      <c r="C65" s="117"/>
      <c r="D65" s="774"/>
      <c r="E65" s="772"/>
      <c r="F65" s="773"/>
      <c r="G65" s="704"/>
      <c r="H65" s="713"/>
      <c r="I65" s="714"/>
      <c r="J65" s="714"/>
      <c r="K65" s="714"/>
      <c r="L65" s="714"/>
      <c r="M65" s="714"/>
      <c r="N65" s="714"/>
      <c r="O65" s="714"/>
      <c r="P65" s="714"/>
      <c r="Q65" s="714"/>
      <c r="R65" s="714"/>
      <c r="S65" s="714"/>
      <c r="T65" s="715"/>
      <c r="U65" s="7"/>
      <c r="V65" s="256"/>
      <c r="W65" s="256"/>
      <c r="X65" s="256"/>
      <c r="Y65" s="256"/>
      <c r="Z65" s="256"/>
      <c r="AA65" s="256"/>
    </row>
    <row r="66" spans="1:27" ht="15.75" customHeight="1" x14ac:dyDescent="0.2">
      <c r="A66" s="256"/>
      <c r="B66" s="6"/>
      <c r="C66" s="117"/>
      <c r="D66" s="774"/>
      <c r="E66" s="772"/>
      <c r="F66" s="773"/>
      <c r="G66" s="703">
        <v>9</v>
      </c>
      <c r="H66" s="705" t="s">
        <v>234</v>
      </c>
      <c r="I66" s="706"/>
      <c r="J66" s="706"/>
      <c r="K66" s="706"/>
      <c r="L66" s="706"/>
      <c r="M66" s="706"/>
      <c r="N66" s="706"/>
      <c r="O66" s="706"/>
      <c r="P66" s="706"/>
      <c r="Q66" s="706"/>
      <c r="R66" s="706"/>
      <c r="S66" s="706"/>
      <c r="T66" s="707"/>
      <c r="U66" s="7"/>
      <c r="V66" s="256"/>
      <c r="W66" s="256"/>
      <c r="X66" s="256"/>
      <c r="Y66" s="256"/>
      <c r="Z66" s="256"/>
      <c r="AA66" s="256"/>
    </row>
    <row r="67" spans="1:27" ht="15.75" customHeight="1" thickBot="1" x14ac:dyDescent="0.25">
      <c r="A67" s="256"/>
      <c r="B67" s="6"/>
      <c r="C67" s="117"/>
      <c r="D67" s="774"/>
      <c r="E67" s="772"/>
      <c r="F67" s="773"/>
      <c r="G67" s="704"/>
      <c r="H67" s="713"/>
      <c r="I67" s="714"/>
      <c r="J67" s="714"/>
      <c r="K67" s="714"/>
      <c r="L67" s="714"/>
      <c r="M67" s="714"/>
      <c r="N67" s="714"/>
      <c r="O67" s="714"/>
      <c r="P67" s="714"/>
      <c r="Q67" s="714"/>
      <c r="R67" s="714"/>
      <c r="S67" s="714"/>
      <c r="T67" s="715"/>
      <c r="U67" s="7"/>
      <c r="V67" s="256"/>
      <c r="W67" s="256"/>
      <c r="X67" s="256"/>
      <c r="Y67" s="256"/>
      <c r="Z67" s="256"/>
      <c r="AA67" s="256"/>
    </row>
    <row r="68" spans="1:27" ht="15.75" customHeight="1" x14ac:dyDescent="0.2">
      <c r="A68" s="256"/>
      <c r="B68" s="6"/>
      <c r="C68" s="117"/>
      <c r="D68" s="774"/>
      <c r="E68" s="772"/>
      <c r="F68" s="773"/>
      <c r="G68" s="703">
        <v>10</v>
      </c>
      <c r="H68" s="732" t="s">
        <v>235</v>
      </c>
      <c r="I68" s="733"/>
      <c r="J68" s="733"/>
      <c r="K68" s="733"/>
      <c r="L68" s="733"/>
      <c r="M68" s="733"/>
      <c r="N68" s="733"/>
      <c r="O68" s="733"/>
      <c r="P68" s="733"/>
      <c r="Q68" s="733"/>
      <c r="R68" s="733"/>
      <c r="S68" s="733"/>
      <c r="T68" s="734"/>
      <c r="U68" s="7"/>
      <c r="V68" s="256"/>
      <c r="W68" s="256"/>
      <c r="X68" s="256"/>
      <c r="Y68" s="256"/>
      <c r="Z68" s="256"/>
      <c r="AA68" s="256"/>
    </row>
    <row r="69" spans="1:27" ht="15.75" customHeight="1" x14ac:dyDescent="0.2">
      <c r="A69" s="256"/>
      <c r="B69" s="6"/>
      <c r="C69" s="117"/>
      <c r="D69" s="774"/>
      <c r="E69" s="772"/>
      <c r="F69" s="773"/>
      <c r="G69" s="704"/>
      <c r="H69" s="735"/>
      <c r="I69" s="589"/>
      <c r="J69" s="589"/>
      <c r="K69" s="589"/>
      <c r="L69" s="589"/>
      <c r="M69" s="589"/>
      <c r="N69" s="589"/>
      <c r="O69" s="589"/>
      <c r="P69" s="589"/>
      <c r="Q69" s="589"/>
      <c r="R69" s="589"/>
      <c r="S69" s="589"/>
      <c r="T69" s="717"/>
      <c r="U69" s="7"/>
      <c r="V69" s="256"/>
      <c r="W69" s="256"/>
      <c r="X69" s="256"/>
      <c r="Y69" s="256"/>
      <c r="Z69" s="256"/>
      <c r="AA69" s="256"/>
    </row>
    <row r="70" spans="1:27" ht="3.6" customHeight="1" x14ac:dyDescent="0.2">
      <c r="A70" s="256"/>
      <c r="B70" s="111"/>
      <c r="C70" s="118"/>
      <c r="D70" s="171"/>
      <c r="E70" s="171"/>
      <c r="F70" s="172"/>
      <c r="G70" s="8"/>
      <c r="H70" s="9"/>
      <c r="I70" s="10"/>
      <c r="J70" s="10"/>
      <c r="K70" s="10"/>
      <c r="L70" s="10"/>
      <c r="M70" s="10"/>
      <c r="N70" s="10"/>
      <c r="O70" s="10"/>
      <c r="P70" s="10"/>
      <c r="Q70" s="10"/>
      <c r="R70" s="10"/>
      <c r="S70" s="10"/>
      <c r="T70" s="10"/>
      <c r="U70" s="7"/>
      <c r="V70" s="256"/>
      <c r="W70" s="256"/>
      <c r="X70" s="256"/>
      <c r="Y70" s="256"/>
      <c r="Z70" s="256"/>
      <c r="AA70" s="256"/>
    </row>
    <row r="71" spans="1:27" ht="15.75" customHeight="1" x14ac:dyDescent="0.2">
      <c r="A71" s="256"/>
      <c r="B71" s="6"/>
      <c r="C71" s="117"/>
      <c r="D71" s="775" t="s">
        <v>2</v>
      </c>
      <c r="E71" s="776"/>
      <c r="F71" s="777"/>
      <c r="G71" s="768" t="s">
        <v>12</v>
      </c>
      <c r="H71" s="716" t="s">
        <v>263</v>
      </c>
      <c r="I71" s="589"/>
      <c r="J71" s="589"/>
      <c r="K71" s="589"/>
      <c r="L71" s="589"/>
      <c r="M71" s="589"/>
      <c r="N71" s="589"/>
      <c r="O71" s="589"/>
      <c r="P71" s="589"/>
      <c r="Q71" s="589"/>
      <c r="R71" s="589"/>
      <c r="S71" s="589"/>
      <c r="T71" s="717"/>
      <c r="U71" s="7"/>
      <c r="V71" s="256"/>
      <c r="W71" s="256"/>
      <c r="X71" s="256"/>
      <c r="Y71" s="256"/>
      <c r="Z71" s="256"/>
      <c r="AA71" s="256"/>
    </row>
    <row r="72" spans="1:27" ht="15.75" customHeight="1" x14ac:dyDescent="0.2">
      <c r="A72" s="256"/>
      <c r="B72" s="6"/>
      <c r="C72" s="117"/>
      <c r="D72" s="778"/>
      <c r="E72" s="779"/>
      <c r="F72" s="780"/>
      <c r="G72" s="770"/>
      <c r="H72" s="718"/>
      <c r="I72" s="719"/>
      <c r="J72" s="719"/>
      <c r="K72" s="719"/>
      <c r="L72" s="719"/>
      <c r="M72" s="719"/>
      <c r="N72" s="719"/>
      <c r="O72" s="719"/>
      <c r="P72" s="719"/>
      <c r="Q72" s="719"/>
      <c r="R72" s="719"/>
      <c r="S72" s="719"/>
      <c r="T72" s="720"/>
      <c r="U72" s="7"/>
      <c r="V72" s="256"/>
      <c r="W72" s="256"/>
      <c r="X72" s="256"/>
      <c r="Y72" s="256"/>
      <c r="Z72" s="256"/>
      <c r="AA72" s="256"/>
    </row>
    <row r="73" spans="1:27" ht="15.75" customHeight="1" x14ac:dyDescent="0.2">
      <c r="A73" s="256"/>
      <c r="B73" s="6"/>
      <c r="C73" s="117"/>
      <c r="D73" s="778"/>
      <c r="E73" s="779"/>
      <c r="F73" s="780"/>
      <c r="G73" s="766">
        <v>1</v>
      </c>
      <c r="H73" s="705" t="s">
        <v>264</v>
      </c>
      <c r="I73" s="706"/>
      <c r="J73" s="706"/>
      <c r="K73" s="706"/>
      <c r="L73" s="706"/>
      <c r="M73" s="706"/>
      <c r="N73" s="706"/>
      <c r="O73" s="706"/>
      <c r="P73" s="706"/>
      <c r="Q73" s="706"/>
      <c r="R73" s="706"/>
      <c r="S73" s="706"/>
      <c r="T73" s="711"/>
      <c r="U73" s="7"/>
      <c r="V73" s="256"/>
      <c r="W73" s="256"/>
      <c r="X73" s="256"/>
      <c r="Y73" s="256"/>
      <c r="Z73" s="256"/>
      <c r="AA73" s="256"/>
    </row>
    <row r="74" spans="1:27" ht="15.75" customHeight="1" x14ac:dyDescent="0.2">
      <c r="A74" s="256"/>
      <c r="B74" s="6"/>
      <c r="C74" s="117"/>
      <c r="D74" s="778"/>
      <c r="E74" s="779"/>
      <c r="F74" s="780"/>
      <c r="G74" s="704"/>
      <c r="H74" s="708"/>
      <c r="I74" s="709"/>
      <c r="J74" s="709"/>
      <c r="K74" s="709"/>
      <c r="L74" s="709"/>
      <c r="M74" s="709"/>
      <c r="N74" s="709"/>
      <c r="O74" s="709"/>
      <c r="P74" s="709"/>
      <c r="Q74" s="709"/>
      <c r="R74" s="709"/>
      <c r="S74" s="709"/>
      <c r="T74" s="712"/>
      <c r="U74" s="7"/>
      <c r="V74" s="256"/>
      <c r="W74" s="256"/>
      <c r="X74" s="256"/>
      <c r="Y74" s="256"/>
      <c r="Z74" s="256"/>
      <c r="AA74" s="256"/>
    </row>
    <row r="75" spans="1:27" ht="15.75" customHeight="1" x14ac:dyDescent="0.2">
      <c r="A75" s="256"/>
      <c r="B75" s="6"/>
      <c r="C75" s="117"/>
      <c r="D75" s="778"/>
      <c r="E75" s="779"/>
      <c r="F75" s="780"/>
      <c r="G75" s="767">
        <v>2</v>
      </c>
      <c r="H75" s="705" t="s">
        <v>265</v>
      </c>
      <c r="I75" s="706"/>
      <c r="J75" s="706"/>
      <c r="K75" s="706"/>
      <c r="L75" s="706"/>
      <c r="M75" s="706"/>
      <c r="N75" s="706"/>
      <c r="O75" s="706"/>
      <c r="P75" s="706"/>
      <c r="Q75" s="706"/>
      <c r="R75" s="706"/>
      <c r="S75" s="706"/>
      <c r="T75" s="711"/>
      <c r="U75" s="7"/>
      <c r="V75" s="256"/>
      <c r="W75" s="256"/>
      <c r="X75" s="256"/>
      <c r="Y75" s="256"/>
      <c r="Z75" s="256"/>
      <c r="AA75" s="256"/>
    </row>
    <row r="76" spans="1:27" ht="31.5" customHeight="1" x14ac:dyDescent="0.2">
      <c r="A76" s="256"/>
      <c r="B76" s="6"/>
      <c r="C76" s="117"/>
      <c r="D76" s="778"/>
      <c r="E76" s="779"/>
      <c r="F76" s="780"/>
      <c r="G76" s="704"/>
      <c r="H76" s="708"/>
      <c r="I76" s="709"/>
      <c r="J76" s="709"/>
      <c r="K76" s="709"/>
      <c r="L76" s="709"/>
      <c r="M76" s="709"/>
      <c r="N76" s="709"/>
      <c r="O76" s="709"/>
      <c r="P76" s="709"/>
      <c r="Q76" s="709"/>
      <c r="R76" s="709"/>
      <c r="S76" s="709"/>
      <c r="T76" s="712"/>
      <c r="U76" s="7"/>
      <c r="V76" s="256"/>
      <c r="W76" s="256"/>
      <c r="X76" s="256"/>
      <c r="Y76" s="256"/>
      <c r="Z76" s="256"/>
      <c r="AA76" s="256"/>
    </row>
    <row r="77" spans="1:27" ht="15.75" customHeight="1" x14ac:dyDescent="0.2">
      <c r="A77" s="256"/>
      <c r="B77" s="6"/>
      <c r="C77" s="117"/>
      <c r="D77" s="778"/>
      <c r="E77" s="779"/>
      <c r="F77" s="780"/>
      <c r="G77" s="767">
        <v>3</v>
      </c>
      <c r="H77" s="705" t="s">
        <v>14</v>
      </c>
      <c r="I77" s="706"/>
      <c r="J77" s="706"/>
      <c r="K77" s="706"/>
      <c r="L77" s="706"/>
      <c r="M77" s="706"/>
      <c r="N77" s="706"/>
      <c r="O77" s="706"/>
      <c r="P77" s="706"/>
      <c r="Q77" s="706"/>
      <c r="R77" s="706"/>
      <c r="S77" s="706"/>
      <c r="T77" s="707"/>
      <c r="U77" s="7"/>
      <c r="V77" s="256"/>
      <c r="W77" s="256"/>
      <c r="X77" s="256"/>
      <c r="Y77" s="256"/>
      <c r="Z77" s="256"/>
      <c r="AA77" s="256"/>
    </row>
    <row r="78" spans="1:27" ht="15.75" customHeight="1" x14ac:dyDescent="0.2">
      <c r="A78" s="256"/>
      <c r="B78" s="6"/>
      <c r="C78" s="117"/>
      <c r="D78" s="781"/>
      <c r="E78" s="782"/>
      <c r="F78" s="783"/>
      <c r="G78" s="704"/>
      <c r="H78" s="708"/>
      <c r="I78" s="709"/>
      <c r="J78" s="709"/>
      <c r="K78" s="709"/>
      <c r="L78" s="709"/>
      <c r="M78" s="709"/>
      <c r="N78" s="709"/>
      <c r="O78" s="709"/>
      <c r="P78" s="709"/>
      <c r="Q78" s="709"/>
      <c r="R78" s="709"/>
      <c r="S78" s="709"/>
      <c r="T78" s="710"/>
      <c r="U78" s="7"/>
      <c r="V78" s="256"/>
      <c r="W78" s="256"/>
      <c r="X78" s="256"/>
      <c r="Y78" s="256"/>
      <c r="Z78" s="256"/>
      <c r="AA78" s="256"/>
    </row>
    <row r="79" spans="1:27" ht="3.6" customHeight="1" x14ac:dyDescent="0.2">
      <c r="A79" s="256"/>
      <c r="B79" s="6"/>
      <c r="C79" s="117"/>
      <c r="D79" s="173"/>
      <c r="E79" s="171"/>
      <c r="F79" s="172"/>
      <c r="G79" s="8"/>
      <c r="H79" s="9"/>
      <c r="I79" s="10"/>
      <c r="J79" s="10"/>
      <c r="K79" s="10"/>
      <c r="L79" s="10"/>
      <c r="M79" s="10"/>
      <c r="N79" s="10"/>
      <c r="O79" s="10"/>
      <c r="P79" s="10"/>
      <c r="Q79" s="10"/>
      <c r="R79" s="10"/>
      <c r="S79" s="10"/>
      <c r="T79" s="10"/>
      <c r="U79" s="7"/>
      <c r="V79" s="256"/>
      <c r="W79" s="256"/>
      <c r="X79" s="256"/>
      <c r="Y79" s="256"/>
      <c r="Z79" s="256"/>
      <c r="AA79" s="256"/>
    </row>
    <row r="80" spans="1:27" ht="15.75" customHeight="1" x14ac:dyDescent="0.2">
      <c r="A80" s="256"/>
      <c r="B80" s="6"/>
      <c r="C80" s="117"/>
      <c r="D80" s="775" t="s">
        <v>15</v>
      </c>
      <c r="E80" s="776"/>
      <c r="F80" s="777"/>
      <c r="G80" s="768" t="s">
        <v>12</v>
      </c>
      <c r="H80" s="716" t="s">
        <v>242</v>
      </c>
      <c r="I80" s="589"/>
      <c r="J80" s="589"/>
      <c r="K80" s="589"/>
      <c r="L80" s="589"/>
      <c r="M80" s="589"/>
      <c r="N80" s="589"/>
      <c r="O80" s="589"/>
      <c r="P80" s="589"/>
      <c r="Q80" s="589"/>
      <c r="R80" s="589"/>
      <c r="S80" s="589"/>
      <c r="T80" s="717"/>
      <c r="U80" s="7"/>
      <c r="V80" s="256"/>
      <c r="W80" s="256"/>
      <c r="X80" s="256"/>
      <c r="Y80" s="256"/>
      <c r="Z80" s="256"/>
      <c r="AA80" s="256"/>
    </row>
    <row r="81" spans="1:28" ht="15.75" customHeight="1" x14ac:dyDescent="0.2">
      <c r="A81" s="256"/>
      <c r="B81" s="6"/>
      <c r="C81" s="117"/>
      <c r="D81" s="778"/>
      <c r="E81" s="779"/>
      <c r="F81" s="780"/>
      <c r="G81" s="770"/>
      <c r="H81" s="718"/>
      <c r="I81" s="719"/>
      <c r="J81" s="719"/>
      <c r="K81" s="719"/>
      <c r="L81" s="719"/>
      <c r="M81" s="719"/>
      <c r="N81" s="719"/>
      <c r="O81" s="719"/>
      <c r="P81" s="719"/>
      <c r="Q81" s="719"/>
      <c r="R81" s="719"/>
      <c r="S81" s="719"/>
      <c r="T81" s="720"/>
      <c r="U81" s="7"/>
      <c r="V81" s="256"/>
      <c r="W81" s="256"/>
      <c r="X81" s="256"/>
      <c r="Y81" s="256"/>
      <c r="Z81" s="256"/>
      <c r="AA81" s="256"/>
    </row>
    <row r="82" spans="1:28" ht="15.75" customHeight="1" x14ac:dyDescent="0.2">
      <c r="A82" s="256"/>
      <c r="B82" s="6"/>
      <c r="C82" s="117"/>
      <c r="D82" s="778"/>
      <c r="E82" s="779"/>
      <c r="F82" s="780"/>
      <c r="G82" s="766">
        <v>1</v>
      </c>
      <c r="H82" s="705" t="s">
        <v>237</v>
      </c>
      <c r="I82" s="706"/>
      <c r="J82" s="706"/>
      <c r="K82" s="706"/>
      <c r="L82" s="706"/>
      <c r="M82" s="706"/>
      <c r="N82" s="706"/>
      <c r="O82" s="706"/>
      <c r="P82" s="706"/>
      <c r="Q82" s="706"/>
      <c r="R82" s="706"/>
      <c r="S82" s="706"/>
      <c r="T82" s="711"/>
      <c r="U82" s="7"/>
      <c r="V82" s="256"/>
      <c r="W82" s="256"/>
      <c r="X82" s="256"/>
      <c r="Y82" s="256"/>
      <c r="Z82" s="256"/>
      <c r="AA82" s="256"/>
    </row>
    <row r="83" spans="1:28" ht="15.75" customHeight="1" x14ac:dyDescent="0.2">
      <c r="A83" s="256"/>
      <c r="B83" s="6"/>
      <c r="C83" s="117"/>
      <c r="D83" s="778"/>
      <c r="E83" s="779"/>
      <c r="F83" s="780"/>
      <c r="G83" s="704"/>
      <c r="H83" s="708"/>
      <c r="I83" s="709"/>
      <c r="J83" s="709"/>
      <c r="K83" s="709"/>
      <c r="L83" s="709"/>
      <c r="M83" s="709"/>
      <c r="N83" s="709"/>
      <c r="O83" s="709"/>
      <c r="P83" s="709"/>
      <c r="Q83" s="709"/>
      <c r="R83" s="709"/>
      <c r="S83" s="709"/>
      <c r="T83" s="712"/>
      <c r="U83" s="7"/>
      <c r="V83" s="256"/>
      <c r="W83" s="256"/>
      <c r="X83" s="256"/>
      <c r="Y83" s="256"/>
      <c r="Z83" s="256"/>
      <c r="AA83" s="256"/>
    </row>
    <row r="84" spans="1:28" ht="15.75" customHeight="1" x14ac:dyDescent="0.2">
      <c r="A84" s="256"/>
      <c r="B84" s="6"/>
      <c r="C84" s="117"/>
      <c r="D84" s="778"/>
      <c r="E84" s="779"/>
      <c r="F84" s="780"/>
      <c r="G84" s="767">
        <v>2</v>
      </c>
      <c r="H84" s="705" t="s">
        <v>238</v>
      </c>
      <c r="I84" s="706"/>
      <c r="J84" s="706"/>
      <c r="K84" s="706"/>
      <c r="L84" s="706"/>
      <c r="M84" s="706"/>
      <c r="N84" s="706"/>
      <c r="O84" s="706"/>
      <c r="P84" s="706"/>
      <c r="Q84" s="706"/>
      <c r="R84" s="706"/>
      <c r="S84" s="706"/>
      <c r="T84" s="711"/>
      <c r="U84" s="7"/>
      <c r="V84" s="256"/>
      <c r="W84" s="256"/>
      <c r="X84" s="256"/>
      <c r="Y84" s="256"/>
      <c r="Z84" s="256"/>
      <c r="AA84" s="256"/>
    </row>
    <row r="85" spans="1:28" ht="15.75" customHeight="1" x14ac:dyDescent="0.2">
      <c r="A85" s="256"/>
      <c r="B85" s="6"/>
      <c r="C85" s="117"/>
      <c r="D85" s="781"/>
      <c r="E85" s="782"/>
      <c r="F85" s="783"/>
      <c r="G85" s="704"/>
      <c r="H85" s="708"/>
      <c r="I85" s="709"/>
      <c r="J85" s="709"/>
      <c r="K85" s="709"/>
      <c r="L85" s="709"/>
      <c r="M85" s="709"/>
      <c r="N85" s="709"/>
      <c r="O85" s="709"/>
      <c r="P85" s="709"/>
      <c r="Q85" s="709"/>
      <c r="R85" s="709"/>
      <c r="S85" s="709"/>
      <c r="T85" s="712"/>
      <c r="U85" s="7"/>
      <c r="V85" s="256"/>
      <c r="W85" s="256"/>
      <c r="X85" s="256"/>
      <c r="Y85" s="256"/>
      <c r="Z85" s="256"/>
      <c r="AA85" s="256"/>
    </row>
    <row r="86" spans="1:28" ht="3.6" customHeight="1" x14ac:dyDescent="0.2">
      <c r="A86" s="256"/>
      <c r="B86" s="6"/>
      <c r="C86" s="117"/>
      <c r="D86" s="173"/>
      <c r="E86" s="171"/>
      <c r="F86" s="172"/>
      <c r="G86" s="8"/>
      <c r="H86" s="9"/>
      <c r="I86" s="10"/>
      <c r="J86" s="10"/>
      <c r="K86" s="10"/>
      <c r="L86" s="10"/>
      <c r="M86" s="10"/>
      <c r="N86" s="10"/>
      <c r="O86" s="10"/>
      <c r="P86" s="10"/>
      <c r="Q86" s="10"/>
      <c r="R86" s="10"/>
      <c r="S86" s="10"/>
      <c r="T86" s="10"/>
      <c r="U86" s="7"/>
      <c r="V86" s="256"/>
      <c r="W86" s="256"/>
      <c r="X86" s="256"/>
      <c r="Y86" s="256"/>
      <c r="Z86" s="256"/>
      <c r="AA86" s="256"/>
    </row>
    <row r="87" spans="1:28" ht="15.75" customHeight="1" x14ac:dyDescent="0.2">
      <c r="A87" s="256"/>
      <c r="B87" s="6"/>
      <c r="C87" s="117"/>
      <c r="D87" s="771" t="s">
        <v>4</v>
      </c>
      <c r="E87" s="772"/>
      <c r="F87" s="773"/>
      <c r="G87" s="768" t="s">
        <v>12</v>
      </c>
      <c r="H87" s="716" t="s">
        <v>266</v>
      </c>
      <c r="I87" s="589"/>
      <c r="J87" s="589"/>
      <c r="K87" s="589"/>
      <c r="L87" s="589"/>
      <c r="M87" s="589"/>
      <c r="N87" s="589"/>
      <c r="O87" s="589"/>
      <c r="P87" s="589"/>
      <c r="Q87" s="589"/>
      <c r="R87" s="589"/>
      <c r="S87" s="589"/>
      <c r="T87" s="717"/>
      <c r="U87" s="7"/>
      <c r="V87" s="256"/>
      <c r="W87" s="256"/>
      <c r="X87" s="256"/>
      <c r="Y87" s="256"/>
      <c r="Z87" s="256"/>
      <c r="AA87" s="256"/>
    </row>
    <row r="88" spans="1:28" ht="15.75" customHeight="1" thickBot="1" x14ac:dyDescent="0.25">
      <c r="A88" s="256"/>
      <c r="B88" s="6"/>
      <c r="C88" s="117"/>
      <c r="D88" s="784"/>
      <c r="E88" s="785"/>
      <c r="F88" s="786"/>
      <c r="G88" s="769"/>
      <c r="H88" s="713"/>
      <c r="I88" s="730"/>
      <c r="J88" s="730"/>
      <c r="K88" s="730"/>
      <c r="L88" s="730"/>
      <c r="M88" s="730"/>
      <c r="N88" s="730"/>
      <c r="O88" s="730"/>
      <c r="P88" s="730"/>
      <c r="Q88" s="730"/>
      <c r="R88" s="730"/>
      <c r="S88" s="730"/>
      <c r="T88" s="731"/>
      <c r="U88" s="7"/>
      <c r="V88" s="256"/>
      <c r="W88" s="256"/>
      <c r="X88" s="256"/>
      <c r="Y88" s="256"/>
      <c r="Z88" s="256"/>
      <c r="AA88" s="256"/>
    </row>
    <row r="89" spans="1:28" ht="14.25" customHeight="1" thickBot="1" x14ac:dyDescent="0.25">
      <c r="A89" s="256"/>
      <c r="B89" s="256"/>
      <c r="C89" s="273"/>
      <c r="D89" s="26"/>
      <c r="E89" s="26"/>
      <c r="F89" s="26"/>
      <c r="G89" s="26"/>
      <c r="H89" s="26"/>
      <c r="I89" s="26"/>
      <c r="J89" s="256"/>
      <c r="K89" s="26"/>
      <c r="L89" s="26"/>
      <c r="M89" s="26"/>
      <c r="N89" s="26"/>
      <c r="O89" s="26"/>
      <c r="P89" s="26"/>
      <c r="Q89" s="273"/>
      <c r="R89" s="256"/>
      <c r="S89" s="256"/>
      <c r="T89" s="256"/>
      <c r="U89" s="256"/>
      <c r="V89" s="256"/>
      <c r="W89" s="256"/>
      <c r="X89" s="256"/>
      <c r="Y89" s="256"/>
      <c r="Z89" s="256"/>
      <c r="AA89" s="256"/>
      <c r="AB89" s="256"/>
    </row>
    <row r="90" spans="1:28" ht="14.25" customHeight="1" x14ac:dyDescent="0.2">
      <c r="A90" s="256"/>
      <c r="B90" s="256"/>
      <c r="C90" s="273"/>
      <c r="D90" s="256"/>
      <c r="E90" s="256"/>
      <c r="F90" s="256"/>
      <c r="G90" s="256"/>
      <c r="H90" s="256"/>
      <c r="I90" s="256"/>
      <c r="J90" s="256"/>
      <c r="K90" s="256"/>
      <c r="L90" s="256"/>
      <c r="M90" s="256"/>
      <c r="N90" s="256"/>
      <c r="O90" s="256"/>
      <c r="P90" s="256"/>
      <c r="Q90" s="273"/>
      <c r="R90" s="256"/>
      <c r="S90" s="256"/>
      <c r="T90" s="256"/>
      <c r="U90" s="256"/>
      <c r="V90" s="256"/>
      <c r="W90" s="256"/>
      <c r="X90" s="256"/>
      <c r="Y90" s="256"/>
      <c r="Z90" s="256"/>
      <c r="AA90" s="256"/>
      <c r="AB90" s="256"/>
    </row>
    <row r="91" spans="1:28" ht="14.25" customHeight="1" x14ac:dyDescent="0.2">
      <c r="A91" s="256"/>
      <c r="B91" s="256"/>
      <c r="C91" s="273"/>
      <c r="D91" s="256"/>
      <c r="E91" s="256"/>
      <c r="F91" s="256"/>
      <c r="G91" s="256"/>
      <c r="H91" s="256"/>
      <c r="I91" s="256"/>
      <c r="J91" s="256"/>
      <c r="K91" s="256"/>
      <c r="L91" s="256"/>
      <c r="M91" s="256"/>
      <c r="N91" s="256"/>
      <c r="O91" s="256"/>
      <c r="P91" s="256"/>
      <c r="Q91" s="273"/>
      <c r="R91" s="256"/>
      <c r="S91" s="256"/>
      <c r="T91" s="256"/>
      <c r="U91" s="256"/>
      <c r="V91" s="256"/>
      <c r="W91" s="256"/>
      <c r="X91" s="256"/>
      <c r="Y91" s="256"/>
      <c r="Z91" s="256"/>
      <c r="AA91" s="256"/>
      <c r="AB91" s="256"/>
    </row>
    <row r="92" spans="1:28" ht="14.25" customHeight="1" x14ac:dyDescent="0.2">
      <c r="A92" s="256"/>
      <c r="B92" s="256"/>
      <c r="C92" s="273"/>
      <c r="D92" s="256"/>
      <c r="E92" s="256"/>
      <c r="F92" s="256"/>
      <c r="G92" s="256"/>
      <c r="H92" s="256"/>
      <c r="I92" s="256"/>
      <c r="J92" s="256"/>
      <c r="K92" s="256"/>
      <c r="L92" s="256"/>
      <c r="M92" s="256"/>
      <c r="N92" s="256"/>
      <c r="O92" s="256"/>
      <c r="P92" s="256"/>
      <c r="Q92" s="273"/>
      <c r="R92" s="256"/>
      <c r="S92" s="256"/>
      <c r="T92" s="256"/>
      <c r="U92" s="256"/>
      <c r="V92" s="256"/>
      <c r="W92" s="256"/>
      <c r="X92" s="256"/>
      <c r="Y92" s="256"/>
      <c r="Z92" s="256"/>
      <c r="AA92" s="256"/>
      <c r="AB92" s="256"/>
    </row>
    <row r="93" spans="1:28" ht="14.25" customHeight="1" x14ac:dyDescent="0.2">
      <c r="A93" s="256"/>
      <c r="B93" s="256"/>
      <c r="C93" s="273"/>
      <c r="D93" s="256"/>
      <c r="E93" s="256"/>
      <c r="F93" s="256"/>
      <c r="G93" s="256"/>
      <c r="H93" s="256"/>
      <c r="I93" s="256"/>
      <c r="J93" s="256"/>
      <c r="K93" s="256"/>
      <c r="L93" s="256"/>
      <c r="M93" s="256"/>
      <c r="N93" s="256"/>
      <c r="O93" s="256"/>
      <c r="P93" s="256"/>
      <c r="Q93" s="273"/>
      <c r="R93" s="256"/>
      <c r="S93" s="256"/>
      <c r="T93" s="256"/>
      <c r="U93" s="256"/>
      <c r="V93" s="256"/>
      <c r="W93" s="256"/>
      <c r="X93" s="256"/>
      <c r="Y93" s="256"/>
      <c r="Z93" s="256"/>
      <c r="AA93" s="256"/>
      <c r="AB93" s="256"/>
    </row>
    <row r="94" spans="1:28" ht="14.25" customHeight="1" x14ac:dyDescent="0.2">
      <c r="A94" s="256"/>
      <c r="B94" s="256"/>
      <c r="C94" s="273"/>
      <c r="D94" s="256"/>
      <c r="E94" s="256"/>
      <c r="F94" s="256"/>
      <c r="G94" s="256"/>
      <c r="H94" s="256"/>
      <c r="I94" s="256"/>
      <c r="J94" s="256"/>
      <c r="K94" s="256"/>
      <c r="L94" s="256"/>
      <c r="M94" s="256"/>
      <c r="N94" s="256"/>
      <c r="O94" s="256"/>
      <c r="P94" s="256"/>
      <c r="Q94" s="273"/>
      <c r="R94" s="256"/>
      <c r="S94" s="256"/>
      <c r="T94" s="256"/>
      <c r="U94" s="256"/>
      <c r="V94" s="256"/>
      <c r="W94" s="256"/>
      <c r="X94" s="256"/>
      <c r="Y94" s="256"/>
      <c r="Z94" s="256"/>
      <c r="AA94" s="256"/>
      <c r="AB94" s="256"/>
    </row>
    <row r="95" spans="1:28" ht="14.25" customHeight="1" x14ac:dyDescent="0.2">
      <c r="A95" s="256"/>
      <c r="B95" s="256"/>
      <c r="C95" s="273"/>
      <c r="D95" s="256"/>
      <c r="E95" s="256"/>
      <c r="F95" s="256"/>
      <c r="G95" s="256"/>
      <c r="H95" s="256"/>
      <c r="I95" s="256"/>
      <c r="J95" s="256"/>
      <c r="K95" s="256"/>
      <c r="L95" s="256"/>
      <c r="M95" s="256"/>
      <c r="N95" s="256"/>
      <c r="O95" s="256"/>
      <c r="P95" s="256"/>
      <c r="Q95" s="273"/>
      <c r="R95" s="256"/>
      <c r="S95" s="256"/>
      <c r="T95" s="256"/>
      <c r="U95" s="256"/>
      <c r="V95" s="256"/>
      <c r="W95" s="256"/>
      <c r="X95" s="256"/>
      <c r="Y95" s="256"/>
      <c r="Z95" s="256"/>
      <c r="AA95" s="256"/>
      <c r="AB95" s="256"/>
    </row>
    <row r="96" spans="1:28" ht="13.5" customHeight="1" x14ac:dyDescent="0.2">
      <c r="A96" s="217"/>
      <c r="B96" s="217"/>
      <c r="C96" s="219"/>
      <c r="D96" s="217"/>
      <c r="E96" s="217"/>
      <c r="F96" s="220"/>
      <c r="G96" s="220"/>
      <c r="H96" s="220"/>
      <c r="I96" s="220"/>
      <c r="J96" s="220"/>
      <c r="K96" s="220"/>
      <c r="L96" s="220"/>
      <c r="M96" s="220"/>
      <c r="N96" s="220"/>
      <c r="O96" s="220"/>
      <c r="P96" s="217"/>
      <c r="Q96" s="217"/>
      <c r="R96" s="217"/>
      <c r="S96" s="217"/>
      <c r="T96" s="217"/>
      <c r="U96" s="217"/>
      <c r="V96" s="217"/>
      <c r="W96" s="217"/>
      <c r="X96" s="217"/>
      <c r="Y96" s="217"/>
      <c r="Z96" s="217"/>
      <c r="AA96" s="217"/>
    </row>
    <row r="97" spans="1:27" ht="15.75" customHeight="1" x14ac:dyDescent="0.2">
      <c r="A97" s="217"/>
      <c r="B97" s="217"/>
      <c r="C97" s="219"/>
      <c r="D97" s="217"/>
      <c r="E97" s="217"/>
      <c r="F97" s="220"/>
      <c r="G97" s="220"/>
      <c r="H97" s="220"/>
      <c r="I97" s="220"/>
      <c r="J97" s="220"/>
      <c r="K97" s="220"/>
      <c r="L97" s="220"/>
      <c r="M97" s="220"/>
      <c r="N97" s="220"/>
      <c r="O97" s="220"/>
      <c r="P97" s="217"/>
      <c r="Q97" s="217"/>
      <c r="R97" s="217"/>
      <c r="S97" s="217"/>
      <c r="T97" s="217"/>
      <c r="U97" s="217"/>
      <c r="V97" s="217"/>
      <c r="W97" s="217"/>
      <c r="X97" s="217"/>
      <c r="Y97" s="217"/>
      <c r="Z97" s="217"/>
      <c r="AA97" s="217"/>
    </row>
    <row r="98" spans="1:27" ht="15.75" customHeight="1" x14ac:dyDescent="0.2">
      <c r="A98" s="217"/>
      <c r="B98" s="217"/>
      <c r="C98" s="219"/>
      <c r="D98" s="217"/>
      <c r="E98" s="217"/>
      <c r="F98" s="220"/>
      <c r="G98" s="220"/>
      <c r="H98" s="220"/>
      <c r="I98" s="220"/>
      <c r="J98" s="220"/>
      <c r="K98" s="220"/>
      <c r="L98" s="220"/>
      <c r="M98" s="220"/>
      <c r="N98" s="220"/>
      <c r="O98" s="220"/>
      <c r="P98" s="217"/>
      <c r="Q98" s="217"/>
      <c r="R98" s="217"/>
      <c r="S98" s="217"/>
      <c r="T98" s="217"/>
      <c r="U98" s="217"/>
      <c r="V98" s="217"/>
      <c r="W98" s="217"/>
      <c r="X98" s="217"/>
      <c r="Y98" s="217"/>
      <c r="Z98" s="217"/>
      <c r="AA98" s="217"/>
    </row>
    <row r="99" spans="1:27" ht="15.75" customHeight="1" x14ac:dyDescent="0.2">
      <c r="A99" s="217"/>
      <c r="B99" s="217"/>
      <c r="C99" s="219"/>
      <c r="D99" s="217"/>
      <c r="E99" s="217"/>
      <c r="F99" s="220"/>
      <c r="G99" s="220"/>
      <c r="H99" s="220"/>
      <c r="I99" s="220"/>
      <c r="J99" s="220"/>
      <c r="K99" s="220"/>
      <c r="L99" s="220"/>
      <c r="M99" s="220"/>
      <c r="N99" s="220"/>
      <c r="O99" s="220"/>
      <c r="P99" s="217"/>
      <c r="Q99" s="217"/>
      <c r="R99" s="217"/>
      <c r="S99" s="217"/>
      <c r="T99" s="217"/>
      <c r="U99" s="217"/>
      <c r="V99" s="217"/>
      <c r="W99" s="217"/>
      <c r="X99" s="217"/>
      <c r="Y99" s="217"/>
      <c r="Z99" s="217"/>
      <c r="AA99" s="217"/>
    </row>
    <row r="100" spans="1:27" ht="15.75" customHeight="1" x14ac:dyDescent="0.2">
      <c r="A100" s="217"/>
      <c r="B100" s="217"/>
      <c r="C100" s="219"/>
      <c r="D100" s="217"/>
      <c r="E100" s="217"/>
      <c r="F100" s="220"/>
      <c r="G100" s="220"/>
      <c r="H100" s="220"/>
      <c r="I100" s="220"/>
      <c r="J100" s="220"/>
      <c r="K100" s="220"/>
      <c r="L100" s="220"/>
      <c r="M100" s="220"/>
      <c r="N100" s="220"/>
      <c r="O100" s="220"/>
      <c r="P100" s="217"/>
      <c r="Q100" s="217"/>
      <c r="R100" s="217"/>
      <c r="S100" s="217"/>
      <c r="T100" s="217"/>
      <c r="U100" s="217"/>
      <c r="V100" s="217"/>
      <c r="W100" s="217"/>
      <c r="X100" s="217"/>
      <c r="Y100" s="217"/>
      <c r="Z100" s="217"/>
      <c r="AA100" s="217"/>
    </row>
    <row r="101" spans="1:27" ht="15.75" customHeight="1" x14ac:dyDescent="0.2">
      <c r="A101" s="217"/>
      <c r="B101" s="217"/>
      <c r="C101" s="219"/>
      <c r="D101" s="217"/>
      <c r="E101" s="217"/>
      <c r="F101" s="220"/>
      <c r="G101" s="220"/>
      <c r="H101" s="220"/>
      <c r="I101" s="220"/>
      <c r="J101" s="220"/>
      <c r="K101" s="220"/>
      <c r="L101" s="220"/>
      <c r="M101" s="220"/>
      <c r="N101" s="220"/>
      <c r="O101" s="220"/>
      <c r="P101" s="217"/>
      <c r="Q101" s="217"/>
      <c r="R101" s="217"/>
      <c r="S101" s="217"/>
      <c r="T101" s="217"/>
      <c r="U101" s="217"/>
      <c r="V101" s="217"/>
      <c r="W101" s="217"/>
      <c r="X101" s="217"/>
      <c r="Y101" s="217"/>
      <c r="Z101" s="217"/>
      <c r="AA101" s="217"/>
    </row>
    <row r="102" spans="1:27" ht="15.75" customHeight="1" x14ac:dyDescent="0.2">
      <c r="A102" s="217"/>
      <c r="B102" s="217"/>
      <c r="C102" s="219"/>
      <c r="D102" s="217"/>
      <c r="E102" s="217"/>
      <c r="F102" s="220"/>
      <c r="G102" s="220"/>
      <c r="H102" s="220"/>
      <c r="I102" s="220"/>
      <c r="J102" s="220"/>
      <c r="K102" s="220"/>
      <c r="L102" s="220"/>
      <c r="M102" s="220"/>
      <c r="N102" s="220"/>
      <c r="O102" s="220"/>
      <c r="P102" s="217"/>
      <c r="Q102" s="217"/>
      <c r="R102" s="217"/>
      <c r="S102" s="217"/>
      <c r="T102" s="217"/>
      <c r="U102" s="217"/>
      <c r="V102" s="217"/>
      <c r="W102" s="217"/>
      <c r="X102" s="217"/>
      <c r="Y102" s="217"/>
      <c r="Z102" s="217"/>
      <c r="AA102" s="217"/>
    </row>
    <row r="103" spans="1:27" ht="15.75" customHeight="1" x14ac:dyDescent="0.2">
      <c r="A103" s="217"/>
      <c r="B103" s="217"/>
      <c r="C103" s="219"/>
      <c r="D103" s="217"/>
      <c r="E103" s="217"/>
      <c r="F103" s="220"/>
      <c r="G103" s="220"/>
      <c r="H103" s="220"/>
      <c r="I103" s="220"/>
      <c r="J103" s="220"/>
      <c r="K103" s="220"/>
      <c r="L103" s="220"/>
      <c r="M103" s="220"/>
      <c r="N103" s="220"/>
      <c r="O103" s="220"/>
      <c r="P103" s="217"/>
      <c r="Q103" s="217"/>
      <c r="R103" s="217"/>
      <c r="S103" s="217"/>
      <c r="T103" s="217"/>
      <c r="U103" s="217"/>
      <c r="V103" s="217"/>
      <c r="W103" s="217"/>
      <c r="X103" s="217"/>
      <c r="Y103" s="217"/>
      <c r="Z103" s="217"/>
      <c r="AA103" s="217"/>
    </row>
    <row r="104" spans="1:27" ht="15.75" customHeight="1" x14ac:dyDescent="0.2">
      <c r="A104" s="217"/>
      <c r="B104" s="217"/>
      <c r="C104" s="219"/>
      <c r="D104" s="217"/>
      <c r="E104" s="217"/>
      <c r="F104" s="220"/>
      <c r="G104" s="220"/>
      <c r="H104" s="220"/>
      <c r="I104" s="220"/>
      <c r="J104" s="220"/>
      <c r="K104" s="220"/>
      <c r="L104" s="220"/>
      <c r="M104" s="220"/>
      <c r="N104" s="220"/>
      <c r="O104" s="220"/>
      <c r="P104" s="217"/>
      <c r="Q104" s="217"/>
      <c r="R104" s="217"/>
      <c r="S104" s="217"/>
      <c r="T104" s="217"/>
      <c r="U104" s="217"/>
      <c r="V104" s="217"/>
      <c r="W104" s="217"/>
      <c r="X104" s="217"/>
      <c r="Y104" s="217"/>
      <c r="Z104" s="217"/>
      <c r="AA104" s="217"/>
    </row>
    <row r="105" spans="1:27" ht="15.75" customHeight="1" x14ac:dyDescent="0.2">
      <c r="A105" s="217"/>
      <c r="B105" s="217"/>
      <c r="C105" s="219"/>
      <c r="D105" s="217"/>
      <c r="E105" s="217"/>
      <c r="F105" s="220"/>
      <c r="G105" s="220"/>
      <c r="H105" s="220"/>
      <c r="I105" s="220"/>
      <c r="J105" s="220"/>
      <c r="K105" s="220"/>
      <c r="L105" s="220"/>
      <c r="M105" s="220"/>
      <c r="N105" s="220"/>
      <c r="O105" s="220"/>
      <c r="P105" s="217"/>
      <c r="Q105" s="217"/>
      <c r="R105" s="217"/>
      <c r="S105" s="217"/>
      <c r="T105" s="217"/>
      <c r="U105" s="217"/>
      <c r="V105" s="217"/>
      <c r="W105" s="217"/>
      <c r="X105" s="217"/>
      <c r="Y105" s="217"/>
      <c r="Z105" s="217"/>
      <c r="AA105" s="217"/>
    </row>
    <row r="106" spans="1:27" ht="15.75" customHeight="1" x14ac:dyDescent="0.2">
      <c r="A106" s="217"/>
      <c r="B106" s="217"/>
      <c r="C106" s="219"/>
      <c r="D106" s="217"/>
      <c r="E106" s="217"/>
      <c r="F106" s="220"/>
      <c r="G106" s="220"/>
      <c r="H106" s="220"/>
      <c r="I106" s="220"/>
      <c r="J106" s="220"/>
      <c r="K106" s="220"/>
      <c r="L106" s="220"/>
      <c r="M106" s="220"/>
      <c r="N106" s="220"/>
      <c r="O106" s="220"/>
      <c r="P106" s="217"/>
      <c r="Q106" s="217"/>
      <c r="R106" s="217"/>
      <c r="S106" s="217"/>
      <c r="T106" s="217"/>
      <c r="U106" s="217"/>
      <c r="V106" s="217"/>
      <c r="W106" s="217"/>
      <c r="X106" s="217"/>
      <c r="Y106" s="217"/>
      <c r="Z106" s="217"/>
      <c r="AA106" s="217"/>
    </row>
    <row r="107" spans="1:27" ht="15.75" customHeight="1" x14ac:dyDescent="0.2">
      <c r="A107" s="217"/>
      <c r="B107" s="217"/>
      <c r="C107" s="219"/>
      <c r="D107" s="217"/>
      <c r="E107" s="217"/>
      <c r="F107" s="220"/>
      <c r="G107" s="220"/>
      <c r="H107" s="220"/>
      <c r="I107" s="220"/>
      <c r="J107" s="220"/>
      <c r="K107" s="220"/>
      <c r="L107" s="220"/>
      <c r="M107" s="220"/>
      <c r="N107" s="220"/>
      <c r="O107" s="220"/>
      <c r="P107" s="217"/>
      <c r="Q107" s="217"/>
      <c r="R107" s="217"/>
      <c r="S107" s="217"/>
      <c r="T107" s="217"/>
      <c r="U107" s="217"/>
      <c r="V107" s="217"/>
      <c r="W107" s="217"/>
      <c r="X107" s="217"/>
      <c r="Y107" s="217"/>
      <c r="Z107" s="217"/>
      <c r="AA107" s="217"/>
    </row>
    <row r="108" spans="1:27" ht="15.75" customHeight="1" x14ac:dyDescent="0.2">
      <c r="A108" s="217"/>
      <c r="B108" s="217"/>
      <c r="C108" s="219"/>
      <c r="D108" s="217"/>
      <c r="E108" s="217"/>
      <c r="F108" s="220"/>
      <c r="G108" s="220"/>
      <c r="H108" s="220"/>
      <c r="I108" s="220"/>
      <c r="J108" s="220"/>
      <c r="K108" s="220"/>
      <c r="L108" s="220"/>
      <c r="M108" s="220"/>
      <c r="N108" s="220"/>
      <c r="O108" s="220"/>
      <c r="P108" s="217"/>
      <c r="Q108" s="217"/>
      <c r="R108" s="217"/>
      <c r="S108" s="217"/>
      <c r="T108" s="217"/>
      <c r="U108" s="217"/>
      <c r="V108" s="217"/>
      <c r="W108" s="217"/>
      <c r="X108" s="217"/>
      <c r="Y108" s="217"/>
      <c r="Z108" s="217"/>
      <c r="AA108" s="217"/>
    </row>
    <row r="109" spans="1:27" ht="15.75" customHeight="1" x14ac:dyDescent="0.2">
      <c r="A109" s="217"/>
      <c r="B109" s="217"/>
      <c r="C109" s="219"/>
      <c r="D109" s="217"/>
      <c r="E109" s="217"/>
      <c r="F109" s="220"/>
      <c r="G109" s="220"/>
      <c r="H109" s="220"/>
      <c r="I109" s="220"/>
      <c r="J109" s="220"/>
      <c r="K109" s="220"/>
      <c r="L109" s="220"/>
      <c r="M109" s="220"/>
      <c r="N109" s="220"/>
      <c r="O109" s="220"/>
      <c r="P109" s="217"/>
      <c r="Q109" s="217"/>
      <c r="R109" s="217"/>
      <c r="S109" s="217"/>
      <c r="T109" s="217"/>
      <c r="U109" s="217"/>
      <c r="V109" s="217"/>
      <c r="W109" s="217"/>
      <c r="X109" s="217"/>
      <c r="Y109" s="217"/>
      <c r="Z109" s="217"/>
      <c r="AA109" s="217"/>
    </row>
    <row r="110" spans="1:27" ht="15.75" customHeight="1" x14ac:dyDescent="0.2">
      <c r="A110" s="217"/>
      <c r="B110" s="217"/>
      <c r="C110" s="219"/>
      <c r="D110" s="217"/>
      <c r="E110" s="217"/>
      <c r="F110" s="220"/>
      <c r="G110" s="220"/>
      <c r="H110" s="220"/>
      <c r="I110" s="220"/>
      <c r="J110" s="220"/>
      <c r="K110" s="220"/>
      <c r="L110" s="220"/>
      <c r="M110" s="220"/>
      <c r="N110" s="220"/>
      <c r="O110" s="220"/>
      <c r="P110" s="217"/>
      <c r="Q110" s="217"/>
      <c r="R110" s="217"/>
      <c r="S110" s="217"/>
      <c r="T110" s="217"/>
      <c r="U110" s="217"/>
      <c r="V110" s="217"/>
      <c r="W110" s="217"/>
      <c r="X110" s="217"/>
      <c r="Y110" s="217"/>
      <c r="Z110" s="217"/>
      <c r="AA110" s="217"/>
    </row>
    <row r="111" spans="1:27" ht="15.75" customHeight="1" x14ac:dyDescent="0.2">
      <c r="A111" s="217"/>
      <c r="B111" s="217"/>
      <c r="C111" s="219"/>
      <c r="D111" s="217"/>
      <c r="E111" s="217"/>
      <c r="F111" s="220"/>
      <c r="G111" s="220"/>
      <c r="H111" s="220"/>
      <c r="I111" s="220"/>
      <c r="J111" s="220"/>
      <c r="K111" s="220"/>
      <c r="L111" s="220"/>
      <c r="M111" s="220"/>
      <c r="N111" s="220"/>
      <c r="O111" s="220"/>
      <c r="P111" s="217"/>
      <c r="Q111" s="217"/>
      <c r="R111" s="217"/>
      <c r="S111" s="217"/>
      <c r="T111" s="217"/>
      <c r="U111" s="217"/>
      <c r="V111" s="217"/>
      <c r="W111" s="217"/>
      <c r="X111" s="217"/>
      <c r="Y111" s="217"/>
      <c r="Z111" s="217"/>
      <c r="AA111" s="217"/>
    </row>
    <row r="112" spans="1:27" ht="15.75" customHeight="1" x14ac:dyDescent="0.2">
      <c r="A112" s="217"/>
      <c r="B112" s="217"/>
      <c r="C112" s="219"/>
      <c r="D112" s="217"/>
      <c r="E112" s="217"/>
      <c r="F112" s="220"/>
      <c r="G112" s="220"/>
      <c r="H112" s="220"/>
      <c r="I112" s="220"/>
      <c r="J112" s="220"/>
      <c r="K112" s="220"/>
      <c r="L112" s="220"/>
      <c r="M112" s="220"/>
      <c r="N112" s="220"/>
      <c r="O112" s="220"/>
      <c r="P112" s="217"/>
      <c r="Q112" s="217"/>
      <c r="R112" s="217"/>
      <c r="S112" s="217"/>
      <c r="T112" s="217"/>
      <c r="U112" s="217"/>
      <c r="V112" s="217"/>
      <c r="W112" s="217"/>
      <c r="X112" s="217"/>
      <c r="Y112" s="217"/>
      <c r="Z112" s="217"/>
      <c r="AA112" s="217"/>
    </row>
    <row r="113" spans="1:27" ht="15.75" customHeight="1" x14ac:dyDescent="0.2">
      <c r="A113" s="217"/>
      <c r="B113" s="217"/>
      <c r="C113" s="219"/>
      <c r="D113" s="217"/>
      <c r="E113" s="217"/>
      <c r="F113" s="220"/>
      <c r="G113" s="220"/>
      <c r="H113" s="220"/>
      <c r="I113" s="220"/>
      <c r="J113" s="220"/>
      <c r="K113" s="220"/>
      <c r="L113" s="220"/>
      <c r="M113" s="220"/>
      <c r="N113" s="220"/>
      <c r="O113" s="220"/>
      <c r="P113" s="217"/>
      <c r="Q113" s="217"/>
      <c r="R113" s="217"/>
      <c r="S113" s="217"/>
      <c r="T113" s="217"/>
      <c r="U113" s="217"/>
      <c r="V113" s="217"/>
      <c r="W113" s="217"/>
      <c r="X113" s="217"/>
      <c r="Y113" s="217"/>
      <c r="Z113" s="217"/>
      <c r="AA113" s="217"/>
    </row>
    <row r="114" spans="1:27" ht="15.75" customHeight="1" x14ac:dyDescent="0.2">
      <c r="A114" s="217"/>
      <c r="B114" s="217"/>
      <c r="C114" s="219"/>
      <c r="D114" s="217"/>
      <c r="E114" s="217"/>
      <c r="F114" s="220"/>
      <c r="G114" s="220"/>
      <c r="H114" s="220"/>
      <c r="I114" s="220"/>
      <c r="J114" s="220"/>
      <c r="K114" s="220"/>
      <c r="L114" s="220"/>
      <c r="M114" s="220"/>
      <c r="N114" s="220"/>
      <c r="O114" s="220"/>
      <c r="P114" s="217"/>
      <c r="Q114" s="217"/>
      <c r="R114" s="217"/>
      <c r="S114" s="217"/>
      <c r="T114" s="217"/>
      <c r="U114" s="217"/>
      <c r="V114" s="217"/>
      <c r="W114" s="217"/>
      <c r="X114" s="217"/>
      <c r="Y114" s="217"/>
      <c r="Z114" s="217"/>
      <c r="AA114" s="217"/>
    </row>
    <row r="115" spans="1:27" ht="15.75" customHeight="1" x14ac:dyDescent="0.2">
      <c r="A115" s="217"/>
      <c r="B115" s="217"/>
      <c r="C115" s="219"/>
      <c r="D115" s="217"/>
      <c r="E115" s="217"/>
      <c r="F115" s="220"/>
      <c r="G115" s="220"/>
      <c r="H115" s="220"/>
      <c r="I115" s="220"/>
      <c r="J115" s="220"/>
      <c r="K115" s="220"/>
      <c r="L115" s="220"/>
      <c r="M115" s="220"/>
      <c r="N115" s="220"/>
      <c r="O115" s="220"/>
      <c r="P115" s="217"/>
      <c r="Q115" s="217"/>
      <c r="R115" s="217"/>
      <c r="S115" s="217"/>
      <c r="T115" s="217"/>
      <c r="U115" s="217"/>
      <c r="V115" s="217"/>
      <c r="W115" s="217"/>
      <c r="X115" s="217"/>
      <c r="Y115" s="217"/>
      <c r="Z115" s="217"/>
      <c r="AA115" s="217"/>
    </row>
    <row r="116" spans="1:27" ht="15.75" customHeight="1" x14ac:dyDescent="0.2">
      <c r="A116" s="217"/>
      <c r="B116" s="217"/>
      <c r="C116" s="219"/>
      <c r="D116" s="217"/>
      <c r="E116" s="217"/>
      <c r="F116" s="220"/>
      <c r="G116" s="220"/>
      <c r="H116" s="220"/>
      <c r="I116" s="220"/>
      <c r="J116" s="220"/>
      <c r="K116" s="220"/>
      <c r="L116" s="220"/>
      <c r="M116" s="220"/>
      <c r="N116" s="220"/>
      <c r="O116" s="220"/>
      <c r="P116" s="217"/>
      <c r="Q116" s="217"/>
      <c r="R116" s="217"/>
      <c r="S116" s="217"/>
      <c r="T116" s="217"/>
      <c r="U116" s="217"/>
      <c r="V116" s="217"/>
      <c r="W116" s="217"/>
      <c r="X116" s="217"/>
      <c r="Y116" s="217"/>
      <c r="Z116" s="217"/>
      <c r="AA116" s="217"/>
    </row>
    <row r="117" spans="1:27" ht="15.75" customHeight="1" x14ac:dyDescent="0.2">
      <c r="A117" s="217"/>
      <c r="B117" s="217"/>
      <c r="C117" s="219"/>
      <c r="D117" s="217"/>
      <c r="E117" s="217"/>
      <c r="F117" s="220"/>
      <c r="G117" s="220"/>
      <c r="H117" s="220"/>
      <c r="I117" s="220"/>
      <c r="J117" s="220"/>
      <c r="K117" s="220"/>
      <c r="L117" s="220"/>
      <c r="M117" s="220"/>
      <c r="N117" s="220"/>
      <c r="O117" s="220"/>
      <c r="P117" s="217"/>
      <c r="Q117" s="217"/>
      <c r="R117" s="217"/>
      <c r="S117" s="217"/>
      <c r="T117" s="217"/>
      <c r="U117" s="217"/>
      <c r="V117" s="217"/>
      <c r="W117" s="217"/>
      <c r="X117" s="217"/>
      <c r="Y117" s="217"/>
      <c r="Z117" s="217"/>
      <c r="AA117" s="217"/>
    </row>
    <row r="118" spans="1:27" ht="15.75" customHeight="1" x14ac:dyDescent="0.2">
      <c r="A118" s="217"/>
      <c r="B118" s="217"/>
      <c r="C118" s="219"/>
      <c r="D118" s="217"/>
      <c r="E118" s="217"/>
      <c r="F118" s="220"/>
      <c r="G118" s="220"/>
      <c r="H118" s="220"/>
      <c r="I118" s="220"/>
      <c r="J118" s="220"/>
      <c r="K118" s="220"/>
      <c r="L118" s="220"/>
      <c r="M118" s="220"/>
      <c r="N118" s="220"/>
      <c r="O118" s="220"/>
      <c r="P118" s="217"/>
      <c r="Q118" s="217"/>
      <c r="R118" s="217"/>
      <c r="S118" s="217"/>
      <c r="T118" s="217"/>
      <c r="U118" s="217"/>
      <c r="V118" s="217"/>
      <c r="W118" s="217"/>
      <c r="X118" s="217"/>
      <c r="Y118" s="217"/>
      <c r="Z118" s="217"/>
      <c r="AA118" s="217"/>
    </row>
    <row r="119" spans="1:27" ht="15.75" customHeight="1" x14ac:dyDescent="0.2">
      <c r="A119" s="217"/>
      <c r="B119" s="217"/>
      <c r="C119" s="219"/>
      <c r="D119" s="217"/>
      <c r="E119" s="217"/>
      <c r="F119" s="220"/>
      <c r="G119" s="220"/>
      <c r="H119" s="220"/>
      <c r="I119" s="220"/>
      <c r="J119" s="220"/>
      <c r="K119" s="220"/>
      <c r="L119" s="220"/>
      <c r="M119" s="220"/>
      <c r="N119" s="220"/>
      <c r="O119" s="220"/>
      <c r="P119" s="217"/>
      <c r="Q119" s="217"/>
      <c r="R119" s="217"/>
      <c r="S119" s="217"/>
      <c r="T119" s="217"/>
      <c r="U119" s="217"/>
      <c r="V119" s="217"/>
      <c r="W119" s="217"/>
      <c r="X119" s="217"/>
      <c r="Y119" s="217"/>
      <c r="Z119" s="217"/>
      <c r="AA119" s="217"/>
    </row>
    <row r="120" spans="1:27" ht="15.75" customHeight="1" x14ac:dyDescent="0.2">
      <c r="A120" s="217"/>
      <c r="B120" s="217"/>
      <c r="C120" s="219"/>
      <c r="D120" s="217"/>
      <c r="E120" s="217"/>
      <c r="F120" s="220"/>
      <c r="G120" s="220"/>
      <c r="H120" s="220"/>
      <c r="I120" s="220"/>
      <c r="J120" s="220"/>
      <c r="K120" s="220"/>
      <c r="L120" s="220"/>
      <c r="M120" s="220"/>
      <c r="N120" s="220"/>
      <c r="O120" s="220"/>
      <c r="P120" s="217"/>
      <c r="Q120" s="217"/>
      <c r="R120" s="217"/>
      <c r="S120" s="217"/>
      <c r="T120" s="217"/>
      <c r="U120" s="217"/>
      <c r="V120" s="217"/>
      <c r="W120" s="217"/>
      <c r="X120" s="217"/>
      <c r="Y120" s="217"/>
      <c r="Z120" s="217"/>
      <c r="AA120" s="217"/>
    </row>
    <row r="121" spans="1:27" ht="15.75" customHeight="1" x14ac:dyDescent="0.2">
      <c r="A121" s="217"/>
      <c r="B121" s="217"/>
      <c r="C121" s="219"/>
      <c r="D121" s="217"/>
      <c r="E121" s="217"/>
      <c r="F121" s="220"/>
      <c r="G121" s="220"/>
      <c r="H121" s="220"/>
      <c r="I121" s="220"/>
      <c r="J121" s="220"/>
      <c r="K121" s="220"/>
      <c r="L121" s="220"/>
      <c r="M121" s="220"/>
      <c r="N121" s="220"/>
      <c r="O121" s="220"/>
      <c r="P121" s="217"/>
      <c r="Q121" s="217"/>
      <c r="R121" s="217"/>
      <c r="S121" s="217"/>
      <c r="T121" s="217"/>
      <c r="U121" s="217"/>
      <c r="V121" s="217"/>
      <c r="W121" s="217"/>
      <c r="X121" s="217"/>
      <c r="Y121" s="217"/>
      <c r="Z121" s="217"/>
      <c r="AA121" s="217"/>
    </row>
    <row r="122" spans="1:27" ht="15.75" customHeight="1" x14ac:dyDescent="0.2">
      <c r="A122" s="217"/>
      <c r="B122" s="217"/>
      <c r="C122" s="219"/>
      <c r="D122" s="217"/>
      <c r="E122" s="217"/>
      <c r="F122" s="220"/>
      <c r="G122" s="220"/>
      <c r="H122" s="220"/>
      <c r="I122" s="220"/>
      <c r="J122" s="220"/>
      <c r="K122" s="220"/>
      <c r="L122" s="220"/>
      <c r="M122" s="220"/>
      <c r="N122" s="220"/>
      <c r="O122" s="220"/>
      <c r="P122" s="217"/>
      <c r="Q122" s="217"/>
      <c r="R122" s="217"/>
      <c r="S122" s="217"/>
      <c r="T122" s="217"/>
      <c r="U122" s="217"/>
      <c r="V122" s="217"/>
      <c r="W122" s="217"/>
      <c r="X122" s="217"/>
      <c r="Y122" s="217"/>
      <c r="Z122" s="217"/>
      <c r="AA122" s="217"/>
    </row>
    <row r="123" spans="1:27" ht="15.75" customHeight="1" x14ac:dyDescent="0.2">
      <c r="A123" s="217"/>
      <c r="B123" s="217"/>
      <c r="C123" s="219"/>
      <c r="D123" s="217"/>
      <c r="E123" s="217"/>
      <c r="F123" s="220"/>
      <c r="G123" s="220"/>
      <c r="H123" s="220"/>
      <c r="I123" s="220"/>
      <c r="J123" s="220"/>
      <c r="K123" s="220"/>
      <c r="L123" s="220"/>
      <c r="M123" s="220"/>
      <c r="N123" s="220"/>
      <c r="O123" s="220"/>
      <c r="P123" s="217"/>
      <c r="Q123" s="217"/>
      <c r="R123" s="217"/>
      <c r="S123" s="217"/>
      <c r="T123" s="217"/>
      <c r="U123" s="217"/>
      <c r="V123" s="217"/>
      <c r="W123" s="217"/>
      <c r="X123" s="217"/>
      <c r="Y123" s="217"/>
      <c r="Z123" s="217"/>
      <c r="AA123" s="217"/>
    </row>
    <row r="124" spans="1:27" ht="15.75" customHeight="1" x14ac:dyDescent="0.2">
      <c r="A124" s="217"/>
      <c r="B124" s="217"/>
      <c r="C124" s="219"/>
      <c r="D124" s="217"/>
      <c r="E124" s="217"/>
      <c r="F124" s="220"/>
      <c r="G124" s="220"/>
      <c r="H124" s="220"/>
      <c r="I124" s="220"/>
      <c r="J124" s="220"/>
      <c r="K124" s="220"/>
      <c r="L124" s="220"/>
      <c r="M124" s="220"/>
      <c r="N124" s="220"/>
      <c r="O124" s="220"/>
      <c r="P124" s="217"/>
      <c r="Q124" s="217"/>
      <c r="R124" s="217"/>
      <c r="S124" s="217"/>
      <c r="T124" s="217"/>
      <c r="U124" s="217"/>
      <c r="V124" s="217"/>
      <c r="W124" s="217"/>
      <c r="X124" s="217"/>
      <c r="Y124" s="217"/>
      <c r="Z124" s="217"/>
      <c r="AA124" s="217"/>
    </row>
    <row r="125" spans="1:27" ht="15.75" customHeight="1" x14ac:dyDescent="0.2">
      <c r="A125" s="217"/>
      <c r="B125" s="217"/>
      <c r="C125" s="219"/>
      <c r="D125" s="217"/>
      <c r="E125" s="217"/>
      <c r="F125" s="220"/>
      <c r="G125" s="220"/>
      <c r="H125" s="220"/>
      <c r="I125" s="220"/>
      <c r="J125" s="220"/>
      <c r="K125" s="220"/>
      <c r="L125" s="220"/>
      <c r="M125" s="220"/>
      <c r="N125" s="220"/>
      <c r="O125" s="220"/>
      <c r="P125" s="217"/>
      <c r="Q125" s="217"/>
      <c r="R125" s="217"/>
      <c r="S125" s="217"/>
      <c r="T125" s="217"/>
      <c r="U125" s="217"/>
      <c r="V125" s="217"/>
      <c r="W125" s="217"/>
      <c r="X125" s="217"/>
      <c r="Y125" s="217"/>
      <c r="Z125" s="217"/>
      <c r="AA125" s="217"/>
    </row>
    <row r="126" spans="1:27" ht="15.75" customHeight="1" x14ac:dyDescent="0.2">
      <c r="A126" s="217"/>
      <c r="B126" s="217"/>
      <c r="C126" s="219"/>
      <c r="D126" s="217"/>
      <c r="E126" s="217"/>
      <c r="F126" s="220"/>
      <c r="G126" s="220"/>
      <c r="H126" s="220"/>
      <c r="I126" s="220"/>
      <c r="J126" s="220"/>
      <c r="K126" s="220"/>
      <c r="L126" s="220"/>
      <c r="M126" s="220"/>
      <c r="N126" s="220"/>
      <c r="O126" s="220"/>
      <c r="P126" s="217"/>
      <c r="Q126" s="217"/>
      <c r="R126" s="217"/>
      <c r="S126" s="217"/>
      <c r="T126" s="217"/>
      <c r="U126" s="217"/>
      <c r="V126" s="217"/>
      <c r="W126" s="217"/>
      <c r="X126" s="217"/>
      <c r="Y126" s="217"/>
      <c r="Z126" s="217"/>
      <c r="AA126" s="217"/>
    </row>
    <row r="127" spans="1:27" ht="15.75" customHeight="1" x14ac:dyDescent="0.2">
      <c r="A127" s="217"/>
      <c r="B127" s="217"/>
      <c r="C127" s="219"/>
      <c r="D127" s="217"/>
      <c r="E127" s="217"/>
      <c r="F127" s="220"/>
      <c r="G127" s="220"/>
      <c r="H127" s="220"/>
      <c r="I127" s="220"/>
      <c r="J127" s="220"/>
      <c r="K127" s="220"/>
      <c r="L127" s="220"/>
      <c r="M127" s="220"/>
      <c r="N127" s="220"/>
      <c r="O127" s="220"/>
      <c r="P127" s="217"/>
      <c r="Q127" s="217"/>
      <c r="R127" s="217"/>
      <c r="S127" s="217"/>
      <c r="T127" s="217"/>
      <c r="U127" s="217"/>
      <c r="V127" s="217"/>
      <c r="W127" s="217"/>
      <c r="X127" s="217"/>
      <c r="Y127" s="217"/>
      <c r="Z127" s="217"/>
      <c r="AA127" s="217"/>
    </row>
    <row r="128" spans="1:27" ht="15.75" customHeight="1" x14ac:dyDescent="0.2">
      <c r="A128" s="217"/>
      <c r="B128" s="217"/>
      <c r="C128" s="219"/>
      <c r="D128" s="217"/>
      <c r="E128" s="217"/>
      <c r="F128" s="220"/>
      <c r="G128" s="220"/>
      <c r="H128" s="220"/>
      <c r="I128" s="220"/>
      <c r="J128" s="220"/>
      <c r="K128" s="220"/>
      <c r="L128" s="220"/>
      <c r="M128" s="220"/>
      <c r="N128" s="220"/>
      <c r="O128" s="220"/>
      <c r="P128" s="217"/>
      <c r="Q128" s="217"/>
      <c r="R128" s="217"/>
      <c r="S128" s="217"/>
      <c r="T128" s="217"/>
      <c r="U128" s="217"/>
      <c r="V128" s="217"/>
      <c r="W128" s="217"/>
      <c r="X128" s="217"/>
      <c r="Y128" s="217"/>
      <c r="Z128" s="217"/>
      <c r="AA128" s="217"/>
    </row>
    <row r="129" spans="1:27" ht="15.75" customHeight="1" x14ac:dyDescent="0.2">
      <c r="A129" s="217"/>
      <c r="B129" s="217"/>
      <c r="C129" s="219"/>
      <c r="D129" s="217"/>
      <c r="E129" s="217"/>
      <c r="F129" s="220"/>
      <c r="G129" s="220"/>
      <c r="H129" s="220"/>
      <c r="I129" s="220"/>
      <c r="J129" s="220"/>
      <c r="K129" s="220"/>
      <c r="L129" s="220"/>
      <c r="M129" s="220"/>
      <c r="N129" s="220"/>
      <c r="O129" s="220"/>
      <c r="P129" s="217"/>
      <c r="Q129" s="217"/>
      <c r="R129" s="217"/>
      <c r="S129" s="217"/>
      <c r="T129" s="217"/>
      <c r="U129" s="217"/>
      <c r="V129" s="217"/>
      <c r="W129" s="217"/>
      <c r="X129" s="217"/>
      <c r="Y129" s="217"/>
      <c r="Z129" s="217"/>
      <c r="AA129" s="217"/>
    </row>
    <row r="130" spans="1:27" ht="15.75" customHeight="1" x14ac:dyDescent="0.2">
      <c r="A130" s="217"/>
      <c r="B130" s="217"/>
      <c r="C130" s="219"/>
      <c r="D130" s="217"/>
      <c r="E130" s="217"/>
      <c r="F130" s="220"/>
      <c r="G130" s="220"/>
      <c r="H130" s="220"/>
      <c r="I130" s="220"/>
      <c r="J130" s="220"/>
      <c r="K130" s="220"/>
      <c r="L130" s="220"/>
      <c r="M130" s="220"/>
      <c r="N130" s="220"/>
      <c r="O130" s="220"/>
      <c r="P130" s="217"/>
      <c r="Q130" s="217"/>
      <c r="R130" s="217"/>
      <c r="S130" s="217"/>
      <c r="T130" s="217"/>
      <c r="U130" s="217"/>
      <c r="V130" s="217"/>
      <c r="W130" s="217"/>
      <c r="X130" s="217"/>
      <c r="Y130" s="217"/>
      <c r="Z130" s="217"/>
      <c r="AA130" s="217"/>
    </row>
    <row r="131" spans="1:27" ht="15.75" customHeight="1" x14ac:dyDescent="0.2">
      <c r="A131" s="217"/>
      <c r="B131" s="217"/>
      <c r="C131" s="219"/>
      <c r="D131" s="217"/>
      <c r="E131" s="217"/>
      <c r="F131" s="220"/>
      <c r="G131" s="220"/>
      <c r="H131" s="220"/>
      <c r="I131" s="220"/>
      <c r="J131" s="220"/>
      <c r="K131" s="220"/>
      <c r="L131" s="220"/>
      <c r="M131" s="220"/>
      <c r="N131" s="220"/>
      <c r="O131" s="220"/>
      <c r="P131" s="217"/>
      <c r="Q131" s="217"/>
      <c r="R131" s="217"/>
      <c r="S131" s="217"/>
      <c r="T131" s="217"/>
      <c r="U131" s="217"/>
      <c r="V131" s="217"/>
      <c r="W131" s="217"/>
      <c r="X131" s="217"/>
      <c r="Y131" s="217"/>
      <c r="Z131" s="217"/>
      <c r="AA131" s="217"/>
    </row>
    <row r="132" spans="1:27" ht="15.75" customHeight="1" x14ac:dyDescent="0.2">
      <c r="A132" s="217"/>
      <c r="B132" s="217"/>
      <c r="C132" s="219"/>
      <c r="D132" s="217"/>
      <c r="E132" s="217"/>
      <c r="F132" s="220"/>
      <c r="G132" s="220"/>
      <c r="H132" s="220"/>
      <c r="I132" s="220"/>
      <c r="J132" s="220"/>
      <c r="K132" s="220"/>
      <c r="L132" s="220"/>
      <c r="M132" s="220"/>
      <c r="N132" s="220"/>
      <c r="O132" s="220"/>
      <c r="P132" s="217"/>
      <c r="Q132" s="217"/>
      <c r="R132" s="217"/>
      <c r="S132" s="217"/>
      <c r="T132" s="217"/>
      <c r="U132" s="217"/>
      <c r="V132" s="217"/>
      <c r="W132" s="217"/>
      <c r="X132" s="217"/>
      <c r="Y132" s="217"/>
      <c r="Z132" s="217"/>
      <c r="AA132" s="217"/>
    </row>
    <row r="133" spans="1:27" ht="15.75" customHeight="1" x14ac:dyDescent="0.2">
      <c r="A133" s="217"/>
      <c r="B133" s="217"/>
      <c r="C133" s="219"/>
      <c r="D133" s="217"/>
      <c r="E133" s="217"/>
      <c r="F133" s="220"/>
      <c r="G133" s="220"/>
      <c r="H133" s="220"/>
      <c r="I133" s="220"/>
      <c r="J133" s="220"/>
      <c r="K133" s="220"/>
      <c r="L133" s="220"/>
      <c r="M133" s="220"/>
      <c r="N133" s="220"/>
      <c r="O133" s="220"/>
      <c r="P133" s="217"/>
      <c r="Q133" s="217"/>
      <c r="R133" s="217"/>
      <c r="S133" s="217"/>
      <c r="T133" s="217"/>
      <c r="U133" s="217"/>
      <c r="V133" s="217"/>
      <c r="W133" s="217"/>
      <c r="X133" s="217"/>
      <c r="Y133" s="217"/>
      <c r="Z133" s="217"/>
      <c r="AA133" s="217"/>
    </row>
    <row r="134" spans="1:27" ht="15.75" customHeight="1" x14ac:dyDescent="0.2">
      <c r="A134" s="217"/>
      <c r="B134" s="217"/>
      <c r="C134" s="219"/>
      <c r="D134" s="217"/>
      <c r="E134" s="217"/>
      <c r="F134" s="220"/>
      <c r="G134" s="220"/>
      <c r="H134" s="220"/>
      <c r="I134" s="220"/>
      <c r="J134" s="220"/>
      <c r="K134" s="220"/>
      <c r="L134" s="220"/>
      <c r="M134" s="220"/>
      <c r="N134" s="220"/>
      <c r="O134" s="220"/>
      <c r="P134" s="217"/>
      <c r="Q134" s="217"/>
      <c r="R134" s="217"/>
      <c r="S134" s="217"/>
      <c r="T134" s="217"/>
      <c r="U134" s="217"/>
      <c r="V134" s="217"/>
      <c r="W134" s="217"/>
      <c r="X134" s="217"/>
      <c r="Y134" s="217"/>
      <c r="Z134" s="217"/>
      <c r="AA134" s="217"/>
    </row>
    <row r="135" spans="1:27" ht="15.75" customHeight="1" x14ac:dyDescent="0.2">
      <c r="A135" s="217"/>
      <c r="B135" s="217"/>
      <c r="C135" s="219"/>
      <c r="D135" s="217"/>
      <c r="E135" s="217"/>
      <c r="F135" s="220"/>
      <c r="G135" s="220"/>
      <c r="H135" s="220"/>
      <c r="I135" s="220"/>
      <c r="J135" s="220"/>
      <c r="K135" s="220"/>
      <c r="L135" s="220"/>
      <c r="M135" s="220"/>
      <c r="N135" s="220"/>
      <c r="O135" s="220"/>
      <c r="P135" s="217"/>
      <c r="Q135" s="217"/>
      <c r="R135" s="217"/>
      <c r="S135" s="217"/>
      <c r="T135" s="217"/>
      <c r="U135" s="217"/>
      <c r="V135" s="217"/>
      <c r="W135" s="217"/>
      <c r="X135" s="217"/>
      <c r="Y135" s="217"/>
      <c r="Z135" s="217"/>
      <c r="AA135" s="217"/>
    </row>
    <row r="136" spans="1:27" ht="15.75" customHeight="1" x14ac:dyDescent="0.2">
      <c r="A136" s="217"/>
      <c r="B136" s="217"/>
      <c r="C136" s="219"/>
      <c r="D136" s="217"/>
      <c r="E136" s="217"/>
      <c r="F136" s="220"/>
      <c r="G136" s="220"/>
      <c r="H136" s="220"/>
      <c r="I136" s="220"/>
      <c r="J136" s="220"/>
      <c r="K136" s="220"/>
      <c r="L136" s="220"/>
      <c r="M136" s="220"/>
      <c r="N136" s="220"/>
      <c r="O136" s="220"/>
      <c r="P136" s="217"/>
      <c r="Q136" s="217"/>
      <c r="R136" s="217"/>
      <c r="S136" s="217"/>
      <c r="T136" s="217"/>
      <c r="U136" s="217"/>
      <c r="V136" s="217"/>
      <c r="W136" s="217"/>
      <c r="X136" s="217"/>
      <c r="Y136" s="217"/>
      <c r="Z136" s="217"/>
      <c r="AA136" s="217"/>
    </row>
    <row r="137" spans="1:27" ht="15.75" customHeight="1" x14ac:dyDescent="0.2">
      <c r="A137" s="217"/>
      <c r="B137" s="217"/>
      <c r="C137" s="219"/>
      <c r="D137" s="217"/>
      <c r="E137" s="217"/>
      <c r="F137" s="220"/>
      <c r="G137" s="220"/>
      <c r="H137" s="220"/>
      <c r="I137" s="220"/>
      <c r="J137" s="220"/>
      <c r="K137" s="220"/>
      <c r="L137" s="220"/>
      <c r="M137" s="220"/>
      <c r="N137" s="220"/>
      <c r="O137" s="220"/>
      <c r="P137" s="217"/>
      <c r="Q137" s="217"/>
      <c r="R137" s="217"/>
      <c r="S137" s="217"/>
      <c r="T137" s="217"/>
      <c r="U137" s="217"/>
      <c r="V137" s="217"/>
      <c r="W137" s="217"/>
      <c r="X137" s="217"/>
      <c r="Y137" s="217"/>
      <c r="Z137" s="217"/>
      <c r="AA137" s="217"/>
    </row>
    <row r="138" spans="1:27" ht="15.75" customHeight="1" x14ac:dyDescent="0.2">
      <c r="A138" s="217"/>
      <c r="B138" s="217"/>
      <c r="C138" s="219"/>
      <c r="D138" s="217"/>
      <c r="E138" s="217"/>
      <c r="F138" s="220"/>
      <c r="G138" s="220"/>
      <c r="H138" s="220"/>
      <c r="I138" s="220"/>
      <c r="J138" s="220"/>
      <c r="K138" s="220"/>
      <c r="L138" s="220"/>
      <c r="M138" s="220"/>
      <c r="N138" s="220"/>
      <c r="O138" s="220"/>
      <c r="P138" s="217"/>
      <c r="Q138" s="217"/>
      <c r="R138" s="217"/>
      <c r="S138" s="217"/>
      <c r="T138" s="217"/>
      <c r="U138" s="217"/>
      <c r="V138" s="217"/>
      <c r="W138" s="217"/>
      <c r="X138" s="217"/>
      <c r="Y138" s="217"/>
      <c r="Z138" s="217"/>
      <c r="AA138" s="217"/>
    </row>
    <row r="139" spans="1:27" ht="15.75" customHeight="1" x14ac:dyDescent="0.2">
      <c r="A139" s="217"/>
      <c r="B139" s="217"/>
      <c r="C139" s="219"/>
      <c r="D139" s="217"/>
      <c r="E139" s="217"/>
      <c r="F139" s="220"/>
      <c r="G139" s="220"/>
      <c r="H139" s="220"/>
      <c r="I139" s="220"/>
      <c r="J139" s="220"/>
      <c r="K139" s="220"/>
      <c r="L139" s="220"/>
      <c r="M139" s="220"/>
      <c r="N139" s="220"/>
      <c r="O139" s="220"/>
      <c r="P139" s="217"/>
      <c r="Q139" s="217"/>
      <c r="R139" s="217"/>
      <c r="S139" s="217"/>
      <c r="T139" s="217"/>
      <c r="U139" s="217"/>
      <c r="V139" s="217"/>
      <c r="W139" s="217"/>
      <c r="X139" s="217"/>
      <c r="Y139" s="217"/>
      <c r="Z139" s="217"/>
      <c r="AA139" s="217"/>
    </row>
    <row r="140" spans="1:27" ht="15.75" customHeight="1" x14ac:dyDescent="0.2">
      <c r="A140" s="217"/>
      <c r="B140" s="217"/>
      <c r="C140" s="219"/>
      <c r="D140" s="217"/>
      <c r="E140" s="217"/>
      <c r="F140" s="220"/>
      <c r="G140" s="220"/>
      <c r="H140" s="220"/>
      <c r="I140" s="220"/>
      <c r="J140" s="220"/>
      <c r="K140" s="220"/>
      <c r="L140" s="220"/>
      <c r="M140" s="220"/>
      <c r="N140" s="220"/>
      <c r="O140" s="220"/>
      <c r="P140" s="217"/>
      <c r="Q140" s="217"/>
      <c r="R140" s="217"/>
      <c r="S140" s="217"/>
      <c r="T140" s="217"/>
      <c r="U140" s="217"/>
      <c r="V140" s="217"/>
      <c r="W140" s="217"/>
      <c r="X140" s="217"/>
      <c r="Y140" s="217"/>
      <c r="Z140" s="217"/>
      <c r="AA140" s="217"/>
    </row>
    <row r="141" spans="1:27" ht="15.75" customHeight="1" x14ac:dyDescent="0.2">
      <c r="A141" s="217"/>
      <c r="B141" s="217"/>
      <c r="C141" s="219"/>
      <c r="D141" s="217"/>
      <c r="E141" s="217"/>
      <c r="F141" s="220"/>
      <c r="G141" s="220"/>
      <c r="H141" s="220"/>
      <c r="I141" s="220"/>
      <c r="J141" s="220"/>
      <c r="K141" s="220"/>
      <c r="L141" s="220"/>
      <c r="M141" s="220"/>
      <c r="N141" s="220"/>
      <c r="O141" s="220"/>
      <c r="P141" s="217"/>
      <c r="Q141" s="217"/>
      <c r="R141" s="217"/>
      <c r="S141" s="217"/>
      <c r="T141" s="217"/>
      <c r="U141" s="217"/>
      <c r="V141" s="217"/>
      <c r="W141" s="217"/>
      <c r="X141" s="217"/>
      <c r="Y141" s="217"/>
      <c r="Z141" s="217"/>
      <c r="AA141" s="217"/>
    </row>
    <row r="142" spans="1:27" ht="15.75" customHeight="1" x14ac:dyDescent="0.2">
      <c r="A142" s="217"/>
      <c r="B142" s="217"/>
      <c r="C142" s="219"/>
      <c r="D142" s="217"/>
      <c r="E142" s="217"/>
      <c r="F142" s="220"/>
      <c r="G142" s="220"/>
      <c r="H142" s="220"/>
      <c r="I142" s="220"/>
      <c r="J142" s="220"/>
      <c r="K142" s="220"/>
      <c r="L142" s="220"/>
      <c r="M142" s="220"/>
      <c r="N142" s="220"/>
      <c r="O142" s="220"/>
      <c r="P142" s="217"/>
      <c r="Q142" s="217"/>
      <c r="R142" s="217"/>
      <c r="S142" s="217"/>
      <c r="T142" s="217"/>
      <c r="U142" s="217"/>
      <c r="V142" s="217"/>
      <c r="W142" s="217"/>
      <c r="X142" s="217"/>
      <c r="Y142" s="217"/>
      <c r="Z142" s="217"/>
      <c r="AA142" s="217"/>
    </row>
    <row r="143" spans="1:27" ht="15.75" customHeight="1" x14ac:dyDescent="0.2">
      <c r="A143" s="217"/>
      <c r="B143" s="217"/>
      <c r="C143" s="219"/>
      <c r="D143" s="217"/>
      <c r="E143" s="217"/>
      <c r="F143" s="220"/>
      <c r="G143" s="220"/>
      <c r="H143" s="220"/>
      <c r="I143" s="220"/>
      <c r="J143" s="220"/>
      <c r="K143" s="220"/>
      <c r="L143" s="220"/>
      <c r="M143" s="220"/>
      <c r="N143" s="220"/>
      <c r="O143" s="220"/>
      <c r="P143" s="217"/>
      <c r="Q143" s="217"/>
      <c r="R143" s="217"/>
      <c r="S143" s="217"/>
      <c r="T143" s="217"/>
      <c r="U143" s="217"/>
      <c r="V143" s="217"/>
      <c r="W143" s="217"/>
      <c r="X143" s="217"/>
      <c r="Y143" s="217"/>
      <c r="Z143" s="217"/>
      <c r="AA143" s="217"/>
    </row>
    <row r="144" spans="1:27" ht="15.75" customHeight="1" x14ac:dyDescent="0.2">
      <c r="A144" s="217"/>
      <c r="B144" s="217"/>
      <c r="C144" s="219"/>
      <c r="D144" s="217"/>
      <c r="E144" s="217"/>
      <c r="F144" s="220"/>
      <c r="G144" s="220"/>
      <c r="H144" s="220"/>
      <c r="I144" s="220"/>
      <c r="J144" s="220"/>
      <c r="K144" s="220"/>
      <c r="L144" s="220"/>
      <c r="M144" s="220"/>
      <c r="N144" s="220"/>
      <c r="O144" s="220"/>
      <c r="P144" s="217"/>
      <c r="Q144" s="217"/>
      <c r="R144" s="217"/>
      <c r="S144" s="217"/>
      <c r="T144" s="217"/>
      <c r="U144" s="217"/>
      <c r="V144" s="217"/>
      <c r="W144" s="217"/>
      <c r="X144" s="217"/>
      <c r="Y144" s="217"/>
      <c r="Z144" s="217"/>
      <c r="AA144" s="217"/>
    </row>
    <row r="145" spans="1:27" ht="15.75" customHeight="1" x14ac:dyDescent="0.2">
      <c r="A145" s="217"/>
      <c r="B145" s="217"/>
      <c r="C145" s="219"/>
      <c r="D145" s="217"/>
      <c r="E145" s="217"/>
      <c r="F145" s="220"/>
      <c r="G145" s="220"/>
      <c r="H145" s="220"/>
      <c r="I145" s="220"/>
      <c r="J145" s="220"/>
      <c r="K145" s="220"/>
      <c r="L145" s="220"/>
      <c r="M145" s="220"/>
      <c r="N145" s="220"/>
      <c r="O145" s="220"/>
      <c r="P145" s="217"/>
      <c r="Q145" s="217"/>
      <c r="R145" s="217"/>
      <c r="S145" s="217"/>
      <c r="T145" s="217"/>
      <c r="U145" s="217"/>
      <c r="V145" s="217"/>
      <c r="W145" s="217"/>
      <c r="X145" s="217"/>
      <c r="Y145" s="217"/>
      <c r="Z145" s="217"/>
      <c r="AA145" s="217"/>
    </row>
    <row r="146" spans="1:27" ht="15.75" customHeight="1" x14ac:dyDescent="0.2">
      <c r="A146" s="217"/>
      <c r="B146" s="217"/>
      <c r="C146" s="219"/>
      <c r="D146" s="217"/>
      <c r="E146" s="217"/>
      <c r="F146" s="220"/>
      <c r="G146" s="220"/>
      <c r="H146" s="220"/>
      <c r="I146" s="220"/>
      <c r="J146" s="220"/>
      <c r="K146" s="220"/>
      <c r="L146" s="220"/>
      <c r="M146" s="220"/>
      <c r="N146" s="220"/>
      <c r="O146" s="220"/>
      <c r="P146" s="217"/>
      <c r="Q146" s="217"/>
      <c r="R146" s="217"/>
      <c r="S146" s="217"/>
      <c r="T146" s="217"/>
      <c r="U146" s="217"/>
      <c r="V146" s="217"/>
      <c r="W146" s="217"/>
      <c r="X146" s="217"/>
      <c r="Y146" s="217"/>
      <c r="Z146" s="217"/>
      <c r="AA146" s="217"/>
    </row>
    <row r="147" spans="1:27" ht="15.75" customHeight="1" x14ac:dyDescent="0.2">
      <c r="A147" s="217"/>
      <c r="B147" s="217"/>
      <c r="C147" s="219"/>
      <c r="D147" s="217"/>
      <c r="E147" s="217"/>
      <c r="F147" s="220"/>
      <c r="G147" s="220"/>
      <c r="H147" s="220"/>
      <c r="I147" s="220"/>
      <c r="J147" s="220"/>
      <c r="K147" s="220"/>
      <c r="L147" s="220"/>
      <c r="M147" s="220"/>
      <c r="N147" s="220"/>
      <c r="O147" s="220"/>
      <c r="P147" s="217"/>
      <c r="Q147" s="217"/>
      <c r="R147" s="217"/>
      <c r="S147" s="217"/>
      <c r="T147" s="217"/>
      <c r="U147" s="217"/>
      <c r="V147" s="217"/>
      <c r="W147" s="217"/>
      <c r="X147" s="217"/>
      <c r="Y147" s="217"/>
      <c r="Z147" s="217"/>
      <c r="AA147" s="217"/>
    </row>
    <row r="148" spans="1:27" ht="15.75" customHeight="1" x14ac:dyDescent="0.2">
      <c r="A148" s="217"/>
      <c r="B148" s="217"/>
      <c r="C148" s="219"/>
      <c r="D148" s="217"/>
      <c r="E148" s="217"/>
      <c r="F148" s="220"/>
      <c r="G148" s="220"/>
      <c r="H148" s="220"/>
      <c r="I148" s="220"/>
      <c r="J148" s="220"/>
      <c r="K148" s="220"/>
      <c r="L148" s="220"/>
      <c r="M148" s="220"/>
      <c r="N148" s="220"/>
      <c r="O148" s="220"/>
      <c r="P148" s="217"/>
      <c r="Q148" s="217"/>
      <c r="R148" s="217"/>
      <c r="S148" s="217"/>
      <c r="T148" s="217"/>
      <c r="U148" s="217"/>
      <c r="V148" s="217"/>
      <c r="W148" s="217"/>
      <c r="X148" s="217"/>
      <c r="Y148" s="217"/>
      <c r="Z148" s="217"/>
      <c r="AA148" s="217"/>
    </row>
    <row r="149" spans="1:27" ht="15.75" customHeight="1" x14ac:dyDescent="0.2">
      <c r="A149" s="217"/>
      <c r="B149" s="217"/>
      <c r="C149" s="219"/>
      <c r="D149" s="217"/>
      <c r="E149" s="217"/>
      <c r="F149" s="220"/>
      <c r="G149" s="220"/>
      <c r="H149" s="220"/>
      <c r="I149" s="220"/>
      <c r="J149" s="220"/>
      <c r="K149" s="220"/>
      <c r="L149" s="220"/>
      <c r="M149" s="220"/>
      <c r="N149" s="220"/>
      <c r="O149" s="220"/>
      <c r="P149" s="217"/>
      <c r="Q149" s="217"/>
      <c r="R149" s="217"/>
      <c r="S149" s="217"/>
      <c r="T149" s="217"/>
      <c r="U149" s="217"/>
      <c r="V149" s="217"/>
      <c r="W149" s="217"/>
      <c r="X149" s="217"/>
      <c r="Y149" s="217"/>
      <c r="Z149" s="217"/>
      <c r="AA149" s="217"/>
    </row>
    <row r="150" spans="1:27" ht="15.75" customHeight="1" x14ac:dyDescent="0.2">
      <c r="A150" s="217"/>
      <c r="B150" s="217"/>
      <c r="C150" s="219"/>
      <c r="D150" s="217"/>
      <c r="E150" s="217"/>
      <c r="F150" s="220"/>
      <c r="G150" s="220"/>
      <c r="H150" s="220"/>
      <c r="I150" s="220"/>
      <c r="J150" s="220"/>
      <c r="K150" s="220"/>
      <c r="L150" s="220"/>
      <c r="M150" s="220"/>
      <c r="N150" s="220"/>
      <c r="O150" s="220"/>
      <c r="P150" s="217"/>
      <c r="Q150" s="217"/>
      <c r="R150" s="217"/>
      <c r="S150" s="217"/>
      <c r="T150" s="217"/>
      <c r="U150" s="217"/>
      <c r="V150" s="217"/>
      <c r="W150" s="217"/>
      <c r="X150" s="217"/>
      <c r="Y150" s="217"/>
      <c r="Z150" s="217"/>
      <c r="AA150" s="217"/>
    </row>
    <row r="151" spans="1:27" ht="15.75" customHeight="1" x14ac:dyDescent="0.2">
      <c r="A151" s="217"/>
      <c r="B151" s="217"/>
      <c r="C151" s="219"/>
      <c r="D151" s="217"/>
      <c r="E151" s="217"/>
      <c r="F151" s="220"/>
      <c r="G151" s="220"/>
      <c r="H151" s="220"/>
      <c r="I151" s="220"/>
      <c r="J151" s="220"/>
      <c r="K151" s="220"/>
      <c r="L151" s="220"/>
      <c r="M151" s="220"/>
      <c r="N151" s="220"/>
      <c r="O151" s="220"/>
      <c r="P151" s="217"/>
      <c r="Q151" s="217"/>
      <c r="R151" s="217"/>
      <c r="S151" s="217"/>
      <c r="T151" s="217"/>
      <c r="U151" s="217"/>
      <c r="V151" s="217"/>
      <c r="W151" s="217"/>
      <c r="X151" s="217"/>
      <c r="Y151" s="217"/>
      <c r="Z151" s="217"/>
      <c r="AA151" s="217"/>
    </row>
    <row r="152" spans="1:27" ht="15.75" customHeight="1" x14ac:dyDescent="0.2">
      <c r="A152" s="217"/>
      <c r="B152" s="217"/>
      <c r="C152" s="219"/>
      <c r="D152" s="217"/>
      <c r="E152" s="217"/>
      <c r="F152" s="220"/>
      <c r="G152" s="220"/>
      <c r="H152" s="220"/>
      <c r="I152" s="220"/>
      <c r="J152" s="220"/>
      <c r="K152" s="220"/>
      <c r="L152" s="220"/>
      <c r="M152" s="220"/>
      <c r="N152" s="220"/>
      <c r="O152" s="220"/>
      <c r="P152" s="217"/>
      <c r="Q152" s="217"/>
      <c r="R152" s="217"/>
      <c r="S152" s="217"/>
      <c r="T152" s="217"/>
      <c r="U152" s="217"/>
      <c r="V152" s="217"/>
      <c r="W152" s="217"/>
      <c r="X152" s="217"/>
      <c r="Y152" s="217"/>
      <c r="Z152" s="217"/>
      <c r="AA152" s="217"/>
    </row>
    <row r="153" spans="1:27" ht="15.75" customHeight="1" x14ac:dyDescent="0.2">
      <c r="A153" s="217"/>
      <c r="B153" s="217"/>
      <c r="C153" s="219"/>
      <c r="D153" s="217"/>
      <c r="E153" s="217"/>
      <c r="F153" s="220"/>
      <c r="G153" s="220"/>
      <c r="H153" s="220"/>
      <c r="I153" s="220"/>
      <c r="J153" s="220"/>
      <c r="K153" s="220"/>
      <c r="L153" s="220"/>
      <c r="M153" s="220"/>
      <c r="N153" s="220"/>
      <c r="O153" s="220"/>
      <c r="P153" s="217"/>
      <c r="Q153" s="217"/>
      <c r="R153" s="217"/>
      <c r="S153" s="217"/>
      <c r="T153" s="217"/>
      <c r="U153" s="217"/>
      <c r="V153" s="217"/>
      <c r="W153" s="217"/>
      <c r="X153" s="217"/>
      <c r="Y153" s="217"/>
      <c r="Z153" s="217"/>
      <c r="AA153" s="217"/>
    </row>
    <row r="154" spans="1:27" ht="15.75" customHeight="1" x14ac:dyDescent="0.2">
      <c r="A154" s="217"/>
      <c r="B154" s="217"/>
      <c r="C154" s="219"/>
      <c r="D154" s="217"/>
      <c r="E154" s="217"/>
      <c r="F154" s="220"/>
      <c r="G154" s="220"/>
      <c r="H154" s="220"/>
      <c r="I154" s="220"/>
      <c r="J154" s="220"/>
      <c r="K154" s="220"/>
      <c r="L154" s="220"/>
      <c r="M154" s="220"/>
      <c r="N154" s="220"/>
      <c r="O154" s="220"/>
      <c r="P154" s="217"/>
      <c r="Q154" s="217"/>
      <c r="R154" s="217"/>
      <c r="S154" s="217"/>
      <c r="T154" s="217"/>
      <c r="U154" s="217"/>
      <c r="V154" s="217"/>
      <c r="W154" s="217"/>
      <c r="X154" s="217"/>
      <c r="Y154" s="217"/>
      <c r="Z154" s="217"/>
      <c r="AA154" s="217"/>
    </row>
    <row r="155" spans="1:27" ht="15.75" customHeight="1" x14ac:dyDescent="0.2">
      <c r="A155" s="217"/>
      <c r="B155" s="217"/>
      <c r="C155" s="219"/>
      <c r="D155" s="217"/>
      <c r="E155" s="217"/>
      <c r="F155" s="220"/>
      <c r="G155" s="220"/>
      <c r="H155" s="220"/>
      <c r="I155" s="220"/>
      <c r="J155" s="220"/>
      <c r="K155" s="220"/>
      <c r="L155" s="220"/>
      <c r="M155" s="220"/>
      <c r="N155" s="220"/>
      <c r="O155" s="220"/>
      <c r="P155" s="217"/>
      <c r="Q155" s="217"/>
      <c r="R155" s="217"/>
      <c r="S155" s="217"/>
      <c r="T155" s="217"/>
      <c r="U155" s="217"/>
      <c r="V155" s="217"/>
      <c r="W155" s="217"/>
      <c r="X155" s="217"/>
      <c r="Y155" s="217"/>
      <c r="Z155" s="217"/>
      <c r="AA155" s="217"/>
    </row>
    <row r="156" spans="1:27" ht="15.75" customHeight="1" x14ac:dyDescent="0.2">
      <c r="A156" s="217"/>
      <c r="B156" s="217"/>
      <c r="C156" s="219"/>
      <c r="D156" s="217"/>
      <c r="E156" s="217"/>
      <c r="F156" s="220"/>
      <c r="G156" s="220"/>
      <c r="H156" s="220"/>
      <c r="I156" s="220"/>
      <c r="J156" s="220"/>
      <c r="K156" s="220"/>
      <c r="L156" s="220"/>
      <c r="M156" s="220"/>
      <c r="N156" s="220"/>
      <c r="O156" s="220"/>
      <c r="P156" s="217"/>
      <c r="Q156" s="217"/>
      <c r="R156" s="217"/>
      <c r="S156" s="217"/>
      <c r="T156" s="217"/>
      <c r="U156" s="217"/>
      <c r="V156" s="217"/>
      <c r="W156" s="217"/>
      <c r="X156" s="217"/>
      <c r="Y156" s="217"/>
      <c r="Z156" s="217"/>
      <c r="AA156" s="217"/>
    </row>
    <row r="157" spans="1:27" ht="15.75" customHeight="1" x14ac:dyDescent="0.2">
      <c r="A157" s="217"/>
      <c r="B157" s="217"/>
      <c r="C157" s="219"/>
      <c r="D157" s="217"/>
      <c r="E157" s="217"/>
      <c r="F157" s="220"/>
      <c r="G157" s="220"/>
      <c r="H157" s="220"/>
      <c r="I157" s="220"/>
      <c r="J157" s="220"/>
      <c r="K157" s="220"/>
      <c r="L157" s="220"/>
      <c r="M157" s="220"/>
      <c r="N157" s="220"/>
      <c r="O157" s="220"/>
      <c r="P157" s="217"/>
      <c r="Q157" s="217"/>
      <c r="R157" s="217"/>
      <c r="S157" s="217"/>
      <c r="T157" s="217"/>
      <c r="U157" s="217"/>
      <c r="V157" s="217"/>
      <c r="W157" s="217"/>
      <c r="X157" s="217"/>
      <c r="Y157" s="217"/>
      <c r="Z157" s="217"/>
      <c r="AA157" s="217"/>
    </row>
    <row r="158" spans="1:27" ht="15.75" customHeight="1" x14ac:dyDescent="0.2">
      <c r="A158" s="217"/>
      <c r="B158" s="217"/>
      <c r="C158" s="219"/>
      <c r="D158" s="217"/>
      <c r="E158" s="217"/>
      <c r="F158" s="220"/>
      <c r="G158" s="220"/>
      <c r="H158" s="220"/>
      <c r="I158" s="220"/>
      <c r="J158" s="220"/>
      <c r="K158" s="220"/>
      <c r="L158" s="220"/>
      <c r="M158" s="220"/>
      <c r="N158" s="220"/>
      <c r="O158" s="220"/>
      <c r="P158" s="217"/>
      <c r="Q158" s="217"/>
      <c r="R158" s="217"/>
      <c r="S158" s="217"/>
      <c r="T158" s="217"/>
      <c r="U158" s="217"/>
      <c r="V158" s="217"/>
      <c r="W158" s="217"/>
      <c r="X158" s="217"/>
      <c r="Y158" s="217"/>
      <c r="Z158" s="217"/>
      <c r="AA158" s="217"/>
    </row>
    <row r="159" spans="1:27" ht="15.75" customHeight="1" x14ac:dyDescent="0.2">
      <c r="A159" s="217"/>
      <c r="B159" s="217"/>
      <c r="C159" s="219"/>
      <c r="D159" s="217"/>
      <c r="E159" s="217"/>
      <c r="F159" s="220"/>
      <c r="G159" s="220"/>
      <c r="H159" s="220"/>
      <c r="I159" s="220"/>
      <c r="J159" s="220"/>
      <c r="K159" s="220"/>
      <c r="L159" s="220"/>
      <c r="M159" s="220"/>
      <c r="N159" s="220"/>
      <c r="O159" s="220"/>
      <c r="P159" s="217"/>
      <c r="Q159" s="217"/>
      <c r="R159" s="217"/>
      <c r="S159" s="217"/>
      <c r="T159" s="217"/>
      <c r="U159" s="217"/>
      <c r="V159" s="217"/>
      <c r="W159" s="217"/>
      <c r="X159" s="217"/>
      <c r="Y159" s="217"/>
      <c r="Z159" s="217"/>
      <c r="AA159" s="217"/>
    </row>
    <row r="160" spans="1:27" ht="15.75" customHeight="1" x14ac:dyDescent="0.2">
      <c r="A160" s="217"/>
      <c r="B160" s="217"/>
      <c r="C160" s="219"/>
      <c r="D160" s="217"/>
      <c r="E160" s="217"/>
      <c r="F160" s="220"/>
      <c r="G160" s="220"/>
      <c r="H160" s="220"/>
      <c r="I160" s="220"/>
      <c r="J160" s="220"/>
      <c r="K160" s="220"/>
      <c r="L160" s="220"/>
      <c r="M160" s="220"/>
      <c r="N160" s="220"/>
      <c r="O160" s="220"/>
      <c r="P160" s="217"/>
      <c r="Q160" s="217"/>
      <c r="R160" s="217"/>
      <c r="S160" s="217"/>
      <c r="T160" s="217"/>
      <c r="U160" s="217"/>
      <c r="V160" s="217"/>
      <c r="W160" s="217"/>
      <c r="X160" s="217"/>
      <c r="Y160" s="217"/>
      <c r="Z160" s="217"/>
      <c r="AA160" s="217"/>
    </row>
    <row r="161" spans="1:27" ht="15.75" customHeight="1" x14ac:dyDescent="0.2">
      <c r="A161" s="217"/>
      <c r="B161" s="217"/>
      <c r="C161" s="219"/>
      <c r="D161" s="217"/>
      <c r="E161" s="217"/>
      <c r="F161" s="220"/>
      <c r="G161" s="220"/>
      <c r="H161" s="220"/>
      <c r="I161" s="220"/>
      <c r="J161" s="220"/>
      <c r="K161" s="220"/>
      <c r="L161" s="220"/>
      <c r="M161" s="220"/>
      <c r="N161" s="220"/>
      <c r="O161" s="220"/>
      <c r="P161" s="217"/>
      <c r="Q161" s="217"/>
      <c r="R161" s="217"/>
      <c r="S161" s="217"/>
      <c r="T161" s="217"/>
      <c r="U161" s="217"/>
      <c r="V161" s="217"/>
      <c r="W161" s="217"/>
      <c r="X161" s="217"/>
      <c r="Y161" s="217"/>
      <c r="Z161" s="217"/>
      <c r="AA161" s="217"/>
    </row>
    <row r="162" spans="1:27" ht="15.75" customHeight="1" x14ac:dyDescent="0.2">
      <c r="A162" s="217"/>
      <c r="B162" s="217"/>
      <c r="C162" s="219"/>
      <c r="D162" s="217"/>
      <c r="E162" s="217"/>
      <c r="F162" s="220"/>
      <c r="G162" s="220"/>
      <c r="H162" s="220"/>
      <c r="I162" s="220"/>
      <c r="J162" s="220"/>
      <c r="K162" s="220"/>
      <c r="L162" s="220"/>
      <c r="M162" s="220"/>
      <c r="N162" s="220"/>
      <c r="O162" s="220"/>
      <c r="P162" s="217"/>
      <c r="Q162" s="217"/>
      <c r="R162" s="217"/>
      <c r="S162" s="217"/>
      <c r="T162" s="217"/>
      <c r="U162" s="217"/>
      <c r="V162" s="217"/>
      <c r="W162" s="217"/>
      <c r="X162" s="217"/>
      <c r="Y162" s="217"/>
      <c r="Z162" s="217"/>
      <c r="AA162" s="217"/>
    </row>
    <row r="163" spans="1:27" ht="15.75" customHeight="1" x14ac:dyDescent="0.2">
      <c r="A163" s="217"/>
      <c r="B163" s="217"/>
      <c r="C163" s="219"/>
      <c r="D163" s="217"/>
      <c r="E163" s="217"/>
      <c r="F163" s="220"/>
      <c r="G163" s="220"/>
      <c r="H163" s="220"/>
      <c r="I163" s="220"/>
      <c r="J163" s="220"/>
      <c r="K163" s="220"/>
      <c r="L163" s="220"/>
      <c r="M163" s="220"/>
      <c r="N163" s="220"/>
      <c r="O163" s="220"/>
      <c r="P163" s="217"/>
      <c r="Q163" s="217"/>
      <c r="R163" s="217"/>
      <c r="S163" s="217"/>
      <c r="T163" s="217"/>
      <c r="U163" s="217"/>
      <c r="V163" s="217"/>
      <c r="W163" s="217"/>
      <c r="X163" s="217"/>
      <c r="Y163" s="217"/>
      <c r="Z163" s="217"/>
      <c r="AA163" s="217"/>
    </row>
    <row r="164" spans="1:27" ht="15.75" customHeight="1" x14ac:dyDescent="0.2">
      <c r="A164" s="217"/>
      <c r="B164" s="217"/>
      <c r="C164" s="219"/>
      <c r="D164" s="217"/>
      <c r="E164" s="217"/>
      <c r="F164" s="220"/>
      <c r="G164" s="220"/>
      <c r="H164" s="220"/>
      <c r="I164" s="220"/>
      <c r="J164" s="220"/>
      <c r="K164" s="220"/>
      <c r="L164" s="220"/>
      <c r="M164" s="220"/>
      <c r="N164" s="220"/>
      <c r="O164" s="220"/>
      <c r="P164" s="217"/>
      <c r="Q164" s="217"/>
      <c r="R164" s="217"/>
      <c r="S164" s="217"/>
      <c r="T164" s="217"/>
      <c r="U164" s="217"/>
      <c r="V164" s="217"/>
      <c r="W164" s="217"/>
      <c r="X164" s="217"/>
      <c r="Y164" s="217"/>
      <c r="Z164" s="217"/>
      <c r="AA164" s="217"/>
    </row>
    <row r="165" spans="1:27" ht="15.75" customHeight="1" x14ac:dyDescent="0.2">
      <c r="A165" s="217"/>
      <c r="B165" s="217"/>
      <c r="C165" s="219"/>
      <c r="D165" s="217"/>
      <c r="E165" s="217"/>
      <c r="F165" s="220"/>
      <c r="G165" s="220"/>
      <c r="H165" s="220"/>
      <c r="I165" s="220"/>
      <c r="J165" s="220"/>
      <c r="K165" s="220"/>
      <c r="L165" s="220"/>
      <c r="M165" s="220"/>
      <c r="N165" s="220"/>
      <c r="O165" s="220"/>
      <c r="P165" s="217"/>
      <c r="Q165" s="217"/>
      <c r="R165" s="217"/>
      <c r="S165" s="217"/>
      <c r="T165" s="217"/>
      <c r="U165" s="217"/>
      <c r="V165" s="217"/>
      <c r="W165" s="217"/>
      <c r="X165" s="217"/>
      <c r="Y165" s="217"/>
      <c r="Z165" s="217"/>
      <c r="AA165" s="217"/>
    </row>
    <row r="166" spans="1:27" ht="15.75" customHeight="1" x14ac:dyDescent="0.2">
      <c r="A166" s="217"/>
      <c r="B166" s="217"/>
      <c r="C166" s="219"/>
      <c r="D166" s="217"/>
      <c r="E166" s="217"/>
      <c r="F166" s="220"/>
      <c r="G166" s="220"/>
      <c r="H166" s="220"/>
      <c r="I166" s="220"/>
      <c r="J166" s="220"/>
      <c r="K166" s="220"/>
      <c r="L166" s="220"/>
      <c r="M166" s="220"/>
      <c r="N166" s="220"/>
      <c r="O166" s="220"/>
      <c r="P166" s="217"/>
      <c r="Q166" s="217"/>
      <c r="R166" s="217"/>
      <c r="S166" s="217"/>
      <c r="T166" s="217"/>
      <c r="U166" s="217"/>
      <c r="V166" s="217"/>
      <c r="W166" s="217"/>
      <c r="X166" s="217"/>
      <c r="Y166" s="217"/>
      <c r="Z166" s="217"/>
      <c r="AA166" s="217"/>
    </row>
    <row r="167" spans="1:27" ht="15.75" customHeight="1" x14ac:dyDescent="0.2">
      <c r="A167" s="217"/>
      <c r="B167" s="217"/>
      <c r="C167" s="219"/>
      <c r="D167" s="217"/>
      <c r="E167" s="217"/>
      <c r="F167" s="220"/>
      <c r="G167" s="220"/>
      <c r="H167" s="220"/>
      <c r="I167" s="220"/>
      <c r="J167" s="220"/>
      <c r="K167" s="220"/>
      <c r="L167" s="220"/>
      <c r="M167" s="220"/>
      <c r="N167" s="220"/>
      <c r="O167" s="220"/>
      <c r="P167" s="217"/>
      <c r="Q167" s="217"/>
      <c r="R167" s="217"/>
      <c r="S167" s="217"/>
      <c r="T167" s="217"/>
      <c r="U167" s="217"/>
      <c r="V167" s="217"/>
      <c r="W167" s="217"/>
      <c r="X167" s="217"/>
      <c r="Y167" s="217"/>
      <c r="Z167" s="217"/>
      <c r="AA167" s="217"/>
    </row>
    <row r="168" spans="1:27" ht="15.75" customHeight="1" x14ac:dyDescent="0.2">
      <c r="A168" s="217"/>
      <c r="B168" s="217"/>
      <c r="C168" s="219"/>
      <c r="D168" s="217"/>
      <c r="E168" s="217"/>
      <c r="F168" s="220"/>
      <c r="G168" s="220"/>
      <c r="H168" s="220"/>
      <c r="I168" s="220"/>
      <c r="J168" s="220"/>
      <c r="K168" s="220"/>
      <c r="L168" s="220"/>
      <c r="M168" s="220"/>
      <c r="N168" s="220"/>
      <c r="O168" s="220"/>
      <c r="P168" s="217"/>
      <c r="Q168" s="217"/>
      <c r="R168" s="217"/>
      <c r="S168" s="217"/>
      <c r="T168" s="217"/>
      <c r="U168" s="217"/>
      <c r="V168" s="217"/>
      <c r="W168" s="217"/>
      <c r="X168" s="217"/>
      <c r="Y168" s="217"/>
      <c r="Z168" s="217"/>
      <c r="AA168" s="217"/>
    </row>
    <row r="169" spans="1:27" ht="15.75" customHeight="1" x14ac:dyDescent="0.2">
      <c r="A169" s="217"/>
      <c r="B169" s="217"/>
      <c r="C169" s="219"/>
      <c r="D169" s="217"/>
      <c r="E169" s="217"/>
      <c r="F169" s="220"/>
      <c r="G169" s="220"/>
      <c r="H169" s="220"/>
      <c r="I169" s="220"/>
      <c r="J169" s="220"/>
      <c r="K169" s="220"/>
      <c r="L169" s="220"/>
      <c r="M169" s="220"/>
      <c r="N169" s="220"/>
      <c r="O169" s="220"/>
      <c r="P169" s="217"/>
      <c r="Q169" s="217"/>
      <c r="R169" s="217"/>
      <c r="S169" s="217"/>
      <c r="T169" s="217"/>
      <c r="U169" s="217"/>
      <c r="V169" s="217"/>
      <c r="W169" s="217"/>
      <c r="X169" s="217"/>
      <c r="Y169" s="217"/>
      <c r="Z169" s="217"/>
      <c r="AA169" s="217"/>
    </row>
    <row r="170" spans="1:27" ht="15.75" customHeight="1" x14ac:dyDescent="0.2">
      <c r="A170" s="217"/>
      <c r="B170" s="217"/>
      <c r="C170" s="219"/>
      <c r="D170" s="217"/>
      <c r="E170" s="217"/>
      <c r="F170" s="220"/>
      <c r="G170" s="220"/>
      <c r="H170" s="220"/>
      <c r="I170" s="220"/>
      <c r="J170" s="220"/>
      <c r="K170" s="220"/>
      <c r="L170" s="220"/>
      <c r="M170" s="220"/>
      <c r="N170" s="220"/>
      <c r="O170" s="220"/>
      <c r="P170" s="217"/>
      <c r="Q170" s="217"/>
      <c r="R170" s="217"/>
      <c r="S170" s="217"/>
      <c r="T170" s="217"/>
      <c r="U170" s="217"/>
      <c r="V170" s="217"/>
      <c r="W170" s="217"/>
      <c r="X170" s="217"/>
      <c r="Y170" s="217"/>
      <c r="Z170" s="217"/>
      <c r="AA170" s="217"/>
    </row>
    <row r="171" spans="1:27" ht="15.75" customHeight="1" x14ac:dyDescent="0.2">
      <c r="A171" s="217"/>
      <c r="B171" s="217"/>
      <c r="C171" s="219"/>
      <c r="D171" s="217"/>
      <c r="E171" s="217"/>
      <c r="F171" s="220"/>
      <c r="G171" s="220"/>
      <c r="H171" s="220"/>
      <c r="I171" s="220"/>
      <c r="J171" s="220"/>
      <c r="K171" s="220"/>
      <c r="L171" s="220"/>
      <c r="M171" s="220"/>
      <c r="N171" s="220"/>
      <c r="O171" s="220"/>
      <c r="P171" s="217"/>
      <c r="Q171" s="217"/>
      <c r="R171" s="217"/>
      <c r="S171" s="217"/>
      <c r="T171" s="217"/>
      <c r="U171" s="217"/>
      <c r="V171" s="217"/>
      <c r="W171" s="217"/>
      <c r="X171" s="217"/>
      <c r="Y171" s="217"/>
      <c r="Z171" s="217"/>
      <c r="AA171" s="217"/>
    </row>
    <row r="172" spans="1:27" ht="15.75" customHeight="1" x14ac:dyDescent="0.2">
      <c r="A172" s="217"/>
      <c r="B172" s="217"/>
      <c r="C172" s="219"/>
      <c r="D172" s="217"/>
      <c r="E172" s="217"/>
      <c r="F172" s="220"/>
      <c r="G172" s="220"/>
      <c r="H172" s="220"/>
      <c r="I172" s="220"/>
      <c r="J172" s="220"/>
      <c r="K172" s="220"/>
      <c r="L172" s="220"/>
      <c r="M172" s="220"/>
      <c r="N172" s="220"/>
      <c r="O172" s="220"/>
      <c r="P172" s="217"/>
      <c r="Q172" s="217"/>
      <c r="R172" s="217"/>
      <c r="S172" s="217"/>
      <c r="T172" s="217"/>
      <c r="U172" s="217"/>
      <c r="V172" s="217"/>
      <c r="W172" s="217"/>
      <c r="X172" s="217"/>
      <c r="Y172" s="217"/>
      <c r="Z172" s="217"/>
      <c r="AA172" s="217"/>
    </row>
    <row r="173" spans="1:27" ht="15.75" customHeight="1" x14ac:dyDescent="0.2">
      <c r="A173" s="217"/>
      <c r="B173" s="217"/>
      <c r="C173" s="219"/>
      <c r="D173" s="217"/>
      <c r="E173" s="217"/>
      <c r="F173" s="220"/>
      <c r="G173" s="220"/>
      <c r="H173" s="220"/>
      <c r="I173" s="220"/>
      <c r="J173" s="220"/>
      <c r="K173" s="220"/>
      <c r="L173" s="220"/>
      <c r="M173" s="220"/>
      <c r="N173" s="220"/>
      <c r="O173" s="220"/>
      <c r="P173" s="217"/>
      <c r="Q173" s="217"/>
      <c r="R173" s="217"/>
      <c r="S173" s="217"/>
      <c r="T173" s="217"/>
      <c r="U173" s="217"/>
      <c r="V173" s="217"/>
      <c r="W173" s="217"/>
      <c r="X173" s="217"/>
      <c r="Y173" s="217"/>
      <c r="Z173" s="217"/>
      <c r="AA173" s="217"/>
    </row>
    <row r="174" spans="1:27" ht="15.75" customHeight="1" x14ac:dyDescent="0.2">
      <c r="A174" s="217"/>
      <c r="B174" s="217"/>
      <c r="C174" s="219"/>
      <c r="D174" s="217"/>
      <c r="E174" s="217"/>
      <c r="F174" s="220"/>
      <c r="G174" s="220"/>
      <c r="H174" s="220"/>
      <c r="I174" s="220"/>
      <c r="J174" s="220"/>
      <c r="K174" s="220"/>
      <c r="L174" s="220"/>
      <c r="M174" s="220"/>
      <c r="N174" s="220"/>
      <c r="O174" s="220"/>
      <c r="P174" s="217"/>
      <c r="Q174" s="217"/>
      <c r="R174" s="217"/>
      <c r="S174" s="217"/>
      <c r="T174" s="217"/>
      <c r="U174" s="217"/>
      <c r="V174" s="217"/>
      <c r="W174" s="217"/>
      <c r="X174" s="217"/>
      <c r="Y174" s="217"/>
      <c r="Z174" s="217"/>
      <c r="AA174" s="217"/>
    </row>
    <row r="175" spans="1:27" ht="15.75" customHeight="1" x14ac:dyDescent="0.2">
      <c r="A175" s="217"/>
      <c r="B175" s="217"/>
      <c r="C175" s="219"/>
      <c r="D175" s="217"/>
      <c r="E175" s="217"/>
      <c r="F175" s="220"/>
      <c r="G175" s="220"/>
      <c r="H175" s="220"/>
      <c r="I175" s="220"/>
      <c r="J175" s="220"/>
      <c r="K175" s="220"/>
      <c r="L175" s="220"/>
      <c r="M175" s="220"/>
      <c r="N175" s="220"/>
      <c r="O175" s="220"/>
      <c r="P175" s="217"/>
      <c r="Q175" s="217"/>
      <c r="R175" s="217"/>
      <c r="S175" s="217"/>
      <c r="T175" s="217"/>
      <c r="U175" s="217"/>
      <c r="V175" s="217"/>
      <c r="W175" s="217"/>
      <c r="X175" s="217"/>
      <c r="Y175" s="217"/>
      <c r="Z175" s="217"/>
      <c r="AA175" s="217"/>
    </row>
    <row r="176" spans="1:27" ht="15.75" customHeight="1" x14ac:dyDescent="0.2">
      <c r="A176" s="217"/>
      <c r="B176" s="217"/>
      <c r="C176" s="219"/>
      <c r="D176" s="217"/>
      <c r="E176" s="217"/>
      <c r="F176" s="220"/>
      <c r="G176" s="220"/>
      <c r="H176" s="220"/>
      <c r="I176" s="220"/>
      <c r="J176" s="220"/>
      <c r="K176" s="220"/>
      <c r="L176" s="220"/>
      <c r="M176" s="220"/>
      <c r="N176" s="220"/>
      <c r="O176" s="220"/>
      <c r="P176" s="217"/>
      <c r="Q176" s="217"/>
      <c r="R176" s="217"/>
      <c r="S176" s="217"/>
      <c r="T176" s="217"/>
      <c r="U176" s="217"/>
      <c r="V176" s="217"/>
      <c r="W176" s="217"/>
      <c r="X176" s="217"/>
      <c r="Y176" s="217"/>
      <c r="Z176" s="217"/>
      <c r="AA176" s="217"/>
    </row>
    <row r="177" spans="1:27" ht="15.75" customHeight="1" x14ac:dyDescent="0.2">
      <c r="A177" s="217"/>
      <c r="B177" s="217"/>
      <c r="C177" s="219"/>
      <c r="D177" s="217"/>
      <c r="E177" s="217"/>
      <c r="F177" s="220"/>
      <c r="G177" s="220"/>
      <c r="H177" s="220"/>
      <c r="I177" s="220"/>
      <c r="J177" s="220"/>
      <c r="K177" s="220"/>
      <c r="L177" s="220"/>
      <c r="M177" s="220"/>
      <c r="N177" s="220"/>
      <c r="O177" s="220"/>
      <c r="P177" s="217"/>
      <c r="Q177" s="217"/>
      <c r="R177" s="217"/>
      <c r="S177" s="217"/>
      <c r="T177" s="217"/>
      <c r="U177" s="217"/>
      <c r="V177" s="217"/>
      <c r="W177" s="217"/>
      <c r="X177" s="217"/>
      <c r="Y177" s="217"/>
      <c r="Z177" s="217"/>
      <c r="AA177" s="217"/>
    </row>
    <row r="178" spans="1:27" ht="15.75" customHeight="1" x14ac:dyDescent="0.2">
      <c r="A178" s="217"/>
      <c r="B178" s="217"/>
      <c r="C178" s="219"/>
      <c r="D178" s="217"/>
      <c r="E178" s="217"/>
      <c r="F178" s="220"/>
      <c r="G178" s="220"/>
      <c r="H178" s="220"/>
      <c r="I178" s="220"/>
      <c r="J178" s="220"/>
      <c r="K178" s="220"/>
      <c r="L178" s="220"/>
      <c r="M178" s="220"/>
      <c r="N178" s="220"/>
      <c r="O178" s="220"/>
      <c r="P178" s="217"/>
      <c r="Q178" s="217"/>
      <c r="R178" s="217"/>
      <c r="S178" s="217"/>
      <c r="T178" s="217"/>
      <c r="U178" s="217"/>
      <c r="V178" s="217"/>
      <c r="W178" s="217"/>
      <c r="X178" s="217"/>
      <c r="Y178" s="217"/>
      <c r="Z178" s="217"/>
      <c r="AA178" s="217"/>
    </row>
    <row r="179" spans="1:27" ht="15.75" customHeight="1" x14ac:dyDescent="0.2">
      <c r="A179" s="217"/>
      <c r="B179" s="217"/>
      <c r="C179" s="219"/>
      <c r="D179" s="217"/>
      <c r="E179" s="217"/>
      <c r="F179" s="220"/>
      <c r="G179" s="220"/>
      <c r="H179" s="220"/>
      <c r="I179" s="220"/>
      <c r="J179" s="220"/>
      <c r="K179" s="220"/>
      <c r="L179" s="220"/>
      <c r="M179" s="220"/>
      <c r="N179" s="220"/>
      <c r="O179" s="220"/>
      <c r="P179" s="217"/>
      <c r="Q179" s="217"/>
      <c r="R179" s="217"/>
      <c r="S179" s="217"/>
      <c r="T179" s="217"/>
      <c r="U179" s="217"/>
      <c r="V179" s="217"/>
      <c r="W179" s="217"/>
      <c r="X179" s="217"/>
      <c r="Y179" s="217"/>
      <c r="Z179" s="217"/>
      <c r="AA179" s="217"/>
    </row>
    <row r="180" spans="1:27" ht="15.75" customHeight="1" x14ac:dyDescent="0.2">
      <c r="A180" s="217"/>
      <c r="B180" s="217"/>
      <c r="C180" s="219"/>
      <c r="D180" s="217"/>
      <c r="E180" s="217"/>
      <c r="F180" s="220"/>
      <c r="G180" s="220"/>
      <c r="H180" s="220"/>
      <c r="I180" s="220"/>
      <c r="J180" s="220"/>
      <c r="K180" s="220"/>
      <c r="L180" s="220"/>
      <c r="M180" s="220"/>
      <c r="N180" s="220"/>
      <c r="O180" s="220"/>
      <c r="P180" s="217"/>
      <c r="Q180" s="217"/>
      <c r="R180" s="217"/>
      <c r="S180" s="217"/>
      <c r="T180" s="217"/>
      <c r="U180" s="217"/>
      <c r="V180" s="217"/>
      <c r="W180" s="217"/>
      <c r="X180" s="217"/>
      <c r="Y180" s="217"/>
      <c r="Z180" s="217"/>
      <c r="AA180" s="217"/>
    </row>
    <row r="181" spans="1:27" ht="15.75" customHeight="1" x14ac:dyDescent="0.2">
      <c r="A181" s="217"/>
      <c r="B181" s="217"/>
      <c r="C181" s="219"/>
      <c r="D181" s="217"/>
      <c r="E181" s="217"/>
      <c r="F181" s="220"/>
      <c r="G181" s="220"/>
      <c r="H181" s="220"/>
      <c r="I181" s="220"/>
      <c r="J181" s="220"/>
      <c r="K181" s="220"/>
      <c r="L181" s="220"/>
      <c r="M181" s="220"/>
      <c r="N181" s="220"/>
      <c r="O181" s="220"/>
      <c r="P181" s="217"/>
      <c r="Q181" s="217"/>
      <c r="R181" s="217"/>
      <c r="S181" s="217"/>
      <c r="T181" s="217"/>
      <c r="U181" s="217"/>
      <c r="V181" s="217"/>
      <c r="W181" s="217"/>
      <c r="X181" s="217"/>
      <c r="Y181" s="217"/>
      <c r="Z181" s="217"/>
      <c r="AA181" s="217"/>
    </row>
    <row r="182" spans="1:27" ht="15.75" customHeight="1" x14ac:dyDescent="0.2">
      <c r="A182" s="217"/>
      <c r="B182" s="217"/>
      <c r="C182" s="219"/>
      <c r="D182" s="217"/>
      <c r="E182" s="217"/>
      <c r="F182" s="220"/>
      <c r="G182" s="220"/>
      <c r="H182" s="220"/>
      <c r="I182" s="220"/>
      <c r="J182" s="220"/>
      <c r="K182" s="220"/>
      <c r="L182" s="220"/>
      <c r="M182" s="220"/>
      <c r="N182" s="220"/>
      <c r="O182" s="220"/>
      <c r="P182" s="217"/>
      <c r="Q182" s="217"/>
      <c r="R182" s="217"/>
      <c r="S182" s="217"/>
      <c r="T182" s="217"/>
      <c r="U182" s="217"/>
      <c r="V182" s="217"/>
      <c r="W182" s="217"/>
      <c r="X182" s="217"/>
      <c r="Y182" s="217"/>
      <c r="Z182" s="217"/>
      <c r="AA182" s="217"/>
    </row>
    <row r="183" spans="1:27" ht="15.75" customHeight="1" x14ac:dyDescent="0.2">
      <c r="A183" s="217"/>
      <c r="B183" s="217"/>
      <c r="C183" s="219"/>
      <c r="D183" s="217"/>
      <c r="E183" s="217"/>
      <c r="F183" s="220"/>
      <c r="G183" s="220"/>
      <c r="H183" s="220"/>
      <c r="I183" s="220"/>
      <c r="J183" s="220"/>
      <c r="K183" s="220"/>
      <c r="L183" s="220"/>
      <c r="M183" s="220"/>
      <c r="N183" s="220"/>
      <c r="O183" s="220"/>
      <c r="P183" s="217"/>
      <c r="Q183" s="217"/>
      <c r="R183" s="217"/>
      <c r="S183" s="217"/>
      <c r="T183" s="217"/>
      <c r="U183" s="217"/>
      <c r="V183" s="217"/>
      <c r="W183" s="217"/>
      <c r="X183" s="217"/>
      <c r="Y183" s="217"/>
      <c r="Z183" s="217"/>
      <c r="AA183" s="217"/>
    </row>
    <row r="184" spans="1:27" ht="15.75" customHeight="1" x14ac:dyDescent="0.2">
      <c r="A184" s="217"/>
      <c r="B184" s="217"/>
      <c r="C184" s="219"/>
      <c r="D184" s="217"/>
      <c r="E184" s="217"/>
      <c r="F184" s="220"/>
      <c r="G184" s="220"/>
      <c r="H184" s="220"/>
      <c r="I184" s="220"/>
      <c r="J184" s="220"/>
      <c r="K184" s="220"/>
      <c r="L184" s="220"/>
      <c r="M184" s="220"/>
      <c r="N184" s="220"/>
      <c r="O184" s="220"/>
      <c r="P184" s="217"/>
      <c r="Q184" s="217"/>
      <c r="R184" s="217"/>
      <c r="S184" s="217"/>
      <c r="T184" s="217"/>
      <c r="U184" s="217"/>
      <c r="V184" s="217"/>
      <c r="W184" s="217"/>
      <c r="X184" s="217"/>
      <c r="Y184" s="217"/>
      <c r="Z184" s="217"/>
      <c r="AA184" s="217"/>
    </row>
    <row r="185" spans="1:27" ht="15.75" customHeight="1" x14ac:dyDescent="0.2">
      <c r="A185" s="217"/>
      <c r="B185" s="217"/>
      <c r="C185" s="219"/>
      <c r="D185" s="217"/>
      <c r="E185" s="217"/>
      <c r="F185" s="220"/>
      <c r="G185" s="220"/>
      <c r="H185" s="220"/>
      <c r="I185" s="220"/>
      <c r="J185" s="220"/>
      <c r="K185" s="220"/>
      <c r="L185" s="220"/>
      <c r="M185" s="220"/>
      <c r="N185" s="220"/>
      <c r="O185" s="220"/>
      <c r="P185" s="217"/>
      <c r="Q185" s="217"/>
      <c r="R185" s="217"/>
      <c r="S185" s="217"/>
      <c r="T185" s="217"/>
      <c r="U185" s="217"/>
      <c r="V185" s="217"/>
      <c r="W185" s="217"/>
      <c r="X185" s="217"/>
      <c r="Y185" s="217"/>
      <c r="Z185" s="217"/>
      <c r="AA185" s="217"/>
    </row>
    <row r="186" spans="1:27" ht="15.75" customHeight="1" x14ac:dyDescent="0.2">
      <c r="A186" s="217"/>
      <c r="B186" s="217"/>
      <c r="C186" s="219"/>
      <c r="D186" s="217"/>
      <c r="E186" s="217"/>
      <c r="F186" s="220"/>
      <c r="G186" s="220"/>
      <c r="H186" s="220"/>
      <c r="I186" s="220"/>
      <c r="J186" s="220"/>
      <c r="K186" s="220"/>
      <c r="L186" s="220"/>
      <c r="M186" s="220"/>
      <c r="N186" s="220"/>
      <c r="O186" s="220"/>
      <c r="P186" s="217"/>
      <c r="Q186" s="217"/>
      <c r="R186" s="217"/>
      <c r="S186" s="217"/>
      <c r="T186" s="217"/>
      <c r="U186" s="217"/>
      <c r="V186" s="217"/>
      <c r="W186" s="217"/>
      <c r="X186" s="217"/>
      <c r="Y186" s="217"/>
      <c r="Z186" s="217"/>
      <c r="AA186" s="217"/>
    </row>
    <row r="187" spans="1:27" ht="15.75" customHeight="1" x14ac:dyDescent="0.2">
      <c r="A187" s="217"/>
      <c r="B187" s="217"/>
      <c r="C187" s="219"/>
      <c r="D187" s="217"/>
      <c r="E187" s="217"/>
      <c r="F187" s="220"/>
      <c r="G187" s="220"/>
      <c r="H187" s="220"/>
      <c r="I187" s="220"/>
      <c r="J187" s="220"/>
      <c r="K187" s="220"/>
      <c r="L187" s="220"/>
      <c r="M187" s="220"/>
      <c r="N187" s="220"/>
      <c r="O187" s="220"/>
      <c r="P187" s="217"/>
      <c r="Q187" s="217"/>
      <c r="R187" s="217"/>
      <c r="S187" s="217"/>
      <c r="T187" s="217"/>
      <c r="U187" s="217"/>
      <c r="V187" s="217"/>
      <c r="W187" s="217"/>
      <c r="X187" s="217"/>
      <c r="Y187" s="217"/>
      <c r="Z187" s="217"/>
      <c r="AA187" s="217"/>
    </row>
    <row r="188" spans="1:27" ht="15.75" customHeight="1" x14ac:dyDescent="0.2">
      <c r="A188" s="217"/>
      <c r="B188" s="217"/>
      <c r="C188" s="219"/>
      <c r="D188" s="217"/>
      <c r="E188" s="217"/>
      <c r="F188" s="220"/>
      <c r="G188" s="220"/>
      <c r="H188" s="220"/>
      <c r="I188" s="220"/>
      <c r="J188" s="220"/>
      <c r="K188" s="220"/>
      <c r="L188" s="220"/>
      <c r="M188" s="220"/>
      <c r="N188" s="220"/>
      <c r="O188" s="220"/>
      <c r="P188" s="217"/>
      <c r="Q188" s="217"/>
      <c r="R188" s="217"/>
      <c r="S188" s="217"/>
      <c r="T188" s="217"/>
      <c r="U188" s="217"/>
      <c r="V188" s="217"/>
      <c r="W188" s="217"/>
      <c r="X188" s="217"/>
      <c r="Y188" s="217"/>
      <c r="Z188" s="217"/>
      <c r="AA188" s="217"/>
    </row>
    <row r="189" spans="1:27" ht="15.75" customHeight="1" x14ac:dyDescent="0.2">
      <c r="A189" s="217"/>
      <c r="B189" s="217"/>
      <c r="C189" s="219"/>
      <c r="D189" s="217"/>
      <c r="E189" s="217"/>
      <c r="F189" s="220"/>
      <c r="G189" s="220"/>
      <c r="H189" s="220"/>
      <c r="I189" s="220"/>
      <c r="J189" s="220"/>
      <c r="K189" s="220"/>
      <c r="L189" s="220"/>
      <c r="M189" s="220"/>
      <c r="N189" s="220"/>
      <c r="O189" s="220"/>
      <c r="P189" s="217"/>
      <c r="Q189" s="217"/>
      <c r="R189" s="217"/>
      <c r="S189" s="217"/>
      <c r="T189" s="217"/>
      <c r="U189" s="217"/>
      <c r="V189" s="217"/>
      <c r="W189" s="217"/>
      <c r="X189" s="217"/>
      <c r="Y189" s="217"/>
      <c r="Z189" s="217"/>
      <c r="AA189" s="217"/>
    </row>
    <row r="190" spans="1:27" ht="15.75" customHeight="1" x14ac:dyDescent="0.2">
      <c r="A190" s="217"/>
      <c r="B190" s="217"/>
      <c r="C190" s="219"/>
      <c r="D190" s="217"/>
      <c r="E190" s="217"/>
      <c r="F190" s="220"/>
      <c r="G190" s="220"/>
      <c r="H190" s="220"/>
      <c r="I190" s="220"/>
      <c r="J190" s="220"/>
      <c r="K190" s="220"/>
      <c r="L190" s="220"/>
      <c r="M190" s="220"/>
      <c r="N190" s="220"/>
      <c r="O190" s="220"/>
      <c r="P190" s="217"/>
      <c r="Q190" s="217"/>
      <c r="R190" s="217"/>
      <c r="S190" s="217"/>
      <c r="T190" s="217"/>
      <c r="U190" s="217"/>
      <c r="V190" s="217"/>
      <c r="W190" s="217"/>
      <c r="X190" s="217"/>
      <c r="Y190" s="217"/>
      <c r="Z190" s="217"/>
      <c r="AA190" s="217"/>
    </row>
    <row r="191" spans="1:27" ht="15.75" customHeight="1" x14ac:dyDescent="0.2">
      <c r="A191" s="217"/>
      <c r="B191" s="217"/>
      <c r="C191" s="219"/>
      <c r="D191" s="217"/>
      <c r="E191" s="217"/>
      <c r="F191" s="220"/>
      <c r="G191" s="220"/>
      <c r="H191" s="220"/>
      <c r="I191" s="220"/>
      <c r="J191" s="220"/>
      <c r="K191" s="220"/>
      <c r="L191" s="220"/>
      <c r="M191" s="220"/>
      <c r="N191" s="220"/>
      <c r="O191" s="220"/>
      <c r="P191" s="217"/>
      <c r="Q191" s="217"/>
      <c r="R191" s="217"/>
      <c r="S191" s="217"/>
      <c r="T191" s="217"/>
      <c r="U191" s="217"/>
      <c r="V191" s="217"/>
      <c r="W191" s="217"/>
      <c r="X191" s="217"/>
      <c r="Y191" s="217"/>
      <c r="Z191" s="217"/>
      <c r="AA191" s="217"/>
    </row>
    <row r="192" spans="1:27" ht="15.75" customHeight="1" x14ac:dyDescent="0.2">
      <c r="A192" s="217"/>
      <c r="B192" s="217"/>
      <c r="C192" s="219"/>
      <c r="D192" s="217"/>
      <c r="E192" s="217"/>
      <c r="F192" s="220"/>
      <c r="G192" s="220"/>
      <c r="H192" s="220"/>
      <c r="I192" s="220"/>
      <c r="J192" s="220"/>
      <c r="K192" s="220"/>
      <c r="L192" s="220"/>
      <c r="M192" s="220"/>
      <c r="N192" s="220"/>
      <c r="O192" s="220"/>
      <c r="P192" s="217"/>
      <c r="Q192" s="217"/>
      <c r="R192" s="217"/>
      <c r="S192" s="217"/>
      <c r="T192" s="217"/>
      <c r="U192" s="217"/>
      <c r="V192" s="217"/>
      <c r="W192" s="217"/>
      <c r="X192" s="217"/>
      <c r="Y192" s="217"/>
      <c r="Z192" s="217"/>
      <c r="AA192" s="217"/>
    </row>
    <row r="193" spans="1:27" ht="15.75" customHeight="1" x14ac:dyDescent="0.2">
      <c r="A193" s="217"/>
      <c r="B193" s="217"/>
      <c r="C193" s="219"/>
      <c r="D193" s="217"/>
      <c r="E193" s="217"/>
      <c r="F193" s="220"/>
      <c r="G193" s="220"/>
      <c r="H193" s="220"/>
      <c r="I193" s="220"/>
      <c r="J193" s="220"/>
      <c r="K193" s="220"/>
      <c r="L193" s="220"/>
      <c r="M193" s="220"/>
      <c r="N193" s="220"/>
      <c r="O193" s="220"/>
      <c r="P193" s="217"/>
      <c r="Q193" s="217"/>
      <c r="R193" s="217"/>
      <c r="S193" s="217"/>
      <c r="T193" s="217"/>
      <c r="U193" s="217"/>
      <c r="V193" s="217"/>
      <c r="W193" s="217"/>
      <c r="X193" s="217"/>
      <c r="Y193" s="217"/>
      <c r="Z193" s="217"/>
      <c r="AA193" s="217"/>
    </row>
    <row r="194" spans="1:27" ht="15.75" customHeight="1" x14ac:dyDescent="0.2">
      <c r="A194" s="217"/>
      <c r="B194" s="217"/>
      <c r="C194" s="219"/>
      <c r="D194" s="217"/>
      <c r="E194" s="217"/>
      <c r="F194" s="220"/>
      <c r="G194" s="220"/>
      <c r="H194" s="220"/>
      <c r="I194" s="220"/>
      <c r="J194" s="220"/>
      <c r="K194" s="220"/>
      <c r="L194" s="220"/>
      <c r="M194" s="220"/>
      <c r="N194" s="220"/>
      <c r="O194" s="220"/>
      <c r="P194" s="217"/>
      <c r="Q194" s="217"/>
      <c r="R194" s="217"/>
      <c r="S194" s="217"/>
      <c r="T194" s="217"/>
      <c r="U194" s="217"/>
      <c r="V194" s="217"/>
      <c r="W194" s="217"/>
      <c r="X194" s="217"/>
      <c r="Y194" s="217"/>
      <c r="Z194" s="217"/>
      <c r="AA194" s="217"/>
    </row>
    <row r="195" spans="1:27" ht="15.75" customHeight="1" x14ac:dyDescent="0.2">
      <c r="A195" s="217"/>
      <c r="B195" s="217"/>
      <c r="C195" s="219"/>
      <c r="D195" s="217"/>
      <c r="E195" s="217"/>
      <c r="F195" s="220"/>
      <c r="G195" s="220"/>
      <c r="H195" s="220"/>
      <c r="I195" s="220"/>
      <c r="J195" s="220"/>
      <c r="K195" s="220"/>
      <c r="L195" s="220"/>
      <c r="M195" s="220"/>
      <c r="N195" s="220"/>
      <c r="O195" s="220"/>
      <c r="P195" s="217"/>
      <c r="Q195" s="217"/>
      <c r="R195" s="217"/>
      <c r="S195" s="217"/>
      <c r="T195" s="217"/>
      <c r="U195" s="217"/>
      <c r="V195" s="217"/>
      <c r="W195" s="217"/>
      <c r="X195" s="217"/>
      <c r="Y195" s="217"/>
      <c r="Z195" s="217"/>
      <c r="AA195" s="217"/>
    </row>
    <row r="196" spans="1:27" ht="15.75" customHeight="1" x14ac:dyDescent="0.2">
      <c r="A196" s="217"/>
      <c r="B196" s="217"/>
      <c r="C196" s="219"/>
      <c r="D196" s="217"/>
      <c r="E196" s="217"/>
      <c r="F196" s="220"/>
      <c r="G196" s="220"/>
      <c r="H196" s="220"/>
      <c r="I196" s="220"/>
      <c r="J196" s="220"/>
      <c r="K196" s="220"/>
      <c r="L196" s="220"/>
      <c r="M196" s="220"/>
      <c r="N196" s="220"/>
      <c r="O196" s="220"/>
      <c r="P196" s="217"/>
      <c r="Q196" s="217"/>
      <c r="R196" s="217"/>
      <c r="S196" s="217"/>
      <c r="T196" s="217"/>
      <c r="U196" s="217"/>
      <c r="V196" s="217"/>
      <c r="W196" s="217"/>
      <c r="X196" s="217"/>
      <c r="Y196" s="217"/>
      <c r="Z196" s="217"/>
      <c r="AA196" s="217"/>
    </row>
    <row r="197" spans="1:27" ht="15.75" customHeight="1" x14ac:dyDescent="0.2">
      <c r="A197" s="217"/>
      <c r="B197" s="217"/>
      <c r="C197" s="219"/>
      <c r="D197" s="217"/>
      <c r="E197" s="217"/>
      <c r="F197" s="220"/>
      <c r="G197" s="220"/>
      <c r="H197" s="220"/>
      <c r="I197" s="220"/>
      <c r="J197" s="220"/>
      <c r="K197" s="220"/>
      <c r="L197" s="220"/>
      <c r="M197" s="220"/>
      <c r="N197" s="220"/>
      <c r="O197" s="220"/>
      <c r="P197" s="217"/>
      <c r="Q197" s="217"/>
      <c r="R197" s="217"/>
      <c r="S197" s="217"/>
      <c r="T197" s="217"/>
      <c r="U197" s="217"/>
      <c r="V197" s="217"/>
      <c r="W197" s="217"/>
      <c r="X197" s="217"/>
      <c r="Y197" s="217"/>
      <c r="Z197" s="217"/>
      <c r="AA197" s="217"/>
    </row>
    <row r="198" spans="1:27" ht="15.75" customHeight="1" x14ac:dyDescent="0.2">
      <c r="A198" s="217"/>
      <c r="B198" s="217"/>
      <c r="C198" s="219"/>
      <c r="D198" s="217"/>
      <c r="E198" s="217"/>
      <c r="F198" s="220"/>
      <c r="G198" s="220"/>
      <c r="H198" s="220"/>
      <c r="I198" s="220"/>
      <c r="J198" s="220"/>
      <c r="K198" s="220"/>
      <c r="L198" s="220"/>
      <c r="M198" s="220"/>
      <c r="N198" s="220"/>
      <c r="O198" s="220"/>
      <c r="P198" s="217"/>
      <c r="Q198" s="217"/>
      <c r="R198" s="217"/>
      <c r="S198" s="217"/>
      <c r="T198" s="217"/>
      <c r="U198" s="217"/>
      <c r="V198" s="217"/>
      <c r="W198" s="217"/>
      <c r="X198" s="217"/>
      <c r="Y198" s="217"/>
      <c r="Z198" s="217"/>
      <c r="AA198" s="217"/>
    </row>
    <row r="199" spans="1:27" ht="15.75" customHeight="1" x14ac:dyDescent="0.2">
      <c r="A199" s="217"/>
      <c r="B199" s="217"/>
      <c r="C199" s="219"/>
      <c r="D199" s="217"/>
      <c r="E199" s="217"/>
      <c r="F199" s="220"/>
      <c r="G199" s="220"/>
      <c r="H199" s="220"/>
      <c r="I199" s="220"/>
      <c r="J199" s="220"/>
      <c r="K199" s="220"/>
      <c r="L199" s="220"/>
      <c r="M199" s="220"/>
      <c r="N199" s="220"/>
      <c r="O199" s="220"/>
      <c r="P199" s="217"/>
      <c r="Q199" s="217"/>
      <c r="R199" s="217"/>
      <c r="S199" s="217"/>
      <c r="T199" s="217"/>
      <c r="U199" s="217"/>
      <c r="V199" s="217"/>
      <c r="W199" s="217"/>
      <c r="X199" s="217"/>
      <c r="Y199" s="217"/>
      <c r="Z199" s="217"/>
      <c r="AA199" s="217"/>
    </row>
    <row r="200" spans="1:27" ht="15.75" customHeight="1" x14ac:dyDescent="0.2">
      <c r="A200" s="217"/>
      <c r="B200" s="217"/>
      <c r="C200" s="219"/>
      <c r="D200" s="217"/>
      <c r="E200" s="217"/>
      <c r="F200" s="220"/>
      <c r="G200" s="220"/>
      <c r="H200" s="220"/>
      <c r="I200" s="220"/>
      <c r="J200" s="220"/>
      <c r="K200" s="220"/>
      <c r="L200" s="220"/>
      <c r="M200" s="220"/>
      <c r="N200" s="220"/>
      <c r="O200" s="220"/>
      <c r="P200" s="217"/>
      <c r="Q200" s="217"/>
      <c r="R200" s="217"/>
      <c r="S200" s="217"/>
      <c r="T200" s="217"/>
      <c r="U200" s="217"/>
      <c r="V200" s="217"/>
      <c r="W200" s="217"/>
      <c r="X200" s="217"/>
      <c r="Y200" s="217"/>
      <c r="Z200" s="217"/>
      <c r="AA200" s="217"/>
    </row>
    <row r="201" spans="1:27" ht="15.75" customHeight="1" x14ac:dyDescent="0.2">
      <c r="A201" s="217"/>
      <c r="B201" s="217"/>
      <c r="C201" s="219"/>
      <c r="D201" s="217"/>
      <c r="E201" s="217"/>
      <c r="F201" s="220"/>
      <c r="G201" s="220"/>
      <c r="H201" s="220"/>
      <c r="I201" s="220"/>
      <c r="J201" s="220"/>
      <c r="K201" s="220"/>
      <c r="L201" s="220"/>
      <c r="M201" s="220"/>
      <c r="N201" s="220"/>
      <c r="O201" s="220"/>
      <c r="P201" s="217"/>
      <c r="Q201" s="217"/>
      <c r="R201" s="217"/>
      <c r="S201" s="217"/>
      <c r="T201" s="217"/>
      <c r="U201" s="217"/>
      <c r="V201" s="217"/>
      <c r="W201" s="217"/>
      <c r="X201" s="217"/>
      <c r="Y201" s="217"/>
      <c r="Z201" s="217"/>
      <c r="AA201" s="217"/>
    </row>
    <row r="202" spans="1:27" ht="15.75" customHeight="1" x14ac:dyDescent="0.2">
      <c r="A202" s="217"/>
      <c r="B202" s="217"/>
      <c r="C202" s="219"/>
      <c r="D202" s="217"/>
      <c r="E202" s="217"/>
      <c r="F202" s="220"/>
      <c r="G202" s="220"/>
      <c r="H202" s="220"/>
      <c r="I202" s="220"/>
      <c r="J202" s="220"/>
      <c r="K202" s="220"/>
      <c r="L202" s="220"/>
      <c r="M202" s="220"/>
      <c r="N202" s="220"/>
      <c r="O202" s="220"/>
      <c r="P202" s="217"/>
      <c r="Q202" s="217"/>
      <c r="R202" s="217"/>
      <c r="S202" s="217"/>
      <c r="T202" s="217"/>
      <c r="U202" s="217"/>
      <c r="V202" s="217"/>
      <c r="W202" s="217"/>
      <c r="X202" s="217"/>
      <c r="Y202" s="217"/>
      <c r="Z202" s="217"/>
      <c r="AA202" s="217"/>
    </row>
    <row r="203" spans="1:27" ht="15.75" customHeight="1" x14ac:dyDescent="0.2">
      <c r="A203" s="217"/>
      <c r="B203" s="217"/>
      <c r="C203" s="219"/>
      <c r="D203" s="217"/>
      <c r="E203" s="217"/>
      <c r="F203" s="220"/>
      <c r="G203" s="220"/>
      <c r="H203" s="220"/>
      <c r="I203" s="220"/>
      <c r="J203" s="220"/>
      <c r="K203" s="220"/>
      <c r="L203" s="220"/>
      <c r="M203" s="220"/>
      <c r="N203" s="220"/>
      <c r="O203" s="220"/>
      <c r="P203" s="217"/>
      <c r="Q203" s="217"/>
      <c r="R203" s="217"/>
      <c r="S203" s="217"/>
      <c r="T203" s="217"/>
      <c r="U203" s="217"/>
      <c r="V203" s="217"/>
      <c r="W203" s="217"/>
      <c r="X203" s="217"/>
      <c r="Y203" s="217"/>
      <c r="Z203" s="217"/>
      <c r="AA203" s="217"/>
    </row>
    <row r="204" spans="1:27" ht="15.75" customHeight="1" x14ac:dyDescent="0.2">
      <c r="A204" s="217"/>
      <c r="B204" s="217"/>
      <c r="C204" s="219"/>
      <c r="D204" s="217"/>
      <c r="E204" s="217"/>
      <c r="F204" s="220"/>
      <c r="G204" s="220"/>
      <c r="H204" s="220"/>
      <c r="I204" s="220"/>
      <c r="J204" s="220"/>
      <c r="K204" s="220"/>
      <c r="L204" s="220"/>
      <c r="M204" s="220"/>
      <c r="N204" s="220"/>
      <c r="O204" s="220"/>
      <c r="P204" s="217"/>
      <c r="Q204" s="217"/>
      <c r="R204" s="217"/>
      <c r="S204" s="217"/>
      <c r="T204" s="217"/>
      <c r="U204" s="217"/>
      <c r="V204" s="217"/>
      <c r="W204" s="217"/>
      <c r="X204" s="217"/>
      <c r="Y204" s="217"/>
      <c r="Z204" s="217"/>
      <c r="AA204" s="217"/>
    </row>
    <row r="205" spans="1:27" ht="15.75" customHeight="1" x14ac:dyDescent="0.2">
      <c r="A205" s="217"/>
      <c r="B205" s="217"/>
      <c r="C205" s="219"/>
      <c r="D205" s="217"/>
      <c r="E205" s="217"/>
      <c r="F205" s="220"/>
      <c r="G205" s="220"/>
      <c r="H205" s="220"/>
      <c r="I205" s="220"/>
      <c r="J205" s="220"/>
      <c r="K205" s="220"/>
      <c r="L205" s="220"/>
      <c r="M205" s="220"/>
      <c r="N205" s="220"/>
      <c r="O205" s="220"/>
      <c r="P205" s="217"/>
      <c r="Q205" s="217"/>
      <c r="R205" s="217"/>
      <c r="S205" s="217"/>
      <c r="T205" s="217"/>
      <c r="U205" s="217"/>
      <c r="V205" s="217"/>
      <c r="W205" s="217"/>
      <c r="X205" s="217"/>
      <c r="Y205" s="217"/>
      <c r="Z205" s="217"/>
      <c r="AA205" s="217"/>
    </row>
    <row r="206" spans="1:27" ht="15.75" customHeight="1" x14ac:dyDescent="0.2">
      <c r="A206" s="217"/>
      <c r="B206" s="217"/>
      <c r="C206" s="219"/>
      <c r="D206" s="217"/>
      <c r="E206" s="217"/>
      <c r="F206" s="220"/>
      <c r="G206" s="220"/>
      <c r="H206" s="220"/>
      <c r="I206" s="220"/>
      <c r="J206" s="220"/>
      <c r="K206" s="220"/>
      <c r="L206" s="220"/>
      <c r="M206" s="220"/>
      <c r="N206" s="220"/>
      <c r="O206" s="220"/>
      <c r="P206" s="217"/>
      <c r="Q206" s="217"/>
      <c r="R206" s="217"/>
      <c r="S206" s="217"/>
      <c r="T206" s="217"/>
      <c r="U206" s="217"/>
      <c r="V206" s="217"/>
      <c r="W206" s="217"/>
      <c r="X206" s="217"/>
      <c r="Y206" s="217"/>
      <c r="Z206" s="217"/>
      <c r="AA206" s="217"/>
    </row>
    <row r="207" spans="1:27" ht="15.75" customHeight="1" x14ac:dyDescent="0.2">
      <c r="A207" s="217"/>
      <c r="B207" s="217"/>
      <c r="C207" s="219"/>
      <c r="D207" s="217"/>
      <c r="E207" s="217"/>
      <c r="F207" s="220"/>
      <c r="G207" s="220"/>
      <c r="H207" s="220"/>
      <c r="I207" s="220"/>
      <c r="J207" s="220"/>
      <c r="K207" s="220"/>
      <c r="L207" s="220"/>
      <c r="M207" s="220"/>
      <c r="N207" s="220"/>
      <c r="O207" s="220"/>
      <c r="P207" s="217"/>
      <c r="Q207" s="217"/>
      <c r="R207" s="217"/>
      <c r="S207" s="217"/>
      <c r="T207" s="217"/>
      <c r="U207" s="217"/>
      <c r="V207" s="217"/>
      <c r="W207" s="217"/>
      <c r="X207" s="217"/>
      <c r="Y207" s="217"/>
      <c r="Z207" s="217"/>
      <c r="AA207" s="217"/>
    </row>
    <row r="208" spans="1:27" ht="15.75" customHeight="1" x14ac:dyDescent="0.2">
      <c r="A208" s="217"/>
      <c r="B208" s="217"/>
      <c r="C208" s="219"/>
      <c r="D208" s="217"/>
      <c r="E208" s="217"/>
      <c r="F208" s="220"/>
      <c r="G208" s="220"/>
      <c r="H208" s="220"/>
      <c r="I208" s="220"/>
      <c r="J208" s="220"/>
      <c r="K208" s="220"/>
      <c r="L208" s="220"/>
      <c r="M208" s="220"/>
      <c r="N208" s="220"/>
      <c r="O208" s="220"/>
      <c r="P208" s="217"/>
      <c r="Q208" s="217"/>
      <c r="R208" s="217"/>
      <c r="S208" s="217"/>
      <c r="T208" s="217"/>
      <c r="U208" s="217"/>
      <c r="V208" s="217"/>
      <c r="W208" s="217"/>
      <c r="X208" s="217"/>
      <c r="Y208" s="217"/>
      <c r="Z208" s="217"/>
      <c r="AA208" s="217"/>
    </row>
    <row r="209" spans="1:27" ht="15.75" customHeight="1" x14ac:dyDescent="0.2">
      <c r="A209" s="217"/>
      <c r="B209" s="217"/>
      <c r="C209" s="219"/>
      <c r="D209" s="217"/>
      <c r="E209" s="217"/>
      <c r="F209" s="220"/>
      <c r="G209" s="220"/>
      <c r="H209" s="220"/>
      <c r="I209" s="220"/>
      <c r="J209" s="220"/>
      <c r="K209" s="220"/>
      <c r="L209" s="220"/>
      <c r="M209" s="220"/>
      <c r="N209" s="220"/>
      <c r="O209" s="220"/>
      <c r="P209" s="217"/>
      <c r="Q209" s="217"/>
      <c r="R209" s="217"/>
      <c r="S209" s="217"/>
      <c r="T209" s="217"/>
      <c r="U209" s="217"/>
      <c r="V209" s="217"/>
      <c r="W209" s="217"/>
      <c r="X209" s="217"/>
      <c r="Y209" s="217"/>
      <c r="Z209" s="217"/>
      <c r="AA209" s="217"/>
    </row>
    <row r="210" spans="1:27" ht="15.75" customHeight="1" x14ac:dyDescent="0.2">
      <c r="A210" s="217"/>
      <c r="B210" s="217"/>
      <c r="C210" s="219"/>
      <c r="D210" s="217"/>
      <c r="E210" s="217"/>
      <c r="F210" s="220"/>
      <c r="G210" s="220"/>
      <c r="H210" s="220"/>
      <c r="I210" s="220"/>
      <c r="J210" s="220"/>
      <c r="K210" s="220"/>
      <c r="L210" s="220"/>
      <c r="M210" s="220"/>
      <c r="N210" s="220"/>
      <c r="O210" s="220"/>
      <c r="P210" s="217"/>
      <c r="Q210" s="217"/>
      <c r="R210" s="217"/>
      <c r="S210" s="217"/>
      <c r="T210" s="217"/>
      <c r="U210" s="217"/>
      <c r="V210" s="217"/>
      <c r="W210" s="217"/>
      <c r="X210" s="217"/>
      <c r="Y210" s="217"/>
      <c r="Z210" s="217"/>
      <c r="AA210" s="217"/>
    </row>
    <row r="211" spans="1:27" ht="15.75" customHeight="1" x14ac:dyDescent="0.2">
      <c r="A211" s="217"/>
      <c r="B211" s="217"/>
      <c r="C211" s="219"/>
      <c r="D211" s="217"/>
      <c r="E211" s="217"/>
      <c r="F211" s="220"/>
      <c r="G211" s="220"/>
      <c r="H211" s="220"/>
      <c r="I211" s="220"/>
      <c r="J211" s="220"/>
      <c r="K211" s="220"/>
      <c r="L211" s="220"/>
      <c r="M211" s="220"/>
      <c r="N211" s="220"/>
      <c r="O211" s="220"/>
      <c r="P211" s="217"/>
      <c r="Q211" s="217"/>
      <c r="R211" s="217"/>
      <c r="S211" s="217"/>
      <c r="T211" s="217"/>
      <c r="U211" s="217"/>
      <c r="V211" s="217"/>
      <c r="W211" s="217"/>
      <c r="X211" s="217"/>
      <c r="Y211" s="217"/>
      <c r="Z211" s="217"/>
      <c r="AA211" s="217"/>
    </row>
    <row r="212" spans="1:27" ht="15.75" customHeight="1" x14ac:dyDescent="0.2">
      <c r="A212" s="217"/>
      <c r="B212" s="217"/>
      <c r="C212" s="219"/>
      <c r="D212" s="217"/>
      <c r="E212" s="217"/>
      <c r="F212" s="220"/>
      <c r="G212" s="220"/>
      <c r="H212" s="220"/>
      <c r="I212" s="220"/>
      <c r="J212" s="220"/>
      <c r="K212" s="220"/>
      <c r="L212" s="220"/>
      <c r="M212" s="220"/>
      <c r="N212" s="220"/>
      <c r="O212" s="220"/>
      <c r="P212" s="217"/>
      <c r="Q212" s="217"/>
      <c r="R212" s="217"/>
      <c r="S212" s="217"/>
      <c r="T212" s="217"/>
      <c r="U212" s="217"/>
      <c r="V212" s="217"/>
      <c r="W212" s="217"/>
      <c r="X212" s="217"/>
      <c r="Y212" s="217"/>
      <c r="Z212" s="217"/>
      <c r="AA212" s="217"/>
    </row>
    <row r="213" spans="1:27" ht="15.75" customHeight="1" x14ac:dyDescent="0.2">
      <c r="A213" s="217"/>
      <c r="B213" s="217"/>
      <c r="C213" s="219"/>
      <c r="D213" s="217"/>
      <c r="E213" s="217"/>
      <c r="F213" s="220"/>
      <c r="G213" s="220"/>
      <c r="H213" s="220"/>
      <c r="I213" s="220"/>
      <c r="J213" s="220"/>
      <c r="K213" s="220"/>
      <c r="L213" s="220"/>
      <c r="M213" s="220"/>
      <c r="N213" s="220"/>
      <c r="O213" s="220"/>
      <c r="P213" s="217"/>
      <c r="Q213" s="217"/>
      <c r="R213" s="217"/>
      <c r="S213" s="217"/>
      <c r="T213" s="217"/>
      <c r="U213" s="217"/>
      <c r="V213" s="217"/>
      <c r="W213" s="217"/>
      <c r="X213" s="217"/>
      <c r="Y213" s="217"/>
      <c r="Z213" s="217"/>
      <c r="AA213" s="217"/>
    </row>
    <row r="214" spans="1:27" ht="15.75" customHeight="1" x14ac:dyDescent="0.2">
      <c r="A214" s="217"/>
      <c r="B214" s="217"/>
      <c r="C214" s="219"/>
      <c r="D214" s="217"/>
      <c r="E214" s="217"/>
      <c r="F214" s="220"/>
      <c r="G214" s="220"/>
      <c r="H214" s="220"/>
      <c r="I214" s="220"/>
      <c r="J214" s="220"/>
      <c r="K214" s="220"/>
      <c r="L214" s="220"/>
      <c r="M214" s="220"/>
      <c r="N214" s="220"/>
      <c r="O214" s="220"/>
      <c r="P214" s="217"/>
      <c r="Q214" s="217"/>
      <c r="R214" s="217"/>
      <c r="S214" s="217"/>
      <c r="T214" s="217"/>
      <c r="U214" s="217"/>
      <c r="V214" s="217"/>
      <c r="W214" s="217"/>
      <c r="X214" s="217"/>
      <c r="Y214" s="217"/>
      <c r="Z214" s="217"/>
      <c r="AA214" s="217"/>
    </row>
    <row r="215" spans="1:27" ht="15.75" customHeight="1" x14ac:dyDescent="0.2">
      <c r="A215" s="217"/>
      <c r="B215" s="217"/>
      <c r="C215" s="219"/>
      <c r="D215" s="217"/>
      <c r="E215" s="217"/>
      <c r="F215" s="220"/>
      <c r="G215" s="220"/>
      <c r="H215" s="220"/>
      <c r="I215" s="220"/>
      <c r="J215" s="220"/>
      <c r="K215" s="220"/>
      <c r="L215" s="220"/>
      <c r="M215" s="220"/>
      <c r="N215" s="220"/>
      <c r="O215" s="220"/>
      <c r="P215" s="217"/>
      <c r="Q215" s="217"/>
      <c r="R215" s="217"/>
      <c r="S215" s="217"/>
      <c r="T215" s="217"/>
      <c r="U215" s="217"/>
      <c r="V215" s="217"/>
      <c r="W215" s="217"/>
      <c r="X215" s="217"/>
      <c r="Y215" s="217"/>
      <c r="Z215" s="217"/>
      <c r="AA215" s="217"/>
    </row>
    <row r="216" spans="1:27" ht="15.75" customHeight="1" x14ac:dyDescent="0.2">
      <c r="A216" s="217"/>
      <c r="B216" s="217"/>
      <c r="C216" s="219"/>
      <c r="D216" s="217"/>
      <c r="E216" s="217"/>
      <c r="F216" s="220"/>
      <c r="G216" s="220"/>
      <c r="H216" s="220"/>
      <c r="I216" s="220"/>
      <c r="J216" s="220"/>
      <c r="K216" s="220"/>
      <c r="L216" s="220"/>
      <c r="M216" s="220"/>
      <c r="N216" s="220"/>
      <c r="O216" s="220"/>
      <c r="P216" s="217"/>
      <c r="Q216" s="217"/>
      <c r="R216" s="217"/>
      <c r="S216" s="217"/>
      <c r="T216" s="217"/>
      <c r="U216" s="217"/>
      <c r="V216" s="217"/>
      <c r="W216" s="217"/>
      <c r="X216" s="217"/>
      <c r="Y216" s="217"/>
      <c r="Z216" s="217"/>
      <c r="AA216" s="217"/>
    </row>
    <row r="217" spans="1:27" ht="15.75" customHeight="1" x14ac:dyDescent="0.2">
      <c r="A217" s="217"/>
      <c r="B217" s="217"/>
      <c r="C217" s="219"/>
      <c r="D217" s="217"/>
      <c r="E217" s="217"/>
      <c r="F217" s="220"/>
      <c r="G217" s="220"/>
      <c r="H217" s="220"/>
      <c r="I217" s="220"/>
      <c r="J217" s="220"/>
      <c r="K217" s="220"/>
      <c r="L217" s="220"/>
      <c r="M217" s="220"/>
      <c r="N217" s="220"/>
      <c r="O217" s="220"/>
      <c r="P217" s="217"/>
      <c r="Q217" s="217"/>
      <c r="R217" s="217"/>
      <c r="S217" s="217"/>
      <c r="T217" s="217"/>
      <c r="U217" s="217"/>
      <c r="V217" s="217"/>
      <c r="W217" s="217"/>
      <c r="X217" s="217"/>
      <c r="Y217" s="217"/>
      <c r="Z217" s="217"/>
      <c r="AA217" s="217"/>
    </row>
    <row r="218" spans="1:27" ht="15.75" customHeight="1" x14ac:dyDescent="0.2">
      <c r="A218" s="217"/>
      <c r="B218" s="217"/>
      <c r="C218" s="219"/>
      <c r="D218" s="217"/>
      <c r="E218" s="217"/>
      <c r="F218" s="220"/>
      <c r="G218" s="220"/>
      <c r="H218" s="220"/>
      <c r="I218" s="220"/>
      <c r="J218" s="220"/>
      <c r="K218" s="220"/>
      <c r="L218" s="220"/>
      <c r="M218" s="220"/>
      <c r="N218" s="220"/>
      <c r="O218" s="220"/>
      <c r="P218" s="217"/>
      <c r="Q218" s="217"/>
      <c r="R218" s="217"/>
      <c r="S218" s="217"/>
      <c r="T218" s="217"/>
      <c r="U218" s="217"/>
      <c r="V218" s="217"/>
      <c r="W218" s="217"/>
      <c r="X218" s="217"/>
      <c r="Y218" s="217"/>
      <c r="Z218" s="217"/>
      <c r="AA218" s="217"/>
    </row>
    <row r="219" spans="1:27" ht="15.75" customHeight="1" x14ac:dyDescent="0.2">
      <c r="A219" s="217"/>
      <c r="B219" s="217"/>
      <c r="C219" s="219"/>
      <c r="D219" s="217"/>
      <c r="E219" s="217"/>
      <c r="F219" s="220"/>
      <c r="G219" s="220"/>
      <c r="H219" s="220"/>
      <c r="I219" s="220"/>
      <c r="J219" s="220"/>
      <c r="K219" s="220"/>
      <c r="L219" s="220"/>
      <c r="M219" s="220"/>
      <c r="N219" s="220"/>
      <c r="O219" s="220"/>
      <c r="P219" s="217"/>
      <c r="Q219" s="217"/>
      <c r="R219" s="217"/>
      <c r="S219" s="217"/>
      <c r="T219" s="217"/>
      <c r="U219" s="217"/>
      <c r="V219" s="217"/>
      <c r="W219" s="217"/>
      <c r="X219" s="217"/>
      <c r="Y219" s="217"/>
      <c r="Z219" s="217"/>
      <c r="AA219" s="217"/>
    </row>
    <row r="220" spans="1:27" ht="15.75" customHeight="1" x14ac:dyDescent="0.2">
      <c r="A220" s="217"/>
      <c r="B220" s="217"/>
      <c r="C220" s="219"/>
      <c r="D220" s="217"/>
      <c r="E220" s="217"/>
      <c r="F220" s="220"/>
      <c r="G220" s="220"/>
      <c r="H220" s="220"/>
      <c r="I220" s="220"/>
      <c r="J220" s="220"/>
      <c r="K220" s="220"/>
      <c r="L220" s="220"/>
      <c r="M220" s="220"/>
      <c r="N220" s="220"/>
      <c r="O220" s="220"/>
      <c r="P220" s="217"/>
      <c r="Q220" s="217"/>
      <c r="R220" s="217"/>
      <c r="S220" s="217"/>
      <c r="T220" s="217"/>
      <c r="U220" s="217"/>
      <c r="V220" s="217"/>
      <c r="W220" s="217"/>
      <c r="X220" s="217"/>
      <c r="Y220" s="217"/>
      <c r="Z220" s="217"/>
      <c r="AA220" s="217"/>
    </row>
    <row r="221" spans="1:27" ht="15.75" customHeight="1" x14ac:dyDescent="0.2">
      <c r="A221" s="217"/>
      <c r="B221" s="217"/>
      <c r="C221" s="219"/>
      <c r="D221" s="217"/>
      <c r="E221" s="217"/>
      <c r="F221" s="220"/>
      <c r="G221" s="220"/>
      <c r="H221" s="220"/>
      <c r="I221" s="220"/>
      <c r="J221" s="220"/>
      <c r="K221" s="220"/>
      <c r="L221" s="220"/>
      <c r="M221" s="220"/>
      <c r="N221" s="220"/>
      <c r="O221" s="220"/>
      <c r="P221" s="217"/>
      <c r="Q221" s="217"/>
      <c r="R221" s="217"/>
      <c r="S221" s="217"/>
      <c r="T221" s="217"/>
      <c r="U221" s="217"/>
      <c r="V221" s="217"/>
      <c r="W221" s="217"/>
      <c r="X221" s="217"/>
      <c r="Y221" s="217"/>
      <c r="Z221" s="217"/>
      <c r="AA221" s="217"/>
    </row>
    <row r="222" spans="1:27" ht="15.75" customHeight="1" x14ac:dyDescent="0.2">
      <c r="A222" s="217"/>
      <c r="B222" s="217"/>
      <c r="C222" s="219"/>
      <c r="D222" s="217"/>
      <c r="E222" s="217"/>
      <c r="F222" s="220"/>
      <c r="G222" s="220"/>
      <c r="H222" s="220"/>
      <c r="I222" s="220"/>
      <c r="J222" s="220"/>
      <c r="K222" s="220"/>
      <c r="L222" s="220"/>
      <c r="M222" s="220"/>
      <c r="N222" s="220"/>
      <c r="O222" s="220"/>
      <c r="P222" s="217"/>
      <c r="Q222" s="217"/>
      <c r="R222" s="217"/>
      <c r="S222" s="217"/>
      <c r="T222" s="217"/>
      <c r="U222" s="217"/>
      <c r="V222" s="217"/>
      <c r="W222" s="217"/>
      <c r="X222" s="217"/>
      <c r="Y222" s="217"/>
      <c r="Z222" s="217"/>
      <c r="AA222" s="217"/>
    </row>
    <row r="223" spans="1:27" ht="15.75" customHeight="1" x14ac:dyDescent="0.2">
      <c r="A223" s="217"/>
      <c r="B223" s="217"/>
      <c r="C223" s="219"/>
      <c r="D223" s="217"/>
      <c r="E223" s="217"/>
      <c r="F223" s="220"/>
      <c r="G223" s="220"/>
      <c r="H223" s="220"/>
      <c r="I223" s="220"/>
      <c r="J223" s="220"/>
      <c r="K223" s="220"/>
      <c r="L223" s="220"/>
      <c r="M223" s="220"/>
      <c r="N223" s="220"/>
      <c r="O223" s="220"/>
      <c r="P223" s="217"/>
      <c r="Q223" s="217"/>
      <c r="R223" s="217"/>
      <c r="S223" s="217"/>
      <c r="T223" s="217"/>
      <c r="U223" s="217"/>
      <c r="V223" s="217"/>
      <c r="W223" s="217"/>
      <c r="X223" s="217"/>
      <c r="Y223" s="217"/>
      <c r="Z223" s="217"/>
      <c r="AA223" s="217"/>
    </row>
    <row r="224" spans="1:27" ht="15.75" customHeight="1" x14ac:dyDescent="0.2">
      <c r="A224" s="217"/>
      <c r="B224" s="217"/>
      <c r="C224" s="219"/>
      <c r="D224" s="217"/>
      <c r="E224" s="217"/>
      <c r="F224" s="220"/>
      <c r="G224" s="220"/>
      <c r="H224" s="220"/>
      <c r="I224" s="220"/>
      <c r="J224" s="220"/>
      <c r="K224" s="220"/>
      <c r="L224" s="220"/>
      <c r="M224" s="220"/>
      <c r="N224" s="220"/>
      <c r="O224" s="220"/>
      <c r="P224" s="217"/>
      <c r="Q224" s="217"/>
      <c r="R224" s="217"/>
      <c r="S224" s="217"/>
      <c r="T224" s="217"/>
      <c r="U224" s="217"/>
      <c r="V224" s="217"/>
      <c r="W224" s="217"/>
      <c r="X224" s="217"/>
      <c r="Y224" s="217"/>
      <c r="Z224" s="217"/>
      <c r="AA224" s="217"/>
    </row>
    <row r="225" spans="1:27" ht="15.75" customHeight="1" x14ac:dyDescent="0.2">
      <c r="A225" s="217"/>
      <c r="B225" s="217"/>
      <c r="C225" s="219"/>
      <c r="D225" s="217"/>
      <c r="E225" s="217"/>
      <c r="F225" s="220"/>
      <c r="G225" s="220"/>
      <c r="H225" s="220"/>
      <c r="I225" s="220"/>
      <c r="J225" s="220"/>
      <c r="K225" s="220"/>
      <c r="L225" s="220"/>
      <c r="M225" s="220"/>
      <c r="N225" s="220"/>
      <c r="O225" s="220"/>
      <c r="P225" s="217"/>
      <c r="Q225" s="217"/>
      <c r="R225" s="217"/>
      <c r="S225" s="217"/>
      <c r="T225" s="217"/>
      <c r="U225" s="217"/>
      <c r="V225" s="217"/>
      <c r="W225" s="217"/>
      <c r="X225" s="217"/>
      <c r="Y225" s="217"/>
      <c r="Z225" s="217"/>
      <c r="AA225" s="217"/>
    </row>
    <row r="226" spans="1:27" ht="15.75" customHeight="1" x14ac:dyDescent="0.2">
      <c r="A226" s="217"/>
      <c r="B226" s="217"/>
      <c r="C226" s="219"/>
      <c r="D226" s="217"/>
      <c r="E226" s="217"/>
      <c r="F226" s="220"/>
      <c r="G226" s="220"/>
      <c r="H226" s="220"/>
      <c r="I226" s="220"/>
      <c r="J226" s="220"/>
      <c r="K226" s="220"/>
      <c r="L226" s="220"/>
      <c r="M226" s="220"/>
      <c r="N226" s="220"/>
      <c r="O226" s="220"/>
      <c r="P226" s="217"/>
      <c r="Q226" s="217"/>
      <c r="R226" s="217"/>
      <c r="S226" s="217"/>
      <c r="T226" s="217"/>
      <c r="U226" s="217"/>
      <c r="V226" s="217"/>
      <c r="W226" s="217"/>
      <c r="X226" s="217"/>
      <c r="Y226" s="217"/>
      <c r="Z226" s="217"/>
      <c r="AA226" s="217"/>
    </row>
    <row r="227" spans="1:27" ht="15.75" customHeight="1" x14ac:dyDescent="0.2">
      <c r="A227" s="217"/>
      <c r="B227" s="217"/>
      <c r="C227" s="219"/>
      <c r="D227" s="217"/>
      <c r="E227" s="217"/>
      <c r="F227" s="220"/>
      <c r="G227" s="220"/>
      <c r="H227" s="220"/>
      <c r="I227" s="220"/>
      <c r="J227" s="220"/>
      <c r="K227" s="220"/>
      <c r="L227" s="220"/>
      <c r="M227" s="220"/>
      <c r="N227" s="220"/>
      <c r="O227" s="220"/>
      <c r="P227" s="217"/>
      <c r="Q227" s="217"/>
      <c r="R227" s="217"/>
      <c r="S227" s="217"/>
      <c r="T227" s="217"/>
      <c r="U227" s="217"/>
      <c r="V227" s="217"/>
      <c r="W227" s="217"/>
      <c r="X227" s="217"/>
      <c r="Y227" s="217"/>
      <c r="Z227" s="217"/>
      <c r="AA227" s="217"/>
    </row>
    <row r="228" spans="1:27" ht="15.75" customHeight="1" x14ac:dyDescent="0.2">
      <c r="A228" s="217"/>
      <c r="B228" s="217"/>
      <c r="C228" s="219"/>
      <c r="D228" s="217"/>
      <c r="E228" s="217"/>
      <c r="F228" s="220"/>
      <c r="G228" s="220"/>
      <c r="H228" s="220"/>
      <c r="I228" s="220"/>
      <c r="J228" s="220"/>
      <c r="K228" s="220"/>
      <c r="L228" s="220"/>
      <c r="M228" s="220"/>
      <c r="N228" s="220"/>
      <c r="O228" s="220"/>
      <c r="P228" s="217"/>
      <c r="Q228" s="217"/>
      <c r="R228" s="217"/>
      <c r="S228" s="217"/>
      <c r="T228" s="217"/>
      <c r="U228" s="217"/>
      <c r="V228" s="217"/>
      <c r="W228" s="217"/>
      <c r="X228" s="217"/>
      <c r="Y228" s="217"/>
      <c r="Z228" s="217"/>
      <c r="AA228" s="217"/>
    </row>
    <row r="229" spans="1:27" ht="15.75" customHeight="1" x14ac:dyDescent="0.2">
      <c r="A229" s="217"/>
      <c r="B229" s="217"/>
      <c r="C229" s="219"/>
      <c r="D229" s="217"/>
      <c r="E229" s="217"/>
      <c r="F229" s="220"/>
      <c r="G229" s="220"/>
      <c r="H229" s="220"/>
      <c r="I229" s="220"/>
      <c r="J229" s="220"/>
      <c r="K229" s="220"/>
      <c r="L229" s="220"/>
      <c r="M229" s="220"/>
      <c r="N229" s="220"/>
      <c r="O229" s="220"/>
      <c r="P229" s="217"/>
      <c r="Q229" s="217"/>
      <c r="R229" s="217"/>
      <c r="S229" s="217"/>
      <c r="T229" s="217"/>
      <c r="U229" s="217"/>
      <c r="V229" s="217"/>
      <c r="W229" s="217"/>
      <c r="X229" s="217"/>
      <c r="Y229" s="217"/>
      <c r="Z229" s="217"/>
      <c r="AA229" s="217"/>
    </row>
    <row r="230" spans="1:27" ht="15.75" customHeight="1" x14ac:dyDescent="0.2">
      <c r="A230" s="217"/>
      <c r="B230" s="217"/>
      <c r="C230" s="219"/>
      <c r="D230" s="217"/>
      <c r="E230" s="217"/>
      <c r="F230" s="220"/>
      <c r="G230" s="220"/>
      <c r="H230" s="220"/>
      <c r="I230" s="220"/>
      <c r="J230" s="220"/>
      <c r="K230" s="220"/>
      <c r="L230" s="220"/>
      <c r="M230" s="220"/>
      <c r="N230" s="220"/>
      <c r="O230" s="220"/>
      <c r="P230" s="217"/>
      <c r="Q230" s="217"/>
      <c r="R230" s="217"/>
      <c r="S230" s="217"/>
      <c r="T230" s="217"/>
      <c r="U230" s="217"/>
      <c r="V230" s="217"/>
      <c r="W230" s="217"/>
      <c r="X230" s="217"/>
      <c r="Y230" s="217"/>
      <c r="Z230" s="217"/>
      <c r="AA230" s="217"/>
    </row>
    <row r="231" spans="1:27" ht="15.75" customHeight="1" x14ac:dyDescent="0.2">
      <c r="A231" s="217"/>
      <c r="B231" s="217"/>
      <c r="C231" s="219"/>
      <c r="D231" s="217"/>
      <c r="E231" s="217"/>
      <c r="F231" s="220"/>
      <c r="G231" s="220"/>
      <c r="H231" s="220"/>
      <c r="I231" s="220"/>
      <c r="J231" s="220"/>
      <c r="K231" s="220"/>
      <c r="L231" s="220"/>
      <c r="M231" s="220"/>
      <c r="N231" s="220"/>
      <c r="O231" s="220"/>
      <c r="P231" s="217"/>
      <c r="Q231" s="217"/>
      <c r="R231" s="217"/>
      <c r="S231" s="217"/>
      <c r="T231" s="217"/>
      <c r="U231" s="217"/>
      <c r="V231" s="217"/>
      <c r="W231" s="217"/>
      <c r="X231" s="217"/>
      <c r="Y231" s="217"/>
      <c r="Z231" s="217"/>
      <c r="AA231" s="217"/>
    </row>
    <row r="232" spans="1:27" ht="15.75" customHeight="1" x14ac:dyDescent="0.2">
      <c r="A232" s="217"/>
      <c r="B232" s="217"/>
      <c r="C232" s="219"/>
      <c r="D232" s="217"/>
      <c r="E232" s="217"/>
      <c r="F232" s="220"/>
      <c r="G232" s="220"/>
      <c r="H232" s="220"/>
      <c r="I232" s="220"/>
      <c r="J232" s="220"/>
      <c r="K232" s="220"/>
      <c r="L232" s="220"/>
      <c r="M232" s="220"/>
      <c r="N232" s="220"/>
      <c r="O232" s="220"/>
      <c r="P232" s="217"/>
      <c r="Q232" s="217"/>
      <c r="R232" s="217"/>
      <c r="S232" s="217"/>
      <c r="T232" s="217"/>
      <c r="U232" s="217"/>
      <c r="V232" s="217"/>
      <c r="W232" s="217"/>
      <c r="X232" s="217"/>
      <c r="Y232" s="217"/>
      <c r="Z232" s="217"/>
      <c r="AA232" s="217"/>
    </row>
    <row r="233" spans="1:27" ht="15.75" customHeight="1" x14ac:dyDescent="0.2">
      <c r="A233" s="217"/>
      <c r="B233" s="217"/>
      <c r="C233" s="219"/>
      <c r="D233" s="217"/>
      <c r="E233" s="217"/>
      <c r="F233" s="220"/>
      <c r="G233" s="220"/>
      <c r="H233" s="220"/>
      <c r="I233" s="220"/>
      <c r="J233" s="220"/>
      <c r="K233" s="220"/>
      <c r="L233" s="220"/>
      <c r="M233" s="220"/>
      <c r="N233" s="220"/>
      <c r="O233" s="220"/>
      <c r="P233" s="217"/>
      <c r="Q233" s="217"/>
      <c r="R233" s="217"/>
      <c r="S233" s="217"/>
      <c r="T233" s="217"/>
      <c r="U233" s="217"/>
      <c r="V233" s="217"/>
      <c r="W233" s="217"/>
      <c r="X233" s="217"/>
      <c r="Y233" s="217"/>
      <c r="Z233" s="217"/>
      <c r="AA233" s="217"/>
    </row>
    <row r="234" spans="1:27" ht="15.75" customHeight="1" x14ac:dyDescent="0.2">
      <c r="A234" s="217"/>
      <c r="B234" s="217"/>
      <c r="C234" s="219"/>
      <c r="D234" s="217"/>
      <c r="E234" s="217"/>
      <c r="F234" s="220"/>
      <c r="G234" s="220"/>
      <c r="H234" s="220"/>
      <c r="I234" s="220"/>
      <c r="J234" s="220"/>
      <c r="K234" s="220"/>
      <c r="L234" s="220"/>
      <c r="M234" s="220"/>
      <c r="N234" s="220"/>
      <c r="O234" s="220"/>
      <c r="P234" s="217"/>
      <c r="Q234" s="217"/>
      <c r="R234" s="217"/>
      <c r="S234" s="217"/>
      <c r="T234" s="217"/>
      <c r="U234" s="217"/>
      <c r="V234" s="217"/>
      <c r="W234" s="217"/>
      <c r="X234" s="217"/>
      <c r="Y234" s="217"/>
      <c r="Z234" s="217"/>
      <c r="AA234" s="217"/>
    </row>
    <row r="235" spans="1:27" ht="15.75" customHeight="1" x14ac:dyDescent="0.2">
      <c r="A235" s="217"/>
      <c r="B235" s="217"/>
      <c r="C235" s="219"/>
      <c r="D235" s="217"/>
      <c r="E235" s="217"/>
      <c r="F235" s="220"/>
      <c r="G235" s="220"/>
      <c r="H235" s="220"/>
      <c r="I235" s="220"/>
      <c r="J235" s="220"/>
      <c r="K235" s="220"/>
      <c r="L235" s="220"/>
      <c r="M235" s="220"/>
      <c r="N235" s="220"/>
      <c r="O235" s="220"/>
      <c r="P235" s="217"/>
      <c r="Q235" s="217"/>
      <c r="R235" s="217"/>
      <c r="S235" s="217"/>
      <c r="T235" s="217"/>
      <c r="U235" s="217"/>
      <c r="V235" s="217"/>
      <c r="W235" s="217"/>
      <c r="X235" s="217"/>
      <c r="Y235" s="217"/>
      <c r="Z235" s="217"/>
      <c r="AA235" s="217"/>
    </row>
    <row r="236" spans="1:27" ht="15.75" customHeight="1" x14ac:dyDescent="0.2">
      <c r="A236" s="217"/>
      <c r="B236" s="217"/>
      <c r="C236" s="219"/>
      <c r="D236" s="217"/>
      <c r="E236" s="217"/>
      <c r="F236" s="220"/>
      <c r="G236" s="220"/>
      <c r="H236" s="220"/>
      <c r="I236" s="220"/>
      <c r="J236" s="220"/>
      <c r="K236" s="220"/>
      <c r="L236" s="220"/>
      <c r="M236" s="220"/>
      <c r="N236" s="220"/>
      <c r="O236" s="220"/>
      <c r="P236" s="217"/>
      <c r="Q236" s="217"/>
      <c r="R236" s="217"/>
      <c r="S236" s="217"/>
      <c r="T236" s="217"/>
      <c r="U236" s="217"/>
      <c r="V236" s="217"/>
      <c r="W236" s="217"/>
      <c r="X236" s="217"/>
      <c r="Y236" s="217"/>
      <c r="Z236" s="217"/>
      <c r="AA236" s="217"/>
    </row>
    <row r="237" spans="1:27" ht="15.75" customHeight="1" x14ac:dyDescent="0.2">
      <c r="A237" s="217"/>
      <c r="B237" s="217"/>
      <c r="C237" s="219"/>
      <c r="D237" s="217"/>
      <c r="E237" s="217"/>
      <c r="F237" s="220"/>
      <c r="G237" s="220"/>
      <c r="H237" s="220"/>
      <c r="I237" s="220"/>
      <c r="J237" s="220"/>
      <c r="K237" s="220"/>
      <c r="L237" s="220"/>
      <c r="M237" s="220"/>
      <c r="N237" s="220"/>
      <c r="O237" s="220"/>
      <c r="P237" s="217"/>
      <c r="Q237" s="217"/>
      <c r="R237" s="217"/>
      <c r="S237" s="217"/>
      <c r="T237" s="217"/>
      <c r="U237" s="217"/>
      <c r="V237" s="217"/>
      <c r="W237" s="217"/>
      <c r="X237" s="217"/>
      <c r="Y237" s="217"/>
      <c r="Z237" s="217"/>
      <c r="AA237" s="217"/>
    </row>
    <row r="238" spans="1:27" ht="15.75" customHeight="1" x14ac:dyDescent="0.2">
      <c r="A238" s="217"/>
      <c r="B238" s="217"/>
      <c r="C238" s="219"/>
      <c r="D238" s="217"/>
      <c r="E238" s="217"/>
      <c r="F238" s="220"/>
      <c r="G238" s="220"/>
      <c r="H238" s="220"/>
      <c r="I238" s="220"/>
      <c r="J238" s="220"/>
      <c r="K238" s="220"/>
      <c r="L238" s="220"/>
      <c r="M238" s="220"/>
      <c r="N238" s="220"/>
      <c r="O238" s="220"/>
      <c r="P238" s="217"/>
      <c r="Q238" s="217"/>
      <c r="R238" s="217"/>
      <c r="S238" s="217"/>
      <c r="T238" s="217"/>
      <c r="U238" s="217"/>
      <c r="V238" s="217"/>
      <c r="W238" s="217"/>
      <c r="X238" s="217"/>
      <c r="Y238" s="217"/>
      <c r="Z238" s="217"/>
      <c r="AA238" s="217"/>
    </row>
    <row r="239" spans="1:27" ht="15.75" customHeight="1" x14ac:dyDescent="0.2">
      <c r="A239" s="217"/>
      <c r="B239" s="217"/>
      <c r="C239" s="219"/>
      <c r="D239" s="217"/>
      <c r="E239" s="217"/>
      <c r="F239" s="220"/>
      <c r="G239" s="220"/>
      <c r="H239" s="220"/>
      <c r="I239" s="220"/>
      <c r="J239" s="220"/>
      <c r="K239" s="220"/>
      <c r="L239" s="220"/>
      <c r="M239" s="220"/>
      <c r="N239" s="220"/>
      <c r="O239" s="220"/>
      <c r="P239" s="217"/>
      <c r="Q239" s="217"/>
      <c r="R239" s="217"/>
      <c r="S239" s="217"/>
      <c r="T239" s="217"/>
      <c r="U239" s="217"/>
      <c r="V239" s="217"/>
      <c r="W239" s="217"/>
      <c r="X239" s="217"/>
      <c r="Y239" s="217"/>
      <c r="Z239" s="217"/>
      <c r="AA239" s="217"/>
    </row>
    <row r="240" spans="1:27" ht="15.75" customHeight="1" x14ac:dyDescent="0.2">
      <c r="A240" s="217"/>
      <c r="B240" s="217"/>
      <c r="C240" s="219"/>
      <c r="D240" s="217"/>
      <c r="E240" s="217"/>
      <c r="F240" s="220"/>
      <c r="G240" s="220"/>
      <c r="H240" s="220"/>
      <c r="I240" s="220"/>
      <c r="J240" s="220"/>
      <c r="K240" s="220"/>
      <c r="L240" s="220"/>
      <c r="M240" s="220"/>
      <c r="N240" s="220"/>
      <c r="O240" s="220"/>
      <c r="P240" s="217"/>
      <c r="Q240" s="217"/>
      <c r="R240" s="217"/>
      <c r="S240" s="217"/>
      <c r="T240" s="217"/>
      <c r="U240" s="217"/>
      <c r="V240" s="217"/>
      <c r="W240" s="217"/>
      <c r="X240" s="217"/>
      <c r="Y240" s="217"/>
      <c r="Z240" s="217"/>
      <c r="AA240" s="217"/>
    </row>
    <row r="241" spans="1:27" ht="15.75" customHeight="1" x14ac:dyDescent="0.2">
      <c r="A241" s="217"/>
      <c r="B241" s="217"/>
      <c r="C241" s="219"/>
      <c r="D241" s="217"/>
      <c r="E241" s="217"/>
      <c r="F241" s="220"/>
      <c r="G241" s="220"/>
      <c r="H241" s="220"/>
      <c r="I241" s="220"/>
      <c r="J241" s="220"/>
      <c r="K241" s="220"/>
      <c r="L241" s="220"/>
      <c r="M241" s="220"/>
      <c r="N241" s="220"/>
      <c r="O241" s="220"/>
      <c r="P241" s="217"/>
      <c r="Q241" s="217"/>
      <c r="R241" s="217"/>
      <c r="S241" s="217"/>
      <c r="T241" s="217"/>
      <c r="U241" s="217"/>
      <c r="V241" s="217"/>
      <c r="W241" s="217"/>
      <c r="X241" s="217"/>
      <c r="Y241" s="217"/>
      <c r="Z241" s="217"/>
      <c r="AA241" s="217"/>
    </row>
    <row r="242" spans="1:27" ht="15.75" customHeight="1" x14ac:dyDescent="0.2">
      <c r="A242" s="217"/>
      <c r="B242" s="217"/>
      <c r="C242" s="219"/>
      <c r="D242" s="217"/>
      <c r="E242" s="217"/>
      <c r="F242" s="220"/>
      <c r="G242" s="220"/>
      <c r="H242" s="220"/>
      <c r="I242" s="220"/>
      <c r="J242" s="220"/>
      <c r="K242" s="220"/>
      <c r="L242" s="220"/>
      <c r="M242" s="220"/>
      <c r="N242" s="220"/>
      <c r="O242" s="220"/>
      <c r="P242" s="217"/>
      <c r="Q242" s="217"/>
      <c r="R242" s="217"/>
      <c r="S242" s="217"/>
      <c r="T242" s="217"/>
      <c r="U242" s="217"/>
      <c r="V242" s="217"/>
      <c r="W242" s="217"/>
      <c r="X242" s="217"/>
      <c r="Y242" s="217"/>
      <c r="Z242" s="217"/>
      <c r="AA242" s="217"/>
    </row>
    <row r="243" spans="1:27" ht="15.75" customHeight="1" x14ac:dyDescent="0.2">
      <c r="A243" s="217"/>
      <c r="B243" s="217"/>
      <c r="C243" s="219"/>
      <c r="D243" s="217"/>
      <c r="E243" s="217"/>
      <c r="F243" s="220"/>
      <c r="G243" s="220"/>
      <c r="H243" s="220"/>
      <c r="I243" s="220"/>
      <c r="J243" s="220"/>
      <c r="K243" s="220"/>
      <c r="L243" s="220"/>
      <c r="M243" s="220"/>
      <c r="N243" s="220"/>
      <c r="O243" s="220"/>
      <c r="P243" s="217"/>
      <c r="Q243" s="217"/>
      <c r="R243" s="217"/>
      <c r="S243" s="217"/>
      <c r="T243" s="217"/>
      <c r="U243" s="217"/>
      <c r="V243" s="217"/>
      <c r="W243" s="217"/>
      <c r="X243" s="217"/>
      <c r="Y243" s="217"/>
      <c r="Z243" s="217"/>
      <c r="AA243" s="217"/>
    </row>
    <row r="244" spans="1:27" ht="15.75" customHeight="1" x14ac:dyDescent="0.2">
      <c r="A244" s="217"/>
      <c r="B244" s="217"/>
      <c r="C244" s="219"/>
      <c r="D244" s="217"/>
      <c r="E244" s="217"/>
      <c r="F244" s="220"/>
      <c r="G244" s="220"/>
      <c r="H244" s="220"/>
      <c r="I244" s="220"/>
      <c r="J244" s="220"/>
      <c r="K244" s="220"/>
      <c r="L244" s="220"/>
      <c r="M244" s="220"/>
      <c r="N244" s="220"/>
      <c r="O244" s="220"/>
      <c r="P244" s="217"/>
      <c r="Q244" s="217"/>
      <c r="R244" s="217"/>
      <c r="S244" s="217"/>
      <c r="T244" s="217"/>
      <c r="U244" s="217"/>
      <c r="V244" s="217"/>
      <c r="W244" s="217"/>
      <c r="X244" s="217"/>
      <c r="Y244" s="217"/>
      <c r="Z244" s="217"/>
      <c r="AA244" s="217"/>
    </row>
    <row r="245" spans="1:27" ht="15.75" customHeight="1" x14ac:dyDescent="0.2">
      <c r="A245" s="217"/>
      <c r="B245" s="217"/>
      <c r="C245" s="219"/>
      <c r="D245" s="217"/>
      <c r="E245" s="217"/>
      <c r="F245" s="220"/>
      <c r="G245" s="220"/>
      <c r="H245" s="220"/>
      <c r="I245" s="220"/>
      <c r="J245" s="220"/>
      <c r="K245" s="220"/>
      <c r="L245" s="220"/>
      <c r="M245" s="220"/>
      <c r="N245" s="220"/>
      <c r="O245" s="220"/>
      <c r="P245" s="217"/>
      <c r="Q245" s="217"/>
      <c r="R245" s="217"/>
      <c r="S245" s="217"/>
      <c r="T245" s="217"/>
      <c r="U245" s="217"/>
      <c r="V245" s="217"/>
      <c r="W245" s="217"/>
      <c r="X245" s="217"/>
      <c r="Y245" s="217"/>
      <c r="Z245" s="217"/>
      <c r="AA245" s="217"/>
    </row>
    <row r="246" spans="1:27" ht="15.75" customHeight="1" x14ac:dyDescent="0.2">
      <c r="A246" s="217"/>
      <c r="B246" s="217"/>
      <c r="C246" s="219"/>
      <c r="D246" s="217"/>
      <c r="E246" s="217"/>
      <c r="F246" s="220"/>
      <c r="G246" s="220"/>
      <c r="H246" s="220"/>
      <c r="I246" s="220"/>
      <c r="J246" s="220"/>
      <c r="K246" s="220"/>
      <c r="L246" s="220"/>
      <c r="M246" s="220"/>
      <c r="N246" s="220"/>
      <c r="O246" s="220"/>
      <c r="P246" s="217"/>
      <c r="Q246" s="217"/>
      <c r="R246" s="217"/>
      <c r="S246" s="217"/>
      <c r="T246" s="217"/>
      <c r="U246" s="217"/>
      <c r="V246" s="217"/>
      <c r="W246" s="217"/>
      <c r="X246" s="217"/>
      <c r="Y246" s="217"/>
      <c r="Z246" s="217"/>
      <c r="AA246" s="217"/>
    </row>
    <row r="247" spans="1:27" ht="15.75" customHeight="1" x14ac:dyDescent="0.2">
      <c r="A247" s="217"/>
      <c r="B247" s="217"/>
      <c r="C247" s="219"/>
      <c r="D247" s="217"/>
      <c r="E247" s="217"/>
      <c r="F247" s="220"/>
      <c r="G247" s="220"/>
      <c r="H247" s="220"/>
      <c r="I247" s="220"/>
      <c r="J247" s="220"/>
      <c r="K247" s="220"/>
      <c r="L247" s="220"/>
      <c r="M247" s="220"/>
      <c r="N247" s="220"/>
      <c r="O247" s="220"/>
      <c r="P247" s="217"/>
      <c r="Q247" s="217"/>
      <c r="R247" s="217"/>
      <c r="S247" s="217"/>
      <c r="T247" s="217"/>
      <c r="U247" s="217"/>
      <c r="V247" s="217"/>
      <c r="W247" s="217"/>
      <c r="X247" s="217"/>
      <c r="Y247" s="217"/>
      <c r="Z247" s="217"/>
      <c r="AA247" s="217"/>
    </row>
    <row r="248" spans="1:27" ht="15.75" customHeight="1" x14ac:dyDescent="0.2">
      <c r="A248" s="217"/>
      <c r="B248" s="217"/>
      <c r="C248" s="219"/>
      <c r="D248" s="217"/>
      <c r="E248" s="217"/>
      <c r="F248" s="220"/>
      <c r="G248" s="220"/>
      <c r="H248" s="220"/>
      <c r="I248" s="220"/>
      <c r="J248" s="220"/>
      <c r="K248" s="220"/>
      <c r="L248" s="220"/>
      <c r="M248" s="220"/>
      <c r="N248" s="220"/>
      <c r="O248" s="220"/>
      <c r="P248" s="217"/>
      <c r="Q248" s="217"/>
      <c r="R248" s="217"/>
      <c r="S248" s="217"/>
      <c r="T248" s="217"/>
      <c r="U248" s="217"/>
      <c r="V248" s="217"/>
      <c r="W248" s="217"/>
      <c r="X248" s="217"/>
      <c r="Y248" s="217"/>
      <c r="Z248" s="217"/>
      <c r="AA248" s="217"/>
    </row>
    <row r="249" spans="1:27" ht="15.75" customHeight="1" x14ac:dyDescent="0.2">
      <c r="A249" s="217"/>
      <c r="B249" s="217"/>
      <c r="C249" s="219"/>
      <c r="D249" s="217"/>
      <c r="E249" s="217"/>
      <c r="F249" s="220"/>
      <c r="G249" s="220"/>
      <c r="H249" s="220"/>
      <c r="I249" s="220"/>
      <c r="J249" s="220"/>
      <c r="K249" s="220"/>
      <c r="L249" s="220"/>
      <c r="M249" s="220"/>
      <c r="N249" s="220"/>
      <c r="O249" s="220"/>
      <c r="P249" s="217"/>
      <c r="Q249" s="217"/>
      <c r="R249" s="217"/>
      <c r="S249" s="217"/>
      <c r="T249" s="217"/>
      <c r="U249" s="217"/>
      <c r="V249" s="217"/>
      <c r="W249" s="217"/>
      <c r="X249" s="217"/>
      <c r="Y249" s="217"/>
      <c r="Z249" s="217"/>
      <c r="AA249" s="217"/>
    </row>
    <row r="250" spans="1:27" ht="15.75" customHeight="1" x14ac:dyDescent="0.2">
      <c r="A250" s="217"/>
      <c r="B250" s="217"/>
      <c r="C250" s="219"/>
      <c r="D250" s="217"/>
      <c r="E250" s="217"/>
      <c r="F250" s="220"/>
      <c r="G250" s="220"/>
      <c r="H250" s="220"/>
      <c r="I250" s="220"/>
      <c r="J250" s="220"/>
      <c r="K250" s="220"/>
      <c r="L250" s="220"/>
      <c r="M250" s="220"/>
      <c r="N250" s="220"/>
      <c r="O250" s="220"/>
      <c r="P250" s="217"/>
      <c r="Q250" s="217"/>
      <c r="R250" s="217"/>
      <c r="S250" s="217"/>
      <c r="T250" s="217"/>
      <c r="U250" s="217"/>
      <c r="V250" s="217"/>
      <c r="W250" s="217"/>
      <c r="X250" s="217"/>
      <c r="Y250" s="217"/>
      <c r="Z250" s="217"/>
      <c r="AA250" s="217"/>
    </row>
    <row r="251" spans="1:27" ht="15.75" customHeight="1" x14ac:dyDescent="0.2">
      <c r="A251" s="217"/>
      <c r="B251" s="217"/>
      <c r="C251" s="219"/>
      <c r="D251" s="217"/>
      <c r="E251" s="217"/>
      <c r="F251" s="220"/>
      <c r="G251" s="220"/>
      <c r="H251" s="220"/>
      <c r="I251" s="220"/>
      <c r="J251" s="220"/>
      <c r="K251" s="220"/>
      <c r="L251" s="220"/>
      <c r="M251" s="220"/>
      <c r="N251" s="220"/>
      <c r="O251" s="220"/>
      <c r="P251" s="217"/>
      <c r="Q251" s="217"/>
      <c r="R251" s="217"/>
      <c r="S251" s="217"/>
      <c r="T251" s="217"/>
      <c r="U251" s="217"/>
      <c r="V251" s="217"/>
      <c r="W251" s="217"/>
      <c r="X251" s="217"/>
      <c r="Y251" s="217"/>
      <c r="Z251" s="217"/>
      <c r="AA251" s="217"/>
    </row>
    <row r="252" spans="1:27" ht="15.75" customHeight="1" x14ac:dyDescent="0.2">
      <c r="A252" s="217"/>
      <c r="B252" s="217"/>
      <c r="C252" s="219"/>
      <c r="D252" s="217"/>
      <c r="E252" s="217"/>
      <c r="F252" s="220"/>
      <c r="G252" s="220"/>
      <c r="H252" s="220"/>
      <c r="I252" s="220"/>
      <c r="J252" s="220"/>
      <c r="K252" s="220"/>
      <c r="L252" s="220"/>
      <c r="M252" s="220"/>
      <c r="N252" s="220"/>
      <c r="O252" s="220"/>
      <c r="P252" s="217"/>
      <c r="Q252" s="217"/>
      <c r="R252" s="217"/>
      <c r="S252" s="217"/>
      <c r="T252" s="217"/>
      <c r="U252" s="217"/>
      <c r="V252" s="217"/>
      <c r="W252" s="217"/>
      <c r="X252" s="217"/>
      <c r="Y252" s="217"/>
      <c r="Z252" s="217"/>
      <c r="AA252" s="217"/>
    </row>
    <row r="253" spans="1:27" ht="15.75" customHeight="1" x14ac:dyDescent="0.2">
      <c r="A253" s="217"/>
      <c r="B253" s="217"/>
      <c r="C253" s="219"/>
      <c r="D253" s="217"/>
      <c r="E253" s="217"/>
      <c r="F253" s="220"/>
      <c r="G253" s="220"/>
      <c r="H253" s="220"/>
      <c r="I253" s="220"/>
      <c r="J253" s="220"/>
      <c r="K253" s="220"/>
      <c r="L253" s="220"/>
      <c r="M253" s="220"/>
      <c r="N253" s="220"/>
      <c r="O253" s="220"/>
      <c r="P253" s="217"/>
      <c r="Q253" s="217"/>
      <c r="R253" s="217"/>
      <c r="S253" s="217"/>
      <c r="T253" s="217"/>
      <c r="U253" s="217"/>
      <c r="V253" s="217"/>
      <c r="W253" s="217"/>
      <c r="X253" s="217"/>
      <c r="Y253" s="217"/>
      <c r="Z253" s="217"/>
      <c r="AA253" s="217"/>
    </row>
    <row r="254" spans="1:27" ht="15.75" customHeight="1" x14ac:dyDescent="0.2">
      <c r="A254" s="217"/>
      <c r="B254" s="217"/>
      <c r="C254" s="219"/>
      <c r="D254" s="217"/>
      <c r="E254" s="217"/>
      <c r="F254" s="220"/>
      <c r="G254" s="220"/>
      <c r="H254" s="220"/>
      <c r="I254" s="220"/>
      <c r="J254" s="220"/>
      <c r="K254" s="220"/>
      <c r="L254" s="220"/>
      <c r="M254" s="220"/>
      <c r="N254" s="220"/>
      <c r="O254" s="220"/>
      <c r="P254" s="217"/>
      <c r="Q254" s="217"/>
      <c r="R254" s="217"/>
      <c r="S254" s="217"/>
      <c r="T254" s="217"/>
      <c r="U254" s="217"/>
      <c r="V254" s="217"/>
      <c r="W254" s="217"/>
      <c r="X254" s="217"/>
      <c r="Y254" s="217"/>
      <c r="Z254" s="217"/>
      <c r="AA254" s="217"/>
    </row>
    <row r="255" spans="1:27" ht="15.75" customHeight="1" x14ac:dyDescent="0.2">
      <c r="A255" s="217"/>
      <c r="B255" s="217"/>
      <c r="C255" s="219"/>
      <c r="D255" s="217"/>
      <c r="E255" s="217"/>
      <c r="F255" s="220"/>
      <c r="G255" s="220"/>
      <c r="H255" s="220"/>
      <c r="I255" s="220"/>
      <c r="J255" s="220"/>
      <c r="K255" s="220"/>
      <c r="L255" s="220"/>
      <c r="M255" s="220"/>
      <c r="N255" s="220"/>
      <c r="O255" s="220"/>
      <c r="P255" s="217"/>
      <c r="Q255" s="217"/>
      <c r="R255" s="217"/>
      <c r="S255" s="217"/>
      <c r="T255" s="217"/>
      <c r="U255" s="217"/>
      <c r="V255" s="217"/>
      <c r="W255" s="217"/>
      <c r="X255" s="217"/>
      <c r="Y255" s="217"/>
      <c r="Z255" s="217"/>
      <c r="AA255" s="217"/>
    </row>
    <row r="256" spans="1:27" ht="15.75" customHeight="1" x14ac:dyDescent="0.2">
      <c r="A256" s="217"/>
      <c r="B256" s="217"/>
      <c r="C256" s="219"/>
      <c r="D256" s="217"/>
      <c r="E256" s="217"/>
      <c r="F256" s="220"/>
      <c r="G256" s="220"/>
      <c r="H256" s="220"/>
      <c r="I256" s="220"/>
      <c r="J256" s="220"/>
      <c r="K256" s="220"/>
      <c r="L256" s="220"/>
      <c r="M256" s="220"/>
      <c r="N256" s="220"/>
      <c r="O256" s="220"/>
      <c r="P256" s="217"/>
      <c r="Q256" s="217"/>
      <c r="R256" s="217"/>
      <c r="S256" s="217"/>
      <c r="T256" s="217"/>
      <c r="U256" s="217"/>
      <c r="V256" s="217"/>
      <c r="W256" s="217"/>
      <c r="X256" s="217"/>
      <c r="Y256" s="217"/>
      <c r="Z256" s="217"/>
      <c r="AA256" s="217"/>
    </row>
    <row r="257" spans="1:27" ht="15.75" customHeight="1" x14ac:dyDescent="0.2">
      <c r="A257" s="217"/>
      <c r="B257" s="217"/>
      <c r="C257" s="219"/>
      <c r="D257" s="217"/>
      <c r="E257" s="217"/>
      <c r="F257" s="220"/>
      <c r="G257" s="220"/>
      <c r="H257" s="220"/>
      <c r="I257" s="220"/>
      <c r="J257" s="220"/>
      <c r="K257" s="220"/>
      <c r="L257" s="220"/>
      <c r="M257" s="220"/>
      <c r="N257" s="220"/>
      <c r="O257" s="220"/>
      <c r="P257" s="217"/>
      <c r="Q257" s="217"/>
      <c r="R257" s="217"/>
      <c r="S257" s="217"/>
      <c r="T257" s="217"/>
      <c r="U257" s="217"/>
      <c r="V257" s="217"/>
      <c r="W257" s="217"/>
      <c r="X257" s="217"/>
      <c r="Y257" s="217"/>
      <c r="Z257" s="217"/>
      <c r="AA257" s="217"/>
    </row>
    <row r="258" spans="1:27" ht="15.75" customHeight="1" x14ac:dyDescent="0.2">
      <c r="A258" s="217"/>
      <c r="B258" s="217"/>
      <c r="C258" s="219"/>
      <c r="D258" s="217"/>
      <c r="E258" s="217"/>
      <c r="F258" s="220"/>
      <c r="G258" s="220"/>
      <c r="H258" s="220"/>
      <c r="I258" s="220"/>
      <c r="J258" s="220"/>
      <c r="K258" s="220"/>
      <c r="L258" s="220"/>
      <c r="M258" s="220"/>
      <c r="N258" s="220"/>
      <c r="O258" s="220"/>
      <c r="P258" s="217"/>
      <c r="Q258" s="217"/>
      <c r="R258" s="217"/>
      <c r="S258" s="217"/>
      <c r="T258" s="217"/>
      <c r="U258" s="217"/>
      <c r="V258" s="217"/>
      <c r="W258" s="217"/>
      <c r="X258" s="217"/>
      <c r="Y258" s="217"/>
      <c r="Z258" s="217"/>
      <c r="AA258" s="217"/>
    </row>
    <row r="259" spans="1:27" ht="15.75" customHeight="1" x14ac:dyDescent="0.2">
      <c r="A259" s="217"/>
      <c r="B259" s="217"/>
      <c r="C259" s="219"/>
      <c r="D259" s="217"/>
      <c r="E259" s="217"/>
      <c r="F259" s="220"/>
      <c r="G259" s="220"/>
      <c r="H259" s="220"/>
      <c r="I259" s="220"/>
      <c r="J259" s="220"/>
      <c r="K259" s="220"/>
      <c r="L259" s="220"/>
      <c r="M259" s="220"/>
      <c r="N259" s="220"/>
      <c r="O259" s="220"/>
      <c r="P259" s="217"/>
      <c r="Q259" s="217"/>
      <c r="R259" s="217"/>
      <c r="S259" s="217"/>
      <c r="T259" s="217"/>
      <c r="U259" s="217"/>
      <c r="V259" s="217"/>
      <c r="W259" s="217"/>
      <c r="X259" s="217"/>
      <c r="Y259" s="217"/>
      <c r="Z259" s="217"/>
      <c r="AA259" s="217"/>
    </row>
    <row r="260" spans="1:27" ht="15.75" customHeight="1" x14ac:dyDescent="0.2">
      <c r="A260" s="217"/>
      <c r="B260" s="217"/>
      <c r="C260" s="219"/>
      <c r="D260" s="217"/>
      <c r="E260" s="217"/>
      <c r="F260" s="220"/>
      <c r="G260" s="220"/>
      <c r="H260" s="220"/>
      <c r="I260" s="220"/>
      <c r="J260" s="220"/>
      <c r="K260" s="220"/>
      <c r="L260" s="220"/>
      <c r="M260" s="220"/>
      <c r="N260" s="220"/>
      <c r="O260" s="220"/>
      <c r="P260" s="217"/>
      <c r="Q260" s="217"/>
      <c r="R260" s="217"/>
      <c r="S260" s="217"/>
      <c r="T260" s="217"/>
      <c r="U260" s="217"/>
      <c r="V260" s="217"/>
      <c r="W260" s="217"/>
      <c r="X260" s="217"/>
      <c r="Y260" s="217"/>
      <c r="Z260" s="217"/>
      <c r="AA260" s="217"/>
    </row>
    <row r="261" spans="1:27" ht="15.75" customHeight="1" x14ac:dyDescent="0.2">
      <c r="A261" s="217"/>
      <c r="B261" s="217"/>
      <c r="C261" s="219"/>
      <c r="D261" s="217"/>
      <c r="E261" s="217"/>
      <c r="F261" s="220"/>
      <c r="G261" s="220"/>
      <c r="H261" s="220"/>
      <c r="I261" s="220"/>
      <c r="J261" s="220"/>
      <c r="K261" s="220"/>
      <c r="L261" s="220"/>
      <c r="M261" s="220"/>
      <c r="N261" s="220"/>
      <c r="O261" s="220"/>
      <c r="P261" s="217"/>
      <c r="Q261" s="217"/>
      <c r="R261" s="217"/>
      <c r="S261" s="217"/>
      <c r="T261" s="217"/>
      <c r="U261" s="217"/>
      <c r="V261" s="217"/>
      <c r="W261" s="217"/>
      <c r="X261" s="217"/>
      <c r="Y261" s="217"/>
      <c r="Z261" s="217"/>
      <c r="AA261" s="217"/>
    </row>
    <row r="262" spans="1:27" ht="15.75" customHeight="1" x14ac:dyDescent="0.2">
      <c r="A262" s="217"/>
      <c r="B262" s="217"/>
      <c r="C262" s="219"/>
      <c r="D262" s="217"/>
      <c r="E262" s="217"/>
      <c r="F262" s="220"/>
      <c r="G262" s="220"/>
      <c r="H262" s="220"/>
      <c r="I262" s="220"/>
      <c r="J262" s="220"/>
      <c r="K262" s="220"/>
      <c r="L262" s="220"/>
      <c r="M262" s="220"/>
      <c r="N262" s="220"/>
      <c r="O262" s="220"/>
      <c r="P262" s="217"/>
      <c r="Q262" s="217"/>
      <c r="R262" s="217"/>
      <c r="S262" s="217"/>
      <c r="T262" s="217"/>
      <c r="U262" s="217"/>
      <c r="V262" s="217"/>
      <c r="W262" s="217"/>
      <c r="X262" s="217"/>
      <c r="Y262" s="217"/>
      <c r="Z262" s="217"/>
      <c r="AA262" s="217"/>
    </row>
    <row r="263" spans="1:27" ht="15.75" customHeight="1" x14ac:dyDescent="0.2">
      <c r="A263" s="217"/>
      <c r="B263" s="217"/>
      <c r="C263" s="219"/>
      <c r="D263" s="217"/>
      <c r="E263" s="217"/>
      <c r="F263" s="220"/>
      <c r="G263" s="220"/>
      <c r="H263" s="220"/>
      <c r="I263" s="220"/>
      <c r="J263" s="220"/>
      <c r="K263" s="220"/>
      <c r="L263" s="220"/>
      <c r="M263" s="220"/>
      <c r="N263" s="220"/>
      <c r="O263" s="220"/>
      <c r="P263" s="217"/>
      <c r="Q263" s="217"/>
      <c r="R263" s="217"/>
      <c r="S263" s="217"/>
      <c r="T263" s="217"/>
      <c r="U263" s="217"/>
      <c r="V263" s="217"/>
      <c r="W263" s="217"/>
      <c r="X263" s="217"/>
      <c r="Y263" s="217"/>
      <c r="Z263" s="217"/>
      <c r="AA263" s="217"/>
    </row>
    <row r="264" spans="1:27" ht="15.75" customHeight="1" x14ac:dyDescent="0.2">
      <c r="A264" s="217"/>
      <c r="B264" s="217"/>
      <c r="C264" s="219"/>
      <c r="D264" s="217"/>
      <c r="E264" s="217"/>
      <c r="F264" s="220"/>
      <c r="G264" s="220"/>
      <c r="H264" s="220"/>
      <c r="I264" s="220"/>
      <c r="J264" s="220"/>
      <c r="K264" s="220"/>
      <c r="L264" s="220"/>
      <c r="M264" s="220"/>
      <c r="N264" s="220"/>
      <c r="O264" s="220"/>
      <c r="P264" s="217"/>
      <c r="Q264" s="217"/>
      <c r="R264" s="217"/>
      <c r="S264" s="217"/>
      <c r="T264" s="217"/>
      <c r="U264" s="217"/>
      <c r="V264" s="217"/>
      <c r="W264" s="217"/>
      <c r="X264" s="217"/>
      <c r="Y264" s="217"/>
      <c r="Z264" s="217"/>
      <c r="AA264" s="217"/>
    </row>
    <row r="265" spans="1:27" ht="15.75" customHeight="1" x14ac:dyDescent="0.2">
      <c r="A265" s="217"/>
      <c r="B265" s="217"/>
      <c r="C265" s="219"/>
      <c r="D265" s="217"/>
      <c r="E265" s="217"/>
      <c r="F265" s="220"/>
      <c r="G265" s="220"/>
      <c r="H265" s="220"/>
      <c r="I265" s="220"/>
      <c r="J265" s="220"/>
      <c r="K265" s="220"/>
      <c r="L265" s="220"/>
      <c r="M265" s="220"/>
      <c r="N265" s="220"/>
      <c r="O265" s="220"/>
      <c r="P265" s="217"/>
      <c r="Q265" s="217"/>
      <c r="R265" s="217"/>
      <c r="S265" s="217"/>
      <c r="T265" s="217"/>
      <c r="U265" s="217"/>
      <c r="V265" s="217"/>
      <c r="W265" s="217"/>
      <c r="X265" s="217"/>
      <c r="Y265" s="217"/>
      <c r="Z265" s="217"/>
      <c r="AA265" s="217"/>
    </row>
    <row r="266" spans="1:27" ht="15.75" customHeight="1" x14ac:dyDescent="0.2">
      <c r="A266" s="217"/>
      <c r="B266" s="217"/>
      <c r="C266" s="219"/>
      <c r="D266" s="217"/>
      <c r="E266" s="217"/>
      <c r="F266" s="220"/>
      <c r="G266" s="220"/>
      <c r="H266" s="220"/>
      <c r="I266" s="220"/>
      <c r="J266" s="220"/>
      <c r="K266" s="220"/>
      <c r="L266" s="220"/>
      <c r="M266" s="220"/>
      <c r="N266" s="220"/>
      <c r="O266" s="220"/>
      <c r="P266" s="217"/>
      <c r="Q266" s="217"/>
      <c r="R266" s="217"/>
      <c r="S266" s="217"/>
      <c r="T266" s="217"/>
      <c r="U266" s="217"/>
      <c r="V266" s="217"/>
      <c r="W266" s="217"/>
      <c r="X266" s="217"/>
      <c r="Y266" s="217"/>
      <c r="Z266" s="217"/>
      <c r="AA266" s="217"/>
    </row>
    <row r="267" spans="1:27" ht="15.75" customHeight="1" x14ac:dyDescent="0.2">
      <c r="A267" s="217"/>
      <c r="B267" s="217"/>
      <c r="C267" s="219"/>
      <c r="D267" s="217"/>
      <c r="E267" s="217"/>
      <c r="F267" s="220"/>
      <c r="G267" s="220"/>
      <c r="H267" s="220"/>
      <c r="I267" s="220"/>
      <c r="J267" s="220"/>
      <c r="K267" s="220"/>
      <c r="L267" s="220"/>
      <c r="M267" s="220"/>
      <c r="N267" s="220"/>
      <c r="O267" s="220"/>
      <c r="P267" s="217"/>
      <c r="Q267" s="217"/>
      <c r="R267" s="217"/>
      <c r="S267" s="217"/>
      <c r="T267" s="217"/>
      <c r="U267" s="217"/>
      <c r="V267" s="217"/>
      <c r="W267" s="217"/>
      <c r="X267" s="217"/>
      <c r="Y267" s="217"/>
      <c r="Z267" s="217"/>
      <c r="AA267" s="217"/>
    </row>
    <row r="268" spans="1:27" ht="15.75" customHeight="1" x14ac:dyDescent="0.2">
      <c r="A268" s="217"/>
      <c r="B268" s="217"/>
      <c r="C268" s="219"/>
      <c r="D268" s="217"/>
      <c r="E268" s="217"/>
      <c r="F268" s="220"/>
      <c r="G268" s="220"/>
      <c r="H268" s="220"/>
      <c r="I268" s="220"/>
      <c r="J268" s="220"/>
      <c r="K268" s="220"/>
      <c r="L268" s="220"/>
      <c r="M268" s="220"/>
      <c r="N268" s="220"/>
      <c r="O268" s="220"/>
      <c r="P268" s="217"/>
      <c r="Q268" s="217"/>
      <c r="R268" s="217"/>
      <c r="S268" s="217"/>
      <c r="T268" s="217"/>
      <c r="U268" s="217"/>
      <c r="V268" s="217"/>
      <c r="W268" s="217"/>
      <c r="X268" s="217"/>
      <c r="Y268" s="217"/>
      <c r="Z268" s="217"/>
      <c r="AA268" s="217"/>
    </row>
    <row r="269" spans="1:27" ht="15.75" customHeight="1" x14ac:dyDescent="0.2">
      <c r="A269" s="217"/>
      <c r="B269" s="217"/>
      <c r="C269" s="219"/>
      <c r="D269" s="217"/>
      <c r="E269" s="217"/>
      <c r="F269" s="220"/>
      <c r="G269" s="220"/>
      <c r="H269" s="220"/>
      <c r="I269" s="220"/>
      <c r="J269" s="220"/>
      <c r="K269" s="220"/>
      <c r="L269" s="220"/>
      <c r="M269" s="220"/>
      <c r="N269" s="220"/>
      <c r="O269" s="220"/>
      <c r="P269" s="217"/>
      <c r="Q269" s="217"/>
      <c r="R269" s="217"/>
      <c r="S269" s="217"/>
      <c r="T269" s="217"/>
      <c r="U269" s="217"/>
      <c r="V269" s="217"/>
      <c r="W269" s="217"/>
      <c r="X269" s="217"/>
      <c r="Y269" s="217"/>
      <c r="Z269" s="217"/>
      <c r="AA269" s="217"/>
    </row>
    <row r="270" spans="1:27" ht="15.75" customHeight="1" x14ac:dyDescent="0.2">
      <c r="A270" s="217"/>
      <c r="B270" s="217"/>
      <c r="C270" s="219"/>
      <c r="D270" s="217"/>
      <c r="E270" s="217"/>
      <c r="F270" s="220"/>
      <c r="G270" s="220"/>
      <c r="H270" s="220"/>
      <c r="I270" s="220"/>
      <c r="J270" s="220"/>
      <c r="K270" s="220"/>
      <c r="L270" s="220"/>
      <c r="M270" s="220"/>
      <c r="N270" s="220"/>
      <c r="O270" s="220"/>
      <c r="P270" s="217"/>
      <c r="Q270" s="217"/>
      <c r="R270" s="217"/>
      <c r="S270" s="217"/>
      <c r="T270" s="217"/>
      <c r="U270" s="217"/>
      <c r="V270" s="217"/>
      <c r="W270" s="217"/>
      <c r="X270" s="217"/>
      <c r="Y270" s="217"/>
      <c r="Z270" s="217"/>
      <c r="AA270" s="217"/>
    </row>
    <row r="271" spans="1:27" ht="15.75" customHeight="1" x14ac:dyDescent="0.2">
      <c r="A271" s="217"/>
      <c r="B271" s="217"/>
      <c r="C271" s="219"/>
      <c r="D271" s="217"/>
      <c r="E271" s="217"/>
      <c r="F271" s="220"/>
      <c r="G271" s="220"/>
      <c r="H271" s="220"/>
      <c r="I271" s="220"/>
      <c r="J271" s="220"/>
      <c r="K271" s="220"/>
      <c r="L271" s="220"/>
      <c r="M271" s="220"/>
      <c r="N271" s="220"/>
      <c r="O271" s="220"/>
      <c r="P271" s="217"/>
      <c r="Q271" s="217"/>
      <c r="R271" s="217"/>
      <c r="S271" s="217"/>
      <c r="T271" s="217"/>
      <c r="U271" s="217"/>
      <c r="V271" s="217"/>
      <c r="W271" s="217"/>
      <c r="X271" s="217"/>
      <c r="Y271" s="217"/>
      <c r="Z271" s="217"/>
      <c r="AA271" s="217"/>
    </row>
    <row r="272" spans="1:27" ht="15.75" customHeight="1" x14ac:dyDescent="0.2">
      <c r="A272" s="217"/>
      <c r="B272" s="217"/>
      <c r="C272" s="219"/>
      <c r="D272" s="217"/>
      <c r="E272" s="217"/>
      <c r="F272" s="220"/>
      <c r="G272" s="220"/>
      <c r="H272" s="220"/>
      <c r="I272" s="220"/>
      <c r="J272" s="220"/>
      <c r="K272" s="220"/>
      <c r="L272" s="220"/>
      <c r="M272" s="220"/>
      <c r="N272" s="220"/>
      <c r="O272" s="220"/>
      <c r="P272" s="217"/>
      <c r="Q272" s="217"/>
      <c r="R272" s="217"/>
      <c r="S272" s="217"/>
      <c r="T272" s="217"/>
      <c r="U272" s="217"/>
      <c r="V272" s="217"/>
      <c r="W272" s="217"/>
      <c r="X272" s="217"/>
      <c r="Y272" s="217"/>
      <c r="Z272" s="217"/>
      <c r="AA272" s="217"/>
    </row>
    <row r="273" spans="1:27" ht="15.75" customHeight="1" x14ac:dyDescent="0.2">
      <c r="A273" s="217"/>
      <c r="B273" s="217"/>
      <c r="C273" s="219"/>
      <c r="D273" s="217"/>
      <c r="E273" s="217"/>
      <c r="F273" s="220"/>
      <c r="G273" s="220"/>
      <c r="H273" s="220"/>
      <c r="I273" s="220"/>
      <c r="J273" s="220"/>
      <c r="K273" s="220"/>
      <c r="L273" s="220"/>
      <c r="M273" s="220"/>
      <c r="N273" s="220"/>
      <c r="O273" s="220"/>
      <c r="P273" s="217"/>
      <c r="Q273" s="217"/>
      <c r="R273" s="217"/>
      <c r="S273" s="217"/>
      <c r="T273" s="217"/>
      <c r="U273" s="217"/>
      <c r="V273" s="217"/>
      <c r="W273" s="217"/>
      <c r="X273" s="217"/>
      <c r="Y273" s="217"/>
      <c r="Z273" s="217"/>
      <c r="AA273" s="217"/>
    </row>
    <row r="274" spans="1:27" ht="15.75" customHeight="1" x14ac:dyDescent="0.2">
      <c r="A274" s="217"/>
      <c r="B274" s="217"/>
      <c r="C274" s="219"/>
      <c r="D274" s="217"/>
      <c r="E274" s="217"/>
      <c r="F274" s="220"/>
      <c r="G274" s="220"/>
      <c r="H274" s="220"/>
      <c r="I274" s="220"/>
      <c r="J274" s="220"/>
      <c r="K274" s="220"/>
      <c r="L274" s="220"/>
      <c r="M274" s="220"/>
      <c r="N274" s="220"/>
      <c r="O274" s="220"/>
      <c r="P274" s="217"/>
      <c r="Q274" s="217"/>
      <c r="R274" s="217"/>
      <c r="S274" s="217"/>
      <c r="T274" s="217"/>
      <c r="U274" s="217"/>
      <c r="V274" s="217"/>
      <c r="W274" s="217"/>
      <c r="X274" s="217"/>
      <c r="Y274" s="217"/>
      <c r="Z274" s="217"/>
      <c r="AA274" s="217"/>
    </row>
    <row r="275" spans="1:27" ht="15.75" customHeight="1" x14ac:dyDescent="0.2">
      <c r="A275" s="217"/>
      <c r="B275" s="217"/>
      <c r="C275" s="219"/>
      <c r="D275" s="217"/>
      <c r="E275" s="217"/>
      <c r="F275" s="220"/>
      <c r="G275" s="220"/>
      <c r="H275" s="220"/>
      <c r="I275" s="220"/>
      <c r="J275" s="220"/>
      <c r="K275" s="220"/>
      <c r="L275" s="220"/>
      <c r="M275" s="220"/>
      <c r="N275" s="220"/>
      <c r="O275" s="220"/>
      <c r="P275" s="217"/>
      <c r="Q275" s="217"/>
      <c r="R275" s="217"/>
      <c r="S275" s="217"/>
      <c r="T275" s="217"/>
      <c r="U275" s="217"/>
      <c r="V275" s="217"/>
      <c r="W275" s="217"/>
      <c r="X275" s="217"/>
      <c r="Y275" s="217"/>
      <c r="Z275" s="217"/>
      <c r="AA275" s="217"/>
    </row>
    <row r="276" spans="1:27" ht="15.75" customHeight="1" x14ac:dyDescent="0.2">
      <c r="A276" s="217"/>
      <c r="B276" s="217"/>
      <c r="C276" s="219"/>
      <c r="D276" s="217"/>
      <c r="E276" s="217"/>
      <c r="F276" s="220"/>
      <c r="G276" s="220"/>
      <c r="H276" s="220"/>
      <c r="I276" s="220"/>
      <c r="J276" s="220"/>
      <c r="K276" s="220"/>
      <c r="L276" s="220"/>
      <c r="M276" s="220"/>
      <c r="N276" s="220"/>
      <c r="O276" s="220"/>
      <c r="P276" s="217"/>
      <c r="Q276" s="217"/>
      <c r="R276" s="217"/>
      <c r="S276" s="217"/>
      <c r="T276" s="217"/>
      <c r="U276" s="217"/>
      <c r="V276" s="217"/>
      <c r="W276" s="217"/>
      <c r="X276" s="217"/>
      <c r="Y276" s="217"/>
      <c r="Z276" s="217"/>
      <c r="AA276" s="217"/>
    </row>
    <row r="277" spans="1:27" ht="15.75" customHeight="1" x14ac:dyDescent="0.2">
      <c r="A277" s="217"/>
      <c r="B277" s="217"/>
      <c r="C277" s="219"/>
      <c r="D277" s="217"/>
      <c r="E277" s="217"/>
      <c r="F277" s="220"/>
      <c r="G277" s="220"/>
      <c r="H277" s="220"/>
      <c r="I277" s="220"/>
      <c r="J277" s="220"/>
      <c r="K277" s="220"/>
      <c r="L277" s="220"/>
      <c r="M277" s="220"/>
      <c r="N277" s="220"/>
      <c r="O277" s="220"/>
      <c r="P277" s="217"/>
      <c r="Q277" s="217"/>
      <c r="R277" s="217"/>
      <c r="S277" s="217"/>
      <c r="T277" s="217"/>
      <c r="U277" s="217"/>
      <c r="V277" s="217"/>
      <c r="W277" s="217"/>
      <c r="X277" s="217"/>
      <c r="Y277" s="217"/>
      <c r="Z277" s="217"/>
      <c r="AA277" s="217"/>
    </row>
    <row r="278" spans="1:27" ht="15.75" customHeight="1" x14ac:dyDescent="0.2">
      <c r="A278" s="217"/>
      <c r="B278" s="217"/>
      <c r="C278" s="219"/>
      <c r="D278" s="217"/>
      <c r="E278" s="217"/>
      <c r="F278" s="220"/>
      <c r="G278" s="220"/>
      <c r="H278" s="220"/>
      <c r="I278" s="220"/>
      <c r="J278" s="220"/>
      <c r="K278" s="220"/>
      <c r="L278" s="220"/>
      <c r="M278" s="220"/>
      <c r="N278" s="220"/>
      <c r="O278" s="220"/>
      <c r="P278" s="217"/>
      <c r="Q278" s="217"/>
      <c r="R278" s="217"/>
      <c r="S278" s="217"/>
      <c r="T278" s="217"/>
      <c r="U278" s="217"/>
      <c r="V278" s="217"/>
      <c r="W278" s="217"/>
      <c r="X278" s="217"/>
      <c r="Y278" s="217"/>
      <c r="Z278" s="217"/>
      <c r="AA278" s="217"/>
    </row>
    <row r="279" spans="1:27" ht="15.75" customHeight="1" x14ac:dyDescent="0.2">
      <c r="A279" s="217"/>
      <c r="B279" s="217"/>
      <c r="C279" s="219"/>
      <c r="D279" s="217"/>
      <c r="E279" s="217"/>
      <c r="F279" s="220"/>
      <c r="G279" s="220"/>
      <c r="H279" s="220"/>
      <c r="I279" s="220"/>
      <c r="J279" s="220"/>
      <c r="K279" s="220"/>
      <c r="L279" s="220"/>
      <c r="M279" s="220"/>
      <c r="N279" s="220"/>
      <c r="O279" s="220"/>
      <c r="P279" s="217"/>
      <c r="Q279" s="217"/>
      <c r="R279" s="217"/>
      <c r="S279" s="217"/>
      <c r="T279" s="217"/>
      <c r="U279" s="217"/>
      <c r="V279" s="217"/>
      <c r="W279" s="217"/>
      <c r="X279" s="217"/>
      <c r="Y279" s="217"/>
      <c r="Z279" s="217"/>
      <c r="AA279" s="217"/>
    </row>
    <row r="280" spans="1:27" ht="15.75" customHeight="1" x14ac:dyDescent="0.2">
      <c r="A280" s="217"/>
      <c r="B280" s="217"/>
      <c r="C280" s="219"/>
      <c r="D280" s="217"/>
      <c r="E280" s="217"/>
      <c r="F280" s="220"/>
      <c r="G280" s="220"/>
      <c r="H280" s="220"/>
      <c r="I280" s="220"/>
      <c r="J280" s="220"/>
      <c r="K280" s="220"/>
      <c r="L280" s="220"/>
      <c r="M280" s="220"/>
      <c r="N280" s="220"/>
      <c r="O280" s="220"/>
      <c r="P280" s="217"/>
      <c r="Q280" s="217"/>
      <c r="R280" s="217"/>
      <c r="S280" s="217"/>
      <c r="T280" s="217"/>
      <c r="U280" s="217"/>
      <c r="V280" s="217"/>
      <c r="W280" s="217"/>
      <c r="X280" s="217"/>
      <c r="Y280" s="217"/>
      <c r="Z280" s="217"/>
      <c r="AA280" s="217"/>
    </row>
    <row r="281" spans="1:27" ht="15.75" customHeight="1" x14ac:dyDescent="0.2">
      <c r="A281" s="217"/>
      <c r="B281" s="217"/>
      <c r="C281" s="219"/>
      <c r="D281" s="217"/>
      <c r="E281" s="217"/>
      <c r="F281" s="220"/>
      <c r="G281" s="220"/>
      <c r="H281" s="220"/>
      <c r="I281" s="220"/>
      <c r="J281" s="220"/>
      <c r="K281" s="220"/>
      <c r="L281" s="220"/>
      <c r="M281" s="220"/>
      <c r="N281" s="220"/>
      <c r="O281" s="220"/>
      <c r="P281" s="217"/>
      <c r="Q281" s="217"/>
      <c r="R281" s="217"/>
      <c r="S281" s="217"/>
      <c r="T281" s="217"/>
      <c r="U281" s="217"/>
      <c r="V281" s="217"/>
      <c r="W281" s="217"/>
      <c r="X281" s="217"/>
      <c r="Y281" s="217"/>
      <c r="Z281" s="217"/>
      <c r="AA281" s="217"/>
    </row>
    <row r="282" spans="1:27" ht="15.75" customHeight="1" x14ac:dyDescent="0.2">
      <c r="A282" s="217"/>
      <c r="B282" s="217"/>
      <c r="C282" s="219"/>
      <c r="D282" s="217"/>
      <c r="E282" s="217"/>
      <c r="F282" s="220"/>
      <c r="G282" s="220"/>
      <c r="H282" s="220"/>
      <c r="I282" s="220"/>
      <c r="J282" s="220"/>
      <c r="K282" s="220"/>
      <c r="L282" s="220"/>
      <c r="M282" s="220"/>
      <c r="N282" s="220"/>
      <c r="O282" s="220"/>
      <c r="P282" s="217"/>
      <c r="Q282" s="217"/>
      <c r="R282" s="217"/>
      <c r="S282" s="217"/>
      <c r="T282" s="217"/>
      <c r="U282" s="217"/>
      <c r="V282" s="217"/>
      <c r="W282" s="217"/>
      <c r="X282" s="217"/>
      <c r="Y282" s="217"/>
      <c r="Z282" s="217"/>
      <c r="AA282" s="217"/>
    </row>
    <row r="283" spans="1:27" ht="15.75" customHeight="1" x14ac:dyDescent="0.2">
      <c r="A283" s="217"/>
      <c r="B283" s="217"/>
      <c r="C283" s="219"/>
      <c r="D283" s="217"/>
      <c r="E283" s="217"/>
      <c r="F283" s="220"/>
      <c r="G283" s="220"/>
      <c r="H283" s="220"/>
      <c r="I283" s="220"/>
      <c r="J283" s="220"/>
      <c r="K283" s="220"/>
      <c r="L283" s="220"/>
      <c r="M283" s="220"/>
      <c r="N283" s="220"/>
      <c r="O283" s="220"/>
      <c r="P283" s="217"/>
      <c r="Q283" s="217"/>
      <c r="R283" s="217"/>
      <c r="S283" s="217"/>
      <c r="T283" s="217"/>
      <c r="U283" s="217"/>
      <c r="V283" s="217"/>
      <c r="W283" s="217"/>
      <c r="X283" s="217"/>
      <c r="Y283" s="217"/>
      <c r="Z283" s="217"/>
      <c r="AA283" s="217"/>
    </row>
    <row r="284" spans="1:27" ht="15.75" customHeight="1" x14ac:dyDescent="0.2">
      <c r="A284" s="217"/>
      <c r="B284" s="217"/>
      <c r="C284" s="219"/>
      <c r="D284" s="217"/>
      <c r="E284" s="217"/>
      <c r="F284" s="220"/>
      <c r="G284" s="220"/>
      <c r="H284" s="220"/>
      <c r="I284" s="220"/>
      <c r="J284" s="220"/>
      <c r="K284" s="220"/>
      <c r="L284" s="220"/>
      <c r="M284" s="220"/>
      <c r="N284" s="220"/>
      <c r="O284" s="220"/>
      <c r="P284" s="217"/>
      <c r="Q284" s="217"/>
      <c r="R284" s="217"/>
      <c r="S284" s="217"/>
      <c r="T284" s="217"/>
      <c r="U284" s="217"/>
      <c r="V284" s="217"/>
      <c r="W284" s="217"/>
      <c r="X284" s="217"/>
      <c r="Y284" s="217"/>
      <c r="Z284" s="217"/>
      <c r="AA284" s="217"/>
    </row>
    <row r="285" spans="1:27" ht="15.75" customHeight="1" x14ac:dyDescent="0.2">
      <c r="A285" s="217"/>
      <c r="B285" s="217"/>
      <c r="C285" s="219"/>
      <c r="D285" s="217"/>
      <c r="E285" s="217"/>
      <c r="F285" s="220"/>
      <c r="G285" s="220"/>
      <c r="H285" s="220"/>
      <c r="I285" s="220"/>
      <c r="J285" s="220"/>
      <c r="K285" s="220"/>
      <c r="L285" s="220"/>
      <c r="M285" s="220"/>
      <c r="N285" s="220"/>
      <c r="O285" s="220"/>
      <c r="P285" s="217"/>
      <c r="Q285" s="217"/>
      <c r="R285" s="217"/>
      <c r="S285" s="217"/>
      <c r="T285" s="217"/>
      <c r="U285" s="217"/>
      <c r="V285" s="217"/>
      <c r="W285" s="217"/>
      <c r="X285" s="217"/>
      <c r="Y285" s="217"/>
      <c r="Z285" s="217"/>
      <c r="AA285" s="217"/>
    </row>
    <row r="286" spans="1:27" ht="15.75" customHeight="1" x14ac:dyDescent="0.2">
      <c r="A286" s="217"/>
      <c r="B286" s="217"/>
      <c r="C286" s="219"/>
      <c r="D286" s="217"/>
      <c r="E286" s="217"/>
      <c r="F286" s="220"/>
      <c r="G286" s="220"/>
      <c r="H286" s="220"/>
      <c r="I286" s="220"/>
      <c r="J286" s="220"/>
      <c r="K286" s="220"/>
      <c r="L286" s="220"/>
      <c r="M286" s="220"/>
      <c r="N286" s="220"/>
      <c r="O286" s="220"/>
      <c r="P286" s="217"/>
      <c r="Q286" s="217"/>
      <c r="R286" s="217"/>
      <c r="S286" s="217"/>
      <c r="T286" s="217"/>
      <c r="U286" s="217"/>
      <c r="V286" s="217"/>
      <c r="W286" s="217"/>
      <c r="X286" s="217"/>
      <c r="Y286" s="217"/>
      <c r="Z286" s="217"/>
      <c r="AA286" s="217"/>
    </row>
    <row r="287" spans="1:27" ht="15.75" customHeight="1" x14ac:dyDescent="0.2">
      <c r="A287" s="217"/>
      <c r="B287" s="217"/>
      <c r="C287" s="219"/>
      <c r="D287" s="217"/>
      <c r="E287" s="217"/>
      <c r="F287" s="220"/>
      <c r="G287" s="220"/>
      <c r="H287" s="220"/>
      <c r="I287" s="220"/>
      <c r="J287" s="220"/>
      <c r="K287" s="220"/>
      <c r="L287" s="220"/>
      <c r="M287" s="220"/>
      <c r="N287" s="220"/>
      <c r="O287" s="220"/>
      <c r="P287" s="217"/>
      <c r="Q287" s="217"/>
      <c r="R287" s="217"/>
      <c r="S287" s="217"/>
      <c r="T287" s="217"/>
      <c r="U287" s="217"/>
      <c r="V287" s="217"/>
      <c r="W287" s="217"/>
      <c r="X287" s="217"/>
      <c r="Y287" s="217"/>
      <c r="Z287" s="217"/>
      <c r="AA287" s="217"/>
    </row>
    <row r="288" spans="1:27" ht="15.75" customHeight="1" x14ac:dyDescent="0.2">
      <c r="A288" s="217"/>
      <c r="B288" s="217"/>
      <c r="C288" s="219"/>
      <c r="D288" s="217"/>
      <c r="E288" s="217"/>
      <c r="F288" s="220"/>
      <c r="G288" s="220"/>
      <c r="H288" s="220"/>
      <c r="I288" s="220"/>
      <c r="J288" s="220"/>
      <c r="K288" s="220"/>
      <c r="L288" s="220"/>
      <c r="M288" s="220"/>
      <c r="N288" s="220"/>
      <c r="O288" s="220"/>
      <c r="P288" s="217"/>
      <c r="Q288" s="217"/>
      <c r="R288" s="217"/>
      <c r="S288" s="217"/>
      <c r="T288" s="217"/>
      <c r="U288" s="217"/>
      <c r="V288" s="217"/>
      <c r="W288" s="217"/>
      <c r="X288" s="217"/>
      <c r="Y288" s="217"/>
      <c r="Z288" s="217"/>
      <c r="AA288" s="217"/>
    </row>
    <row r="289" spans="1:27" ht="15.75" customHeight="1" x14ac:dyDescent="0.2">
      <c r="A289" s="217"/>
      <c r="B289" s="217"/>
      <c r="C289" s="219"/>
      <c r="D289" s="217"/>
      <c r="E289" s="217"/>
      <c r="F289" s="220"/>
      <c r="G289" s="220"/>
      <c r="H289" s="220"/>
      <c r="I289" s="220"/>
      <c r="J289" s="220"/>
      <c r="K289" s="220"/>
      <c r="L289" s="220"/>
      <c r="M289" s="220"/>
      <c r="N289" s="220"/>
      <c r="O289" s="220"/>
      <c r="P289" s="217"/>
      <c r="Q289" s="217"/>
      <c r="R289" s="217"/>
      <c r="S289" s="217"/>
      <c r="T289" s="217"/>
      <c r="U289" s="217"/>
      <c r="V289" s="217"/>
      <c r="W289" s="217"/>
      <c r="X289" s="217"/>
      <c r="Y289" s="217"/>
      <c r="Z289" s="217"/>
      <c r="AA289" s="217"/>
    </row>
    <row r="290" spans="1:27" ht="15.75" customHeight="1" x14ac:dyDescent="0.2">
      <c r="A290" s="217"/>
      <c r="B290" s="217"/>
      <c r="C290" s="219"/>
      <c r="D290" s="217"/>
      <c r="E290" s="217"/>
      <c r="F290" s="220"/>
      <c r="G290" s="220"/>
      <c r="H290" s="220"/>
      <c r="I290" s="220"/>
      <c r="J290" s="220"/>
      <c r="K290" s="220"/>
      <c r="L290" s="220"/>
      <c r="M290" s="220"/>
      <c r="N290" s="220"/>
      <c r="O290" s="220"/>
      <c r="P290" s="217"/>
      <c r="Q290" s="217"/>
      <c r="R290" s="217"/>
      <c r="S290" s="217"/>
      <c r="T290" s="217"/>
      <c r="U290" s="217"/>
      <c r="V290" s="217"/>
      <c r="W290" s="217"/>
      <c r="X290" s="217"/>
      <c r="Y290" s="217"/>
      <c r="Z290" s="217"/>
      <c r="AA290" s="217"/>
    </row>
    <row r="291" spans="1:27" ht="15.75" customHeight="1" x14ac:dyDescent="0.2">
      <c r="A291" s="217"/>
      <c r="B291" s="217"/>
      <c r="C291" s="219"/>
      <c r="D291" s="217"/>
      <c r="E291" s="217"/>
      <c r="F291" s="220"/>
      <c r="G291" s="220"/>
      <c r="H291" s="220"/>
      <c r="I291" s="220"/>
      <c r="J291" s="220"/>
      <c r="K291" s="220"/>
      <c r="L291" s="220"/>
      <c r="M291" s="220"/>
      <c r="N291" s="220"/>
      <c r="O291" s="220"/>
      <c r="P291" s="217"/>
      <c r="Q291" s="217"/>
      <c r="R291" s="217"/>
      <c r="S291" s="217"/>
      <c r="T291" s="217"/>
      <c r="U291" s="217"/>
      <c r="V291" s="217"/>
      <c r="W291" s="217"/>
      <c r="X291" s="217"/>
      <c r="Y291" s="217"/>
      <c r="Z291" s="217"/>
      <c r="AA291" s="217"/>
    </row>
    <row r="292" spans="1:27" ht="15.75" customHeight="1" x14ac:dyDescent="0.2">
      <c r="A292" s="217"/>
      <c r="B292" s="217"/>
      <c r="C292" s="219"/>
      <c r="D292" s="217"/>
      <c r="E292" s="217"/>
      <c r="F292" s="220"/>
      <c r="G292" s="220"/>
      <c r="H292" s="220"/>
      <c r="I292" s="220"/>
      <c r="J292" s="220"/>
      <c r="K292" s="220"/>
      <c r="L292" s="220"/>
      <c r="M292" s="220"/>
      <c r="N292" s="220"/>
      <c r="O292" s="220"/>
      <c r="P292" s="217"/>
      <c r="Q292" s="217"/>
      <c r="R292" s="217"/>
      <c r="S292" s="217"/>
      <c r="T292" s="217"/>
      <c r="U292" s="217"/>
      <c r="V292" s="217"/>
      <c r="W292" s="217"/>
      <c r="X292" s="217"/>
      <c r="Y292" s="217"/>
      <c r="Z292" s="217"/>
      <c r="AA292" s="217"/>
    </row>
    <row r="293" spans="1:27" ht="15.75" customHeight="1" x14ac:dyDescent="0.2">
      <c r="A293" s="217"/>
      <c r="B293" s="217"/>
      <c r="C293" s="219"/>
      <c r="D293" s="217"/>
      <c r="E293" s="217"/>
      <c r="F293" s="220"/>
      <c r="G293" s="220"/>
      <c r="H293" s="220"/>
      <c r="I293" s="220"/>
      <c r="J293" s="220"/>
      <c r="K293" s="220"/>
      <c r="L293" s="220"/>
      <c r="M293" s="220"/>
      <c r="N293" s="220"/>
      <c r="O293" s="220"/>
      <c r="P293" s="217"/>
      <c r="Q293" s="217"/>
      <c r="R293" s="217"/>
      <c r="S293" s="217"/>
      <c r="T293" s="217"/>
      <c r="U293" s="217"/>
      <c r="V293" s="217"/>
      <c r="W293" s="217"/>
      <c r="X293" s="217"/>
      <c r="Y293" s="217"/>
      <c r="Z293" s="217"/>
      <c r="AA293" s="217"/>
    </row>
    <row r="294" spans="1:27" ht="15.75" customHeight="1" x14ac:dyDescent="0.2">
      <c r="A294" s="217"/>
      <c r="B294" s="217"/>
      <c r="C294" s="219"/>
      <c r="D294" s="217"/>
      <c r="E294" s="217"/>
      <c r="F294" s="220"/>
      <c r="G294" s="220"/>
      <c r="H294" s="220"/>
      <c r="I294" s="220"/>
      <c r="J294" s="220"/>
      <c r="K294" s="220"/>
      <c r="L294" s="220"/>
      <c r="M294" s="220"/>
      <c r="N294" s="220"/>
      <c r="O294" s="220"/>
      <c r="P294" s="217"/>
      <c r="Q294" s="217"/>
      <c r="R294" s="217"/>
      <c r="S294" s="217"/>
      <c r="T294" s="217"/>
      <c r="U294" s="217"/>
      <c r="V294" s="217"/>
      <c r="W294" s="217"/>
      <c r="X294" s="217"/>
      <c r="Y294" s="217"/>
      <c r="Z294" s="217"/>
      <c r="AA294" s="217"/>
    </row>
    <row r="295" spans="1:27" ht="15.75" customHeight="1" x14ac:dyDescent="0.2">
      <c r="A295" s="217"/>
      <c r="B295" s="217"/>
      <c r="C295" s="219"/>
      <c r="D295" s="217"/>
      <c r="E295" s="217"/>
      <c r="F295" s="220"/>
      <c r="G295" s="220"/>
      <c r="H295" s="220"/>
      <c r="I295" s="220"/>
      <c r="J295" s="220"/>
      <c r="K295" s="220"/>
      <c r="L295" s="220"/>
      <c r="M295" s="220"/>
      <c r="N295" s="220"/>
      <c r="O295" s="220"/>
      <c r="P295" s="217"/>
      <c r="Q295" s="217"/>
      <c r="R295" s="217"/>
      <c r="S295" s="217"/>
      <c r="T295" s="217"/>
      <c r="U295" s="217"/>
      <c r="V295" s="217"/>
      <c r="W295" s="217"/>
      <c r="X295" s="217"/>
      <c r="Y295" s="217"/>
      <c r="Z295" s="217"/>
      <c r="AA295" s="217"/>
    </row>
    <row r="296" spans="1:27" ht="15.75" customHeight="1" x14ac:dyDescent="0.2">
      <c r="A296" s="217"/>
      <c r="B296" s="217"/>
      <c r="C296" s="219"/>
      <c r="D296" s="217"/>
      <c r="E296" s="217"/>
      <c r="F296" s="220"/>
      <c r="G296" s="220"/>
      <c r="H296" s="220"/>
      <c r="I296" s="220"/>
      <c r="J296" s="220"/>
      <c r="K296" s="220"/>
      <c r="L296" s="220"/>
      <c r="M296" s="220"/>
      <c r="N296" s="220"/>
      <c r="O296" s="220"/>
      <c r="P296" s="217"/>
      <c r="Q296" s="217"/>
      <c r="R296" s="217"/>
      <c r="S296" s="217"/>
      <c r="T296" s="217"/>
      <c r="U296" s="217"/>
      <c r="V296" s="217"/>
      <c r="W296" s="217"/>
      <c r="X296" s="217"/>
      <c r="Y296" s="217"/>
      <c r="Z296" s="217"/>
      <c r="AA296" s="217"/>
    </row>
    <row r="297" spans="1:27" ht="15.75" customHeight="1" x14ac:dyDescent="0.2">
      <c r="A297" s="217"/>
      <c r="B297" s="217"/>
      <c r="C297" s="219"/>
      <c r="D297" s="217"/>
      <c r="E297" s="217"/>
      <c r="F297" s="220"/>
      <c r="G297" s="220"/>
      <c r="H297" s="220"/>
      <c r="I297" s="220"/>
      <c r="J297" s="220"/>
      <c r="K297" s="220"/>
      <c r="L297" s="220"/>
      <c r="M297" s="220"/>
      <c r="N297" s="220"/>
      <c r="O297" s="220"/>
      <c r="P297" s="217"/>
      <c r="Q297" s="217"/>
      <c r="R297" s="217"/>
      <c r="S297" s="217"/>
      <c r="T297" s="217"/>
      <c r="U297" s="217"/>
      <c r="V297" s="217"/>
      <c r="W297" s="217"/>
      <c r="X297" s="217"/>
      <c r="Y297" s="217"/>
      <c r="Z297" s="217"/>
      <c r="AA297" s="217"/>
    </row>
    <row r="298" spans="1:27" ht="15.75" customHeight="1" x14ac:dyDescent="0.2">
      <c r="A298" s="217"/>
      <c r="B298" s="217"/>
      <c r="C298" s="219"/>
      <c r="D298" s="217"/>
      <c r="E298" s="217"/>
      <c r="F298" s="220"/>
      <c r="G298" s="220"/>
      <c r="H298" s="220"/>
      <c r="I298" s="220"/>
      <c r="J298" s="220"/>
      <c r="K298" s="220"/>
      <c r="L298" s="220"/>
      <c r="M298" s="220"/>
      <c r="N298" s="220"/>
      <c r="O298" s="220"/>
      <c r="P298" s="217"/>
      <c r="Q298" s="217"/>
      <c r="R298" s="217"/>
      <c r="S298" s="217"/>
      <c r="T298" s="217"/>
      <c r="U298" s="217"/>
      <c r="V298" s="217"/>
      <c r="W298" s="217"/>
      <c r="X298" s="217"/>
      <c r="Y298" s="217"/>
      <c r="Z298" s="217"/>
      <c r="AA298" s="217"/>
    </row>
    <row r="299" spans="1:27" ht="15.75" customHeight="1" x14ac:dyDescent="0.2">
      <c r="A299" s="217"/>
      <c r="B299" s="217"/>
      <c r="C299" s="219"/>
      <c r="D299" s="217"/>
      <c r="E299" s="217"/>
      <c r="F299" s="220"/>
      <c r="G299" s="220"/>
      <c r="H299" s="220"/>
      <c r="I299" s="220"/>
      <c r="J299" s="220"/>
      <c r="K299" s="220"/>
      <c r="L299" s="220"/>
      <c r="M299" s="220"/>
      <c r="N299" s="220"/>
      <c r="O299" s="220"/>
      <c r="P299" s="217"/>
      <c r="Q299" s="217"/>
      <c r="R299" s="217"/>
      <c r="S299" s="217"/>
      <c r="T299" s="217"/>
      <c r="U299" s="217"/>
      <c r="V299" s="217"/>
      <c r="W299" s="217"/>
      <c r="X299" s="217"/>
      <c r="Y299" s="217"/>
      <c r="Z299" s="217"/>
      <c r="AA299" s="217"/>
    </row>
    <row r="300" spans="1:27" ht="15.75" customHeight="1" x14ac:dyDescent="0.2">
      <c r="A300" s="217"/>
      <c r="B300" s="217"/>
      <c r="C300" s="219"/>
      <c r="D300" s="217"/>
      <c r="E300" s="217"/>
      <c r="F300" s="220"/>
      <c r="G300" s="220"/>
      <c r="H300" s="220"/>
      <c r="I300" s="220"/>
      <c r="J300" s="220"/>
      <c r="K300" s="220"/>
      <c r="L300" s="220"/>
      <c r="M300" s="220"/>
      <c r="N300" s="220"/>
      <c r="O300" s="220"/>
      <c r="P300" s="217"/>
      <c r="Q300" s="217"/>
      <c r="R300" s="217"/>
      <c r="S300" s="217"/>
      <c r="T300" s="217"/>
      <c r="U300" s="217"/>
      <c r="V300" s="217"/>
      <c r="W300" s="217"/>
      <c r="X300" s="217"/>
      <c r="Y300" s="217"/>
      <c r="Z300" s="217"/>
      <c r="AA300" s="217"/>
    </row>
    <row r="301" spans="1:27" ht="15.75" customHeight="1" x14ac:dyDescent="0.2">
      <c r="A301" s="217"/>
      <c r="B301" s="217"/>
      <c r="C301" s="219"/>
      <c r="D301" s="217"/>
      <c r="E301" s="217"/>
      <c r="F301" s="220"/>
      <c r="G301" s="220"/>
      <c r="H301" s="220"/>
      <c r="I301" s="220"/>
      <c r="J301" s="220"/>
      <c r="K301" s="220"/>
      <c r="L301" s="220"/>
      <c r="M301" s="220"/>
      <c r="N301" s="220"/>
      <c r="O301" s="220"/>
      <c r="P301" s="217"/>
      <c r="Q301" s="217"/>
      <c r="R301" s="217"/>
      <c r="S301" s="217"/>
      <c r="T301" s="217"/>
      <c r="U301" s="217"/>
      <c r="V301" s="217"/>
      <c r="W301" s="217"/>
      <c r="X301" s="217"/>
      <c r="Y301" s="217"/>
      <c r="Z301" s="217"/>
      <c r="AA301" s="217"/>
    </row>
    <row r="302" spans="1:27" ht="15.75" customHeight="1" x14ac:dyDescent="0.2">
      <c r="A302" s="217"/>
      <c r="B302" s="217"/>
      <c r="C302" s="219"/>
      <c r="D302" s="217"/>
      <c r="E302" s="217"/>
      <c r="F302" s="220"/>
      <c r="G302" s="220"/>
      <c r="H302" s="220"/>
      <c r="I302" s="220"/>
      <c r="J302" s="220"/>
      <c r="K302" s="220"/>
      <c r="L302" s="220"/>
      <c r="M302" s="220"/>
      <c r="N302" s="220"/>
      <c r="O302" s="220"/>
      <c r="P302" s="217"/>
      <c r="Q302" s="217"/>
      <c r="R302" s="217"/>
      <c r="S302" s="217"/>
      <c r="T302" s="217"/>
      <c r="U302" s="217"/>
      <c r="V302" s="217"/>
      <c r="W302" s="217"/>
      <c r="X302" s="217"/>
      <c r="Y302" s="217"/>
      <c r="Z302" s="217"/>
      <c r="AA302" s="217"/>
    </row>
    <row r="303" spans="1:27" ht="15.75" customHeight="1" x14ac:dyDescent="0.2">
      <c r="A303" s="217"/>
      <c r="B303" s="217"/>
      <c r="C303" s="219"/>
      <c r="D303" s="217"/>
      <c r="E303" s="217"/>
      <c r="F303" s="220"/>
      <c r="G303" s="220"/>
      <c r="H303" s="220"/>
      <c r="I303" s="220"/>
      <c r="J303" s="220"/>
      <c r="K303" s="220"/>
      <c r="L303" s="220"/>
      <c r="M303" s="220"/>
      <c r="N303" s="220"/>
      <c r="O303" s="220"/>
      <c r="P303" s="217"/>
      <c r="Q303" s="217"/>
      <c r="R303" s="217"/>
      <c r="S303" s="217"/>
      <c r="T303" s="217"/>
      <c r="U303" s="217"/>
      <c r="V303" s="217"/>
      <c r="W303" s="217"/>
      <c r="X303" s="217"/>
      <c r="Y303" s="217"/>
      <c r="Z303" s="217"/>
      <c r="AA303" s="217"/>
    </row>
    <row r="304" spans="1:27" ht="15.75" customHeight="1" x14ac:dyDescent="0.2">
      <c r="A304" s="217"/>
      <c r="B304" s="217"/>
      <c r="C304" s="219"/>
      <c r="D304" s="217"/>
      <c r="E304" s="217"/>
      <c r="F304" s="220"/>
      <c r="G304" s="220"/>
      <c r="H304" s="220"/>
      <c r="I304" s="220"/>
      <c r="J304" s="220"/>
      <c r="K304" s="220"/>
      <c r="L304" s="220"/>
      <c r="M304" s="220"/>
      <c r="N304" s="220"/>
      <c r="O304" s="220"/>
      <c r="P304" s="217"/>
      <c r="Q304" s="217"/>
      <c r="R304" s="217"/>
      <c r="S304" s="217"/>
      <c r="T304" s="217"/>
      <c r="U304" s="217"/>
      <c r="V304" s="217"/>
      <c r="W304" s="217"/>
      <c r="X304" s="217"/>
      <c r="Y304" s="217"/>
      <c r="Z304" s="217"/>
      <c r="AA304" s="217"/>
    </row>
    <row r="305" spans="1:27" ht="15.75" customHeight="1" x14ac:dyDescent="0.2">
      <c r="A305" s="217"/>
      <c r="B305" s="217"/>
      <c r="C305" s="219"/>
      <c r="D305" s="217"/>
      <c r="E305" s="217"/>
      <c r="F305" s="220"/>
      <c r="G305" s="220"/>
      <c r="H305" s="220"/>
      <c r="I305" s="220"/>
      <c r="J305" s="220"/>
      <c r="K305" s="220"/>
      <c r="L305" s="220"/>
      <c r="M305" s="220"/>
      <c r="N305" s="220"/>
      <c r="O305" s="220"/>
      <c r="P305" s="217"/>
      <c r="Q305" s="217"/>
      <c r="R305" s="217"/>
      <c r="S305" s="217"/>
      <c r="T305" s="217"/>
      <c r="U305" s="217"/>
      <c r="V305" s="217"/>
      <c r="W305" s="217"/>
      <c r="X305" s="217"/>
      <c r="Y305" s="217"/>
      <c r="Z305" s="217"/>
      <c r="AA305" s="217"/>
    </row>
    <row r="306" spans="1:27" ht="15.75" customHeight="1" x14ac:dyDescent="0.2">
      <c r="A306" s="217"/>
      <c r="B306" s="217"/>
      <c r="C306" s="219"/>
      <c r="D306" s="217"/>
      <c r="E306" s="217"/>
      <c r="F306" s="220"/>
      <c r="G306" s="220"/>
      <c r="H306" s="220"/>
      <c r="I306" s="220"/>
      <c r="J306" s="220"/>
      <c r="K306" s="220"/>
      <c r="L306" s="220"/>
      <c r="M306" s="220"/>
      <c r="N306" s="220"/>
      <c r="O306" s="220"/>
      <c r="P306" s="217"/>
      <c r="Q306" s="217"/>
      <c r="R306" s="217"/>
      <c r="S306" s="217"/>
      <c r="T306" s="217"/>
      <c r="U306" s="217"/>
      <c r="V306" s="217"/>
      <c r="W306" s="217"/>
      <c r="X306" s="217"/>
      <c r="Y306" s="217"/>
      <c r="Z306" s="217"/>
      <c r="AA306" s="217"/>
    </row>
    <row r="307" spans="1:27" ht="15.75" customHeight="1" x14ac:dyDescent="0.2">
      <c r="A307" s="217"/>
      <c r="B307" s="217"/>
      <c r="C307" s="219"/>
      <c r="D307" s="217"/>
      <c r="E307" s="217"/>
      <c r="F307" s="220"/>
      <c r="G307" s="220"/>
      <c r="H307" s="220"/>
      <c r="I307" s="220"/>
      <c r="J307" s="220"/>
      <c r="K307" s="220"/>
      <c r="L307" s="220"/>
      <c r="M307" s="220"/>
      <c r="N307" s="220"/>
      <c r="O307" s="220"/>
      <c r="P307" s="217"/>
      <c r="Q307" s="217"/>
      <c r="R307" s="217"/>
      <c r="S307" s="217"/>
      <c r="T307" s="217"/>
      <c r="U307" s="217"/>
      <c r="V307" s="217"/>
      <c r="W307" s="217"/>
      <c r="X307" s="217"/>
      <c r="Y307" s="217"/>
      <c r="Z307" s="217"/>
      <c r="AA307" s="217"/>
    </row>
    <row r="308" spans="1:27" ht="15.75" customHeight="1" x14ac:dyDescent="0.2">
      <c r="A308" s="217"/>
      <c r="B308" s="217"/>
      <c r="C308" s="219"/>
      <c r="D308" s="217"/>
      <c r="E308" s="217"/>
      <c r="F308" s="220"/>
      <c r="G308" s="220"/>
      <c r="H308" s="220"/>
      <c r="I308" s="220"/>
      <c r="J308" s="220"/>
      <c r="K308" s="220"/>
      <c r="L308" s="220"/>
      <c r="M308" s="220"/>
      <c r="N308" s="220"/>
      <c r="O308" s="220"/>
      <c r="P308" s="217"/>
      <c r="Q308" s="217"/>
      <c r="R308" s="217"/>
      <c r="S308" s="217"/>
      <c r="T308" s="217"/>
      <c r="U308" s="217"/>
      <c r="V308" s="217"/>
      <c r="W308" s="217"/>
      <c r="X308" s="217"/>
      <c r="Y308" s="217"/>
      <c r="Z308" s="217"/>
      <c r="AA308" s="217"/>
    </row>
    <row r="309" spans="1:27" ht="15.75" customHeight="1" x14ac:dyDescent="0.2">
      <c r="A309" s="217"/>
      <c r="B309" s="217"/>
      <c r="C309" s="219"/>
      <c r="D309" s="217"/>
      <c r="E309" s="217"/>
      <c r="F309" s="220"/>
      <c r="G309" s="220"/>
      <c r="H309" s="220"/>
      <c r="I309" s="220"/>
      <c r="J309" s="220"/>
      <c r="K309" s="220"/>
      <c r="L309" s="220"/>
      <c r="M309" s="220"/>
      <c r="N309" s="220"/>
      <c r="O309" s="220"/>
      <c r="P309" s="217"/>
      <c r="Q309" s="217"/>
      <c r="R309" s="217"/>
      <c r="S309" s="217"/>
      <c r="T309" s="217"/>
      <c r="U309" s="217"/>
      <c r="V309" s="217"/>
      <c r="W309" s="217"/>
      <c r="X309" s="217"/>
      <c r="Y309" s="217"/>
      <c r="Z309" s="217"/>
      <c r="AA309" s="217"/>
    </row>
    <row r="310" spans="1:27" ht="15.75" customHeight="1" x14ac:dyDescent="0.2">
      <c r="A310" s="217"/>
      <c r="B310" s="217"/>
      <c r="C310" s="219"/>
      <c r="D310" s="217"/>
      <c r="E310" s="217"/>
      <c r="F310" s="220"/>
      <c r="G310" s="220"/>
      <c r="H310" s="220"/>
      <c r="I310" s="220"/>
      <c r="J310" s="220"/>
      <c r="K310" s="220"/>
      <c r="L310" s="220"/>
      <c r="M310" s="220"/>
      <c r="N310" s="220"/>
      <c r="O310" s="220"/>
      <c r="P310" s="217"/>
      <c r="Q310" s="217"/>
      <c r="R310" s="217"/>
      <c r="S310" s="217"/>
      <c r="T310" s="217"/>
      <c r="U310" s="217"/>
      <c r="V310" s="217"/>
      <c r="W310" s="217"/>
      <c r="X310" s="217"/>
      <c r="Y310" s="217"/>
      <c r="Z310" s="217"/>
      <c r="AA310" s="217"/>
    </row>
    <row r="311" spans="1:27" ht="15.75" customHeight="1" x14ac:dyDescent="0.2">
      <c r="A311" s="217"/>
      <c r="B311" s="217"/>
      <c r="C311" s="219"/>
      <c r="D311" s="217"/>
      <c r="E311" s="217"/>
      <c r="F311" s="220"/>
      <c r="G311" s="220"/>
      <c r="H311" s="220"/>
      <c r="I311" s="220"/>
      <c r="J311" s="220"/>
      <c r="K311" s="220"/>
      <c r="L311" s="220"/>
      <c r="M311" s="220"/>
      <c r="N311" s="220"/>
      <c r="O311" s="220"/>
      <c r="P311" s="217"/>
      <c r="Q311" s="217"/>
      <c r="R311" s="217"/>
      <c r="S311" s="217"/>
      <c r="T311" s="217"/>
      <c r="U311" s="217"/>
      <c r="V311" s="217"/>
      <c r="W311" s="217"/>
      <c r="X311" s="217"/>
      <c r="Y311" s="217"/>
      <c r="Z311" s="217"/>
      <c r="AA311" s="217"/>
    </row>
    <row r="312" spans="1:27" ht="15.75" customHeight="1" x14ac:dyDescent="0.2">
      <c r="A312" s="217"/>
      <c r="B312" s="217"/>
      <c r="C312" s="219"/>
      <c r="D312" s="217"/>
      <c r="E312" s="217"/>
      <c r="F312" s="220"/>
      <c r="G312" s="220"/>
      <c r="H312" s="220"/>
      <c r="I312" s="220"/>
      <c r="J312" s="220"/>
      <c r="K312" s="220"/>
      <c r="L312" s="220"/>
      <c r="M312" s="220"/>
      <c r="N312" s="220"/>
      <c r="O312" s="220"/>
      <c r="P312" s="217"/>
      <c r="Q312" s="217"/>
      <c r="R312" s="217"/>
      <c r="S312" s="217"/>
      <c r="T312" s="217"/>
      <c r="U312" s="217"/>
      <c r="V312" s="217"/>
      <c r="W312" s="217"/>
      <c r="X312" s="217"/>
      <c r="Y312" s="217"/>
      <c r="Z312" s="217"/>
      <c r="AA312" s="217"/>
    </row>
    <row r="313" spans="1:27" ht="15.75" customHeight="1" x14ac:dyDescent="0.2">
      <c r="A313" s="217"/>
      <c r="B313" s="217"/>
      <c r="C313" s="219"/>
      <c r="D313" s="217"/>
      <c r="E313" s="217"/>
      <c r="F313" s="220"/>
      <c r="G313" s="220"/>
      <c r="H313" s="220"/>
      <c r="I313" s="220"/>
      <c r="J313" s="220"/>
      <c r="K313" s="220"/>
      <c r="L313" s="220"/>
      <c r="M313" s="220"/>
      <c r="N313" s="220"/>
      <c r="O313" s="220"/>
      <c r="P313" s="217"/>
      <c r="Q313" s="217"/>
      <c r="R313" s="217"/>
      <c r="S313" s="217"/>
      <c r="T313" s="217"/>
      <c r="U313" s="217"/>
      <c r="V313" s="217"/>
      <c r="W313" s="217"/>
      <c r="X313" s="217"/>
      <c r="Y313" s="217"/>
      <c r="Z313" s="217"/>
      <c r="AA313" s="217"/>
    </row>
    <row r="314" spans="1:27" ht="15.75" customHeight="1" x14ac:dyDescent="0.2">
      <c r="A314" s="217"/>
      <c r="B314" s="217"/>
      <c r="C314" s="219"/>
      <c r="D314" s="217"/>
      <c r="E314" s="217"/>
      <c r="F314" s="220"/>
      <c r="G314" s="220"/>
      <c r="H314" s="220"/>
      <c r="I314" s="220"/>
      <c r="J314" s="220"/>
      <c r="K314" s="220"/>
      <c r="L314" s="220"/>
      <c r="M314" s="220"/>
      <c r="N314" s="220"/>
      <c r="O314" s="220"/>
      <c r="P314" s="217"/>
      <c r="Q314" s="217"/>
      <c r="R314" s="217"/>
      <c r="S314" s="217"/>
      <c r="T314" s="217"/>
      <c r="U314" s="217"/>
      <c r="V314" s="217"/>
      <c r="W314" s="217"/>
      <c r="X314" s="217"/>
      <c r="Y314" s="217"/>
      <c r="Z314" s="217"/>
      <c r="AA314" s="217"/>
    </row>
    <row r="315" spans="1:27" ht="15.75" customHeight="1" x14ac:dyDescent="0.2">
      <c r="A315" s="217"/>
      <c r="B315" s="217"/>
      <c r="C315" s="219"/>
      <c r="D315" s="217"/>
      <c r="E315" s="217"/>
      <c r="F315" s="220"/>
      <c r="G315" s="220"/>
      <c r="H315" s="220"/>
      <c r="I315" s="220"/>
      <c r="J315" s="220"/>
      <c r="K315" s="220"/>
      <c r="L315" s="220"/>
      <c r="M315" s="220"/>
      <c r="N315" s="220"/>
      <c r="O315" s="220"/>
      <c r="P315" s="217"/>
      <c r="Q315" s="217"/>
      <c r="R315" s="217"/>
      <c r="S315" s="217"/>
      <c r="T315" s="217"/>
      <c r="U315" s="217"/>
      <c r="V315" s="217"/>
      <c r="W315" s="217"/>
      <c r="X315" s="217"/>
      <c r="Y315" s="217"/>
      <c r="Z315" s="217"/>
      <c r="AA315" s="217"/>
    </row>
    <row r="316" spans="1:27" ht="15.75" customHeight="1" x14ac:dyDescent="0.2">
      <c r="A316" s="217"/>
      <c r="B316" s="217"/>
      <c r="C316" s="219"/>
      <c r="D316" s="217"/>
      <c r="E316" s="217"/>
      <c r="F316" s="220"/>
      <c r="G316" s="220"/>
      <c r="H316" s="220"/>
      <c r="I316" s="220"/>
      <c r="J316" s="220"/>
      <c r="K316" s="220"/>
      <c r="L316" s="220"/>
      <c r="M316" s="220"/>
      <c r="N316" s="220"/>
      <c r="O316" s="220"/>
      <c r="P316" s="217"/>
      <c r="Q316" s="217"/>
      <c r="R316" s="217"/>
      <c r="S316" s="217"/>
      <c r="T316" s="217"/>
      <c r="U316" s="217"/>
      <c r="V316" s="217"/>
      <c r="W316" s="217"/>
      <c r="X316" s="217"/>
      <c r="Y316" s="217"/>
      <c r="Z316" s="217"/>
      <c r="AA316" s="217"/>
    </row>
    <row r="317" spans="1:27" ht="15.75" customHeight="1" x14ac:dyDescent="0.2">
      <c r="A317" s="217"/>
      <c r="B317" s="217"/>
      <c r="C317" s="219"/>
      <c r="D317" s="217"/>
      <c r="E317" s="217"/>
      <c r="F317" s="220"/>
      <c r="G317" s="220"/>
      <c r="H317" s="220"/>
      <c r="I317" s="220"/>
      <c r="J317" s="220"/>
      <c r="K317" s="220"/>
      <c r="L317" s="220"/>
      <c r="M317" s="220"/>
      <c r="N317" s="220"/>
      <c r="O317" s="220"/>
      <c r="P317" s="217"/>
      <c r="Q317" s="217"/>
      <c r="R317" s="217"/>
      <c r="S317" s="217"/>
      <c r="T317" s="217"/>
      <c r="U317" s="217"/>
      <c r="V317" s="217"/>
      <c r="W317" s="217"/>
      <c r="X317" s="217"/>
      <c r="Y317" s="217"/>
      <c r="Z317" s="217"/>
      <c r="AA317" s="217"/>
    </row>
    <row r="318" spans="1:27" ht="15.75" customHeight="1" x14ac:dyDescent="0.2">
      <c r="A318" s="217"/>
      <c r="B318" s="217"/>
      <c r="C318" s="219"/>
      <c r="D318" s="217"/>
      <c r="E318" s="217"/>
      <c r="F318" s="220"/>
      <c r="G318" s="220"/>
      <c r="H318" s="220"/>
      <c r="I318" s="220"/>
      <c r="J318" s="220"/>
      <c r="K318" s="220"/>
      <c r="L318" s="220"/>
      <c r="M318" s="220"/>
      <c r="N318" s="220"/>
      <c r="O318" s="220"/>
      <c r="P318" s="217"/>
      <c r="Q318" s="217"/>
      <c r="R318" s="217"/>
      <c r="S318" s="217"/>
      <c r="T318" s="217"/>
      <c r="U318" s="217"/>
      <c r="V318" s="217"/>
      <c r="W318" s="217"/>
      <c r="X318" s="217"/>
      <c r="Y318" s="217"/>
      <c r="Z318" s="217"/>
      <c r="AA318" s="217"/>
    </row>
    <row r="319" spans="1:27" ht="15.75" customHeight="1" x14ac:dyDescent="0.2">
      <c r="A319" s="217"/>
      <c r="B319" s="217"/>
      <c r="C319" s="219"/>
      <c r="D319" s="217"/>
      <c r="E319" s="217"/>
      <c r="F319" s="220"/>
      <c r="G319" s="220"/>
      <c r="H319" s="220"/>
      <c r="I319" s="220"/>
      <c r="J319" s="220"/>
      <c r="K319" s="220"/>
      <c r="L319" s="220"/>
      <c r="M319" s="220"/>
      <c r="N319" s="220"/>
      <c r="O319" s="220"/>
      <c r="P319" s="217"/>
      <c r="Q319" s="217"/>
      <c r="R319" s="217"/>
      <c r="S319" s="217"/>
      <c r="T319" s="217"/>
      <c r="U319" s="217"/>
      <c r="V319" s="217"/>
      <c r="W319" s="217"/>
      <c r="X319" s="217"/>
      <c r="Y319" s="217"/>
      <c r="Z319" s="217"/>
      <c r="AA319" s="217"/>
    </row>
    <row r="320" spans="1:27" ht="15.75" customHeight="1" x14ac:dyDescent="0.2">
      <c r="A320" s="217"/>
      <c r="B320" s="217"/>
      <c r="C320" s="219"/>
      <c r="D320" s="217"/>
      <c r="E320" s="217"/>
      <c r="F320" s="220"/>
      <c r="G320" s="220"/>
      <c r="H320" s="220"/>
      <c r="I320" s="220"/>
      <c r="J320" s="220"/>
      <c r="K320" s="220"/>
      <c r="L320" s="220"/>
      <c r="M320" s="220"/>
      <c r="N320" s="220"/>
      <c r="O320" s="220"/>
      <c r="P320" s="217"/>
      <c r="Q320" s="217"/>
      <c r="R320" s="217"/>
      <c r="S320" s="217"/>
      <c r="T320" s="217"/>
      <c r="U320" s="217"/>
      <c r="V320" s="217"/>
      <c r="W320" s="217"/>
      <c r="X320" s="217"/>
      <c r="Y320" s="217"/>
      <c r="Z320" s="217"/>
      <c r="AA320" s="217"/>
    </row>
    <row r="321" spans="1:27" ht="15.75" customHeight="1" x14ac:dyDescent="0.2">
      <c r="A321" s="217"/>
      <c r="B321" s="217"/>
      <c r="C321" s="219"/>
      <c r="D321" s="217"/>
      <c r="E321" s="217"/>
      <c r="F321" s="220"/>
      <c r="G321" s="220"/>
      <c r="H321" s="220"/>
      <c r="I321" s="220"/>
      <c r="J321" s="220"/>
      <c r="K321" s="220"/>
      <c r="L321" s="220"/>
      <c r="M321" s="220"/>
      <c r="N321" s="220"/>
      <c r="O321" s="220"/>
      <c r="P321" s="217"/>
      <c r="Q321" s="217"/>
      <c r="R321" s="217"/>
      <c r="S321" s="217"/>
      <c r="T321" s="217"/>
      <c r="U321" s="217"/>
      <c r="V321" s="217"/>
      <c r="W321" s="217"/>
      <c r="X321" s="217"/>
      <c r="Y321" s="217"/>
      <c r="Z321" s="217"/>
      <c r="AA321" s="217"/>
    </row>
    <row r="322" spans="1:27" ht="15.75" customHeight="1" x14ac:dyDescent="0.2">
      <c r="A322" s="217"/>
      <c r="B322" s="217"/>
      <c r="C322" s="219"/>
      <c r="D322" s="217"/>
      <c r="E322" s="217"/>
      <c r="F322" s="220"/>
      <c r="G322" s="220"/>
      <c r="H322" s="220"/>
      <c r="I322" s="220"/>
      <c r="J322" s="220"/>
      <c r="K322" s="220"/>
      <c r="L322" s="220"/>
      <c r="M322" s="220"/>
      <c r="N322" s="220"/>
      <c r="O322" s="220"/>
      <c r="P322" s="217"/>
      <c r="Q322" s="217"/>
      <c r="R322" s="217"/>
      <c r="S322" s="217"/>
      <c r="T322" s="217"/>
      <c r="U322" s="217"/>
      <c r="V322" s="217"/>
      <c r="W322" s="217"/>
      <c r="X322" s="217"/>
      <c r="Y322" s="217"/>
      <c r="Z322" s="217"/>
      <c r="AA322" s="217"/>
    </row>
    <row r="323" spans="1:27" ht="15.75" customHeight="1" x14ac:dyDescent="0.2">
      <c r="A323" s="217"/>
      <c r="B323" s="217"/>
      <c r="C323" s="219"/>
      <c r="D323" s="217"/>
      <c r="E323" s="217"/>
      <c r="F323" s="220"/>
      <c r="G323" s="220"/>
      <c r="H323" s="220"/>
      <c r="I323" s="220"/>
      <c r="J323" s="220"/>
      <c r="K323" s="220"/>
      <c r="L323" s="220"/>
      <c r="M323" s="220"/>
      <c r="N323" s="220"/>
      <c r="O323" s="220"/>
      <c r="P323" s="217"/>
      <c r="Q323" s="217"/>
      <c r="R323" s="217"/>
      <c r="S323" s="217"/>
      <c r="T323" s="217"/>
      <c r="U323" s="217"/>
      <c r="V323" s="217"/>
      <c r="W323" s="217"/>
      <c r="X323" s="217"/>
      <c r="Y323" s="217"/>
      <c r="Z323" s="217"/>
      <c r="AA323" s="217"/>
    </row>
    <row r="324" spans="1:27" ht="15.75" customHeight="1" x14ac:dyDescent="0.2">
      <c r="A324" s="217"/>
      <c r="B324" s="217"/>
      <c r="C324" s="219"/>
      <c r="D324" s="217"/>
      <c r="E324" s="217"/>
      <c r="F324" s="220"/>
      <c r="G324" s="220"/>
      <c r="H324" s="220"/>
      <c r="I324" s="220"/>
      <c r="J324" s="220"/>
      <c r="K324" s="220"/>
      <c r="L324" s="220"/>
      <c r="M324" s="220"/>
      <c r="N324" s="220"/>
      <c r="O324" s="220"/>
      <c r="P324" s="217"/>
      <c r="Q324" s="217"/>
      <c r="R324" s="217"/>
      <c r="S324" s="217"/>
      <c r="T324" s="217"/>
      <c r="U324" s="217"/>
      <c r="V324" s="217"/>
      <c r="W324" s="217"/>
      <c r="X324" s="217"/>
      <c r="Y324" s="217"/>
      <c r="Z324" s="217"/>
      <c r="AA324" s="217"/>
    </row>
    <row r="325" spans="1:27" ht="15.75" customHeight="1" x14ac:dyDescent="0.2">
      <c r="A325" s="217"/>
      <c r="B325" s="217"/>
      <c r="C325" s="219"/>
      <c r="D325" s="217"/>
      <c r="E325" s="217"/>
      <c r="F325" s="220"/>
      <c r="G325" s="220"/>
      <c r="H325" s="220"/>
      <c r="I325" s="220"/>
      <c r="J325" s="220"/>
      <c r="K325" s="220"/>
      <c r="L325" s="220"/>
      <c r="M325" s="220"/>
      <c r="N325" s="220"/>
      <c r="O325" s="220"/>
      <c r="P325" s="217"/>
      <c r="Q325" s="217"/>
      <c r="R325" s="217"/>
      <c r="S325" s="217"/>
      <c r="T325" s="217"/>
      <c r="U325" s="217"/>
      <c r="V325" s="217"/>
      <c r="W325" s="217"/>
      <c r="X325" s="217"/>
      <c r="Y325" s="217"/>
      <c r="Z325" s="217"/>
      <c r="AA325" s="217"/>
    </row>
    <row r="326" spans="1:27" ht="15.75" customHeight="1" x14ac:dyDescent="0.2">
      <c r="A326" s="217"/>
      <c r="B326" s="217"/>
      <c r="C326" s="219"/>
      <c r="D326" s="217"/>
      <c r="E326" s="217"/>
      <c r="F326" s="220"/>
      <c r="G326" s="220"/>
      <c r="H326" s="220"/>
      <c r="I326" s="220"/>
      <c r="J326" s="220"/>
      <c r="K326" s="220"/>
      <c r="L326" s="220"/>
      <c r="M326" s="220"/>
      <c r="N326" s="220"/>
      <c r="O326" s="220"/>
      <c r="P326" s="217"/>
      <c r="Q326" s="217"/>
      <c r="R326" s="217"/>
      <c r="S326" s="217"/>
      <c r="T326" s="217"/>
      <c r="U326" s="217"/>
      <c r="V326" s="217"/>
      <c r="W326" s="217"/>
      <c r="X326" s="217"/>
      <c r="Y326" s="217"/>
      <c r="Z326" s="217"/>
      <c r="AA326" s="217"/>
    </row>
    <row r="327" spans="1:27" ht="15.75" customHeight="1" x14ac:dyDescent="0.2">
      <c r="A327" s="217"/>
      <c r="B327" s="217"/>
      <c r="C327" s="219"/>
      <c r="D327" s="217"/>
      <c r="E327" s="217"/>
      <c r="F327" s="220"/>
      <c r="G327" s="220"/>
      <c r="H327" s="220"/>
      <c r="I327" s="220"/>
      <c r="J327" s="220"/>
      <c r="K327" s="220"/>
      <c r="L327" s="220"/>
      <c r="M327" s="220"/>
      <c r="N327" s="220"/>
      <c r="O327" s="220"/>
      <c r="P327" s="217"/>
      <c r="Q327" s="217"/>
      <c r="R327" s="217"/>
      <c r="S327" s="217"/>
      <c r="T327" s="217"/>
      <c r="U327" s="217"/>
      <c r="V327" s="217"/>
      <c r="W327" s="217"/>
      <c r="X327" s="217"/>
      <c r="Y327" s="217"/>
      <c r="Z327" s="217"/>
      <c r="AA327" s="217"/>
    </row>
    <row r="328" spans="1:27" ht="15.75" customHeight="1" x14ac:dyDescent="0.2">
      <c r="A328" s="217"/>
      <c r="B328" s="217"/>
      <c r="C328" s="219"/>
      <c r="D328" s="217"/>
      <c r="E328" s="217"/>
      <c r="F328" s="220"/>
      <c r="G328" s="220"/>
      <c r="H328" s="220"/>
      <c r="I328" s="220"/>
      <c r="J328" s="220"/>
      <c r="K328" s="220"/>
      <c r="L328" s="220"/>
      <c r="M328" s="220"/>
      <c r="N328" s="220"/>
      <c r="O328" s="220"/>
      <c r="P328" s="217"/>
      <c r="Q328" s="217"/>
      <c r="R328" s="217"/>
      <c r="S328" s="217"/>
      <c r="T328" s="217"/>
      <c r="U328" s="217"/>
      <c r="V328" s="217"/>
      <c r="W328" s="217"/>
      <c r="X328" s="217"/>
      <c r="Y328" s="217"/>
      <c r="Z328" s="217"/>
      <c r="AA328" s="217"/>
    </row>
    <row r="329" spans="1:27" ht="15.75" customHeight="1" x14ac:dyDescent="0.2">
      <c r="A329" s="217"/>
      <c r="B329" s="217"/>
      <c r="C329" s="219"/>
      <c r="D329" s="217"/>
      <c r="E329" s="217"/>
      <c r="F329" s="220"/>
      <c r="G329" s="220"/>
      <c r="H329" s="220"/>
      <c r="I329" s="220"/>
      <c r="J329" s="220"/>
      <c r="K329" s="220"/>
      <c r="L329" s="220"/>
      <c r="M329" s="220"/>
      <c r="N329" s="220"/>
      <c r="O329" s="220"/>
      <c r="P329" s="217"/>
      <c r="Q329" s="217"/>
      <c r="R329" s="217"/>
      <c r="S329" s="217"/>
      <c r="T329" s="217"/>
      <c r="U329" s="217"/>
      <c r="V329" s="217"/>
      <c r="W329" s="217"/>
      <c r="X329" s="217"/>
      <c r="Y329" s="217"/>
      <c r="Z329" s="217"/>
      <c r="AA329" s="217"/>
    </row>
    <row r="330" spans="1:27" ht="15.75" customHeight="1" x14ac:dyDescent="0.2">
      <c r="A330" s="217"/>
      <c r="B330" s="217"/>
      <c r="C330" s="219"/>
      <c r="D330" s="217"/>
      <c r="E330" s="217"/>
      <c r="F330" s="220"/>
      <c r="G330" s="220"/>
      <c r="H330" s="220"/>
      <c r="I330" s="220"/>
      <c r="J330" s="220"/>
      <c r="K330" s="220"/>
      <c r="L330" s="220"/>
      <c r="M330" s="220"/>
      <c r="N330" s="220"/>
      <c r="O330" s="220"/>
      <c r="P330" s="217"/>
      <c r="Q330" s="217"/>
      <c r="R330" s="217"/>
      <c r="S330" s="217"/>
      <c r="T330" s="217"/>
      <c r="U330" s="217"/>
      <c r="V330" s="217"/>
      <c r="W330" s="217"/>
      <c r="X330" s="217"/>
      <c r="Y330" s="217"/>
      <c r="Z330" s="217"/>
      <c r="AA330" s="217"/>
    </row>
    <row r="331" spans="1:27" ht="15.75" customHeight="1" x14ac:dyDescent="0.2">
      <c r="A331" s="217"/>
      <c r="B331" s="217"/>
      <c r="C331" s="219"/>
      <c r="D331" s="217"/>
      <c r="E331" s="217"/>
      <c r="F331" s="220"/>
      <c r="G331" s="220"/>
      <c r="H331" s="220"/>
      <c r="I331" s="220"/>
      <c r="J331" s="220"/>
      <c r="K331" s="220"/>
      <c r="L331" s="220"/>
      <c r="M331" s="220"/>
      <c r="N331" s="220"/>
      <c r="O331" s="220"/>
      <c r="P331" s="217"/>
      <c r="Q331" s="217"/>
      <c r="R331" s="217"/>
      <c r="S331" s="217"/>
      <c r="T331" s="217"/>
      <c r="U331" s="217"/>
      <c r="V331" s="217"/>
      <c r="W331" s="217"/>
      <c r="X331" s="217"/>
      <c r="Y331" s="217"/>
      <c r="Z331" s="217"/>
      <c r="AA331" s="217"/>
    </row>
    <row r="332" spans="1:27" ht="15.75" customHeight="1" x14ac:dyDescent="0.2">
      <c r="A332" s="217"/>
      <c r="B332" s="217"/>
      <c r="C332" s="219"/>
      <c r="D332" s="217"/>
      <c r="E332" s="217"/>
      <c r="F332" s="220"/>
      <c r="G332" s="220"/>
      <c r="H332" s="220"/>
      <c r="I332" s="220"/>
      <c r="J332" s="220"/>
      <c r="K332" s="220"/>
      <c r="L332" s="220"/>
      <c r="M332" s="220"/>
      <c r="N332" s="220"/>
      <c r="O332" s="220"/>
      <c r="P332" s="217"/>
      <c r="Q332" s="217"/>
      <c r="R332" s="217"/>
      <c r="S332" s="217"/>
      <c r="T332" s="217"/>
      <c r="U332" s="217"/>
      <c r="V332" s="217"/>
      <c r="W332" s="217"/>
      <c r="X332" s="217"/>
      <c r="Y332" s="217"/>
      <c r="Z332" s="217"/>
      <c r="AA332" s="217"/>
    </row>
    <row r="333" spans="1:27" ht="15.75" customHeight="1" x14ac:dyDescent="0.2">
      <c r="A333" s="217"/>
      <c r="B333" s="217"/>
      <c r="C333" s="219"/>
      <c r="D333" s="217"/>
      <c r="E333" s="217"/>
      <c r="F333" s="220"/>
      <c r="G333" s="220"/>
      <c r="H333" s="220"/>
      <c r="I333" s="220"/>
      <c r="J333" s="220"/>
      <c r="K333" s="220"/>
      <c r="L333" s="220"/>
      <c r="M333" s="220"/>
      <c r="N333" s="220"/>
      <c r="O333" s="220"/>
      <c r="P333" s="217"/>
      <c r="Q333" s="217"/>
      <c r="R333" s="217"/>
      <c r="S333" s="217"/>
      <c r="T333" s="217"/>
      <c r="U333" s="217"/>
      <c r="V333" s="217"/>
      <c r="W333" s="217"/>
      <c r="X333" s="217"/>
      <c r="Y333" s="217"/>
      <c r="Z333" s="217"/>
      <c r="AA333" s="217"/>
    </row>
    <row r="334" spans="1:27" ht="15.75" customHeight="1" x14ac:dyDescent="0.2">
      <c r="A334" s="217"/>
      <c r="B334" s="217"/>
      <c r="C334" s="219"/>
      <c r="D334" s="217"/>
      <c r="E334" s="217"/>
      <c r="F334" s="220"/>
      <c r="G334" s="220"/>
      <c r="H334" s="220"/>
      <c r="I334" s="220"/>
      <c r="J334" s="220"/>
      <c r="K334" s="220"/>
      <c r="L334" s="220"/>
      <c r="M334" s="220"/>
      <c r="N334" s="220"/>
      <c r="O334" s="220"/>
      <c r="P334" s="217"/>
      <c r="Q334" s="217"/>
      <c r="R334" s="217"/>
      <c r="S334" s="217"/>
      <c r="T334" s="217"/>
      <c r="U334" s="217"/>
      <c r="V334" s="217"/>
      <c r="W334" s="217"/>
      <c r="X334" s="217"/>
      <c r="Y334" s="217"/>
      <c r="Z334" s="217"/>
      <c r="AA334" s="217"/>
    </row>
    <row r="335" spans="1:27" ht="15.75" customHeight="1" x14ac:dyDescent="0.2">
      <c r="A335" s="217"/>
      <c r="B335" s="217"/>
      <c r="C335" s="219"/>
      <c r="D335" s="217"/>
      <c r="E335" s="217"/>
      <c r="F335" s="220"/>
      <c r="G335" s="220"/>
      <c r="H335" s="220"/>
      <c r="I335" s="220"/>
      <c r="J335" s="220"/>
      <c r="K335" s="220"/>
      <c r="L335" s="220"/>
      <c r="M335" s="220"/>
      <c r="N335" s="220"/>
      <c r="O335" s="220"/>
      <c r="P335" s="217"/>
      <c r="Q335" s="217"/>
      <c r="R335" s="217"/>
      <c r="S335" s="217"/>
      <c r="T335" s="217"/>
      <c r="U335" s="217"/>
      <c r="V335" s="217"/>
      <c r="W335" s="217"/>
      <c r="X335" s="217"/>
      <c r="Y335" s="217"/>
      <c r="Z335" s="217"/>
      <c r="AA335" s="217"/>
    </row>
    <row r="336" spans="1:27" ht="15.75" customHeight="1" x14ac:dyDescent="0.2">
      <c r="A336" s="217"/>
      <c r="B336" s="217"/>
      <c r="C336" s="219"/>
      <c r="D336" s="217"/>
      <c r="E336" s="217"/>
      <c r="F336" s="220"/>
      <c r="G336" s="220"/>
      <c r="H336" s="220"/>
      <c r="I336" s="220"/>
      <c r="J336" s="220"/>
      <c r="K336" s="220"/>
      <c r="L336" s="220"/>
      <c r="M336" s="220"/>
      <c r="N336" s="220"/>
      <c r="O336" s="220"/>
      <c r="P336" s="217"/>
      <c r="Q336" s="217"/>
      <c r="R336" s="217"/>
      <c r="S336" s="217"/>
      <c r="T336" s="217"/>
      <c r="U336" s="217"/>
      <c r="V336" s="217"/>
      <c r="W336" s="217"/>
      <c r="X336" s="217"/>
      <c r="Y336" s="217"/>
      <c r="Z336" s="217"/>
      <c r="AA336" s="217"/>
    </row>
    <row r="337" spans="1:27" ht="15.75" customHeight="1" x14ac:dyDescent="0.2">
      <c r="A337" s="217"/>
      <c r="B337" s="217"/>
      <c r="C337" s="219"/>
      <c r="D337" s="217"/>
      <c r="E337" s="217"/>
      <c r="F337" s="220"/>
      <c r="G337" s="220"/>
      <c r="H337" s="220"/>
      <c r="I337" s="220"/>
      <c r="J337" s="220"/>
      <c r="K337" s="220"/>
      <c r="L337" s="220"/>
      <c r="M337" s="220"/>
      <c r="N337" s="220"/>
      <c r="O337" s="220"/>
      <c r="P337" s="217"/>
      <c r="Q337" s="217"/>
      <c r="R337" s="217"/>
      <c r="S337" s="217"/>
      <c r="T337" s="217"/>
      <c r="U337" s="217"/>
      <c r="V337" s="217"/>
      <c r="W337" s="217"/>
      <c r="X337" s="217"/>
      <c r="Y337" s="217"/>
      <c r="Z337" s="217"/>
      <c r="AA337" s="217"/>
    </row>
    <row r="338" spans="1:27" ht="15.75" customHeight="1" x14ac:dyDescent="0.2">
      <c r="A338" s="217"/>
      <c r="B338" s="217"/>
      <c r="C338" s="219"/>
      <c r="D338" s="217"/>
      <c r="E338" s="217"/>
      <c r="F338" s="220"/>
      <c r="G338" s="220"/>
      <c r="H338" s="220"/>
      <c r="I338" s="220"/>
      <c r="J338" s="220"/>
      <c r="K338" s="220"/>
      <c r="L338" s="220"/>
      <c r="M338" s="220"/>
      <c r="N338" s="220"/>
      <c r="O338" s="220"/>
      <c r="P338" s="217"/>
      <c r="Q338" s="217"/>
      <c r="R338" s="217"/>
      <c r="S338" s="217"/>
      <c r="T338" s="217"/>
      <c r="U338" s="217"/>
      <c r="V338" s="217"/>
      <c r="W338" s="217"/>
      <c r="X338" s="217"/>
      <c r="Y338" s="217"/>
      <c r="Z338" s="217"/>
      <c r="AA338" s="217"/>
    </row>
    <row r="339" spans="1:27" ht="15.75" customHeight="1" x14ac:dyDescent="0.2">
      <c r="A339" s="217"/>
      <c r="B339" s="217"/>
      <c r="C339" s="219"/>
      <c r="D339" s="217"/>
      <c r="E339" s="217"/>
      <c r="F339" s="220"/>
      <c r="G339" s="220"/>
      <c r="H339" s="220"/>
      <c r="I339" s="220"/>
      <c r="J339" s="220"/>
      <c r="K339" s="220"/>
      <c r="L339" s="220"/>
      <c r="M339" s="220"/>
      <c r="N339" s="220"/>
      <c r="O339" s="220"/>
      <c r="P339" s="217"/>
      <c r="Q339" s="217"/>
      <c r="R339" s="217"/>
      <c r="S339" s="217"/>
      <c r="T339" s="217"/>
      <c r="U339" s="217"/>
      <c r="V339" s="217"/>
      <c r="W339" s="217"/>
      <c r="X339" s="217"/>
      <c r="Y339" s="217"/>
      <c r="Z339" s="217"/>
      <c r="AA339" s="217"/>
    </row>
    <row r="340" spans="1:27" ht="15.75" customHeight="1" x14ac:dyDescent="0.2">
      <c r="A340" s="217"/>
      <c r="B340" s="217"/>
      <c r="C340" s="219"/>
      <c r="D340" s="217"/>
      <c r="E340" s="217"/>
      <c r="F340" s="220"/>
      <c r="G340" s="220"/>
      <c r="H340" s="220"/>
      <c r="I340" s="220"/>
      <c r="J340" s="220"/>
      <c r="K340" s="220"/>
      <c r="L340" s="220"/>
      <c r="M340" s="220"/>
      <c r="N340" s="220"/>
      <c r="O340" s="220"/>
      <c r="P340" s="217"/>
      <c r="Q340" s="217"/>
      <c r="R340" s="217"/>
      <c r="S340" s="217"/>
      <c r="T340" s="217"/>
      <c r="U340" s="217"/>
      <c r="V340" s="217"/>
      <c r="W340" s="217"/>
      <c r="X340" s="217"/>
      <c r="Y340" s="217"/>
      <c r="Z340" s="217"/>
      <c r="AA340" s="217"/>
    </row>
    <row r="341" spans="1:27" ht="15.75" customHeight="1" x14ac:dyDescent="0.2">
      <c r="A341" s="217"/>
      <c r="B341" s="217"/>
      <c r="C341" s="219"/>
      <c r="D341" s="217"/>
      <c r="E341" s="217"/>
      <c r="F341" s="220"/>
      <c r="G341" s="220"/>
      <c r="H341" s="220"/>
      <c r="I341" s="220"/>
      <c r="J341" s="220"/>
      <c r="K341" s="220"/>
      <c r="L341" s="220"/>
      <c r="M341" s="220"/>
      <c r="N341" s="220"/>
      <c r="O341" s="220"/>
      <c r="P341" s="217"/>
      <c r="Q341" s="217"/>
      <c r="R341" s="217"/>
      <c r="S341" s="217"/>
      <c r="T341" s="217"/>
      <c r="U341" s="217"/>
      <c r="V341" s="217"/>
      <c r="W341" s="217"/>
      <c r="X341" s="217"/>
      <c r="Y341" s="217"/>
      <c r="Z341" s="217"/>
      <c r="AA341" s="217"/>
    </row>
    <row r="342" spans="1:27" ht="15.75" customHeight="1" x14ac:dyDescent="0.2">
      <c r="A342" s="217"/>
      <c r="B342" s="217"/>
      <c r="C342" s="219"/>
      <c r="D342" s="217"/>
      <c r="E342" s="217"/>
      <c r="F342" s="220"/>
      <c r="G342" s="220"/>
      <c r="H342" s="220"/>
      <c r="I342" s="220"/>
      <c r="J342" s="220"/>
      <c r="K342" s="220"/>
      <c r="L342" s="220"/>
      <c r="M342" s="220"/>
      <c r="N342" s="220"/>
      <c r="O342" s="220"/>
      <c r="P342" s="217"/>
      <c r="Q342" s="217"/>
      <c r="R342" s="217"/>
      <c r="S342" s="217"/>
      <c r="T342" s="217"/>
      <c r="U342" s="217"/>
      <c r="V342" s="217"/>
      <c r="W342" s="217"/>
      <c r="X342" s="217"/>
      <c r="Y342" s="217"/>
      <c r="Z342" s="217"/>
      <c r="AA342" s="217"/>
    </row>
    <row r="343" spans="1:27" ht="15.75" customHeight="1" x14ac:dyDescent="0.2">
      <c r="A343" s="217"/>
      <c r="B343" s="217"/>
      <c r="C343" s="219"/>
      <c r="D343" s="217"/>
      <c r="E343" s="217"/>
      <c r="F343" s="220"/>
      <c r="G343" s="220"/>
      <c r="H343" s="220"/>
      <c r="I343" s="220"/>
      <c r="J343" s="220"/>
      <c r="K343" s="220"/>
      <c r="L343" s="220"/>
      <c r="M343" s="220"/>
      <c r="N343" s="220"/>
      <c r="O343" s="220"/>
      <c r="P343" s="217"/>
      <c r="Q343" s="217"/>
      <c r="R343" s="217"/>
      <c r="S343" s="217"/>
      <c r="T343" s="217"/>
      <c r="U343" s="217"/>
      <c r="V343" s="217"/>
      <c r="W343" s="217"/>
      <c r="X343" s="217"/>
      <c r="Y343" s="217"/>
      <c r="Z343" s="217"/>
      <c r="AA343" s="217"/>
    </row>
    <row r="344" spans="1:27" ht="15.75" customHeight="1" x14ac:dyDescent="0.2">
      <c r="A344" s="217"/>
      <c r="B344" s="217"/>
      <c r="C344" s="219"/>
      <c r="D344" s="217"/>
      <c r="E344" s="217"/>
      <c r="F344" s="220"/>
      <c r="G344" s="220"/>
      <c r="H344" s="220"/>
      <c r="I344" s="220"/>
      <c r="J344" s="220"/>
      <c r="K344" s="220"/>
      <c r="L344" s="220"/>
      <c r="M344" s="220"/>
      <c r="N344" s="220"/>
      <c r="O344" s="220"/>
      <c r="P344" s="217"/>
      <c r="Q344" s="217"/>
      <c r="R344" s="217"/>
      <c r="S344" s="217"/>
      <c r="T344" s="217"/>
      <c r="U344" s="217"/>
      <c r="V344" s="217"/>
      <c r="W344" s="217"/>
      <c r="X344" s="217"/>
      <c r="Y344" s="217"/>
      <c r="Z344" s="217"/>
      <c r="AA344" s="217"/>
    </row>
    <row r="345" spans="1:27" ht="15.75" customHeight="1" x14ac:dyDescent="0.2">
      <c r="A345" s="217"/>
      <c r="B345" s="217"/>
      <c r="C345" s="219"/>
      <c r="D345" s="217"/>
      <c r="E345" s="217"/>
      <c r="F345" s="220"/>
      <c r="G345" s="220"/>
      <c r="H345" s="220"/>
      <c r="I345" s="220"/>
      <c r="J345" s="220"/>
      <c r="K345" s="220"/>
      <c r="L345" s="220"/>
      <c r="M345" s="220"/>
      <c r="N345" s="220"/>
      <c r="O345" s="220"/>
      <c r="P345" s="217"/>
      <c r="Q345" s="217"/>
      <c r="R345" s="217"/>
      <c r="S345" s="217"/>
      <c r="T345" s="217"/>
      <c r="U345" s="217"/>
      <c r="V345" s="217"/>
      <c r="W345" s="217"/>
      <c r="X345" s="217"/>
      <c r="Y345" s="217"/>
      <c r="Z345" s="217"/>
      <c r="AA345" s="217"/>
    </row>
    <row r="346" spans="1:27" ht="15.75" customHeight="1" x14ac:dyDescent="0.2">
      <c r="A346" s="217"/>
      <c r="B346" s="217"/>
      <c r="C346" s="219"/>
      <c r="D346" s="217"/>
      <c r="E346" s="217"/>
      <c r="F346" s="220"/>
      <c r="G346" s="220"/>
      <c r="H346" s="220"/>
      <c r="I346" s="220"/>
      <c r="J346" s="220"/>
      <c r="K346" s="220"/>
      <c r="L346" s="220"/>
      <c r="M346" s="220"/>
      <c r="N346" s="220"/>
      <c r="O346" s="220"/>
      <c r="P346" s="217"/>
      <c r="Q346" s="217"/>
      <c r="R346" s="217"/>
      <c r="S346" s="217"/>
      <c r="T346" s="217"/>
      <c r="U346" s="217"/>
      <c r="V346" s="217"/>
      <c r="W346" s="217"/>
      <c r="X346" s="217"/>
      <c r="Y346" s="217"/>
      <c r="Z346" s="217"/>
      <c r="AA346" s="217"/>
    </row>
    <row r="347" spans="1:27" ht="15.75" customHeight="1" x14ac:dyDescent="0.2">
      <c r="A347" s="217"/>
      <c r="B347" s="217"/>
      <c r="C347" s="219"/>
      <c r="D347" s="217"/>
      <c r="E347" s="217"/>
      <c r="F347" s="220"/>
      <c r="G347" s="220"/>
      <c r="H347" s="220"/>
      <c r="I347" s="220"/>
      <c r="J347" s="220"/>
      <c r="K347" s="220"/>
      <c r="L347" s="220"/>
      <c r="M347" s="220"/>
      <c r="N347" s="220"/>
      <c r="O347" s="220"/>
      <c r="P347" s="217"/>
      <c r="Q347" s="217"/>
      <c r="R347" s="217"/>
      <c r="S347" s="217"/>
      <c r="T347" s="217"/>
      <c r="U347" s="217"/>
      <c r="V347" s="217"/>
      <c r="W347" s="217"/>
      <c r="X347" s="217"/>
      <c r="Y347" s="217"/>
      <c r="Z347" s="217"/>
      <c r="AA347" s="217"/>
    </row>
    <row r="348" spans="1:27" ht="15.75" customHeight="1" x14ac:dyDescent="0.2">
      <c r="A348" s="217"/>
      <c r="B348" s="217"/>
      <c r="C348" s="219"/>
      <c r="D348" s="217"/>
      <c r="E348" s="217"/>
      <c r="F348" s="220"/>
      <c r="G348" s="220"/>
      <c r="H348" s="220"/>
      <c r="I348" s="220"/>
      <c r="J348" s="220"/>
      <c r="K348" s="220"/>
      <c r="L348" s="220"/>
      <c r="M348" s="220"/>
      <c r="N348" s="220"/>
      <c r="O348" s="220"/>
      <c r="P348" s="217"/>
      <c r="Q348" s="217"/>
      <c r="R348" s="217"/>
      <c r="S348" s="217"/>
      <c r="T348" s="217"/>
      <c r="U348" s="217"/>
      <c r="V348" s="217"/>
      <c r="W348" s="217"/>
      <c r="X348" s="217"/>
      <c r="Y348" s="217"/>
      <c r="Z348" s="217"/>
      <c r="AA348" s="217"/>
    </row>
    <row r="349" spans="1:27" ht="15.75" customHeight="1" x14ac:dyDescent="0.2">
      <c r="A349" s="217"/>
      <c r="B349" s="217"/>
      <c r="C349" s="219"/>
      <c r="D349" s="217"/>
      <c r="E349" s="217"/>
      <c r="F349" s="220"/>
      <c r="G349" s="220"/>
      <c r="H349" s="220"/>
      <c r="I349" s="220"/>
      <c r="J349" s="220"/>
      <c r="K349" s="220"/>
      <c r="L349" s="220"/>
      <c r="M349" s="220"/>
      <c r="N349" s="220"/>
      <c r="O349" s="220"/>
      <c r="P349" s="217"/>
      <c r="Q349" s="217"/>
      <c r="R349" s="217"/>
      <c r="S349" s="217"/>
      <c r="T349" s="217"/>
      <c r="U349" s="217"/>
      <c r="V349" s="217"/>
      <c r="W349" s="217"/>
      <c r="X349" s="217"/>
      <c r="Y349" s="217"/>
      <c r="Z349" s="217"/>
      <c r="AA349" s="217"/>
    </row>
    <row r="350" spans="1:27" ht="15.75" customHeight="1" x14ac:dyDescent="0.2">
      <c r="A350" s="217"/>
      <c r="B350" s="217"/>
      <c r="C350" s="219"/>
      <c r="D350" s="217"/>
      <c r="E350" s="217"/>
      <c r="F350" s="220"/>
      <c r="G350" s="220"/>
      <c r="H350" s="220"/>
      <c r="I350" s="220"/>
      <c r="J350" s="220"/>
      <c r="K350" s="220"/>
      <c r="L350" s="220"/>
      <c r="M350" s="220"/>
      <c r="N350" s="220"/>
      <c r="O350" s="220"/>
      <c r="P350" s="217"/>
      <c r="Q350" s="217"/>
      <c r="R350" s="217"/>
      <c r="S350" s="217"/>
      <c r="T350" s="217"/>
      <c r="U350" s="217"/>
      <c r="V350" s="217"/>
      <c r="W350" s="217"/>
      <c r="X350" s="217"/>
      <c r="Y350" s="217"/>
      <c r="Z350" s="217"/>
      <c r="AA350" s="217"/>
    </row>
    <row r="351" spans="1:27" ht="15.75" customHeight="1" x14ac:dyDescent="0.2">
      <c r="A351" s="217"/>
      <c r="B351" s="217"/>
      <c r="C351" s="219"/>
      <c r="D351" s="217"/>
      <c r="E351" s="217"/>
      <c r="F351" s="220"/>
      <c r="G351" s="220"/>
      <c r="H351" s="220"/>
      <c r="I351" s="220"/>
      <c r="J351" s="220"/>
      <c r="K351" s="220"/>
      <c r="L351" s="220"/>
      <c r="M351" s="220"/>
      <c r="N351" s="220"/>
      <c r="O351" s="220"/>
      <c r="P351" s="217"/>
      <c r="Q351" s="217"/>
      <c r="R351" s="217"/>
      <c r="S351" s="217"/>
      <c r="T351" s="217"/>
      <c r="U351" s="217"/>
      <c r="V351" s="217"/>
      <c r="W351" s="217"/>
      <c r="X351" s="217"/>
      <c r="Y351" s="217"/>
      <c r="Z351" s="217"/>
      <c r="AA351" s="217"/>
    </row>
    <row r="352" spans="1:27" ht="15.75" customHeight="1" x14ac:dyDescent="0.2">
      <c r="A352" s="217"/>
      <c r="B352" s="217"/>
      <c r="C352" s="219"/>
      <c r="D352" s="217"/>
      <c r="E352" s="217"/>
      <c r="F352" s="220"/>
      <c r="G352" s="220"/>
      <c r="H352" s="220"/>
      <c r="I352" s="220"/>
      <c r="J352" s="220"/>
      <c r="K352" s="220"/>
      <c r="L352" s="220"/>
      <c r="M352" s="220"/>
      <c r="N352" s="220"/>
      <c r="O352" s="220"/>
      <c r="P352" s="217"/>
      <c r="Q352" s="217"/>
      <c r="R352" s="217"/>
      <c r="S352" s="217"/>
      <c r="T352" s="217"/>
      <c r="U352" s="217"/>
      <c r="V352" s="217"/>
      <c r="W352" s="217"/>
      <c r="X352" s="217"/>
      <c r="Y352" s="217"/>
      <c r="Z352" s="217"/>
      <c r="AA352" s="217"/>
    </row>
    <row r="353" spans="1:27" ht="15.75" customHeight="1" x14ac:dyDescent="0.2">
      <c r="A353" s="217"/>
      <c r="B353" s="217"/>
      <c r="C353" s="219"/>
      <c r="D353" s="217"/>
      <c r="E353" s="217"/>
      <c r="F353" s="220"/>
      <c r="G353" s="220"/>
      <c r="H353" s="220"/>
      <c r="I353" s="220"/>
      <c r="J353" s="220"/>
      <c r="K353" s="220"/>
      <c r="L353" s="220"/>
      <c r="M353" s="220"/>
      <c r="N353" s="220"/>
      <c r="O353" s="220"/>
      <c r="P353" s="217"/>
      <c r="Q353" s="217"/>
      <c r="R353" s="217"/>
      <c r="S353" s="217"/>
      <c r="T353" s="217"/>
      <c r="U353" s="217"/>
      <c r="V353" s="217"/>
      <c r="W353" s="217"/>
      <c r="X353" s="217"/>
      <c r="Y353" s="217"/>
      <c r="Z353" s="217"/>
      <c r="AA353" s="217"/>
    </row>
    <row r="354" spans="1:27" ht="15.75" customHeight="1" x14ac:dyDescent="0.2">
      <c r="A354" s="217"/>
      <c r="B354" s="217"/>
      <c r="C354" s="219"/>
      <c r="D354" s="217"/>
      <c r="E354" s="217"/>
      <c r="F354" s="220"/>
      <c r="G354" s="220"/>
      <c r="H354" s="220"/>
      <c r="I354" s="220"/>
      <c r="J354" s="220"/>
      <c r="K354" s="220"/>
      <c r="L354" s="220"/>
      <c r="M354" s="220"/>
      <c r="N354" s="220"/>
      <c r="O354" s="220"/>
      <c r="P354" s="217"/>
      <c r="Q354" s="217"/>
      <c r="R354" s="217"/>
      <c r="S354" s="217"/>
      <c r="T354" s="217"/>
      <c r="U354" s="217"/>
      <c r="V354" s="217"/>
      <c r="W354" s="217"/>
      <c r="X354" s="217"/>
      <c r="Y354" s="217"/>
      <c r="Z354" s="217"/>
      <c r="AA354" s="217"/>
    </row>
    <row r="355" spans="1:27" ht="15.75" customHeight="1" x14ac:dyDescent="0.2">
      <c r="A355" s="217"/>
      <c r="B355" s="217"/>
      <c r="C355" s="219"/>
      <c r="D355" s="217"/>
      <c r="E355" s="217"/>
      <c r="F355" s="220"/>
      <c r="G355" s="220"/>
      <c r="H355" s="220"/>
      <c r="I355" s="220"/>
      <c r="J355" s="220"/>
      <c r="K355" s="220"/>
      <c r="L355" s="220"/>
      <c r="M355" s="220"/>
      <c r="N355" s="220"/>
      <c r="O355" s="220"/>
      <c r="P355" s="217"/>
      <c r="Q355" s="217"/>
      <c r="R355" s="217"/>
      <c r="S355" s="217"/>
      <c r="T355" s="217"/>
      <c r="U355" s="217"/>
      <c r="V355" s="217"/>
      <c r="W355" s="217"/>
      <c r="X355" s="217"/>
      <c r="Y355" s="217"/>
      <c r="Z355" s="217"/>
      <c r="AA355" s="217"/>
    </row>
    <row r="356" spans="1:27" ht="15.75" customHeight="1" x14ac:dyDescent="0.2">
      <c r="A356" s="217"/>
      <c r="B356" s="217"/>
      <c r="C356" s="219"/>
      <c r="D356" s="217"/>
      <c r="E356" s="217"/>
      <c r="F356" s="220"/>
      <c r="G356" s="220"/>
      <c r="H356" s="220"/>
      <c r="I356" s="220"/>
      <c r="J356" s="220"/>
      <c r="K356" s="220"/>
      <c r="L356" s="220"/>
      <c r="M356" s="220"/>
      <c r="N356" s="220"/>
      <c r="O356" s="220"/>
      <c r="P356" s="217"/>
      <c r="Q356" s="217"/>
      <c r="R356" s="217"/>
      <c r="S356" s="217"/>
      <c r="T356" s="217"/>
      <c r="U356" s="217"/>
      <c r="V356" s="217"/>
      <c r="W356" s="217"/>
      <c r="X356" s="217"/>
      <c r="Y356" s="217"/>
      <c r="Z356" s="217"/>
      <c r="AA356" s="217"/>
    </row>
    <row r="357" spans="1:27" ht="15.75" customHeight="1" x14ac:dyDescent="0.2">
      <c r="A357" s="217"/>
      <c r="B357" s="217"/>
      <c r="C357" s="219"/>
      <c r="D357" s="217"/>
      <c r="E357" s="217"/>
      <c r="F357" s="220"/>
      <c r="G357" s="220"/>
      <c r="H357" s="220"/>
      <c r="I357" s="220"/>
      <c r="J357" s="220"/>
      <c r="K357" s="220"/>
      <c r="L357" s="220"/>
      <c r="M357" s="220"/>
      <c r="N357" s="220"/>
      <c r="O357" s="220"/>
      <c r="P357" s="217"/>
      <c r="Q357" s="217"/>
      <c r="R357" s="217"/>
      <c r="S357" s="217"/>
      <c r="T357" s="217"/>
      <c r="U357" s="217"/>
      <c r="V357" s="217"/>
      <c r="W357" s="217"/>
      <c r="X357" s="217"/>
      <c r="Y357" s="217"/>
      <c r="Z357" s="217"/>
      <c r="AA357" s="217"/>
    </row>
    <row r="358" spans="1:27" ht="15.75" customHeight="1" x14ac:dyDescent="0.2">
      <c r="A358" s="217"/>
      <c r="B358" s="217"/>
      <c r="C358" s="219"/>
      <c r="D358" s="217"/>
      <c r="E358" s="217"/>
      <c r="F358" s="220"/>
      <c r="G358" s="220"/>
      <c r="H358" s="220"/>
      <c r="I358" s="220"/>
      <c r="J358" s="220"/>
      <c r="K358" s="220"/>
      <c r="L358" s="220"/>
      <c r="M358" s="220"/>
      <c r="N358" s="220"/>
      <c r="O358" s="220"/>
      <c r="P358" s="217"/>
      <c r="Q358" s="217"/>
      <c r="R358" s="217"/>
      <c r="S358" s="217"/>
      <c r="T358" s="217"/>
      <c r="U358" s="217"/>
      <c r="V358" s="217"/>
      <c r="W358" s="217"/>
      <c r="X358" s="217"/>
      <c r="Y358" s="217"/>
      <c r="Z358" s="217"/>
      <c r="AA358" s="217"/>
    </row>
    <row r="359" spans="1:27" ht="15.75" customHeight="1" x14ac:dyDescent="0.2">
      <c r="A359" s="217"/>
      <c r="B359" s="217"/>
      <c r="C359" s="219"/>
      <c r="D359" s="217"/>
      <c r="E359" s="217"/>
      <c r="F359" s="220"/>
      <c r="G359" s="220"/>
      <c r="H359" s="220"/>
      <c r="I359" s="220"/>
      <c r="J359" s="220"/>
      <c r="K359" s="220"/>
      <c r="L359" s="220"/>
      <c r="M359" s="220"/>
      <c r="N359" s="220"/>
      <c r="O359" s="220"/>
      <c r="P359" s="217"/>
      <c r="Q359" s="217"/>
      <c r="R359" s="217"/>
      <c r="S359" s="217"/>
      <c r="T359" s="217"/>
      <c r="U359" s="217"/>
      <c r="V359" s="217"/>
      <c r="W359" s="217"/>
      <c r="X359" s="217"/>
      <c r="Y359" s="217"/>
      <c r="Z359" s="217"/>
      <c r="AA359" s="217"/>
    </row>
    <row r="360" spans="1:27" ht="15.75" customHeight="1" x14ac:dyDescent="0.2">
      <c r="A360" s="217"/>
      <c r="B360" s="217"/>
      <c r="C360" s="219"/>
      <c r="D360" s="217"/>
      <c r="E360" s="217"/>
      <c r="F360" s="220"/>
      <c r="G360" s="220"/>
      <c r="H360" s="220"/>
      <c r="I360" s="220"/>
      <c r="J360" s="220"/>
      <c r="K360" s="220"/>
      <c r="L360" s="220"/>
      <c r="M360" s="220"/>
      <c r="N360" s="220"/>
      <c r="O360" s="220"/>
      <c r="P360" s="217"/>
      <c r="Q360" s="217"/>
      <c r="R360" s="217"/>
      <c r="S360" s="217"/>
      <c r="T360" s="217"/>
      <c r="U360" s="217"/>
      <c r="V360" s="217"/>
      <c r="W360" s="217"/>
      <c r="X360" s="217"/>
      <c r="Y360" s="217"/>
      <c r="Z360" s="217"/>
      <c r="AA360" s="217"/>
    </row>
    <row r="361" spans="1:27" ht="15.75" customHeight="1" x14ac:dyDescent="0.2">
      <c r="A361" s="217"/>
      <c r="B361" s="217"/>
      <c r="C361" s="219"/>
      <c r="D361" s="217"/>
      <c r="E361" s="217"/>
      <c r="F361" s="220"/>
      <c r="G361" s="220"/>
      <c r="H361" s="220"/>
      <c r="I361" s="220"/>
      <c r="J361" s="220"/>
      <c r="K361" s="220"/>
      <c r="L361" s="220"/>
      <c r="M361" s="220"/>
      <c r="N361" s="220"/>
      <c r="O361" s="220"/>
      <c r="P361" s="217"/>
      <c r="Q361" s="217"/>
      <c r="R361" s="217"/>
      <c r="S361" s="217"/>
      <c r="T361" s="217"/>
      <c r="U361" s="217"/>
      <c r="V361" s="217"/>
      <c r="W361" s="217"/>
      <c r="X361" s="217"/>
      <c r="Y361" s="217"/>
      <c r="Z361" s="217"/>
      <c r="AA361" s="217"/>
    </row>
    <row r="362" spans="1:27" ht="15.75" customHeight="1" x14ac:dyDescent="0.2">
      <c r="A362" s="217"/>
      <c r="B362" s="217"/>
      <c r="C362" s="219"/>
      <c r="D362" s="217"/>
      <c r="E362" s="217"/>
      <c r="F362" s="220"/>
      <c r="G362" s="220"/>
      <c r="H362" s="220"/>
      <c r="I362" s="220"/>
      <c r="J362" s="220"/>
      <c r="K362" s="220"/>
      <c r="L362" s="220"/>
      <c r="M362" s="220"/>
      <c r="N362" s="220"/>
      <c r="O362" s="220"/>
      <c r="P362" s="217"/>
      <c r="Q362" s="217"/>
      <c r="R362" s="217"/>
      <c r="S362" s="217"/>
      <c r="T362" s="217"/>
      <c r="U362" s="217"/>
      <c r="V362" s="217"/>
      <c r="W362" s="217"/>
      <c r="X362" s="217"/>
      <c r="Y362" s="217"/>
      <c r="Z362" s="217"/>
      <c r="AA362" s="217"/>
    </row>
    <row r="363" spans="1:27" ht="15.75" customHeight="1" x14ac:dyDescent="0.2">
      <c r="A363" s="217"/>
      <c r="B363" s="217"/>
      <c r="C363" s="219"/>
      <c r="D363" s="217"/>
      <c r="E363" s="217"/>
      <c r="F363" s="220"/>
      <c r="G363" s="220"/>
      <c r="H363" s="220"/>
      <c r="I363" s="220"/>
      <c r="J363" s="220"/>
      <c r="K363" s="220"/>
      <c r="L363" s="220"/>
      <c r="M363" s="220"/>
      <c r="N363" s="220"/>
      <c r="O363" s="220"/>
      <c r="P363" s="217"/>
      <c r="Q363" s="217"/>
      <c r="R363" s="217"/>
      <c r="S363" s="217"/>
      <c r="T363" s="217"/>
      <c r="U363" s="217"/>
      <c r="V363" s="217"/>
      <c r="W363" s="217"/>
      <c r="X363" s="217"/>
      <c r="Y363" s="217"/>
      <c r="Z363" s="217"/>
      <c r="AA363" s="217"/>
    </row>
    <row r="364" spans="1:27" ht="15.75" customHeight="1" x14ac:dyDescent="0.2">
      <c r="A364" s="217"/>
      <c r="B364" s="217"/>
      <c r="C364" s="219"/>
      <c r="D364" s="217"/>
      <c r="E364" s="217"/>
      <c r="F364" s="220"/>
      <c r="G364" s="220"/>
      <c r="H364" s="220"/>
      <c r="I364" s="220"/>
      <c r="J364" s="220"/>
      <c r="K364" s="220"/>
      <c r="L364" s="220"/>
      <c r="M364" s="220"/>
      <c r="N364" s="220"/>
      <c r="O364" s="220"/>
      <c r="P364" s="217"/>
      <c r="Q364" s="217"/>
      <c r="R364" s="217"/>
      <c r="S364" s="217"/>
      <c r="T364" s="217"/>
      <c r="U364" s="217"/>
      <c r="V364" s="217"/>
      <c r="W364" s="217"/>
      <c r="X364" s="217"/>
      <c r="Y364" s="217"/>
      <c r="Z364" s="217"/>
      <c r="AA364" s="217"/>
    </row>
    <row r="365" spans="1:27" ht="15.75" customHeight="1" x14ac:dyDescent="0.2">
      <c r="A365" s="217"/>
      <c r="B365" s="217"/>
      <c r="C365" s="219"/>
      <c r="D365" s="217"/>
      <c r="E365" s="217"/>
      <c r="F365" s="220"/>
      <c r="G365" s="220"/>
      <c r="H365" s="220"/>
      <c r="I365" s="220"/>
      <c r="J365" s="220"/>
      <c r="K365" s="220"/>
      <c r="L365" s="220"/>
      <c r="M365" s="220"/>
      <c r="N365" s="220"/>
      <c r="O365" s="220"/>
      <c r="P365" s="217"/>
      <c r="Q365" s="217"/>
      <c r="R365" s="217"/>
      <c r="S365" s="217"/>
      <c r="T365" s="217"/>
      <c r="U365" s="217"/>
      <c r="V365" s="217"/>
      <c r="W365" s="217"/>
      <c r="X365" s="217"/>
      <c r="Y365" s="217"/>
      <c r="Z365" s="217"/>
      <c r="AA365" s="217"/>
    </row>
    <row r="366" spans="1:27" ht="15.75" customHeight="1" x14ac:dyDescent="0.2">
      <c r="A366" s="217"/>
      <c r="B366" s="217"/>
      <c r="C366" s="219"/>
      <c r="D366" s="217"/>
      <c r="E366" s="217"/>
      <c r="F366" s="220"/>
      <c r="G366" s="220"/>
      <c r="H366" s="220"/>
      <c r="I366" s="220"/>
      <c r="J366" s="220"/>
      <c r="K366" s="220"/>
      <c r="L366" s="220"/>
      <c r="M366" s="220"/>
      <c r="N366" s="220"/>
      <c r="O366" s="220"/>
      <c r="P366" s="217"/>
      <c r="Q366" s="217"/>
      <c r="R366" s="217"/>
      <c r="S366" s="217"/>
      <c r="T366" s="217"/>
      <c r="U366" s="217"/>
      <c r="V366" s="217"/>
      <c r="W366" s="217"/>
      <c r="X366" s="217"/>
      <c r="Y366" s="217"/>
      <c r="Z366" s="217"/>
      <c r="AA366" s="217"/>
    </row>
    <row r="367" spans="1:27" ht="15.75" customHeight="1" x14ac:dyDescent="0.2">
      <c r="A367" s="217"/>
      <c r="B367" s="217"/>
      <c r="C367" s="219"/>
      <c r="D367" s="217"/>
      <c r="E367" s="217"/>
      <c r="F367" s="220"/>
      <c r="G367" s="220"/>
      <c r="H367" s="220"/>
      <c r="I367" s="220"/>
      <c r="J367" s="220"/>
      <c r="K367" s="220"/>
      <c r="L367" s="220"/>
      <c r="M367" s="220"/>
      <c r="N367" s="220"/>
      <c r="O367" s="220"/>
      <c r="P367" s="217"/>
      <c r="Q367" s="217"/>
      <c r="R367" s="217"/>
      <c r="S367" s="217"/>
      <c r="T367" s="217"/>
      <c r="U367" s="217"/>
      <c r="V367" s="217"/>
      <c r="W367" s="217"/>
      <c r="X367" s="217"/>
      <c r="Y367" s="217"/>
      <c r="Z367" s="217"/>
      <c r="AA367" s="217"/>
    </row>
    <row r="368" spans="1:27" ht="15.75" customHeight="1" x14ac:dyDescent="0.2">
      <c r="A368" s="217"/>
      <c r="B368" s="217"/>
      <c r="C368" s="219"/>
      <c r="D368" s="217"/>
      <c r="E368" s="217"/>
      <c r="F368" s="220"/>
      <c r="G368" s="220"/>
      <c r="H368" s="220"/>
      <c r="I368" s="220"/>
      <c r="J368" s="220"/>
      <c r="K368" s="220"/>
      <c r="L368" s="220"/>
      <c r="M368" s="220"/>
      <c r="N368" s="220"/>
      <c r="O368" s="220"/>
      <c r="P368" s="217"/>
      <c r="Q368" s="217"/>
      <c r="R368" s="217"/>
      <c r="S368" s="217"/>
      <c r="T368" s="217"/>
      <c r="U368" s="217"/>
      <c r="V368" s="217"/>
      <c r="W368" s="217"/>
      <c r="X368" s="217"/>
      <c r="Y368" s="217"/>
      <c r="Z368" s="217"/>
      <c r="AA368" s="217"/>
    </row>
    <row r="369" spans="1:27" ht="15.75" customHeight="1" x14ac:dyDescent="0.2">
      <c r="A369" s="217"/>
      <c r="B369" s="217"/>
      <c r="C369" s="219"/>
      <c r="D369" s="217"/>
      <c r="E369" s="217"/>
      <c r="F369" s="220"/>
      <c r="G369" s="220"/>
      <c r="H369" s="220"/>
      <c r="I369" s="220"/>
      <c r="J369" s="220"/>
      <c r="K369" s="220"/>
      <c r="L369" s="220"/>
      <c r="M369" s="220"/>
      <c r="N369" s="220"/>
      <c r="O369" s="220"/>
      <c r="P369" s="217"/>
      <c r="Q369" s="217"/>
      <c r="R369" s="217"/>
      <c r="S369" s="217"/>
      <c r="T369" s="217"/>
      <c r="U369" s="217"/>
      <c r="V369" s="217"/>
      <c r="W369" s="217"/>
      <c r="X369" s="217"/>
      <c r="Y369" s="217"/>
      <c r="Z369" s="217"/>
      <c r="AA369" s="217"/>
    </row>
    <row r="370" spans="1:27" ht="15.75" customHeight="1" x14ac:dyDescent="0.2">
      <c r="A370" s="217"/>
      <c r="B370" s="217"/>
      <c r="C370" s="219"/>
      <c r="D370" s="217"/>
      <c r="E370" s="217"/>
      <c r="F370" s="220"/>
      <c r="G370" s="220"/>
      <c r="H370" s="220"/>
      <c r="I370" s="220"/>
      <c r="J370" s="220"/>
      <c r="K370" s="220"/>
      <c r="L370" s="220"/>
      <c r="M370" s="220"/>
      <c r="N370" s="220"/>
      <c r="O370" s="220"/>
      <c r="P370" s="217"/>
      <c r="Q370" s="217"/>
      <c r="R370" s="217"/>
      <c r="S370" s="217"/>
      <c r="T370" s="217"/>
      <c r="U370" s="217"/>
      <c r="V370" s="217"/>
      <c r="W370" s="217"/>
      <c r="X370" s="217"/>
      <c r="Y370" s="217"/>
      <c r="Z370" s="217"/>
      <c r="AA370" s="217"/>
    </row>
    <row r="371" spans="1:27" ht="15.75" customHeight="1" x14ac:dyDescent="0.2">
      <c r="A371" s="217"/>
      <c r="B371" s="217"/>
      <c r="C371" s="219"/>
      <c r="D371" s="217"/>
      <c r="E371" s="217"/>
      <c r="F371" s="220"/>
      <c r="G371" s="220"/>
      <c r="H371" s="220"/>
      <c r="I371" s="220"/>
      <c r="J371" s="220"/>
      <c r="K371" s="220"/>
      <c r="L371" s="220"/>
      <c r="M371" s="220"/>
      <c r="N371" s="220"/>
      <c r="O371" s="220"/>
      <c r="P371" s="217"/>
      <c r="Q371" s="217"/>
      <c r="R371" s="217"/>
      <c r="S371" s="217"/>
      <c r="T371" s="217"/>
      <c r="U371" s="217"/>
      <c r="V371" s="217"/>
      <c r="W371" s="217"/>
      <c r="X371" s="217"/>
      <c r="Y371" s="217"/>
      <c r="Z371" s="217"/>
      <c r="AA371" s="217"/>
    </row>
    <row r="372" spans="1:27" ht="15.75" customHeight="1" x14ac:dyDescent="0.2">
      <c r="A372" s="217"/>
      <c r="B372" s="217"/>
      <c r="C372" s="219"/>
      <c r="D372" s="217"/>
      <c r="E372" s="217"/>
      <c r="F372" s="220"/>
      <c r="G372" s="220"/>
      <c r="H372" s="220"/>
      <c r="I372" s="220"/>
      <c r="J372" s="220"/>
      <c r="K372" s="220"/>
      <c r="L372" s="220"/>
      <c r="M372" s="220"/>
      <c r="N372" s="220"/>
      <c r="O372" s="220"/>
      <c r="P372" s="217"/>
      <c r="Q372" s="217"/>
      <c r="R372" s="217"/>
      <c r="S372" s="217"/>
      <c r="T372" s="217"/>
      <c r="U372" s="217"/>
      <c r="V372" s="217"/>
      <c r="W372" s="217"/>
      <c r="X372" s="217"/>
      <c r="Y372" s="217"/>
      <c r="Z372" s="217"/>
      <c r="AA372" s="217"/>
    </row>
    <row r="373" spans="1:27" ht="15.75" customHeight="1" x14ac:dyDescent="0.2">
      <c r="A373" s="217"/>
      <c r="B373" s="217"/>
      <c r="C373" s="219"/>
      <c r="D373" s="217"/>
      <c r="E373" s="217"/>
      <c r="F373" s="220"/>
      <c r="G373" s="220"/>
      <c r="H373" s="220"/>
      <c r="I373" s="220"/>
      <c r="J373" s="220"/>
      <c r="K373" s="220"/>
      <c r="L373" s="220"/>
      <c r="M373" s="220"/>
      <c r="N373" s="220"/>
      <c r="O373" s="220"/>
      <c r="P373" s="217"/>
      <c r="Q373" s="217"/>
      <c r="R373" s="217"/>
      <c r="S373" s="217"/>
      <c r="T373" s="217"/>
      <c r="U373" s="217"/>
      <c r="V373" s="217"/>
      <c r="W373" s="217"/>
      <c r="X373" s="217"/>
      <c r="Y373" s="217"/>
      <c r="Z373" s="217"/>
      <c r="AA373" s="217"/>
    </row>
    <row r="374" spans="1:27" ht="15.75" customHeight="1" x14ac:dyDescent="0.2">
      <c r="A374" s="217"/>
      <c r="B374" s="217"/>
      <c r="C374" s="219"/>
      <c r="D374" s="217"/>
      <c r="E374" s="217"/>
      <c r="F374" s="220"/>
      <c r="G374" s="220"/>
      <c r="H374" s="220"/>
      <c r="I374" s="220"/>
      <c r="J374" s="220"/>
      <c r="K374" s="220"/>
      <c r="L374" s="220"/>
      <c r="M374" s="220"/>
      <c r="N374" s="220"/>
      <c r="O374" s="220"/>
      <c r="P374" s="217"/>
      <c r="Q374" s="217"/>
      <c r="R374" s="217"/>
      <c r="S374" s="217"/>
      <c r="T374" s="217"/>
      <c r="U374" s="217"/>
      <c r="V374" s="217"/>
      <c r="W374" s="217"/>
      <c r="X374" s="217"/>
      <c r="Y374" s="217"/>
      <c r="Z374" s="217"/>
      <c r="AA374" s="217"/>
    </row>
    <row r="375" spans="1:27" ht="15.75" customHeight="1" x14ac:dyDescent="0.2">
      <c r="A375" s="217"/>
      <c r="B375" s="217"/>
      <c r="C375" s="219"/>
      <c r="D375" s="217"/>
      <c r="E375" s="217"/>
      <c r="F375" s="220"/>
      <c r="G375" s="220"/>
      <c r="H375" s="220"/>
      <c r="I375" s="220"/>
      <c r="J375" s="220"/>
      <c r="K375" s="220"/>
      <c r="L375" s="220"/>
      <c r="M375" s="220"/>
      <c r="N375" s="220"/>
      <c r="O375" s="220"/>
      <c r="P375" s="217"/>
      <c r="Q375" s="217"/>
      <c r="R375" s="217"/>
      <c r="S375" s="217"/>
      <c r="T375" s="217"/>
      <c r="U375" s="217"/>
      <c r="V375" s="217"/>
      <c r="W375" s="217"/>
      <c r="X375" s="217"/>
      <c r="Y375" s="217"/>
      <c r="Z375" s="217"/>
      <c r="AA375" s="217"/>
    </row>
    <row r="376" spans="1:27" ht="15.75" customHeight="1" x14ac:dyDescent="0.2">
      <c r="A376" s="217"/>
      <c r="B376" s="217"/>
      <c r="C376" s="219"/>
      <c r="D376" s="217"/>
      <c r="E376" s="217"/>
      <c r="F376" s="220"/>
      <c r="G376" s="220"/>
      <c r="H376" s="220"/>
      <c r="I376" s="220"/>
      <c r="J376" s="220"/>
      <c r="K376" s="220"/>
      <c r="L376" s="220"/>
      <c r="M376" s="220"/>
      <c r="N376" s="220"/>
      <c r="O376" s="220"/>
      <c r="P376" s="217"/>
      <c r="Q376" s="217"/>
      <c r="R376" s="217"/>
      <c r="S376" s="217"/>
      <c r="T376" s="217"/>
      <c r="U376" s="217"/>
      <c r="V376" s="217"/>
      <c r="W376" s="217"/>
      <c r="X376" s="217"/>
      <c r="Y376" s="217"/>
      <c r="Z376" s="217"/>
      <c r="AA376" s="217"/>
    </row>
    <row r="377" spans="1:27" ht="15.75" customHeight="1" x14ac:dyDescent="0.2">
      <c r="A377" s="217"/>
      <c r="B377" s="217"/>
      <c r="C377" s="219"/>
      <c r="D377" s="217"/>
      <c r="E377" s="217"/>
      <c r="F377" s="220"/>
      <c r="G377" s="220"/>
      <c r="H377" s="220"/>
      <c r="I377" s="220"/>
      <c r="J377" s="220"/>
      <c r="K377" s="220"/>
      <c r="L377" s="220"/>
      <c r="M377" s="220"/>
      <c r="N377" s="220"/>
      <c r="O377" s="220"/>
      <c r="P377" s="217"/>
      <c r="Q377" s="217"/>
      <c r="R377" s="217"/>
      <c r="S377" s="217"/>
      <c r="T377" s="217"/>
      <c r="U377" s="217"/>
      <c r="V377" s="217"/>
      <c r="W377" s="217"/>
      <c r="X377" s="217"/>
      <c r="Y377" s="217"/>
      <c r="Z377" s="217"/>
      <c r="AA377" s="217"/>
    </row>
    <row r="378" spans="1:27" ht="15.75" customHeight="1" x14ac:dyDescent="0.2">
      <c r="A378" s="217"/>
      <c r="B378" s="217"/>
      <c r="C378" s="219"/>
      <c r="D378" s="217"/>
      <c r="E378" s="217"/>
      <c r="F378" s="220"/>
      <c r="G378" s="220"/>
      <c r="H378" s="220"/>
      <c r="I378" s="220"/>
      <c r="J378" s="220"/>
      <c r="K378" s="220"/>
      <c r="L378" s="220"/>
      <c r="M378" s="220"/>
      <c r="N378" s="220"/>
      <c r="O378" s="220"/>
      <c r="P378" s="217"/>
      <c r="Q378" s="217"/>
      <c r="R378" s="217"/>
      <c r="S378" s="217"/>
      <c r="T378" s="217"/>
      <c r="U378" s="217"/>
      <c r="V378" s="217"/>
      <c r="W378" s="217"/>
      <c r="X378" s="217"/>
      <c r="Y378" s="217"/>
      <c r="Z378" s="217"/>
      <c r="AA378" s="217"/>
    </row>
    <row r="379" spans="1:27" ht="15.75" customHeight="1" x14ac:dyDescent="0.2">
      <c r="A379" s="217"/>
      <c r="B379" s="217"/>
      <c r="C379" s="219"/>
      <c r="D379" s="217"/>
      <c r="E379" s="217"/>
      <c r="F379" s="220"/>
      <c r="G379" s="220"/>
      <c r="H379" s="220"/>
      <c r="I379" s="220"/>
      <c r="J379" s="220"/>
      <c r="K379" s="220"/>
      <c r="L379" s="220"/>
      <c r="M379" s="220"/>
      <c r="N379" s="220"/>
      <c r="O379" s="220"/>
      <c r="P379" s="217"/>
      <c r="Q379" s="217"/>
      <c r="R379" s="217"/>
      <c r="S379" s="217"/>
      <c r="T379" s="217"/>
      <c r="U379" s="217"/>
      <c r="V379" s="217"/>
      <c r="W379" s="217"/>
      <c r="X379" s="217"/>
      <c r="Y379" s="217"/>
      <c r="Z379" s="217"/>
      <c r="AA379" s="217"/>
    </row>
    <row r="380" spans="1:27" ht="15.75" customHeight="1" x14ac:dyDescent="0.2">
      <c r="A380" s="217"/>
      <c r="B380" s="217"/>
      <c r="C380" s="219"/>
      <c r="D380" s="217"/>
      <c r="E380" s="217"/>
      <c r="F380" s="220"/>
      <c r="G380" s="220"/>
      <c r="H380" s="220"/>
      <c r="I380" s="220"/>
      <c r="J380" s="220"/>
      <c r="K380" s="220"/>
      <c r="L380" s="220"/>
      <c r="M380" s="220"/>
      <c r="N380" s="220"/>
      <c r="O380" s="220"/>
      <c r="P380" s="217"/>
      <c r="Q380" s="217"/>
      <c r="R380" s="217"/>
      <c r="S380" s="217"/>
      <c r="T380" s="217"/>
      <c r="U380" s="217"/>
      <c r="V380" s="217"/>
      <c r="W380" s="217"/>
      <c r="X380" s="217"/>
      <c r="Y380" s="217"/>
      <c r="Z380" s="217"/>
      <c r="AA380" s="217"/>
    </row>
    <row r="381" spans="1:27" ht="15.75" customHeight="1" x14ac:dyDescent="0.2">
      <c r="A381" s="217"/>
      <c r="B381" s="217"/>
      <c r="C381" s="219"/>
      <c r="D381" s="217"/>
      <c r="E381" s="217"/>
      <c r="F381" s="220"/>
      <c r="G381" s="220"/>
      <c r="H381" s="220"/>
      <c r="I381" s="220"/>
      <c r="J381" s="220"/>
      <c r="K381" s="220"/>
      <c r="L381" s="220"/>
      <c r="M381" s="220"/>
      <c r="N381" s="220"/>
      <c r="O381" s="220"/>
      <c r="P381" s="217"/>
      <c r="Q381" s="217"/>
      <c r="R381" s="217"/>
      <c r="S381" s="217"/>
      <c r="T381" s="217"/>
      <c r="U381" s="217"/>
      <c r="V381" s="217"/>
      <c r="W381" s="217"/>
      <c r="X381" s="217"/>
      <c r="Y381" s="217"/>
      <c r="Z381" s="217"/>
      <c r="AA381" s="217"/>
    </row>
    <row r="382" spans="1:27" ht="15.75" customHeight="1" x14ac:dyDescent="0.2">
      <c r="A382" s="217"/>
      <c r="B382" s="217"/>
      <c r="C382" s="219"/>
      <c r="D382" s="217"/>
      <c r="E382" s="217"/>
      <c r="F382" s="220"/>
      <c r="G382" s="220"/>
      <c r="H382" s="220"/>
      <c r="I382" s="220"/>
      <c r="J382" s="220"/>
      <c r="K382" s="220"/>
      <c r="L382" s="220"/>
      <c r="M382" s="220"/>
      <c r="N382" s="220"/>
      <c r="O382" s="220"/>
      <c r="P382" s="217"/>
      <c r="Q382" s="217"/>
      <c r="R382" s="217"/>
      <c r="S382" s="217"/>
      <c r="T382" s="217"/>
      <c r="U382" s="217"/>
      <c r="V382" s="217"/>
      <c r="W382" s="217"/>
      <c r="X382" s="217"/>
      <c r="Y382" s="217"/>
      <c r="Z382" s="217"/>
      <c r="AA382" s="217"/>
    </row>
    <row r="383" spans="1:27" ht="15.75" customHeight="1" x14ac:dyDescent="0.2">
      <c r="A383" s="217"/>
      <c r="B383" s="217"/>
      <c r="C383" s="219"/>
      <c r="D383" s="217"/>
      <c r="E383" s="217"/>
      <c r="F383" s="220"/>
      <c r="G383" s="220"/>
      <c r="H383" s="220"/>
      <c r="I383" s="220"/>
      <c r="J383" s="220"/>
      <c r="K383" s="220"/>
      <c r="L383" s="220"/>
      <c r="M383" s="220"/>
      <c r="N383" s="220"/>
      <c r="O383" s="220"/>
      <c r="P383" s="217"/>
      <c r="Q383" s="217"/>
      <c r="R383" s="217"/>
      <c r="S383" s="217"/>
      <c r="T383" s="217"/>
      <c r="U383" s="217"/>
      <c r="V383" s="217"/>
      <c r="W383" s="217"/>
      <c r="X383" s="217"/>
      <c r="Y383" s="217"/>
      <c r="Z383" s="217"/>
      <c r="AA383" s="217"/>
    </row>
    <row r="384" spans="1:27" ht="15.75" customHeight="1" x14ac:dyDescent="0.2">
      <c r="A384" s="217"/>
      <c r="B384" s="217"/>
      <c r="C384" s="219"/>
      <c r="D384" s="217"/>
      <c r="E384" s="217"/>
      <c r="F384" s="220"/>
      <c r="G384" s="220"/>
      <c r="H384" s="220"/>
      <c r="I384" s="220"/>
      <c r="J384" s="220"/>
      <c r="K384" s="220"/>
      <c r="L384" s="220"/>
      <c r="M384" s="220"/>
      <c r="N384" s="220"/>
      <c r="O384" s="220"/>
      <c r="P384" s="217"/>
      <c r="Q384" s="217"/>
      <c r="R384" s="217"/>
      <c r="S384" s="217"/>
      <c r="T384" s="217"/>
      <c r="U384" s="217"/>
      <c r="V384" s="217"/>
      <c r="W384" s="217"/>
      <c r="X384" s="217"/>
      <c r="Y384" s="217"/>
      <c r="Z384" s="217"/>
      <c r="AA384" s="217"/>
    </row>
    <row r="385" spans="1:27" ht="15.75" customHeight="1" x14ac:dyDescent="0.2">
      <c r="A385" s="217"/>
      <c r="B385" s="217"/>
      <c r="C385" s="219"/>
      <c r="D385" s="217"/>
      <c r="E385" s="217"/>
      <c r="F385" s="220"/>
      <c r="G385" s="220"/>
      <c r="H385" s="220"/>
      <c r="I385" s="220"/>
      <c r="J385" s="220"/>
      <c r="K385" s="220"/>
      <c r="L385" s="220"/>
      <c r="M385" s="220"/>
      <c r="N385" s="220"/>
      <c r="O385" s="220"/>
      <c r="P385" s="217"/>
      <c r="Q385" s="217"/>
      <c r="R385" s="217"/>
      <c r="S385" s="217"/>
      <c r="T385" s="217"/>
      <c r="U385" s="217"/>
      <c r="V385" s="217"/>
      <c r="W385" s="217"/>
      <c r="X385" s="217"/>
      <c r="Y385" s="217"/>
      <c r="Z385" s="217"/>
      <c r="AA385" s="217"/>
    </row>
    <row r="386" spans="1:27" ht="15.75" customHeight="1" x14ac:dyDescent="0.2">
      <c r="A386" s="217"/>
      <c r="B386" s="217"/>
      <c r="C386" s="219"/>
      <c r="D386" s="217"/>
      <c r="E386" s="217"/>
      <c r="F386" s="220"/>
      <c r="G386" s="220"/>
      <c r="H386" s="220"/>
      <c r="I386" s="220"/>
      <c r="J386" s="220"/>
      <c r="K386" s="220"/>
      <c r="L386" s="220"/>
      <c r="M386" s="220"/>
      <c r="N386" s="220"/>
      <c r="O386" s="220"/>
      <c r="P386" s="217"/>
      <c r="Q386" s="217"/>
      <c r="R386" s="217"/>
      <c r="S386" s="217"/>
      <c r="T386" s="217"/>
      <c r="U386" s="217"/>
      <c r="V386" s="217"/>
      <c r="W386" s="217"/>
      <c r="X386" s="217"/>
      <c r="Y386" s="217"/>
      <c r="Z386" s="217"/>
      <c r="AA386" s="217"/>
    </row>
    <row r="387" spans="1:27" ht="15.75" customHeight="1" x14ac:dyDescent="0.2">
      <c r="A387" s="217"/>
      <c r="B387" s="217"/>
      <c r="C387" s="219"/>
      <c r="D387" s="217"/>
      <c r="E387" s="217"/>
      <c r="F387" s="220"/>
      <c r="G387" s="220"/>
      <c r="H387" s="220"/>
      <c r="I387" s="220"/>
      <c r="J387" s="220"/>
      <c r="K387" s="220"/>
      <c r="L387" s="220"/>
      <c r="M387" s="220"/>
      <c r="N387" s="220"/>
      <c r="O387" s="220"/>
      <c r="P387" s="217"/>
      <c r="Q387" s="217"/>
      <c r="R387" s="217"/>
      <c r="S387" s="217"/>
      <c r="T387" s="217"/>
      <c r="U387" s="217"/>
      <c r="V387" s="217"/>
      <c r="W387" s="217"/>
      <c r="X387" s="217"/>
      <c r="Y387" s="217"/>
      <c r="Z387" s="217"/>
      <c r="AA387" s="217"/>
    </row>
    <row r="388" spans="1:27" ht="15.75" customHeight="1" x14ac:dyDescent="0.2">
      <c r="A388" s="217"/>
      <c r="B388" s="217"/>
      <c r="C388" s="219"/>
      <c r="D388" s="217"/>
      <c r="E388" s="217"/>
      <c r="F388" s="220"/>
      <c r="G388" s="220"/>
      <c r="H388" s="220"/>
      <c r="I388" s="220"/>
      <c r="J388" s="220"/>
      <c r="K388" s="220"/>
      <c r="L388" s="220"/>
      <c r="M388" s="220"/>
      <c r="N388" s="220"/>
      <c r="O388" s="220"/>
      <c r="P388" s="217"/>
      <c r="Q388" s="217"/>
      <c r="R388" s="217"/>
      <c r="S388" s="217"/>
      <c r="T388" s="217"/>
      <c r="U388" s="217"/>
      <c r="V388" s="217"/>
      <c r="W388" s="217"/>
      <c r="X388" s="217"/>
      <c r="Y388" s="217"/>
      <c r="Z388" s="217"/>
      <c r="AA388" s="217"/>
    </row>
    <row r="389" spans="1:27" ht="15.75" customHeight="1" x14ac:dyDescent="0.2">
      <c r="A389" s="217"/>
      <c r="B389" s="217"/>
      <c r="C389" s="219"/>
      <c r="D389" s="217"/>
      <c r="E389" s="217"/>
      <c r="F389" s="220"/>
      <c r="G389" s="220"/>
      <c r="H389" s="220"/>
      <c r="I389" s="220"/>
      <c r="J389" s="220"/>
      <c r="K389" s="220"/>
      <c r="L389" s="220"/>
      <c r="M389" s="220"/>
      <c r="N389" s="220"/>
      <c r="O389" s="220"/>
      <c r="P389" s="217"/>
      <c r="Q389" s="217"/>
      <c r="R389" s="217"/>
      <c r="S389" s="217"/>
      <c r="T389" s="217"/>
      <c r="U389" s="217"/>
      <c r="V389" s="217"/>
      <c r="W389" s="217"/>
      <c r="X389" s="217"/>
      <c r="Y389" s="217"/>
      <c r="Z389" s="217"/>
      <c r="AA389" s="217"/>
    </row>
    <row r="390" spans="1:27" ht="15.75" customHeight="1" x14ac:dyDescent="0.2">
      <c r="A390" s="217"/>
      <c r="B390" s="217"/>
      <c r="C390" s="219"/>
      <c r="D390" s="217"/>
      <c r="E390" s="217"/>
      <c r="F390" s="220"/>
      <c r="G390" s="220"/>
      <c r="H390" s="220"/>
      <c r="I390" s="220"/>
      <c r="J390" s="220"/>
      <c r="K390" s="220"/>
      <c r="L390" s="220"/>
      <c r="M390" s="220"/>
      <c r="N390" s="220"/>
      <c r="O390" s="220"/>
      <c r="P390" s="217"/>
      <c r="Q390" s="217"/>
      <c r="R390" s="217"/>
      <c r="S390" s="217"/>
      <c r="T390" s="217"/>
      <c r="U390" s="217"/>
      <c r="V390" s="217"/>
      <c r="W390" s="217"/>
      <c r="X390" s="217"/>
      <c r="Y390" s="217"/>
      <c r="Z390" s="217"/>
      <c r="AA390" s="217"/>
    </row>
    <row r="391" spans="1:27" ht="15.75" customHeight="1" x14ac:dyDescent="0.2">
      <c r="A391" s="217"/>
      <c r="B391" s="217"/>
      <c r="C391" s="219"/>
      <c r="D391" s="217"/>
      <c r="E391" s="217"/>
      <c r="F391" s="220"/>
      <c r="G391" s="220"/>
      <c r="H391" s="220"/>
      <c r="I391" s="220"/>
      <c r="J391" s="220"/>
      <c r="K391" s="220"/>
      <c r="L391" s="220"/>
      <c r="M391" s="220"/>
      <c r="N391" s="220"/>
      <c r="O391" s="220"/>
      <c r="P391" s="217"/>
      <c r="Q391" s="217"/>
      <c r="R391" s="217"/>
      <c r="S391" s="217"/>
      <c r="T391" s="217"/>
      <c r="U391" s="217"/>
      <c r="V391" s="217"/>
      <c r="W391" s="217"/>
      <c r="X391" s="217"/>
      <c r="Y391" s="217"/>
      <c r="Z391" s="217"/>
      <c r="AA391" s="217"/>
    </row>
    <row r="392" spans="1:27" ht="15.75" customHeight="1" x14ac:dyDescent="0.2">
      <c r="A392" s="217"/>
      <c r="B392" s="217"/>
      <c r="C392" s="219"/>
      <c r="D392" s="217"/>
      <c r="E392" s="217"/>
      <c r="F392" s="220"/>
      <c r="G392" s="220"/>
      <c r="H392" s="220"/>
      <c r="I392" s="220"/>
      <c r="J392" s="220"/>
      <c r="K392" s="220"/>
      <c r="L392" s="220"/>
      <c r="M392" s="220"/>
      <c r="N392" s="220"/>
      <c r="O392" s="220"/>
      <c r="P392" s="217"/>
      <c r="Q392" s="217"/>
      <c r="R392" s="217"/>
      <c r="S392" s="217"/>
      <c r="T392" s="217"/>
      <c r="U392" s="217"/>
      <c r="V392" s="217"/>
      <c r="W392" s="217"/>
      <c r="X392" s="217"/>
      <c r="Y392" s="217"/>
      <c r="Z392" s="217"/>
      <c r="AA392" s="217"/>
    </row>
    <row r="393" spans="1:27" ht="15.75" customHeight="1" x14ac:dyDescent="0.2">
      <c r="A393" s="217"/>
      <c r="B393" s="217"/>
      <c r="C393" s="219"/>
      <c r="D393" s="217"/>
      <c r="E393" s="217"/>
      <c r="F393" s="220"/>
      <c r="G393" s="220"/>
      <c r="H393" s="220"/>
      <c r="I393" s="220"/>
      <c r="J393" s="220"/>
      <c r="K393" s="220"/>
      <c r="L393" s="220"/>
      <c r="M393" s="220"/>
      <c r="N393" s="220"/>
      <c r="O393" s="220"/>
      <c r="P393" s="217"/>
      <c r="Q393" s="217"/>
      <c r="R393" s="217"/>
      <c r="S393" s="217"/>
      <c r="T393" s="217"/>
      <c r="U393" s="217"/>
      <c r="V393" s="217"/>
      <c r="W393" s="217"/>
      <c r="X393" s="217"/>
      <c r="Y393" s="217"/>
      <c r="Z393" s="217"/>
      <c r="AA393" s="217"/>
    </row>
    <row r="394" spans="1:27" ht="15.75" customHeight="1" x14ac:dyDescent="0.2">
      <c r="A394" s="217"/>
      <c r="B394" s="217"/>
      <c r="C394" s="219"/>
      <c r="D394" s="217"/>
      <c r="E394" s="217"/>
      <c r="F394" s="220"/>
      <c r="G394" s="220"/>
      <c r="H394" s="220"/>
      <c r="I394" s="220"/>
      <c r="J394" s="220"/>
      <c r="K394" s="220"/>
      <c r="L394" s="220"/>
      <c r="M394" s="220"/>
      <c r="N394" s="220"/>
      <c r="O394" s="220"/>
      <c r="P394" s="217"/>
      <c r="Q394" s="217"/>
      <c r="R394" s="217"/>
      <c r="S394" s="217"/>
      <c r="T394" s="217"/>
      <c r="U394" s="217"/>
      <c r="V394" s="217"/>
      <c r="W394" s="217"/>
      <c r="X394" s="217"/>
      <c r="Y394" s="217"/>
      <c r="Z394" s="217"/>
      <c r="AA394" s="217"/>
    </row>
    <row r="395" spans="1:27" ht="15.75" customHeight="1" x14ac:dyDescent="0.2">
      <c r="A395" s="217"/>
      <c r="B395" s="217"/>
      <c r="C395" s="219"/>
      <c r="D395" s="217"/>
      <c r="E395" s="217"/>
      <c r="F395" s="220"/>
      <c r="G395" s="220"/>
      <c r="H395" s="220"/>
      <c r="I395" s="220"/>
      <c r="J395" s="220"/>
      <c r="K395" s="220"/>
      <c r="L395" s="220"/>
      <c r="M395" s="220"/>
      <c r="N395" s="220"/>
      <c r="O395" s="220"/>
      <c r="P395" s="217"/>
      <c r="Q395" s="217"/>
      <c r="R395" s="217"/>
      <c r="S395" s="217"/>
      <c r="T395" s="217"/>
      <c r="U395" s="217"/>
      <c r="V395" s="217"/>
      <c r="W395" s="217"/>
      <c r="X395" s="217"/>
      <c r="Y395" s="217"/>
      <c r="Z395" s="217"/>
      <c r="AA395" s="217"/>
    </row>
    <row r="396" spans="1:27" ht="15.75" customHeight="1" x14ac:dyDescent="0.2">
      <c r="A396" s="217"/>
      <c r="B396" s="217"/>
      <c r="C396" s="219"/>
      <c r="D396" s="217"/>
      <c r="E396" s="217"/>
      <c r="F396" s="220"/>
      <c r="G396" s="220"/>
      <c r="H396" s="220"/>
      <c r="I396" s="220"/>
      <c r="J396" s="220"/>
      <c r="K396" s="220"/>
      <c r="L396" s="220"/>
      <c r="M396" s="220"/>
      <c r="N396" s="220"/>
      <c r="O396" s="220"/>
      <c r="P396" s="217"/>
      <c r="Q396" s="217"/>
      <c r="R396" s="217"/>
      <c r="S396" s="217"/>
      <c r="T396" s="217"/>
      <c r="U396" s="217"/>
      <c r="V396" s="217"/>
      <c r="W396" s="217"/>
      <c r="X396" s="217"/>
      <c r="Y396" s="217"/>
      <c r="Z396" s="217"/>
      <c r="AA396" s="217"/>
    </row>
    <row r="397" spans="1:27" ht="15.75" customHeight="1" x14ac:dyDescent="0.2">
      <c r="A397" s="217"/>
      <c r="B397" s="217"/>
      <c r="C397" s="219"/>
      <c r="D397" s="217"/>
      <c r="E397" s="217"/>
      <c r="F397" s="220"/>
      <c r="G397" s="220"/>
      <c r="H397" s="220"/>
      <c r="I397" s="220"/>
      <c r="J397" s="220"/>
      <c r="K397" s="220"/>
      <c r="L397" s="220"/>
      <c r="M397" s="220"/>
      <c r="N397" s="220"/>
      <c r="O397" s="220"/>
      <c r="P397" s="217"/>
      <c r="Q397" s="217"/>
      <c r="R397" s="217"/>
      <c r="S397" s="217"/>
      <c r="T397" s="217"/>
      <c r="U397" s="217"/>
      <c r="V397" s="217"/>
      <c r="W397" s="217"/>
      <c r="X397" s="217"/>
      <c r="Y397" s="217"/>
      <c r="Z397" s="217"/>
      <c r="AA397" s="217"/>
    </row>
    <row r="398" spans="1:27" ht="15.75" customHeight="1" x14ac:dyDescent="0.2">
      <c r="A398" s="217"/>
      <c r="B398" s="217"/>
      <c r="C398" s="219"/>
      <c r="D398" s="217"/>
      <c r="E398" s="217"/>
      <c r="F398" s="220"/>
      <c r="G398" s="220"/>
      <c r="H398" s="220"/>
      <c r="I398" s="220"/>
      <c r="J398" s="220"/>
      <c r="K398" s="220"/>
      <c r="L398" s="220"/>
      <c r="M398" s="220"/>
      <c r="N398" s="220"/>
      <c r="O398" s="220"/>
      <c r="P398" s="217"/>
      <c r="Q398" s="217"/>
      <c r="R398" s="217"/>
      <c r="S398" s="217"/>
      <c r="T398" s="217"/>
      <c r="U398" s="217"/>
      <c r="V398" s="217"/>
      <c r="W398" s="217"/>
      <c r="X398" s="217"/>
      <c r="Y398" s="217"/>
      <c r="Z398" s="217"/>
      <c r="AA398" s="217"/>
    </row>
    <row r="399" spans="1:27" ht="15.75" customHeight="1" x14ac:dyDescent="0.2">
      <c r="A399" s="217"/>
      <c r="B399" s="217"/>
      <c r="C399" s="219"/>
      <c r="D399" s="217"/>
      <c r="E399" s="217"/>
      <c r="F399" s="220"/>
      <c r="G399" s="220"/>
      <c r="H399" s="220"/>
      <c r="I399" s="220"/>
      <c r="J399" s="220"/>
      <c r="K399" s="220"/>
      <c r="L399" s="220"/>
      <c r="M399" s="220"/>
      <c r="N399" s="220"/>
      <c r="O399" s="220"/>
      <c r="P399" s="217"/>
      <c r="Q399" s="217"/>
      <c r="R399" s="217"/>
      <c r="S399" s="217"/>
      <c r="T399" s="217"/>
      <c r="U399" s="217"/>
      <c r="V399" s="217"/>
      <c r="W399" s="217"/>
      <c r="X399" s="217"/>
      <c r="Y399" s="217"/>
      <c r="Z399" s="217"/>
      <c r="AA399" s="217"/>
    </row>
    <row r="400" spans="1:27" ht="15.75" customHeight="1" x14ac:dyDescent="0.2">
      <c r="A400" s="217"/>
      <c r="B400" s="217"/>
      <c r="C400" s="219"/>
      <c r="D400" s="217"/>
      <c r="E400" s="217"/>
      <c r="F400" s="220"/>
      <c r="G400" s="220"/>
      <c r="H400" s="220"/>
      <c r="I400" s="220"/>
      <c r="J400" s="220"/>
      <c r="K400" s="220"/>
      <c r="L400" s="220"/>
      <c r="M400" s="220"/>
      <c r="N400" s="220"/>
      <c r="O400" s="220"/>
      <c r="P400" s="217"/>
      <c r="Q400" s="217"/>
      <c r="R400" s="217"/>
      <c r="S400" s="217"/>
      <c r="T400" s="217"/>
      <c r="U400" s="217"/>
      <c r="V400" s="217"/>
      <c r="W400" s="217"/>
      <c r="X400" s="217"/>
      <c r="Y400" s="217"/>
      <c r="Z400" s="217"/>
      <c r="AA400" s="217"/>
    </row>
    <row r="401" spans="1:27" ht="15.75" customHeight="1" x14ac:dyDescent="0.2">
      <c r="A401" s="217"/>
      <c r="B401" s="217"/>
      <c r="C401" s="219"/>
      <c r="D401" s="217"/>
      <c r="E401" s="217"/>
      <c r="F401" s="220"/>
      <c r="G401" s="220"/>
      <c r="H401" s="220"/>
      <c r="I401" s="220"/>
      <c r="J401" s="220"/>
      <c r="K401" s="220"/>
      <c r="L401" s="220"/>
      <c r="M401" s="220"/>
      <c r="N401" s="220"/>
      <c r="O401" s="220"/>
      <c r="P401" s="217"/>
      <c r="Q401" s="217"/>
      <c r="R401" s="217"/>
      <c r="S401" s="217"/>
      <c r="T401" s="217"/>
      <c r="U401" s="217"/>
      <c r="V401" s="217"/>
      <c r="W401" s="217"/>
      <c r="X401" s="217"/>
      <c r="Y401" s="217"/>
      <c r="Z401" s="217"/>
      <c r="AA401" s="217"/>
    </row>
    <row r="402" spans="1:27" ht="15.75" customHeight="1" x14ac:dyDescent="0.2">
      <c r="A402" s="217"/>
      <c r="B402" s="217"/>
      <c r="C402" s="219"/>
      <c r="D402" s="217"/>
      <c r="E402" s="217"/>
      <c r="F402" s="220"/>
      <c r="G402" s="220"/>
      <c r="H402" s="220"/>
      <c r="I402" s="220"/>
      <c r="J402" s="220"/>
      <c r="K402" s="220"/>
      <c r="L402" s="220"/>
      <c r="M402" s="220"/>
      <c r="N402" s="220"/>
      <c r="O402" s="220"/>
      <c r="P402" s="217"/>
      <c r="Q402" s="217"/>
      <c r="R402" s="217"/>
      <c r="S402" s="217"/>
      <c r="T402" s="217"/>
      <c r="U402" s="217"/>
      <c r="V402" s="217"/>
      <c r="W402" s="217"/>
      <c r="X402" s="217"/>
      <c r="Y402" s="217"/>
      <c r="Z402" s="217"/>
      <c r="AA402" s="217"/>
    </row>
    <row r="403" spans="1:27" ht="15.75" customHeight="1" x14ac:dyDescent="0.2">
      <c r="A403" s="217"/>
      <c r="B403" s="217"/>
      <c r="C403" s="219"/>
      <c r="D403" s="217"/>
      <c r="E403" s="217"/>
      <c r="F403" s="220"/>
      <c r="G403" s="220"/>
      <c r="H403" s="220"/>
      <c r="I403" s="220"/>
      <c r="J403" s="220"/>
      <c r="K403" s="220"/>
      <c r="L403" s="220"/>
      <c r="M403" s="220"/>
      <c r="N403" s="220"/>
      <c r="O403" s="220"/>
      <c r="P403" s="217"/>
      <c r="Q403" s="217"/>
      <c r="R403" s="217"/>
      <c r="S403" s="217"/>
      <c r="T403" s="217"/>
      <c r="U403" s="217"/>
      <c r="V403" s="217"/>
      <c r="W403" s="217"/>
      <c r="X403" s="217"/>
      <c r="Y403" s="217"/>
      <c r="Z403" s="217"/>
      <c r="AA403" s="217"/>
    </row>
    <row r="404" spans="1:27" ht="15.75" customHeight="1" x14ac:dyDescent="0.2">
      <c r="A404" s="217"/>
      <c r="B404" s="217"/>
      <c r="C404" s="219"/>
      <c r="D404" s="217"/>
      <c r="E404" s="217"/>
      <c r="F404" s="220"/>
      <c r="G404" s="220"/>
      <c r="H404" s="220"/>
      <c r="I404" s="220"/>
      <c r="J404" s="220"/>
      <c r="K404" s="220"/>
      <c r="L404" s="220"/>
      <c r="M404" s="220"/>
      <c r="N404" s="220"/>
      <c r="O404" s="220"/>
      <c r="P404" s="217"/>
      <c r="Q404" s="217"/>
      <c r="R404" s="217"/>
      <c r="S404" s="217"/>
      <c r="T404" s="217"/>
      <c r="U404" s="217"/>
      <c r="V404" s="217"/>
      <c r="W404" s="217"/>
      <c r="X404" s="217"/>
      <c r="Y404" s="217"/>
      <c r="Z404" s="217"/>
      <c r="AA404" s="217"/>
    </row>
    <row r="405" spans="1:27" ht="15.75" customHeight="1" x14ac:dyDescent="0.2">
      <c r="A405" s="217"/>
      <c r="B405" s="217"/>
      <c r="C405" s="219"/>
      <c r="D405" s="217"/>
      <c r="E405" s="217"/>
      <c r="F405" s="220"/>
      <c r="G405" s="220"/>
      <c r="H405" s="220"/>
      <c r="I405" s="220"/>
      <c r="J405" s="220"/>
      <c r="K405" s="220"/>
      <c r="L405" s="220"/>
      <c r="M405" s="220"/>
      <c r="N405" s="220"/>
      <c r="O405" s="220"/>
      <c r="P405" s="217"/>
      <c r="Q405" s="217"/>
      <c r="R405" s="217"/>
      <c r="S405" s="217"/>
      <c r="T405" s="217"/>
      <c r="U405" s="217"/>
      <c r="V405" s="217"/>
      <c r="W405" s="217"/>
      <c r="X405" s="217"/>
      <c r="Y405" s="217"/>
      <c r="Z405" s="217"/>
      <c r="AA405" s="217"/>
    </row>
    <row r="406" spans="1:27" ht="15.75" customHeight="1" x14ac:dyDescent="0.2">
      <c r="A406" s="217"/>
      <c r="B406" s="217"/>
      <c r="C406" s="219"/>
      <c r="D406" s="217"/>
      <c r="E406" s="217"/>
      <c r="F406" s="220"/>
      <c r="G406" s="220"/>
      <c r="H406" s="220"/>
      <c r="I406" s="220"/>
      <c r="J406" s="220"/>
      <c r="K406" s="220"/>
      <c r="L406" s="220"/>
      <c r="M406" s="220"/>
      <c r="N406" s="220"/>
      <c r="O406" s="220"/>
      <c r="P406" s="217"/>
      <c r="Q406" s="217"/>
      <c r="R406" s="217"/>
      <c r="S406" s="217"/>
      <c r="T406" s="217"/>
      <c r="U406" s="217"/>
      <c r="V406" s="217"/>
      <c r="W406" s="217"/>
      <c r="X406" s="217"/>
      <c r="Y406" s="217"/>
      <c r="Z406" s="217"/>
      <c r="AA406" s="217"/>
    </row>
    <row r="407" spans="1:27" ht="15.75" customHeight="1" x14ac:dyDescent="0.2">
      <c r="A407" s="217"/>
      <c r="B407" s="217"/>
      <c r="C407" s="219"/>
      <c r="D407" s="217"/>
      <c r="E407" s="217"/>
      <c r="F407" s="220"/>
      <c r="G407" s="220"/>
      <c r="H407" s="220"/>
      <c r="I407" s="220"/>
      <c r="J407" s="220"/>
      <c r="K407" s="220"/>
      <c r="L407" s="220"/>
      <c r="M407" s="220"/>
      <c r="N407" s="220"/>
      <c r="O407" s="220"/>
      <c r="P407" s="217"/>
      <c r="Q407" s="217"/>
      <c r="R407" s="217"/>
      <c r="S407" s="217"/>
      <c r="T407" s="217"/>
      <c r="U407" s="217"/>
      <c r="V407" s="217"/>
      <c r="W407" s="217"/>
      <c r="X407" s="217"/>
      <c r="Y407" s="217"/>
      <c r="Z407" s="217"/>
      <c r="AA407" s="217"/>
    </row>
    <row r="408" spans="1:27" ht="15.75" customHeight="1" x14ac:dyDescent="0.2">
      <c r="A408" s="217"/>
      <c r="B408" s="217"/>
      <c r="C408" s="219"/>
      <c r="D408" s="217"/>
      <c r="E408" s="217"/>
      <c r="F408" s="220"/>
      <c r="G408" s="220"/>
      <c r="H408" s="220"/>
      <c r="I408" s="220"/>
      <c r="J408" s="220"/>
      <c r="K408" s="220"/>
      <c r="L408" s="220"/>
      <c r="M408" s="220"/>
      <c r="N408" s="220"/>
      <c r="O408" s="220"/>
      <c r="P408" s="217"/>
      <c r="Q408" s="217"/>
      <c r="R408" s="217"/>
      <c r="S408" s="217"/>
      <c r="T408" s="217"/>
      <c r="U408" s="217"/>
      <c r="V408" s="217"/>
      <c r="W408" s="217"/>
      <c r="X408" s="217"/>
      <c r="Y408" s="217"/>
      <c r="Z408" s="217"/>
      <c r="AA408" s="217"/>
    </row>
    <row r="409" spans="1:27" ht="15.75" customHeight="1" x14ac:dyDescent="0.2">
      <c r="A409" s="217"/>
      <c r="B409" s="217"/>
      <c r="C409" s="219"/>
      <c r="D409" s="217"/>
      <c r="E409" s="217"/>
      <c r="F409" s="220"/>
      <c r="G409" s="220"/>
      <c r="H409" s="220"/>
      <c r="I409" s="220"/>
      <c r="J409" s="220"/>
      <c r="K409" s="220"/>
      <c r="L409" s="220"/>
      <c r="M409" s="220"/>
      <c r="N409" s="220"/>
      <c r="O409" s="220"/>
      <c r="P409" s="217"/>
      <c r="Q409" s="217"/>
      <c r="R409" s="217"/>
      <c r="S409" s="217"/>
      <c r="T409" s="217"/>
      <c r="U409" s="217"/>
      <c r="V409" s="217"/>
      <c r="W409" s="217"/>
      <c r="X409" s="217"/>
      <c r="Y409" s="217"/>
      <c r="Z409" s="217"/>
      <c r="AA409" s="217"/>
    </row>
    <row r="410" spans="1:27" ht="15.75" customHeight="1" x14ac:dyDescent="0.2">
      <c r="A410" s="217"/>
      <c r="B410" s="217"/>
      <c r="C410" s="219"/>
      <c r="D410" s="217"/>
      <c r="E410" s="217"/>
      <c r="F410" s="220"/>
      <c r="G410" s="220"/>
      <c r="H410" s="220"/>
      <c r="I410" s="220"/>
      <c r="J410" s="220"/>
      <c r="K410" s="220"/>
      <c r="L410" s="220"/>
      <c r="M410" s="220"/>
      <c r="N410" s="220"/>
      <c r="O410" s="220"/>
      <c r="P410" s="217"/>
      <c r="Q410" s="217"/>
      <c r="R410" s="217"/>
      <c r="S410" s="217"/>
      <c r="T410" s="217"/>
      <c r="U410" s="217"/>
      <c r="V410" s="217"/>
      <c r="W410" s="217"/>
      <c r="X410" s="217"/>
      <c r="Y410" s="217"/>
      <c r="Z410" s="217"/>
      <c r="AA410" s="217"/>
    </row>
    <row r="411" spans="1:27" ht="15.75" customHeight="1" x14ac:dyDescent="0.2">
      <c r="A411" s="217"/>
      <c r="B411" s="217"/>
      <c r="C411" s="219"/>
      <c r="D411" s="217"/>
      <c r="E411" s="217"/>
      <c r="F411" s="220"/>
      <c r="G411" s="220"/>
      <c r="H411" s="220"/>
      <c r="I411" s="220"/>
      <c r="J411" s="220"/>
      <c r="K411" s="220"/>
      <c r="L411" s="220"/>
      <c r="M411" s="220"/>
      <c r="N411" s="220"/>
      <c r="O411" s="220"/>
      <c r="P411" s="217"/>
      <c r="Q411" s="217"/>
      <c r="R411" s="217"/>
      <c r="S411" s="217"/>
      <c r="T411" s="217"/>
      <c r="U411" s="217"/>
      <c r="V411" s="217"/>
      <c r="W411" s="217"/>
      <c r="X411" s="217"/>
      <c r="Y411" s="217"/>
      <c r="Z411" s="217"/>
      <c r="AA411" s="217"/>
    </row>
    <row r="412" spans="1:27" ht="15.75" customHeight="1" x14ac:dyDescent="0.2">
      <c r="A412" s="217"/>
      <c r="B412" s="217"/>
      <c r="C412" s="219"/>
      <c r="D412" s="217"/>
      <c r="E412" s="217"/>
      <c r="F412" s="220"/>
      <c r="G412" s="220"/>
      <c r="H412" s="220"/>
      <c r="I412" s="220"/>
      <c r="J412" s="220"/>
      <c r="K412" s="220"/>
      <c r="L412" s="220"/>
      <c r="M412" s="220"/>
      <c r="N412" s="220"/>
      <c r="O412" s="220"/>
      <c r="P412" s="217"/>
      <c r="Q412" s="217"/>
      <c r="R412" s="217"/>
      <c r="S412" s="217"/>
      <c r="T412" s="217"/>
      <c r="U412" s="217"/>
      <c r="V412" s="217"/>
      <c r="W412" s="217"/>
      <c r="X412" s="217"/>
      <c r="Y412" s="217"/>
      <c r="Z412" s="217"/>
      <c r="AA412" s="217"/>
    </row>
    <row r="413" spans="1:27" ht="15.75" customHeight="1" x14ac:dyDescent="0.2">
      <c r="A413" s="217"/>
      <c r="B413" s="217"/>
      <c r="C413" s="219"/>
      <c r="D413" s="217"/>
      <c r="E413" s="217"/>
      <c r="F413" s="220"/>
      <c r="G413" s="220"/>
      <c r="H413" s="220"/>
      <c r="I413" s="220"/>
      <c r="J413" s="220"/>
      <c r="K413" s="220"/>
      <c r="L413" s="220"/>
      <c r="M413" s="220"/>
      <c r="N413" s="220"/>
      <c r="O413" s="220"/>
      <c r="P413" s="217"/>
      <c r="Q413" s="217"/>
      <c r="R413" s="217"/>
      <c r="S413" s="217"/>
      <c r="T413" s="217"/>
      <c r="U413" s="217"/>
      <c r="V413" s="217"/>
      <c r="W413" s="217"/>
      <c r="X413" s="217"/>
      <c r="Y413" s="217"/>
      <c r="Z413" s="217"/>
      <c r="AA413" s="217"/>
    </row>
    <row r="414" spans="1:27" ht="15.75" customHeight="1" x14ac:dyDescent="0.2">
      <c r="A414" s="217"/>
      <c r="B414" s="217"/>
      <c r="C414" s="219"/>
      <c r="D414" s="217"/>
      <c r="E414" s="217"/>
      <c r="F414" s="220"/>
      <c r="G414" s="220"/>
      <c r="H414" s="220"/>
      <c r="I414" s="220"/>
      <c r="J414" s="220"/>
      <c r="K414" s="220"/>
      <c r="L414" s="220"/>
      <c r="M414" s="220"/>
      <c r="N414" s="220"/>
      <c r="O414" s="220"/>
      <c r="P414" s="217"/>
      <c r="Q414" s="217"/>
      <c r="R414" s="217"/>
      <c r="S414" s="217"/>
      <c r="T414" s="217"/>
      <c r="U414" s="217"/>
      <c r="V414" s="217"/>
      <c r="W414" s="217"/>
      <c r="X414" s="217"/>
      <c r="Y414" s="217"/>
      <c r="Z414" s="217"/>
      <c r="AA414" s="217"/>
    </row>
    <row r="415" spans="1:27" ht="15.75" customHeight="1" x14ac:dyDescent="0.2">
      <c r="A415" s="217"/>
      <c r="B415" s="217"/>
      <c r="C415" s="219"/>
      <c r="D415" s="217"/>
      <c r="E415" s="217"/>
      <c r="F415" s="220"/>
      <c r="G415" s="220"/>
      <c r="H415" s="220"/>
      <c r="I415" s="220"/>
      <c r="J415" s="220"/>
      <c r="K415" s="220"/>
      <c r="L415" s="220"/>
      <c r="M415" s="220"/>
      <c r="N415" s="220"/>
      <c r="O415" s="220"/>
      <c r="P415" s="217"/>
      <c r="Q415" s="217"/>
      <c r="R415" s="217"/>
      <c r="S415" s="217"/>
      <c r="T415" s="217"/>
      <c r="U415" s="217"/>
      <c r="V415" s="217"/>
      <c r="W415" s="217"/>
      <c r="X415" s="217"/>
      <c r="Y415" s="217"/>
      <c r="Z415" s="217"/>
      <c r="AA415" s="217"/>
    </row>
    <row r="416" spans="1:27" ht="15.75" customHeight="1" x14ac:dyDescent="0.2">
      <c r="A416" s="217"/>
      <c r="B416" s="217"/>
      <c r="C416" s="219"/>
      <c r="D416" s="217"/>
      <c r="E416" s="217"/>
      <c r="F416" s="220"/>
      <c r="G416" s="220"/>
      <c r="H416" s="220"/>
      <c r="I416" s="220"/>
      <c r="J416" s="220"/>
      <c r="K416" s="220"/>
      <c r="L416" s="220"/>
      <c r="M416" s="220"/>
      <c r="N416" s="220"/>
      <c r="O416" s="220"/>
      <c r="P416" s="217"/>
      <c r="Q416" s="217"/>
      <c r="R416" s="217"/>
      <c r="S416" s="217"/>
      <c r="T416" s="217"/>
      <c r="U416" s="217"/>
      <c r="V416" s="217"/>
      <c r="W416" s="217"/>
      <c r="X416" s="217"/>
      <c r="Y416" s="217"/>
      <c r="Z416" s="217"/>
      <c r="AA416" s="217"/>
    </row>
    <row r="417" spans="1:27" ht="15.75" customHeight="1" x14ac:dyDescent="0.2">
      <c r="A417" s="217"/>
      <c r="B417" s="217"/>
      <c r="C417" s="219"/>
      <c r="D417" s="217"/>
      <c r="E417" s="217"/>
      <c r="F417" s="220"/>
      <c r="G417" s="220"/>
      <c r="H417" s="220"/>
      <c r="I417" s="220"/>
      <c r="J417" s="220"/>
      <c r="K417" s="220"/>
      <c r="L417" s="220"/>
      <c r="M417" s="220"/>
      <c r="N417" s="220"/>
      <c r="O417" s="220"/>
      <c r="P417" s="217"/>
      <c r="Q417" s="217"/>
      <c r="R417" s="217"/>
      <c r="S417" s="217"/>
      <c r="T417" s="217"/>
      <c r="U417" s="217"/>
      <c r="V417" s="217"/>
      <c r="W417" s="217"/>
      <c r="X417" s="217"/>
      <c r="Y417" s="217"/>
      <c r="Z417" s="217"/>
      <c r="AA417" s="217"/>
    </row>
    <row r="418" spans="1:27" ht="15.75" customHeight="1" x14ac:dyDescent="0.2">
      <c r="A418" s="217"/>
      <c r="B418" s="217"/>
      <c r="C418" s="219"/>
      <c r="D418" s="217"/>
      <c r="E418" s="217"/>
      <c r="F418" s="220"/>
      <c r="G418" s="220"/>
      <c r="H418" s="220"/>
      <c r="I418" s="220"/>
      <c r="J418" s="220"/>
      <c r="K418" s="220"/>
      <c r="L418" s="220"/>
      <c r="M418" s="220"/>
      <c r="N418" s="220"/>
      <c r="O418" s="220"/>
      <c r="P418" s="217"/>
      <c r="Q418" s="217"/>
      <c r="R418" s="217"/>
      <c r="S418" s="217"/>
      <c r="T418" s="217"/>
      <c r="U418" s="217"/>
      <c r="V418" s="217"/>
      <c r="W418" s="217"/>
      <c r="X418" s="217"/>
      <c r="Y418" s="217"/>
      <c r="Z418" s="217"/>
      <c r="AA418" s="217"/>
    </row>
    <row r="419" spans="1:27" ht="15.75" customHeight="1" x14ac:dyDescent="0.2">
      <c r="A419" s="217"/>
      <c r="B419" s="217"/>
      <c r="C419" s="219"/>
      <c r="D419" s="217"/>
      <c r="E419" s="217"/>
      <c r="F419" s="220"/>
      <c r="G419" s="220"/>
      <c r="H419" s="220"/>
      <c r="I419" s="220"/>
      <c r="J419" s="220"/>
      <c r="K419" s="220"/>
      <c r="L419" s="220"/>
      <c r="M419" s="220"/>
      <c r="N419" s="220"/>
      <c r="O419" s="220"/>
      <c r="P419" s="217"/>
      <c r="Q419" s="217"/>
      <c r="R419" s="217"/>
      <c r="S419" s="217"/>
      <c r="T419" s="217"/>
      <c r="U419" s="217"/>
      <c r="V419" s="217"/>
      <c r="W419" s="217"/>
      <c r="X419" s="217"/>
      <c r="Y419" s="217"/>
      <c r="Z419" s="217"/>
      <c r="AA419" s="217"/>
    </row>
    <row r="420" spans="1:27" ht="15.75" customHeight="1" x14ac:dyDescent="0.2">
      <c r="A420" s="217"/>
      <c r="B420" s="217"/>
      <c r="C420" s="219"/>
      <c r="D420" s="217"/>
      <c r="E420" s="217"/>
      <c r="F420" s="220"/>
      <c r="G420" s="220"/>
      <c r="H420" s="220"/>
      <c r="I420" s="220"/>
      <c r="J420" s="220"/>
      <c r="K420" s="220"/>
      <c r="L420" s="220"/>
      <c r="M420" s="220"/>
      <c r="N420" s="220"/>
      <c r="O420" s="220"/>
      <c r="P420" s="217"/>
      <c r="Q420" s="217"/>
      <c r="R420" s="217"/>
      <c r="S420" s="217"/>
      <c r="T420" s="217"/>
      <c r="U420" s="217"/>
      <c r="V420" s="217"/>
      <c r="W420" s="217"/>
      <c r="X420" s="217"/>
      <c r="Y420" s="217"/>
      <c r="Z420" s="217"/>
      <c r="AA420" s="217"/>
    </row>
    <row r="421" spans="1:27" ht="15.75" customHeight="1" x14ac:dyDescent="0.2">
      <c r="A421" s="217"/>
      <c r="B421" s="217"/>
      <c r="C421" s="219"/>
      <c r="D421" s="217"/>
      <c r="E421" s="217"/>
      <c r="F421" s="220"/>
      <c r="G421" s="220"/>
      <c r="H421" s="220"/>
      <c r="I421" s="220"/>
      <c r="J421" s="220"/>
      <c r="K421" s="220"/>
      <c r="L421" s="220"/>
      <c r="M421" s="220"/>
      <c r="N421" s="220"/>
      <c r="O421" s="220"/>
      <c r="P421" s="217"/>
      <c r="Q421" s="217"/>
      <c r="R421" s="217"/>
      <c r="S421" s="217"/>
      <c r="T421" s="217"/>
      <c r="U421" s="217"/>
      <c r="V421" s="217"/>
      <c r="W421" s="217"/>
      <c r="X421" s="217"/>
      <c r="Y421" s="217"/>
      <c r="Z421" s="217"/>
      <c r="AA421" s="217"/>
    </row>
    <row r="422" spans="1:27" ht="15.75" customHeight="1" x14ac:dyDescent="0.2">
      <c r="A422" s="217"/>
      <c r="B422" s="217"/>
      <c r="C422" s="219"/>
      <c r="D422" s="217"/>
      <c r="E422" s="217"/>
      <c r="F422" s="220"/>
      <c r="G422" s="220"/>
      <c r="H422" s="220"/>
      <c r="I422" s="220"/>
      <c r="J422" s="220"/>
      <c r="K422" s="220"/>
      <c r="L422" s="220"/>
      <c r="M422" s="220"/>
      <c r="N422" s="220"/>
      <c r="O422" s="220"/>
      <c r="P422" s="217"/>
      <c r="Q422" s="217"/>
      <c r="R422" s="217"/>
      <c r="S422" s="217"/>
      <c r="T422" s="217"/>
      <c r="U422" s="217"/>
      <c r="V422" s="217"/>
      <c r="W422" s="217"/>
      <c r="X422" s="217"/>
      <c r="Y422" s="217"/>
      <c r="Z422" s="217"/>
      <c r="AA422" s="217"/>
    </row>
    <row r="423" spans="1:27" ht="15.75" customHeight="1" x14ac:dyDescent="0.2">
      <c r="A423" s="217"/>
      <c r="B423" s="217"/>
      <c r="C423" s="219"/>
      <c r="D423" s="217"/>
      <c r="E423" s="217"/>
      <c r="F423" s="220"/>
      <c r="G423" s="220"/>
      <c r="H423" s="220"/>
      <c r="I423" s="220"/>
      <c r="J423" s="220"/>
      <c r="K423" s="220"/>
      <c r="L423" s="220"/>
      <c r="M423" s="220"/>
      <c r="N423" s="220"/>
      <c r="O423" s="220"/>
      <c r="P423" s="217"/>
      <c r="Q423" s="217"/>
      <c r="R423" s="217"/>
      <c r="S423" s="217"/>
      <c r="T423" s="217"/>
      <c r="U423" s="217"/>
      <c r="V423" s="217"/>
      <c r="W423" s="217"/>
      <c r="X423" s="217"/>
      <c r="Y423" s="217"/>
      <c r="Z423" s="217"/>
      <c r="AA423" s="217"/>
    </row>
    <row r="424" spans="1:27" ht="15.75" customHeight="1" x14ac:dyDescent="0.2">
      <c r="A424" s="217"/>
      <c r="B424" s="217"/>
      <c r="C424" s="219"/>
      <c r="D424" s="217"/>
      <c r="E424" s="217"/>
      <c r="F424" s="220"/>
      <c r="G424" s="220"/>
      <c r="H424" s="220"/>
      <c r="I424" s="220"/>
      <c r="J424" s="220"/>
      <c r="K424" s="220"/>
      <c r="L424" s="220"/>
      <c r="M424" s="220"/>
      <c r="N424" s="220"/>
      <c r="O424" s="220"/>
      <c r="P424" s="217"/>
      <c r="Q424" s="217"/>
      <c r="R424" s="217"/>
      <c r="S424" s="217"/>
      <c r="T424" s="217"/>
      <c r="U424" s="217"/>
      <c r="V424" s="217"/>
      <c r="W424" s="217"/>
      <c r="X424" s="217"/>
      <c r="Y424" s="217"/>
      <c r="Z424" s="217"/>
      <c r="AA424" s="217"/>
    </row>
    <row r="425" spans="1:27" ht="15.75" customHeight="1" x14ac:dyDescent="0.2">
      <c r="A425" s="217"/>
      <c r="B425" s="217"/>
      <c r="C425" s="219"/>
      <c r="D425" s="217"/>
      <c r="E425" s="217"/>
      <c r="F425" s="220"/>
      <c r="G425" s="220"/>
      <c r="H425" s="220"/>
      <c r="I425" s="220"/>
      <c r="J425" s="220"/>
      <c r="K425" s="220"/>
      <c r="L425" s="220"/>
      <c r="M425" s="220"/>
      <c r="N425" s="220"/>
      <c r="O425" s="220"/>
      <c r="P425" s="217"/>
      <c r="Q425" s="217"/>
      <c r="R425" s="217"/>
      <c r="S425" s="217"/>
      <c r="T425" s="217"/>
      <c r="U425" s="217"/>
      <c r="V425" s="217"/>
      <c r="W425" s="217"/>
      <c r="X425" s="217"/>
      <c r="Y425" s="217"/>
      <c r="Z425" s="217"/>
      <c r="AA425" s="217"/>
    </row>
    <row r="426" spans="1:27" ht="15.75" customHeight="1" x14ac:dyDescent="0.2">
      <c r="A426" s="217"/>
      <c r="B426" s="217"/>
      <c r="C426" s="219"/>
      <c r="D426" s="217"/>
      <c r="E426" s="217"/>
      <c r="F426" s="220"/>
      <c r="G426" s="220"/>
      <c r="H426" s="220"/>
      <c r="I426" s="220"/>
      <c r="J426" s="220"/>
      <c r="K426" s="220"/>
      <c r="L426" s="220"/>
      <c r="M426" s="220"/>
      <c r="N426" s="220"/>
      <c r="O426" s="220"/>
      <c r="P426" s="217"/>
      <c r="Q426" s="217"/>
      <c r="R426" s="217"/>
      <c r="S426" s="217"/>
      <c r="T426" s="217"/>
      <c r="U426" s="217"/>
      <c r="V426" s="217"/>
      <c r="W426" s="217"/>
      <c r="X426" s="217"/>
      <c r="Y426" s="217"/>
      <c r="Z426" s="217"/>
      <c r="AA426" s="217"/>
    </row>
    <row r="427" spans="1:27" ht="15.75" customHeight="1" x14ac:dyDescent="0.2">
      <c r="A427" s="217"/>
      <c r="B427" s="217"/>
      <c r="C427" s="219"/>
      <c r="D427" s="217"/>
      <c r="E427" s="217"/>
      <c r="F427" s="220"/>
      <c r="G427" s="220"/>
      <c r="H427" s="220"/>
      <c r="I427" s="220"/>
      <c r="J427" s="220"/>
      <c r="K427" s="220"/>
      <c r="L427" s="220"/>
      <c r="M427" s="220"/>
      <c r="N427" s="220"/>
      <c r="O427" s="220"/>
      <c r="P427" s="217"/>
      <c r="Q427" s="217"/>
      <c r="R427" s="217"/>
      <c r="S427" s="217"/>
      <c r="T427" s="217"/>
      <c r="U427" s="217"/>
      <c r="V427" s="217"/>
      <c r="W427" s="217"/>
      <c r="X427" s="217"/>
      <c r="Y427" s="217"/>
      <c r="Z427" s="217"/>
      <c r="AA427" s="217"/>
    </row>
    <row r="428" spans="1:27" ht="15.75" customHeight="1" x14ac:dyDescent="0.2">
      <c r="A428" s="217"/>
      <c r="B428" s="217"/>
      <c r="C428" s="219"/>
      <c r="D428" s="217"/>
      <c r="E428" s="217"/>
      <c r="F428" s="220"/>
      <c r="G428" s="220"/>
      <c r="H428" s="220"/>
      <c r="I428" s="220"/>
      <c r="J428" s="220"/>
      <c r="K428" s="220"/>
      <c r="L428" s="220"/>
      <c r="M428" s="220"/>
      <c r="N428" s="220"/>
      <c r="O428" s="220"/>
      <c r="P428" s="217"/>
      <c r="Q428" s="217"/>
      <c r="R428" s="217"/>
      <c r="S428" s="217"/>
      <c r="T428" s="217"/>
      <c r="U428" s="217"/>
      <c r="V428" s="217"/>
      <c r="W428" s="217"/>
      <c r="X428" s="217"/>
      <c r="Y428" s="217"/>
      <c r="Z428" s="217"/>
      <c r="AA428" s="217"/>
    </row>
    <row r="429" spans="1:27" ht="15.75" customHeight="1" x14ac:dyDescent="0.2">
      <c r="A429" s="217"/>
      <c r="B429" s="217"/>
      <c r="C429" s="219"/>
      <c r="D429" s="217"/>
      <c r="E429" s="217"/>
      <c r="F429" s="220"/>
      <c r="G429" s="220"/>
      <c r="H429" s="220"/>
      <c r="I429" s="220"/>
      <c r="J429" s="220"/>
      <c r="K429" s="220"/>
      <c r="L429" s="220"/>
      <c r="M429" s="220"/>
      <c r="N429" s="220"/>
      <c r="O429" s="220"/>
      <c r="P429" s="217"/>
      <c r="Q429" s="217"/>
      <c r="R429" s="217"/>
      <c r="S429" s="217"/>
      <c r="T429" s="217"/>
      <c r="U429" s="217"/>
      <c r="V429" s="217"/>
      <c r="W429" s="217"/>
      <c r="X429" s="217"/>
      <c r="Y429" s="217"/>
      <c r="Z429" s="217"/>
      <c r="AA429" s="217"/>
    </row>
    <row r="430" spans="1:27" ht="15.75" customHeight="1" x14ac:dyDescent="0.2">
      <c r="A430" s="217"/>
      <c r="B430" s="217"/>
      <c r="C430" s="219"/>
      <c r="D430" s="217"/>
      <c r="E430" s="217"/>
      <c r="F430" s="220"/>
      <c r="G430" s="220"/>
      <c r="H430" s="220"/>
      <c r="I430" s="220"/>
      <c r="J430" s="220"/>
      <c r="K430" s="220"/>
      <c r="L430" s="220"/>
      <c r="M430" s="220"/>
      <c r="N430" s="220"/>
      <c r="O430" s="220"/>
      <c r="P430" s="217"/>
      <c r="Q430" s="217"/>
      <c r="R430" s="217"/>
      <c r="S430" s="217"/>
      <c r="T430" s="217"/>
      <c r="U430" s="217"/>
      <c r="V430" s="217"/>
      <c r="W430" s="217"/>
      <c r="X430" s="217"/>
      <c r="Y430" s="217"/>
      <c r="Z430" s="217"/>
      <c r="AA430" s="217"/>
    </row>
    <row r="431" spans="1:27" ht="15.75" customHeight="1" x14ac:dyDescent="0.2">
      <c r="A431" s="217"/>
      <c r="B431" s="217"/>
      <c r="C431" s="219"/>
      <c r="D431" s="217"/>
      <c r="E431" s="217"/>
      <c r="F431" s="220"/>
      <c r="G431" s="220"/>
      <c r="H431" s="220"/>
      <c r="I431" s="220"/>
      <c r="J431" s="220"/>
      <c r="K431" s="220"/>
      <c r="L431" s="220"/>
      <c r="M431" s="220"/>
      <c r="N431" s="220"/>
      <c r="O431" s="220"/>
      <c r="P431" s="217"/>
      <c r="Q431" s="217"/>
      <c r="R431" s="217"/>
      <c r="S431" s="217"/>
      <c r="T431" s="217"/>
      <c r="U431" s="217"/>
      <c r="V431" s="217"/>
      <c r="W431" s="217"/>
      <c r="X431" s="217"/>
      <c r="Y431" s="217"/>
      <c r="Z431" s="217"/>
      <c r="AA431" s="217"/>
    </row>
    <row r="432" spans="1:27" ht="15.75" customHeight="1" x14ac:dyDescent="0.2">
      <c r="A432" s="217"/>
      <c r="B432" s="217"/>
      <c r="C432" s="219"/>
      <c r="D432" s="217"/>
      <c r="E432" s="217"/>
      <c r="F432" s="220"/>
      <c r="G432" s="220"/>
      <c r="H432" s="220"/>
      <c r="I432" s="220"/>
      <c r="J432" s="220"/>
      <c r="K432" s="220"/>
      <c r="L432" s="220"/>
      <c r="M432" s="220"/>
      <c r="N432" s="220"/>
      <c r="O432" s="220"/>
      <c r="P432" s="217"/>
      <c r="Q432" s="217"/>
      <c r="R432" s="217"/>
      <c r="S432" s="217"/>
      <c r="T432" s="217"/>
      <c r="U432" s="217"/>
      <c r="V432" s="217"/>
      <c r="W432" s="217"/>
      <c r="X432" s="217"/>
      <c r="Y432" s="217"/>
      <c r="Z432" s="217"/>
      <c r="AA432" s="217"/>
    </row>
    <row r="433" spans="1:27" ht="15.75" customHeight="1" x14ac:dyDescent="0.2">
      <c r="A433" s="217"/>
      <c r="B433" s="217"/>
      <c r="C433" s="219"/>
      <c r="D433" s="217"/>
      <c r="E433" s="217"/>
      <c r="F433" s="220"/>
      <c r="G433" s="220"/>
      <c r="H433" s="220"/>
      <c r="I433" s="220"/>
      <c r="J433" s="220"/>
      <c r="K433" s="220"/>
      <c r="L433" s="220"/>
      <c r="M433" s="220"/>
      <c r="N433" s="220"/>
      <c r="O433" s="220"/>
      <c r="P433" s="217"/>
      <c r="Q433" s="217"/>
      <c r="R433" s="217"/>
      <c r="S433" s="217"/>
      <c r="T433" s="217"/>
      <c r="U433" s="217"/>
      <c r="V433" s="217"/>
      <c r="W433" s="217"/>
      <c r="X433" s="217"/>
      <c r="Y433" s="217"/>
      <c r="Z433" s="217"/>
      <c r="AA433" s="217"/>
    </row>
    <row r="434" spans="1:27" ht="15.75" customHeight="1" x14ac:dyDescent="0.2">
      <c r="A434" s="217"/>
      <c r="B434" s="217"/>
      <c r="C434" s="219"/>
      <c r="D434" s="217"/>
      <c r="E434" s="217"/>
      <c r="F434" s="220"/>
      <c r="G434" s="220"/>
      <c r="H434" s="220"/>
      <c r="I434" s="220"/>
      <c r="J434" s="220"/>
      <c r="K434" s="220"/>
      <c r="L434" s="220"/>
      <c r="M434" s="220"/>
      <c r="N434" s="220"/>
      <c r="O434" s="220"/>
      <c r="P434" s="217"/>
      <c r="Q434" s="217"/>
      <c r="R434" s="217"/>
      <c r="S434" s="217"/>
      <c r="T434" s="217"/>
      <c r="U434" s="217"/>
      <c r="V434" s="217"/>
      <c r="W434" s="217"/>
      <c r="X434" s="217"/>
      <c r="Y434" s="217"/>
      <c r="Z434" s="217"/>
      <c r="AA434" s="217"/>
    </row>
    <row r="435" spans="1:27" ht="15.75" customHeight="1" x14ac:dyDescent="0.2">
      <c r="A435" s="217"/>
      <c r="B435" s="217"/>
      <c r="C435" s="219"/>
      <c r="D435" s="217"/>
      <c r="E435" s="217"/>
      <c r="F435" s="220"/>
      <c r="G435" s="220"/>
      <c r="H435" s="220"/>
      <c r="I435" s="220"/>
      <c r="J435" s="220"/>
      <c r="K435" s="220"/>
      <c r="L435" s="220"/>
      <c r="M435" s="220"/>
      <c r="N435" s="220"/>
      <c r="O435" s="220"/>
      <c r="P435" s="217"/>
      <c r="Q435" s="217"/>
      <c r="R435" s="217"/>
      <c r="S435" s="217"/>
      <c r="T435" s="217"/>
      <c r="U435" s="217"/>
      <c r="V435" s="217"/>
      <c r="W435" s="217"/>
      <c r="X435" s="217"/>
      <c r="Y435" s="217"/>
      <c r="Z435" s="217"/>
      <c r="AA435" s="217"/>
    </row>
    <row r="436" spans="1:27" ht="15.75" customHeight="1" x14ac:dyDescent="0.2">
      <c r="A436" s="217"/>
      <c r="B436" s="217"/>
      <c r="C436" s="219"/>
      <c r="D436" s="217"/>
      <c r="E436" s="217"/>
      <c r="F436" s="220"/>
      <c r="G436" s="220"/>
      <c r="H436" s="220"/>
      <c r="I436" s="220"/>
      <c r="J436" s="220"/>
      <c r="K436" s="220"/>
      <c r="L436" s="220"/>
      <c r="M436" s="220"/>
      <c r="N436" s="220"/>
      <c r="O436" s="220"/>
      <c r="P436" s="217"/>
      <c r="Q436" s="217"/>
      <c r="R436" s="217"/>
      <c r="S436" s="217"/>
      <c r="T436" s="217"/>
      <c r="U436" s="217"/>
      <c r="V436" s="217"/>
      <c r="W436" s="217"/>
      <c r="X436" s="217"/>
      <c r="Y436" s="217"/>
      <c r="Z436" s="217"/>
      <c r="AA436" s="217"/>
    </row>
    <row r="437" spans="1:27" ht="15.75" customHeight="1" x14ac:dyDescent="0.2">
      <c r="A437" s="217"/>
      <c r="B437" s="217"/>
      <c r="C437" s="219"/>
      <c r="D437" s="217"/>
      <c r="E437" s="217"/>
      <c r="F437" s="220"/>
      <c r="G437" s="220"/>
      <c r="H437" s="220"/>
      <c r="I437" s="220"/>
      <c r="J437" s="220"/>
      <c r="K437" s="220"/>
      <c r="L437" s="220"/>
      <c r="M437" s="220"/>
      <c r="N437" s="220"/>
      <c r="O437" s="220"/>
      <c r="P437" s="217"/>
      <c r="Q437" s="217"/>
      <c r="R437" s="217"/>
      <c r="S437" s="217"/>
      <c r="T437" s="217"/>
      <c r="U437" s="217"/>
      <c r="V437" s="217"/>
      <c r="W437" s="217"/>
      <c r="X437" s="217"/>
      <c r="Y437" s="217"/>
      <c r="Z437" s="217"/>
      <c r="AA437" s="217"/>
    </row>
    <row r="438" spans="1:27" ht="15.75" customHeight="1" x14ac:dyDescent="0.2">
      <c r="A438" s="217"/>
      <c r="B438" s="217"/>
      <c r="C438" s="219"/>
      <c r="D438" s="217"/>
      <c r="E438" s="217"/>
      <c r="F438" s="220"/>
      <c r="G438" s="220"/>
      <c r="H438" s="220"/>
      <c r="I438" s="220"/>
      <c r="J438" s="220"/>
      <c r="K438" s="220"/>
      <c r="L438" s="220"/>
      <c r="M438" s="220"/>
      <c r="N438" s="220"/>
      <c r="O438" s="220"/>
      <c r="P438" s="217"/>
      <c r="Q438" s="217"/>
      <c r="R438" s="217"/>
      <c r="S438" s="217"/>
      <c r="T438" s="217"/>
      <c r="U438" s="217"/>
      <c r="V438" s="217"/>
      <c r="W438" s="217"/>
      <c r="X438" s="217"/>
      <c r="Y438" s="217"/>
      <c r="Z438" s="217"/>
      <c r="AA438" s="217"/>
    </row>
    <row r="439" spans="1:27" ht="15.75" customHeight="1" x14ac:dyDescent="0.2">
      <c r="A439" s="217"/>
      <c r="B439" s="217"/>
      <c r="C439" s="219"/>
      <c r="D439" s="217"/>
      <c r="E439" s="217"/>
      <c r="F439" s="220"/>
      <c r="G439" s="220"/>
      <c r="H439" s="220"/>
      <c r="I439" s="220"/>
      <c r="J439" s="220"/>
      <c r="K439" s="220"/>
      <c r="L439" s="220"/>
      <c r="M439" s="220"/>
      <c r="N439" s="220"/>
      <c r="O439" s="220"/>
      <c r="P439" s="217"/>
      <c r="Q439" s="217"/>
      <c r="R439" s="217"/>
      <c r="S439" s="217"/>
      <c r="T439" s="217"/>
      <c r="U439" s="217"/>
      <c r="V439" s="217"/>
      <c r="W439" s="217"/>
      <c r="X439" s="217"/>
      <c r="Y439" s="217"/>
      <c r="Z439" s="217"/>
      <c r="AA439" s="217"/>
    </row>
    <row r="440" spans="1:27" ht="15.75" customHeight="1" x14ac:dyDescent="0.2">
      <c r="A440" s="217"/>
      <c r="B440" s="217"/>
      <c r="C440" s="219"/>
      <c r="D440" s="217"/>
      <c r="E440" s="217"/>
      <c r="F440" s="220"/>
      <c r="G440" s="220"/>
      <c r="H440" s="220"/>
      <c r="I440" s="220"/>
      <c r="J440" s="220"/>
      <c r="K440" s="220"/>
      <c r="L440" s="220"/>
      <c r="M440" s="220"/>
      <c r="N440" s="220"/>
      <c r="O440" s="220"/>
      <c r="P440" s="217"/>
      <c r="Q440" s="217"/>
      <c r="R440" s="217"/>
      <c r="S440" s="217"/>
      <c r="T440" s="217"/>
      <c r="U440" s="217"/>
      <c r="V440" s="217"/>
      <c r="W440" s="217"/>
      <c r="X440" s="217"/>
      <c r="Y440" s="217"/>
      <c r="Z440" s="217"/>
      <c r="AA440" s="217"/>
    </row>
    <row r="441" spans="1:27" ht="15.75" customHeight="1" x14ac:dyDescent="0.2">
      <c r="A441" s="217"/>
      <c r="B441" s="217"/>
      <c r="C441" s="219"/>
      <c r="D441" s="217"/>
      <c r="E441" s="217"/>
      <c r="F441" s="220"/>
      <c r="G441" s="220"/>
      <c r="H441" s="220"/>
      <c r="I441" s="220"/>
      <c r="J441" s="220"/>
      <c r="K441" s="220"/>
      <c r="L441" s="220"/>
      <c r="M441" s="220"/>
      <c r="N441" s="220"/>
      <c r="O441" s="220"/>
      <c r="P441" s="217"/>
      <c r="Q441" s="217"/>
      <c r="R441" s="217"/>
      <c r="S441" s="217"/>
      <c r="T441" s="217"/>
      <c r="U441" s="217"/>
      <c r="V441" s="217"/>
      <c r="W441" s="217"/>
      <c r="X441" s="217"/>
      <c r="Y441" s="217"/>
      <c r="Z441" s="217"/>
      <c r="AA441" s="217"/>
    </row>
    <row r="442" spans="1:27" ht="15.75" customHeight="1" x14ac:dyDescent="0.2">
      <c r="A442" s="217"/>
      <c r="B442" s="217"/>
      <c r="C442" s="219"/>
      <c r="D442" s="217"/>
      <c r="E442" s="217"/>
      <c r="F442" s="220"/>
      <c r="G442" s="220"/>
      <c r="H442" s="220"/>
      <c r="I442" s="220"/>
      <c r="J442" s="220"/>
      <c r="K442" s="220"/>
      <c r="L442" s="220"/>
      <c r="M442" s="220"/>
      <c r="N442" s="220"/>
      <c r="O442" s="220"/>
      <c r="P442" s="217"/>
      <c r="Q442" s="217"/>
      <c r="R442" s="217"/>
      <c r="S442" s="217"/>
      <c r="T442" s="217"/>
      <c r="U442" s="217"/>
      <c r="V442" s="217"/>
      <c r="W442" s="217"/>
      <c r="X442" s="217"/>
      <c r="Y442" s="217"/>
      <c r="Z442" s="217"/>
      <c r="AA442" s="217"/>
    </row>
    <row r="443" spans="1:27" ht="15.75" customHeight="1" x14ac:dyDescent="0.2">
      <c r="A443" s="217"/>
      <c r="B443" s="217"/>
      <c r="C443" s="219"/>
      <c r="D443" s="217"/>
      <c r="E443" s="217"/>
      <c r="F443" s="220"/>
      <c r="G443" s="220"/>
      <c r="H443" s="220"/>
      <c r="I443" s="220"/>
      <c r="J443" s="220"/>
      <c r="K443" s="220"/>
      <c r="L443" s="220"/>
      <c r="M443" s="220"/>
      <c r="N443" s="220"/>
      <c r="O443" s="220"/>
      <c r="P443" s="217"/>
      <c r="Q443" s="217"/>
      <c r="R443" s="217"/>
      <c r="S443" s="217"/>
      <c r="T443" s="217"/>
      <c r="U443" s="217"/>
      <c r="V443" s="217"/>
      <c r="W443" s="217"/>
      <c r="X443" s="217"/>
      <c r="Y443" s="217"/>
      <c r="Z443" s="217"/>
      <c r="AA443" s="217"/>
    </row>
    <row r="444" spans="1:27" ht="15.75" customHeight="1" x14ac:dyDescent="0.2">
      <c r="A444" s="217"/>
      <c r="B444" s="217"/>
      <c r="C444" s="219"/>
      <c r="D444" s="217"/>
      <c r="E444" s="217"/>
      <c r="F444" s="220"/>
      <c r="G444" s="220"/>
      <c r="H444" s="220"/>
      <c r="I444" s="220"/>
      <c r="J444" s="220"/>
      <c r="K444" s="220"/>
      <c r="L444" s="220"/>
      <c r="M444" s="220"/>
      <c r="N444" s="220"/>
      <c r="O444" s="220"/>
      <c r="P444" s="217"/>
      <c r="Q444" s="217"/>
      <c r="R444" s="217"/>
      <c r="S444" s="217"/>
      <c r="T444" s="217"/>
      <c r="U444" s="217"/>
      <c r="V444" s="217"/>
      <c r="W444" s="217"/>
      <c r="X444" s="217"/>
      <c r="Y444" s="217"/>
      <c r="Z444" s="217"/>
      <c r="AA444" s="217"/>
    </row>
    <row r="445" spans="1:27" ht="15.75" customHeight="1" x14ac:dyDescent="0.2">
      <c r="A445" s="217"/>
      <c r="B445" s="217"/>
      <c r="C445" s="219"/>
      <c r="D445" s="217"/>
      <c r="E445" s="217"/>
      <c r="F445" s="220"/>
      <c r="G445" s="220"/>
      <c r="H445" s="220"/>
      <c r="I445" s="220"/>
      <c r="J445" s="220"/>
      <c r="K445" s="220"/>
      <c r="L445" s="220"/>
      <c r="M445" s="220"/>
      <c r="N445" s="220"/>
      <c r="O445" s="220"/>
      <c r="P445" s="217"/>
      <c r="Q445" s="217"/>
      <c r="R445" s="217"/>
      <c r="S445" s="217"/>
      <c r="T445" s="217"/>
      <c r="U445" s="217"/>
      <c r="V445" s="217"/>
      <c r="W445" s="217"/>
      <c r="X445" s="217"/>
      <c r="Y445" s="217"/>
      <c r="Z445" s="217"/>
      <c r="AA445" s="217"/>
    </row>
    <row r="446" spans="1:27" ht="15.75" customHeight="1" x14ac:dyDescent="0.2">
      <c r="A446" s="217"/>
      <c r="B446" s="217"/>
      <c r="C446" s="219"/>
      <c r="D446" s="217"/>
      <c r="E446" s="217"/>
      <c r="F446" s="220"/>
      <c r="G446" s="220"/>
      <c r="H446" s="220"/>
      <c r="I446" s="220"/>
      <c r="J446" s="220"/>
      <c r="K446" s="220"/>
      <c r="L446" s="220"/>
      <c r="M446" s="220"/>
      <c r="N446" s="220"/>
      <c r="O446" s="220"/>
      <c r="P446" s="217"/>
      <c r="Q446" s="217"/>
      <c r="R446" s="217"/>
      <c r="S446" s="217"/>
      <c r="T446" s="217"/>
      <c r="U446" s="217"/>
      <c r="V446" s="217"/>
      <c r="W446" s="217"/>
      <c r="X446" s="217"/>
      <c r="Y446" s="217"/>
      <c r="Z446" s="217"/>
      <c r="AA446" s="217"/>
    </row>
    <row r="447" spans="1:27" ht="15.75" customHeight="1" x14ac:dyDescent="0.2">
      <c r="A447" s="217"/>
      <c r="B447" s="217"/>
      <c r="C447" s="219"/>
      <c r="D447" s="217"/>
      <c r="E447" s="217"/>
      <c r="F447" s="220"/>
      <c r="G447" s="220"/>
      <c r="H447" s="220"/>
      <c r="I447" s="220"/>
      <c r="J447" s="220"/>
      <c r="K447" s="220"/>
      <c r="L447" s="220"/>
      <c r="M447" s="220"/>
      <c r="N447" s="220"/>
      <c r="O447" s="220"/>
      <c r="P447" s="217"/>
      <c r="Q447" s="217"/>
      <c r="R447" s="217"/>
      <c r="S447" s="217"/>
      <c r="T447" s="217"/>
      <c r="U447" s="217"/>
      <c r="V447" s="217"/>
      <c r="W447" s="217"/>
      <c r="X447" s="217"/>
      <c r="Y447" s="217"/>
      <c r="Z447" s="217"/>
      <c r="AA447" s="217"/>
    </row>
    <row r="448" spans="1:27" ht="15.75" customHeight="1" x14ac:dyDescent="0.2">
      <c r="A448" s="217"/>
      <c r="B448" s="217"/>
      <c r="C448" s="219"/>
      <c r="D448" s="217"/>
      <c r="E448" s="217"/>
      <c r="F448" s="220"/>
      <c r="G448" s="220"/>
      <c r="H448" s="220"/>
      <c r="I448" s="220"/>
      <c r="J448" s="220"/>
      <c r="K448" s="220"/>
      <c r="L448" s="220"/>
      <c r="M448" s="220"/>
      <c r="N448" s="220"/>
      <c r="O448" s="220"/>
      <c r="P448" s="217"/>
      <c r="Q448" s="217"/>
      <c r="R448" s="217"/>
      <c r="S448" s="217"/>
      <c r="T448" s="217"/>
      <c r="U448" s="217"/>
      <c r="V448" s="217"/>
      <c r="W448" s="217"/>
      <c r="X448" s="217"/>
      <c r="Y448" s="217"/>
      <c r="Z448" s="217"/>
      <c r="AA448" s="217"/>
    </row>
    <row r="449" spans="1:27" ht="15.75" customHeight="1" x14ac:dyDescent="0.2">
      <c r="A449" s="217"/>
      <c r="B449" s="217"/>
      <c r="C449" s="219"/>
      <c r="D449" s="217"/>
      <c r="E449" s="217"/>
      <c r="F449" s="220"/>
      <c r="G449" s="220"/>
      <c r="H449" s="220"/>
      <c r="I449" s="220"/>
      <c r="J449" s="220"/>
      <c r="K449" s="220"/>
      <c r="L449" s="220"/>
      <c r="M449" s="220"/>
      <c r="N449" s="220"/>
      <c r="O449" s="220"/>
      <c r="P449" s="217"/>
      <c r="Q449" s="217"/>
      <c r="R449" s="217"/>
      <c r="S449" s="217"/>
      <c r="T449" s="217"/>
      <c r="U449" s="217"/>
      <c r="V449" s="217"/>
      <c r="W449" s="217"/>
      <c r="X449" s="217"/>
      <c r="Y449" s="217"/>
      <c r="Z449" s="217"/>
      <c r="AA449" s="217"/>
    </row>
    <row r="450" spans="1:27" ht="15.75" customHeight="1" x14ac:dyDescent="0.2">
      <c r="A450" s="217"/>
      <c r="B450" s="217"/>
      <c r="C450" s="219"/>
      <c r="D450" s="217"/>
      <c r="E450" s="217"/>
      <c r="F450" s="220"/>
      <c r="G450" s="220"/>
      <c r="H450" s="220"/>
      <c r="I450" s="220"/>
      <c r="J450" s="220"/>
      <c r="K450" s="220"/>
      <c r="L450" s="220"/>
      <c r="M450" s="220"/>
      <c r="N450" s="220"/>
      <c r="O450" s="220"/>
      <c r="P450" s="217"/>
      <c r="Q450" s="217"/>
      <c r="R450" s="217"/>
      <c r="S450" s="217"/>
      <c r="T450" s="217"/>
      <c r="U450" s="217"/>
      <c r="V450" s="217"/>
      <c r="W450" s="217"/>
      <c r="X450" s="217"/>
      <c r="Y450" s="217"/>
      <c r="Z450" s="217"/>
      <c r="AA450" s="217"/>
    </row>
    <row r="451" spans="1:27" ht="15.75" customHeight="1" x14ac:dyDescent="0.2">
      <c r="A451" s="217"/>
      <c r="B451" s="217"/>
      <c r="C451" s="219"/>
      <c r="D451" s="217"/>
      <c r="E451" s="217"/>
      <c r="F451" s="220"/>
      <c r="G451" s="220"/>
      <c r="H451" s="220"/>
      <c r="I451" s="220"/>
      <c r="J451" s="220"/>
      <c r="K451" s="220"/>
      <c r="L451" s="220"/>
      <c r="M451" s="220"/>
      <c r="N451" s="220"/>
      <c r="O451" s="220"/>
      <c r="P451" s="217"/>
      <c r="Q451" s="217"/>
      <c r="R451" s="217"/>
      <c r="S451" s="217"/>
      <c r="T451" s="217"/>
      <c r="U451" s="217"/>
      <c r="V451" s="217"/>
      <c r="W451" s="217"/>
      <c r="X451" s="217"/>
      <c r="Y451" s="217"/>
      <c r="Z451" s="217"/>
      <c r="AA451" s="217"/>
    </row>
    <row r="452" spans="1:27" ht="15.75" customHeight="1" x14ac:dyDescent="0.2">
      <c r="A452" s="217"/>
      <c r="B452" s="217"/>
      <c r="C452" s="219"/>
      <c r="D452" s="217"/>
      <c r="E452" s="217"/>
      <c r="F452" s="220"/>
      <c r="G452" s="220"/>
      <c r="H452" s="220"/>
      <c r="I452" s="220"/>
      <c r="J452" s="220"/>
      <c r="K452" s="220"/>
      <c r="L452" s="220"/>
      <c r="M452" s="220"/>
      <c r="N452" s="220"/>
      <c r="O452" s="220"/>
      <c r="P452" s="217"/>
      <c r="Q452" s="217"/>
      <c r="R452" s="217"/>
      <c r="S452" s="217"/>
      <c r="T452" s="217"/>
      <c r="U452" s="217"/>
      <c r="V452" s="217"/>
      <c r="W452" s="217"/>
      <c r="X452" s="217"/>
      <c r="Y452" s="217"/>
      <c r="Z452" s="217"/>
      <c r="AA452" s="217"/>
    </row>
    <row r="453" spans="1:27" ht="15.75" customHeight="1" x14ac:dyDescent="0.2">
      <c r="A453" s="217"/>
      <c r="B453" s="217"/>
      <c r="C453" s="219"/>
      <c r="D453" s="217"/>
      <c r="E453" s="217"/>
      <c r="F453" s="220"/>
      <c r="G453" s="220"/>
      <c r="H453" s="220"/>
      <c r="I453" s="220"/>
      <c r="J453" s="220"/>
      <c r="K453" s="220"/>
      <c r="L453" s="220"/>
      <c r="M453" s="220"/>
      <c r="N453" s="220"/>
      <c r="O453" s="220"/>
      <c r="P453" s="217"/>
      <c r="Q453" s="217"/>
      <c r="R453" s="217"/>
      <c r="S453" s="217"/>
      <c r="T453" s="217"/>
      <c r="U453" s="217"/>
      <c r="V453" s="217"/>
      <c r="W453" s="217"/>
      <c r="X453" s="217"/>
      <c r="Y453" s="217"/>
      <c r="Z453" s="217"/>
      <c r="AA453" s="217"/>
    </row>
    <row r="454" spans="1:27" ht="15.75" customHeight="1" x14ac:dyDescent="0.2">
      <c r="A454" s="217"/>
      <c r="B454" s="217"/>
      <c r="C454" s="219"/>
      <c r="D454" s="217"/>
      <c r="E454" s="217"/>
      <c r="F454" s="220"/>
      <c r="G454" s="220"/>
      <c r="H454" s="220"/>
      <c r="I454" s="220"/>
      <c r="J454" s="220"/>
      <c r="K454" s="220"/>
      <c r="L454" s="220"/>
      <c r="M454" s="220"/>
      <c r="N454" s="220"/>
      <c r="O454" s="220"/>
      <c r="P454" s="217"/>
      <c r="Q454" s="217"/>
      <c r="R454" s="217"/>
      <c r="S454" s="217"/>
      <c r="T454" s="217"/>
      <c r="U454" s="217"/>
      <c r="V454" s="217"/>
      <c r="W454" s="217"/>
      <c r="X454" s="217"/>
      <c r="Y454" s="217"/>
      <c r="Z454" s="217"/>
      <c r="AA454" s="217"/>
    </row>
    <row r="455" spans="1:27" ht="15.75" customHeight="1" x14ac:dyDescent="0.2">
      <c r="A455" s="217"/>
      <c r="B455" s="217"/>
      <c r="C455" s="219"/>
      <c r="D455" s="217"/>
      <c r="E455" s="217"/>
      <c r="F455" s="220"/>
      <c r="G455" s="220"/>
      <c r="H455" s="220"/>
      <c r="I455" s="220"/>
      <c r="J455" s="220"/>
      <c r="K455" s="220"/>
      <c r="L455" s="220"/>
      <c r="M455" s="220"/>
      <c r="N455" s="220"/>
      <c r="O455" s="220"/>
      <c r="P455" s="217"/>
      <c r="Q455" s="217"/>
      <c r="R455" s="217"/>
      <c r="S455" s="217"/>
      <c r="T455" s="217"/>
      <c r="U455" s="217"/>
      <c r="V455" s="217"/>
      <c r="W455" s="217"/>
      <c r="X455" s="217"/>
      <c r="Y455" s="217"/>
      <c r="Z455" s="217"/>
      <c r="AA455" s="217"/>
    </row>
    <row r="456" spans="1:27" ht="15.75" customHeight="1" x14ac:dyDescent="0.2">
      <c r="A456" s="217"/>
      <c r="B456" s="217"/>
      <c r="C456" s="219"/>
      <c r="D456" s="217"/>
      <c r="E456" s="217"/>
      <c r="F456" s="220"/>
      <c r="G456" s="220"/>
      <c r="H456" s="220"/>
      <c r="I456" s="220"/>
      <c r="J456" s="220"/>
      <c r="K456" s="220"/>
      <c r="L456" s="220"/>
      <c r="M456" s="220"/>
      <c r="N456" s="220"/>
      <c r="O456" s="220"/>
      <c r="P456" s="217"/>
      <c r="Q456" s="217"/>
      <c r="R456" s="217"/>
      <c r="S456" s="217"/>
      <c r="T456" s="217"/>
      <c r="U456" s="217"/>
      <c r="V456" s="217"/>
      <c r="W456" s="217"/>
      <c r="X456" s="217"/>
      <c r="Y456" s="217"/>
      <c r="Z456" s="217"/>
      <c r="AA456" s="217"/>
    </row>
    <row r="457" spans="1:27" ht="15.75" customHeight="1" x14ac:dyDescent="0.2">
      <c r="A457" s="217"/>
      <c r="B457" s="217"/>
      <c r="C457" s="219"/>
      <c r="D457" s="217"/>
      <c r="E457" s="217"/>
      <c r="F457" s="220"/>
      <c r="G457" s="220"/>
      <c r="H457" s="220"/>
      <c r="I457" s="220"/>
      <c r="J457" s="220"/>
      <c r="K457" s="220"/>
      <c r="L457" s="220"/>
      <c r="M457" s="220"/>
      <c r="N457" s="220"/>
      <c r="O457" s="220"/>
      <c r="P457" s="217"/>
      <c r="Q457" s="217"/>
      <c r="R457" s="217"/>
      <c r="S457" s="217"/>
      <c r="T457" s="217"/>
      <c r="U457" s="217"/>
      <c r="V457" s="217"/>
      <c r="W457" s="217"/>
      <c r="X457" s="217"/>
      <c r="Y457" s="217"/>
      <c r="Z457" s="217"/>
      <c r="AA457" s="217"/>
    </row>
    <row r="458" spans="1:27" ht="15.75" customHeight="1" x14ac:dyDescent="0.2">
      <c r="A458" s="217"/>
      <c r="B458" s="217"/>
      <c r="C458" s="219"/>
      <c r="D458" s="217"/>
      <c r="E458" s="217"/>
      <c r="F458" s="220"/>
      <c r="G458" s="220"/>
      <c r="H458" s="220"/>
      <c r="I458" s="220"/>
      <c r="J458" s="220"/>
      <c r="K458" s="220"/>
      <c r="L458" s="220"/>
      <c r="M458" s="220"/>
      <c r="N458" s="220"/>
      <c r="O458" s="220"/>
      <c r="P458" s="217"/>
      <c r="Q458" s="217"/>
      <c r="R458" s="217"/>
      <c r="S458" s="217"/>
      <c r="T458" s="217"/>
      <c r="U458" s="217"/>
      <c r="V458" s="217"/>
      <c r="W458" s="217"/>
      <c r="X458" s="217"/>
      <c r="Y458" s="217"/>
      <c r="Z458" s="217"/>
      <c r="AA458" s="217"/>
    </row>
    <row r="459" spans="1:27" ht="15.75" customHeight="1" x14ac:dyDescent="0.2">
      <c r="A459" s="217"/>
      <c r="B459" s="217"/>
      <c r="C459" s="219"/>
      <c r="D459" s="217"/>
      <c r="E459" s="217"/>
      <c r="F459" s="220"/>
      <c r="G459" s="220"/>
      <c r="H459" s="220"/>
      <c r="I459" s="220"/>
      <c r="J459" s="220"/>
      <c r="K459" s="220"/>
      <c r="L459" s="220"/>
      <c r="M459" s="220"/>
      <c r="N459" s="220"/>
      <c r="O459" s="220"/>
      <c r="P459" s="217"/>
      <c r="Q459" s="217"/>
      <c r="R459" s="217"/>
      <c r="S459" s="217"/>
      <c r="T459" s="217"/>
      <c r="U459" s="217"/>
      <c r="V459" s="217"/>
      <c r="W459" s="217"/>
      <c r="X459" s="217"/>
      <c r="Y459" s="217"/>
      <c r="Z459" s="217"/>
      <c r="AA459" s="217"/>
    </row>
    <row r="460" spans="1:27" ht="15.75" customHeight="1" x14ac:dyDescent="0.2">
      <c r="A460" s="217"/>
      <c r="B460" s="217"/>
      <c r="C460" s="219"/>
      <c r="D460" s="217"/>
      <c r="E460" s="217"/>
      <c r="F460" s="220"/>
      <c r="G460" s="220"/>
      <c r="H460" s="220"/>
      <c r="I460" s="220"/>
      <c r="J460" s="220"/>
      <c r="K460" s="220"/>
      <c r="L460" s="220"/>
      <c r="M460" s="220"/>
      <c r="N460" s="220"/>
      <c r="O460" s="220"/>
      <c r="P460" s="217"/>
      <c r="Q460" s="217"/>
      <c r="R460" s="217"/>
      <c r="S460" s="217"/>
      <c r="T460" s="217"/>
      <c r="U460" s="217"/>
      <c r="V460" s="217"/>
      <c r="W460" s="217"/>
      <c r="X460" s="217"/>
      <c r="Y460" s="217"/>
      <c r="Z460" s="217"/>
      <c r="AA460" s="217"/>
    </row>
    <row r="461" spans="1:27" ht="15.75" customHeight="1" x14ac:dyDescent="0.2">
      <c r="A461" s="217"/>
      <c r="B461" s="217"/>
      <c r="C461" s="219"/>
      <c r="D461" s="217"/>
      <c r="E461" s="217"/>
      <c r="F461" s="220"/>
      <c r="G461" s="220"/>
      <c r="H461" s="220"/>
      <c r="I461" s="220"/>
      <c r="J461" s="220"/>
      <c r="K461" s="220"/>
      <c r="L461" s="220"/>
      <c r="M461" s="220"/>
      <c r="N461" s="220"/>
      <c r="O461" s="220"/>
      <c r="P461" s="217"/>
      <c r="Q461" s="217"/>
      <c r="R461" s="217"/>
      <c r="S461" s="217"/>
      <c r="T461" s="217"/>
      <c r="U461" s="217"/>
      <c r="V461" s="217"/>
      <c r="W461" s="217"/>
      <c r="X461" s="217"/>
      <c r="Y461" s="217"/>
      <c r="Z461" s="217"/>
      <c r="AA461" s="217"/>
    </row>
    <row r="462" spans="1:27" ht="15.75" customHeight="1" x14ac:dyDescent="0.2">
      <c r="A462" s="217"/>
      <c r="B462" s="217"/>
      <c r="C462" s="219"/>
      <c r="D462" s="217"/>
      <c r="E462" s="217"/>
      <c r="F462" s="220"/>
      <c r="G462" s="220"/>
      <c r="H462" s="220"/>
      <c r="I462" s="220"/>
      <c r="J462" s="220"/>
      <c r="K462" s="220"/>
      <c r="L462" s="220"/>
      <c r="M462" s="220"/>
      <c r="N462" s="220"/>
      <c r="O462" s="220"/>
      <c r="P462" s="217"/>
      <c r="Q462" s="217"/>
      <c r="R462" s="217"/>
      <c r="S462" s="217"/>
      <c r="T462" s="217"/>
      <c r="U462" s="217"/>
      <c r="V462" s="217"/>
      <c r="W462" s="217"/>
      <c r="X462" s="217"/>
      <c r="Y462" s="217"/>
      <c r="Z462" s="217"/>
      <c r="AA462" s="217"/>
    </row>
    <row r="463" spans="1:27" ht="15.75" customHeight="1" x14ac:dyDescent="0.2">
      <c r="A463" s="217"/>
      <c r="B463" s="217"/>
      <c r="C463" s="219"/>
      <c r="D463" s="217"/>
      <c r="E463" s="217"/>
      <c r="F463" s="220"/>
      <c r="G463" s="220"/>
      <c r="H463" s="220"/>
      <c r="I463" s="220"/>
      <c r="J463" s="220"/>
      <c r="K463" s="220"/>
      <c r="L463" s="220"/>
      <c r="M463" s="220"/>
      <c r="N463" s="220"/>
      <c r="O463" s="220"/>
      <c r="P463" s="217"/>
      <c r="Q463" s="217"/>
      <c r="R463" s="217"/>
      <c r="S463" s="217"/>
      <c r="T463" s="217"/>
      <c r="U463" s="217"/>
      <c r="V463" s="217"/>
      <c r="W463" s="217"/>
      <c r="X463" s="217"/>
      <c r="Y463" s="217"/>
      <c r="Z463" s="217"/>
      <c r="AA463" s="217"/>
    </row>
    <row r="464" spans="1:27" ht="15.75" customHeight="1" x14ac:dyDescent="0.2">
      <c r="A464" s="217"/>
      <c r="B464" s="217"/>
      <c r="C464" s="219"/>
      <c r="D464" s="217"/>
      <c r="E464" s="217"/>
      <c r="F464" s="220"/>
      <c r="G464" s="220"/>
      <c r="H464" s="220"/>
      <c r="I464" s="220"/>
      <c r="J464" s="220"/>
      <c r="K464" s="220"/>
      <c r="L464" s="220"/>
      <c r="M464" s="220"/>
      <c r="N464" s="220"/>
      <c r="O464" s="220"/>
      <c r="P464" s="217"/>
      <c r="Q464" s="217"/>
      <c r="R464" s="217"/>
      <c r="S464" s="217"/>
      <c r="T464" s="217"/>
      <c r="U464" s="217"/>
      <c r="V464" s="217"/>
      <c r="W464" s="217"/>
      <c r="X464" s="217"/>
      <c r="Y464" s="217"/>
      <c r="Z464" s="217"/>
      <c r="AA464" s="217"/>
    </row>
    <row r="465" spans="1:27" ht="15.75" customHeight="1" x14ac:dyDescent="0.2">
      <c r="A465" s="217"/>
      <c r="B465" s="217"/>
      <c r="C465" s="219"/>
      <c r="D465" s="217"/>
      <c r="E465" s="217"/>
      <c r="F465" s="220"/>
      <c r="G465" s="220"/>
      <c r="H465" s="220"/>
      <c r="I465" s="220"/>
      <c r="J465" s="220"/>
      <c r="K465" s="220"/>
      <c r="L465" s="220"/>
      <c r="M465" s="220"/>
      <c r="N465" s="220"/>
      <c r="O465" s="220"/>
      <c r="P465" s="217"/>
      <c r="Q465" s="217"/>
      <c r="R465" s="217"/>
      <c r="S465" s="217"/>
      <c r="T465" s="217"/>
      <c r="U465" s="217"/>
      <c r="V465" s="217"/>
      <c r="W465" s="217"/>
      <c r="X465" s="217"/>
      <c r="Y465" s="217"/>
      <c r="Z465" s="217"/>
      <c r="AA465" s="217"/>
    </row>
    <row r="466" spans="1:27" ht="15.75" customHeight="1" x14ac:dyDescent="0.2">
      <c r="A466" s="217"/>
      <c r="B466" s="217"/>
      <c r="C466" s="219"/>
      <c r="D466" s="217"/>
      <c r="E466" s="217"/>
      <c r="F466" s="220"/>
      <c r="G466" s="220"/>
      <c r="H466" s="220"/>
      <c r="I466" s="220"/>
      <c r="J466" s="220"/>
      <c r="K466" s="220"/>
      <c r="L466" s="220"/>
      <c r="M466" s="220"/>
      <c r="N466" s="220"/>
      <c r="O466" s="220"/>
      <c r="P466" s="217"/>
      <c r="Q466" s="217"/>
      <c r="R466" s="217"/>
      <c r="S466" s="217"/>
      <c r="T466" s="217"/>
      <c r="U466" s="217"/>
      <c r="V466" s="217"/>
      <c r="W466" s="217"/>
      <c r="X466" s="217"/>
      <c r="Y466" s="217"/>
      <c r="Z466" s="217"/>
      <c r="AA466" s="217"/>
    </row>
    <row r="467" spans="1:27" ht="15.75" customHeight="1" x14ac:dyDescent="0.2">
      <c r="A467" s="217"/>
      <c r="B467" s="217"/>
      <c r="C467" s="219"/>
      <c r="D467" s="217"/>
      <c r="E467" s="217"/>
      <c r="F467" s="220"/>
      <c r="G467" s="220"/>
      <c r="H467" s="220"/>
      <c r="I467" s="220"/>
      <c r="J467" s="220"/>
      <c r="K467" s="220"/>
      <c r="L467" s="220"/>
      <c r="M467" s="220"/>
      <c r="N467" s="220"/>
      <c r="O467" s="220"/>
      <c r="P467" s="217"/>
      <c r="Q467" s="217"/>
      <c r="R467" s="217"/>
      <c r="S467" s="217"/>
      <c r="T467" s="217"/>
      <c r="U467" s="217"/>
      <c r="V467" s="217"/>
      <c r="W467" s="217"/>
      <c r="X467" s="217"/>
      <c r="Y467" s="217"/>
      <c r="Z467" s="217"/>
      <c r="AA467" s="217"/>
    </row>
    <row r="468" spans="1:27" ht="15.75" customHeight="1" x14ac:dyDescent="0.2">
      <c r="A468" s="217"/>
      <c r="B468" s="217"/>
      <c r="C468" s="219"/>
      <c r="D468" s="217"/>
      <c r="E468" s="217"/>
      <c r="F468" s="220"/>
      <c r="G468" s="220"/>
      <c r="H468" s="220"/>
      <c r="I468" s="220"/>
      <c r="J468" s="220"/>
      <c r="K468" s="220"/>
      <c r="L468" s="220"/>
      <c r="M468" s="220"/>
      <c r="N468" s="220"/>
      <c r="O468" s="220"/>
      <c r="P468" s="217"/>
      <c r="Q468" s="217"/>
      <c r="R468" s="217"/>
      <c r="S468" s="217"/>
      <c r="T468" s="217"/>
      <c r="U468" s="217"/>
      <c r="V468" s="217"/>
      <c r="W468" s="217"/>
      <c r="X468" s="217"/>
      <c r="Y468" s="217"/>
      <c r="Z468" s="217"/>
      <c r="AA468" s="217"/>
    </row>
    <row r="469" spans="1:27" ht="15.75" customHeight="1" x14ac:dyDescent="0.2">
      <c r="A469" s="217"/>
      <c r="B469" s="217"/>
      <c r="C469" s="219"/>
      <c r="D469" s="217"/>
      <c r="E469" s="217"/>
      <c r="F469" s="220"/>
      <c r="G469" s="220"/>
      <c r="H469" s="220"/>
      <c r="I469" s="220"/>
      <c r="J469" s="220"/>
      <c r="K469" s="220"/>
      <c r="L469" s="220"/>
      <c r="M469" s="220"/>
      <c r="N469" s="220"/>
      <c r="O469" s="220"/>
      <c r="P469" s="217"/>
      <c r="Q469" s="217"/>
      <c r="R469" s="217"/>
      <c r="S469" s="217"/>
      <c r="T469" s="217"/>
      <c r="U469" s="217"/>
      <c r="V469" s="217"/>
      <c r="W469" s="217"/>
      <c r="X469" s="217"/>
      <c r="Y469" s="217"/>
      <c r="Z469" s="217"/>
      <c r="AA469" s="217"/>
    </row>
    <row r="470" spans="1:27" ht="15.75" customHeight="1" x14ac:dyDescent="0.2">
      <c r="A470" s="217"/>
      <c r="B470" s="217"/>
      <c r="C470" s="219"/>
      <c r="D470" s="217"/>
      <c r="E470" s="217"/>
      <c r="F470" s="220"/>
      <c r="G470" s="220"/>
      <c r="H470" s="220"/>
      <c r="I470" s="220"/>
      <c r="J470" s="220"/>
      <c r="K470" s="220"/>
      <c r="L470" s="220"/>
      <c r="M470" s="220"/>
      <c r="N470" s="220"/>
      <c r="O470" s="220"/>
      <c r="P470" s="217"/>
      <c r="Q470" s="217"/>
      <c r="R470" s="217"/>
      <c r="S470" s="217"/>
      <c r="T470" s="217"/>
      <c r="U470" s="217"/>
      <c r="V470" s="217"/>
      <c r="W470" s="217"/>
      <c r="X470" s="217"/>
      <c r="Y470" s="217"/>
      <c r="Z470" s="217"/>
      <c r="AA470" s="217"/>
    </row>
    <row r="471" spans="1:27" ht="15.75" customHeight="1" x14ac:dyDescent="0.2">
      <c r="A471" s="217"/>
      <c r="B471" s="217"/>
      <c r="C471" s="219"/>
      <c r="D471" s="217"/>
      <c r="E471" s="217"/>
      <c r="F471" s="220"/>
      <c r="G471" s="220"/>
      <c r="H471" s="220"/>
      <c r="I471" s="220"/>
      <c r="J471" s="220"/>
      <c r="K471" s="220"/>
      <c r="L471" s="220"/>
      <c r="M471" s="220"/>
      <c r="N471" s="220"/>
      <c r="O471" s="220"/>
      <c r="P471" s="217"/>
      <c r="Q471" s="217"/>
      <c r="R471" s="217"/>
      <c r="S471" s="217"/>
      <c r="T471" s="217"/>
      <c r="U471" s="217"/>
      <c r="V471" s="217"/>
      <c r="W471" s="217"/>
      <c r="X471" s="217"/>
      <c r="Y471" s="217"/>
      <c r="Z471" s="217"/>
      <c r="AA471" s="217"/>
    </row>
    <row r="472" spans="1:27" ht="15.75" customHeight="1" x14ac:dyDescent="0.2">
      <c r="A472" s="217"/>
      <c r="B472" s="217"/>
      <c r="C472" s="219"/>
      <c r="D472" s="217"/>
      <c r="E472" s="217"/>
      <c r="F472" s="220"/>
      <c r="G472" s="220"/>
      <c r="H472" s="220"/>
      <c r="I472" s="220"/>
      <c r="J472" s="220"/>
      <c r="K472" s="220"/>
      <c r="L472" s="220"/>
      <c r="M472" s="220"/>
      <c r="N472" s="220"/>
      <c r="O472" s="220"/>
      <c r="P472" s="217"/>
      <c r="Q472" s="217"/>
      <c r="R472" s="217"/>
      <c r="S472" s="217"/>
      <c r="T472" s="217"/>
      <c r="U472" s="217"/>
      <c r="V472" s="217"/>
      <c r="W472" s="217"/>
      <c r="X472" s="217"/>
      <c r="Y472" s="217"/>
      <c r="Z472" s="217"/>
      <c r="AA472" s="217"/>
    </row>
    <row r="473" spans="1:27" ht="15.75" customHeight="1" x14ac:dyDescent="0.2">
      <c r="A473" s="217"/>
      <c r="B473" s="217"/>
      <c r="C473" s="219"/>
      <c r="D473" s="217"/>
      <c r="E473" s="217"/>
      <c r="F473" s="220"/>
      <c r="G473" s="220"/>
      <c r="H473" s="220"/>
      <c r="I473" s="220"/>
      <c r="J473" s="220"/>
      <c r="K473" s="220"/>
      <c r="L473" s="220"/>
      <c r="M473" s="220"/>
      <c r="N473" s="220"/>
      <c r="O473" s="220"/>
      <c r="P473" s="217"/>
      <c r="Q473" s="217"/>
      <c r="R473" s="217"/>
      <c r="S473" s="217"/>
      <c r="T473" s="217"/>
      <c r="U473" s="217"/>
      <c r="V473" s="217"/>
      <c r="W473" s="217"/>
      <c r="X473" s="217"/>
      <c r="Y473" s="217"/>
      <c r="Z473" s="217"/>
      <c r="AA473" s="217"/>
    </row>
    <row r="474" spans="1:27" ht="15.75" customHeight="1" x14ac:dyDescent="0.2">
      <c r="A474" s="217"/>
      <c r="B474" s="217"/>
      <c r="C474" s="219"/>
      <c r="D474" s="217"/>
      <c r="E474" s="217"/>
      <c r="F474" s="220"/>
      <c r="G474" s="220"/>
      <c r="H474" s="220"/>
      <c r="I474" s="220"/>
      <c r="J474" s="220"/>
      <c r="K474" s="220"/>
      <c r="L474" s="220"/>
      <c r="M474" s="220"/>
      <c r="N474" s="220"/>
      <c r="O474" s="220"/>
      <c r="P474" s="217"/>
      <c r="Q474" s="217"/>
      <c r="R474" s="217"/>
      <c r="S474" s="217"/>
      <c r="T474" s="217"/>
      <c r="U474" s="217"/>
      <c r="V474" s="217"/>
      <c r="W474" s="217"/>
      <c r="X474" s="217"/>
      <c r="Y474" s="217"/>
      <c r="Z474" s="217"/>
      <c r="AA474" s="217"/>
    </row>
    <row r="475" spans="1:27" ht="15.75" customHeight="1" x14ac:dyDescent="0.2">
      <c r="A475" s="217"/>
      <c r="B475" s="217"/>
      <c r="C475" s="219"/>
      <c r="D475" s="217"/>
      <c r="E475" s="217"/>
      <c r="F475" s="220"/>
      <c r="G475" s="220"/>
      <c r="H475" s="220"/>
      <c r="I475" s="220"/>
      <c r="J475" s="220"/>
      <c r="K475" s="220"/>
      <c r="L475" s="220"/>
      <c r="M475" s="220"/>
      <c r="N475" s="220"/>
      <c r="O475" s="220"/>
      <c r="P475" s="217"/>
      <c r="Q475" s="217"/>
      <c r="R475" s="217"/>
      <c r="S475" s="217"/>
      <c r="T475" s="217"/>
      <c r="U475" s="217"/>
      <c r="V475" s="217"/>
      <c r="W475" s="217"/>
      <c r="X475" s="217"/>
      <c r="Y475" s="217"/>
      <c r="Z475" s="217"/>
      <c r="AA475" s="217"/>
    </row>
    <row r="476" spans="1:27" ht="15.75" customHeight="1" x14ac:dyDescent="0.2">
      <c r="A476" s="217"/>
      <c r="B476" s="217"/>
      <c r="C476" s="219"/>
      <c r="D476" s="217"/>
      <c r="E476" s="217"/>
      <c r="F476" s="220"/>
      <c r="G476" s="220"/>
      <c r="H476" s="220"/>
      <c r="I476" s="220"/>
      <c r="J476" s="220"/>
      <c r="K476" s="220"/>
      <c r="L476" s="220"/>
      <c r="M476" s="220"/>
      <c r="N476" s="220"/>
      <c r="O476" s="220"/>
      <c r="P476" s="217"/>
      <c r="Q476" s="217"/>
      <c r="R476" s="217"/>
      <c r="S476" s="217"/>
      <c r="T476" s="217"/>
      <c r="U476" s="217"/>
      <c r="V476" s="217"/>
      <c r="W476" s="217"/>
      <c r="X476" s="217"/>
      <c r="Y476" s="217"/>
      <c r="Z476" s="217"/>
      <c r="AA476" s="217"/>
    </row>
    <row r="477" spans="1:27" ht="15.75" customHeight="1" x14ac:dyDescent="0.2">
      <c r="A477" s="217"/>
      <c r="B477" s="217"/>
      <c r="C477" s="219"/>
      <c r="D477" s="217"/>
      <c r="E477" s="217"/>
      <c r="F477" s="220"/>
      <c r="G477" s="220"/>
      <c r="H477" s="220"/>
      <c r="I477" s="220"/>
      <c r="J477" s="220"/>
      <c r="K477" s="220"/>
      <c r="L477" s="220"/>
      <c r="M477" s="220"/>
      <c r="N477" s="220"/>
      <c r="O477" s="220"/>
      <c r="P477" s="217"/>
      <c r="Q477" s="217"/>
      <c r="R477" s="217"/>
      <c r="S477" s="217"/>
      <c r="T477" s="217"/>
      <c r="U477" s="217"/>
      <c r="V477" s="217"/>
      <c r="W477" s="217"/>
      <c r="X477" s="217"/>
      <c r="Y477" s="217"/>
      <c r="Z477" s="217"/>
      <c r="AA477" s="217"/>
    </row>
    <row r="478" spans="1:27" ht="15.75" customHeight="1" x14ac:dyDescent="0.2">
      <c r="A478" s="217"/>
      <c r="B478" s="217"/>
      <c r="C478" s="219"/>
      <c r="D478" s="217"/>
      <c r="E478" s="217"/>
      <c r="F478" s="220"/>
      <c r="G478" s="220"/>
      <c r="H478" s="220"/>
      <c r="I478" s="220"/>
      <c r="J478" s="220"/>
      <c r="K478" s="220"/>
      <c r="L478" s="220"/>
      <c r="M478" s="220"/>
      <c r="N478" s="220"/>
      <c r="O478" s="220"/>
      <c r="P478" s="217"/>
      <c r="Q478" s="217"/>
      <c r="R478" s="217"/>
      <c r="S478" s="217"/>
      <c r="T478" s="217"/>
      <c r="U478" s="217"/>
      <c r="V478" s="217"/>
      <c r="W478" s="217"/>
      <c r="X478" s="217"/>
      <c r="Y478" s="217"/>
      <c r="Z478" s="217"/>
      <c r="AA478" s="217"/>
    </row>
    <row r="479" spans="1:27" ht="15.75" customHeight="1" x14ac:dyDescent="0.2">
      <c r="A479" s="217"/>
      <c r="B479" s="217"/>
      <c r="C479" s="219"/>
      <c r="D479" s="217"/>
      <c r="E479" s="217"/>
      <c r="F479" s="220"/>
      <c r="G479" s="220"/>
      <c r="H479" s="220"/>
      <c r="I479" s="220"/>
      <c r="J479" s="220"/>
      <c r="K479" s="220"/>
      <c r="L479" s="220"/>
      <c r="M479" s="220"/>
      <c r="N479" s="220"/>
      <c r="O479" s="220"/>
      <c r="P479" s="217"/>
      <c r="Q479" s="217"/>
      <c r="R479" s="217"/>
      <c r="S479" s="217"/>
      <c r="T479" s="217"/>
      <c r="U479" s="217"/>
      <c r="V479" s="217"/>
      <c r="W479" s="217"/>
      <c r="X479" s="217"/>
      <c r="Y479" s="217"/>
      <c r="Z479" s="217"/>
      <c r="AA479" s="217"/>
    </row>
    <row r="480" spans="1:27" ht="15.75" customHeight="1" x14ac:dyDescent="0.2">
      <c r="A480" s="217"/>
      <c r="B480" s="217"/>
      <c r="C480" s="219"/>
      <c r="D480" s="217"/>
      <c r="E480" s="217"/>
      <c r="F480" s="220"/>
      <c r="G480" s="220"/>
      <c r="H480" s="220"/>
      <c r="I480" s="220"/>
      <c r="J480" s="220"/>
      <c r="K480" s="220"/>
      <c r="L480" s="220"/>
      <c r="M480" s="220"/>
      <c r="N480" s="220"/>
      <c r="O480" s="220"/>
      <c r="P480" s="217"/>
      <c r="Q480" s="217"/>
      <c r="R480" s="217"/>
      <c r="S480" s="217"/>
      <c r="T480" s="217"/>
      <c r="U480" s="217"/>
      <c r="V480" s="217"/>
      <c r="W480" s="217"/>
      <c r="X480" s="217"/>
      <c r="Y480" s="217"/>
      <c r="Z480" s="217"/>
      <c r="AA480" s="217"/>
    </row>
    <row r="481" spans="1:27" ht="15.75" customHeight="1" x14ac:dyDescent="0.2">
      <c r="A481" s="217"/>
      <c r="B481" s="217"/>
      <c r="C481" s="219"/>
      <c r="D481" s="217"/>
      <c r="E481" s="217"/>
      <c r="F481" s="220"/>
      <c r="G481" s="220"/>
      <c r="H481" s="220"/>
      <c r="I481" s="220"/>
      <c r="J481" s="220"/>
      <c r="K481" s="220"/>
      <c r="L481" s="220"/>
      <c r="M481" s="220"/>
      <c r="N481" s="220"/>
      <c r="O481" s="220"/>
      <c r="P481" s="217"/>
      <c r="Q481" s="217"/>
      <c r="R481" s="217"/>
      <c r="S481" s="217"/>
      <c r="T481" s="217"/>
      <c r="U481" s="217"/>
      <c r="V481" s="217"/>
      <c r="W481" s="217"/>
      <c r="X481" s="217"/>
      <c r="Y481" s="217"/>
      <c r="Z481" s="217"/>
      <c r="AA481" s="217"/>
    </row>
    <row r="482" spans="1:27" ht="15.75" customHeight="1" x14ac:dyDescent="0.2">
      <c r="A482" s="217"/>
      <c r="B482" s="217"/>
      <c r="C482" s="219"/>
      <c r="D482" s="217"/>
      <c r="E482" s="217"/>
      <c r="F482" s="220"/>
      <c r="G482" s="220"/>
      <c r="H482" s="220"/>
      <c r="I482" s="220"/>
      <c r="J482" s="220"/>
      <c r="K482" s="220"/>
      <c r="L482" s="220"/>
      <c r="M482" s="220"/>
      <c r="N482" s="220"/>
      <c r="O482" s="220"/>
      <c r="P482" s="217"/>
      <c r="Q482" s="217"/>
      <c r="R482" s="217"/>
      <c r="S482" s="217"/>
      <c r="T482" s="217"/>
      <c r="U482" s="217"/>
      <c r="V482" s="217"/>
      <c r="W482" s="217"/>
      <c r="X482" s="217"/>
      <c r="Y482" s="217"/>
      <c r="Z482" s="217"/>
      <c r="AA482" s="217"/>
    </row>
    <row r="483" spans="1:27" ht="15.75" customHeight="1" x14ac:dyDescent="0.2">
      <c r="A483" s="217"/>
      <c r="B483" s="217"/>
      <c r="C483" s="219"/>
      <c r="D483" s="217"/>
      <c r="E483" s="217"/>
      <c r="F483" s="220"/>
      <c r="G483" s="220"/>
      <c r="H483" s="220"/>
      <c r="I483" s="220"/>
      <c r="J483" s="220"/>
      <c r="K483" s="220"/>
      <c r="L483" s="220"/>
      <c r="M483" s="220"/>
      <c r="N483" s="220"/>
      <c r="O483" s="220"/>
      <c r="P483" s="217"/>
      <c r="Q483" s="217"/>
      <c r="R483" s="217"/>
      <c r="S483" s="217"/>
      <c r="T483" s="217"/>
      <c r="U483" s="217"/>
      <c r="V483" s="217"/>
      <c r="W483" s="217"/>
      <c r="X483" s="217"/>
      <c r="Y483" s="217"/>
      <c r="Z483" s="217"/>
      <c r="AA483" s="217"/>
    </row>
    <row r="484" spans="1:27" ht="15.75" customHeight="1" x14ac:dyDescent="0.2">
      <c r="A484" s="217"/>
      <c r="B484" s="217"/>
      <c r="C484" s="219"/>
      <c r="D484" s="217"/>
      <c r="E484" s="217"/>
      <c r="F484" s="220"/>
      <c r="G484" s="220"/>
      <c r="H484" s="220"/>
      <c r="I484" s="220"/>
      <c r="J484" s="220"/>
      <c r="K484" s="220"/>
      <c r="L484" s="220"/>
      <c r="M484" s="220"/>
      <c r="N484" s="220"/>
      <c r="O484" s="220"/>
      <c r="P484" s="217"/>
      <c r="Q484" s="217"/>
      <c r="R484" s="217"/>
      <c r="S484" s="217"/>
      <c r="T484" s="217"/>
      <c r="U484" s="217"/>
      <c r="V484" s="217"/>
      <c r="W484" s="217"/>
      <c r="X484" s="217"/>
      <c r="Y484" s="217"/>
      <c r="Z484" s="217"/>
      <c r="AA484" s="217"/>
    </row>
    <row r="485" spans="1:27" ht="15.75" customHeight="1" x14ac:dyDescent="0.2">
      <c r="A485" s="217"/>
      <c r="B485" s="217"/>
      <c r="C485" s="219"/>
      <c r="D485" s="217"/>
      <c r="E485" s="217"/>
      <c r="F485" s="220"/>
      <c r="G485" s="220"/>
      <c r="H485" s="220"/>
      <c r="I485" s="220"/>
      <c r="J485" s="220"/>
      <c r="K485" s="220"/>
      <c r="L485" s="220"/>
      <c r="M485" s="220"/>
      <c r="N485" s="220"/>
      <c r="O485" s="220"/>
      <c r="P485" s="217"/>
      <c r="Q485" s="217"/>
      <c r="R485" s="217"/>
      <c r="S485" s="217"/>
      <c r="T485" s="217"/>
      <c r="U485" s="217"/>
      <c r="V485" s="217"/>
      <c r="W485" s="217"/>
      <c r="X485" s="217"/>
      <c r="Y485" s="217"/>
      <c r="Z485" s="217"/>
      <c r="AA485" s="217"/>
    </row>
    <row r="486" spans="1:27" ht="15.75" customHeight="1" x14ac:dyDescent="0.2">
      <c r="A486" s="217"/>
      <c r="B486" s="217"/>
      <c r="C486" s="219"/>
      <c r="D486" s="217"/>
      <c r="E486" s="217"/>
      <c r="F486" s="220"/>
      <c r="G486" s="220"/>
      <c r="H486" s="220"/>
      <c r="I486" s="220"/>
      <c r="J486" s="220"/>
      <c r="K486" s="220"/>
      <c r="L486" s="220"/>
      <c r="M486" s="220"/>
      <c r="N486" s="220"/>
      <c r="O486" s="220"/>
      <c r="P486" s="217"/>
      <c r="Q486" s="217"/>
      <c r="R486" s="217"/>
      <c r="S486" s="217"/>
      <c r="T486" s="217"/>
      <c r="U486" s="217"/>
      <c r="V486" s="217"/>
      <c r="W486" s="217"/>
      <c r="X486" s="217"/>
      <c r="Y486" s="217"/>
      <c r="Z486" s="217"/>
      <c r="AA486" s="217"/>
    </row>
    <row r="487" spans="1:27" ht="15.75" customHeight="1" x14ac:dyDescent="0.2">
      <c r="A487" s="217"/>
      <c r="B487" s="217"/>
      <c r="C487" s="219"/>
      <c r="D487" s="217"/>
      <c r="E487" s="217"/>
      <c r="F487" s="220"/>
      <c r="G487" s="220"/>
      <c r="H487" s="220"/>
      <c r="I487" s="220"/>
      <c r="J487" s="220"/>
      <c r="K487" s="220"/>
      <c r="L487" s="220"/>
      <c r="M487" s="220"/>
      <c r="N487" s="220"/>
      <c r="O487" s="220"/>
      <c r="P487" s="217"/>
      <c r="Q487" s="217"/>
      <c r="R487" s="217"/>
      <c r="S487" s="217"/>
      <c r="T487" s="217"/>
      <c r="U487" s="217"/>
      <c r="V487" s="217"/>
      <c r="W487" s="217"/>
      <c r="X487" s="217"/>
      <c r="Y487" s="217"/>
      <c r="Z487" s="217"/>
      <c r="AA487" s="217"/>
    </row>
    <row r="488" spans="1:27" ht="15.75" customHeight="1" x14ac:dyDescent="0.2">
      <c r="A488" s="217"/>
      <c r="B488" s="217"/>
      <c r="C488" s="219"/>
      <c r="D488" s="217"/>
      <c r="E488" s="217"/>
      <c r="F488" s="220"/>
      <c r="G488" s="220"/>
      <c r="H488" s="220"/>
      <c r="I488" s="220"/>
      <c r="J488" s="220"/>
      <c r="K488" s="220"/>
      <c r="L488" s="220"/>
      <c r="M488" s="220"/>
      <c r="N488" s="220"/>
      <c r="O488" s="220"/>
      <c r="P488" s="217"/>
      <c r="Q488" s="217"/>
      <c r="R488" s="217"/>
      <c r="S488" s="217"/>
      <c r="T488" s="217"/>
      <c r="U488" s="217"/>
      <c r="V488" s="217"/>
      <c r="W488" s="217"/>
      <c r="X488" s="217"/>
      <c r="Y488" s="217"/>
      <c r="Z488" s="217"/>
      <c r="AA488" s="217"/>
    </row>
    <row r="489" spans="1:27" ht="15.75" customHeight="1" x14ac:dyDescent="0.2">
      <c r="A489" s="217"/>
      <c r="B489" s="217"/>
      <c r="C489" s="219"/>
      <c r="D489" s="217"/>
      <c r="E489" s="217"/>
      <c r="F489" s="220"/>
      <c r="G489" s="220"/>
      <c r="H489" s="220"/>
      <c r="I489" s="220"/>
      <c r="J489" s="220"/>
      <c r="K489" s="220"/>
      <c r="L489" s="220"/>
      <c r="M489" s="220"/>
      <c r="N489" s="220"/>
      <c r="O489" s="220"/>
      <c r="P489" s="217"/>
      <c r="Q489" s="217"/>
      <c r="R489" s="217"/>
      <c r="S489" s="217"/>
      <c r="T489" s="217"/>
      <c r="U489" s="217"/>
      <c r="V489" s="217"/>
      <c r="W489" s="217"/>
      <c r="X489" s="217"/>
      <c r="Y489" s="217"/>
      <c r="Z489" s="217"/>
      <c r="AA489" s="217"/>
    </row>
    <row r="490" spans="1:27" ht="15.75" customHeight="1" x14ac:dyDescent="0.2">
      <c r="A490" s="217"/>
      <c r="B490" s="217"/>
      <c r="C490" s="219"/>
      <c r="D490" s="217"/>
      <c r="E490" s="217"/>
      <c r="F490" s="220"/>
      <c r="G490" s="220"/>
      <c r="H490" s="220"/>
      <c r="I490" s="220"/>
      <c r="J490" s="220"/>
      <c r="K490" s="220"/>
      <c r="L490" s="220"/>
      <c r="M490" s="220"/>
      <c r="N490" s="220"/>
      <c r="O490" s="220"/>
      <c r="P490" s="217"/>
      <c r="Q490" s="217"/>
      <c r="R490" s="217"/>
      <c r="S490" s="217"/>
      <c r="T490" s="217"/>
      <c r="U490" s="217"/>
      <c r="V490" s="217"/>
      <c r="W490" s="217"/>
      <c r="X490" s="217"/>
      <c r="Y490" s="217"/>
      <c r="Z490" s="217"/>
      <c r="AA490" s="217"/>
    </row>
    <row r="491" spans="1:27" ht="15.75" customHeight="1" x14ac:dyDescent="0.2">
      <c r="A491" s="217"/>
      <c r="B491" s="217"/>
      <c r="C491" s="219"/>
      <c r="D491" s="217"/>
      <c r="E491" s="217"/>
      <c r="F491" s="220"/>
      <c r="G491" s="220"/>
      <c r="H491" s="220"/>
      <c r="I491" s="220"/>
      <c r="J491" s="220"/>
      <c r="K491" s="220"/>
      <c r="L491" s="220"/>
      <c r="M491" s="220"/>
      <c r="N491" s="220"/>
      <c r="O491" s="220"/>
      <c r="P491" s="217"/>
      <c r="Q491" s="217"/>
      <c r="R491" s="217"/>
      <c r="S491" s="217"/>
      <c r="T491" s="217"/>
      <c r="U491" s="217"/>
      <c r="V491" s="217"/>
      <c r="W491" s="217"/>
      <c r="X491" s="217"/>
      <c r="Y491" s="217"/>
      <c r="Z491" s="217"/>
      <c r="AA491" s="217"/>
    </row>
    <row r="492" spans="1:27" ht="15.75" customHeight="1" x14ac:dyDescent="0.2">
      <c r="A492" s="217"/>
      <c r="B492" s="217"/>
      <c r="C492" s="219"/>
      <c r="D492" s="217"/>
      <c r="E492" s="217"/>
      <c r="F492" s="220"/>
      <c r="G492" s="220"/>
      <c r="H492" s="220"/>
      <c r="I492" s="220"/>
      <c r="J492" s="220"/>
      <c r="K492" s="220"/>
      <c r="L492" s="220"/>
      <c r="M492" s="220"/>
      <c r="N492" s="220"/>
      <c r="O492" s="220"/>
      <c r="P492" s="217"/>
      <c r="Q492" s="217"/>
      <c r="R492" s="217"/>
      <c r="S492" s="217"/>
      <c r="T492" s="217"/>
      <c r="U492" s="217"/>
      <c r="V492" s="217"/>
      <c r="W492" s="217"/>
      <c r="X492" s="217"/>
      <c r="Y492" s="217"/>
      <c r="Z492" s="217"/>
      <c r="AA492" s="217"/>
    </row>
    <row r="493" spans="1:27" ht="15.75" customHeight="1" x14ac:dyDescent="0.2">
      <c r="A493" s="217"/>
      <c r="B493" s="217"/>
      <c r="C493" s="219"/>
      <c r="D493" s="217"/>
      <c r="E493" s="217"/>
      <c r="F493" s="220"/>
      <c r="G493" s="220"/>
      <c r="H493" s="220"/>
      <c r="I493" s="220"/>
      <c r="J493" s="220"/>
      <c r="K493" s="220"/>
      <c r="L493" s="220"/>
      <c r="M493" s="220"/>
      <c r="N493" s="220"/>
      <c r="O493" s="220"/>
      <c r="P493" s="217"/>
      <c r="Q493" s="217"/>
      <c r="R493" s="217"/>
      <c r="S493" s="217"/>
      <c r="T493" s="217"/>
      <c r="U493" s="217"/>
      <c r="V493" s="217"/>
      <c r="W493" s="217"/>
      <c r="X493" s="217"/>
      <c r="Y493" s="217"/>
      <c r="Z493" s="217"/>
      <c r="AA493" s="217"/>
    </row>
    <row r="494" spans="1:27" ht="15.75" customHeight="1" x14ac:dyDescent="0.2">
      <c r="A494" s="217"/>
      <c r="B494" s="217"/>
      <c r="C494" s="219"/>
      <c r="D494" s="217"/>
      <c r="E494" s="217"/>
      <c r="F494" s="220"/>
      <c r="G494" s="220"/>
      <c r="H494" s="220"/>
      <c r="I494" s="220"/>
      <c r="J494" s="220"/>
      <c r="K494" s="220"/>
      <c r="L494" s="220"/>
      <c r="M494" s="220"/>
      <c r="N494" s="220"/>
      <c r="O494" s="220"/>
      <c r="P494" s="217"/>
      <c r="Q494" s="217"/>
      <c r="R494" s="217"/>
      <c r="S494" s="217"/>
      <c r="T494" s="217"/>
      <c r="U494" s="217"/>
      <c r="V494" s="217"/>
      <c r="W494" s="217"/>
      <c r="X494" s="217"/>
      <c r="Y494" s="217"/>
      <c r="Z494" s="217"/>
      <c r="AA494" s="217"/>
    </row>
    <row r="495" spans="1:27" ht="15.75" customHeight="1" x14ac:dyDescent="0.2">
      <c r="A495" s="217"/>
      <c r="B495" s="217"/>
      <c r="C495" s="219"/>
      <c r="D495" s="217"/>
      <c r="E495" s="217"/>
      <c r="F495" s="220"/>
      <c r="G495" s="220"/>
      <c r="H495" s="220"/>
      <c r="I495" s="220"/>
      <c r="J495" s="220"/>
      <c r="K495" s="220"/>
      <c r="L495" s="220"/>
      <c r="M495" s="220"/>
      <c r="N495" s="220"/>
      <c r="O495" s="220"/>
      <c r="P495" s="217"/>
      <c r="Q495" s="217"/>
      <c r="R495" s="217"/>
      <c r="S495" s="217"/>
      <c r="T495" s="217"/>
      <c r="U495" s="217"/>
      <c r="V495" s="217"/>
      <c r="W495" s="217"/>
      <c r="X495" s="217"/>
      <c r="Y495" s="217"/>
      <c r="Z495" s="217"/>
      <c r="AA495" s="217"/>
    </row>
    <row r="496" spans="1:27" ht="15.75" customHeight="1" x14ac:dyDescent="0.2">
      <c r="A496" s="217"/>
      <c r="B496" s="217"/>
      <c r="C496" s="219"/>
      <c r="D496" s="217"/>
      <c r="E496" s="217"/>
      <c r="F496" s="220"/>
      <c r="G496" s="220"/>
      <c r="H496" s="220"/>
      <c r="I496" s="220"/>
      <c r="J496" s="220"/>
      <c r="K496" s="220"/>
      <c r="L496" s="220"/>
      <c r="M496" s="220"/>
      <c r="N496" s="220"/>
      <c r="O496" s="220"/>
      <c r="P496" s="217"/>
      <c r="Q496" s="217"/>
      <c r="R496" s="217"/>
      <c r="S496" s="217"/>
      <c r="T496" s="217"/>
      <c r="U496" s="217"/>
      <c r="V496" s="217"/>
      <c r="W496" s="217"/>
      <c r="X496" s="217"/>
      <c r="Y496" s="217"/>
      <c r="Z496" s="217"/>
      <c r="AA496" s="217"/>
    </row>
    <row r="497" spans="1:27" ht="15.75" customHeight="1" x14ac:dyDescent="0.2">
      <c r="A497" s="217"/>
      <c r="B497" s="217"/>
      <c r="C497" s="219"/>
      <c r="D497" s="217"/>
      <c r="E497" s="217"/>
      <c r="F497" s="220"/>
      <c r="G497" s="220"/>
      <c r="H497" s="220"/>
      <c r="I497" s="220"/>
      <c r="J497" s="220"/>
      <c r="K497" s="220"/>
      <c r="L497" s="220"/>
      <c r="M497" s="220"/>
      <c r="N497" s="220"/>
      <c r="O497" s="220"/>
      <c r="P497" s="217"/>
      <c r="Q497" s="217"/>
      <c r="R497" s="217"/>
      <c r="S497" s="217"/>
      <c r="T497" s="217"/>
      <c r="U497" s="217"/>
      <c r="V497" s="217"/>
      <c r="W497" s="217"/>
      <c r="X497" s="217"/>
      <c r="Y497" s="217"/>
      <c r="Z497" s="217"/>
      <c r="AA497" s="217"/>
    </row>
    <row r="498" spans="1:27" ht="15.75" customHeight="1" x14ac:dyDescent="0.2">
      <c r="A498" s="217"/>
      <c r="B498" s="217"/>
      <c r="C498" s="219"/>
      <c r="D498" s="217"/>
      <c r="E498" s="217"/>
      <c r="F498" s="220"/>
      <c r="G498" s="220"/>
      <c r="H498" s="220"/>
      <c r="I498" s="220"/>
      <c r="J498" s="220"/>
      <c r="K498" s="220"/>
      <c r="L498" s="220"/>
      <c r="M498" s="220"/>
      <c r="N498" s="220"/>
      <c r="O498" s="220"/>
      <c r="P498" s="217"/>
      <c r="Q498" s="217"/>
      <c r="R498" s="217"/>
      <c r="S498" s="217"/>
      <c r="T498" s="217"/>
      <c r="U498" s="217"/>
      <c r="V498" s="217"/>
      <c r="W498" s="217"/>
      <c r="X498" s="217"/>
      <c r="Y498" s="217"/>
      <c r="Z498" s="217"/>
      <c r="AA498" s="217"/>
    </row>
    <row r="499" spans="1:27" ht="15.75" customHeight="1" x14ac:dyDescent="0.2">
      <c r="A499" s="217"/>
      <c r="B499" s="217"/>
      <c r="C499" s="219"/>
      <c r="D499" s="217"/>
      <c r="E499" s="217"/>
      <c r="F499" s="220"/>
      <c r="G499" s="220"/>
      <c r="H499" s="220"/>
      <c r="I499" s="220"/>
      <c r="J499" s="220"/>
      <c r="K499" s="220"/>
      <c r="L499" s="220"/>
      <c r="M499" s="220"/>
      <c r="N499" s="220"/>
      <c r="O499" s="220"/>
      <c r="P499" s="217"/>
      <c r="Q499" s="217"/>
      <c r="R499" s="217"/>
      <c r="S499" s="217"/>
      <c r="T499" s="217"/>
      <c r="U499" s="217"/>
      <c r="V499" s="217"/>
      <c r="W499" s="217"/>
      <c r="X499" s="217"/>
      <c r="Y499" s="217"/>
      <c r="Z499" s="217"/>
      <c r="AA499" s="217"/>
    </row>
    <row r="500" spans="1:27" ht="15.75" customHeight="1" x14ac:dyDescent="0.2">
      <c r="A500" s="217"/>
      <c r="B500" s="217"/>
      <c r="C500" s="219"/>
      <c r="D500" s="217"/>
      <c r="E500" s="217"/>
      <c r="F500" s="220"/>
      <c r="G500" s="220"/>
      <c r="H500" s="220"/>
      <c r="I500" s="220"/>
      <c r="J500" s="220"/>
      <c r="K500" s="220"/>
      <c r="L500" s="220"/>
      <c r="M500" s="220"/>
      <c r="N500" s="220"/>
      <c r="O500" s="220"/>
      <c r="P500" s="217"/>
      <c r="Q500" s="217"/>
      <c r="R500" s="217"/>
      <c r="S500" s="217"/>
      <c r="T500" s="217"/>
      <c r="U500" s="217"/>
      <c r="V500" s="217"/>
      <c r="W500" s="217"/>
      <c r="X500" s="217"/>
      <c r="Y500" s="217"/>
      <c r="Z500" s="217"/>
      <c r="AA500" s="217"/>
    </row>
    <row r="501" spans="1:27" ht="15.75" customHeight="1" x14ac:dyDescent="0.2">
      <c r="A501" s="217"/>
      <c r="B501" s="217"/>
      <c r="C501" s="219"/>
      <c r="D501" s="217"/>
      <c r="E501" s="217"/>
      <c r="F501" s="220"/>
      <c r="G501" s="220"/>
      <c r="H501" s="220"/>
      <c r="I501" s="220"/>
      <c r="J501" s="220"/>
      <c r="K501" s="220"/>
      <c r="L501" s="220"/>
      <c r="M501" s="220"/>
      <c r="N501" s="220"/>
      <c r="O501" s="220"/>
      <c r="P501" s="217"/>
      <c r="Q501" s="217"/>
      <c r="R501" s="217"/>
      <c r="S501" s="217"/>
      <c r="T501" s="217"/>
      <c r="U501" s="217"/>
      <c r="V501" s="217"/>
      <c r="W501" s="217"/>
      <c r="X501" s="217"/>
      <c r="Y501" s="217"/>
      <c r="Z501" s="217"/>
      <c r="AA501" s="217"/>
    </row>
    <row r="502" spans="1:27" ht="15.75" customHeight="1" x14ac:dyDescent="0.2">
      <c r="A502" s="217"/>
      <c r="B502" s="217"/>
      <c r="C502" s="219"/>
      <c r="D502" s="217"/>
      <c r="E502" s="217"/>
      <c r="F502" s="220"/>
      <c r="G502" s="220"/>
      <c r="H502" s="220"/>
      <c r="I502" s="220"/>
      <c r="J502" s="220"/>
      <c r="K502" s="220"/>
      <c r="L502" s="220"/>
      <c r="M502" s="220"/>
      <c r="N502" s="220"/>
      <c r="O502" s="220"/>
      <c r="P502" s="217"/>
      <c r="Q502" s="217"/>
      <c r="R502" s="217"/>
      <c r="S502" s="217"/>
      <c r="T502" s="217"/>
      <c r="U502" s="217"/>
      <c r="V502" s="217"/>
      <c r="W502" s="217"/>
      <c r="X502" s="217"/>
      <c r="Y502" s="217"/>
      <c r="Z502" s="217"/>
      <c r="AA502" s="217"/>
    </row>
    <row r="503" spans="1:27" ht="15.75" customHeight="1" x14ac:dyDescent="0.2">
      <c r="A503" s="217"/>
      <c r="B503" s="217"/>
      <c r="C503" s="219"/>
      <c r="D503" s="217"/>
      <c r="E503" s="217"/>
      <c r="F503" s="220"/>
      <c r="G503" s="220"/>
      <c r="H503" s="220"/>
      <c r="I503" s="220"/>
      <c r="J503" s="220"/>
      <c r="K503" s="220"/>
      <c r="L503" s="220"/>
      <c r="M503" s="220"/>
      <c r="N503" s="220"/>
      <c r="O503" s="220"/>
      <c r="P503" s="217"/>
      <c r="Q503" s="217"/>
      <c r="R503" s="217"/>
      <c r="S503" s="217"/>
      <c r="T503" s="217"/>
      <c r="U503" s="217"/>
      <c r="V503" s="217"/>
      <c r="W503" s="217"/>
      <c r="X503" s="217"/>
      <c r="Y503" s="217"/>
      <c r="Z503" s="217"/>
      <c r="AA503" s="217"/>
    </row>
    <row r="504" spans="1:27" ht="15.75" customHeight="1" x14ac:dyDescent="0.2">
      <c r="A504" s="217"/>
      <c r="B504" s="217"/>
      <c r="C504" s="219"/>
      <c r="D504" s="217"/>
      <c r="E504" s="217"/>
      <c r="F504" s="220"/>
      <c r="G504" s="220"/>
      <c r="H504" s="220"/>
      <c r="I504" s="220"/>
      <c r="J504" s="220"/>
      <c r="K504" s="220"/>
      <c r="L504" s="220"/>
      <c r="M504" s="220"/>
      <c r="N504" s="220"/>
      <c r="O504" s="220"/>
      <c r="P504" s="217"/>
      <c r="Q504" s="217"/>
      <c r="R504" s="217"/>
      <c r="S504" s="217"/>
      <c r="T504" s="217"/>
      <c r="U504" s="217"/>
      <c r="V504" s="217"/>
      <c r="W504" s="217"/>
      <c r="X504" s="217"/>
      <c r="Y504" s="217"/>
      <c r="Z504" s="217"/>
      <c r="AA504" s="217"/>
    </row>
    <row r="505" spans="1:27" ht="15.75" customHeight="1" x14ac:dyDescent="0.2">
      <c r="A505" s="217"/>
      <c r="B505" s="217"/>
      <c r="C505" s="219"/>
      <c r="D505" s="217"/>
      <c r="E505" s="217"/>
      <c r="F505" s="220"/>
      <c r="G505" s="220"/>
      <c r="H505" s="220"/>
      <c r="I505" s="220"/>
      <c r="J505" s="220"/>
      <c r="K505" s="220"/>
      <c r="L505" s="220"/>
      <c r="M505" s="220"/>
      <c r="N505" s="220"/>
      <c r="O505" s="220"/>
      <c r="P505" s="217"/>
      <c r="Q505" s="217"/>
      <c r="R505" s="217"/>
      <c r="S505" s="217"/>
      <c r="T505" s="217"/>
      <c r="U505" s="217"/>
      <c r="V505" s="217"/>
      <c r="W505" s="217"/>
      <c r="X505" s="217"/>
      <c r="Y505" s="217"/>
      <c r="Z505" s="217"/>
      <c r="AA505" s="217"/>
    </row>
    <row r="506" spans="1:27" ht="15.75" customHeight="1" x14ac:dyDescent="0.2">
      <c r="A506" s="217"/>
      <c r="B506" s="217"/>
      <c r="C506" s="219"/>
      <c r="D506" s="217"/>
      <c r="E506" s="217"/>
      <c r="F506" s="220"/>
      <c r="G506" s="220"/>
      <c r="H506" s="220"/>
      <c r="I506" s="220"/>
      <c r="J506" s="220"/>
      <c r="K506" s="220"/>
      <c r="L506" s="220"/>
      <c r="M506" s="220"/>
      <c r="N506" s="220"/>
      <c r="O506" s="220"/>
      <c r="P506" s="217"/>
      <c r="Q506" s="217"/>
      <c r="R506" s="217"/>
      <c r="S506" s="217"/>
      <c r="T506" s="217"/>
      <c r="U506" s="217"/>
      <c r="V506" s="217"/>
      <c r="W506" s="217"/>
      <c r="X506" s="217"/>
      <c r="Y506" s="217"/>
      <c r="Z506" s="217"/>
      <c r="AA506" s="217"/>
    </row>
    <row r="507" spans="1:27" ht="15.75" customHeight="1" x14ac:dyDescent="0.2">
      <c r="A507" s="217"/>
      <c r="B507" s="217"/>
      <c r="C507" s="219"/>
      <c r="D507" s="217"/>
      <c r="E507" s="217"/>
      <c r="F507" s="220"/>
      <c r="G507" s="220"/>
      <c r="H507" s="220"/>
      <c r="I507" s="220"/>
      <c r="J507" s="220"/>
      <c r="K507" s="220"/>
      <c r="L507" s="220"/>
      <c r="M507" s="220"/>
      <c r="N507" s="220"/>
      <c r="O507" s="220"/>
      <c r="P507" s="217"/>
      <c r="Q507" s="217"/>
      <c r="R507" s="217"/>
      <c r="S507" s="217"/>
      <c r="T507" s="217"/>
      <c r="U507" s="217"/>
      <c r="V507" s="217"/>
      <c r="W507" s="217"/>
      <c r="X507" s="217"/>
      <c r="Y507" s="217"/>
      <c r="Z507" s="217"/>
      <c r="AA507" s="217"/>
    </row>
    <row r="508" spans="1:27" ht="15.75" customHeight="1" x14ac:dyDescent="0.2">
      <c r="A508" s="217"/>
      <c r="B508" s="217"/>
      <c r="C508" s="219"/>
      <c r="D508" s="217"/>
      <c r="E508" s="217"/>
      <c r="F508" s="220"/>
      <c r="G508" s="220"/>
      <c r="H508" s="220"/>
      <c r="I508" s="220"/>
      <c r="J508" s="220"/>
      <c r="K508" s="220"/>
      <c r="L508" s="220"/>
      <c r="M508" s="220"/>
      <c r="N508" s="220"/>
      <c r="O508" s="220"/>
      <c r="P508" s="217"/>
      <c r="Q508" s="217"/>
      <c r="R508" s="217"/>
      <c r="S508" s="217"/>
      <c r="T508" s="217"/>
      <c r="U508" s="217"/>
      <c r="V508" s="217"/>
      <c r="W508" s="217"/>
      <c r="X508" s="217"/>
      <c r="Y508" s="217"/>
      <c r="Z508" s="217"/>
      <c r="AA508" s="217"/>
    </row>
    <row r="509" spans="1:27" ht="15.75" customHeight="1" x14ac:dyDescent="0.2">
      <c r="A509" s="217"/>
      <c r="B509" s="217"/>
      <c r="C509" s="219"/>
      <c r="D509" s="217"/>
      <c r="E509" s="217"/>
      <c r="F509" s="220"/>
      <c r="G509" s="220"/>
      <c r="H509" s="220"/>
      <c r="I509" s="220"/>
      <c r="J509" s="220"/>
      <c r="K509" s="220"/>
      <c r="L509" s="220"/>
      <c r="M509" s="220"/>
      <c r="N509" s="220"/>
      <c r="O509" s="220"/>
      <c r="P509" s="217"/>
      <c r="Q509" s="217"/>
      <c r="R509" s="217"/>
      <c r="S509" s="217"/>
      <c r="T509" s="217"/>
      <c r="U509" s="217"/>
      <c r="V509" s="217"/>
      <c r="W509" s="217"/>
      <c r="X509" s="217"/>
      <c r="Y509" s="217"/>
      <c r="Z509" s="217"/>
      <c r="AA509" s="217"/>
    </row>
    <row r="510" spans="1:27" ht="15.75" customHeight="1" x14ac:dyDescent="0.2">
      <c r="A510" s="217"/>
      <c r="B510" s="217"/>
      <c r="C510" s="219"/>
      <c r="D510" s="217"/>
      <c r="E510" s="217"/>
      <c r="F510" s="220"/>
      <c r="G510" s="220"/>
      <c r="H510" s="220"/>
      <c r="I510" s="220"/>
      <c r="J510" s="220"/>
      <c r="K510" s="220"/>
      <c r="L510" s="220"/>
      <c r="M510" s="220"/>
      <c r="N510" s="220"/>
      <c r="O510" s="220"/>
      <c r="P510" s="217"/>
      <c r="Q510" s="217"/>
      <c r="R510" s="217"/>
      <c r="S510" s="217"/>
      <c r="T510" s="217"/>
      <c r="U510" s="217"/>
      <c r="V510" s="217"/>
      <c r="W510" s="217"/>
      <c r="X510" s="217"/>
      <c r="Y510" s="217"/>
      <c r="Z510" s="217"/>
      <c r="AA510" s="217"/>
    </row>
    <row r="511" spans="1:27" ht="15.75" customHeight="1" x14ac:dyDescent="0.2">
      <c r="A511" s="217"/>
      <c r="B511" s="217"/>
      <c r="C511" s="219"/>
      <c r="D511" s="217"/>
      <c r="E511" s="217"/>
      <c r="F511" s="220"/>
      <c r="G511" s="220"/>
      <c r="H511" s="220"/>
      <c r="I511" s="220"/>
      <c r="J511" s="220"/>
      <c r="K511" s="220"/>
      <c r="L511" s="220"/>
      <c r="M511" s="220"/>
      <c r="N511" s="220"/>
      <c r="O511" s="220"/>
      <c r="P511" s="217"/>
      <c r="Q511" s="217"/>
      <c r="R511" s="217"/>
      <c r="S511" s="217"/>
      <c r="T511" s="217"/>
      <c r="U511" s="217"/>
      <c r="V511" s="217"/>
      <c r="W511" s="217"/>
      <c r="X511" s="217"/>
      <c r="Y511" s="217"/>
      <c r="Z511" s="217"/>
      <c r="AA511" s="217"/>
    </row>
    <row r="512" spans="1:27" ht="15.75" customHeight="1" x14ac:dyDescent="0.2">
      <c r="A512" s="217"/>
      <c r="B512" s="217"/>
      <c r="C512" s="219"/>
      <c r="D512" s="217"/>
      <c r="E512" s="217"/>
      <c r="F512" s="220"/>
      <c r="G512" s="220"/>
      <c r="H512" s="220"/>
      <c r="I512" s="220"/>
      <c r="J512" s="220"/>
      <c r="K512" s="220"/>
      <c r="L512" s="220"/>
      <c r="M512" s="220"/>
      <c r="N512" s="220"/>
      <c r="O512" s="220"/>
      <c r="P512" s="217"/>
      <c r="Q512" s="217"/>
      <c r="R512" s="217"/>
      <c r="S512" s="217"/>
      <c r="T512" s="217"/>
      <c r="U512" s="217"/>
      <c r="V512" s="217"/>
      <c r="W512" s="217"/>
      <c r="X512" s="217"/>
      <c r="Y512" s="217"/>
      <c r="Z512" s="217"/>
      <c r="AA512" s="217"/>
    </row>
    <row r="513" spans="1:27" ht="15.75" customHeight="1" x14ac:dyDescent="0.2">
      <c r="A513" s="217"/>
      <c r="B513" s="217"/>
      <c r="C513" s="219"/>
      <c r="D513" s="217"/>
      <c r="E513" s="217"/>
      <c r="F513" s="220"/>
      <c r="G513" s="220"/>
      <c r="H513" s="220"/>
      <c r="I513" s="220"/>
      <c r="J513" s="220"/>
      <c r="K513" s="220"/>
      <c r="L513" s="220"/>
      <c r="M513" s="220"/>
      <c r="N513" s="220"/>
      <c r="O513" s="220"/>
      <c r="P513" s="217"/>
      <c r="Q513" s="217"/>
      <c r="R513" s="217"/>
      <c r="S513" s="217"/>
      <c r="T513" s="217"/>
      <c r="U513" s="217"/>
      <c r="V513" s="217"/>
      <c r="W513" s="217"/>
      <c r="X513" s="217"/>
      <c r="Y513" s="217"/>
      <c r="Z513" s="217"/>
      <c r="AA513" s="217"/>
    </row>
    <row r="514" spans="1:27" ht="15.75" customHeight="1" x14ac:dyDescent="0.2">
      <c r="A514" s="217"/>
      <c r="B514" s="217"/>
      <c r="C514" s="219"/>
      <c r="D514" s="217"/>
      <c r="E514" s="217"/>
      <c r="F514" s="220"/>
      <c r="G514" s="220"/>
      <c r="H514" s="220"/>
      <c r="I514" s="220"/>
      <c r="J514" s="220"/>
      <c r="K514" s="220"/>
      <c r="L514" s="220"/>
      <c r="M514" s="220"/>
      <c r="N514" s="220"/>
      <c r="O514" s="220"/>
      <c r="P514" s="217"/>
      <c r="Q514" s="217"/>
      <c r="R514" s="217"/>
      <c r="S514" s="217"/>
      <c r="T514" s="217"/>
      <c r="U514" s="217"/>
      <c r="V514" s="217"/>
      <c r="W514" s="217"/>
      <c r="X514" s="217"/>
      <c r="Y514" s="217"/>
      <c r="Z514" s="217"/>
      <c r="AA514" s="217"/>
    </row>
    <row r="515" spans="1:27" ht="15.75" customHeight="1" x14ac:dyDescent="0.2">
      <c r="A515" s="217"/>
      <c r="B515" s="217"/>
      <c r="C515" s="219"/>
      <c r="D515" s="217"/>
      <c r="E515" s="217"/>
      <c r="F515" s="220"/>
      <c r="G515" s="220"/>
      <c r="H515" s="220"/>
      <c r="I515" s="220"/>
      <c r="J515" s="220"/>
      <c r="K515" s="220"/>
      <c r="L515" s="220"/>
      <c r="M515" s="220"/>
      <c r="N515" s="220"/>
      <c r="O515" s="220"/>
      <c r="P515" s="217"/>
      <c r="Q515" s="217"/>
      <c r="R515" s="217"/>
      <c r="S515" s="217"/>
      <c r="T515" s="217"/>
      <c r="U515" s="217"/>
      <c r="V515" s="217"/>
      <c r="W515" s="217"/>
      <c r="X515" s="217"/>
      <c r="Y515" s="217"/>
      <c r="Z515" s="217"/>
      <c r="AA515" s="217"/>
    </row>
    <row r="516" spans="1:27" ht="15.75" customHeight="1" x14ac:dyDescent="0.2">
      <c r="A516" s="217"/>
      <c r="B516" s="217"/>
      <c r="C516" s="219"/>
      <c r="D516" s="217"/>
      <c r="E516" s="217"/>
      <c r="F516" s="220"/>
      <c r="G516" s="220"/>
      <c r="H516" s="220"/>
      <c r="I516" s="220"/>
      <c r="J516" s="220"/>
      <c r="K516" s="220"/>
      <c r="L516" s="220"/>
      <c r="M516" s="220"/>
      <c r="N516" s="220"/>
      <c r="O516" s="220"/>
      <c r="P516" s="217"/>
      <c r="Q516" s="217"/>
      <c r="R516" s="217"/>
      <c r="S516" s="217"/>
      <c r="T516" s="217"/>
      <c r="U516" s="217"/>
      <c r="V516" s="217"/>
      <c r="W516" s="217"/>
      <c r="X516" s="217"/>
      <c r="Y516" s="217"/>
      <c r="Z516" s="217"/>
      <c r="AA516" s="217"/>
    </row>
    <row r="517" spans="1:27" ht="15.75" customHeight="1" x14ac:dyDescent="0.2">
      <c r="A517" s="217"/>
      <c r="B517" s="217"/>
      <c r="C517" s="219"/>
      <c r="D517" s="217"/>
      <c r="E517" s="217"/>
      <c r="F517" s="220"/>
      <c r="G517" s="220"/>
      <c r="H517" s="220"/>
      <c r="I517" s="220"/>
      <c r="J517" s="220"/>
      <c r="K517" s="220"/>
      <c r="L517" s="220"/>
      <c r="M517" s="220"/>
      <c r="N517" s="220"/>
      <c r="O517" s="220"/>
      <c r="P517" s="217"/>
      <c r="Q517" s="217"/>
      <c r="R517" s="217"/>
      <c r="S517" s="217"/>
      <c r="T517" s="217"/>
      <c r="U517" s="217"/>
      <c r="V517" s="217"/>
      <c r="W517" s="217"/>
      <c r="X517" s="217"/>
      <c r="Y517" s="217"/>
      <c r="Z517" s="217"/>
      <c r="AA517" s="217"/>
    </row>
    <row r="518" spans="1:27" ht="15.75" customHeight="1" x14ac:dyDescent="0.2">
      <c r="A518" s="217"/>
      <c r="B518" s="217"/>
      <c r="C518" s="219"/>
      <c r="D518" s="217"/>
      <c r="E518" s="217"/>
      <c r="F518" s="220"/>
      <c r="G518" s="220"/>
      <c r="H518" s="220"/>
      <c r="I518" s="220"/>
      <c r="J518" s="220"/>
      <c r="K518" s="220"/>
      <c r="L518" s="220"/>
      <c r="M518" s="220"/>
      <c r="N518" s="220"/>
      <c r="O518" s="220"/>
      <c r="P518" s="217"/>
      <c r="Q518" s="217"/>
      <c r="R518" s="217"/>
      <c r="S518" s="217"/>
      <c r="T518" s="217"/>
      <c r="U518" s="217"/>
      <c r="V518" s="217"/>
      <c r="W518" s="217"/>
      <c r="X518" s="217"/>
      <c r="Y518" s="217"/>
      <c r="Z518" s="217"/>
      <c r="AA518" s="217"/>
    </row>
    <row r="519" spans="1:27" ht="15.75" customHeight="1" x14ac:dyDescent="0.2">
      <c r="A519" s="217"/>
      <c r="B519" s="217"/>
      <c r="C519" s="219"/>
      <c r="D519" s="217"/>
      <c r="E519" s="217"/>
      <c r="F519" s="220"/>
      <c r="G519" s="220"/>
      <c r="H519" s="220"/>
      <c r="I519" s="220"/>
      <c r="J519" s="220"/>
      <c r="K519" s="220"/>
      <c r="L519" s="220"/>
      <c r="M519" s="220"/>
      <c r="N519" s="220"/>
      <c r="O519" s="220"/>
      <c r="P519" s="217"/>
      <c r="Q519" s="217"/>
      <c r="R519" s="217"/>
      <c r="S519" s="217"/>
      <c r="T519" s="217"/>
      <c r="U519" s="217"/>
      <c r="V519" s="217"/>
      <c r="W519" s="217"/>
      <c r="X519" s="217"/>
      <c r="Y519" s="217"/>
      <c r="Z519" s="217"/>
      <c r="AA519" s="217"/>
    </row>
    <row r="520" spans="1:27" ht="15.75" customHeight="1" x14ac:dyDescent="0.2">
      <c r="A520" s="217"/>
      <c r="B520" s="217"/>
      <c r="C520" s="219"/>
      <c r="D520" s="217"/>
      <c r="E520" s="217"/>
      <c r="F520" s="220"/>
      <c r="G520" s="220"/>
      <c r="H520" s="220"/>
      <c r="I520" s="220"/>
      <c r="J520" s="220"/>
      <c r="K520" s="220"/>
      <c r="L520" s="220"/>
      <c r="M520" s="220"/>
      <c r="N520" s="220"/>
      <c r="O520" s="220"/>
      <c r="P520" s="217"/>
      <c r="Q520" s="217"/>
      <c r="R520" s="217"/>
      <c r="S520" s="217"/>
      <c r="T520" s="217"/>
      <c r="U520" s="217"/>
      <c r="V520" s="217"/>
      <c r="W520" s="217"/>
      <c r="X520" s="217"/>
      <c r="Y520" s="217"/>
      <c r="Z520" s="217"/>
      <c r="AA520" s="217"/>
    </row>
    <row r="521" spans="1:27" ht="15.75" customHeight="1" x14ac:dyDescent="0.2">
      <c r="A521" s="217"/>
      <c r="B521" s="217"/>
      <c r="C521" s="219"/>
      <c r="D521" s="217"/>
      <c r="E521" s="217"/>
      <c r="F521" s="220"/>
      <c r="G521" s="220"/>
      <c r="H521" s="220"/>
      <c r="I521" s="220"/>
      <c r="J521" s="220"/>
      <c r="K521" s="220"/>
      <c r="L521" s="220"/>
      <c r="M521" s="220"/>
      <c r="N521" s="220"/>
      <c r="O521" s="220"/>
      <c r="P521" s="217"/>
      <c r="Q521" s="217"/>
      <c r="R521" s="217"/>
      <c r="S521" s="217"/>
      <c r="T521" s="217"/>
      <c r="U521" s="217"/>
      <c r="V521" s="217"/>
      <c r="W521" s="217"/>
      <c r="X521" s="217"/>
      <c r="Y521" s="217"/>
      <c r="Z521" s="217"/>
      <c r="AA521" s="217"/>
    </row>
    <row r="522" spans="1:27" ht="15.75" customHeight="1" x14ac:dyDescent="0.2">
      <c r="A522" s="217"/>
      <c r="B522" s="217"/>
      <c r="C522" s="219"/>
      <c r="D522" s="217"/>
      <c r="E522" s="217"/>
      <c r="F522" s="220"/>
      <c r="G522" s="220"/>
      <c r="H522" s="220"/>
      <c r="I522" s="220"/>
      <c r="J522" s="220"/>
      <c r="K522" s="220"/>
      <c r="L522" s="220"/>
      <c r="M522" s="220"/>
      <c r="N522" s="220"/>
      <c r="O522" s="220"/>
      <c r="P522" s="217"/>
      <c r="Q522" s="217"/>
      <c r="R522" s="217"/>
      <c r="S522" s="217"/>
      <c r="T522" s="217"/>
      <c r="U522" s="217"/>
      <c r="V522" s="217"/>
      <c r="W522" s="217"/>
      <c r="X522" s="217"/>
      <c r="Y522" s="217"/>
      <c r="Z522" s="217"/>
      <c r="AA522" s="217"/>
    </row>
    <row r="523" spans="1:27" ht="15.75" customHeight="1" x14ac:dyDescent="0.2">
      <c r="A523" s="217"/>
      <c r="B523" s="217"/>
      <c r="C523" s="219"/>
      <c r="D523" s="217"/>
      <c r="E523" s="217"/>
      <c r="F523" s="220"/>
      <c r="G523" s="220"/>
      <c r="H523" s="220"/>
      <c r="I523" s="220"/>
      <c r="J523" s="220"/>
      <c r="K523" s="220"/>
      <c r="L523" s="220"/>
      <c r="M523" s="220"/>
      <c r="N523" s="220"/>
      <c r="O523" s="220"/>
      <c r="P523" s="217"/>
      <c r="Q523" s="217"/>
      <c r="R523" s="217"/>
      <c r="S523" s="217"/>
      <c r="T523" s="217"/>
      <c r="U523" s="217"/>
      <c r="V523" s="217"/>
      <c r="W523" s="217"/>
      <c r="X523" s="217"/>
      <c r="Y523" s="217"/>
      <c r="Z523" s="217"/>
      <c r="AA523" s="217"/>
    </row>
    <row r="524" spans="1:27" ht="15.75" customHeight="1" x14ac:dyDescent="0.2">
      <c r="A524" s="217"/>
      <c r="B524" s="217"/>
      <c r="C524" s="219"/>
      <c r="D524" s="217"/>
      <c r="E524" s="217"/>
      <c r="F524" s="220"/>
      <c r="G524" s="220"/>
      <c r="H524" s="220"/>
      <c r="I524" s="220"/>
      <c r="J524" s="220"/>
      <c r="K524" s="220"/>
      <c r="L524" s="220"/>
      <c r="M524" s="220"/>
      <c r="N524" s="220"/>
      <c r="O524" s="220"/>
      <c r="P524" s="217"/>
      <c r="Q524" s="217"/>
      <c r="R524" s="217"/>
      <c r="S524" s="217"/>
      <c r="T524" s="217"/>
      <c r="U524" s="217"/>
      <c r="V524" s="217"/>
      <c r="W524" s="217"/>
      <c r="X524" s="217"/>
      <c r="Y524" s="217"/>
      <c r="Z524" s="217"/>
      <c r="AA524" s="217"/>
    </row>
    <row r="525" spans="1:27" ht="15.75" customHeight="1" x14ac:dyDescent="0.2">
      <c r="A525" s="217"/>
      <c r="B525" s="217"/>
      <c r="C525" s="219"/>
      <c r="D525" s="217"/>
      <c r="E525" s="217"/>
      <c r="F525" s="220"/>
      <c r="G525" s="220"/>
      <c r="H525" s="220"/>
      <c r="I525" s="220"/>
      <c r="J525" s="220"/>
      <c r="K525" s="220"/>
      <c r="L525" s="220"/>
      <c r="M525" s="220"/>
      <c r="N525" s="220"/>
      <c r="O525" s="220"/>
      <c r="P525" s="217"/>
      <c r="Q525" s="217"/>
      <c r="R525" s="217"/>
      <c r="S525" s="217"/>
      <c r="T525" s="217"/>
      <c r="U525" s="217"/>
      <c r="V525" s="217"/>
      <c r="W525" s="217"/>
      <c r="X525" s="217"/>
      <c r="Y525" s="217"/>
      <c r="Z525" s="217"/>
      <c r="AA525" s="217"/>
    </row>
    <row r="526" spans="1:27" ht="15.75" customHeight="1" x14ac:dyDescent="0.2">
      <c r="A526" s="217"/>
      <c r="B526" s="217"/>
      <c r="C526" s="219"/>
      <c r="D526" s="217"/>
      <c r="E526" s="217"/>
      <c r="F526" s="220"/>
      <c r="G526" s="220"/>
      <c r="H526" s="220"/>
      <c r="I526" s="220"/>
      <c r="J526" s="220"/>
      <c r="K526" s="220"/>
      <c r="L526" s="220"/>
      <c r="M526" s="220"/>
      <c r="N526" s="220"/>
      <c r="O526" s="220"/>
      <c r="P526" s="217"/>
      <c r="Q526" s="217"/>
      <c r="R526" s="217"/>
      <c r="S526" s="217"/>
      <c r="T526" s="217"/>
      <c r="U526" s="217"/>
      <c r="V526" s="217"/>
      <c r="W526" s="217"/>
      <c r="X526" s="217"/>
      <c r="Y526" s="217"/>
      <c r="Z526" s="217"/>
      <c r="AA526" s="217"/>
    </row>
    <row r="527" spans="1:27" ht="15.75" customHeight="1" x14ac:dyDescent="0.2">
      <c r="A527" s="217"/>
      <c r="B527" s="217"/>
      <c r="C527" s="219"/>
      <c r="D527" s="217"/>
      <c r="E527" s="217"/>
      <c r="F527" s="220"/>
      <c r="G527" s="220"/>
      <c r="H527" s="220"/>
      <c r="I527" s="220"/>
      <c r="J527" s="220"/>
      <c r="K527" s="220"/>
      <c r="L527" s="220"/>
      <c r="M527" s="220"/>
      <c r="N527" s="220"/>
      <c r="O527" s="220"/>
      <c r="P527" s="217"/>
      <c r="Q527" s="217"/>
      <c r="R527" s="217"/>
      <c r="S527" s="217"/>
      <c r="T527" s="217"/>
      <c r="U527" s="217"/>
      <c r="V527" s="217"/>
      <c r="W527" s="217"/>
      <c r="X527" s="217"/>
      <c r="Y527" s="217"/>
      <c r="Z527" s="217"/>
      <c r="AA527" s="217"/>
    </row>
    <row r="528" spans="1:27" ht="15.75" customHeight="1" x14ac:dyDescent="0.2">
      <c r="A528" s="217"/>
      <c r="B528" s="217"/>
      <c r="C528" s="219"/>
      <c r="D528" s="217"/>
      <c r="E528" s="217"/>
      <c r="F528" s="220"/>
      <c r="G528" s="220"/>
      <c r="H528" s="220"/>
      <c r="I528" s="220"/>
      <c r="J528" s="220"/>
      <c r="K528" s="220"/>
      <c r="L528" s="220"/>
      <c r="M528" s="220"/>
      <c r="N528" s="220"/>
      <c r="O528" s="220"/>
      <c r="P528" s="217"/>
      <c r="Q528" s="217"/>
      <c r="R528" s="217"/>
      <c r="S528" s="217"/>
      <c r="T528" s="217"/>
      <c r="U528" s="217"/>
      <c r="V528" s="217"/>
      <c r="W528" s="217"/>
      <c r="X528" s="217"/>
      <c r="Y528" s="217"/>
      <c r="Z528" s="217"/>
      <c r="AA528" s="217"/>
    </row>
    <row r="529" spans="1:27" ht="15.75" customHeight="1" x14ac:dyDescent="0.2">
      <c r="A529" s="217"/>
      <c r="B529" s="217"/>
      <c r="C529" s="219"/>
      <c r="D529" s="217"/>
      <c r="E529" s="217"/>
      <c r="F529" s="220"/>
      <c r="G529" s="220"/>
      <c r="H529" s="220"/>
      <c r="I529" s="220"/>
      <c r="J529" s="220"/>
      <c r="K529" s="220"/>
      <c r="L529" s="220"/>
      <c r="M529" s="220"/>
      <c r="N529" s="220"/>
      <c r="O529" s="220"/>
      <c r="P529" s="217"/>
      <c r="Q529" s="217"/>
      <c r="R529" s="217"/>
      <c r="S529" s="217"/>
      <c r="T529" s="217"/>
      <c r="U529" s="217"/>
      <c r="V529" s="217"/>
      <c r="W529" s="217"/>
      <c r="X529" s="217"/>
      <c r="Y529" s="217"/>
      <c r="Z529" s="217"/>
      <c r="AA529" s="217"/>
    </row>
    <row r="530" spans="1:27" ht="15.75" customHeight="1" x14ac:dyDescent="0.2">
      <c r="A530" s="217"/>
      <c r="B530" s="217"/>
      <c r="C530" s="219"/>
      <c r="D530" s="217"/>
      <c r="E530" s="217"/>
      <c r="F530" s="220"/>
      <c r="G530" s="220"/>
      <c r="H530" s="220"/>
      <c r="I530" s="220"/>
      <c r="J530" s="220"/>
      <c r="K530" s="220"/>
      <c r="L530" s="220"/>
      <c r="M530" s="220"/>
      <c r="N530" s="220"/>
      <c r="O530" s="220"/>
      <c r="P530" s="217"/>
      <c r="Q530" s="217"/>
      <c r="R530" s="217"/>
      <c r="S530" s="217"/>
      <c r="T530" s="217"/>
      <c r="U530" s="217"/>
      <c r="V530" s="217"/>
      <c r="W530" s="217"/>
      <c r="X530" s="217"/>
      <c r="Y530" s="217"/>
      <c r="Z530" s="217"/>
      <c r="AA530" s="217"/>
    </row>
    <row r="531" spans="1:27" ht="15.75" customHeight="1" x14ac:dyDescent="0.2">
      <c r="A531" s="217"/>
      <c r="B531" s="217"/>
      <c r="C531" s="219"/>
      <c r="D531" s="217"/>
      <c r="E531" s="217"/>
      <c r="F531" s="220"/>
      <c r="G531" s="220"/>
      <c r="H531" s="220"/>
      <c r="I531" s="220"/>
      <c r="J531" s="220"/>
      <c r="K531" s="220"/>
      <c r="L531" s="220"/>
      <c r="M531" s="220"/>
      <c r="N531" s="220"/>
      <c r="O531" s="220"/>
      <c r="P531" s="217"/>
      <c r="Q531" s="217"/>
      <c r="R531" s="217"/>
      <c r="S531" s="217"/>
      <c r="T531" s="217"/>
      <c r="U531" s="217"/>
      <c r="V531" s="217"/>
      <c r="W531" s="217"/>
      <c r="X531" s="217"/>
      <c r="Y531" s="217"/>
      <c r="Z531" s="217"/>
      <c r="AA531" s="217"/>
    </row>
    <row r="532" spans="1:27" ht="15.75" customHeight="1" x14ac:dyDescent="0.2">
      <c r="A532" s="217"/>
      <c r="B532" s="217"/>
      <c r="C532" s="219"/>
      <c r="D532" s="217"/>
      <c r="E532" s="217"/>
      <c r="F532" s="220"/>
      <c r="G532" s="220"/>
      <c r="H532" s="220"/>
      <c r="I532" s="220"/>
      <c r="J532" s="220"/>
      <c r="K532" s="220"/>
      <c r="L532" s="220"/>
      <c r="M532" s="220"/>
      <c r="N532" s="220"/>
      <c r="O532" s="220"/>
      <c r="P532" s="217"/>
      <c r="Q532" s="217"/>
      <c r="R532" s="217"/>
      <c r="S532" s="217"/>
      <c r="T532" s="217"/>
      <c r="U532" s="217"/>
      <c r="V532" s="217"/>
      <c r="W532" s="217"/>
      <c r="X532" s="217"/>
      <c r="Y532" s="217"/>
      <c r="Z532" s="217"/>
      <c r="AA532" s="217"/>
    </row>
    <row r="533" spans="1:27" ht="15.75" customHeight="1" x14ac:dyDescent="0.2">
      <c r="A533" s="217"/>
      <c r="B533" s="217"/>
      <c r="C533" s="219"/>
      <c r="D533" s="217"/>
      <c r="E533" s="217"/>
      <c r="F533" s="220"/>
      <c r="G533" s="220"/>
      <c r="H533" s="220"/>
      <c r="I533" s="220"/>
      <c r="J533" s="220"/>
      <c r="K533" s="220"/>
      <c r="L533" s="220"/>
      <c r="M533" s="220"/>
      <c r="N533" s="220"/>
      <c r="O533" s="220"/>
      <c r="P533" s="217"/>
      <c r="Q533" s="217"/>
      <c r="R533" s="217"/>
      <c r="S533" s="217"/>
      <c r="T533" s="217"/>
      <c r="U533" s="217"/>
      <c r="V533" s="217"/>
      <c r="W533" s="217"/>
      <c r="X533" s="217"/>
      <c r="Y533" s="217"/>
      <c r="Z533" s="217"/>
      <c r="AA533" s="217"/>
    </row>
    <row r="534" spans="1:27" ht="15.75" customHeight="1" x14ac:dyDescent="0.2">
      <c r="A534" s="217"/>
      <c r="B534" s="217"/>
      <c r="C534" s="219"/>
      <c r="D534" s="217"/>
      <c r="E534" s="217"/>
      <c r="F534" s="220"/>
      <c r="G534" s="220"/>
      <c r="H534" s="220"/>
      <c r="I534" s="220"/>
      <c r="J534" s="220"/>
      <c r="K534" s="220"/>
      <c r="L534" s="220"/>
      <c r="M534" s="220"/>
      <c r="N534" s="220"/>
      <c r="O534" s="220"/>
      <c r="P534" s="217"/>
      <c r="Q534" s="217"/>
      <c r="R534" s="217"/>
      <c r="S534" s="217"/>
      <c r="T534" s="217"/>
      <c r="U534" s="217"/>
      <c r="V534" s="217"/>
      <c r="W534" s="217"/>
      <c r="X534" s="217"/>
      <c r="Y534" s="217"/>
      <c r="Z534" s="217"/>
      <c r="AA534" s="217"/>
    </row>
    <row r="535" spans="1:27" ht="15.75" customHeight="1" x14ac:dyDescent="0.2">
      <c r="A535" s="217"/>
      <c r="B535" s="217"/>
      <c r="C535" s="219"/>
      <c r="D535" s="217"/>
      <c r="E535" s="217"/>
      <c r="F535" s="220"/>
      <c r="G535" s="220"/>
      <c r="H535" s="220"/>
      <c r="I535" s="220"/>
      <c r="J535" s="220"/>
      <c r="K535" s="220"/>
      <c r="L535" s="220"/>
      <c r="M535" s="220"/>
      <c r="N535" s="220"/>
      <c r="O535" s="220"/>
      <c r="P535" s="217"/>
      <c r="Q535" s="217"/>
      <c r="R535" s="217"/>
      <c r="S535" s="217"/>
      <c r="T535" s="217"/>
      <c r="U535" s="217"/>
      <c r="V535" s="217"/>
      <c r="W535" s="217"/>
      <c r="X535" s="217"/>
      <c r="Y535" s="217"/>
      <c r="Z535" s="217"/>
      <c r="AA535" s="217"/>
    </row>
    <row r="536" spans="1:27" ht="15.75" customHeight="1" x14ac:dyDescent="0.2">
      <c r="A536" s="217"/>
      <c r="B536" s="217"/>
      <c r="C536" s="219"/>
      <c r="D536" s="217"/>
      <c r="E536" s="217"/>
      <c r="F536" s="220"/>
      <c r="G536" s="220"/>
      <c r="H536" s="220"/>
      <c r="I536" s="220"/>
      <c r="J536" s="220"/>
      <c r="K536" s="220"/>
      <c r="L536" s="220"/>
      <c r="M536" s="220"/>
      <c r="N536" s="220"/>
      <c r="O536" s="220"/>
      <c r="P536" s="217"/>
      <c r="Q536" s="217"/>
      <c r="R536" s="217"/>
      <c r="S536" s="217"/>
      <c r="T536" s="217"/>
      <c r="U536" s="217"/>
      <c r="V536" s="217"/>
      <c r="W536" s="217"/>
      <c r="X536" s="217"/>
      <c r="Y536" s="217"/>
      <c r="Z536" s="217"/>
      <c r="AA536" s="217"/>
    </row>
    <row r="537" spans="1:27" ht="15.75" customHeight="1" x14ac:dyDescent="0.2">
      <c r="A537" s="217"/>
      <c r="B537" s="217"/>
      <c r="C537" s="219"/>
      <c r="D537" s="217"/>
      <c r="E537" s="217"/>
      <c r="F537" s="220"/>
      <c r="G537" s="220"/>
      <c r="H537" s="220"/>
      <c r="I537" s="220"/>
      <c r="J537" s="220"/>
      <c r="K537" s="220"/>
      <c r="L537" s="220"/>
      <c r="M537" s="220"/>
      <c r="N537" s="220"/>
      <c r="O537" s="220"/>
      <c r="P537" s="217"/>
      <c r="Q537" s="217"/>
      <c r="R537" s="217"/>
      <c r="S537" s="217"/>
      <c r="T537" s="217"/>
      <c r="U537" s="217"/>
      <c r="V537" s="217"/>
      <c r="W537" s="217"/>
      <c r="X537" s="217"/>
      <c r="Y537" s="217"/>
      <c r="Z537" s="217"/>
      <c r="AA537" s="217"/>
    </row>
    <row r="538" spans="1:27" ht="15.75" customHeight="1" x14ac:dyDescent="0.2">
      <c r="A538" s="217"/>
      <c r="B538" s="217"/>
      <c r="C538" s="219"/>
      <c r="D538" s="217"/>
      <c r="E538" s="217"/>
      <c r="F538" s="220"/>
      <c r="G538" s="220"/>
      <c r="H538" s="220"/>
      <c r="I538" s="220"/>
      <c r="J538" s="220"/>
      <c r="K538" s="220"/>
      <c r="L538" s="220"/>
      <c r="M538" s="220"/>
      <c r="N538" s="220"/>
      <c r="O538" s="220"/>
      <c r="P538" s="217"/>
      <c r="Q538" s="217"/>
      <c r="R538" s="217"/>
      <c r="S538" s="217"/>
      <c r="T538" s="217"/>
      <c r="U538" s="217"/>
      <c r="V538" s="217"/>
      <c r="W538" s="217"/>
      <c r="X538" s="217"/>
      <c r="Y538" s="217"/>
      <c r="Z538" s="217"/>
      <c r="AA538" s="217"/>
    </row>
    <row r="539" spans="1:27" ht="15.75" customHeight="1" x14ac:dyDescent="0.2">
      <c r="A539" s="217"/>
      <c r="B539" s="217"/>
      <c r="C539" s="219"/>
      <c r="D539" s="217"/>
      <c r="E539" s="217"/>
      <c r="F539" s="220"/>
      <c r="G539" s="220"/>
      <c r="H539" s="220"/>
      <c r="I539" s="220"/>
      <c r="J539" s="220"/>
      <c r="K539" s="220"/>
      <c r="L539" s="220"/>
      <c r="M539" s="220"/>
      <c r="N539" s="220"/>
      <c r="O539" s="220"/>
      <c r="P539" s="217"/>
      <c r="Q539" s="217"/>
      <c r="R539" s="217"/>
      <c r="S539" s="217"/>
      <c r="T539" s="217"/>
      <c r="U539" s="217"/>
      <c r="V539" s="217"/>
      <c r="W539" s="217"/>
      <c r="X539" s="217"/>
      <c r="Y539" s="217"/>
      <c r="Z539" s="217"/>
      <c r="AA539" s="217"/>
    </row>
    <row r="540" spans="1:27" ht="15.75" customHeight="1" x14ac:dyDescent="0.2">
      <c r="A540" s="217"/>
      <c r="B540" s="217"/>
      <c r="C540" s="219"/>
      <c r="D540" s="217"/>
      <c r="E540" s="217"/>
      <c r="F540" s="220"/>
      <c r="G540" s="220"/>
      <c r="H540" s="220"/>
      <c r="I540" s="220"/>
      <c r="J540" s="220"/>
      <c r="K540" s="220"/>
      <c r="L540" s="220"/>
      <c r="M540" s="220"/>
      <c r="N540" s="220"/>
      <c r="O540" s="220"/>
      <c r="P540" s="217"/>
      <c r="Q540" s="217"/>
      <c r="R540" s="217"/>
      <c r="S540" s="217"/>
      <c r="T540" s="217"/>
      <c r="U540" s="217"/>
      <c r="V540" s="217"/>
      <c r="W540" s="217"/>
      <c r="X540" s="217"/>
      <c r="Y540" s="217"/>
      <c r="Z540" s="217"/>
      <c r="AA540" s="217"/>
    </row>
    <row r="541" spans="1:27" ht="15.75" customHeight="1" x14ac:dyDescent="0.2">
      <c r="A541" s="217"/>
      <c r="B541" s="217"/>
      <c r="C541" s="219"/>
      <c r="D541" s="217"/>
      <c r="E541" s="217"/>
      <c r="F541" s="220"/>
      <c r="G541" s="220"/>
      <c r="H541" s="220"/>
      <c r="I541" s="220"/>
      <c r="J541" s="220"/>
      <c r="K541" s="220"/>
      <c r="L541" s="220"/>
      <c r="M541" s="220"/>
      <c r="N541" s="220"/>
      <c r="O541" s="220"/>
      <c r="P541" s="217"/>
      <c r="Q541" s="217"/>
      <c r="R541" s="217"/>
      <c r="S541" s="217"/>
      <c r="T541" s="217"/>
      <c r="U541" s="217"/>
      <c r="V541" s="217"/>
      <c r="W541" s="217"/>
      <c r="X541" s="217"/>
      <c r="Y541" s="217"/>
      <c r="Z541" s="217"/>
      <c r="AA541" s="217"/>
    </row>
    <row r="542" spans="1:27" ht="15.75" customHeight="1" x14ac:dyDescent="0.2">
      <c r="A542" s="217"/>
      <c r="B542" s="217"/>
      <c r="C542" s="219"/>
      <c r="D542" s="217"/>
      <c r="E542" s="217"/>
      <c r="F542" s="220"/>
      <c r="G542" s="220"/>
      <c r="H542" s="220"/>
      <c r="I542" s="220"/>
      <c r="J542" s="220"/>
      <c r="K542" s="220"/>
      <c r="L542" s="220"/>
      <c r="M542" s="220"/>
      <c r="N542" s="220"/>
      <c r="O542" s="220"/>
      <c r="P542" s="217"/>
      <c r="Q542" s="217"/>
      <c r="R542" s="217"/>
      <c r="S542" s="217"/>
      <c r="T542" s="217"/>
      <c r="U542" s="217"/>
      <c r="V542" s="217"/>
      <c r="W542" s="217"/>
      <c r="X542" s="217"/>
      <c r="Y542" s="217"/>
      <c r="Z542" s="217"/>
      <c r="AA542" s="217"/>
    </row>
    <row r="543" spans="1:27" ht="15.75" customHeight="1" x14ac:dyDescent="0.2">
      <c r="A543" s="217"/>
      <c r="B543" s="217"/>
      <c r="C543" s="219"/>
      <c r="D543" s="217"/>
      <c r="E543" s="217"/>
      <c r="F543" s="220"/>
      <c r="G543" s="220"/>
      <c r="H543" s="220"/>
      <c r="I543" s="220"/>
      <c r="J543" s="220"/>
      <c r="K543" s="220"/>
      <c r="L543" s="220"/>
      <c r="M543" s="220"/>
      <c r="N543" s="220"/>
      <c r="O543" s="220"/>
      <c r="P543" s="217"/>
      <c r="Q543" s="217"/>
      <c r="R543" s="217"/>
      <c r="S543" s="217"/>
      <c r="T543" s="217"/>
      <c r="U543" s="217"/>
      <c r="V543" s="217"/>
      <c r="W543" s="217"/>
      <c r="X543" s="217"/>
      <c r="Y543" s="217"/>
      <c r="Z543" s="217"/>
      <c r="AA543" s="217"/>
    </row>
    <row r="544" spans="1:27" ht="15.75" customHeight="1" x14ac:dyDescent="0.2">
      <c r="A544" s="217"/>
      <c r="B544" s="217"/>
      <c r="C544" s="219"/>
      <c r="D544" s="217"/>
      <c r="E544" s="217"/>
      <c r="F544" s="220"/>
      <c r="G544" s="220"/>
      <c r="H544" s="220"/>
      <c r="I544" s="220"/>
      <c r="J544" s="220"/>
      <c r="K544" s="220"/>
      <c r="L544" s="220"/>
      <c r="M544" s="220"/>
      <c r="N544" s="220"/>
      <c r="O544" s="220"/>
      <c r="P544" s="217"/>
      <c r="Q544" s="217"/>
      <c r="R544" s="217"/>
      <c r="S544" s="217"/>
      <c r="T544" s="217"/>
      <c r="U544" s="217"/>
      <c r="V544" s="217"/>
      <c r="W544" s="217"/>
      <c r="X544" s="217"/>
      <c r="Y544" s="217"/>
      <c r="Z544" s="217"/>
      <c r="AA544" s="217"/>
    </row>
    <row r="545" spans="1:27" ht="15.75" customHeight="1" x14ac:dyDescent="0.2">
      <c r="A545" s="217"/>
      <c r="B545" s="217"/>
      <c r="C545" s="219"/>
      <c r="D545" s="217"/>
      <c r="E545" s="217"/>
      <c r="F545" s="220"/>
      <c r="G545" s="220"/>
      <c r="H545" s="220"/>
      <c r="I545" s="220"/>
      <c r="J545" s="220"/>
      <c r="K545" s="220"/>
      <c r="L545" s="220"/>
      <c r="M545" s="220"/>
      <c r="N545" s="220"/>
      <c r="O545" s="220"/>
      <c r="P545" s="217"/>
      <c r="Q545" s="217"/>
      <c r="R545" s="217"/>
      <c r="S545" s="217"/>
      <c r="T545" s="217"/>
      <c r="U545" s="217"/>
      <c r="V545" s="217"/>
      <c r="W545" s="217"/>
      <c r="X545" s="217"/>
      <c r="Y545" s="217"/>
      <c r="Z545" s="217"/>
      <c r="AA545" s="217"/>
    </row>
    <row r="546" spans="1:27" ht="15.75" customHeight="1" x14ac:dyDescent="0.2">
      <c r="A546" s="217"/>
      <c r="B546" s="217"/>
      <c r="C546" s="219"/>
      <c r="D546" s="217"/>
      <c r="E546" s="217"/>
      <c r="F546" s="220"/>
      <c r="G546" s="220"/>
      <c r="H546" s="220"/>
      <c r="I546" s="220"/>
      <c r="J546" s="220"/>
      <c r="K546" s="220"/>
      <c r="L546" s="220"/>
      <c r="M546" s="220"/>
      <c r="N546" s="220"/>
      <c r="O546" s="220"/>
      <c r="P546" s="217"/>
      <c r="Q546" s="217"/>
      <c r="R546" s="217"/>
      <c r="S546" s="217"/>
      <c r="T546" s="217"/>
      <c r="U546" s="217"/>
      <c r="V546" s="217"/>
      <c r="W546" s="217"/>
      <c r="X546" s="217"/>
      <c r="Y546" s="217"/>
      <c r="Z546" s="217"/>
      <c r="AA546" s="217"/>
    </row>
    <row r="547" spans="1:27" ht="15.75" customHeight="1" x14ac:dyDescent="0.2">
      <c r="A547" s="217"/>
      <c r="B547" s="217"/>
      <c r="C547" s="219"/>
      <c r="D547" s="217"/>
      <c r="E547" s="217"/>
      <c r="F547" s="220"/>
      <c r="G547" s="220"/>
      <c r="H547" s="220"/>
      <c r="I547" s="220"/>
      <c r="J547" s="220"/>
      <c r="K547" s="220"/>
      <c r="L547" s="220"/>
      <c r="M547" s="220"/>
      <c r="N547" s="220"/>
      <c r="O547" s="220"/>
      <c r="P547" s="217"/>
      <c r="Q547" s="217"/>
      <c r="R547" s="217"/>
      <c r="S547" s="217"/>
      <c r="T547" s="217"/>
      <c r="U547" s="217"/>
      <c r="V547" s="217"/>
      <c r="W547" s="217"/>
      <c r="X547" s="217"/>
      <c r="Y547" s="217"/>
      <c r="Z547" s="217"/>
      <c r="AA547" s="217"/>
    </row>
    <row r="548" spans="1:27" ht="15.75" customHeight="1" x14ac:dyDescent="0.2">
      <c r="A548" s="217"/>
      <c r="B548" s="217"/>
      <c r="C548" s="219"/>
      <c r="D548" s="217"/>
      <c r="E548" s="217"/>
      <c r="F548" s="220"/>
      <c r="G548" s="220"/>
      <c r="H548" s="220"/>
      <c r="I548" s="220"/>
      <c r="J548" s="220"/>
      <c r="K548" s="220"/>
      <c r="L548" s="220"/>
      <c r="M548" s="220"/>
      <c r="N548" s="220"/>
      <c r="O548" s="220"/>
      <c r="P548" s="217"/>
      <c r="Q548" s="217"/>
      <c r="R548" s="217"/>
      <c r="S548" s="217"/>
      <c r="T548" s="217"/>
      <c r="U548" s="217"/>
      <c r="V548" s="217"/>
      <c r="W548" s="217"/>
      <c r="X548" s="217"/>
      <c r="Y548" s="217"/>
      <c r="Z548" s="217"/>
      <c r="AA548" s="217"/>
    </row>
    <row r="549" spans="1:27" ht="15.75" customHeight="1" x14ac:dyDescent="0.2">
      <c r="A549" s="217"/>
      <c r="B549" s="217"/>
      <c r="C549" s="219"/>
      <c r="D549" s="217"/>
      <c r="E549" s="217"/>
      <c r="F549" s="220"/>
      <c r="G549" s="220"/>
      <c r="H549" s="220"/>
      <c r="I549" s="220"/>
      <c r="J549" s="220"/>
      <c r="K549" s="220"/>
      <c r="L549" s="220"/>
      <c r="M549" s="220"/>
      <c r="N549" s="220"/>
      <c r="O549" s="220"/>
      <c r="P549" s="217"/>
      <c r="Q549" s="217"/>
      <c r="R549" s="217"/>
      <c r="S549" s="217"/>
      <c r="T549" s="217"/>
      <c r="U549" s="217"/>
      <c r="V549" s="217"/>
      <c r="W549" s="217"/>
      <c r="X549" s="217"/>
      <c r="Y549" s="217"/>
      <c r="Z549" s="217"/>
      <c r="AA549" s="217"/>
    </row>
    <row r="550" spans="1:27" ht="15.75" customHeight="1" x14ac:dyDescent="0.2">
      <c r="A550" s="217"/>
      <c r="B550" s="217"/>
      <c r="C550" s="219"/>
      <c r="D550" s="217"/>
      <c r="E550" s="217"/>
      <c r="F550" s="220"/>
      <c r="G550" s="220"/>
      <c r="H550" s="220"/>
      <c r="I550" s="220"/>
      <c r="J550" s="220"/>
      <c r="K550" s="220"/>
      <c r="L550" s="220"/>
      <c r="M550" s="220"/>
      <c r="N550" s="220"/>
      <c r="O550" s="220"/>
      <c r="P550" s="217"/>
      <c r="Q550" s="217"/>
      <c r="R550" s="217"/>
      <c r="S550" s="217"/>
      <c r="T550" s="217"/>
      <c r="U550" s="217"/>
      <c r="V550" s="217"/>
      <c r="W550" s="217"/>
      <c r="X550" s="217"/>
      <c r="Y550" s="217"/>
      <c r="Z550" s="217"/>
      <c r="AA550" s="217"/>
    </row>
    <row r="551" spans="1:27" ht="15.75" customHeight="1" x14ac:dyDescent="0.2">
      <c r="A551" s="217"/>
      <c r="B551" s="217"/>
      <c r="C551" s="219"/>
      <c r="D551" s="217"/>
      <c r="E551" s="217"/>
      <c r="F551" s="220"/>
      <c r="G551" s="220"/>
      <c r="H551" s="220"/>
      <c r="I551" s="220"/>
      <c r="J551" s="220"/>
      <c r="K551" s="220"/>
      <c r="L551" s="220"/>
      <c r="M551" s="220"/>
      <c r="N551" s="220"/>
      <c r="O551" s="220"/>
      <c r="P551" s="217"/>
      <c r="Q551" s="217"/>
      <c r="R551" s="217"/>
      <c r="S551" s="217"/>
      <c r="T551" s="217"/>
      <c r="U551" s="217"/>
      <c r="V551" s="217"/>
      <c r="W551" s="217"/>
      <c r="X551" s="217"/>
      <c r="Y551" s="217"/>
      <c r="Z551" s="217"/>
      <c r="AA551" s="217"/>
    </row>
    <row r="552" spans="1:27" ht="15.75" customHeight="1" x14ac:dyDescent="0.2">
      <c r="A552" s="217"/>
      <c r="B552" s="217"/>
      <c r="C552" s="219"/>
      <c r="D552" s="217"/>
      <c r="E552" s="217"/>
      <c r="F552" s="220"/>
      <c r="G552" s="220"/>
      <c r="H552" s="220"/>
      <c r="I552" s="220"/>
      <c r="J552" s="220"/>
      <c r="K552" s="220"/>
      <c r="L552" s="220"/>
      <c r="M552" s="220"/>
      <c r="N552" s="220"/>
      <c r="O552" s="220"/>
      <c r="P552" s="217"/>
      <c r="Q552" s="217"/>
      <c r="R552" s="217"/>
      <c r="S552" s="217"/>
      <c r="T552" s="217"/>
      <c r="U552" s="217"/>
      <c r="V552" s="217"/>
      <c r="W552" s="217"/>
      <c r="X552" s="217"/>
      <c r="Y552" s="217"/>
      <c r="Z552" s="217"/>
      <c r="AA552" s="217"/>
    </row>
    <row r="553" spans="1:27" ht="15.75" customHeight="1" x14ac:dyDescent="0.2">
      <c r="A553" s="217"/>
      <c r="B553" s="217"/>
      <c r="C553" s="219"/>
      <c r="D553" s="217"/>
      <c r="E553" s="217"/>
      <c r="F553" s="220"/>
      <c r="G553" s="220"/>
      <c r="H553" s="220"/>
      <c r="I553" s="220"/>
      <c r="J553" s="220"/>
      <c r="K553" s="220"/>
      <c r="L553" s="220"/>
      <c r="M553" s="220"/>
      <c r="N553" s="220"/>
      <c r="O553" s="220"/>
      <c r="P553" s="217"/>
      <c r="Q553" s="217"/>
      <c r="R553" s="217"/>
      <c r="S553" s="217"/>
      <c r="T553" s="217"/>
      <c r="U553" s="217"/>
      <c r="V553" s="217"/>
      <c r="W553" s="217"/>
      <c r="X553" s="217"/>
      <c r="Y553" s="217"/>
      <c r="Z553" s="217"/>
      <c r="AA553" s="217"/>
    </row>
    <row r="554" spans="1:27" ht="15.75" customHeight="1" x14ac:dyDescent="0.2">
      <c r="A554" s="217"/>
      <c r="B554" s="217"/>
      <c r="C554" s="219"/>
      <c r="D554" s="217"/>
      <c r="E554" s="217"/>
      <c r="F554" s="220"/>
      <c r="G554" s="220"/>
      <c r="H554" s="220"/>
      <c r="I554" s="220"/>
      <c r="J554" s="220"/>
      <c r="K554" s="220"/>
      <c r="L554" s="220"/>
      <c r="M554" s="220"/>
      <c r="N554" s="220"/>
      <c r="O554" s="220"/>
      <c r="P554" s="217"/>
      <c r="Q554" s="217"/>
      <c r="R554" s="217"/>
      <c r="S554" s="217"/>
      <c r="T554" s="217"/>
      <c r="U554" s="217"/>
      <c r="V554" s="217"/>
      <c r="W554" s="217"/>
      <c r="X554" s="217"/>
      <c r="Y554" s="217"/>
      <c r="Z554" s="217"/>
      <c r="AA554" s="217"/>
    </row>
    <row r="555" spans="1:27" ht="15.75" customHeight="1" x14ac:dyDescent="0.2">
      <c r="A555" s="217"/>
      <c r="B555" s="217"/>
      <c r="C555" s="219"/>
      <c r="D555" s="217"/>
      <c r="E555" s="217"/>
      <c r="F555" s="220"/>
      <c r="G555" s="220"/>
      <c r="H555" s="220"/>
      <c r="I555" s="220"/>
      <c r="J555" s="220"/>
      <c r="K555" s="220"/>
      <c r="L555" s="220"/>
      <c r="M555" s="220"/>
      <c r="N555" s="220"/>
      <c r="O555" s="220"/>
      <c r="P555" s="217"/>
      <c r="Q555" s="217"/>
      <c r="R555" s="217"/>
      <c r="S555" s="217"/>
      <c r="T555" s="217"/>
      <c r="U555" s="217"/>
      <c r="V555" s="217"/>
      <c r="W555" s="217"/>
      <c r="X555" s="217"/>
      <c r="Y555" s="217"/>
      <c r="Z555" s="217"/>
      <c r="AA555" s="217"/>
    </row>
    <row r="556" spans="1:27" ht="15.75" customHeight="1" x14ac:dyDescent="0.2">
      <c r="A556" s="217"/>
      <c r="B556" s="217"/>
      <c r="C556" s="219"/>
      <c r="D556" s="217"/>
      <c r="E556" s="217"/>
      <c r="F556" s="220"/>
      <c r="G556" s="220"/>
      <c r="H556" s="220"/>
      <c r="I556" s="220"/>
      <c r="J556" s="220"/>
      <c r="K556" s="220"/>
      <c r="L556" s="220"/>
      <c r="M556" s="220"/>
      <c r="N556" s="220"/>
      <c r="O556" s="220"/>
      <c r="P556" s="217"/>
      <c r="Q556" s="217"/>
      <c r="R556" s="217"/>
      <c r="S556" s="217"/>
      <c r="T556" s="217"/>
      <c r="U556" s="217"/>
      <c r="V556" s="217"/>
      <c r="W556" s="217"/>
      <c r="X556" s="217"/>
      <c r="Y556" s="217"/>
      <c r="Z556" s="217"/>
      <c r="AA556" s="217"/>
    </row>
    <row r="557" spans="1:27" ht="15.75" customHeight="1" x14ac:dyDescent="0.2">
      <c r="A557" s="217"/>
      <c r="B557" s="217"/>
      <c r="C557" s="219"/>
      <c r="D557" s="217"/>
      <c r="E557" s="217"/>
      <c r="F557" s="220"/>
      <c r="G557" s="220"/>
      <c r="H557" s="220"/>
      <c r="I557" s="220"/>
      <c r="J557" s="220"/>
      <c r="K557" s="220"/>
      <c r="L557" s="220"/>
      <c r="M557" s="220"/>
      <c r="N557" s="220"/>
      <c r="O557" s="220"/>
      <c r="P557" s="217"/>
      <c r="Q557" s="217"/>
      <c r="R557" s="217"/>
      <c r="S557" s="217"/>
      <c r="T557" s="217"/>
      <c r="U557" s="217"/>
      <c r="V557" s="217"/>
      <c r="W557" s="217"/>
      <c r="X557" s="217"/>
      <c r="Y557" s="217"/>
      <c r="Z557" s="217"/>
      <c r="AA557" s="217"/>
    </row>
    <row r="558" spans="1:27" ht="15.75" customHeight="1" x14ac:dyDescent="0.2">
      <c r="A558" s="217"/>
      <c r="B558" s="217"/>
      <c r="C558" s="219"/>
      <c r="D558" s="217"/>
      <c r="E558" s="217"/>
      <c r="F558" s="220"/>
      <c r="G558" s="220"/>
      <c r="H558" s="220"/>
      <c r="I558" s="220"/>
      <c r="J558" s="220"/>
      <c r="K558" s="220"/>
      <c r="L558" s="220"/>
      <c r="M558" s="220"/>
      <c r="N558" s="220"/>
      <c r="O558" s="220"/>
      <c r="P558" s="217"/>
      <c r="Q558" s="217"/>
      <c r="R558" s="217"/>
      <c r="S558" s="217"/>
      <c r="T558" s="217"/>
      <c r="U558" s="217"/>
      <c r="V558" s="217"/>
      <c r="W558" s="217"/>
      <c r="X558" s="217"/>
      <c r="Y558" s="217"/>
      <c r="Z558" s="217"/>
      <c r="AA558" s="217"/>
    </row>
    <row r="559" spans="1:27" ht="15.75" customHeight="1" x14ac:dyDescent="0.2">
      <c r="A559" s="217"/>
      <c r="B559" s="217"/>
      <c r="C559" s="219"/>
      <c r="D559" s="217"/>
      <c r="E559" s="217"/>
      <c r="F559" s="220"/>
      <c r="G559" s="220"/>
      <c r="H559" s="220"/>
      <c r="I559" s="220"/>
      <c r="J559" s="220"/>
      <c r="K559" s="220"/>
      <c r="L559" s="220"/>
      <c r="M559" s="220"/>
      <c r="N559" s="220"/>
      <c r="O559" s="220"/>
      <c r="P559" s="217"/>
      <c r="Q559" s="217"/>
      <c r="R559" s="217"/>
      <c r="S559" s="217"/>
      <c r="T559" s="217"/>
      <c r="U559" s="217"/>
      <c r="V559" s="217"/>
      <c r="W559" s="217"/>
      <c r="X559" s="217"/>
      <c r="Y559" s="217"/>
      <c r="Z559" s="217"/>
      <c r="AA559" s="217"/>
    </row>
    <row r="560" spans="1:27" ht="15.75" customHeight="1" x14ac:dyDescent="0.2">
      <c r="A560" s="217"/>
      <c r="B560" s="217"/>
      <c r="C560" s="219"/>
      <c r="D560" s="217"/>
      <c r="E560" s="217"/>
      <c r="F560" s="220"/>
      <c r="G560" s="220"/>
      <c r="H560" s="220"/>
      <c r="I560" s="220"/>
      <c r="J560" s="220"/>
      <c r="K560" s="220"/>
      <c r="L560" s="220"/>
      <c r="M560" s="220"/>
      <c r="N560" s="220"/>
      <c r="O560" s="220"/>
      <c r="P560" s="217"/>
      <c r="Q560" s="217"/>
      <c r="R560" s="217"/>
      <c r="S560" s="217"/>
      <c r="T560" s="217"/>
      <c r="U560" s="217"/>
      <c r="V560" s="217"/>
      <c r="W560" s="217"/>
      <c r="X560" s="217"/>
      <c r="Y560" s="217"/>
      <c r="Z560" s="217"/>
      <c r="AA560" s="217"/>
    </row>
    <row r="561" spans="1:27" ht="15.75" customHeight="1" x14ac:dyDescent="0.2">
      <c r="A561" s="217"/>
      <c r="B561" s="217"/>
      <c r="C561" s="219"/>
      <c r="D561" s="217"/>
      <c r="E561" s="217"/>
      <c r="F561" s="220"/>
      <c r="G561" s="220"/>
      <c r="H561" s="220"/>
      <c r="I561" s="220"/>
      <c r="J561" s="220"/>
      <c r="K561" s="220"/>
      <c r="L561" s="220"/>
      <c r="M561" s="220"/>
      <c r="N561" s="220"/>
      <c r="O561" s="220"/>
      <c r="P561" s="217"/>
      <c r="Q561" s="217"/>
      <c r="R561" s="217"/>
      <c r="S561" s="217"/>
      <c r="T561" s="217"/>
      <c r="U561" s="217"/>
      <c r="V561" s="217"/>
      <c r="W561" s="217"/>
      <c r="X561" s="217"/>
      <c r="Y561" s="217"/>
      <c r="Z561" s="217"/>
      <c r="AA561" s="217"/>
    </row>
    <row r="562" spans="1:27" ht="15.75" customHeight="1" x14ac:dyDescent="0.2">
      <c r="A562" s="217"/>
      <c r="B562" s="217"/>
      <c r="C562" s="219"/>
      <c r="D562" s="217"/>
      <c r="E562" s="217"/>
      <c r="F562" s="220"/>
      <c r="G562" s="220"/>
      <c r="H562" s="220"/>
      <c r="I562" s="220"/>
      <c r="J562" s="220"/>
      <c r="K562" s="220"/>
      <c r="L562" s="220"/>
      <c r="M562" s="220"/>
      <c r="N562" s="220"/>
      <c r="O562" s="220"/>
      <c r="P562" s="217"/>
      <c r="Q562" s="217"/>
      <c r="R562" s="217"/>
      <c r="S562" s="217"/>
      <c r="T562" s="217"/>
      <c r="U562" s="217"/>
      <c r="V562" s="217"/>
      <c r="W562" s="217"/>
      <c r="X562" s="217"/>
      <c r="Y562" s="217"/>
      <c r="Z562" s="217"/>
      <c r="AA562" s="217"/>
    </row>
    <row r="563" spans="1:27" ht="15.75" customHeight="1" x14ac:dyDescent="0.2">
      <c r="A563" s="217"/>
      <c r="B563" s="217"/>
      <c r="C563" s="219"/>
      <c r="D563" s="217"/>
      <c r="E563" s="217"/>
      <c r="F563" s="220"/>
      <c r="G563" s="220"/>
      <c r="H563" s="220"/>
      <c r="I563" s="220"/>
      <c r="J563" s="220"/>
      <c r="K563" s="220"/>
      <c r="L563" s="220"/>
      <c r="M563" s="220"/>
      <c r="N563" s="220"/>
      <c r="O563" s="220"/>
      <c r="P563" s="217"/>
      <c r="Q563" s="217"/>
      <c r="R563" s="217"/>
      <c r="S563" s="217"/>
      <c r="T563" s="217"/>
      <c r="U563" s="217"/>
      <c r="V563" s="217"/>
      <c r="W563" s="217"/>
      <c r="X563" s="217"/>
      <c r="Y563" s="217"/>
      <c r="Z563" s="217"/>
      <c r="AA563" s="217"/>
    </row>
    <row r="564" spans="1:27" ht="15.75" customHeight="1" x14ac:dyDescent="0.2">
      <c r="A564" s="217"/>
      <c r="B564" s="217"/>
      <c r="C564" s="219"/>
      <c r="D564" s="217"/>
      <c r="E564" s="217"/>
      <c r="F564" s="220"/>
      <c r="G564" s="220"/>
      <c r="H564" s="220"/>
      <c r="I564" s="220"/>
      <c r="J564" s="220"/>
      <c r="K564" s="220"/>
      <c r="L564" s="220"/>
      <c r="M564" s="220"/>
      <c r="N564" s="220"/>
      <c r="O564" s="220"/>
      <c r="P564" s="217"/>
      <c r="Q564" s="217"/>
      <c r="R564" s="217"/>
      <c r="S564" s="217"/>
      <c r="T564" s="217"/>
      <c r="U564" s="217"/>
      <c r="V564" s="217"/>
      <c r="W564" s="217"/>
      <c r="X564" s="217"/>
      <c r="Y564" s="217"/>
      <c r="Z564" s="217"/>
      <c r="AA564" s="217"/>
    </row>
    <row r="565" spans="1:27" ht="15.75" customHeight="1" x14ac:dyDescent="0.2">
      <c r="A565" s="217"/>
      <c r="B565" s="217"/>
      <c r="C565" s="219"/>
      <c r="D565" s="217"/>
      <c r="E565" s="217"/>
      <c r="F565" s="220"/>
      <c r="G565" s="220"/>
      <c r="H565" s="220"/>
      <c r="I565" s="220"/>
      <c r="J565" s="220"/>
      <c r="K565" s="220"/>
      <c r="L565" s="220"/>
      <c r="M565" s="220"/>
      <c r="N565" s="220"/>
      <c r="O565" s="220"/>
      <c r="P565" s="217"/>
      <c r="Q565" s="217"/>
      <c r="R565" s="217"/>
      <c r="S565" s="217"/>
      <c r="T565" s="217"/>
      <c r="U565" s="217"/>
      <c r="V565" s="217"/>
      <c r="W565" s="217"/>
      <c r="X565" s="217"/>
      <c r="Y565" s="217"/>
      <c r="Z565" s="217"/>
      <c r="AA565" s="217"/>
    </row>
    <row r="566" spans="1:27" ht="15.75" customHeight="1" x14ac:dyDescent="0.2">
      <c r="A566" s="217"/>
      <c r="B566" s="217"/>
      <c r="C566" s="219"/>
      <c r="D566" s="217"/>
      <c r="E566" s="217"/>
      <c r="F566" s="220"/>
      <c r="G566" s="220"/>
      <c r="H566" s="220"/>
      <c r="I566" s="220"/>
      <c r="J566" s="220"/>
      <c r="K566" s="220"/>
      <c r="L566" s="220"/>
      <c r="M566" s="220"/>
      <c r="N566" s="220"/>
      <c r="O566" s="220"/>
      <c r="P566" s="217"/>
      <c r="Q566" s="217"/>
      <c r="R566" s="217"/>
      <c r="S566" s="217"/>
      <c r="T566" s="217"/>
      <c r="U566" s="217"/>
      <c r="V566" s="217"/>
      <c r="W566" s="217"/>
      <c r="X566" s="217"/>
      <c r="Y566" s="217"/>
      <c r="Z566" s="217"/>
      <c r="AA566" s="217"/>
    </row>
    <row r="567" spans="1:27" ht="15.75" customHeight="1" x14ac:dyDescent="0.2">
      <c r="A567" s="217"/>
      <c r="B567" s="217"/>
      <c r="C567" s="219"/>
      <c r="D567" s="217"/>
      <c r="E567" s="217"/>
      <c r="F567" s="220"/>
      <c r="G567" s="220"/>
      <c r="H567" s="220"/>
      <c r="I567" s="220"/>
      <c r="J567" s="220"/>
      <c r="K567" s="220"/>
      <c r="L567" s="220"/>
      <c r="M567" s="220"/>
      <c r="N567" s="220"/>
      <c r="O567" s="220"/>
      <c r="P567" s="217"/>
      <c r="Q567" s="217"/>
      <c r="R567" s="217"/>
      <c r="S567" s="217"/>
      <c r="T567" s="217"/>
      <c r="U567" s="217"/>
      <c r="V567" s="217"/>
      <c r="W567" s="217"/>
      <c r="X567" s="217"/>
      <c r="Y567" s="217"/>
      <c r="Z567" s="217"/>
      <c r="AA567" s="217"/>
    </row>
    <row r="568" spans="1:27" ht="15.75" customHeight="1" x14ac:dyDescent="0.2">
      <c r="A568" s="217"/>
      <c r="B568" s="217"/>
      <c r="C568" s="219"/>
      <c r="D568" s="217"/>
      <c r="E568" s="217"/>
      <c r="F568" s="220"/>
      <c r="G568" s="220"/>
      <c r="H568" s="220"/>
      <c r="I568" s="220"/>
      <c r="J568" s="220"/>
      <c r="K568" s="220"/>
      <c r="L568" s="220"/>
      <c r="M568" s="220"/>
      <c r="N568" s="220"/>
      <c r="O568" s="220"/>
      <c r="P568" s="217"/>
      <c r="Q568" s="217"/>
      <c r="R568" s="217"/>
      <c r="S568" s="217"/>
      <c r="T568" s="217"/>
      <c r="U568" s="217"/>
      <c r="V568" s="217"/>
      <c r="W568" s="217"/>
      <c r="X568" s="217"/>
      <c r="Y568" s="217"/>
      <c r="Z568" s="217"/>
      <c r="AA568" s="217"/>
    </row>
    <row r="569" spans="1:27" ht="15.75" customHeight="1" x14ac:dyDescent="0.2">
      <c r="A569" s="217"/>
      <c r="B569" s="217"/>
      <c r="C569" s="219"/>
      <c r="D569" s="217"/>
      <c r="E569" s="217"/>
      <c r="F569" s="220"/>
      <c r="G569" s="220"/>
      <c r="H569" s="220"/>
      <c r="I569" s="220"/>
      <c r="J569" s="220"/>
      <c r="K569" s="220"/>
      <c r="L569" s="220"/>
      <c r="M569" s="220"/>
      <c r="N569" s="220"/>
      <c r="O569" s="220"/>
      <c r="P569" s="217"/>
      <c r="Q569" s="217"/>
      <c r="R569" s="217"/>
      <c r="S569" s="217"/>
      <c r="T569" s="217"/>
      <c r="U569" s="217"/>
      <c r="V569" s="217"/>
      <c r="W569" s="217"/>
      <c r="X569" s="217"/>
      <c r="Y569" s="217"/>
      <c r="Z569" s="217"/>
      <c r="AA569" s="217"/>
    </row>
    <row r="570" spans="1:27" ht="15.75" customHeight="1" x14ac:dyDescent="0.2">
      <c r="A570" s="217"/>
      <c r="B570" s="217"/>
      <c r="C570" s="219"/>
      <c r="D570" s="217"/>
      <c r="E570" s="217"/>
      <c r="F570" s="220"/>
      <c r="G570" s="220"/>
      <c r="H570" s="220"/>
      <c r="I570" s="220"/>
      <c r="J570" s="220"/>
      <c r="K570" s="220"/>
      <c r="L570" s="220"/>
      <c r="M570" s="220"/>
      <c r="N570" s="220"/>
      <c r="O570" s="220"/>
      <c r="P570" s="217"/>
      <c r="Q570" s="217"/>
      <c r="R570" s="217"/>
      <c r="S570" s="217"/>
      <c r="T570" s="217"/>
      <c r="U570" s="217"/>
      <c r="V570" s="217"/>
      <c r="W570" s="217"/>
      <c r="X570" s="217"/>
      <c r="Y570" s="217"/>
      <c r="Z570" s="217"/>
      <c r="AA570" s="217"/>
    </row>
    <row r="571" spans="1:27" ht="15.75" customHeight="1" x14ac:dyDescent="0.2">
      <c r="A571" s="217"/>
      <c r="B571" s="217"/>
      <c r="C571" s="219"/>
      <c r="D571" s="217"/>
      <c r="E571" s="217"/>
      <c r="F571" s="220"/>
      <c r="G571" s="220"/>
      <c r="H571" s="220"/>
      <c r="I571" s="220"/>
      <c r="J571" s="220"/>
      <c r="K571" s="220"/>
      <c r="L571" s="220"/>
      <c r="M571" s="220"/>
      <c r="N571" s="220"/>
      <c r="O571" s="220"/>
      <c r="P571" s="217"/>
      <c r="Q571" s="217"/>
      <c r="R571" s="217"/>
      <c r="S571" s="217"/>
      <c r="T571" s="217"/>
      <c r="U571" s="217"/>
      <c r="V571" s="217"/>
      <c r="W571" s="217"/>
      <c r="X571" s="217"/>
      <c r="Y571" s="217"/>
      <c r="Z571" s="217"/>
      <c r="AA571" s="217"/>
    </row>
    <row r="572" spans="1:27" ht="15.75" customHeight="1" x14ac:dyDescent="0.2">
      <c r="A572" s="217"/>
      <c r="B572" s="217"/>
      <c r="C572" s="219"/>
      <c r="D572" s="217"/>
      <c r="E572" s="217"/>
      <c r="F572" s="220"/>
      <c r="G572" s="220"/>
      <c r="H572" s="220"/>
      <c r="I572" s="220"/>
      <c r="J572" s="220"/>
      <c r="K572" s="220"/>
      <c r="L572" s="220"/>
      <c r="M572" s="220"/>
      <c r="N572" s="220"/>
      <c r="O572" s="220"/>
      <c r="P572" s="217"/>
      <c r="Q572" s="217"/>
      <c r="R572" s="217"/>
      <c r="S572" s="217"/>
      <c r="T572" s="217"/>
      <c r="U572" s="217"/>
      <c r="V572" s="217"/>
      <c r="W572" s="217"/>
      <c r="X572" s="217"/>
      <c r="Y572" s="217"/>
      <c r="Z572" s="217"/>
      <c r="AA572" s="217"/>
    </row>
    <row r="573" spans="1:27" ht="15.75" customHeight="1" x14ac:dyDescent="0.2">
      <c r="A573" s="217"/>
      <c r="B573" s="217"/>
      <c r="C573" s="219"/>
      <c r="D573" s="217"/>
      <c r="E573" s="217"/>
      <c r="F573" s="220"/>
      <c r="G573" s="220"/>
      <c r="H573" s="220"/>
      <c r="I573" s="220"/>
      <c r="J573" s="220"/>
      <c r="K573" s="220"/>
      <c r="L573" s="220"/>
      <c r="M573" s="220"/>
      <c r="N573" s="220"/>
      <c r="O573" s="220"/>
      <c r="P573" s="217"/>
      <c r="Q573" s="217"/>
      <c r="R573" s="217"/>
      <c r="S573" s="217"/>
      <c r="T573" s="217"/>
      <c r="U573" s="217"/>
      <c r="V573" s="217"/>
      <c r="W573" s="217"/>
      <c r="X573" s="217"/>
      <c r="Y573" s="217"/>
      <c r="Z573" s="217"/>
      <c r="AA573" s="217"/>
    </row>
    <row r="574" spans="1:27" ht="15.75" customHeight="1" x14ac:dyDescent="0.2">
      <c r="A574" s="217"/>
      <c r="B574" s="217"/>
      <c r="C574" s="219"/>
      <c r="D574" s="217"/>
      <c r="E574" s="217"/>
      <c r="F574" s="220"/>
      <c r="G574" s="220"/>
      <c r="H574" s="220"/>
      <c r="I574" s="220"/>
      <c r="J574" s="220"/>
      <c r="K574" s="220"/>
      <c r="L574" s="220"/>
      <c r="M574" s="220"/>
      <c r="N574" s="220"/>
      <c r="O574" s="220"/>
      <c r="P574" s="217"/>
      <c r="Q574" s="217"/>
      <c r="R574" s="217"/>
      <c r="S574" s="217"/>
      <c r="T574" s="217"/>
      <c r="U574" s="217"/>
      <c r="V574" s="217"/>
      <c r="W574" s="217"/>
      <c r="X574" s="217"/>
      <c r="Y574" s="217"/>
      <c r="Z574" s="217"/>
      <c r="AA574" s="217"/>
    </row>
    <row r="575" spans="1:27" ht="15.75" customHeight="1" x14ac:dyDescent="0.2">
      <c r="A575" s="217"/>
      <c r="B575" s="217"/>
      <c r="C575" s="219"/>
      <c r="D575" s="217"/>
      <c r="E575" s="217"/>
      <c r="F575" s="220"/>
      <c r="G575" s="220"/>
      <c r="H575" s="220"/>
      <c r="I575" s="220"/>
      <c r="J575" s="220"/>
      <c r="K575" s="220"/>
      <c r="L575" s="220"/>
      <c r="M575" s="220"/>
      <c r="N575" s="220"/>
      <c r="O575" s="220"/>
      <c r="P575" s="217"/>
      <c r="Q575" s="217"/>
      <c r="R575" s="217"/>
      <c r="S575" s="217"/>
      <c r="T575" s="217"/>
      <c r="U575" s="217"/>
      <c r="V575" s="217"/>
      <c r="W575" s="217"/>
      <c r="X575" s="217"/>
      <c r="Y575" s="217"/>
      <c r="Z575" s="217"/>
      <c r="AA575" s="217"/>
    </row>
    <row r="576" spans="1:27" ht="15.75" customHeight="1" x14ac:dyDescent="0.2">
      <c r="A576" s="217"/>
      <c r="B576" s="217"/>
      <c r="C576" s="219"/>
      <c r="D576" s="217"/>
      <c r="E576" s="217"/>
      <c r="F576" s="220"/>
      <c r="G576" s="220"/>
      <c r="H576" s="220"/>
      <c r="I576" s="220"/>
      <c r="J576" s="220"/>
      <c r="K576" s="220"/>
      <c r="L576" s="220"/>
      <c r="M576" s="220"/>
      <c r="N576" s="220"/>
      <c r="O576" s="220"/>
      <c r="P576" s="217"/>
      <c r="Q576" s="217"/>
      <c r="R576" s="217"/>
      <c r="S576" s="217"/>
      <c r="T576" s="217"/>
      <c r="U576" s="217"/>
      <c r="V576" s="217"/>
      <c r="W576" s="217"/>
      <c r="X576" s="217"/>
      <c r="Y576" s="217"/>
      <c r="Z576" s="217"/>
      <c r="AA576" s="217"/>
    </row>
    <row r="577" spans="1:27" ht="15.75" customHeight="1" x14ac:dyDescent="0.2">
      <c r="A577" s="217"/>
      <c r="B577" s="217"/>
      <c r="C577" s="219"/>
      <c r="D577" s="217"/>
      <c r="E577" s="217"/>
      <c r="F577" s="220"/>
      <c r="G577" s="220"/>
      <c r="H577" s="220"/>
      <c r="I577" s="220"/>
      <c r="J577" s="220"/>
      <c r="K577" s="220"/>
      <c r="L577" s="220"/>
      <c r="M577" s="220"/>
      <c r="N577" s="220"/>
      <c r="O577" s="220"/>
      <c r="P577" s="217"/>
      <c r="Q577" s="217"/>
      <c r="R577" s="217"/>
      <c r="S577" s="217"/>
      <c r="T577" s="217"/>
      <c r="U577" s="217"/>
      <c r="V577" s="217"/>
      <c r="W577" s="217"/>
      <c r="X577" s="217"/>
      <c r="Y577" s="217"/>
      <c r="Z577" s="217"/>
      <c r="AA577" s="217"/>
    </row>
    <row r="578" spans="1:27" ht="15.75" customHeight="1" x14ac:dyDescent="0.2">
      <c r="A578" s="217"/>
      <c r="B578" s="217"/>
      <c r="C578" s="219"/>
      <c r="D578" s="217"/>
      <c r="E578" s="217"/>
      <c r="F578" s="220"/>
      <c r="G578" s="220"/>
      <c r="H578" s="220"/>
      <c r="I578" s="220"/>
      <c r="J578" s="220"/>
      <c r="K578" s="220"/>
      <c r="L578" s="220"/>
      <c r="M578" s="220"/>
      <c r="N578" s="220"/>
      <c r="O578" s="220"/>
      <c r="P578" s="217"/>
      <c r="Q578" s="217"/>
      <c r="R578" s="217"/>
      <c r="S578" s="217"/>
      <c r="T578" s="217"/>
      <c r="U578" s="217"/>
      <c r="V578" s="217"/>
      <c r="W578" s="217"/>
      <c r="X578" s="217"/>
      <c r="Y578" s="217"/>
      <c r="Z578" s="217"/>
      <c r="AA578" s="217"/>
    </row>
    <row r="579" spans="1:27" ht="15.75" customHeight="1" x14ac:dyDescent="0.2">
      <c r="A579" s="217"/>
      <c r="B579" s="217"/>
      <c r="C579" s="219"/>
      <c r="D579" s="217"/>
      <c r="E579" s="217"/>
      <c r="F579" s="220"/>
      <c r="G579" s="220"/>
      <c r="H579" s="220"/>
      <c r="I579" s="220"/>
      <c r="J579" s="220"/>
      <c r="K579" s="220"/>
      <c r="L579" s="220"/>
      <c r="M579" s="220"/>
      <c r="N579" s="220"/>
      <c r="O579" s="220"/>
      <c r="P579" s="217"/>
      <c r="Q579" s="217"/>
      <c r="R579" s="217"/>
      <c r="S579" s="217"/>
      <c r="T579" s="217"/>
      <c r="U579" s="217"/>
      <c r="V579" s="217"/>
      <c r="W579" s="217"/>
      <c r="X579" s="217"/>
      <c r="Y579" s="217"/>
      <c r="Z579" s="217"/>
      <c r="AA579" s="217"/>
    </row>
    <row r="580" spans="1:27" ht="15.75" customHeight="1" x14ac:dyDescent="0.2">
      <c r="A580" s="217"/>
      <c r="B580" s="217"/>
      <c r="C580" s="219"/>
      <c r="D580" s="217"/>
      <c r="E580" s="217"/>
      <c r="F580" s="220"/>
      <c r="G580" s="220"/>
      <c r="H580" s="220"/>
      <c r="I580" s="220"/>
      <c r="J580" s="220"/>
      <c r="K580" s="220"/>
      <c r="L580" s="220"/>
      <c r="M580" s="220"/>
      <c r="N580" s="220"/>
      <c r="O580" s="220"/>
      <c r="P580" s="217"/>
      <c r="Q580" s="217"/>
      <c r="R580" s="217"/>
      <c r="S580" s="217"/>
      <c r="T580" s="217"/>
      <c r="U580" s="217"/>
      <c r="V580" s="217"/>
      <c r="W580" s="217"/>
      <c r="X580" s="217"/>
      <c r="Y580" s="217"/>
      <c r="Z580" s="217"/>
      <c r="AA580" s="217"/>
    </row>
    <row r="581" spans="1:27" ht="15.75" customHeight="1" x14ac:dyDescent="0.2">
      <c r="A581" s="217"/>
      <c r="B581" s="217"/>
      <c r="C581" s="219"/>
      <c r="D581" s="217"/>
      <c r="E581" s="217"/>
      <c r="F581" s="220"/>
      <c r="G581" s="220"/>
      <c r="H581" s="220"/>
      <c r="I581" s="220"/>
      <c r="J581" s="220"/>
      <c r="K581" s="220"/>
      <c r="L581" s="220"/>
      <c r="M581" s="220"/>
      <c r="N581" s="220"/>
      <c r="O581" s="220"/>
      <c r="P581" s="217"/>
      <c r="Q581" s="217"/>
      <c r="R581" s="217"/>
      <c r="S581" s="217"/>
      <c r="T581" s="217"/>
      <c r="U581" s="217"/>
      <c r="V581" s="217"/>
      <c r="W581" s="217"/>
      <c r="X581" s="217"/>
      <c r="Y581" s="217"/>
      <c r="Z581" s="217"/>
      <c r="AA581" s="217"/>
    </row>
    <row r="582" spans="1:27" ht="15.75" customHeight="1" x14ac:dyDescent="0.2">
      <c r="A582" s="217"/>
      <c r="B582" s="217"/>
      <c r="C582" s="219"/>
      <c r="D582" s="217"/>
      <c r="E582" s="217"/>
      <c r="F582" s="220"/>
      <c r="G582" s="220"/>
      <c r="H582" s="220"/>
      <c r="I582" s="220"/>
      <c r="J582" s="220"/>
      <c r="K582" s="220"/>
      <c r="L582" s="220"/>
      <c r="M582" s="220"/>
      <c r="N582" s="220"/>
      <c r="O582" s="220"/>
      <c r="P582" s="217"/>
      <c r="Q582" s="217"/>
      <c r="R582" s="217"/>
      <c r="S582" s="217"/>
      <c r="T582" s="217"/>
      <c r="U582" s="217"/>
      <c r="V582" s="217"/>
      <c r="W582" s="217"/>
      <c r="X582" s="217"/>
      <c r="Y582" s="217"/>
      <c r="Z582" s="217"/>
      <c r="AA582" s="217"/>
    </row>
    <row r="583" spans="1:27" ht="15.75" customHeight="1" x14ac:dyDescent="0.2">
      <c r="A583" s="217"/>
      <c r="B583" s="217"/>
      <c r="C583" s="219"/>
      <c r="D583" s="217"/>
      <c r="E583" s="217"/>
      <c r="F583" s="220"/>
      <c r="G583" s="220"/>
      <c r="H583" s="220"/>
      <c r="I583" s="220"/>
      <c r="J583" s="220"/>
      <c r="K583" s="220"/>
      <c r="L583" s="220"/>
      <c r="M583" s="220"/>
      <c r="N583" s="220"/>
      <c r="O583" s="220"/>
      <c r="P583" s="217"/>
      <c r="Q583" s="217"/>
      <c r="R583" s="217"/>
      <c r="S583" s="217"/>
      <c r="T583" s="217"/>
      <c r="U583" s="217"/>
      <c r="V583" s="217"/>
      <c r="W583" s="217"/>
      <c r="X583" s="217"/>
      <c r="Y583" s="217"/>
      <c r="Z583" s="217"/>
      <c r="AA583" s="217"/>
    </row>
    <row r="584" spans="1:27" ht="15.75" customHeight="1" x14ac:dyDescent="0.2">
      <c r="A584" s="217"/>
      <c r="B584" s="217"/>
      <c r="C584" s="219"/>
      <c r="D584" s="217"/>
      <c r="E584" s="217"/>
      <c r="F584" s="220"/>
      <c r="G584" s="220"/>
      <c r="H584" s="220"/>
      <c r="I584" s="220"/>
      <c r="J584" s="220"/>
      <c r="K584" s="220"/>
      <c r="L584" s="220"/>
      <c r="M584" s="220"/>
      <c r="N584" s="220"/>
      <c r="O584" s="220"/>
      <c r="P584" s="217"/>
      <c r="Q584" s="217"/>
      <c r="R584" s="217"/>
      <c r="S584" s="217"/>
      <c r="T584" s="217"/>
      <c r="U584" s="217"/>
      <c r="V584" s="217"/>
      <c r="W584" s="217"/>
      <c r="X584" s="217"/>
      <c r="Y584" s="217"/>
      <c r="Z584" s="217"/>
      <c r="AA584" s="217"/>
    </row>
    <row r="585" spans="1:27" ht="15.75" customHeight="1" x14ac:dyDescent="0.2">
      <c r="A585" s="217"/>
      <c r="B585" s="217"/>
      <c r="C585" s="219"/>
      <c r="D585" s="217"/>
      <c r="E585" s="217"/>
      <c r="F585" s="220"/>
      <c r="G585" s="220"/>
      <c r="H585" s="220"/>
      <c r="I585" s="220"/>
      <c r="J585" s="220"/>
      <c r="K585" s="220"/>
      <c r="L585" s="220"/>
      <c r="M585" s="220"/>
      <c r="N585" s="220"/>
      <c r="O585" s="220"/>
      <c r="P585" s="217"/>
      <c r="Q585" s="217"/>
      <c r="R585" s="217"/>
      <c r="S585" s="217"/>
      <c r="T585" s="217"/>
      <c r="U585" s="217"/>
      <c r="V585" s="217"/>
      <c r="W585" s="217"/>
      <c r="X585" s="217"/>
      <c r="Y585" s="217"/>
      <c r="Z585" s="217"/>
      <c r="AA585" s="217"/>
    </row>
    <row r="586" spans="1:27" ht="15.75" customHeight="1" x14ac:dyDescent="0.2">
      <c r="A586" s="217"/>
      <c r="B586" s="217"/>
      <c r="C586" s="219"/>
      <c r="D586" s="217"/>
      <c r="E586" s="217"/>
      <c r="F586" s="220"/>
      <c r="G586" s="220"/>
      <c r="H586" s="220"/>
      <c r="I586" s="220"/>
      <c r="J586" s="220"/>
      <c r="K586" s="220"/>
      <c r="L586" s="220"/>
      <c r="M586" s="220"/>
      <c r="N586" s="220"/>
      <c r="O586" s="220"/>
      <c r="P586" s="217"/>
      <c r="Q586" s="217"/>
      <c r="R586" s="217"/>
      <c r="S586" s="217"/>
      <c r="T586" s="217"/>
      <c r="U586" s="217"/>
      <c r="V586" s="217"/>
      <c r="W586" s="217"/>
      <c r="X586" s="217"/>
      <c r="Y586" s="217"/>
      <c r="Z586" s="217"/>
      <c r="AA586" s="217"/>
    </row>
    <row r="587" spans="1:27" ht="15.75" customHeight="1" x14ac:dyDescent="0.2">
      <c r="A587" s="217"/>
      <c r="B587" s="217"/>
      <c r="C587" s="219"/>
      <c r="D587" s="217"/>
      <c r="E587" s="217"/>
      <c r="F587" s="220"/>
      <c r="G587" s="220"/>
      <c r="H587" s="220"/>
      <c r="I587" s="220"/>
      <c r="J587" s="220"/>
      <c r="K587" s="220"/>
      <c r="L587" s="220"/>
      <c r="M587" s="220"/>
      <c r="N587" s="220"/>
      <c r="O587" s="220"/>
      <c r="P587" s="217"/>
      <c r="Q587" s="217"/>
      <c r="R587" s="217"/>
      <c r="S587" s="217"/>
      <c r="T587" s="217"/>
      <c r="U587" s="217"/>
      <c r="V587" s="217"/>
      <c r="W587" s="217"/>
      <c r="X587" s="217"/>
      <c r="Y587" s="217"/>
      <c r="Z587" s="217"/>
      <c r="AA587" s="217"/>
    </row>
    <row r="588" spans="1:27" ht="15.75" customHeight="1" x14ac:dyDescent="0.2">
      <c r="A588" s="217"/>
      <c r="B588" s="217"/>
      <c r="C588" s="219"/>
      <c r="D588" s="217"/>
      <c r="E588" s="217"/>
      <c r="F588" s="220"/>
      <c r="G588" s="220"/>
      <c r="H588" s="220"/>
      <c r="I588" s="220"/>
      <c r="J588" s="220"/>
      <c r="K588" s="220"/>
      <c r="L588" s="220"/>
      <c r="M588" s="220"/>
      <c r="N588" s="220"/>
      <c r="O588" s="220"/>
      <c r="P588" s="217"/>
      <c r="Q588" s="217"/>
      <c r="R588" s="217"/>
      <c r="S588" s="217"/>
      <c r="T588" s="217"/>
      <c r="U588" s="217"/>
      <c r="V588" s="217"/>
      <c r="W588" s="217"/>
      <c r="X588" s="217"/>
      <c r="Y588" s="217"/>
      <c r="Z588" s="217"/>
      <c r="AA588" s="217"/>
    </row>
    <row r="589" spans="1:27" ht="15.75" customHeight="1" x14ac:dyDescent="0.2">
      <c r="A589" s="217"/>
      <c r="B589" s="217"/>
      <c r="C589" s="219"/>
      <c r="D589" s="217"/>
      <c r="E589" s="217"/>
      <c r="F589" s="220"/>
      <c r="G589" s="220"/>
      <c r="H589" s="220"/>
      <c r="I589" s="220"/>
      <c r="J589" s="220"/>
      <c r="K589" s="220"/>
      <c r="L589" s="220"/>
      <c r="M589" s="220"/>
      <c r="N589" s="220"/>
      <c r="O589" s="220"/>
      <c r="P589" s="217"/>
      <c r="Q589" s="217"/>
      <c r="R589" s="217"/>
      <c r="S589" s="217"/>
      <c r="T589" s="217"/>
      <c r="U589" s="217"/>
      <c r="V589" s="217"/>
      <c r="W589" s="217"/>
      <c r="X589" s="217"/>
      <c r="Y589" s="217"/>
      <c r="Z589" s="217"/>
      <c r="AA589" s="217"/>
    </row>
    <row r="590" spans="1:27" ht="15.75" customHeight="1" x14ac:dyDescent="0.2">
      <c r="A590" s="217"/>
      <c r="B590" s="217"/>
      <c r="C590" s="219"/>
      <c r="D590" s="217"/>
      <c r="E590" s="217"/>
      <c r="F590" s="220"/>
      <c r="G590" s="220"/>
      <c r="H590" s="220"/>
      <c r="I590" s="220"/>
      <c r="J590" s="220"/>
      <c r="K590" s="220"/>
      <c r="L590" s="220"/>
      <c r="M590" s="220"/>
      <c r="N590" s="220"/>
      <c r="O590" s="220"/>
      <c r="P590" s="217"/>
      <c r="Q590" s="217"/>
      <c r="R590" s="217"/>
      <c r="S590" s="217"/>
      <c r="T590" s="217"/>
      <c r="U590" s="217"/>
      <c r="V590" s="217"/>
      <c r="W590" s="217"/>
      <c r="X590" s="217"/>
      <c r="Y590" s="217"/>
      <c r="Z590" s="217"/>
      <c r="AA590" s="217"/>
    </row>
    <row r="591" spans="1:27" ht="15.75" customHeight="1" x14ac:dyDescent="0.2">
      <c r="A591" s="217"/>
      <c r="B591" s="217"/>
      <c r="C591" s="219"/>
      <c r="D591" s="217"/>
      <c r="E591" s="217"/>
      <c r="F591" s="220"/>
      <c r="G591" s="220"/>
      <c r="H591" s="220"/>
      <c r="I591" s="220"/>
      <c r="J591" s="220"/>
      <c r="K591" s="220"/>
      <c r="L591" s="220"/>
      <c r="M591" s="220"/>
      <c r="N591" s="220"/>
      <c r="O591" s="220"/>
      <c r="P591" s="217"/>
      <c r="Q591" s="217"/>
      <c r="R591" s="217"/>
      <c r="S591" s="217"/>
      <c r="T591" s="217"/>
      <c r="U591" s="217"/>
      <c r="V591" s="217"/>
      <c r="W591" s="217"/>
      <c r="X591" s="217"/>
      <c r="Y591" s="217"/>
      <c r="Z591" s="217"/>
      <c r="AA591" s="217"/>
    </row>
    <row r="592" spans="1:27" ht="15.75" customHeight="1" x14ac:dyDescent="0.2">
      <c r="A592" s="217"/>
      <c r="B592" s="217"/>
      <c r="C592" s="219"/>
      <c r="D592" s="217"/>
      <c r="E592" s="217"/>
      <c r="F592" s="220"/>
      <c r="G592" s="220"/>
      <c r="H592" s="220"/>
      <c r="I592" s="220"/>
      <c r="J592" s="220"/>
      <c r="K592" s="220"/>
      <c r="L592" s="220"/>
      <c r="M592" s="220"/>
      <c r="N592" s="220"/>
      <c r="O592" s="220"/>
      <c r="P592" s="217"/>
      <c r="Q592" s="217"/>
      <c r="R592" s="217"/>
      <c r="S592" s="217"/>
      <c r="T592" s="217"/>
      <c r="U592" s="217"/>
      <c r="V592" s="217"/>
      <c r="W592" s="217"/>
      <c r="X592" s="217"/>
      <c r="Y592" s="217"/>
      <c r="Z592" s="217"/>
      <c r="AA592" s="217"/>
    </row>
    <row r="593" spans="1:27" ht="15.75" customHeight="1" x14ac:dyDescent="0.2">
      <c r="A593" s="217"/>
      <c r="B593" s="217"/>
      <c r="C593" s="219"/>
      <c r="D593" s="217"/>
      <c r="E593" s="217"/>
      <c r="F593" s="220"/>
      <c r="G593" s="220"/>
      <c r="H593" s="220"/>
      <c r="I593" s="220"/>
      <c r="J593" s="220"/>
      <c r="K593" s="220"/>
      <c r="L593" s="220"/>
      <c r="M593" s="220"/>
      <c r="N593" s="220"/>
      <c r="O593" s="220"/>
      <c r="P593" s="217"/>
      <c r="Q593" s="217"/>
      <c r="R593" s="217"/>
      <c r="S593" s="217"/>
      <c r="T593" s="217"/>
      <c r="U593" s="217"/>
      <c r="V593" s="217"/>
      <c r="W593" s="217"/>
      <c r="X593" s="217"/>
      <c r="Y593" s="217"/>
      <c r="Z593" s="217"/>
      <c r="AA593" s="217"/>
    </row>
    <row r="594" spans="1:27" ht="15.75" customHeight="1" x14ac:dyDescent="0.2">
      <c r="A594" s="217"/>
      <c r="B594" s="217"/>
      <c r="C594" s="219"/>
      <c r="D594" s="217"/>
      <c r="E594" s="217"/>
      <c r="F594" s="220"/>
      <c r="G594" s="220"/>
      <c r="H594" s="220"/>
      <c r="I594" s="220"/>
      <c r="J594" s="220"/>
      <c r="K594" s="220"/>
      <c r="L594" s="220"/>
      <c r="M594" s="220"/>
      <c r="N594" s="220"/>
      <c r="O594" s="220"/>
      <c r="P594" s="217"/>
      <c r="Q594" s="217"/>
      <c r="R594" s="217"/>
      <c r="S594" s="217"/>
      <c r="T594" s="217"/>
      <c r="U594" s="217"/>
      <c r="V594" s="217"/>
      <c r="W594" s="217"/>
      <c r="X594" s="217"/>
      <c r="Y594" s="217"/>
      <c r="Z594" s="217"/>
      <c r="AA594" s="217"/>
    </row>
    <row r="595" spans="1:27" ht="15.75" customHeight="1" x14ac:dyDescent="0.2">
      <c r="A595" s="217"/>
      <c r="B595" s="217"/>
      <c r="C595" s="219"/>
      <c r="D595" s="217"/>
      <c r="E595" s="217"/>
      <c r="F595" s="220"/>
      <c r="G595" s="220"/>
      <c r="H595" s="220"/>
      <c r="I595" s="220"/>
      <c r="J595" s="220"/>
      <c r="K595" s="220"/>
      <c r="L595" s="220"/>
      <c r="M595" s="220"/>
      <c r="N595" s="220"/>
      <c r="O595" s="220"/>
      <c r="P595" s="217"/>
      <c r="Q595" s="217"/>
      <c r="R595" s="217"/>
      <c r="S595" s="217"/>
      <c r="T595" s="217"/>
      <c r="U595" s="217"/>
      <c r="V595" s="217"/>
      <c r="W595" s="217"/>
      <c r="X595" s="217"/>
      <c r="Y595" s="217"/>
      <c r="Z595" s="217"/>
      <c r="AA595" s="217"/>
    </row>
    <row r="596" spans="1:27" ht="15.75" customHeight="1" x14ac:dyDescent="0.2">
      <c r="A596" s="217"/>
      <c r="B596" s="217"/>
      <c r="C596" s="219"/>
      <c r="D596" s="217"/>
      <c r="E596" s="217"/>
      <c r="F596" s="220"/>
      <c r="G596" s="220"/>
      <c r="H596" s="220"/>
      <c r="I596" s="220"/>
      <c r="J596" s="220"/>
      <c r="K596" s="220"/>
      <c r="L596" s="220"/>
      <c r="M596" s="220"/>
      <c r="N596" s="220"/>
      <c r="O596" s="220"/>
      <c r="P596" s="217"/>
      <c r="Q596" s="217"/>
      <c r="R596" s="217"/>
      <c r="S596" s="217"/>
      <c r="T596" s="217"/>
      <c r="U596" s="217"/>
      <c r="V596" s="217"/>
      <c r="W596" s="217"/>
      <c r="X596" s="217"/>
      <c r="Y596" s="217"/>
      <c r="Z596" s="217"/>
      <c r="AA596" s="217"/>
    </row>
    <row r="597" spans="1:27" ht="15.75" customHeight="1" x14ac:dyDescent="0.2">
      <c r="A597" s="217"/>
      <c r="B597" s="217"/>
      <c r="C597" s="219"/>
      <c r="D597" s="217"/>
      <c r="E597" s="217"/>
      <c r="F597" s="220"/>
      <c r="G597" s="220"/>
      <c r="H597" s="220"/>
      <c r="I597" s="220"/>
      <c r="J597" s="220"/>
      <c r="K597" s="220"/>
      <c r="L597" s="220"/>
      <c r="M597" s="220"/>
      <c r="N597" s="220"/>
      <c r="O597" s="220"/>
      <c r="P597" s="217"/>
      <c r="Q597" s="217"/>
      <c r="R597" s="217"/>
      <c r="S597" s="217"/>
      <c r="T597" s="217"/>
      <c r="U597" s="217"/>
      <c r="V597" s="217"/>
      <c r="W597" s="217"/>
      <c r="X597" s="217"/>
      <c r="Y597" s="217"/>
      <c r="Z597" s="217"/>
      <c r="AA597" s="217"/>
    </row>
    <row r="598" spans="1:27" ht="15.75" customHeight="1" x14ac:dyDescent="0.2">
      <c r="A598" s="217"/>
      <c r="B598" s="217"/>
      <c r="C598" s="219"/>
      <c r="D598" s="217"/>
      <c r="E598" s="217"/>
      <c r="F598" s="220"/>
      <c r="G598" s="220"/>
      <c r="H598" s="220"/>
      <c r="I598" s="220"/>
      <c r="J598" s="220"/>
      <c r="K598" s="220"/>
      <c r="L598" s="220"/>
      <c r="M598" s="220"/>
      <c r="N598" s="220"/>
      <c r="O598" s="220"/>
      <c r="P598" s="217"/>
      <c r="Q598" s="217"/>
      <c r="R598" s="217"/>
      <c r="S598" s="217"/>
      <c r="T598" s="217"/>
      <c r="U598" s="217"/>
      <c r="V598" s="217"/>
      <c r="W598" s="217"/>
      <c r="X598" s="217"/>
      <c r="Y598" s="217"/>
      <c r="Z598" s="217"/>
      <c r="AA598" s="217"/>
    </row>
    <row r="599" spans="1:27" ht="15.75" customHeight="1" x14ac:dyDescent="0.2">
      <c r="A599" s="217"/>
      <c r="B599" s="217"/>
      <c r="C599" s="219"/>
      <c r="D599" s="217"/>
      <c r="E599" s="217"/>
      <c r="F599" s="220"/>
      <c r="G599" s="220"/>
      <c r="H599" s="220"/>
      <c r="I599" s="220"/>
      <c r="J599" s="220"/>
      <c r="K599" s="220"/>
      <c r="L599" s="220"/>
      <c r="M599" s="220"/>
      <c r="N599" s="220"/>
      <c r="O599" s="220"/>
      <c r="P599" s="217"/>
      <c r="Q599" s="217"/>
      <c r="R599" s="217"/>
      <c r="S599" s="217"/>
      <c r="T599" s="217"/>
      <c r="U599" s="217"/>
      <c r="V599" s="217"/>
      <c r="W599" s="217"/>
      <c r="X599" s="217"/>
      <c r="Y599" s="217"/>
      <c r="Z599" s="217"/>
      <c r="AA599" s="217"/>
    </row>
    <row r="600" spans="1:27" ht="15.75" customHeight="1" x14ac:dyDescent="0.2">
      <c r="A600" s="217"/>
      <c r="B600" s="217"/>
      <c r="C600" s="219"/>
      <c r="D600" s="217"/>
      <c r="E600" s="217"/>
      <c r="F600" s="220"/>
      <c r="G600" s="220"/>
      <c r="H600" s="220"/>
      <c r="I600" s="220"/>
      <c r="J600" s="220"/>
      <c r="K600" s="220"/>
      <c r="L600" s="220"/>
      <c r="M600" s="220"/>
      <c r="N600" s="220"/>
      <c r="O600" s="220"/>
      <c r="P600" s="217"/>
      <c r="Q600" s="217"/>
      <c r="R600" s="217"/>
      <c r="S600" s="217"/>
      <c r="T600" s="217"/>
      <c r="U600" s="217"/>
      <c r="V600" s="217"/>
      <c r="W600" s="217"/>
      <c r="X600" s="217"/>
      <c r="Y600" s="217"/>
      <c r="Z600" s="217"/>
      <c r="AA600" s="217"/>
    </row>
    <row r="601" spans="1:27" ht="15.75" customHeight="1" x14ac:dyDescent="0.2">
      <c r="A601" s="217"/>
      <c r="B601" s="217"/>
      <c r="C601" s="219"/>
      <c r="D601" s="217"/>
      <c r="E601" s="217"/>
      <c r="F601" s="220"/>
      <c r="G601" s="220"/>
      <c r="H601" s="220"/>
      <c r="I601" s="220"/>
      <c r="J601" s="220"/>
      <c r="K601" s="220"/>
      <c r="L601" s="220"/>
      <c r="M601" s="220"/>
      <c r="N601" s="220"/>
      <c r="O601" s="220"/>
      <c r="P601" s="217"/>
      <c r="Q601" s="217"/>
      <c r="R601" s="217"/>
      <c r="S601" s="217"/>
      <c r="T601" s="217"/>
      <c r="U601" s="217"/>
      <c r="V601" s="217"/>
      <c r="W601" s="217"/>
      <c r="X601" s="217"/>
      <c r="Y601" s="217"/>
      <c r="Z601" s="217"/>
      <c r="AA601" s="217"/>
    </row>
    <row r="602" spans="1:27" ht="15.75" customHeight="1" x14ac:dyDescent="0.2">
      <c r="A602" s="217"/>
      <c r="B602" s="217"/>
      <c r="C602" s="219"/>
      <c r="D602" s="217"/>
      <c r="E602" s="217"/>
      <c r="F602" s="220"/>
      <c r="G602" s="220"/>
      <c r="H602" s="220"/>
      <c r="I602" s="220"/>
      <c r="J602" s="220"/>
      <c r="K602" s="220"/>
      <c r="L602" s="220"/>
      <c r="M602" s="220"/>
      <c r="N602" s="220"/>
      <c r="O602" s="220"/>
      <c r="P602" s="217"/>
      <c r="Q602" s="217"/>
      <c r="R602" s="217"/>
      <c r="S602" s="217"/>
      <c r="T602" s="217"/>
      <c r="U602" s="217"/>
      <c r="V602" s="217"/>
      <c r="W602" s="217"/>
      <c r="X602" s="217"/>
      <c r="Y602" s="217"/>
      <c r="Z602" s="217"/>
      <c r="AA602" s="217"/>
    </row>
    <row r="603" spans="1:27" ht="15.75" customHeight="1" x14ac:dyDescent="0.2">
      <c r="A603" s="217"/>
      <c r="B603" s="217"/>
      <c r="C603" s="219"/>
      <c r="D603" s="217"/>
      <c r="E603" s="217"/>
      <c r="F603" s="220"/>
      <c r="G603" s="220"/>
      <c r="H603" s="220"/>
      <c r="I603" s="220"/>
      <c r="J603" s="220"/>
      <c r="K603" s="220"/>
      <c r="L603" s="220"/>
      <c r="M603" s="220"/>
      <c r="N603" s="220"/>
      <c r="O603" s="220"/>
      <c r="P603" s="217"/>
      <c r="Q603" s="217"/>
      <c r="R603" s="217"/>
      <c r="S603" s="217"/>
      <c r="T603" s="217"/>
      <c r="U603" s="217"/>
      <c r="V603" s="217"/>
      <c r="W603" s="217"/>
      <c r="X603" s="217"/>
      <c r="Y603" s="217"/>
      <c r="Z603" s="217"/>
      <c r="AA603" s="217"/>
    </row>
    <row r="604" spans="1:27" ht="15.75" customHeight="1" x14ac:dyDescent="0.2">
      <c r="A604" s="217"/>
      <c r="B604" s="217"/>
      <c r="C604" s="219"/>
      <c r="D604" s="217"/>
      <c r="E604" s="217"/>
      <c r="F604" s="220"/>
      <c r="G604" s="220"/>
      <c r="H604" s="220"/>
      <c r="I604" s="220"/>
      <c r="J604" s="220"/>
      <c r="K604" s="220"/>
      <c r="L604" s="220"/>
      <c r="M604" s="220"/>
      <c r="N604" s="220"/>
      <c r="O604" s="220"/>
      <c r="P604" s="217"/>
      <c r="Q604" s="217"/>
      <c r="R604" s="217"/>
      <c r="S604" s="217"/>
      <c r="T604" s="217"/>
      <c r="U604" s="217"/>
      <c r="V604" s="217"/>
      <c r="W604" s="217"/>
      <c r="X604" s="217"/>
      <c r="Y604" s="217"/>
      <c r="Z604" s="217"/>
      <c r="AA604" s="217"/>
    </row>
    <row r="605" spans="1:27" ht="15.75" customHeight="1" x14ac:dyDescent="0.2">
      <c r="A605" s="217"/>
      <c r="B605" s="217"/>
      <c r="C605" s="219"/>
      <c r="D605" s="217"/>
      <c r="E605" s="217"/>
      <c r="F605" s="220"/>
      <c r="G605" s="220"/>
      <c r="H605" s="220"/>
      <c r="I605" s="220"/>
      <c r="J605" s="220"/>
      <c r="K605" s="220"/>
      <c r="L605" s="220"/>
      <c r="M605" s="220"/>
      <c r="N605" s="220"/>
      <c r="O605" s="220"/>
      <c r="P605" s="217"/>
      <c r="Q605" s="217"/>
      <c r="R605" s="217"/>
      <c r="S605" s="217"/>
      <c r="T605" s="217"/>
      <c r="U605" s="217"/>
      <c r="V605" s="217"/>
      <c r="W605" s="217"/>
      <c r="X605" s="217"/>
      <c r="Y605" s="217"/>
      <c r="Z605" s="217"/>
      <c r="AA605" s="217"/>
    </row>
    <row r="606" spans="1:27" ht="15.75" customHeight="1" x14ac:dyDescent="0.2">
      <c r="A606" s="217"/>
      <c r="B606" s="217"/>
      <c r="C606" s="219"/>
      <c r="D606" s="217"/>
      <c r="E606" s="217"/>
      <c r="F606" s="220"/>
      <c r="G606" s="220"/>
      <c r="H606" s="220"/>
      <c r="I606" s="220"/>
      <c r="J606" s="220"/>
      <c r="K606" s="220"/>
      <c r="L606" s="220"/>
      <c r="M606" s="220"/>
      <c r="N606" s="220"/>
      <c r="O606" s="220"/>
      <c r="P606" s="217"/>
      <c r="Q606" s="217"/>
      <c r="R606" s="217"/>
      <c r="S606" s="217"/>
      <c r="T606" s="217"/>
      <c r="U606" s="217"/>
      <c r="V606" s="217"/>
      <c r="W606" s="217"/>
      <c r="X606" s="217"/>
      <c r="Y606" s="217"/>
      <c r="Z606" s="217"/>
      <c r="AA606" s="217"/>
    </row>
    <row r="607" spans="1:27" ht="15.75" customHeight="1" x14ac:dyDescent="0.2">
      <c r="A607" s="217"/>
      <c r="B607" s="217"/>
      <c r="C607" s="219"/>
      <c r="D607" s="217"/>
      <c r="E607" s="217"/>
      <c r="F607" s="220"/>
      <c r="G607" s="220"/>
      <c r="H607" s="220"/>
      <c r="I607" s="220"/>
      <c r="J607" s="220"/>
      <c r="K607" s="220"/>
      <c r="L607" s="220"/>
      <c r="M607" s="220"/>
      <c r="N607" s="220"/>
      <c r="O607" s="220"/>
      <c r="P607" s="217"/>
      <c r="Q607" s="217"/>
      <c r="R607" s="217"/>
      <c r="S607" s="217"/>
      <c r="T607" s="217"/>
      <c r="U607" s="217"/>
      <c r="V607" s="217"/>
      <c r="W607" s="217"/>
      <c r="X607" s="217"/>
      <c r="Y607" s="217"/>
      <c r="Z607" s="217"/>
      <c r="AA607" s="217"/>
    </row>
    <row r="608" spans="1:27" ht="15.75" customHeight="1" x14ac:dyDescent="0.2">
      <c r="A608" s="217"/>
      <c r="B608" s="217"/>
      <c r="C608" s="219"/>
      <c r="D608" s="217"/>
      <c r="E608" s="217"/>
      <c r="F608" s="220"/>
      <c r="G608" s="220"/>
      <c r="H608" s="220"/>
      <c r="I608" s="220"/>
      <c r="J608" s="220"/>
      <c r="K608" s="220"/>
      <c r="L608" s="220"/>
      <c r="M608" s="220"/>
      <c r="N608" s="220"/>
      <c r="O608" s="220"/>
      <c r="P608" s="217"/>
      <c r="Q608" s="217"/>
      <c r="R608" s="217"/>
      <c r="S608" s="217"/>
      <c r="T608" s="217"/>
      <c r="U608" s="217"/>
      <c r="V608" s="217"/>
      <c r="W608" s="217"/>
      <c r="X608" s="217"/>
      <c r="Y608" s="217"/>
      <c r="Z608" s="217"/>
      <c r="AA608" s="217"/>
    </row>
    <row r="609" spans="1:27" ht="15.75" customHeight="1" x14ac:dyDescent="0.2">
      <c r="A609" s="217"/>
      <c r="B609" s="217"/>
      <c r="C609" s="219"/>
      <c r="D609" s="217"/>
      <c r="E609" s="217"/>
      <c r="F609" s="220"/>
      <c r="G609" s="220"/>
      <c r="H609" s="220"/>
      <c r="I609" s="220"/>
      <c r="J609" s="220"/>
      <c r="K609" s="220"/>
      <c r="L609" s="220"/>
      <c r="M609" s="220"/>
      <c r="N609" s="220"/>
      <c r="O609" s="220"/>
      <c r="P609" s="217"/>
      <c r="Q609" s="217"/>
      <c r="R609" s="217"/>
      <c r="S609" s="217"/>
      <c r="T609" s="217"/>
      <c r="U609" s="217"/>
      <c r="V609" s="217"/>
      <c r="W609" s="217"/>
      <c r="X609" s="217"/>
      <c r="Y609" s="217"/>
      <c r="Z609" s="217"/>
      <c r="AA609" s="217"/>
    </row>
    <row r="610" spans="1:27" ht="15.75" customHeight="1" x14ac:dyDescent="0.2">
      <c r="A610" s="217"/>
      <c r="B610" s="217"/>
      <c r="C610" s="219"/>
      <c r="D610" s="217"/>
      <c r="E610" s="217"/>
      <c r="F610" s="220"/>
      <c r="G610" s="220"/>
      <c r="H610" s="220"/>
      <c r="I610" s="220"/>
      <c r="J610" s="220"/>
      <c r="K610" s="220"/>
      <c r="L610" s="220"/>
      <c r="M610" s="220"/>
      <c r="N610" s="220"/>
      <c r="O610" s="220"/>
      <c r="P610" s="217"/>
      <c r="Q610" s="217"/>
      <c r="R610" s="217"/>
      <c r="S610" s="217"/>
      <c r="T610" s="217"/>
      <c r="U610" s="217"/>
      <c r="V610" s="217"/>
      <c r="W610" s="217"/>
      <c r="X610" s="217"/>
      <c r="Y610" s="217"/>
      <c r="Z610" s="217"/>
      <c r="AA610" s="217"/>
    </row>
    <row r="611" spans="1:27" ht="15.75" customHeight="1" x14ac:dyDescent="0.2">
      <c r="A611" s="217"/>
      <c r="B611" s="217"/>
      <c r="C611" s="219"/>
      <c r="D611" s="217"/>
      <c r="E611" s="217"/>
      <c r="F611" s="220"/>
      <c r="G611" s="220"/>
      <c r="H611" s="220"/>
      <c r="I611" s="220"/>
      <c r="J611" s="220"/>
      <c r="K611" s="220"/>
      <c r="L611" s="220"/>
      <c r="M611" s="220"/>
      <c r="N611" s="220"/>
      <c r="O611" s="220"/>
      <c r="P611" s="217"/>
      <c r="Q611" s="217"/>
      <c r="R611" s="217"/>
      <c r="S611" s="217"/>
      <c r="T611" s="217"/>
      <c r="U611" s="217"/>
      <c r="V611" s="217"/>
      <c r="W611" s="217"/>
      <c r="X611" s="217"/>
      <c r="Y611" s="217"/>
      <c r="Z611" s="217"/>
      <c r="AA611" s="217"/>
    </row>
    <row r="612" spans="1:27" ht="15.75" customHeight="1" x14ac:dyDescent="0.2">
      <c r="A612" s="217"/>
      <c r="B612" s="217"/>
      <c r="C612" s="219"/>
      <c r="D612" s="217"/>
      <c r="E612" s="217"/>
      <c r="F612" s="220"/>
      <c r="G612" s="220"/>
      <c r="H612" s="220"/>
      <c r="I612" s="220"/>
      <c r="J612" s="220"/>
      <c r="K612" s="220"/>
      <c r="L612" s="220"/>
      <c r="M612" s="220"/>
      <c r="N612" s="220"/>
      <c r="O612" s="220"/>
      <c r="P612" s="217"/>
      <c r="Q612" s="217"/>
      <c r="R612" s="217"/>
      <c r="S612" s="217"/>
      <c r="T612" s="217"/>
      <c r="U612" s="217"/>
      <c r="V612" s="217"/>
      <c r="W612" s="217"/>
      <c r="X612" s="217"/>
      <c r="Y612" s="217"/>
      <c r="Z612" s="217"/>
      <c r="AA612" s="217"/>
    </row>
    <row r="613" spans="1:27" ht="15.75" customHeight="1" x14ac:dyDescent="0.2">
      <c r="A613" s="217"/>
      <c r="B613" s="217"/>
      <c r="C613" s="219"/>
      <c r="D613" s="217"/>
      <c r="E613" s="217"/>
      <c r="F613" s="220"/>
      <c r="G613" s="220"/>
      <c r="H613" s="220"/>
      <c r="I613" s="220"/>
      <c r="J613" s="220"/>
      <c r="K613" s="220"/>
      <c r="L613" s="220"/>
      <c r="M613" s="220"/>
      <c r="N613" s="220"/>
      <c r="O613" s="220"/>
      <c r="P613" s="217"/>
      <c r="Q613" s="217"/>
      <c r="R613" s="217"/>
      <c r="S613" s="217"/>
      <c r="T613" s="217"/>
      <c r="U613" s="217"/>
      <c r="V613" s="217"/>
      <c r="W613" s="217"/>
      <c r="X613" s="217"/>
      <c r="Y613" s="217"/>
      <c r="Z613" s="217"/>
      <c r="AA613" s="217"/>
    </row>
    <row r="614" spans="1:27" ht="15.75" customHeight="1" x14ac:dyDescent="0.2">
      <c r="A614" s="217"/>
      <c r="B614" s="217"/>
      <c r="C614" s="219"/>
      <c r="D614" s="217"/>
      <c r="E614" s="217"/>
      <c r="F614" s="220"/>
      <c r="G614" s="220"/>
      <c r="H614" s="220"/>
      <c r="I614" s="220"/>
      <c r="J614" s="220"/>
      <c r="K614" s="220"/>
      <c r="L614" s="220"/>
      <c r="M614" s="220"/>
      <c r="N614" s="220"/>
      <c r="O614" s="220"/>
      <c r="P614" s="217"/>
      <c r="Q614" s="217"/>
      <c r="R614" s="217"/>
      <c r="S614" s="217"/>
      <c r="T614" s="217"/>
      <c r="U614" s="217"/>
      <c r="V614" s="217"/>
      <c r="W614" s="217"/>
      <c r="X614" s="217"/>
      <c r="Y614" s="217"/>
      <c r="Z614" s="217"/>
      <c r="AA614" s="217"/>
    </row>
    <row r="615" spans="1:27" ht="15.75" customHeight="1" x14ac:dyDescent="0.2">
      <c r="A615" s="217"/>
      <c r="B615" s="217"/>
      <c r="C615" s="219"/>
      <c r="D615" s="217"/>
      <c r="E615" s="217"/>
      <c r="F615" s="220"/>
      <c r="G615" s="220"/>
      <c r="H615" s="220"/>
      <c r="I615" s="220"/>
      <c r="J615" s="220"/>
      <c r="K615" s="220"/>
      <c r="L615" s="220"/>
      <c r="M615" s="220"/>
      <c r="N615" s="220"/>
      <c r="O615" s="220"/>
      <c r="P615" s="217"/>
      <c r="Q615" s="217"/>
      <c r="R615" s="217"/>
      <c r="S615" s="217"/>
      <c r="T615" s="217"/>
      <c r="U615" s="217"/>
      <c r="V615" s="217"/>
      <c r="W615" s="217"/>
      <c r="X615" s="217"/>
      <c r="Y615" s="217"/>
      <c r="Z615" s="217"/>
      <c r="AA615" s="217"/>
    </row>
    <row r="616" spans="1:27" ht="15.75" customHeight="1" x14ac:dyDescent="0.2">
      <c r="A616" s="217"/>
      <c r="B616" s="217"/>
      <c r="C616" s="219"/>
      <c r="D616" s="217"/>
      <c r="E616" s="217"/>
      <c r="F616" s="220"/>
      <c r="G616" s="220"/>
      <c r="H616" s="220"/>
      <c r="I616" s="220"/>
      <c r="J616" s="220"/>
      <c r="K616" s="220"/>
      <c r="L616" s="220"/>
      <c r="M616" s="220"/>
      <c r="N616" s="220"/>
      <c r="O616" s="220"/>
      <c r="P616" s="217"/>
      <c r="Q616" s="217"/>
      <c r="R616" s="217"/>
      <c r="S616" s="217"/>
      <c r="T616" s="217"/>
      <c r="U616" s="217"/>
      <c r="V616" s="217"/>
      <c r="W616" s="217"/>
      <c r="X616" s="217"/>
      <c r="Y616" s="217"/>
      <c r="Z616" s="217"/>
      <c r="AA616" s="217"/>
    </row>
    <row r="617" spans="1:27" ht="15.75" customHeight="1" x14ac:dyDescent="0.2">
      <c r="A617" s="217"/>
      <c r="B617" s="217"/>
      <c r="C617" s="219"/>
      <c r="D617" s="217"/>
      <c r="E617" s="217"/>
      <c r="F617" s="220"/>
      <c r="G617" s="220"/>
      <c r="H617" s="220"/>
      <c r="I617" s="220"/>
      <c r="J617" s="220"/>
      <c r="K617" s="220"/>
      <c r="L617" s="220"/>
      <c r="M617" s="220"/>
      <c r="N617" s="220"/>
      <c r="O617" s="220"/>
      <c r="P617" s="217"/>
      <c r="Q617" s="217"/>
      <c r="R617" s="217"/>
      <c r="S617" s="217"/>
      <c r="T617" s="217"/>
      <c r="U617" s="217"/>
      <c r="V617" s="217"/>
      <c r="W617" s="217"/>
      <c r="X617" s="217"/>
      <c r="Y617" s="217"/>
      <c r="Z617" s="217"/>
      <c r="AA617" s="217"/>
    </row>
    <row r="618" spans="1:27" ht="15.75" customHeight="1" x14ac:dyDescent="0.2">
      <c r="A618" s="217"/>
      <c r="B618" s="217"/>
      <c r="C618" s="219"/>
      <c r="D618" s="217"/>
      <c r="E618" s="217"/>
      <c r="F618" s="220"/>
      <c r="G618" s="220"/>
      <c r="H618" s="220"/>
      <c r="I618" s="220"/>
      <c r="J618" s="220"/>
      <c r="K618" s="220"/>
      <c r="L618" s="220"/>
      <c r="M618" s="220"/>
      <c r="N618" s="220"/>
      <c r="O618" s="220"/>
      <c r="P618" s="217"/>
      <c r="Q618" s="217"/>
      <c r="R618" s="217"/>
      <c r="S618" s="217"/>
      <c r="T618" s="217"/>
      <c r="U618" s="217"/>
      <c r="V618" s="217"/>
      <c r="W618" s="217"/>
      <c r="X618" s="217"/>
      <c r="Y618" s="217"/>
      <c r="Z618" s="217"/>
      <c r="AA618" s="217"/>
    </row>
    <row r="619" spans="1:27" ht="15.75" customHeight="1" x14ac:dyDescent="0.2">
      <c r="A619" s="217"/>
      <c r="B619" s="217"/>
      <c r="C619" s="219"/>
      <c r="D619" s="217"/>
      <c r="E619" s="217"/>
      <c r="F619" s="220"/>
      <c r="G619" s="220"/>
      <c r="H619" s="220"/>
      <c r="I619" s="220"/>
      <c r="J619" s="220"/>
      <c r="K619" s="220"/>
      <c r="L619" s="220"/>
      <c r="M619" s="220"/>
      <c r="N619" s="220"/>
      <c r="O619" s="220"/>
      <c r="P619" s="217"/>
      <c r="Q619" s="217"/>
      <c r="R619" s="217"/>
      <c r="S619" s="217"/>
      <c r="T619" s="217"/>
      <c r="U619" s="217"/>
      <c r="V619" s="217"/>
      <c r="W619" s="217"/>
      <c r="X619" s="217"/>
      <c r="Y619" s="217"/>
      <c r="Z619" s="217"/>
      <c r="AA619" s="217"/>
    </row>
    <row r="620" spans="1:27" ht="15.75" customHeight="1" x14ac:dyDescent="0.2">
      <c r="A620" s="217"/>
      <c r="B620" s="217"/>
      <c r="C620" s="219"/>
      <c r="D620" s="217"/>
      <c r="E620" s="217"/>
      <c r="F620" s="220"/>
      <c r="G620" s="220"/>
      <c r="H620" s="220"/>
      <c r="I620" s="220"/>
      <c r="J620" s="220"/>
      <c r="K620" s="220"/>
      <c r="L620" s="220"/>
      <c r="M620" s="220"/>
      <c r="N620" s="220"/>
      <c r="O620" s="220"/>
      <c r="P620" s="217"/>
      <c r="Q620" s="217"/>
      <c r="R620" s="217"/>
      <c r="S620" s="217"/>
      <c r="T620" s="217"/>
      <c r="U620" s="217"/>
      <c r="V620" s="217"/>
      <c r="W620" s="217"/>
      <c r="X620" s="217"/>
      <c r="Y620" s="217"/>
      <c r="Z620" s="217"/>
      <c r="AA620" s="217"/>
    </row>
    <row r="621" spans="1:27" ht="15.75" customHeight="1" x14ac:dyDescent="0.2">
      <c r="A621" s="217"/>
      <c r="B621" s="217"/>
      <c r="C621" s="219"/>
      <c r="D621" s="217"/>
      <c r="E621" s="217"/>
      <c r="F621" s="220"/>
      <c r="G621" s="220"/>
      <c r="H621" s="220"/>
      <c r="I621" s="220"/>
      <c r="J621" s="220"/>
      <c r="K621" s="220"/>
      <c r="L621" s="220"/>
      <c r="M621" s="220"/>
      <c r="N621" s="220"/>
      <c r="O621" s="220"/>
      <c r="P621" s="217"/>
      <c r="Q621" s="217"/>
      <c r="R621" s="217"/>
      <c r="S621" s="217"/>
      <c r="T621" s="217"/>
      <c r="U621" s="217"/>
      <c r="V621" s="217"/>
      <c r="W621" s="217"/>
      <c r="X621" s="217"/>
      <c r="Y621" s="217"/>
      <c r="Z621" s="217"/>
      <c r="AA621" s="217"/>
    </row>
    <row r="622" spans="1:27" ht="15.75" customHeight="1" x14ac:dyDescent="0.2">
      <c r="A622" s="217"/>
      <c r="B622" s="217"/>
      <c r="C622" s="219"/>
      <c r="D622" s="217"/>
      <c r="E622" s="217"/>
      <c r="F622" s="220"/>
      <c r="G622" s="220"/>
      <c r="H622" s="220"/>
      <c r="I622" s="220"/>
      <c r="J622" s="220"/>
      <c r="K622" s="220"/>
      <c r="L622" s="220"/>
      <c r="M622" s="220"/>
      <c r="N622" s="220"/>
      <c r="O622" s="220"/>
      <c r="P622" s="217"/>
      <c r="Q622" s="217"/>
      <c r="R622" s="217"/>
      <c r="S622" s="217"/>
      <c r="T622" s="217"/>
      <c r="U622" s="217"/>
      <c r="V622" s="217"/>
      <c r="W622" s="217"/>
      <c r="X622" s="217"/>
      <c r="Y622" s="217"/>
      <c r="Z622" s="217"/>
      <c r="AA622" s="217"/>
    </row>
    <row r="623" spans="1:27" ht="15.75" customHeight="1" x14ac:dyDescent="0.2">
      <c r="A623" s="217"/>
      <c r="B623" s="217"/>
      <c r="C623" s="219"/>
      <c r="D623" s="217"/>
      <c r="E623" s="217"/>
      <c r="F623" s="220"/>
      <c r="G623" s="220"/>
      <c r="H623" s="220"/>
      <c r="I623" s="220"/>
      <c r="J623" s="220"/>
      <c r="K623" s="220"/>
      <c r="L623" s="220"/>
      <c r="M623" s="220"/>
      <c r="N623" s="220"/>
      <c r="O623" s="220"/>
      <c r="P623" s="217"/>
      <c r="Q623" s="217"/>
      <c r="R623" s="217"/>
      <c r="S623" s="217"/>
      <c r="T623" s="217"/>
      <c r="U623" s="217"/>
      <c r="V623" s="217"/>
      <c r="W623" s="217"/>
      <c r="X623" s="217"/>
      <c r="Y623" s="217"/>
      <c r="Z623" s="217"/>
      <c r="AA623" s="217"/>
    </row>
    <row r="624" spans="1:27" ht="15.75" customHeight="1" x14ac:dyDescent="0.2">
      <c r="A624" s="217"/>
      <c r="B624" s="217"/>
      <c r="C624" s="219"/>
      <c r="D624" s="217"/>
      <c r="E624" s="217"/>
      <c r="F624" s="220"/>
      <c r="G624" s="220"/>
      <c r="H624" s="220"/>
      <c r="I624" s="220"/>
      <c r="J624" s="220"/>
      <c r="K624" s="220"/>
      <c r="L624" s="220"/>
      <c r="M624" s="220"/>
      <c r="N624" s="220"/>
      <c r="O624" s="220"/>
      <c r="P624" s="217"/>
      <c r="Q624" s="217"/>
      <c r="R624" s="217"/>
      <c r="S624" s="217"/>
      <c r="T624" s="217"/>
      <c r="U624" s="217"/>
      <c r="V624" s="217"/>
      <c r="W624" s="217"/>
      <c r="X624" s="217"/>
      <c r="Y624" s="217"/>
      <c r="Z624" s="217"/>
      <c r="AA624" s="217"/>
    </row>
    <row r="625" spans="1:27" ht="15.75" customHeight="1" x14ac:dyDescent="0.2">
      <c r="A625" s="217"/>
      <c r="B625" s="217"/>
      <c r="C625" s="219"/>
      <c r="D625" s="217"/>
      <c r="E625" s="217"/>
      <c r="F625" s="220"/>
      <c r="G625" s="220"/>
      <c r="H625" s="220"/>
      <c r="I625" s="220"/>
      <c r="J625" s="220"/>
      <c r="K625" s="220"/>
      <c r="L625" s="220"/>
      <c r="M625" s="220"/>
      <c r="N625" s="220"/>
      <c r="O625" s="220"/>
      <c r="P625" s="217"/>
      <c r="Q625" s="217"/>
      <c r="R625" s="217"/>
      <c r="S625" s="217"/>
      <c r="T625" s="217"/>
      <c r="U625" s="217"/>
      <c r="V625" s="217"/>
      <c r="W625" s="217"/>
      <c r="X625" s="217"/>
      <c r="Y625" s="217"/>
      <c r="Z625" s="217"/>
      <c r="AA625" s="217"/>
    </row>
    <row r="626" spans="1:27" ht="15.75" customHeight="1" x14ac:dyDescent="0.2">
      <c r="A626" s="217"/>
      <c r="B626" s="217"/>
      <c r="C626" s="219"/>
      <c r="D626" s="217"/>
      <c r="E626" s="217"/>
      <c r="F626" s="220"/>
      <c r="G626" s="220"/>
      <c r="H626" s="220"/>
      <c r="I626" s="220"/>
      <c r="J626" s="220"/>
      <c r="K626" s="220"/>
      <c r="L626" s="220"/>
      <c r="M626" s="220"/>
      <c r="N626" s="220"/>
      <c r="O626" s="220"/>
      <c r="P626" s="217"/>
      <c r="Q626" s="217"/>
      <c r="R626" s="217"/>
      <c r="S626" s="217"/>
      <c r="T626" s="217"/>
      <c r="U626" s="217"/>
      <c r="V626" s="217"/>
      <c r="W626" s="217"/>
      <c r="X626" s="217"/>
      <c r="Y626" s="217"/>
      <c r="Z626" s="217"/>
      <c r="AA626" s="217"/>
    </row>
    <row r="627" spans="1:27" ht="15.75" customHeight="1" x14ac:dyDescent="0.2">
      <c r="A627" s="217"/>
      <c r="B627" s="217"/>
      <c r="C627" s="219"/>
      <c r="D627" s="217"/>
      <c r="E627" s="217"/>
      <c r="F627" s="220"/>
      <c r="G627" s="220"/>
      <c r="H627" s="220"/>
      <c r="I627" s="220"/>
      <c r="J627" s="220"/>
      <c r="K627" s="220"/>
      <c r="L627" s="220"/>
      <c r="M627" s="220"/>
      <c r="N627" s="220"/>
      <c r="O627" s="220"/>
      <c r="P627" s="217"/>
      <c r="Q627" s="217"/>
      <c r="R627" s="217"/>
      <c r="S627" s="217"/>
      <c r="T627" s="217"/>
      <c r="U627" s="217"/>
      <c r="V627" s="217"/>
      <c r="W627" s="217"/>
      <c r="X627" s="217"/>
      <c r="Y627" s="217"/>
      <c r="Z627" s="217"/>
      <c r="AA627" s="217"/>
    </row>
    <row r="628" spans="1:27" ht="15.75" customHeight="1" x14ac:dyDescent="0.2">
      <c r="A628" s="217"/>
      <c r="B628" s="217"/>
      <c r="C628" s="219"/>
      <c r="D628" s="217"/>
      <c r="E628" s="217"/>
      <c r="F628" s="220"/>
      <c r="G628" s="220"/>
      <c r="H628" s="220"/>
      <c r="I628" s="220"/>
      <c r="J628" s="220"/>
      <c r="K628" s="220"/>
      <c r="L628" s="220"/>
      <c r="M628" s="220"/>
      <c r="N628" s="220"/>
      <c r="O628" s="220"/>
      <c r="P628" s="217"/>
      <c r="Q628" s="217"/>
      <c r="R628" s="217"/>
      <c r="S628" s="217"/>
      <c r="T628" s="217"/>
      <c r="U628" s="217"/>
      <c r="V628" s="217"/>
      <c r="W628" s="217"/>
      <c r="X628" s="217"/>
      <c r="Y628" s="217"/>
      <c r="Z628" s="217"/>
      <c r="AA628" s="217"/>
    </row>
    <row r="629" spans="1:27" ht="15.75" customHeight="1" x14ac:dyDescent="0.2">
      <c r="A629" s="217"/>
      <c r="B629" s="217"/>
      <c r="C629" s="219"/>
      <c r="D629" s="217"/>
      <c r="E629" s="217"/>
      <c r="F629" s="220"/>
      <c r="G629" s="220"/>
      <c r="H629" s="220"/>
      <c r="I629" s="220"/>
      <c r="J629" s="220"/>
      <c r="K629" s="220"/>
      <c r="L629" s="220"/>
      <c r="M629" s="220"/>
      <c r="N629" s="220"/>
      <c r="O629" s="220"/>
      <c r="P629" s="217"/>
      <c r="Q629" s="217"/>
      <c r="R629" s="217"/>
      <c r="S629" s="217"/>
      <c r="T629" s="217"/>
      <c r="U629" s="217"/>
      <c r="V629" s="217"/>
      <c r="W629" s="217"/>
      <c r="X629" s="217"/>
      <c r="Y629" s="217"/>
      <c r="Z629" s="217"/>
      <c r="AA629" s="217"/>
    </row>
    <row r="630" spans="1:27" ht="15.75" customHeight="1" x14ac:dyDescent="0.2">
      <c r="A630" s="217"/>
      <c r="B630" s="217"/>
      <c r="C630" s="219"/>
      <c r="D630" s="217"/>
      <c r="E630" s="217"/>
      <c r="F630" s="220"/>
      <c r="G630" s="220"/>
      <c r="H630" s="220"/>
      <c r="I630" s="220"/>
      <c r="J630" s="220"/>
      <c r="K630" s="220"/>
      <c r="L630" s="220"/>
      <c r="M630" s="220"/>
      <c r="N630" s="220"/>
      <c r="O630" s="220"/>
      <c r="P630" s="217"/>
      <c r="Q630" s="217"/>
      <c r="R630" s="217"/>
      <c r="S630" s="217"/>
      <c r="T630" s="217"/>
      <c r="U630" s="217"/>
      <c r="V630" s="217"/>
      <c r="W630" s="217"/>
      <c r="X630" s="217"/>
      <c r="Y630" s="217"/>
      <c r="Z630" s="217"/>
      <c r="AA630" s="217"/>
    </row>
    <row r="631" spans="1:27" ht="15.75" customHeight="1" x14ac:dyDescent="0.2">
      <c r="A631" s="217"/>
      <c r="B631" s="217"/>
      <c r="C631" s="219"/>
      <c r="D631" s="217"/>
      <c r="E631" s="217"/>
      <c r="F631" s="220"/>
      <c r="G631" s="220"/>
      <c r="H631" s="220"/>
      <c r="I631" s="220"/>
      <c r="J631" s="220"/>
      <c r="K631" s="220"/>
      <c r="L631" s="220"/>
      <c r="M631" s="220"/>
      <c r="N631" s="220"/>
      <c r="O631" s="220"/>
      <c r="P631" s="217"/>
      <c r="Q631" s="217"/>
      <c r="R631" s="217"/>
      <c r="S631" s="217"/>
      <c r="T631" s="217"/>
      <c r="U631" s="217"/>
      <c r="V631" s="217"/>
      <c r="W631" s="217"/>
      <c r="X631" s="217"/>
      <c r="Y631" s="217"/>
      <c r="Z631" s="217"/>
      <c r="AA631" s="217"/>
    </row>
    <row r="632" spans="1:27" ht="15.75" customHeight="1" x14ac:dyDescent="0.2">
      <c r="A632" s="217"/>
      <c r="B632" s="217"/>
      <c r="C632" s="219"/>
      <c r="D632" s="217"/>
      <c r="E632" s="217"/>
      <c r="F632" s="220"/>
      <c r="G632" s="220"/>
      <c r="H632" s="220"/>
      <c r="I632" s="220"/>
      <c r="J632" s="220"/>
      <c r="K632" s="220"/>
      <c r="L632" s="220"/>
      <c r="M632" s="220"/>
      <c r="N632" s="220"/>
      <c r="O632" s="220"/>
      <c r="P632" s="217"/>
      <c r="Q632" s="217"/>
      <c r="R632" s="217"/>
      <c r="S632" s="217"/>
      <c r="T632" s="217"/>
      <c r="U632" s="217"/>
      <c r="V632" s="217"/>
      <c r="W632" s="217"/>
      <c r="X632" s="217"/>
      <c r="Y632" s="217"/>
      <c r="Z632" s="217"/>
      <c r="AA632" s="217"/>
    </row>
    <row r="633" spans="1:27" ht="15.75" customHeight="1" x14ac:dyDescent="0.2">
      <c r="A633" s="217"/>
      <c r="B633" s="217"/>
      <c r="C633" s="219"/>
      <c r="D633" s="217"/>
      <c r="E633" s="217"/>
      <c r="F633" s="220"/>
      <c r="G633" s="220"/>
      <c r="H633" s="220"/>
      <c r="I633" s="220"/>
      <c r="J633" s="220"/>
      <c r="K633" s="220"/>
      <c r="L633" s="220"/>
      <c r="M633" s="220"/>
      <c r="N633" s="220"/>
      <c r="O633" s="220"/>
      <c r="P633" s="217"/>
      <c r="Q633" s="217"/>
      <c r="R633" s="217"/>
      <c r="S633" s="217"/>
      <c r="T633" s="217"/>
      <c r="U633" s="217"/>
      <c r="V633" s="217"/>
      <c r="W633" s="217"/>
      <c r="X633" s="217"/>
      <c r="Y633" s="217"/>
      <c r="Z633" s="217"/>
      <c r="AA633" s="217"/>
    </row>
    <row r="634" spans="1:27" ht="15.75" customHeight="1" x14ac:dyDescent="0.2">
      <c r="A634" s="217"/>
      <c r="B634" s="217"/>
      <c r="C634" s="219"/>
      <c r="D634" s="217"/>
      <c r="E634" s="217"/>
      <c r="F634" s="220"/>
      <c r="G634" s="220"/>
      <c r="H634" s="220"/>
      <c r="I634" s="220"/>
      <c r="J634" s="220"/>
      <c r="K634" s="220"/>
      <c r="L634" s="220"/>
      <c r="M634" s="220"/>
      <c r="N634" s="220"/>
      <c r="O634" s="220"/>
      <c r="P634" s="217"/>
      <c r="Q634" s="217"/>
      <c r="R634" s="217"/>
      <c r="S634" s="217"/>
      <c r="T634" s="217"/>
      <c r="U634" s="217"/>
      <c r="V634" s="217"/>
      <c r="W634" s="217"/>
      <c r="X634" s="217"/>
      <c r="Y634" s="217"/>
      <c r="Z634" s="217"/>
      <c r="AA634" s="217"/>
    </row>
    <row r="635" spans="1:27" ht="15.75" customHeight="1" x14ac:dyDescent="0.2">
      <c r="A635" s="217"/>
      <c r="B635" s="217"/>
      <c r="C635" s="219"/>
      <c r="D635" s="217"/>
      <c r="E635" s="217"/>
      <c r="F635" s="220"/>
      <c r="G635" s="220"/>
      <c r="H635" s="220"/>
      <c r="I635" s="220"/>
      <c r="J635" s="220"/>
      <c r="K635" s="220"/>
      <c r="L635" s="220"/>
      <c r="M635" s="220"/>
      <c r="N635" s="220"/>
      <c r="O635" s="220"/>
      <c r="P635" s="217"/>
      <c r="Q635" s="217"/>
      <c r="R635" s="217"/>
      <c r="S635" s="217"/>
      <c r="T635" s="217"/>
      <c r="U635" s="217"/>
      <c r="V635" s="217"/>
      <c r="W635" s="217"/>
      <c r="X635" s="217"/>
      <c r="Y635" s="217"/>
      <c r="Z635" s="217"/>
      <c r="AA635" s="217"/>
    </row>
    <row r="636" spans="1:27" ht="15.75" customHeight="1" x14ac:dyDescent="0.2">
      <c r="A636" s="217"/>
      <c r="B636" s="217"/>
      <c r="C636" s="219"/>
      <c r="D636" s="217"/>
      <c r="E636" s="217"/>
      <c r="F636" s="220"/>
      <c r="G636" s="220"/>
      <c r="H636" s="220"/>
      <c r="I636" s="220"/>
      <c r="J636" s="220"/>
      <c r="K636" s="220"/>
      <c r="L636" s="220"/>
      <c r="M636" s="220"/>
      <c r="N636" s="220"/>
      <c r="O636" s="220"/>
      <c r="P636" s="217"/>
      <c r="Q636" s="217"/>
      <c r="R636" s="217"/>
      <c r="S636" s="217"/>
      <c r="T636" s="217"/>
      <c r="U636" s="217"/>
      <c r="V636" s="217"/>
      <c r="W636" s="217"/>
      <c r="X636" s="217"/>
      <c r="Y636" s="217"/>
      <c r="Z636" s="217"/>
      <c r="AA636" s="217"/>
    </row>
    <row r="637" spans="1:27" ht="15.75" customHeight="1" x14ac:dyDescent="0.2">
      <c r="A637" s="217"/>
      <c r="B637" s="217"/>
      <c r="C637" s="219"/>
      <c r="D637" s="217"/>
      <c r="E637" s="217"/>
      <c r="F637" s="220"/>
      <c r="G637" s="220"/>
      <c r="H637" s="220"/>
      <c r="I637" s="220"/>
      <c r="J637" s="220"/>
      <c r="K637" s="220"/>
      <c r="L637" s="220"/>
      <c r="M637" s="220"/>
      <c r="N637" s="220"/>
      <c r="O637" s="220"/>
      <c r="P637" s="217"/>
      <c r="Q637" s="217"/>
      <c r="R637" s="217"/>
      <c r="S637" s="217"/>
      <c r="T637" s="217"/>
      <c r="U637" s="217"/>
      <c r="V637" s="217"/>
      <c r="W637" s="217"/>
      <c r="X637" s="217"/>
      <c r="Y637" s="217"/>
      <c r="Z637" s="217"/>
      <c r="AA637" s="217"/>
    </row>
    <row r="638" spans="1:27" ht="15.75" customHeight="1" x14ac:dyDescent="0.2">
      <c r="A638" s="217"/>
      <c r="B638" s="217"/>
      <c r="C638" s="219"/>
      <c r="D638" s="217"/>
      <c r="E638" s="217"/>
      <c r="F638" s="220"/>
      <c r="G638" s="220"/>
      <c r="H638" s="220"/>
      <c r="I638" s="220"/>
      <c r="J638" s="220"/>
      <c r="K638" s="220"/>
      <c r="L638" s="220"/>
      <c r="M638" s="220"/>
      <c r="N638" s="220"/>
      <c r="O638" s="220"/>
      <c r="P638" s="217"/>
      <c r="Q638" s="217"/>
      <c r="R638" s="217"/>
      <c r="S638" s="217"/>
      <c r="T638" s="217"/>
      <c r="U638" s="217"/>
      <c r="V638" s="217"/>
      <c r="W638" s="217"/>
      <c r="X638" s="217"/>
      <c r="Y638" s="217"/>
      <c r="Z638" s="217"/>
      <c r="AA638" s="217"/>
    </row>
    <row r="639" spans="1:27" ht="15.75" customHeight="1" x14ac:dyDescent="0.2">
      <c r="A639" s="217"/>
      <c r="B639" s="217"/>
      <c r="C639" s="219"/>
      <c r="D639" s="217"/>
      <c r="E639" s="217"/>
      <c r="F639" s="220"/>
      <c r="G639" s="220"/>
      <c r="H639" s="220"/>
      <c r="I639" s="220"/>
      <c r="J639" s="220"/>
      <c r="K639" s="220"/>
      <c r="L639" s="220"/>
      <c r="M639" s="220"/>
      <c r="N639" s="220"/>
      <c r="O639" s="220"/>
      <c r="P639" s="217"/>
      <c r="Q639" s="217"/>
      <c r="R639" s="217"/>
      <c r="S639" s="217"/>
      <c r="T639" s="217"/>
      <c r="U639" s="217"/>
      <c r="V639" s="217"/>
      <c r="W639" s="217"/>
      <c r="X639" s="217"/>
      <c r="Y639" s="217"/>
      <c r="Z639" s="217"/>
      <c r="AA639" s="217"/>
    </row>
    <row r="640" spans="1:27" ht="15.75" customHeight="1" x14ac:dyDescent="0.2">
      <c r="A640" s="217"/>
      <c r="B640" s="217"/>
      <c r="C640" s="219"/>
      <c r="D640" s="217"/>
      <c r="E640" s="217"/>
      <c r="F640" s="220"/>
      <c r="G640" s="220"/>
      <c r="H640" s="220"/>
      <c r="I640" s="220"/>
      <c r="J640" s="220"/>
      <c r="K640" s="220"/>
      <c r="L640" s="220"/>
      <c r="M640" s="220"/>
      <c r="N640" s="220"/>
      <c r="O640" s="220"/>
      <c r="P640" s="217"/>
      <c r="Q640" s="217"/>
      <c r="R640" s="217"/>
      <c r="S640" s="217"/>
      <c r="T640" s="217"/>
      <c r="U640" s="217"/>
      <c r="V640" s="217"/>
      <c r="W640" s="217"/>
      <c r="X640" s="217"/>
      <c r="Y640" s="217"/>
      <c r="Z640" s="217"/>
      <c r="AA640" s="217"/>
    </row>
    <row r="641" spans="1:27" ht="15.75" customHeight="1" x14ac:dyDescent="0.2">
      <c r="A641" s="217"/>
      <c r="B641" s="217"/>
      <c r="C641" s="219"/>
      <c r="D641" s="217"/>
      <c r="E641" s="217"/>
      <c r="F641" s="220"/>
      <c r="G641" s="220"/>
      <c r="H641" s="220"/>
      <c r="I641" s="220"/>
      <c r="J641" s="220"/>
      <c r="K641" s="220"/>
      <c r="L641" s="220"/>
      <c r="M641" s="220"/>
      <c r="N641" s="220"/>
      <c r="O641" s="220"/>
      <c r="P641" s="217"/>
      <c r="Q641" s="217"/>
      <c r="R641" s="217"/>
      <c r="S641" s="217"/>
      <c r="T641" s="217"/>
      <c r="U641" s="217"/>
      <c r="V641" s="217"/>
      <c r="W641" s="217"/>
      <c r="X641" s="217"/>
      <c r="Y641" s="217"/>
      <c r="Z641" s="217"/>
      <c r="AA641" s="217"/>
    </row>
    <row r="642" spans="1:27" ht="15.75" customHeight="1" x14ac:dyDescent="0.2">
      <c r="A642" s="217"/>
      <c r="B642" s="217"/>
      <c r="C642" s="219"/>
      <c r="D642" s="217"/>
      <c r="E642" s="217"/>
      <c r="F642" s="220"/>
      <c r="G642" s="220"/>
      <c r="H642" s="220"/>
      <c r="I642" s="220"/>
      <c r="J642" s="220"/>
      <c r="K642" s="220"/>
      <c r="L642" s="220"/>
      <c r="M642" s="220"/>
      <c r="N642" s="220"/>
      <c r="O642" s="220"/>
      <c r="P642" s="217"/>
      <c r="Q642" s="217"/>
      <c r="R642" s="217"/>
      <c r="S642" s="217"/>
      <c r="T642" s="217"/>
      <c r="U642" s="217"/>
      <c r="V642" s="217"/>
      <c r="W642" s="217"/>
      <c r="X642" s="217"/>
      <c r="Y642" s="217"/>
      <c r="Z642" s="217"/>
      <c r="AA642" s="217"/>
    </row>
    <row r="643" spans="1:27" ht="15.75" customHeight="1" x14ac:dyDescent="0.2">
      <c r="A643" s="217"/>
      <c r="B643" s="217"/>
      <c r="C643" s="219"/>
      <c r="D643" s="217"/>
      <c r="E643" s="217"/>
      <c r="F643" s="220"/>
      <c r="G643" s="220"/>
      <c r="H643" s="220"/>
      <c r="I643" s="220"/>
      <c r="J643" s="220"/>
      <c r="K643" s="220"/>
      <c r="L643" s="220"/>
      <c r="M643" s="220"/>
      <c r="N643" s="220"/>
      <c r="O643" s="220"/>
      <c r="P643" s="217"/>
      <c r="Q643" s="217"/>
      <c r="R643" s="217"/>
      <c r="S643" s="217"/>
      <c r="T643" s="217"/>
      <c r="U643" s="217"/>
      <c r="V643" s="217"/>
      <c r="W643" s="217"/>
      <c r="X643" s="217"/>
      <c r="Y643" s="217"/>
      <c r="Z643" s="217"/>
      <c r="AA643" s="217"/>
    </row>
    <row r="644" spans="1:27" ht="15.75" customHeight="1" x14ac:dyDescent="0.2">
      <c r="A644" s="217"/>
      <c r="B644" s="217"/>
      <c r="C644" s="219"/>
      <c r="D644" s="217"/>
      <c r="E644" s="217"/>
      <c r="F644" s="220"/>
      <c r="G644" s="220"/>
      <c r="H644" s="220"/>
      <c r="I644" s="220"/>
      <c r="J644" s="220"/>
      <c r="K644" s="220"/>
      <c r="L644" s="220"/>
      <c r="M644" s="220"/>
      <c r="N644" s="220"/>
      <c r="O644" s="220"/>
      <c r="P644" s="217"/>
      <c r="Q644" s="217"/>
      <c r="R644" s="217"/>
      <c r="S644" s="217"/>
      <c r="T644" s="217"/>
      <c r="U644" s="217"/>
      <c r="V644" s="217"/>
      <c r="W644" s="217"/>
      <c r="X644" s="217"/>
      <c r="Y644" s="217"/>
      <c r="Z644" s="217"/>
      <c r="AA644" s="217"/>
    </row>
    <row r="645" spans="1:27" ht="15.75" customHeight="1" x14ac:dyDescent="0.2">
      <c r="A645" s="217"/>
      <c r="B645" s="217"/>
      <c r="C645" s="219"/>
      <c r="D645" s="217"/>
      <c r="E645" s="217"/>
      <c r="F645" s="220"/>
      <c r="G645" s="220"/>
      <c r="H645" s="220"/>
      <c r="I645" s="220"/>
      <c r="J645" s="220"/>
      <c r="K645" s="220"/>
      <c r="L645" s="220"/>
      <c r="M645" s="220"/>
      <c r="N645" s="220"/>
      <c r="O645" s="220"/>
      <c r="P645" s="217"/>
      <c r="Q645" s="217"/>
      <c r="R645" s="217"/>
      <c r="S645" s="217"/>
      <c r="T645" s="217"/>
      <c r="U645" s="217"/>
      <c r="V645" s="217"/>
      <c r="W645" s="217"/>
      <c r="X645" s="217"/>
      <c r="Y645" s="217"/>
      <c r="Z645" s="217"/>
      <c r="AA645" s="217"/>
    </row>
    <row r="646" spans="1:27" ht="15.75" customHeight="1" x14ac:dyDescent="0.2">
      <c r="A646" s="217"/>
      <c r="B646" s="217"/>
      <c r="C646" s="219"/>
      <c r="D646" s="217"/>
      <c r="E646" s="217"/>
      <c r="F646" s="220"/>
      <c r="G646" s="220"/>
      <c r="H646" s="220"/>
      <c r="I646" s="220"/>
      <c r="J646" s="220"/>
      <c r="K646" s="220"/>
      <c r="L646" s="220"/>
      <c r="M646" s="220"/>
      <c r="N646" s="220"/>
      <c r="O646" s="220"/>
      <c r="P646" s="217"/>
      <c r="Q646" s="217"/>
      <c r="R646" s="217"/>
      <c r="S646" s="217"/>
      <c r="T646" s="217"/>
      <c r="U646" s="217"/>
      <c r="V646" s="217"/>
      <c r="W646" s="217"/>
      <c r="X646" s="217"/>
      <c r="Y646" s="217"/>
      <c r="Z646" s="217"/>
      <c r="AA646" s="217"/>
    </row>
    <row r="647" spans="1:27" ht="15.75" customHeight="1" x14ac:dyDescent="0.2">
      <c r="A647" s="217"/>
      <c r="B647" s="217"/>
      <c r="C647" s="219"/>
      <c r="D647" s="217"/>
      <c r="E647" s="217"/>
      <c r="F647" s="220"/>
      <c r="G647" s="220"/>
      <c r="H647" s="220"/>
      <c r="I647" s="220"/>
      <c r="J647" s="220"/>
      <c r="K647" s="220"/>
      <c r="L647" s="220"/>
      <c r="M647" s="220"/>
      <c r="N647" s="220"/>
      <c r="O647" s="220"/>
      <c r="P647" s="217"/>
      <c r="Q647" s="217"/>
      <c r="R647" s="217"/>
      <c r="S647" s="217"/>
      <c r="T647" s="217"/>
      <c r="U647" s="217"/>
      <c r="V647" s="217"/>
      <c r="W647" s="217"/>
      <c r="X647" s="217"/>
      <c r="Y647" s="217"/>
      <c r="Z647" s="217"/>
      <c r="AA647" s="217"/>
    </row>
    <row r="648" spans="1:27" ht="15.75" customHeight="1" x14ac:dyDescent="0.2">
      <c r="A648" s="217"/>
      <c r="B648" s="217"/>
      <c r="C648" s="219"/>
      <c r="D648" s="217"/>
      <c r="E648" s="217"/>
      <c r="F648" s="220"/>
      <c r="G648" s="220"/>
      <c r="H648" s="220"/>
      <c r="I648" s="220"/>
      <c r="J648" s="220"/>
      <c r="K648" s="220"/>
      <c r="L648" s="220"/>
      <c r="M648" s="220"/>
      <c r="N648" s="220"/>
      <c r="O648" s="220"/>
      <c r="P648" s="217"/>
      <c r="Q648" s="217"/>
      <c r="R648" s="217"/>
      <c r="S648" s="217"/>
      <c r="T648" s="217"/>
      <c r="U648" s="217"/>
      <c r="V648" s="217"/>
      <c r="W648" s="217"/>
      <c r="X648" s="217"/>
      <c r="Y648" s="217"/>
      <c r="Z648" s="217"/>
      <c r="AA648" s="217"/>
    </row>
    <row r="649" spans="1:27" ht="15.75" customHeight="1" x14ac:dyDescent="0.2">
      <c r="A649" s="217"/>
      <c r="B649" s="217"/>
      <c r="C649" s="219"/>
      <c r="D649" s="217"/>
      <c r="E649" s="217"/>
      <c r="F649" s="220"/>
      <c r="G649" s="220"/>
      <c r="H649" s="220"/>
      <c r="I649" s="220"/>
      <c r="J649" s="220"/>
      <c r="K649" s="220"/>
      <c r="L649" s="220"/>
      <c r="M649" s="220"/>
      <c r="N649" s="220"/>
      <c r="O649" s="220"/>
      <c r="P649" s="217"/>
      <c r="Q649" s="217"/>
      <c r="R649" s="217"/>
      <c r="S649" s="217"/>
      <c r="T649" s="217"/>
      <c r="U649" s="217"/>
      <c r="V649" s="217"/>
      <c r="W649" s="217"/>
      <c r="X649" s="217"/>
      <c r="Y649" s="217"/>
      <c r="Z649" s="217"/>
      <c r="AA649" s="217"/>
    </row>
    <row r="650" spans="1:27" ht="15.75" customHeight="1" x14ac:dyDescent="0.2">
      <c r="A650" s="217"/>
      <c r="B650" s="217"/>
      <c r="C650" s="219"/>
      <c r="D650" s="217"/>
      <c r="E650" s="217"/>
      <c r="F650" s="220"/>
      <c r="G650" s="220"/>
      <c r="H650" s="220"/>
      <c r="I650" s="220"/>
      <c r="J650" s="220"/>
      <c r="K650" s="220"/>
      <c r="L650" s="220"/>
      <c r="M650" s="220"/>
      <c r="N650" s="220"/>
      <c r="O650" s="220"/>
      <c r="P650" s="217"/>
      <c r="Q650" s="217"/>
      <c r="R650" s="217"/>
      <c r="S650" s="217"/>
      <c r="T650" s="217"/>
      <c r="U650" s="217"/>
      <c r="V650" s="217"/>
      <c r="W650" s="217"/>
      <c r="X650" s="217"/>
      <c r="Y650" s="217"/>
      <c r="Z650" s="217"/>
      <c r="AA650" s="217"/>
    </row>
    <row r="651" spans="1:27" ht="15.75" customHeight="1" x14ac:dyDescent="0.2">
      <c r="A651" s="217"/>
      <c r="B651" s="217"/>
      <c r="C651" s="219"/>
      <c r="D651" s="217"/>
      <c r="E651" s="217"/>
      <c r="F651" s="220"/>
      <c r="G651" s="220"/>
      <c r="H651" s="220"/>
      <c r="I651" s="220"/>
      <c r="J651" s="220"/>
      <c r="K651" s="220"/>
      <c r="L651" s="220"/>
      <c r="M651" s="220"/>
      <c r="N651" s="220"/>
      <c r="O651" s="220"/>
      <c r="P651" s="217"/>
      <c r="Q651" s="217"/>
      <c r="R651" s="217"/>
      <c r="S651" s="217"/>
      <c r="T651" s="217"/>
      <c r="U651" s="217"/>
      <c r="V651" s="217"/>
      <c r="W651" s="217"/>
      <c r="X651" s="217"/>
      <c r="Y651" s="217"/>
      <c r="Z651" s="217"/>
      <c r="AA651" s="217"/>
    </row>
    <row r="652" spans="1:27" ht="15.75" customHeight="1" x14ac:dyDescent="0.2">
      <c r="A652" s="217"/>
      <c r="B652" s="217"/>
      <c r="C652" s="219"/>
      <c r="D652" s="217"/>
      <c r="E652" s="217"/>
      <c r="F652" s="220"/>
      <c r="G652" s="220"/>
      <c r="H652" s="220"/>
      <c r="I652" s="220"/>
      <c r="J652" s="220"/>
      <c r="K652" s="220"/>
      <c r="L652" s="220"/>
      <c r="M652" s="220"/>
      <c r="N652" s="220"/>
      <c r="O652" s="220"/>
      <c r="P652" s="217"/>
      <c r="Q652" s="217"/>
      <c r="R652" s="217"/>
      <c r="S652" s="217"/>
      <c r="T652" s="217"/>
      <c r="U652" s="217"/>
      <c r="V652" s="217"/>
      <c r="W652" s="217"/>
      <c r="X652" s="217"/>
      <c r="Y652" s="217"/>
      <c r="Z652" s="217"/>
      <c r="AA652" s="217"/>
    </row>
    <row r="653" spans="1:27" ht="15.75" customHeight="1" x14ac:dyDescent="0.2">
      <c r="A653" s="217"/>
      <c r="B653" s="217"/>
      <c r="C653" s="219"/>
      <c r="D653" s="217"/>
      <c r="E653" s="217"/>
      <c r="F653" s="220"/>
      <c r="G653" s="220"/>
      <c r="H653" s="220"/>
      <c r="I653" s="220"/>
      <c r="J653" s="220"/>
      <c r="K653" s="220"/>
      <c r="L653" s="220"/>
      <c r="M653" s="220"/>
      <c r="N653" s="220"/>
      <c r="O653" s="220"/>
      <c r="P653" s="217"/>
      <c r="Q653" s="217"/>
      <c r="R653" s="217"/>
      <c r="S653" s="217"/>
      <c r="T653" s="217"/>
      <c r="U653" s="217"/>
      <c r="V653" s="217"/>
      <c r="W653" s="217"/>
      <c r="X653" s="217"/>
      <c r="Y653" s="217"/>
      <c r="Z653" s="217"/>
      <c r="AA653" s="217"/>
    </row>
    <row r="654" spans="1:27" ht="15.75" customHeight="1" x14ac:dyDescent="0.2">
      <c r="A654" s="217"/>
      <c r="B654" s="217"/>
      <c r="C654" s="219"/>
      <c r="D654" s="217"/>
      <c r="E654" s="217"/>
      <c r="F654" s="220"/>
      <c r="G654" s="220"/>
      <c r="H654" s="220"/>
      <c r="I654" s="220"/>
      <c r="J654" s="220"/>
      <c r="K654" s="220"/>
      <c r="L654" s="220"/>
      <c r="M654" s="220"/>
      <c r="N654" s="220"/>
      <c r="O654" s="220"/>
      <c r="P654" s="217"/>
      <c r="Q654" s="217"/>
      <c r="R654" s="217"/>
      <c r="S654" s="217"/>
      <c r="T654" s="217"/>
      <c r="U654" s="217"/>
      <c r="V654" s="217"/>
      <c r="W654" s="217"/>
      <c r="X654" s="217"/>
      <c r="Y654" s="217"/>
      <c r="Z654" s="217"/>
      <c r="AA654" s="217"/>
    </row>
    <row r="655" spans="1:27" ht="15.75" customHeight="1" x14ac:dyDescent="0.2">
      <c r="A655" s="217"/>
      <c r="B655" s="217"/>
      <c r="C655" s="219"/>
      <c r="D655" s="217"/>
      <c r="E655" s="217"/>
      <c r="F655" s="220"/>
      <c r="G655" s="220"/>
      <c r="H655" s="220"/>
      <c r="I655" s="220"/>
      <c r="J655" s="220"/>
      <c r="K655" s="220"/>
      <c r="L655" s="220"/>
      <c r="M655" s="220"/>
      <c r="N655" s="220"/>
      <c r="O655" s="220"/>
      <c r="P655" s="217"/>
      <c r="Q655" s="217"/>
      <c r="R655" s="217"/>
      <c r="S655" s="217"/>
      <c r="T655" s="217"/>
      <c r="U655" s="217"/>
      <c r="V655" s="217"/>
      <c r="W655" s="217"/>
      <c r="X655" s="217"/>
      <c r="Y655" s="217"/>
      <c r="Z655" s="217"/>
      <c r="AA655" s="217"/>
    </row>
    <row r="656" spans="1:27" ht="15.75" customHeight="1" x14ac:dyDescent="0.2">
      <c r="A656" s="217"/>
      <c r="B656" s="217"/>
      <c r="C656" s="219"/>
      <c r="D656" s="217"/>
      <c r="E656" s="217"/>
      <c r="F656" s="220"/>
      <c r="G656" s="220"/>
      <c r="H656" s="220"/>
      <c r="I656" s="220"/>
      <c r="J656" s="220"/>
      <c r="K656" s="220"/>
      <c r="L656" s="220"/>
      <c r="M656" s="220"/>
      <c r="N656" s="220"/>
      <c r="O656" s="220"/>
      <c r="P656" s="217"/>
      <c r="Q656" s="217"/>
      <c r="R656" s="217"/>
      <c r="S656" s="217"/>
      <c r="T656" s="217"/>
      <c r="U656" s="217"/>
      <c r="V656" s="217"/>
      <c r="W656" s="217"/>
      <c r="X656" s="217"/>
      <c r="Y656" s="217"/>
      <c r="Z656" s="217"/>
      <c r="AA656" s="217"/>
    </row>
    <row r="657" spans="1:27" ht="15.75" customHeight="1" x14ac:dyDescent="0.2">
      <c r="A657" s="217"/>
      <c r="B657" s="217"/>
      <c r="C657" s="219"/>
      <c r="D657" s="217"/>
      <c r="E657" s="217"/>
      <c r="F657" s="220"/>
      <c r="G657" s="220"/>
      <c r="H657" s="220"/>
      <c r="I657" s="220"/>
      <c r="J657" s="220"/>
      <c r="K657" s="220"/>
      <c r="L657" s="220"/>
      <c r="M657" s="220"/>
      <c r="N657" s="220"/>
      <c r="O657" s="220"/>
      <c r="P657" s="217"/>
      <c r="Q657" s="217"/>
      <c r="R657" s="217"/>
      <c r="S657" s="217"/>
      <c r="T657" s="217"/>
      <c r="U657" s="217"/>
      <c r="V657" s="217"/>
      <c r="W657" s="217"/>
      <c r="X657" s="217"/>
      <c r="Y657" s="217"/>
      <c r="Z657" s="217"/>
      <c r="AA657" s="217"/>
    </row>
    <row r="658" spans="1:27" ht="15.75" customHeight="1" x14ac:dyDescent="0.2">
      <c r="A658" s="217"/>
      <c r="B658" s="217"/>
      <c r="C658" s="219"/>
      <c r="D658" s="217"/>
      <c r="E658" s="217"/>
      <c r="F658" s="220"/>
      <c r="G658" s="220"/>
      <c r="H658" s="220"/>
      <c r="I658" s="220"/>
      <c r="J658" s="220"/>
      <c r="K658" s="220"/>
      <c r="L658" s="220"/>
      <c r="M658" s="220"/>
      <c r="N658" s="220"/>
      <c r="O658" s="220"/>
      <c r="P658" s="217"/>
      <c r="Q658" s="217"/>
      <c r="R658" s="217"/>
      <c r="S658" s="217"/>
      <c r="T658" s="217"/>
      <c r="U658" s="217"/>
      <c r="V658" s="217"/>
      <c r="W658" s="217"/>
      <c r="X658" s="217"/>
      <c r="Y658" s="217"/>
      <c r="Z658" s="217"/>
      <c r="AA658" s="217"/>
    </row>
    <row r="659" spans="1:27" ht="15.75" customHeight="1" x14ac:dyDescent="0.2">
      <c r="A659" s="217"/>
      <c r="B659" s="217"/>
      <c r="C659" s="219"/>
      <c r="D659" s="217"/>
      <c r="E659" s="217"/>
      <c r="F659" s="220"/>
      <c r="G659" s="220"/>
      <c r="H659" s="220"/>
      <c r="I659" s="220"/>
      <c r="J659" s="220"/>
      <c r="K659" s="220"/>
      <c r="L659" s="220"/>
      <c r="M659" s="220"/>
      <c r="N659" s="220"/>
      <c r="O659" s="220"/>
      <c r="P659" s="217"/>
      <c r="Q659" s="217"/>
      <c r="R659" s="217"/>
      <c r="S659" s="217"/>
      <c r="T659" s="217"/>
      <c r="U659" s="217"/>
      <c r="V659" s="217"/>
      <c r="W659" s="217"/>
      <c r="X659" s="217"/>
      <c r="Y659" s="217"/>
      <c r="Z659" s="217"/>
      <c r="AA659" s="217"/>
    </row>
    <row r="660" spans="1:27" ht="15.75" customHeight="1" x14ac:dyDescent="0.2">
      <c r="A660" s="217"/>
      <c r="B660" s="217"/>
      <c r="C660" s="219"/>
      <c r="D660" s="217"/>
      <c r="E660" s="217"/>
      <c r="F660" s="220"/>
      <c r="G660" s="220"/>
      <c r="H660" s="220"/>
      <c r="I660" s="220"/>
      <c r="J660" s="220"/>
      <c r="K660" s="220"/>
      <c r="L660" s="220"/>
      <c r="M660" s="220"/>
      <c r="N660" s="220"/>
      <c r="O660" s="220"/>
      <c r="P660" s="217"/>
      <c r="Q660" s="217"/>
      <c r="R660" s="217"/>
      <c r="S660" s="217"/>
      <c r="T660" s="217"/>
      <c r="U660" s="217"/>
      <c r="V660" s="217"/>
      <c r="W660" s="217"/>
      <c r="X660" s="217"/>
      <c r="Y660" s="217"/>
      <c r="Z660" s="217"/>
      <c r="AA660" s="217"/>
    </row>
    <row r="661" spans="1:27" ht="15.75" customHeight="1" x14ac:dyDescent="0.2">
      <c r="A661" s="217"/>
      <c r="B661" s="217"/>
      <c r="C661" s="219"/>
      <c r="D661" s="217"/>
      <c r="E661" s="217"/>
      <c r="F661" s="220"/>
      <c r="G661" s="220"/>
      <c r="H661" s="220"/>
      <c r="I661" s="220"/>
      <c r="J661" s="220"/>
      <c r="K661" s="220"/>
      <c r="L661" s="220"/>
      <c r="M661" s="220"/>
      <c r="N661" s="220"/>
      <c r="O661" s="220"/>
      <c r="P661" s="217"/>
      <c r="Q661" s="217"/>
      <c r="R661" s="217"/>
      <c r="S661" s="217"/>
      <c r="T661" s="217"/>
      <c r="U661" s="217"/>
      <c r="V661" s="217"/>
      <c r="W661" s="217"/>
      <c r="X661" s="217"/>
      <c r="Y661" s="217"/>
      <c r="Z661" s="217"/>
      <c r="AA661" s="217"/>
    </row>
    <row r="662" spans="1:27" ht="15.75" customHeight="1" x14ac:dyDescent="0.2">
      <c r="A662" s="217"/>
      <c r="B662" s="217"/>
      <c r="C662" s="219"/>
      <c r="D662" s="217"/>
      <c r="E662" s="217"/>
      <c r="F662" s="220"/>
      <c r="G662" s="220"/>
      <c r="H662" s="220"/>
      <c r="I662" s="220"/>
      <c r="J662" s="220"/>
      <c r="K662" s="220"/>
      <c r="L662" s="220"/>
      <c r="M662" s="220"/>
      <c r="N662" s="220"/>
      <c r="O662" s="220"/>
      <c r="P662" s="217"/>
      <c r="Q662" s="217"/>
      <c r="R662" s="217"/>
      <c r="S662" s="217"/>
      <c r="T662" s="217"/>
      <c r="U662" s="217"/>
      <c r="V662" s="217"/>
      <c r="W662" s="217"/>
      <c r="X662" s="217"/>
      <c r="Y662" s="217"/>
      <c r="Z662" s="217"/>
      <c r="AA662" s="217"/>
    </row>
    <row r="663" spans="1:27" ht="15.75" customHeight="1" x14ac:dyDescent="0.2">
      <c r="A663" s="217"/>
      <c r="B663" s="217"/>
      <c r="C663" s="219"/>
      <c r="D663" s="217"/>
      <c r="E663" s="217"/>
      <c r="F663" s="220"/>
      <c r="G663" s="220"/>
      <c r="H663" s="220"/>
      <c r="I663" s="220"/>
      <c r="J663" s="220"/>
      <c r="K663" s="220"/>
      <c r="L663" s="220"/>
      <c r="M663" s="220"/>
      <c r="N663" s="220"/>
      <c r="O663" s="220"/>
      <c r="P663" s="217"/>
      <c r="Q663" s="217"/>
      <c r="R663" s="217"/>
      <c r="S663" s="217"/>
      <c r="T663" s="217"/>
      <c r="U663" s="217"/>
      <c r="V663" s="217"/>
      <c r="W663" s="217"/>
      <c r="X663" s="217"/>
      <c r="Y663" s="217"/>
      <c r="Z663" s="217"/>
      <c r="AA663" s="217"/>
    </row>
    <row r="664" spans="1:27" ht="15.75" customHeight="1" x14ac:dyDescent="0.2">
      <c r="A664" s="217"/>
      <c r="B664" s="217"/>
      <c r="C664" s="219"/>
      <c r="D664" s="217"/>
      <c r="E664" s="217"/>
      <c r="F664" s="220"/>
      <c r="G664" s="220"/>
      <c r="H664" s="220"/>
      <c r="I664" s="220"/>
      <c r="J664" s="220"/>
      <c r="K664" s="220"/>
      <c r="L664" s="220"/>
      <c r="M664" s="220"/>
      <c r="N664" s="220"/>
      <c r="O664" s="220"/>
      <c r="P664" s="217"/>
      <c r="Q664" s="217"/>
      <c r="R664" s="217"/>
      <c r="S664" s="217"/>
      <c r="T664" s="217"/>
      <c r="U664" s="217"/>
      <c r="V664" s="217"/>
      <c r="W664" s="217"/>
      <c r="X664" s="217"/>
      <c r="Y664" s="217"/>
      <c r="Z664" s="217"/>
      <c r="AA664" s="217"/>
    </row>
    <row r="665" spans="1:27" ht="15.75" customHeight="1" x14ac:dyDescent="0.2">
      <c r="A665" s="217"/>
      <c r="B665" s="217"/>
      <c r="C665" s="219"/>
      <c r="D665" s="217"/>
      <c r="E665" s="217"/>
      <c r="F665" s="220"/>
      <c r="G665" s="220"/>
      <c r="H665" s="220"/>
      <c r="I665" s="220"/>
      <c r="J665" s="220"/>
      <c r="K665" s="220"/>
      <c r="L665" s="220"/>
      <c r="M665" s="220"/>
      <c r="N665" s="220"/>
      <c r="O665" s="220"/>
      <c r="P665" s="217"/>
      <c r="Q665" s="217"/>
      <c r="R665" s="217"/>
      <c r="S665" s="217"/>
      <c r="T665" s="217"/>
      <c r="U665" s="217"/>
      <c r="V665" s="217"/>
      <c r="W665" s="217"/>
      <c r="X665" s="217"/>
      <c r="Y665" s="217"/>
      <c r="Z665" s="217"/>
      <c r="AA665" s="217"/>
    </row>
    <row r="666" spans="1:27" ht="15.75" customHeight="1" x14ac:dyDescent="0.2">
      <c r="A666" s="217"/>
      <c r="B666" s="217"/>
      <c r="C666" s="219"/>
      <c r="D666" s="217"/>
      <c r="E666" s="217"/>
      <c r="F666" s="220"/>
      <c r="G666" s="220"/>
      <c r="H666" s="220"/>
      <c r="I666" s="220"/>
      <c r="J666" s="220"/>
      <c r="K666" s="220"/>
      <c r="L666" s="220"/>
      <c r="M666" s="220"/>
      <c r="N666" s="220"/>
      <c r="O666" s="220"/>
      <c r="P666" s="217"/>
      <c r="Q666" s="217"/>
      <c r="R666" s="217"/>
      <c r="S666" s="217"/>
      <c r="T666" s="217"/>
      <c r="U666" s="217"/>
      <c r="V666" s="217"/>
      <c r="W666" s="217"/>
      <c r="X666" s="217"/>
      <c r="Y666" s="217"/>
      <c r="Z666" s="217"/>
      <c r="AA666" s="217"/>
    </row>
    <row r="667" spans="1:27" ht="15.75" customHeight="1" x14ac:dyDescent="0.2">
      <c r="A667" s="217"/>
      <c r="B667" s="217"/>
      <c r="C667" s="219"/>
      <c r="D667" s="217"/>
      <c r="E667" s="217"/>
      <c r="F667" s="220"/>
      <c r="G667" s="220"/>
      <c r="H667" s="220"/>
      <c r="I667" s="220"/>
      <c r="J667" s="220"/>
      <c r="K667" s="220"/>
      <c r="L667" s="220"/>
      <c r="M667" s="220"/>
      <c r="N667" s="220"/>
      <c r="O667" s="220"/>
      <c r="P667" s="217"/>
      <c r="Q667" s="217"/>
      <c r="R667" s="217"/>
      <c r="S667" s="217"/>
      <c r="T667" s="217"/>
      <c r="U667" s="217"/>
      <c r="V667" s="217"/>
      <c r="W667" s="217"/>
      <c r="X667" s="217"/>
      <c r="Y667" s="217"/>
      <c r="Z667" s="217"/>
      <c r="AA667" s="217"/>
    </row>
    <row r="668" spans="1:27" ht="15.75" customHeight="1" x14ac:dyDescent="0.2">
      <c r="A668" s="217"/>
      <c r="B668" s="217"/>
      <c r="C668" s="219"/>
      <c r="D668" s="217"/>
      <c r="E668" s="217"/>
      <c r="F668" s="220"/>
      <c r="G668" s="220"/>
      <c r="H668" s="220"/>
      <c r="I668" s="220"/>
      <c r="J668" s="220"/>
      <c r="K668" s="220"/>
      <c r="L668" s="220"/>
      <c r="M668" s="220"/>
      <c r="N668" s="220"/>
      <c r="O668" s="220"/>
      <c r="P668" s="217"/>
      <c r="Q668" s="217"/>
      <c r="R668" s="217"/>
      <c r="S668" s="217"/>
      <c r="T668" s="217"/>
      <c r="U668" s="217"/>
      <c r="V668" s="217"/>
      <c r="W668" s="217"/>
      <c r="X668" s="217"/>
      <c r="Y668" s="217"/>
      <c r="Z668" s="217"/>
      <c r="AA668" s="217"/>
    </row>
    <row r="669" spans="1:27" ht="15.75" customHeight="1" x14ac:dyDescent="0.2">
      <c r="A669" s="217"/>
      <c r="B669" s="217"/>
      <c r="C669" s="219"/>
      <c r="D669" s="217"/>
      <c r="E669" s="217"/>
      <c r="F669" s="220"/>
      <c r="G669" s="220"/>
      <c r="H669" s="220"/>
      <c r="I669" s="220"/>
      <c r="J669" s="220"/>
      <c r="K669" s="220"/>
      <c r="L669" s="220"/>
      <c r="M669" s="220"/>
      <c r="N669" s="220"/>
      <c r="O669" s="220"/>
      <c r="P669" s="217"/>
      <c r="Q669" s="217"/>
      <c r="R669" s="217"/>
      <c r="S669" s="217"/>
      <c r="T669" s="217"/>
      <c r="U669" s="217"/>
      <c r="V669" s="217"/>
      <c r="W669" s="217"/>
      <c r="X669" s="217"/>
      <c r="Y669" s="217"/>
      <c r="Z669" s="217"/>
      <c r="AA669" s="217"/>
    </row>
    <row r="670" spans="1:27" ht="15.75" customHeight="1" x14ac:dyDescent="0.2">
      <c r="A670" s="217"/>
      <c r="B670" s="217"/>
      <c r="C670" s="219"/>
      <c r="D670" s="217"/>
      <c r="E670" s="217"/>
      <c r="F670" s="220"/>
      <c r="G670" s="220"/>
      <c r="H670" s="220"/>
      <c r="I670" s="220"/>
      <c r="J670" s="220"/>
      <c r="K670" s="220"/>
      <c r="L670" s="220"/>
      <c r="M670" s="220"/>
      <c r="N670" s="220"/>
      <c r="O670" s="220"/>
      <c r="P670" s="217"/>
      <c r="Q670" s="217"/>
      <c r="R670" s="217"/>
      <c r="S670" s="217"/>
      <c r="T670" s="217"/>
      <c r="U670" s="217"/>
      <c r="V670" s="217"/>
      <c r="W670" s="217"/>
      <c r="X670" s="217"/>
      <c r="Y670" s="217"/>
      <c r="Z670" s="217"/>
      <c r="AA670" s="217"/>
    </row>
    <row r="671" spans="1:27" ht="15.75" customHeight="1" x14ac:dyDescent="0.2">
      <c r="A671" s="217"/>
      <c r="B671" s="217"/>
      <c r="C671" s="219"/>
      <c r="D671" s="217"/>
      <c r="E671" s="217"/>
      <c r="F671" s="220"/>
      <c r="G671" s="220"/>
      <c r="H671" s="220"/>
      <c r="I671" s="220"/>
      <c r="J671" s="220"/>
      <c r="K671" s="220"/>
      <c r="L671" s="220"/>
      <c r="M671" s="220"/>
      <c r="N671" s="220"/>
      <c r="O671" s="220"/>
      <c r="P671" s="217"/>
      <c r="Q671" s="217"/>
      <c r="R671" s="217"/>
      <c r="S671" s="217"/>
      <c r="T671" s="217"/>
      <c r="U671" s="217"/>
      <c r="V671" s="217"/>
      <c r="W671" s="217"/>
      <c r="X671" s="217"/>
      <c r="Y671" s="217"/>
      <c r="Z671" s="217"/>
      <c r="AA671" s="217"/>
    </row>
    <row r="672" spans="1:27" ht="15.75" customHeight="1" x14ac:dyDescent="0.2">
      <c r="A672" s="217"/>
      <c r="B672" s="217"/>
      <c r="C672" s="219"/>
      <c r="D672" s="217"/>
      <c r="E672" s="217"/>
      <c r="F672" s="220"/>
      <c r="G672" s="220"/>
      <c r="H672" s="220"/>
      <c r="I672" s="220"/>
      <c r="J672" s="220"/>
      <c r="K672" s="220"/>
      <c r="L672" s="220"/>
      <c r="M672" s="220"/>
      <c r="N672" s="220"/>
      <c r="O672" s="220"/>
      <c r="P672" s="217"/>
      <c r="Q672" s="217"/>
      <c r="R672" s="217"/>
      <c r="S672" s="217"/>
      <c r="T672" s="217"/>
      <c r="U672" s="217"/>
      <c r="V672" s="217"/>
      <c r="W672" s="217"/>
      <c r="X672" s="217"/>
      <c r="Y672" s="217"/>
      <c r="Z672" s="217"/>
      <c r="AA672" s="217"/>
    </row>
    <row r="673" spans="1:27" ht="15.75" customHeight="1" x14ac:dyDescent="0.2">
      <c r="A673" s="217"/>
      <c r="B673" s="217"/>
      <c r="C673" s="219"/>
      <c r="D673" s="217"/>
      <c r="E673" s="217"/>
      <c r="F673" s="220"/>
      <c r="G673" s="220"/>
      <c r="H673" s="220"/>
      <c r="I673" s="220"/>
      <c r="J673" s="220"/>
      <c r="K673" s="220"/>
      <c r="L673" s="220"/>
      <c r="M673" s="220"/>
      <c r="N673" s="220"/>
      <c r="O673" s="220"/>
      <c r="P673" s="217"/>
      <c r="Q673" s="217"/>
      <c r="R673" s="217"/>
      <c r="S673" s="217"/>
      <c r="T673" s="217"/>
      <c r="U673" s="217"/>
      <c r="V673" s="217"/>
      <c r="W673" s="217"/>
      <c r="X673" s="217"/>
      <c r="Y673" s="217"/>
      <c r="Z673" s="217"/>
      <c r="AA673" s="217"/>
    </row>
    <row r="674" spans="1:27" ht="15.75" customHeight="1" x14ac:dyDescent="0.2">
      <c r="A674" s="217"/>
      <c r="B674" s="217"/>
      <c r="C674" s="219"/>
      <c r="D674" s="217"/>
      <c r="E674" s="217"/>
      <c r="F674" s="220"/>
      <c r="G674" s="220"/>
      <c r="H674" s="220"/>
      <c r="I674" s="220"/>
      <c r="J674" s="220"/>
      <c r="K674" s="220"/>
      <c r="L674" s="220"/>
      <c r="M674" s="220"/>
      <c r="N674" s="220"/>
      <c r="O674" s="220"/>
      <c r="P674" s="217"/>
      <c r="Q674" s="217"/>
      <c r="R674" s="217"/>
      <c r="S674" s="217"/>
      <c r="T674" s="217"/>
      <c r="U674" s="217"/>
      <c r="V674" s="217"/>
      <c r="W674" s="217"/>
      <c r="X674" s="217"/>
      <c r="Y674" s="217"/>
      <c r="Z674" s="217"/>
      <c r="AA674" s="217"/>
    </row>
    <row r="675" spans="1:27" ht="15.75" customHeight="1" x14ac:dyDescent="0.2">
      <c r="A675" s="217"/>
      <c r="B675" s="217"/>
      <c r="C675" s="219"/>
      <c r="D675" s="217"/>
      <c r="E675" s="217"/>
      <c r="F675" s="220"/>
      <c r="G675" s="220"/>
      <c r="H675" s="220"/>
      <c r="I675" s="220"/>
      <c r="J675" s="220"/>
      <c r="K675" s="220"/>
      <c r="L675" s="220"/>
      <c r="M675" s="220"/>
      <c r="N675" s="220"/>
      <c r="O675" s="220"/>
      <c r="P675" s="217"/>
      <c r="Q675" s="217"/>
      <c r="R675" s="217"/>
      <c r="S675" s="217"/>
      <c r="T675" s="217"/>
      <c r="U675" s="217"/>
      <c r="V675" s="217"/>
      <c r="W675" s="217"/>
      <c r="X675" s="217"/>
      <c r="Y675" s="217"/>
      <c r="Z675" s="217"/>
      <c r="AA675" s="217"/>
    </row>
    <row r="676" spans="1:27" ht="15.75" customHeight="1" x14ac:dyDescent="0.2">
      <c r="A676" s="217"/>
      <c r="B676" s="217"/>
      <c r="C676" s="219"/>
      <c r="D676" s="217"/>
      <c r="E676" s="217"/>
      <c r="F676" s="220"/>
      <c r="G676" s="220"/>
      <c r="H676" s="220"/>
      <c r="I676" s="220"/>
      <c r="J676" s="220"/>
      <c r="K676" s="220"/>
      <c r="L676" s="220"/>
      <c r="M676" s="220"/>
      <c r="N676" s="220"/>
      <c r="O676" s="220"/>
      <c r="P676" s="217"/>
      <c r="Q676" s="217"/>
      <c r="R676" s="217"/>
      <c r="S676" s="217"/>
      <c r="T676" s="217"/>
      <c r="U676" s="217"/>
      <c r="V676" s="217"/>
      <c r="W676" s="217"/>
      <c r="X676" s="217"/>
      <c r="Y676" s="217"/>
      <c r="Z676" s="217"/>
      <c r="AA676" s="217"/>
    </row>
    <row r="677" spans="1:27" ht="15.75" customHeight="1" x14ac:dyDescent="0.2">
      <c r="A677" s="217"/>
      <c r="B677" s="217"/>
      <c r="C677" s="219"/>
      <c r="D677" s="217"/>
      <c r="E677" s="217"/>
      <c r="F677" s="220"/>
      <c r="G677" s="220"/>
      <c r="H677" s="220"/>
      <c r="I677" s="220"/>
      <c r="J677" s="220"/>
      <c r="K677" s="220"/>
      <c r="L677" s="220"/>
      <c r="M677" s="220"/>
      <c r="N677" s="220"/>
      <c r="O677" s="220"/>
      <c r="P677" s="217"/>
      <c r="Q677" s="217"/>
      <c r="R677" s="217"/>
      <c r="S677" s="217"/>
      <c r="T677" s="217"/>
      <c r="U677" s="217"/>
      <c r="V677" s="217"/>
      <c r="W677" s="217"/>
      <c r="X677" s="217"/>
      <c r="Y677" s="217"/>
      <c r="Z677" s="217"/>
      <c r="AA677" s="217"/>
    </row>
    <row r="678" spans="1:27" ht="15.75" customHeight="1" x14ac:dyDescent="0.2">
      <c r="A678" s="217"/>
      <c r="B678" s="217"/>
      <c r="C678" s="219"/>
      <c r="D678" s="217"/>
      <c r="E678" s="217"/>
      <c r="F678" s="220"/>
      <c r="G678" s="220"/>
      <c r="H678" s="220"/>
      <c r="I678" s="220"/>
      <c r="J678" s="220"/>
      <c r="K678" s="220"/>
      <c r="L678" s="220"/>
      <c r="M678" s="220"/>
      <c r="N678" s="220"/>
      <c r="O678" s="220"/>
      <c r="P678" s="217"/>
      <c r="Q678" s="217"/>
      <c r="R678" s="217"/>
      <c r="S678" s="217"/>
      <c r="T678" s="217"/>
      <c r="U678" s="217"/>
      <c r="V678" s="217"/>
      <c r="W678" s="217"/>
      <c r="X678" s="217"/>
      <c r="Y678" s="217"/>
      <c r="Z678" s="217"/>
      <c r="AA678" s="217"/>
    </row>
    <row r="679" spans="1:27" ht="15.75" customHeight="1" x14ac:dyDescent="0.2">
      <c r="A679" s="217"/>
      <c r="B679" s="217"/>
      <c r="C679" s="219"/>
      <c r="D679" s="217"/>
      <c r="E679" s="217"/>
      <c r="F679" s="220"/>
      <c r="G679" s="220"/>
      <c r="H679" s="220"/>
      <c r="I679" s="220"/>
      <c r="J679" s="220"/>
      <c r="K679" s="220"/>
      <c r="L679" s="220"/>
      <c r="M679" s="220"/>
      <c r="N679" s="220"/>
      <c r="O679" s="220"/>
      <c r="P679" s="217"/>
      <c r="Q679" s="217"/>
      <c r="R679" s="217"/>
      <c r="S679" s="217"/>
      <c r="T679" s="217"/>
      <c r="U679" s="217"/>
      <c r="V679" s="217"/>
      <c r="W679" s="217"/>
      <c r="X679" s="217"/>
      <c r="Y679" s="217"/>
      <c r="Z679" s="217"/>
      <c r="AA679" s="217"/>
    </row>
    <row r="680" spans="1:27" ht="15.75" customHeight="1" x14ac:dyDescent="0.2">
      <c r="A680" s="217"/>
      <c r="B680" s="217"/>
      <c r="C680" s="219"/>
      <c r="D680" s="217"/>
      <c r="E680" s="217"/>
      <c r="F680" s="220"/>
      <c r="G680" s="220"/>
      <c r="H680" s="220"/>
      <c r="I680" s="220"/>
      <c r="J680" s="220"/>
      <c r="K680" s="220"/>
      <c r="L680" s="220"/>
      <c r="M680" s="220"/>
      <c r="N680" s="220"/>
      <c r="O680" s="220"/>
      <c r="P680" s="217"/>
      <c r="Q680" s="217"/>
      <c r="R680" s="217"/>
      <c r="S680" s="217"/>
      <c r="T680" s="217"/>
      <c r="U680" s="217"/>
      <c r="V680" s="217"/>
      <c r="W680" s="217"/>
      <c r="X680" s="217"/>
      <c r="Y680" s="217"/>
      <c r="Z680" s="217"/>
      <c r="AA680" s="217"/>
    </row>
    <row r="681" spans="1:27" ht="15.75" customHeight="1" x14ac:dyDescent="0.2">
      <c r="A681" s="217"/>
      <c r="B681" s="217"/>
      <c r="C681" s="219"/>
      <c r="D681" s="217"/>
      <c r="E681" s="217"/>
      <c r="F681" s="220"/>
      <c r="G681" s="220"/>
      <c r="H681" s="220"/>
      <c r="I681" s="220"/>
      <c r="J681" s="220"/>
      <c r="K681" s="220"/>
      <c r="L681" s="220"/>
      <c r="M681" s="220"/>
      <c r="N681" s="220"/>
      <c r="O681" s="220"/>
      <c r="P681" s="217"/>
      <c r="Q681" s="217"/>
      <c r="R681" s="217"/>
      <c r="S681" s="217"/>
      <c r="T681" s="217"/>
      <c r="U681" s="217"/>
      <c r="V681" s="217"/>
      <c r="W681" s="217"/>
      <c r="X681" s="217"/>
      <c r="Y681" s="217"/>
      <c r="Z681" s="217"/>
      <c r="AA681" s="217"/>
    </row>
    <row r="682" spans="1:27" ht="15.75" customHeight="1" x14ac:dyDescent="0.2">
      <c r="A682" s="217"/>
      <c r="B682" s="217"/>
      <c r="C682" s="219"/>
      <c r="D682" s="217"/>
      <c r="E682" s="217"/>
      <c r="F682" s="220"/>
      <c r="G682" s="220"/>
      <c r="H682" s="220"/>
      <c r="I682" s="220"/>
      <c r="J682" s="220"/>
      <c r="K682" s="220"/>
      <c r="L682" s="220"/>
      <c r="M682" s="220"/>
      <c r="N682" s="220"/>
      <c r="O682" s="220"/>
      <c r="P682" s="217"/>
      <c r="Q682" s="217"/>
      <c r="R682" s="217"/>
      <c r="S682" s="217"/>
      <c r="T682" s="217"/>
      <c r="U682" s="217"/>
      <c r="V682" s="217"/>
      <c r="W682" s="217"/>
      <c r="X682" s="217"/>
      <c r="Y682" s="217"/>
      <c r="Z682" s="217"/>
      <c r="AA682" s="217"/>
    </row>
    <row r="683" spans="1:27" ht="15.75" customHeight="1" x14ac:dyDescent="0.2">
      <c r="A683" s="217"/>
      <c r="B683" s="217"/>
      <c r="C683" s="219"/>
      <c r="D683" s="217"/>
      <c r="E683" s="217"/>
      <c r="F683" s="220"/>
      <c r="G683" s="220"/>
      <c r="H683" s="220"/>
      <c r="I683" s="220"/>
      <c r="J683" s="220"/>
      <c r="K683" s="220"/>
      <c r="L683" s="220"/>
      <c r="M683" s="220"/>
      <c r="N683" s="220"/>
      <c r="O683" s="220"/>
      <c r="P683" s="217"/>
      <c r="Q683" s="217"/>
      <c r="R683" s="217"/>
      <c r="S683" s="217"/>
      <c r="T683" s="217"/>
      <c r="U683" s="217"/>
      <c r="V683" s="217"/>
      <c r="W683" s="217"/>
      <c r="X683" s="217"/>
      <c r="Y683" s="217"/>
      <c r="Z683" s="217"/>
      <c r="AA683" s="217"/>
    </row>
    <row r="684" spans="1:27" ht="15.75" customHeight="1" x14ac:dyDescent="0.2">
      <c r="A684" s="217"/>
      <c r="B684" s="217"/>
      <c r="C684" s="219"/>
      <c r="D684" s="217"/>
      <c r="E684" s="217"/>
      <c r="F684" s="220"/>
      <c r="G684" s="220"/>
      <c r="H684" s="220"/>
      <c r="I684" s="220"/>
      <c r="J684" s="220"/>
      <c r="K684" s="220"/>
      <c r="L684" s="220"/>
      <c r="M684" s="220"/>
      <c r="N684" s="220"/>
      <c r="O684" s="220"/>
      <c r="P684" s="217"/>
      <c r="Q684" s="217"/>
      <c r="R684" s="217"/>
      <c r="S684" s="217"/>
      <c r="T684" s="217"/>
      <c r="U684" s="217"/>
      <c r="V684" s="217"/>
      <c r="W684" s="217"/>
      <c r="X684" s="217"/>
      <c r="Y684" s="217"/>
      <c r="Z684" s="217"/>
      <c r="AA684" s="217"/>
    </row>
    <row r="685" spans="1:27" ht="15.75" customHeight="1" x14ac:dyDescent="0.2">
      <c r="A685" s="217"/>
      <c r="B685" s="217"/>
      <c r="C685" s="219"/>
      <c r="D685" s="217"/>
      <c r="E685" s="217"/>
      <c r="F685" s="220"/>
      <c r="G685" s="220"/>
      <c r="H685" s="220"/>
      <c r="I685" s="220"/>
      <c r="J685" s="220"/>
      <c r="K685" s="220"/>
      <c r="L685" s="220"/>
      <c r="M685" s="220"/>
      <c r="N685" s="220"/>
      <c r="O685" s="220"/>
      <c r="P685" s="217"/>
      <c r="Q685" s="217"/>
      <c r="R685" s="217"/>
      <c r="S685" s="217"/>
      <c r="T685" s="217"/>
      <c r="U685" s="217"/>
      <c r="V685" s="217"/>
      <c r="W685" s="217"/>
      <c r="X685" s="217"/>
      <c r="Y685" s="217"/>
      <c r="Z685" s="217"/>
      <c r="AA685" s="217"/>
    </row>
    <row r="686" spans="1:27" ht="15.75" customHeight="1" x14ac:dyDescent="0.2">
      <c r="A686" s="217"/>
      <c r="B686" s="217"/>
      <c r="C686" s="219"/>
      <c r="D686" s="217"/>
      <c r="E686" s="217"/>
      <c r="F686" s="220"/>
      <c r="G686" s="220"/>
      <c r="H686" s="220"/>
      <c r="I686" s="220"/>
      <c r="J686" s="220"/>
      <c r="K686" s="220"/>
      <c r="L686" s="220"/>
      <c r="M686" s="220"/>
      <c r="N686" s="220"/>
      <c r="O686" s="220"/>
      <c r="P686" s="217"/>
      <c r="Q686" s="217"/>
      <c r="R686" s="217"/>
      <c r="S686" s="217"/>
      <c r="T686" s="217"/>
      <c r="U686" s="217"/>
      <c r="V686" s="217"/>
      <c r="W686" s="217"/>
      <c r="X686" s="217"/>
      <c r="Y686" s="217"/>
      <c r="Z686" s="217"/>
      <c r="AA686" s="217"/>
    </row>
    <row r="687" spans="1:27" ht="15.75" customHeight="1" x14ac:dyDescent="0.2">
      <c r="A687" s="217"/>
      <c r="B687" s="217"/>
      <c r="C687" s="219"/>
      <c r="D687" s="217"/>
      <c r="E687" s="217"/>
      <c r="F687" s="220"/>
      <c r="G687" s="220"/>
      <c r="H687" s="220"/>
      <c r="I687" s="220"/>
      <c r="J687" s="220"/>
      <c r="K687" s="220"/>
      <c r="L687" s="220"/>
      <c r="M687" s="220"/>
      <c r="N687" s="220"/>
      <c r="O687" s="220"/>
      <c r="P687" s="217"/>
      <c r="Q687" s="217"/>
      <c r="R687" s="217"/>
      <c r="S687" s="217"/>
      <c r="T687" s="217"/>
      <c r="U687" s="217"/>
      <c r="V687" s="217"/>
      <c r="W687" s="217"/>
      <c r="X687" s="217"/>
      <c r="Y687" s="217"/>
      <c r="Z687" s="217"/>
      <c r="AA687" s="217"/>
    </row>
    <row r="688" spans="1:27" ht="15.75" customHeight="1" x14ac:dyDescent="0.2">
      <c r="A688" s="217"/>
      <c r="B688" s="217"/>
      <c r="C688" s="219"/>
      <c r="D688" s="217"/>
      <c r="E688" s="217"/>
      <c r="F688" s="220"/>
      <c r="G688" s="220"/>
      <c r="H688" s="220"/>
      <c r="I688" s="220"/>
      <c r="J688" s="220"/>
      <c r="K688" s="220"/>
      <c r="L688" s="220"/>
      <c r="M688" s="220"/>
      <c r="N688" s="220"/>
      <c r="O688" s="220"/>
      <c r="P688" s="217"/>
      <c r="Q688" s="217"/>
      <c r="R688" s="217"/>
      <c r="S688" s="217"/>
      <c r="T688" s="217"/>
      <c r="U688" s="217"/>
      <c r="V688" s="217"/>
      <c r="W688" s="217"/>
      <c r="X688" s="217"/>
      <c r="Y688" s="217"/>
      <c r="Z688" s="217"/>
      <c r="AA688" s="217"/>
    </row>
    <row r="689" spans="1:27" ht="15.75" customHeight="1" x14ac:dyDescent="0.2">
      <c r="A689" s="217"/>
      <c r="B689" s="217"/>
      <c r="C689" s="219"/>
      <c r="D689" s="217"/>
      <c r="E689" s="217"/>
      <c r="F689" s="220"/>
      <c r="G689" s="220"/>
      <c r="H689" s="220"/>
      <c r="I689" s="220"/>
      <c r="J689" s="220"/>
      <c r="K689" s="220"/>
      <c r="L689" s="220"/>
      <c r="M689" s="220"/>
      <c r="N689" s="220"/>
      <c r="O689" s="220"/>
      <c r="P689" s="217"/>
      <c r="Q689" s="217"/>
      <c r="R689" s="217"/>
      <c r="S689" s="217"/>
      <c r="T689" s="217"/>
      <c r="U689" s="217"/>
      <c r="V689" s="217"/>
      <c r="W689" s="217"/>
      <c r="X689" s="217"/>
      <c r="Y689" s="217"/>
      <c r="Z689" s="217"/>
      <c r="AA689" s="217"/>
    </row>
    <row r="690" spans="1:27" ht="15.75" customHeight="1" x14ac:dyDescent="0.2">
      <c r="A690" s="217"/>
      <c r="B690" s="217"/>
      <c r="C690" s="219"/>
      <c r="D690" s="217"/>
      <c r="E690" s="217"/>
      <c r="F690" s="220"/>
      <c r="G690" s="220"/>
      <c r="H690" s="220"/>
      <c r="I690" s="220"/>
      <c r="J690" s="220"/>
      <c r="K690" s="220"/>
      <c r="L690" s="220"/>
      <c r="M690" s="220"/>
      <c r="N690" s="220"/>
      <c r="O690" s="220"/>
      <c r="P690" s="217"/>
      <c r="Q690" s="217"/>
      <c r="R690" s="217"/>
      <c r="S690" s="217"/>
      <c r="T690" s="217"/>
      <c r="U690" s="217"/>
      <c r="V690" s="217"/>
      <c r="W690" s="217"/>
      <c r="X690" s="217"/>
      <c r="Y690" s="217"/>
      <c r="Z690" s="217"/>
      <c r="AA690" s="217"/>
    </row>
    <row r="691" spans="1:27" ht="15.75" customHeight="1" x14ac:dyDescent="0.2">
      <c r="A691" s="217"/>
      <c r="B691" s="217"/>
      <c r="C691" s="219"/>
      <c r="D691" s="217"/>
      <c r="E691" s="217"/>
      <c r="F691" s="220"/>
      <c r="G691" s="220"/>
      <c r="H691" s="220"/>
      <c r="I691" s="220"/>
      <c r="J691" s="220"/>
      <c r="K691" s="220"/>
      <c r="L691" s="220"/>
      <c r="M691" s="220"/>
      <c r="N691" s="220"/>
      <c r="O691" s="220"/>
      <c r="P691" s="217"/>
      <c r="Q691" s="217"/>
      <c r="R691" s="217"/>
      <c r="S691" s="217"/>
      <c r="T691" s="217"/>
      <c r="U691" s="217"/>
      <c r="V691" s="217"/>
      <c r="W691" s="217"/>
      <c r="X691" s="217"/>
      <c r="Y691" s="217"/>
      <c r="Z691" s="217"/>
      <c r="AA691" s="217"/>
    </row>
    <row r="692" spans="1:27" ht="15.75" customHeight="1" x14ac:dyDescent="0.2">
      <c r="A692" s="217"/>
      <c r="B692" s="217"/>
      <c r="C692" s="219"/>
      <c r="D692" s="217"/>
      <c r="E692" s="217"/>
      <c r="F692" s="220"/>
      <c r="G692" s="220"/>
      <c r="H692" s="220"/>
      <c r="I692" s="220"/>
      <c r="J692" s="220"/>
      <c r="K692" s="220"/>
      <c r="L692" s="220"/>
      <c r="M692" s="220"/>
      <c r="N692" s="220"/>
      <c r="O692" s="220"/>
      <c r="P692" s="217"/>
      <c r="Q692" s="217"/>
      <c r="R692" s="217"/>
      <c r="S692" s="217"/>
      <c r="T692" s="217"/>
      <c r="U692" s="217"/>
      <c r="V692" s="217"/>
      <c r="W692" s="217"/>
      <c r="X692" s="217"/>
      <c r="Y692" s="217"/>
      <c r="Z692" s="217"/>
      <c r="AA692" s="217"/>
    </row>
    <row r="693" spans="1:27" ht="15.75" customHeight="1" x14ac:dyDescent="0.2">
      <c r="A693" s="217"/>
      <c r="B693" s="217"/>
      <c r="C693" s="219"/>
      <c r="D693" s="217"/>
      <c r="E693" s="217"/>
      <c r="F693" s="220"/>
      <c r="G693" s="220"/>
      <c r="H693" s="220"/>
      <c r="I693" s="220"/>
      <c r="J693" s="220"/>
      <c r="K693" s="220"/>
      <c r="L693" s="220"/>
      <c r="M693" s="220"/>
      <c r="N693" s="220"/>
      <c r="O693" s="220"/>
      <c r="P693" s="217"/>
      <c r="Q693" s="217"/>
      <c r="R693" s="217"/>
      <c r="S693" s="217"/>
      <c r="T693" s="217"/>
      <c r="U693" s="217"/>
      <c r="V693" s="217"/>
      <c r="W693" s="217"/>
      <c r="X693" s="217"/>
      <c r="Y693" s="217"/>
      <c r="Z693" s="217"/>
      <c r="AA693" s="217"/>
    </row>
    <row r="694" spans="1:27" ht="15.75" customHeight="1" x14ac:dyDescent="0.2">
      <c r="A694" s="217"/>
      <c r="B694" s="217"/>
      <c r="C694" s="219"/>
      <c r="D694" s="217"/>
      <c r="E694" s="217"/>
      <c r="F694" s="220"/>
      <c r="G694" s="220"/>
      <c r="H694" s="220"/>
      <c r="I694" s="220"/>
      <c r="J694" s="220"/>
      <c r="K694" s="220"/>
      <c r="L694" s="220"/>
      <c r="M694" s="220"/>
      <c r="N694" s="220"/>
      <c r="O694" s="220"/>
      <c r="P694" s="217"/>
      <c r="Q694" s="217"/>
      <c r="R694" s="217"/>
      <c r="S694" s="217"/>
      <c r="T694" s="217"/>
      <c r="U694" s="217"/>
      <c r="V694" s="217"/>
      <c r="W694" s="217"/>
      <c r="X694" s="217"/>
      <c r="Y694" s="217"/>
      <c r="Z694" s="217"/>
      <c r="AA694" s="217"/>
    </row>
    <row r="695" spans="1:27" ht="15.75" customHeight="1" x14ac:dyDescent="0.2">
      <c r="A695" s="217"/>
      <c r="B695" s="217"/>
      <c r="C695" s="219"/>
      <c r="D695" s="217"/>
      <c r="E695" s="217"/>
      <c r="F695" s="220"/>
      <c r="G695" s="220"/>
      <c r="H695" s="220"/>
      <c r="I695" s="220"/>
      <c r="J695" s="220"/>
      <c r="K695" s="220"/>
      <c r="L695" s="220"/>
      <c r="M695" s="220"/>
      <c r="N695" s="220"/>
      <c r="O695" s="220"/>
      <c r="P695" s="217"/>
      <c r="Q695" s="217"/>
      <c r="R695" s="217"/>
      <c r="S695" s="217"/>
      <c r="T695" s="217"/>
      <c r="U695" s="217"/>
      <c r="V695" s="217"/>
      <c r="W695" s="217"/>
      <c r="X695" s="217"/>
      <c r="Y695" s="217"/>
      <c r="Z695" s="217"/>
      <c r="AA695" s="217"/>
    </row>
    <row r="696" spans="1:27" ht="15.75" customHeight="1" x14ac:dyDescent="0.2">
      <c r="A696" s="217"/>
      <c r="B696" s="217"/>
      <c r="C696" s="219"/>
      <c r="D696" s="217"/>
      <c r="E696" s="217"/>
      <c r="F696" s="220"/>
      <c r="G696" s="220"/>
      <c r="H696" s="220"/>
      <c r="I696" s="220"/>
      <c r="J696" s="220"/>
      <c r="K696" s="220"/>
      <c r="L696" s="220"/>
      <c r="M696" s="220"/>
      <c r="N696" s="220"/>
      <c r="O696" s="220"/>
      <c r="P696" s="217"/>
      <c r="Q696" s="217"/>
      <c r="R696" s="217"/>
      <c r="S696" s="217"/>
      <c r="T696" s="217"/>
      <c r="U696" s="217"/>
      <c r="V696" s="217"/>
      <c r="W696" s="217"/>
      <c r="X696" s="217"/>
      <c r="Y696" s="217"/>
      <c r="Z696" s="217"/>
      <c r="AA696" s="217"/>
    </row>
    <row r="697" spans="1:27" ht="15.75" customHeight="1" x14ac:dyDescent="0.2">
      <c r="A697" s="217"/>
      <c r="B697" s="217"/>
      <c r="C697" s="219"/>
      <c r="D697" s="217"/>
      <c r="E697" s="217"/>
      <c r="F697" s="220"/>
      <c r="G697" s="220"/>
      <c r="H697" s="220"/>
      <c r="I697" s="220"/>
      <c r="J697" s="220"/>
      <c r="K697" s="220"/>
      <c r="L697" s="220"/>
      <c r="M697" s="220"/>
      <c r="N697" s="220"/>
      <c r="O697" s="220"/>
      <c r="P697" s="217"/>
      <c r="Q697" s="217"/>
      <c r="R697" s="217"/>
      <c r="S697" s="217"/>
      <c r="T697" s="217"/>
      <c r="U697" s="217"/>
      <c r="V697" s="217"/>
      <c r="W697" s="217"/>
      <c r="X697" s="217"/>
      <c r="Y697" s="217"/>
      <c r="Z697" s="217"/>
      <c r="AA697" s="217"/>
    </row>
    <row r="698" spans="1:27" ht="15.75" customHeight="1" x14ac:dyDescent="0.2">
      <c r="A698" s="217"/>
      <c r="B698" s="217"/>
      <c r="C698" s="219"/>
      <c r="D698" s="217"/>
      <c r="E698" s="217"/>
      <c r="F698" s="220"/>
      <c r="G698" s="220"/>
      <c r="H698" s="220"/>
      <c r="I698" s="220"/>
      <c r="J698" s="220"/>
      <c r="K698" s="220"/>
      <c r="L698" s="220"/>
      <c r="M698" s="220"/>
      <c r="N698" s="220"/>
      <c r="O698" s="220"/>
      <c r="P698" s="217"/>
      <c r="Q698" s="217"/>
      <c r="R698" s="217"/>
      <c r="S698" s="217"/>
      <c r="T698" s="217"/>
      <c r="U698" s="217"/>
      <c r="V698" s="217"/>
      <c r="W698" s="217"/>
      <c r="X698" s="217"/>
      <c r="Y698" s="217"/>
      <c r="Z698" s="217"/>
      <c r="AA698" s="217"/>
    </row>
    <row r="699" spans="1:27" ht="15.75" customHeight="1" x14ac:dyDescent="0.2">
      <c r="A699" s="217"/>
      <c r="B699" s="217"/>
      <c r="C699" s="219"/>
      <c r="D699" s="217"/>
      <c r="E699" s="217"/>
      <c r="F699" s="220"/>
      <c r="G699" s="220"/>
      <c r="H699" s="220"/>
      <c r="I699" s="220"/>
      <c r="J699" s="220"/>
      <c r="K699" s="220"/>
      <c r="L699" s="220"/>
      <c r="M699" s="220"/>
      <c r="N699" s="220"/>
      <c r="O699" s="220"/>
      <c r="P699" s="217"/>
      <c r="Q699" s="217"/>
      <c r="R699" s="217"/>
      <c r="S699" s="217"/>
      <c r="T699" s="217"/>
      <c r="U699" s="217"/>
      <c r="V699" s="217"/>
      <c r="W699" s="217"/>
      <c r="X699" s="217"/>
      <c r="Y699" s="217"/>
      <c r="Z699" s="217"/>
      <c r="AA699" s="217"/>
    </row>
    <row r="700" spans="1:27" ht="15.75" customHeight="1" x14ac:dyDescent="0.2">
      <c r="A700" s="217"/>
      <c r="B700" s="217"/>
      <c r="C700" s="219"/>
      <c r="D700" s="217"/>
      <c r="E700" s="217"/>
      <c r="F700" s="220"/>
      <c r="G700" s="220"/>
      <c r="H700" s="220"/>
      <c r="I700" s="220"/>
      <c r="J700" s="220"/>
      <c r="K700" s="220"/>
      <c r="L700" s="220"/>
      <c r="M700" s="220"/>
      <c r="N700" s="220"/>
      <c r="O700" s="220"/>
      <c r="P700" s="217"/>
      <c r="Q700" s="217"/>
      <c r="R700" s="217"/>
      <c r="S700" s="217"/>
      <c r="T700" s="217"/>
      <c r="U700" s="217"/>
      <c r="V700" s="217"/>
      <c r="W700" s="217"/>
      <c r="X700" s="217"/>
      <c r="Y700" s="217"/>
      <c r="Z700" s="217"/>
      <c r="AA700" s="217"/>
    </row>
    <row r="701" spans="1:27" ht="15.75" customHeight="1" x14ac:dyDescent="0.2">
      <c r="A701" s="217"/>
      <c r="B701" s="217"/>
      <c r="C701" s="219"/>
      <c r="D701" s="217"/>
      <c r="E701" s="217"/>
      <c r="F701" s="220"/>
      <c r="G701" s="220"/>
      <c r="H701" s="220"/>
      <c r="I701" s="220"/>
      <c r="J701" s="220"/>
      <c r="K701" s="220"/>
      <c r="L701" s="220"/>
      <c r="M701" s="220"/>
      <c r="N701" s="220"/>
      <c r="O701" s="220"/>
      <c r="P701" s="217"/>
      <c r="Q701" s="217"/>
      <c r="R701" s="217"/>
      <c r="S701" s="217"/>
      <c r="T701" s="217"/>
      <c r="U701" s="217"/>
      <c r="V701" s="217"/>
      <c r="W701" s="217"/>
      <c r="X701" s="217"/>
      <c r="Y701" s="217"/>
      <c r="Z701" s="217"/>
      <c r="AA701" s="217"/>
    </row>
    <row r="702" spans="1:27" ht="15.75" customHeight="1" x14ac:dyDescent="0.2">
      <c r="A702" s="217"/>
      <c r="B702" s="217"/>
      <c r="C702" s="219"/>
      <c r="D702" s="217"/>
      <c r="E702" s="217"/>
      <c r="F702" s="220"/>
      <c r="G702" s="220"/>
      <c r="H702" s="220"/>
      <c r="I702" s="220"/>
      <c r="J702" s="220"/>
      <c r="K702" s="220"/>
      <c r="L702" s="220"/>
      <c r="M702" s="220"/>
      <c r="N702" s="220"/>
      <c r="O702" s="220"/>
      <c r="P702" s="217"/>
      <c r="Q702" s="217"/>
      <c r="R702" s="217"/>
      <c r="S702" s="217"/>
      <c r="T702" s="217"/>
      <c r="U702" s="217"/>
      <c r="V702" s="217"/>
      <c r="W702" s="217"/>
      <c r="X702" s="217"/>
      <c r="Y702" s="217"/>
      <c r="Z702" s="217"/>
      <c r="AA702" s="217"/>
    </row>
    <row r="703" spans="1:27" ht="15.75" customHeight="1" x14ac:dyDescent="0.2">
      <c r="A703" s="217"/>
      <c r="B703" s="217"/>
      <c r="C703" s="219"/>
      <c r="D703" s="217"/>
      <c r="E703" s="217"/>
      <c r="F703" s="220"/>
      <c r="G703" s="220"/>
      <c r="H703" s="220"/>
      <c r="I703" s="220"/>
      <c r="J703" s="220"/>
      <c r="K703" s="220"/>
      <c r="L703" s="220"/>
      <c r="M703" s="220"/>
      <c r="N703" s="220"/>
      <c r="O703" s="220"/>
      <c r="P703" s="217"/>
      <c r="Q703" s="217"/>
      <c r="R703" s="217"/>
      <c r="S703" s="217"/>
      <c r="T703" s="217"/>
      <c r="U703" s="217"/>
      <c r="V703" s="217"/>
      <c r="W703" s="217"/>
      <c r="X703" s="217"/>
      <c r="Y703" s="217"/>
      <c r="Z703" s="217"/>
      <c r="AA703" s="217"/>
    </row>
    <row r="704" spans="1:27" ht="15.75" customHeight="1" x14ac:dyDescent="0.2">
      <c r="A704" s="217"/>
      <c r="B704" s="217"/>
      <c r="C704" s="219"/>
      <c r="D704" s="217"/>
      <c r="E704" s="217"/>
      <c r="F704" s="220"/>
      <c r="G704" s="220"/>
      <c r="H704" s="220"/>
      <c r="I704" s="220"/>
      <c r="J704" s="220"/>
      <c r="K704" s="220"/>
      <c r="L704" s="220"/>
      <c r="M704" s="220"/>
      <c r="N704" s="220"/>
      <c r="O704" s="220"/>
      <c r="P704" s="217"/>
      <c r="Q704" s="217"/>
      <c r="R704" s="217"/>
      <c r="S704" s="217"/>
      <c r="T704" s="217"/>
      <c r="U704" s="217"/>
      <c r="V704" s="217"/>
      <c r="W704" s="217"/>
      <c r="X704" s="217"/>
      <c r="Y704" s="217"/>
      <c r="Z704" s="217"/>
      <c r="AA704" s="217"/>
    </row>
    <row r="705" spans="1:27" ht="15.75" customHeight="1" x14ac:dyDescent="0.2">
      <c r="A705" s="217"/>
      <c r="B705" s="217"/>
      <c r="C705" s="219"/>
      <c r="D705" s="217"/>
      <c r="E705" s="217"/>
      <c r="F705" s="220"/>
      <c r="G705" s="220"/>
      <c r="H705" s="220"/>
      <c r="I705" s="220"/>
      <c r="J705" s="220"/>
      <c r="K705" s="220"/>
      <c r="L705" s="220"/>
      <c r="M705" s="220"/>
      <c r="N705" s="220"/>
      <c r="O705" s="220"/>
      <c r="P705" s="217"/>
      <c r="Q705" s="217"/>
      <c r="R705" s="217"/>
      <c r="S705" s="217"/>
      <c r="T705" s="217"/>
      <c r="U705" s="217"/>
      <c r="V705" s="217"/>
      <c r="W705" s="217"/>
      <c r="X705" s="217"/>
      <c r="Y705" s="217"/>
      <c r="Z705" s="217"/>
      <c r="AA705" s="217"/>
    </row>
    <row r="706" spans="1:27" ht="15.75" customHeight="1" x14ac:dyDescent="0.2">
      <c r="A706" s="217"/>
      <c r="B706" s="217"/>
      <c r="C706" s="219"/>
      <c r="D706" s="217"/>
      <c r="E706" s="217"/>
      <c r="F706" s="220"/>
      <c r="G706" s="220"/>
      <c r="H706" s="220"/>
      <c r="I706" s="220"/>
      <c r="J706" s="220"/>
      <c r="K706" s="220"/>
      <c r="L706" s="220"/>
      <c r="M706" s="220"/>
      <c r="N706" s="220"/>
      <c r="O706" s="220"/>
      <c r="P706" s="217"/>
      <c r="Q706" s="217"/>
      <c r="R706" s="217"/>
      <c r="S706" s="217"/>
      <c r="T706" s="217"/>
      <c r="U706" s="217"/>
      <c r="V706" s="217"/>
      <c r="W706" s="217"/>
      <c r="X706" s="217"/>
      <c r="Y706" s="217"/>
      <c r="Z706" s="217"/>
      <c r="AA706" s="217"/>
    </row>
    <row r="707" spans="1:27" ht="15.75" customHeight="1" x14ac:dyDescent="0.2">
      <c r="A707" s="217"/>
      <c r="B707" s="217"/>
      <c r="C707" s="219"/>
      <c r="D707" s="217"/>
      <c r="E707" s="217"/>
      <c r="F707" s="220"/>
      <c r="G707" s="220"/>
      <c r="H707" s="220"/>
      <c r="I707" s="220"/>
      <c r="J707" s="220"/>
      <c r="K707" s="220"/>
      <c r="L707" s="220"/>
      <c r="M707" s="220"/>
      <c r="N707" s="220"/>
      <c r="O707" s="220"/>
      <c r="P707" s="217"/>
      <c r="Q707" s="217"/>
      <c r="R707" s="217"/>
      <c r="S707" s="217"/>
      <c r="T707" s="217"/>
      <c r="U707" s="217"/>
      <c r="V707" s="217"/>
      <c r="W707" s="217"/>
      <c r="X707" s="217"/>
      <c r="Y707" s="217"/>
      <c r="Z707" s="217"/>
      <c r="AA707" s="217"/>
    </row>
    <row r="708" spans="1:27" ht="15.75" customHeight="1" x14ac:dyDescent="0.2">
      <c r="A708" s="217"/>
      <c r="B708" s="217"/>
      <c r="C708" s="219"/>
      <c r="D708" s="217"/>
      <c r="E708" s="217"/>
      <c r="F708" s="220"/>
      <c r="G708" s="220"/>
      <c r="H708" s="220"/>
      <c r="I708" s="220"/>
      <c r="J708" s="220"/>
      <c r="K708" s="220"/>
      <c r="L708" s="220"/>
      <c r="M708" s="220"/>
      <c r="N708" s="220"/>
      <c r="O708" s="220"/>
      <c r="P708" s="217"/>
      <c r="Q708" s="217"/>
      <c r="R708" s="217"/>
      <c r="S708" s="217"/>
      <c r="T708" s="217"/>
      <c r="U708" s="217"/>
      <c r="V708" s="217"/>
      <c r="W708" s="217"/>
      <c r="X708" s="217"/>
      <c r="Y708" s="217"/>
      <c r="Z708" s="217"/>
      <c r="AA708" s="217"/>
    </row>
    <row r="709" spans="1:27" ht="15.75" customHeight="1" x14ac:dyDescent="0.2">
      <c r="A709" s="217"/>
      <c r="B709" s="217"/>
      <c r="C709" s="219"/>
      <c r="D709" s="217"/>
      <c r="E709" s="217"/>
      <c r="F709" s="220"/>
      <c r="G709" s="220"/>
      <c r="H709" s="220"/>
      <c r="I709" s="220"/>
      <c r="J709" s="220"/>
      <c r="K709" s="220"/>
      <c r="L709" s="220"/>
      <c r="M709" s="220"/>
      <c r="N709" s="220"/>
      <c r="O709" s="220"/>
      <c r="P709" s="217"/>
      <c r="Q709" s="217"/>
      <c r="R709" s="217"/>
      <c r="S709" s="217"/>
      <c r="T709" s="217"/>
      <c r="U709" s="217"/>
      <c r="V709" s="217"/>
      <c r="W709" s="217"/>
      <c r="X709" s="217"/>
      <c r="Y709" s="217"/>
      <c r="Z709" s="217"/>
      <c r="AA709" s="217"/>
    </row>
    <row r="710" spans="1:27" ht="15.75" customHeight="1" x14ac:dyDescent="0.2">
      <c r="A710" s="217"/>
      <c r="B710" s="217"/>
      <c r="C710" s="219"/>
      <c r="D710" s="217"/>
      <c r="E710" s="217"/>
      <c r="F710" s="220"/>
      <c r="G710" s="220"/>
      <c r="H710" s="220"/>
      <c r="I710" s="220"/>
      <c r="J710" s="220"/>
      <c r="K710" s="220"/>
      <c r="L710" s="220"/>
      <c r="M710" s="220"/>
      <c r="N710" s="220"/>
      <c r="O710" s="220"/>
      <c r="P710" s="217"/>
      <c r="Q710" s="217"/>
      <c r="R710" s="217"/>
      <c r="S710" s="217"/>
      <c r="T710" s="217"/>
      <c r="U710" s="217"/>
      <c r="V710" s="217"/>
      <c r="W710" s="217"/>
      <c r="X710" s="217"/>
      <c r="Y710" s="217"/>
      <c r="Z710" s="217"/>
      <c r="AA710" s="217"/>
    </row>
    <row r="711" spans="1:27" ht="15.75" customHeight="1" x14ac:dyDescent="0.2">
      <c r="A711" s="217"/>
      <c r="B711" s="217"/>
      <c r="C711" s="219"/>
      <c r="D711" s="217"/>
      <c r="E711" s="217"/>
      <c r="F711" s="220"/>
      <c r="G711" s="220"/>
      <c r="H711" s="220"/>
      <c r="I711" s="220"/>
      <c r="J711" s="220"/>
      <c r="K711" s="220"/>
      <c r="L711" s="220"/>
      <c r="M711" s="220"/>
      <c r="N711" s="220"/>
      <c r="O711" s="220"/>
      <c r="P711" s="217"/>
      <c r="Q711" s="217"/>
      <c r="R711" s="217"/>
      <c r="S711" s="217"/>
      <c r="T711" s="217"/>
      <c r="U711" s="217"/>
      <c r="V711" s="217"/>
      <c r="W711" s="217"/>
      <c r="X711" s="217"/>
      <c r="Y711" s="217"/>
      <c r="Z711" s="217"/>
      <c r="AA711" s="217"/>
    </row>
    <row r="712" spans="1:27" ht="15.75" customHeight="1" x14ac:dyDescent="0.2">
      <c r="A712" s="217"/>
      <c r="B712" s="217"/>
      <c r="C712" s="219"/>
      <c r="D712" s="217"/>
      <c r="E712" s="217"/>
      <c r="F712" s="220"/>
      <c r="G712" s="220"/>
      <c r="H712" s="220"/>
      <c r="I712" s="220"/>
      <c r="J712" s="220"/>
      <c r="K712" s="220"/>
      <c r="L712" s="220"/>
      <c r="M712" s="220"/>
      <c r="N712" s="220"/>
      <c r="O712" s="220"/>
      <c r="P712" s="217"/>
      <c r="Q712" s="217"/>
      <c r="R712" s="217"/>
      <c r="S712" s="217"/>
      <c r="T712" s="217"/>
      <c r="U712" s="217"/>
      <c r="V712" s="217"/>
      <c r="W712" s="217"/>
      <c r="X712" s="217"/>
      <c r="Y712" s="217"/>
      <c r="Z712" s="217"/>
      <c r="AA712" s="217"/>
    </row>
    <row r="713" spans="1:27" ht="15.75" customHeight="1" x14ac:dyDescent="0.2">
      <c r="A713" s="217"/>
      <c r="B713" s="217"/>
      <c r="C713" s="219"/>
      <c r="D713" s="217"/>
      <c r="E713" s="217"/>
      <c r="F713" s="220"/>
      <c r="G713" s="220"/>
      <c r="H713" s="220"/>
      <c r="I713" s="220"/>
      <c r="J713" s="220"/>
      <c r="K713" s="220"/>
      <c r="L713" s="220"/>
      <c r="M713" s="220"/>
      <c r="N713" s="220"/>
      <c r="O713" s="220"/>
      <c r="P713" s="217"/>
      <c r="Q713" s="217"/>
      <c r="R713" s="217"/>
      <c r="S713" s="217"/>
      <c r="T713" s="217"/>
      <c r="U713" s="217"/>
      <c r="V713" s="217"/>
      <c r="W713" s="217"/>
      <c r="X713" s="217"/>
      <c r="Y713" s="217"/>
      <c r="Z713" s="217"/>
      <c r="AA713" s="217"/>
    </row>
    <row r="714" spans="1:27" ht="15.75" customHeight="1" x14ac:dyDescent="0.2">
      <c r="A714" s="217"/>
      <c r="B714" s="217"/>
      <c r="C714" s="219"/>
      <c r="D714" s="217"/>
      <c r="E714" s="217"/>
      <c r="F714" s="220"/>
      <c r="G714" s="220"/>
      <c r="H714" s="220"/>
      <c r="I714" s="220"/>
      <c r="J714" s="220"/>
      <c r="K714" s="220"/>
      <c r="L714" s="220"/>
      <c r="M714" s="220"/>
      <c r="N714" s="220"/>
      <c r="O714" s="220"/>
      <c r="P714" s="217"/>
      <c r="Q714" s="217"/>
      <c r="R714" s="217"/>
      <c r="S714" s="217"/>
      <c r="T714" s="217"/>
      <c r="U714" s="217"/>
      <c r="V714" s="217"/>
      <c r="W714" s="217"/>
      <c r="X714" s="217"/>
      <c r="Y714" s="217"/>
      <c r="Z714" s="217"/>
      <c r="AA714" s="217"/>
    </row>
    <row r="715" spans="1:27" ht="15.75" customHeight="1" x14ac:dyDescent="0.2">
      <c r="A715" s="217"/>
      <c r="B715" s="217"/>
      <c r="C715" s="219"/>
      <c r="D715" s="217"/>
      <c r="E715" s="217"/>
      <c r="F715" s="220"/>
      <c r="G715" s="220"/>
      <c r="H715" s="220"/>
      <c r="I715" s="220"/>
      <c r="J715" s="220"/>
      <c r="K715" s="220"/>
      <c r="L715" s="220"/>
      <c r="M715" s="220"/>
      <c r="N715" s="220"/>
      <c r="O715" s="220"/>
      <c r="P715" s="217"/>
      <c r="Q715" s="217"/>
      <c r="R715" s="217"/>
      <c r="S715" s="217"/>
      <c r="T715" s="217"/>
      <c r="U715" s="217"/>
      <c r="V715" s="217"/>
      <c r="W715" s="217"/>
      <c r="X715" s="217"/>
      <c r="Y715" s="217"/>
      <c r="Z715" s="217"/>
      <c r="AA715" s="217"/>
    </row>
    <row r="716" spans="1:27" ht="15.75" customHeight="1" x14ac:dyDescent="0.2">
      <c r="A716" s="217"/>
      <c r="B716" s="217"/>
      <c r="C716" s="219"/>
      <c r="D716" s="217"/>
      <c r="E716" s="217"/>
      <c r="F716" s="220"/>
      <c r="G716" s="220"/>
      <c r="H716" s="220"/>
      <c r="I716" s="220"/>
      <c r="J716" s="220"/>
      <c r="K716" s="220"/>
      <c r="L716" s="220"/>
      <c r="M716" s="220"/>
      <c r="N716" s="220"/>
      <c r="O716" s="220"/>
      <c r="P716" s="217"/>
      <c r="Q716" s="217"/>
      <c r="R716" s="217"/>
      <c r="S716" s="217"/>
      <c r="T716" s="217"/>
      <c r="U716" s="217"/>
      <c r="V716" s="217"/>
      <c r="W716" s="217"/>
      <c r="X716" s="217"/>
      <c r="Y716" s="217"/>
      <c r="Z716" s="217"/>
      <c r="AA716" s="217"/>
    </row>
    <row r="717" spans="1:27" ht="15.75" customHeight="1" x14ac:dyDescent="0.2">
      <c r="A717" s="217"/>
      <c r="B717" s="217"/>
      <c r="C717" s="219"/>
      <c r="D717" s="217"/>
      <c r="E717" s="217"/>
      <c r="F717" s="220"/>
      <c r="G717" s="220"/>
      <c r="H717" s="220"/>
      <c r="I717" s="220"/>
      <c r="J717" s="220"/>
      <c r="K717" s="220"/>
      <c r="L717" s="220"/>
      <c r="M717" s="220"/>
      <c r="N717" s="220"/>
      <c r="O717" s="220"/>
      <c r="P717" s="217"/>
      <c r="Q717" s="217"/>
      <c r="R717" s="217"/>
      <c r="S717" s="217"/>
      <c r="T717" s="217"/>
      <c r="U717" s="217"/>
      <c r="V717" s="217"/>
      <c r="W717" s="217"/>
      <c r="X717" s="217"/>
      <c r="Y717" s="217"/>
      <c r="Z717" s="217"/>
      <c r="AA717" s="217"/>
    </row>
    <row r="718" spans="1:27" ht="15.75" customHeight="1" x14ac:dyDescent="0.2">
      <c r="A718" s="217"/>
      <c r="B718" s="217"/>
      <c r="C718" s="219"/>
      <c r="D718" s="217"/>
      <c r="E718" s="217"/>
      <c r="F718" s="220"/>
      <c r="G718" s="220"/>
      <c r="H718" s="220"/>
      <c r="I718" s="220"/>
      <c r="J718" s="220"/>
      <c r="K718" s="220"/>
      <c r="L718" s="220"/>
      <c r="M718" s="220"/>
      <c r="N718" s="220"/>
      <c r="O718" s="220"/>
      <c r="P718" s="217"/>
      <c r="Q718" s="217"/>
      <c r="R718" s="217"/>
      <c r="S718" s="217"/>
      <c r="T718" s="217"/>
      <c r="U718" s="217"/>
      <c r="V718" s="217"/>
      <c r="W718" s="217"/>
      <c r="X718" s="217"/>
      <c r="Y718" s="217"/>
      <c r="Z718" s="217"/>
      <c r="AA718" s="217"/>
    </row>
    <row r="719" spans="1:27" ht="15.75" customHeight="1" x14ac:dyDescent="0.2">
      <c r="A719" s="217"/>
      <c r="B719" s="217"/>
      <c r="C719" s="219"/>
      <c r="D719" s="217"/>
      <c r="E719" s="217"/>
      <c r="F719" s="220"/>
      <c r="G719" s="220"/>
      <c r="H719" s="220"/>
      <c r="I719" s="220"/>
      <c r="J719" s="220"/>
      <c r="K719" s="220"/>
      <c r="L719" s="220"/>
      <c r="M719" s="220"/>
      <c r="N719" s="220"/>
      <c r="O719" s="220"/>
      <c r="P719" s="217"/>
      <c r="Q719" s="217"/>
      <c r="R719" s="217"/>
      <c r="S719" s="217"/>
      <c r="T719" s="217"/>
      <c r="U719" s="217"/>
      <c r="V719" s="217"/>
      <c r="W719" s="217"/>
      <c r="X719" s="217"/>
      <c r="Y719" s="217"/>
      <c r="Z719" s="217"/>
      <c r="AA719" s="217"/>
    </row>
    <row r="720" spans="1:27" ht="15.75" customHeight="1" x14ac:dyDescent="0.2">
      <c r="A720" s="217"/>
      <c r="B720" s="217"/>
      <c r="C720" s="219"/>
      <c r="D720" s="217"/>
      <c r="E720" s="217"/>
      <c r="F720" s="220"/>
      <c r="G720" s="220"/>
      <c r="H720" s="220"/>
      <c r="I720" s="220"/>
      <c r="J720" s="220"/>
      <c r="K720" s="220"/>
      <c r="L720" s="220"/>
      <c r="M720" s="220"/>
      <c r="N720" s="220"/>
      <c r="O720" s="220"/>
      <c r="P720" s="217"/>
      <c r="Q720" s="217"/>
      <c r="R720" s="217"/>
      <c r="S720" s="217"/>
      <c r="T720" s="217"/>
      <c r="U720" s="217"/>
      <c r="V720" s="217"/>
      <c r="W720" s="217"/>
      <c r="X720" s="217"/>
      <c r="Y720" s="217"/>
      <c r="Z720" s="217"/>
      <c r="AA720" s="217"/>
    </row>
    <row r="721" spans="1:27" ht="15.75" customHeight="1" x14ac:dyDescent="0.2">
      <c r="A721" s="217"/>
      <c r="B721" s="217"/>
      <c r="C721" s="219"/>
      <c r="D721" s="217"/>
      <c r="E721" s="217"/>
      <c r="F721" s="220"/>
      <c r="G721" s="220"/>
      <c r="H721" s="220"/>
      <c r="I721" s="220"/>
      <c r="J721" s="220"/>
      <c r="K721" s="220"/>
      <c r="L721" s="220"/>
      <c r="M721" s="220"/>
      <c r="N721" s="220"/>
      <c r="O721" s="220"/>
      <c r="P721" s="217"/>
      <c r="Q721" s="217"/>
      <c r="R721" s="217"/>
      <c r="S721" s="217"/>
      <c r="T721" s="217"/>
      <c r="U721" s="217"/>
      <c r="V721" s="217"/>
      <c r="W721" s="217"/>
      <c r="X721" s="217"/>
      <c r="Y721" s="217"/>
      <c r="Z721" s="217"/>
      <c r="AA721" s="217"/>
    </row>
    <row r="722" spans="1:27" ht="15.75" customHeight="1" x14ac:dyDescent="0.2">
      <c r="A722" s="217"/>
      <c r="B722" s="217"/>
      <c r="C722" s="219"/>
      <c r="D722" s="217"/>
      <c r="E722" s="217"/>
      <c r="F722" s="220"/>
      <c r="G722" s="220"/>
      <c r="H722" s="220"/>
      <c r="I722" s="220"/>
      <c r="J722" s="220"/>
      <c r="K722" s="220"/>
      <c r="L722" s="220"/>
      <c r="M722" s="220"/>
      <c r="N722" s="220"/>
      <c r="O722" s="220"/>
      <c r="P722" s="217"/>
      <c r="Q722" s="217"/>
      <c r="R722" s="217"/>
      <c r="S722" s="217"/>
      <c r="T722" s="217"/>
      <c r="U722" s="217"/>
      <c r="V722" s="217"/>
      <c r="W722" s="217"/>
      <c r="X722" s="217"/>
      <c r="Y722" s="217"/>
      <c r="Z722" s="217"/>
      <c r="AA722" s="217"/>
    </row>
    <row r="723" spans="1:27" ht="15.75" customHeight="1" x14ac:dyDescent="0.2">
      <c r="A723" s="217"/>
      <c r="B723" s="217"/>
      <c r="C723" s="219"/>
      <c r="D723" s="217"/>
      <c r="E723" s="217"/>
      <c r="F723" s="220"/>
      <c r="G723" s="220"/>
      <c r="H723" s="220"/>
      <c r="I723" s="220"/>
      <c r="J723" s="220"/>
      <c r="K723" s="220"/>
      <c r="L723" s="220"/>
      <c r="M723" s="220"/>
      <c r="N723" s="220"/>
      <c r="O723" s="220"/>
      <c r="P723" s="217"/>
      <c r="Q723" s="217"/>
      <c r="R723" s="217"/>
      <c r="S723" s="217"/>
      <c r="T723" s="217"/>
      <c r="U723" s="217"/>
      <c r="V723" s="217"/>
      <c r="W723" s="217"/>
      <c r="X723" s="217"/>
      <c r="Y723" s="217"/>
      <c r="Z723" s="217"/>
      <c r="AA723" s="217"/>
    </row>
    <row r="724" spans="1:27" ht="15.75" customHeight="1" x14ac:dyDescent="0.2">
      <c r="A724" s="217"/>
      <c r="B724" s="217"/>
      <c r="C724" s="219"/>
      <c r="D724" s="217"/>
      <c r="E724" s="217"/>
      <c r="F724" s="220"/>
      <c r="G724" s="220"/>
      <c r="H724" s="220"/>
      <c r="I724" s="220"/>
      <c r="J724" s="220"/>
      <c r="K724" s="220"/>
      <c r="L724" s="220"/>
      <c r="M724" s="220"/>
      <c r="N724" s="220"/>
      <c r="O724" s="220"/>
      <c r="P724" s="217"/>
      <c r="Q724" s="217"/>
      <c r="R724" s="217"/>
      <c r="S724" s="217"/>
      <c r="T724" s="217"/>
      <c r="U724" s="217"/>
      <c r="V724" s="217"/>
      <c r="W724" s="217"/>
      <c r="X724" s="217"/>
      <c r="Y724" s="217"/>
      <c r="Z724" s="217"/>
      <c r="AA724" s="217"/>
    </row>
    <row r="725" spans="1:27" ht="15.75" customHeight="1" x14ac:dyDescent="0.2">
      <c r="A725" s="217"/>
      <c r="B725" s="217"/>
      <c r="C725" s="219"/>
      <c r="D725" s="217"/>
      <c r="E725" s="217"/>
      <c r="F725" s="220"/>
      <c r="G725" s="220"/>
      <c r="H725" s="220"/>
      <c r="I725" s="220"/>
      <c r="J725" s="220"/>
      <c r="K725" s="220"/>
      <c r="L725" s="220"/>
      <c r="M725" s="220"/>
      <c r="N725" s="220"/>
      <c r="O725" s="220"/>
      <c r="P725" s="217"/>
      <c r="Q725" s="217"/>
      <c r="R725" s="217"/>
      <c r="S725" s="217"/>
      <c r="T725" s="217"/>
      <c r="U725" s="217"/>
      <c r="V725" s="217"/>
      <c r="W725" s="217"/>
      <c r="X725" s="217"/>
      <c r="Y725" s="217"/>
      <c r="Z725" s="217"/>
      <c r="AA725" s="217"/>
    </row>
    <row r="726" spans="1:27" ht="15.75" customHeight="1" x14ac:dyDescent="0.2">
      <c r="A726" s="217"/>
      <c r="B726" s="217"/>
      <c r="C726" s="219"/>
      <c r="D726" s="217"/>
      <c r="E726" s="217"/>
      <c r="F726" s="220"/>
      <c r="G726" s="220"/>
      <c r="H726" s="220"/>
      <c r="I726" s="220"/>
      <c r="J726" s="220"/>
      <c r="K726" s="220"/>
      <c r="L726" s="220"/>
      <c r="M726" s="220"/>
      <c r="N726" s="220"/>
      <c r="O726" s="220"/>
      <c r="P726" s="217"/>
      <c r="Q726" s="217"/>
      <c r="R726" s="217"/>
      <c r="S726" s="217"/>
      <c r="T726" s="217"/>
      <c r="U726" s="217"/>
      <c r="V726" s="217"/>
      <c r="W726" s="217"/>
      <c r="X726" s="217"/>
      <c r="Y726" s="217"/>
      <c r="Z726" s="217"/>
      <c r="AA726" s="217"/>
    </row>
    <row r="727" spans="1:27" ht="15.75" customHeight="1" x14ac:dyDescent="0.2">
      <c r="A727" s="217"/>
      <c r="B727" s="217"/>
      <c r="C727" s="219"/>
      <c r="D727" s="217"/>
      <c r="E727" s="217"/>
      <c r="F727" s="220"/>
      <c r="G727" s="220"/>
      <c r="H727" s="220"/>
      <c r="I727" s="220"/>
      <c r="J727" s="220"/>
      <c r="K727" s="220"/>
      <c r="L727" s="220"/>
      <c r="M727" s="220"/>
      <c r="N727" s="220"/>
      <c r="O727" s="220"/>
      <c r="P727" s="217"/>
      <c r="Q727" s="217"/>
      <c r="R727" s="217"/>
      <c r="S727" s="217"/>
      <c r="T727" s="217"/>
      <c r="U727" s="217"/>
      <c r="V727" s="217"/>
      <c r="W727" s="217"/>
      <c r="X727" s="217"/>
      <c r="Y727" s="217"/>
      <c r="Z727" s="217"/>
      <c r="AA727" s="217"/>
    </row>
    <row r="728" spans="1:27" ht="15.75" customHeight="1" x14ac:dyDescent="0.2">
      <c r="A728" s="217"/>
      <c r="B728" s="217"/>
      <c r="C728" s="219"/>
      <c r="D728" s="217"/>
      <c r="E728" s="217"/>
      <c r="F728" s="220"/>
      <c r="G728" s="220"/>
      <c r="H728" s="220"/>
      <c r="I728" s="220"/>
      <c r="J728" s="220"/>
      <c r="K728" s="220"/>
      <c r="L728" s="220"/>
      <c r="M728" s="220"/>
      <c r="N728" s="220"/>
      <c r="O728" s="220"/>
      <c r="P728" s="217"/>
      <c r="Q728" s="217"/>
      <c r="R728" s="217"/>
      <c r="S728" s="217"/>
      <c r="T728" s="217"/>
      <c r="U728" s="217"/>
      <c r="V728" s="217"/>
      <c r="W728" s="217"/>
      <c r="X728" s="217"/>
      <c r="Y728" s="217"/>
      <c r="Z728" s="217"/>
      <c r="AA728" s="217"/>
    </row>
    <row r="729" spans="1:27" ht="15.75" customHeight="1" x14ac:dyDescent="0.2">
      <c r="A729" s="217"/>
      <c r="B729" s="217"/>
      <c r="C729" s="219"/>
      <c r="D729" s="217"/>
      <c r="E729" s="217"/>
      <c r="F729" s="220"/>
      <c r="G729" s="220"/>
      <c r="H729" s="220"/>
      <c r="I729" s="220"/>
      <c r="J729" s="220"/>
      <c r="K729" s="220"/>
      <c r="L729" s="220"/>
      <c r="M729" s="220"/>
      <c r="N729" s="220"/>
      <c r="O729" s="220"/>
      <c r="P729" s="217"/>
      <c r="Q729" s="217"/>
      <c r="R729" s="217"/>
      <c r="S729" s="217"/>
      <c r="T729" s="217"/>
      <c r="U729" s="217"/>
      <c r="V729" s="217"/>
      <c r="W729" s="217"/>
      <c r="X729" s="217"/>
      <c r="Y729" s="217"/>
      <c r="Z729" s="217"/>
      <c r="AA729" s="217"/>
    </row>
    <row r="730" spans="1:27" ht="15.75" customHeight="1" x14ac:dyDescent="0.2">
      <c r="A730" s="217"/>
      <c r="B730" s="217"/>
      <c r="C730" s="219"/>
      <c r="D730" s="217"/>
      <c r="E730" s="217"/>
      <c r="F730" s="220"/>
      <c r="G730" s="220"/>
      <c r="H730" s="220"/>
      <c r="I730" s="220"/>
      <c r="J730" s="220"/>
      <c r="K730" s="220"/>
      <c r="L730" s="220"/>
      <c r="M730" s="220"/>
      <c r="N730" s="220"/>
      <c r="O730" s="220"/>
      <c r="P730" s="217"/>
      <c r="Q730" s="217"/>
      <c r="R730" s="217"/>
      <c r="S730" s="217"/>
      <c r="T730" s="217"/>
      <c r="U730" s="217"/>
      <c r="V730" s="217"/>
      <c r="W730" s="217"/>
      <c r="X730" s="217"/>
      <c r="Y730" s="217"/>
      <c r="Z730" s="217"/>
      <c r="AA730" s="217"/>
    </row>
    <row r="731" spans="1:27" ht="15.75" customHeight="1" x14ac:dyDescent="0.2">
      <c r="A731" s="217"/>
      <c r="B731" s="217"/>
      <c r="C731" s="219"/>
      <c r="D731" s="217"/>
      <c r="E731" s="217"/>
      <c r="F731" s="220"/>
      <c r="G731" s="220"/>
      <c r="H731" s="220"/>
      <c r="I731" s="220"/>
      <c r="J731" s="220"/>
      <c r="K731" s="220"/>
      <c r="L731" s="220"/>
      <c r="M731" s="220"/>
      <c r="N731" s="220"/>
      <c r="O731" s="220"/>
      <c r="P731" s="217"/>
      <c r="Q731" s="217"/>
      <c r="R731" s="217"/>
      <c r="S731" s="217"/>
      <c r="T731" s="217"/>
      <c r="U731" s="217"/>
      <c r="V731" s="217"/>
      <c r="W731" s="217"/>
      <c r="X731" s="217"/>
      <c r="Y731" s="217"/>
      <c r="Z731" s="217"/>
      <c r="AA731" s="217"/>
    </row>
    <row r="732" spans="1:27" ht="15.75" customHeight="1" x14ac:dyDescent="0.2">
      <c r="A732" s="217"/>
      <c r="B732" s="217"/>
      <c r="C732" s="219"/>
      <c r="D732" s="217"/>
      <c r="E732" s="217"/>
      <c r="F732" s="220"/>
      <c r="G732" s="220"/>
      <c r="H732" s="220"/>
      <c r="I732" s="220"/>
      <c r="J732" s="220"/>
      <c r="K732" s="220"/>
      <c r="L732" s="220"/>
      <c r="M732" s="220"/>
      <c r="N732" s="220"/>
      <c r="O732" s="220"/>
      <c r="P732" s="217"/>
      <c r="Q732" s="217"/>
      <c r="R732" s="217"/>
      <c r="S732" s="217"/>
      <c r="T732" s="217"/>
      <c r="U732" s="217"/>
      <c r="V732" s="217"/>
      <c r="W732" s="217"/>
      <c r="X732" s="217"/>
      <c r="Y732" s="217"/>
      <c r="Z732" s="217"/>
      <c r="AA732" s="217"/>
    </row>
    <row r="733" spans="1:27" ht="15.75" customHeight="1" x14ac:dyDescent="0.2">
      <c r="A733" s="217"/>
      <c r="B733" s="217"/>
      <c r="C733" s="219"/>
      <c r="D733" s="217"/>
      <c r="E733" s="217"/>
      <c r="F733" s="220"/>
      <c r="G733" s="220"/>
      <c r="H733" s="220"/>
      <c r="I733" s="220"/>
      <c r="J733" s="220"/>
      <c r="K733" s="220"/>
      <c r="L733" s="220"/>
      <c r="M733" s="220"/>
      <c r="N733" s="220"/>
      <c r="O733" s="220"/>
      <c r="P733" s="217"/>
      <c r="Q733" s="217"/>
      <c r="R733" s="217"/>
      <c r="S733" s="217"/>
      <c r="T733" s="217"/>
      <c r="U733" s="217"/>
      <c r="V733" s="217"/>
      <c r="W733" s="217"/>
      <c r="X733" s="217"/>
      <c r="Y733" s="217"/>
      <c r="Z733" s="217"/>
      <c r="AA733" s="217"/>
    </row>
    <row r="734" spans="1:27" ht="15.75" customHeight="1" x14ac:dyDescent="0.2">
      <c r="A734" s="217"/>
      <c r="B734" s="217"/>
      <c r="C734" s="219"/>
      <c r="D734" s="217"/>
      <c r="E734" s="217"/>
      <c r="F734" s="220"/>
      <c r="G734" s="220"/>
      <c r="H734" s="220"/>
      <c r="I734" s="220"/>
      <c r="J734" s="220"/>
      <c r="K734" s="220"/>
      <c r="L734" s="220"/>
      <c r="M734" s="220"/>
      <c r="N734" s="220"/>
      <c r="O734" s="220"/>
      <c r="P734" s="217"/>
      <c r="Q734" s="217"/>
      <c r="R734" s="217"/>
      <c r="S734" s="217"/>
      <c r="T734" s="217"/>
      <c r="U734" s="217"/>
      <c r="V734" s="217"/>
      <c r="W734" s="217"/>
      <c r="X734" s="217"/>
      <c r="Y734" s="217"/>
      <c r="Z734" s="217"/>
      <c r="AA734" s="217"/>
    </row>
    <row r="735" spans="1:27" ht="15.75" customHeight="1" x14ac:dyDescent="0.2">
      <c r="A735" s="217"/>
      <c r="B735" s="217"/>
      <c r="C735" s="219"/>
      <c r="D735" s="217"/>
      <c r="E735" s="217"/>
      <c r="F735" s="220"/>
      <c r="G735" s="220"/>
      <c r="H735" s="220"/>
      <c r="I735" s="220"/>
      <c r="J735" s="220"/>
      <c r="K735" s="220"/>
      <c r="L735" s="220"/>
      <c r="M735" s="220"/>
      <c r="N735" s="220"/>
      <c r="O735" s="220"/>
      <c r="P735" s="217"/>
      <c r="Q735" s="217"/>
      <c r="R735" s="217"/>
      <c r="S735" s="217"/>
      <c r="T735" s="217"/>
      <c r="U735" s="217"/>
      <c r="V735" s="217"/>
      <c r="W735" s="217"/>
      <c r="X735" s="217"/>
      <c r="Y735" s="217"/>
      <c r="Z735" s="217"/>
      <c r="AA735" s="217"/>
    </row>
    <row r="736" spans="1:27" ht="15.75" customHeight="1" x14ac:dyDescent="0.2">
      <c r="A736" s="217"/>
      <c r="B736" s="217"/>
      <c r="C736" s="219"/>
      <c r="D736" s="217"/>
      <c r="E736" s="217"/>
      <c r="F736" s="220"/>
      <c r="G736" s="220"/>
      <c r="H736" s="220"/>
      <c r="I736" s="220"/>
      <c r="J736" s="220"/>
      <c r="K736" s="220"/>
      <c r="L736" s="220"/>
      <c r="M736" s="220"/>
      <c r="N736" s="220"/>
      <c r="O736" s="220"/>
      <c r="P736" s="217"/>
      <c r="Q736" s="217"/>
      <c r="R736" s="217"/>
      <c r="S736" s="217"/>
      <c r="T736" s="217"/>
      <c r="U736" s="217"/>
      <c r="V736" s="217"/>
      <c r="W736" s="217"/>
      <c r="X736" s="217"/>
      <c r="Y736" s="217"/>
      <c r="Z736" s="217"/>
      <c r="AA736" s="217"/>
    </row>
    <row r="737" spans="1:27" ht="15.75" customHeight="1" x14ac:dyDescent="0.2">
      <c r="A737" s="217"/>
      <c r="B737" s="217"/>
      <c r="C737" s="219"/>
      <c r="D737" s="217"/>
      <c r="E737" s="217"/>
      <c r="F737" s="220"/>
      <c r="G737" s="220"/>
      <c r="H737" s="220"/>
      <c r="I737" s="220"/>
      <c r="J737" s="220"/>
      <c r="K737" s="220"/>
      <c r="L737" s="220"/>
      <c r="M737" s="220"/>
      <c r="N737" s="220"/>
      <c r="O737" s="220"/>
      <c r="P737" s="217"/>
      <c r="Q737" s="217"/>
      <c r="R737" s="217"/>
      <c r="S737" s="217"/>
      <c r="T737" s="217"/>
      <c r="U737" s="217"/>
      <c r="V737" s="217"/>
      <c r="W737" s="217"/>
      <c r="X737" s="217"/>
      <c r="Y737" s="217"/>
      <c r="Z737" s="217"/>
      <c r="AA737" s="217"/>
    </row>
    <row r="738" spans="1:27" ht="15.75" customHeight="1" x14ac:dyDescent="0.2">
      <c r="A738" s="217"/>
      <c r="B738" s="217"/>
      <c r="C738" s="219"/>
      <c r="D738" s="217"/>
      <c r="E738" s="217"/>
      <c r="F738" s="220"/>
      <c r="G738" s="220"/>
      <c r="H738" s="220"/>
      <c r="I738" s="220"/>
      <c r="J738" s="220"/>
      <c r="K738" s="220"/>
      <c r="L738" s="220"/>
      <c r="M738" s="220"/>
      <c r="N738" s="220"/>
      <c r="O738" s="220"/>
      <c r="P738" s="217"/>
      <c r="Q738" s="217"/>
      <c r="R738" s="217"/>
      <c r="S738" s="217"/>
      <c r="T738" s="217"/>
      <c r="U738" s="217"/>
      <c r="V738" s="217"/>
      <c r="W738" s="217"/>
      <c r="X738" s="217"/>
      <c r="Y738" s="217"/>
      <c r="Z738" s="217"/>
      <c r="AA738" s="217"/>
    </row>
    <row r="739" spans="1:27" ht="15.75" customHeight="1" x14ac:dyDescent="0.2">
      <c r="A739" s="217"/>
      <c r="B739" s="217"/>
      <c r="C739" s="219"/>
      <c r="D739" s="217"/>
      <c r="E739" s="217"/>
      <c r="F739" s="220"/>
      <c r="G739" s="220"/>
      <c r="H739" s="220"/>
      <c r="I739" s="220"/>
      <c r="J739" s="220"/>
      <c r="K739" s="220"/>
      <c r="L739" s="220"/>
      <c r="M739" s="220"/>
      <c r="N739" s="220"/>
      <c r="O739" s="220"/>
      <c r="P739" s="217"/>
      <c r="Q739" s="217"/>
      <c r="R739" s="217"/>
      <c r="S739" s="217"/>
      <c r="T739" s="217"/>
      <c r="U739" s="217"/>
      <c r="V739" s="217"/>
      <c r="W739" s="217"/>
      <c r="X739" s="217"/>
      <c r="Y739" s="217"/>
      <c r="Z739" s="217"/>
      <c r="AA739" s="217"/>
    </row>
    <row r="740" spans="1:27" ht="15.75" customHeight="1" x14ac:dyDescent="0.2">
      <c r="A740" s="217"/>
      <c r="B740" s="217"/>
      <c r="C740" s="219"/>
      <c r="D740" s="217"/>
      <c r="E740" s="217"/>
      <c r="F740" s="220"/>
      <c r="G740" s="220"/>
      <c r="H740" s="220"/>
      <c r="I740" s="220"/>
      <c r="J740" s="220"/>
      <c r="K740" s="220"/>
      <c r="L740" s="220"/>
      <c r="M740" s="220"/>
      <c r="N740" s="220"/>
      <c r="O740" s="220"/>
      <c r="P740" s="217"/>
      <c r="Q740" s="217"/>
      <c r="R740" s="217"/>
      <c r="S740" s="217"/>
      <c r="T740" s="217"/>
      <c r="U740" s="217"/>
      <c r="V740" s="217"/>
      <c r="W740" s="217"/>
      <c r="X740" s="217"/>
      <c r="Y740" s="217"/>
      <c r="Z740" s="217"/>
      <c r="AA740" s="217"/>
    </row>
    <row r="741" spans="1:27" ht="15.75" customHeight="1" x14ac:dyDescent="0.2">
      <c r="A741" s="217"/>
      <c r="B741" s="217"/>
      <c r="C741" s="219"/>
      <c r="D741" s="217"/>
      <c r="E741" s="217"/>
      <c r="F741" s="220"/>
      <c r="G741" s="220"/>
      <c r="H741" s="220"/>
      <c r="I741" s="220"/>
      <c r="J741" s="220"/>
      <c r="K741" s="220"/>
      <c r="L741" s="220"/>
      <c r="M741" s="220"/>
      <c r="N741" s="220"/>
      <c r="O741" s="220"/>
      <c r="P741" s="217"/>
      <c r="Q741" s="217"/>
      <c r="R741" s="217"/>
      <c r="S741" s="217"/>
      <c r="T741" s="217"/>
      <c r="U741" s="217"/>
      <c r="V741" s="217"/>
      <c r="W741" s="217"/>
      <c r="X741" s="217"/>
      <c r="Y741" s="217"/>
      <c r="Z741" s="217"/>
      <c r="AA741" s="217"/>
    </row>
    <row r="742" spans="1:27" ht="15.75" customHeight="1" x14ac:dyDescent="0.2">
      <c r="A742" s="217"/>
      <c r="B742" s="217"/>
      <c r="C742" s="219"/>
      <c r="D742" s="217"/>
      <c r="E742" s="217"/>
      <c r="F742" s="220"/>
      <c r="G742" s="220"/>
      <c r="H742" s="220"/>
      <c r="I742" s="220"/>
      <c r="J742" s="220"/>
      <c r="K742" s="220"/>
      <c r="L742" s="220"/>
      <c r="M742" s="220"/>
      <c r="N742" s="220"/>
      <c r="O742" s="220"/>
      <c r="P742" s="217"/>
      <c r="Q742" s="217"/>
      <c r="R742" s="217"/>
      <c r="S742" s="217"/>
      <c r="T742" s="217"/>
      <c r="U742" s="217"/>
      <c r="V742" s="217"/>
      <c r="W742" s="217"/>
      <c r="X742" s="217"/>
      <c r="Y742" s="217"/>
      <c r="Z742" s="217"/>
      <c r="AA742" s="217"/>
    </row>
    <row r="743" spans="1:27" ht="15.75" customHeight="1" x14ac:dyDescent="0.2">
      <c r="A743" s="217"/>
      <c r="B743" s="217"/>
      <c r="C743" s="219"/>
      <c r="D743" s="217"/>
      <c r="E743" s="217"/>
      <c r="F743" s="220"/>
      <c r="G743" s="220"/>
      <c r="H743" s="220"/>
      <c r="I743" s="220"/>
      <c r="J743" s="220"/>
      <c r="K743" s="220"/>
      <c r="L743" s="220"/>
      <c r="M743" s="220"/>
      <c r="N743" s="220"/>
      <c r="O743" s="220"/>
      <c r="P743" s="217"/>
      <c r="Q743" s="217"/>
      <c r="R743" s="217"/>
      <c r="S743" s="217"/>
      <c r="T743" s="217"/>
      <c r="U743" s="217"/>
      <c r="V743" s="217"/>
      <c r="W743" s="217"/>
      <c r="X743" s="217"/>
      <c r="Y743" s="217"/>
      <c r="Z743" s="217"/>
      <c r="AA743" s="217"/>
    </row>
    <row r="744" spans="1:27" ht="15.75" customHeight="1" x14ac:dyDescent="0.2">
      <c r="A744" s="217"/>
      <c r="B744" s="217"/>
      <c r="C744" s="219"/>
      <c r="D744" s="217"/>
      <c r="E744" s="217"/>
      <c r="F744" s="220"/>
      <c r="G744" s="220"/>
      <c r="H744" s="220"/>
      <c r="I744" s="220"/>
      <c r="J744" s="220"/>
      <c r="K744" s="220"/>
      <c r="L744" s="220"/>
      <c r="M744" s="220"/>
      <c r="N744" s="220"/>
      <c r="O744" s="220"/>
      <c r="P744" s="217"/>
      <c r="Q744" s="217"/>
      <c r="R744" s="217"/>
      <c r="S744" s="217"/>
      <c r="T744" s="217"/>
      <c r="U744" s="217"/>
      <c r="V744" s="217"/>
      <c r="W744" s="217"/>
      <c r="X744" s="217"/>
      <c r="Y744" s="217"/>
      <c r="Z744" s="217"/>
      <c r="AA744" s="217"/>
    </row>
    <row r="745" spans="1:27" ht="15.75" customHeight="1" x14ac:dyDescent="0.2">
      <c r="A745" s="217"/>
      <c r="B745" s="217"/>
      <c r="C745" s="219"/>
      <c r="D745" s="217"/>
      <c r="E745" s="217"/>
      <c r="F745" s="220"/>
      <c r="G745" s="220"/>
      <c r="H745" s="220"/>
      <c r="I745" s="220"/>
      <c r="J745" s="220"/>
      <c r="K745" s="220"/>
      <c r="L745" s="220"/>
      <c r="M745" s="220"/>
      <c r="N745" s="220"/>
      <c r="O745" s="220"/>
      <c r="P745" s="217"/>
      <c r="Q745" s="217"/>
      <c r="R745" s="217"/>
      <c r="S745" s="217"/>
      <c r="T745" s="217"/>
      <c r="U745" s="217"/>
      <c r="V745" s="217"/>
      <c r="W745" s="217"/>
      <c r="X745" s="217"/>
      <c r="Y745" s="217"/>
      <c r="Z745" s="217"/>
      <c r="AA745" s="217"/>
    </row>
    <row r="746" spans="1:27" ht="15.75" customHeight="1" x14ac:dyDescent="0.2">
      <c r="A746" s="217"/>
      <c r="B746" s="217"/>
      <c r="C746" s="219"/>
      <c r="D746" s="217"/>
      <c r="E746" s="217"/>
      <c r="F746" s="220"/>
      <c r="G746" s="220"/>
      <c r="H746" s="220"/>
      <c r="I746" s="220"/>
      <c r="J746" s="220"/>
      <c r="K746" s="220"/>
      <c r="L746" s="220"/>
      <c r="M746" s="220"/>
      <c r="N746" s="220"/>
      <c r="O746" s="220"/>
      <c r="P746" s="217"/>
      <c r="Q746" s="217"/>
      <c r="R746" s="217"/>
      <c r="S746" s="217"/>
      <c r="T746" s="217"/>
      <c r="U746" s="217"/>
      <c r="V746" s="217"/>
      <c r="W746" s="217"/>
      <c r="X746" s="217"/>
      <c r="Y746" s="217"/>
      <c r="Z746" s="217"/>
      <c r="AA746" s="217"/>
    </row>
    <row r="747" spans="1:27" ht="15.75" customHeight="1" x14ac:dyDescent="0.2">
      <c r="A747" s="217"/>
      <c r="B747" s="217"/>
      <c r="C747" s="219"/>
      <c r="D747" s="217"/>
      <c r="E747" s="217"/>
      <c r="F747" s="220"/>
      <c r="G747" s="220"/>
      <c r="H747" s="220"/>
      <c r="I747" s="220"/>
      <c r="J747" s="220"/>
      <c r="K747" s="220"/>
      <c r="L747" s="220"/>
      <c r="M747" s="220"/>
      <c r="N747" s="220"/>
      <c r="O747" s="220"/>
      <c r="P747" s="217"/>
      <c r="Q747" s="217"/>
      <c r="R747" s="217"/>
      <c r="S747" s="217"/>
      <c r="T747" s="217"/>
      <c r="U747" s="217"/>
      <c r="V747" s="217"/>
      <c r="W747" s="217"/>
      <c r="X747" s="217"/>
      <c r="Y747" s="217"/>
      <c r="Z747" s="217"/>
      <c r="AA747" s="217"/>
    </row>
    <row r="748" spans="1:27" ht="15.75" customHeight="1" x14ac:dyDescent="0.2">
      <c r="A748" s="217"/>
      <c r="B748" s="217"/>
      <c r="C748" s="219"/>
      <c r="D748" s="217"/>
      <c r="E748" s="217"/>
      <c r="F748" s="220"/>
      <c r="G748" s="220"/>
      <c r="H748" s="220"/>
      <c r="I748" s="220"/>
      <c r="J748" s="220"/>
      <c r="K748" s="220"/>
      <c r="L748" s="220"/>
      <c r="M748" s="220"/>
      <c r="N748" s="220"/>
      <c r="O748" s="220"/>
      <c r="P748" s="217"/>
      <c r="Q748" s="217"/>
      <c r="R748" s="217"/>
      <c r="S748" s="217"/>
      <c r="T748" s="217"/>
      <c r="U748" s="217"/>
      <c r="V748" s="217"/>
      <c r="W748" s="217"/>
      <c r="X748" s="217"/>
      <c r="Y748" s="217"/>
      <c r="Z748" s="217"/>
      <c r="AA748" s="217"/>
    </row>
    <row r="749" spans="1:27" ht="15.75" customHeight="1" x14ac:dyDescent="0.2">
      <c r="A749" s="217"/>
      <c r="B749" s="217"/>
      <c r="C749" s="219"/>
      <c r="D749" s="217"/>
      <c r="E749" s="217"/>
      <c r="F749" s="220"/>
      <c r="G749" s="220"/>
      <c r="H749" s="220"/>
      <c r="I749" s="220"/>
      <c r="J749" s="220"/>
      <c r="K749" s="220"/>
      <c r="L749" s="220"/>
      <c r="M749" s="220"/>
      <c r="N749" s="220"/>
      <c r="O749" s="220"/>
      <c r="P749" s="217"/>
      <c r="Q749" s="217"/>
      <c r="R749" s="217"/>
      <c r="S749" s="217"/>
      <c r="T749" s="217"/>
      <c r="U749" s="217"/>
      <c r="V749" s="217"/>
      <c r="W749" s="217"/>
      <c r="X749" s="217"/>
      <c r="Y749" s="217"/>
      <c r="Z749" s="217"/>
      <c r="AA749" s="217"/>
    </row>
    <row r="750" spans="1:27" ht="15.75" customHeight="1" x14ac:dyDescent="0.2">
      <c r="A750" s="217"/>
      <c r="B750" s="217"/>
      <c r="C750" s="219"/>
      <c r="D750" s="217"/>
      <c r="E750" s="217"/>
      <c r="F750" s="220"/>
      <c r="G750" s="220"/>
      <c r="H750" s="220"/>
      <c r="I750" s="220"/>
      <c r="J750" s="220"/>
      <c r="K750" s="220"/>
      <c r="L750" s="220"/>
      <c r="M750" s="220"/>
      <c r="N750" s="220"/>
      <c r="O750" s="220"/>
      <c r="P750" s="217"/>
      <c r="Q750" s="217"/>
      <c r="R750" s="217"/>
      <c r="S750" s="217"/>
      <c r="T750" s="217"/>
      <c r="U750" s="217"/>
      <c r="V750" s="217"/>
      <c r="W750" s="217"/>
      <c r="X750" s="217"/>
      <c r="Y750" s="217"/>
      <c r="Z750" s="217"/>
      <c r="AA750" s="217"/>
    </row>
    <row r="751" spans="1:27" ht="15.75" customHeight="1" x14ac:dyDescent="0.2">
      <c r="A751" s="217"/>
      <c r="B751" s="217"/>
      <c r="C751" s="219"/>
      <c r="D751" s="217"/>
      <c r="E751" s="217"/>
      <c r="F751" s="220"/>
      <c r="G751" s="220"/>
      <c r="H751" s="220"/>
      <c r="I751" s="220"/>
      <c r="J751" s="220"/>
      <c r="K751" s="220"/>
      <c r="L751" s="220"/>
      <c r="M751" s="220"/>
      <c r="N751" s="220"/>
      <c r="O751" s="220"/>
      <c r="P751" s="217"/>
      <c r="Q751" s="217"/>
      <c r="R751" s="217"/>
      <c r="S751" s="217"/>
      <c r="T751" s="217"/>
      <c r="U751" s="217"/>
      <c r="V751" s="217"/>
      <c r="W751" s="217"/>
      <c r="X751" s="217"/>
      <c r="Y751" s="217"/>
      <c r="Z751" s="217"/>
      <c r="AA751" s="217"/>
    </row>
    <row r="752" spans="1:27" ht="15.75" customHeight="1" x14ac:dyDescent="0.2">
      <c r="A752" s="217"/>
      <c r="B752" s="217"/>
      <c r="C752" s="219"/>
      <c r="D752" s="217"/>
      <c r="E752" s="217"/>
      <c r="F752" s="220"/>
      <c r="G752" s="220"/>
      <c r="H752" s="220"/>
      <c r="I752" s="220"/>
      <c r="J752" s="220"/>
      <c r="K752" s="220"/>
      <c r="L752" s="220"/>
      <c r="M752" s="220"/>
      <c r="N752" s="220"/>
      <c r="O752" s="220"/>
      <c r="P752" s="217"/>
      <c r="Q752" s="217"/>
      <c r="R752" s="217"/>
      <c r="S752" s="217"/>
      <c r="T752" s="217"/>
      <c r="U752" s="217"/>
      <c r="V752" s="217"/>
      <c r="W752" s="217"/>
      <c r="X752" s="217"/>
      <c r="Y752" s="217"/>
      <c r="Z752" s="217"/>
      <c r="AA752" s="217"/>
    </row>
    <row r="753" spans="1:27" ht="15.75" customHeight="1" x14ac:dyDescent="0.2">
      <c r="A753" s="217"/>
      <c r="B753" s="217"/>
      <c r="C753" s="219"/>
      <c r="D753" s="217"/>
      <c r="E753" s="217"/>
      <c r="F753" s="220"/>
      <c r="G753" s="220"/>
      <c r="H753" s="220"/>
      <c r="I753" s="220"/>
      <c r="J753" s="220"/>
      <c r="K753" s="220"/>
      <c r="L753" s="220"/>
      <c r="M753" s="220"/>
      <c r="N753" s="220"/>
      <c r="O753" s="220"/>
      <c r="P753" s="217"/>
      <c r="Q753" s="217"/>
      <c r="R753" s="217"/>
      <c r="S753" s="217"/>
      <c r="T753" s="217"/>
      <c r="U753" s="217"/>
      <c r="V753" s="217"/>
      <c r="W753" s="217"/>
      <c r="X753" s="217"/>
      <c r="Y753" s="217"/>
      <c r="Z753" s="217"/>
      <c r="AA753" s="217"/>
    </row>
    <row r="754" spans="1:27" ht="15.75" customHeight="1" x14ac:dyDescent="0.2">
      <c r="A754" s="217"/>
      <c r="B754" s="217"/>
      <c r="C754" s="219"/>
      <c r="D754" s="217"/>
      <c r="E754" s="217"/>
      <c r="F754" s="220"/>
      <c r="G754" s="220"/>
      <c r="H754" s="220"/>
      <c r="I754" s="220"/>
      <c r="J754" s="220"/>
      <c r="K754" s="220"/>
      <c r="L754" s="220"/>
      <c r="M754" s="220"/>
      <c r="N754" s="220"/>
      <c r="O754" s="220"/>
      <c r="P754" s="217"/>
      <c r="Q754" s="217"/>
      <c r="R754" s="217"/>
      <c r="S754" s="217"/>
      <c r="T754" s="217"/>
      <c r="U754" s="217"/>
      <c r="V754" s="217"/>
      <c r="W754" s="217"/>
      <c r="X754" s="217"/>
      <c r="Y754" s="217"/>
      <c r="Z754" s="217"/>
      <c r="AA754" s="217"/>
    </row>
    <row r="755" spans="1:27" ht="15.75" customHeight="1" x14ac:dyDescent="0.2">
      <c r="A755" s="217"/>
      <c r="B755" s="217"/>
      <c r="C755" s="219"/>
      <c r="D755" s="217"/>
      <c r="E755" s="217"/>
      <c r="F755" s="220"/>
      <c r="G755" s="220"/>
      <c r="H755" s="220"/>
      <c r="I755" s="220"/>
      <c r="J755" s="220"/>
      <c r="K755" s="220"/>
      <c r="L755" s="220"/>
      <c r="M755" s="220"/>
      <c r="N755" s="220"/>
      <c r="O755" s="220"/>
      <c r="P755" s="217"/>
      <c r="Q755" s="217"/>
      <c r="R755" s="217"/>
      <c r="S755" s="217"/>
      <c r="T755" s="217"/>
      <c r="U755" s="217"/>
      <c r="V755" s="217"/>
      <c r="W755" s="217"/>
      <c r="X755" s="217"/>
      <c r="Y755" s="217"/>
      <c r="Z755" s="217"/>
      <c r="AA755" s="217"/>
    </row>
    <row r="756" spans="1:27" ht="15.75" customHeight="1" x14ac:dyDescent="0.2">
      <c r="A756" s="217"/>
      <c r="B756" s="217"/>
      <c r="C756" s="219"/>
      <c r="D756" s="217"/>
      <c r="E756" s="217"/>
      <c r="F756" s="220"/>
      <c r="G756" s="220"/>
      <c r="H756" s="220"/>
      <c r="I756" s="220"/>
      <c r="J756" s="220"/>
      <c r="K756" s="220"/>
      <c r="L756" s="220"/>
      <c r="M756" s="220"/>
      <c r="N756" s="220"/>
      <c r="O756" s="220"/>
      <c r="P756" s="217"/>
      <c r="Q756" s="217"/>
      <c r="R756" s="217"/>
      <c r="S756" s="217"/>
      <c r="T756" s="217"/>
      <c r="U756" s="217"/>
      <c r="V756" s="217"/>
      <c r="W756" s="217"/>
      <c r="X756" s="217"/>
      <c r="Y756" s="217"/>
      <c r="Z756" s="217"/>
      <c r="AA756" s="217"/>
    </row>
    <row r="757" spans="1:27" ht="15.75" customHeight="1" x14ac:dyDescent="0.2">
      <c r="A757" s="217"/>
      <c r="B757" s="217"/>
      <c r="C757" s="219"/>
      <c r="D757" s="217"/>
      <c r="E757" s="217"/>
      <c r="F757" s="220"/>
      <c r="G757" s="220"/>
      <c r="H757" s="220"/>
      <c r="I757" s="220"/>
      <c r="J757" s="220"/>
      <c r="K757" s="220"/>
      <c r="L757" s="220"/>
      <c r="M757" s="220"/>
      <c r="N757" s="220"/>
      <c r="O757" s="220"/>
      <c r="P757" s="217"/>
      <c r="Q757" s="217"/>
      <c r="R757" s="217"/>
      <c r="S757" s="217"/>
      <c r="T757" s="217"/>
      <c r="U757" s="217"/>
      <c r="V757" s="217"/>
      <c r="W757" s="217"/>
      <c r="X757" s="217"/>
      <c r="Y757" s="217"/>
      <c r="Z757" s="217"/>
      <c r="AA757" s="217"/>
    </row>
    <row r="758" spans="1:27" ht="15.75" customHeight="1" x14ac:dyDescent="0.2">
      <c r="A758" s="217"/>
      <c r="B758" s="217"/>
      <c r="C758" s="219"/>
      <c r="D758" s="217"/>
      <c r="E758" s="217"/>
      <c r="F758" s="220"/>
      <c r="G758" s="220"/>
      <c r="H758" s="220"/>
      <c r="I758" s="220"/>
      <c r="J758" s="220"/>
      <c r="K758" s="220"/>
      <c r="L758" s="220"/>
      <c r="M758" s="220"/>
      <c r="N758" s="220"/>
      <c r="O758" s="220"/>
      <c r="P758" s="217"/>
      <c r="Q758" s="217"/>
      <c r="R758" s="217"/>
      <c r="S758" s="217"/>
      <c r="T758" s="217"/>
      <c r="U758" s="217"/>
      <c r="V758" s="217"/>
      <c r="W758" s="217"/>
      <c r="X758" s="217"/>
      <c r="Y758" s="217"/>
      <c r="Z758" s="217"/>
      <c r="AA758" s="217"/>
    </row>
    <row r="759" spans="1:27" ht="15.75" customHeight="1" x14ac:dyDescent="0.2">
      <c r="A759" s="217"/>
      <c r="B759" s="217"/>
      <c r="C759" s="219"/>
      <c r="D759" s="217"/>
      <c r="E759" s="217"/>
      <c r="F759" s="220"/>
      <c r="G759" s="220"/>
      <c r="H759" s="220"/>
      <c r="I759" s="220"/>
      <c r="J759" s="220"/>
      <c r="K759" s="220"/>
      <c r="L759" s="220"/>
      <c r="M759" s="220"/>
      <c r="N759" s="220"/>
      <c r="O759" s="220"/>
      <c r="P759" s="217"/>
      <c r="Q759" s="217"/>
      <c r="R759" s="217"/>
      <c r="S759" s="217"/>
      <c r="T759" s="217"/>
      <c r="U759" s="217"/>
      <c r="V759" s="217"/>
      <c r="W759" s="217"/>
      <c r="X759" s="217"/>
      <c r="Y759" s="217"/>
      <c r="Z759" s="217"/>
      <c r="AA759" s="217"/>
    </row>
    <row r="760" spans="1:27" ht="15.75" customHeight="1" x14ac:dyDescent="0.2">
      <c r="A760" s="217"/>
      <c r="B760" s="217"/>
      <c r="C760" s="219"/>
      <c r="D760" s="217"/>
      <c r="E760" s="217"/>
      <c r="F760" s="220"/>
      <c r="G760" s="220"/>
      <c r="H760" s="220"/>
      <c r="I760" s="220"/>
      <c r="J760" s="220"/>
      <c r="K760" s="220"/>
      <c r="L760" s="220"/>
      <c r="M760" s="220"/>
      <c r="N760" s="220"/>
      <c r="O760" s="220"/>
      <c r="P760" s="217"/>
      <c r="Q760" s="217"/>
      <c r="R760" s="217"/>
      <c r="S760" s="217"/>
      <c r="T760" s="217"/>
      <c r="U760" s="217"/>
      <c r="V760" s="217"/>
      <c r="W760" s="217"/>
      <c r="X760" s="217"/>
      <c r="Y760" s="217"/>
      <c r="Z760" s="217"/>
      <c r="AA760" s="217"/>
    </row>
    <row r="761" spans="1:27" ht="15.75" customHeight="1" x14ac:dyDescent="0.2">
      <c r="A761" s="217"/>
      <c r="B761" s="217"/>
      <c r="C761" s="219"/>
      <c r="D761" s="217"/>
      <c r="E761" s="217"/>
      <c r="F761" s="220"/>
      <c r="G761" s="220"/>
      <c r="H761" s="220"/>
      <c r="I761" s="220"/>
      <c r="J761" s="220"/>
      <c r="K761" s="220"/>
      <c r="L761" s="220"/>
      <c r="M761" s="220"/>
      <c r="N761" s="220"/>
      <c r="O761" s="220"/>
      <c r="P761" s="217"/>
      <c r="Q761" s="217"/>
      <c r="R761" s="217"/>
      <c r="S761" s="217"/>
      <c r="T761" s="217"/>
      <c r="U761" s="217"/>
      <c r="V761" s="217"/>
      <c r="W761" s="217"/>
      <c r="X761" s="217"/>
      <c r="Y761" s="217"/>
      <c r="Z761" s="217"/>
      <c r="AA761" s="217"/>
    </row>
    <row r="762" spans="1:27" ht="15.75" customHeight="1" x14ac:dyDescent="0.2">
      <c r="A762" s="217"/>
      <c r="B762" s="217"/>
      <c r="C762" s="219"/>
      <c r="D762" s="217"/>
      <c r="E762" s="217"/>
      <c r="F762" s="220"/>
      <c r="G762" s="220"/>
      <c r="H762" s="220"/>
      <c r="I762" s="220"/>
      <c r="J762" s="220"/>
      <c r="K762" s="220"/>
      <c r="L762" s="220"/>
      <c r="M762" s="220"/>
      <c r="N762" s="220"/>
      <c r="O762" s="220"/>
      <c r="P762" s="217"/>
      <c r="Q762" s="217"/>
      <c r="R762" s="217"/>
      <c r="S762" s="217"/>
      <c r="T762" s="217"/>
      <c r="U762" s="217"/>
      <c r="V762" s="217"/>
      <c r="W762" s="217"/>
      <c r="X762" s="217"/>
      <c r="Y762" s="217"/>
      <c r="Z762" s="217"/>
      <c r="AA762" s="217"/>
    </row>
    <row r="763" spans="1:27" ht="15.75" customHeight="1" x14ac:dyDescent="0.2">
      <c r="A763" s="217"/>
      <c r="B763" s="217"/>
      <c r="C763" s="219"/>
      <c r="D763" s="217"/>
      <c r="E763" s="217"/>
      <c r="F763" s="220"/>
      <c r="G763" s="220"/>
      <c r="H763" s="220"/>
      <c r="I763" s="220"/>
      <c r="J763" s="220"/>
      <c r="K763" s="220"/>
      <c r="L763" s="220"/>
      <c r="M763" s="220"/>
      <c r="N763" s="220"/>
      <c r="O763" s="220"/>
      <c r="P763" s="217"/>
      <c r="Q763" s="217"/>
      <c r="R763" s="217"/>
      <c r="S763" s="217"/>
      <c r="T763" s="217"/>
      <c r="U763" s="217"/>
      <c r="V763" s="217"/>
      <c r="W763" s="217"/>
      <c r="X763" s="217"/>
      <c r="Y763" s="217"/>
      <c r="Z763" s="217"/>
      <c r="AA763" s="217"/>
    </row>
    <row r="764" spans="1:27" ht="15.75" customHeight="1" x14ac:dyDescent="0.2">
      <c r="A764" s="217"/>
      <c r="B764" s="217"/>
      <c r="C764" s="219"/>
      <c r="D764" s="217"/>
      <c r="E764" s="217"/>
      <c r="F764" s="220"/>
      <c r="G764" s="220"/>
      <c r="H764" s="220"/>
      <c r="I764" s="220"/>
      <c r="J764" s="220"/>
      <c r="K764" s="220"/>
      <c r="L764" s="220"/>
      <c r="M764" s="220"/>
      <c r="N764" s="220"/>
      <c r="O764" s="220"/>
      <c r="P764" s="217"/>
      <c r="Q764" s="217"/>
      <c r="R764" s="217"/>
      <c r="S764" s="217"/>
      <c r="T764" s="217"/>
      <c r="U764" s="217"/>
      <c r="V764" s="217"/>
      <c r="W764" s="217"/>
      <c r="X764" s="217"/>
      <c r="Y764" s="217"/>
      <c r="Z764" s="217"/>
      <c r="AA764" s="217"/>
    </row>
    <row r="765" spans="1:27" ht="15.75" customHeight="1" x14ac:dyDescent="0.2">
      <c r="A765" s="217"/>
      <c r="B765" s="217"/>
      <c r="C765" s="219"/>
      <c r="D765" s="217"/>
      <c r="E765" s="217"/>
      <c r="F765" s="220"/>
      <c r="G765" s="220"/>
      <c r="H765" s="220"/>
      <c r="I765" s="220"/>
      <c r="J765" s="220"/>
      <c r="K765" s="220"/>
      <c r="L765" s="220"/>
      <c r="M765" s="220"/>
      <c r="N765" s="220"/>
      <c r="O765" s="220"/>
      <c r="P765" s="217"/>
      <c r="Q765" s="217"/>
      <c r="R765" s="217"/>
      <c r="S765" s="217"/>
      <c r="T765" s="217"/>
      <c r="U765" s="217"/>
      <c r="V765" s="217"/>
      <c r="W765" s="217"/>
      <c r="X765" s="217"/>
      <c r="Y765" s="217"/>
      <c r="Z765" s="217"/>
      <c r="AA765" s="217"/>
    </row>
    <row r="766" spans="1:27" ht="15.75" customHeight="1" x14ac:dyDescent="0.2">
      <c r="A766" s="217"/>
      <c r="B766" s="217"/>
      <c r="C766" s="219"/>
      <c r="D766" s="217"/>
      <c r="E766" s="217"/>
      <c r="F766" s="220"/>
      <c r="G766" s="220"/>
      <c r="H766" s="220"/>
      <c r="I766" s="220"/>
      <c r="J766" s="220"/>
      <c r="K766" s="220"/>
      <c r="L766" s="220"/>
      <c r="M766" s="220"/>
      <c r="N766" s="220"/>
      <c r="O766" s="220"/>
      <c r="P766" s="217"/>
      <c r="Q766" s="217"/>
      <c r="R766" s="217"/>
      <c r="S766" s="217"/>
      <c r="T766" s="217"/>
      <c r="U766" s="217"/>
      <c r="V766" s="217"/>
      <c r="W766" s="217"/>
      <c r="X766" s="217"/>
      <c r="Y766" s="217"/>
      <c r="Z766" s="217"/>
      <c r="AA766" s="217"/>
    </row>
    <row r="767" spans="1:27" ht="15.75" customHeight="1" x14ac:dyDescent="0.2">
      <c r="A767" s="217"/>
      <c r="B767" s="217"/>
      <c r="C767" s="219"/>
      <c r="D767" s="217"/>
      <c r="E767" s="217"/>
      <c r="F767" s="220"/>
      <c r="G767" s="220"/>
      <c r="H767" s="220"/>
      <c r="I767" s="220"/>
      <c r="J767" s="220"/>
      <c r="K767" s="220"/>
      <c r="L767" s="220"/>
      <c r="M767" s="220"/>
      <c r="N767" s="220"/>
      <c r="O767" s="220"/>
      <c r="P767" s="217"/>
      <c r="Q767" s="217"/>
      <c r="R767" s="217"/>
      <c r="S767" s="217"/>
      <c r="T767" s="217"/>
      <c r="U767" s="217"/>
      <c r="V767" s="217"/>
      <c r="W767" s="217"/>
      <c r="X767" s="217"/>
      <c r="Y767" s="217"/>
      <c r="Z767" s="217"/>
      <c r="AA767" s="217"/>
    </row>
    <row r="768" spans="1:27" ht="15.75" customHeight="1" x14ac:dyDescent="0.2">
      <c r="A768" s="217"/>
      <c r="B768" s="217"/>
      <c r="C768" s="219"/>
      <c r="D768" s="217"/>
      <c r="E768" s="217"/>
      <c r="F768" s="220"/>
      <c r="G768" s="220"/>
      <c r="H768" s="220"/>
      <c r="I768" s="220"/>
      <c r="J768" s="220"/>
      <c r="K768" s="220"/>
      <c r="L768" s="220"/>
      <c r="M768" s="220"/>
      <c r="N768" s="220"/>
      <c r="O768" s="220"/>
      <c r="P768" s="217"/>
      <c r="Q768" s="217"/>
      <c r="R768" s="217"/>
      <c r="S768" s="217"/>
      <c r="T768" s="217"/>
      <c r="U768" s="217"/>
      <c r="V768" s="217"/>
      <c r="W768" s="217"/>
      <c r="X768" s="217"/>
      <c r="Y768" s="217"/>
      <c r="Z768" s="217"/>
      <c r="AA768" s="217"/>
    </row>
    <row r="769" spans="1:27" ht="15.75" customHeight="1" x14ac:dyDescent="0.2">
      <c r="A769" s="217"/>
      <c r="B769" s="217"/>
      <c r="C769" s="219"/>
      <c r="D769" s="217"/>
      <c r="E769" s="217"/>
      <c r="F769" s="220"/>
      <c r="G769" s="220"/>
      <c r="H769" s="220"/>
      <c r="I769" s="220"/>
      <c r="J769" s="220"/>
      <c r="K769" s="220"/>
      <c r="L769" s="220"/>
      <c r="M769" s="220"/>
      <c r="N769" s="220"/>
      <c r="O769" s="220"/>
      <c r="P769" s="217"/>
      <c r="Q769" s="217"/>
      <c r="R769" s="217"/>
      <c r="S769" s="217"/>
      <c r="T769" s="217"/>
      <c r="U769" s="217"/>
      <c r="V769" s="217"/>
      <c r="W769" s="217"/>
      <c r="X769" s="217"/>
      <c r="Y769" s="217"/>
      <c r="Z769" s="217"/>
      <c r="AA769" s="217"/>
    </row>
    <row r="770" spans="1:27" ht="15.75" customHeight="1" x14ac:dyDescent="0.2">
      <c r="A770" s="217"/>
      <c r="B770" s="217"/>
      <c r="C770" s="219"/>
      <c r="D770" s="217"/>
      <c r="E770" s="217"/>
      <c r="F770" s="220"/>
      <c r="G770" s="220"/>
      <c r="H770" s="220"/>
      <c r="I770" s="220"/>
      <c r="J770" s="220"/>
      <c r="K770" s="220"/>
      <c r="L770" s="220"/>
      <c r="M770" s="220"/>
      <c r="N770" s="220"/>
      <c r="O770" s="220"/>
      <c r="P770" s="217"/>
      <c r="Q770" s="217"/>
      <c r="R770" s="217"/>
      <c r="S770" s="217"/>
      <c r="T770" s="217"/>
      <c r="U770" s="217"/>
      <c r="V770" s="217"/>
      <c r="W770" s="217"/>
      <c r="X770" s="217"/>
      <c r="Y770" s="217"/>
      <c r="Z770" s="217"/>
      <c r="AA770" s="217"/>
    </row>
    <row r="771" spans="1:27" ht="15.75" customHeight="1" x14ac:dyDescent="0.2">
      <c r="A771" s="217"/>
      <c r="B771" s="217"/>
      <c r="C771" s="219"/>
      <c r="D771" s="217"/>
      <c r="E771" s="217"/>
      <c r="F771" s="220"/>
      <c r="G771" s="220"/>
      <c r="H771" s="220"/>
      <c r="I771" s="220"/>
      <c r="J771" s="220"/>
      <c r="K771" s="220"/>
      <c r="L771" s="220"/>
      <c r="M771" s="220"/>
      <c r="N771" s="220"/>
      <c r="O771" s="220"/>
      <c r="P771" s="217"/>
      <c r="Q771" s="217"/>
      <c r="R771" s="217"/>
      <c r="S771" s="217"/>
      <c r="T771" s="217"/>
      <c r="U771" s="217"/>
      <c r="V771" s="217"/>
      <c r="W771" s="217"/>
      <c r="X771" s="217"/>
      <c r="Y771" s="217"/>
      <c r="Z771" s="217"/>
      <c r="AA771" s="217"/>
    </row>
    <row r="772" spans="1:27" ht="15.75" customHeight="1" x14ac:dyDescent="0.2">
      <c r="A772" s="217"/>
      <c r="B772" s="217"/>
      <c r="C772" s="219"/>
      <c r="D772" s="217"/>
      <c r="E772" s="217"/>
      <c r="F772" s="220"/>
      <c r="G772" s="220"/>
      <c r="H772" s="220"/>
      <c r="I772" s="220"/>
      <c r="J772" s="220"/>
      <c r="K772" s="220"/>
      <c r="L772" s="220"/>
      <c r="M772" s="220"/>
      <c r="N772" s="220"/>
      <c r="O772" s="220"/>
      <c r="P772" s="217"/>
      <c r="Q772" s="217"/>
      <c r="R772" s="217"/>
      <c r="S772" s="217"/>
      <c r="T772" s="217"/>
      <c r="U772" s="217"/>
      <c r="V772" s="217"/>
      <c r="W772" s="217"/>
      <c r="X772" s="217"/>
      <c r="Y772" s="217"/>
      <c r="Z772" s="217"/>
      <c r="AA772" s="217"/>
    </row>
    <row r="773" spans="1:27" ht="15.75" customHeight="1" x14ac:dyDescent="0.2">
      <c r="A773" s="217"/>
      <c r="B773" s="217"/>
      <c r="C773" s="219"/>
      <c r="D773" s="217"/>
      <c r="E773" s="217"/>
      <c r="F773" s="220"/>
      <c r="G773" s="220"/>
      <c r="H773" s="220"/>
      <c r="I773" s="220"/>
      <c r="J773" s="220"/>
      <c r="K773" s="220"/>
      <c r="L773" s="220"/>
      <c r="M773" s="220"/>
      <c r="N773" s="220"/>
      <c r="O773" s="220"/>
      <c r="P773" s="217"/>
      <c r="Q773" s="217"/>
      <c r="R773" s="217"/>
      <c r="S773" s="217"/>
      <c r="T773" s="217"/>
      <c r="U773" s="217"/>
      <c r="V773" s="217"/>
      <c r="W773" s="217"/>
      <c r="X773" s="217"/>
      <c r="Y773" s="217"/>
      <c r="Z773" s="217"/>
      <c r="AA773" s="217"/>
    </row>
    <row r="774" spans="1:27" ht="15.75" customHeight="1" x14ac:dyDescent="0.2">
      <c r="A774" s="217"/>
      <c r="B774" s="217"/>
      <c r="C774" s="219"/>
      <c r="D774" s="217"/>
      <c r="E774" s="217"/>
      <c r="F774" s="220"/>
      <c r="G774" s="220"/>
      <c r="H774" s="220"/>
      <c r="I774" s="220"/>
      <c r="J774" s="220"/>
      <c r="K774" s="220"/>
      <c r="L774" s="220"/>
      <c r="M774" s="220"/>
      <c r="N774" s="220"/>
      <c r="O774" s="220"/>
      <c r="P774" s="217"/>
      <c r="Q774" s="217"/>
      <c r="R774" s="217"/>
      <c r="S774" s="217"/>
      <c r="T774" s="217"/>
      <c r="U774" s="217"/>
      <c r="V774" s="217"/>
      <c r="W774" s="217"/>
      <c r="X774" s="217"/>
      <c r="Y774" s="217"/>
      <c r="Z774" s="217"/>
      <c r="AA774" s="217"/>
    </row>
    <row r="775" spans="1:27" ht="15.75" customHeight="1" x14ac:dyDescent="0.2">
      <c r="A775" s="217"/>
      <c r="B775" s="217"/>
      <c r="C775" s="219"/>
      <c r="D775" s="217"/>
      <c r="E775" s="217"/>
      <c r="F775" s="220"/>
      <c r="G775" s="220"/>
      <c r="H775" s="220"/>
      <c r="I775" s="220"/>
      <c r="J775" s="220"/>
      <c r="K775" s="220"/>
      <c r="L775" s="220"/>
      <c r="M775" s="220"/>
      <c r="N775" s="220"/>
      <c r="O775" s="220"/>
      <c r="P775" s="217"/>
      <c r="Q775" s="217"/>
      <c r="R775" s="217"/>
      <c r="S775" s="217"/>
      <c r="T775" s="217"/>
      <c r="U775" s="217"/>
      <c r="V775" s="217"/>
      <c r="W775" s="217"/>
      <c r="X775" s="217"/>
      <c r="Y775" s="217"/>
      <c r="Z775" s="217"/>
      <c r="AA775" s="217"/>
    </row>
    <row r="776" spans="1:27" ht="15.75" customHeight="1" x14ac:dyDescent="0.2">
      <c r="A776" s="217"/>
      <c r="B776" s="217"/>
      <c r="C776" s="219"/>
      <c r="D776" s="217"/>
      <c r="E776" s="217"/>
      <c r="F776" s="220"/>
      <c r="G776" s="220"/>
      <c r="H776" s="220"/>
      <c r="I776" s="220"/>
      <c r="J776" s="220"/>
      <c r="K776" s="220"/>
      <c r="L776" s="220"/>
      <c r="M776" s="220"/>
      <c r="N776" s="220"/>
      <c r="O776" s="220"/>
      <c r="P776" s="217"/>
      <c r="Q776" s="217"/>
      <c r="R776" s="217"/>
      <c r="S776" s="217"/>
      <c r="T776" s="217"/>
      <c r="U776" s="217"/>
      <c r="V776" s="217"/>
      <c r="W776" s="217"/>
      <c r="X776" s="217"/>
      <c r="Y776" s="217"/>
      <c r="Z776" s="217"/>
      <c r="AA776" s="217"/>
    </row>
    <row r="777" spans="1:27" ht="15.75" customHeight="1" x14ac:dyDescent="0.2">
      <c r="A777" s="217"/>
      <c r="B777" s="217"/>
      <c r="C777" s="219"/>
      <c r="D777" s="217"/>
      <c r="E777" s="217"/>
      <c r="F777" s="220"/>
      <c r="G777" s="220"/>
      <c r="H777" s="220"/>
      <c r="I777" s="220"/>
      <c r="J777" s="220"/>
      <c r="K777" s="220"/>
      <c r="L777" s="220"/>
      <c r="M777" s="220"/>
      <c r="N777" s="220"/>
      <c r="O777" s="220"/>
      <c r="P777" s="217"/>
      <c r="Q777" s="217"/>
      <c r="R777" s="217"/>
      <c r="S777" s="217"/>
      <c r="T777" s="217"/>
      <c r="U777" s="217"/>
      <c r="V777" s="217"/>
      <c r="W777" s="217"/>
      <c r="X777" s="217"/>
      <c r="Y777" s="217"/>
      <c r="Z777" s="217"/>
      <c r="AA777" s="217"/>
    </row>
    <row r="778" spans="1:27" ht="15.75" customHeight="1" x14ac:dyDescent="0.2">
      <c r="A778" s="217"/>
      <c r="B778" s="217"/>
      <c r="C778" s="219"/>
      <c r="D778" s="217"/>
      <c r="E778" s="217"/>
      <c r="F778" s="220"/>
      <c r="G778" s="220"/>
      <c r="H778" s="220"/>
      <c r="I778" s="220"/>
      <c r="J778" s="220"/>
      <c r="K778" s="220"/>
      <c r="L778" s="220"/>
      <c r="M778" s="220"/>
      <c r="N778" s="220"/>
      <c r="O778" s="220"/>
      <c r="P778" s="217"/>
      <c r="Q778" s="217"/>
      <c r="R778" s="217"/>
      <c r="S778" s="217"/>
      <c r="T778" s="217"/>
      <c r="U778" s="217"/>
      <c r="V778" s="217"/>
      <c r="W778" s="217"/>
      <c r="X778" s="217"/>
      <c r="Y778" s="217"/>
      <c r="Z778" s="217"/>
      <c r="AA778" s="217"/>
    </row>
    <row r="779" spans="1:27" ht="15.75" customHeight="1" x14ac:dyDescent="0.2">
      <c r="A779" s="217"/>
      <c r="B779" s="217"/>
      <c r="C779" s="219"/>
      <c r="D779" s="217"/>
      <c r="E779" s="217"/>
      <c r="F779" s="220"/>
      <c r="G779" s="220"/>
      <c r="H779" s="220"/>
      <c r="I779" s="220"/>
      <c r="J779" s="220"/>
      <c r="K779" s="220"/>
      <c r="L779" s="220"/>
      <c r="M779" s="220"/>
      <c r="N779" s="220"/>
      <c r="O779" s="220"/>
      <c r="P779" s="217"/>
      <c r="Q779" s="217"/>
      <c r="R779" s="217"/>
      <c r="S779" s="217"/>
      <c r="T779" s="217"/>
      <c r="U779" s="217"/>
      <c r="V779" s="217"/>
      <c r="W779" s="217"/>
      <c r="X779" s="217"/>
      <c r="Y779" s="217"/>
      <c r="Z779" s="217"/>
      <c r="AA779" s="217"/>
    </row>
    <row r="780" spans="1:27" ht="15.75" customHeight="1" x14ac:dyDescent="0.2">
      <c r="A780" s="217"/>
      <c r="B780" s="217"/>
      <c r="C780" s="219"/>
      <c r="D780" s="217"/>
      <c r="E780" s="217"/>
      <c r="F780" s="220"/>
      <c r="G780" s="220"/>
      <c r="H780" s="220"/>
      <c r="I780" s="220"/>
      <c r="J780" s="220"/>
      <c r="K780" s="220"/>
      <c r="L780" s="220"/>
      <c r="M780" s="220"/>
      <c r="N780" s="220"/>
      <c r="O780" s="220"/>
      <c r="P780" s="217"/>
      <c r="Q780" s="217"/>
      <c r="R780" s="217"/>
      <c r="S780" s="217"/>
      <c r="T780" s="217"/>
      <c r="U780" s="217"/>
      <c r="V780" s="217"/>
      <c r="W780" s="217"/>
      <c r="X780" s="217"/>
      <c r="Y780" s="217"/>
      <c r="Z780" s="217"/>
      <c r="AA780" s="217"/>
    </row>
    <row r="781" spans="1:27" ht="15.75" customHeight="1" x14ac:dyDescent="0.2">
      <c r="A781" s="217"/>
      <c r="B781" s="217"/>
      <c r="C781" s="219"/>
      <c r="D781" s="217"/>
      <c r="E781" s="217"/>
      <c r="F781" s="220"/>
      <c r="G781" s="220"/>
      <c r="H781" s="220"/>
      <c r="I781" s="220"/>
      <c r="J781" s="220"/>
      <c r="K781" s="220"/>
      <c r="L781" s="220"/>
      <c r="M781" s="220"/>
      <c r="N781" s="220"/>
      <c r="O781" s="220"/>
      <c r="P781" s="217"/>
      <c r="Q781" s="217"/>
      <c r="R781" s="217"/>
      <c r="S781" s="217"/>
      <c r="T781" s="217"/>
      <c r="U781" s="217"/>
      <c r="V781" s="217"/>
      <c r="W781" s="217"/>
      <c r="X781" s="217"/>
      <c r="Y781" s="217"/>
      <c r="Z781" s="217"/>
      <c r="AA781" s="217"/>
    </row>
    <row r="782" spans="1:27" ht="15.75" customHeight="1" x14ac:dyDescent="0.2">
      <c r="A782" s="217"/>
      <c r="B782" s="217"/>
      <c r="C782" s="219"/>
      <c r="D782" s="217"/>
      <c r="E782" s="217"/>
      <c r="F782" s="220"/>
      <c r="G782" s="220"/>
      <c r="H782" s="220"/>
      <c r="I782" s="220"/>
      <c r="J782" s="220"/>
      <c r="K782" s="220"/>
      <c r="L782" s="220"/>
      <c r="M782" s="220"/>
      <c r="N782" s="220"/>
      <c r="O782" s="220"/>
      <c r="P782" s="217"/>
      <c r="Q782" s="217"/>
      <c r="R782" s="217"/>
      <c r="S782" s="217"/>
      <c r="T782" s="217"/>
      <c r="U782" s="217"/>
      <c r="V782" s="217"/>
      <c r="W782" s="217"/>
      <c r="X782" s="217"/>
      <c r="Y782" s="217"/>
      <c r="Z782" s="217"/>
      <c r="AA782" s="217"/>
    </row>
    <row r="783" spans="1:27" ht="15.75" customHeight="1" x14ac:dyDescent="0.2">
      <c r="A783" s="217"/>
      <c r="B783" s="217"/>
      <c r="C783" s="219"/>
      <c r="D783" s="217"/>
      <c r="E783" s="217"/>
      <c r="F783" s="220"/>
      <c r="G783" s="220"/>
      <c r="H783" s="220"/>
      <c r="I783" s="220"/>
      <c r="J783" s="220"/>
      <c r="K783" s="220"/>
      <c r="L783" s="220"/>
      <c r="M783" s="220"/>
      <c r="N783" s="220"/>
      <c r="O783" s="220"/>
      <c r="P783" s="217"/>
      <c r="Q783" s="217"/>
      <c r="R783" s="217"/>
      <c r="S783" s="217"/>
      <c r="T783" s="217"/>
      <c r="U783" s="217"/>
      <c r="V783" s="217"/>
      <c r="W783" s="217"/>
      <c r="X783" s="217"/>
      <c r="Y783" s="217"/>
      <c r="Z783" s="217"/>
      <c r="AA783" s="217"/>
    </row>
    <row r="784" spans="1:27" ht="15.75" customHeight="1" x14ac:dyDescent="0.2">
      <c r="A784" s="217"/>
      <c r="B784" s="217"/>
      <c r="C784" s="219"/>
      <c r="D784" s="217"/>
      <c r="E784" s="217"/>
      <c r="F784" s="220"/>
      <c r="G784" s="220"/>
      <c r="H784" s="220"/>
      <c r="I784" s="220"/>
      <c r="J784" s="220"/>
      <c r="K784" s="220"/>
      <c r="L784" s="220"/>
      <c r="M784" s="220"/>
      <c r="N784" s="220"/>
      <c r="O784" s="220"/>
      <c r="P784" s="217"/>
      <c r="Q784" s="217"/>
      <c r="R784" s="217"/>
      <c r="S784" s="217"/>
      <c r="T784" s="217"/>
      <c r="U784" s="217"/>
      <c r="V784" s="217"/>
      <c r="W784" s="217"/>
      <c r="X784" s="217"/>
      <c r="Y784" s="217"/>
      <c r="Z784" s="217"/>
      <c r="AA784" s="217"/>
    </row>
    <row r="785" spans="1:27" ht="15.75" customHeight="1" x14ac:dyDescent="0.2">
      <c r="A785" s="217"/>
      <c r="B785" s="217"/>
      <c r="C785" s="219"/>
      <c r="D785" s="217"/>
      <c r="E785" s="217"/>
      <c r="F785" s="220"/>
      <c r="G785" s="220"/>
      <c r="H785" s="220"/>
      <c r="I785" s="220"/>
      <c r="J785" s="220"/>
      <c r="K785" s="220"/>
      <c r="L785" s="220"/>
      <c r="M785" s="220"/>
      <c r="N785" s="220"/>
      <c r="O785" s="220"/>
      <c r="P785" s="217"/>
      <c r="Q785" s="217"/>
      <c r="R785" s="217"/>
      <c r="S785" s="217"/>
      <c r="T785" s="217"/>
      <c r="U785" s="217"/>
      <c r="V785" s="217"/>
      <c r="W785" s="217"/>
      <c r="X785" s="217"/>
      <c r="Y785" s="217"/>
      <c r="Z785" s="217"/>
      <c r="AA785" s="217"/>
    </row>
    <row r="786" spans="1:27" ht="15.75" customHeight="1" x14ac:dyDescent="0.2">
      <c r="A786" s="217"/>
      <c r="B786" s="217"/>
      <c r="C786" s="219"/>
      <c r="D786" s="217"/>
      <c r="E786" s="217"/>
      <c r="F786" s="220"/>
      <c r="G786" s="220"/>
      <c r="H786" s="220"/>
      <c r="I786" s="220"/>
      <c r="J786" s="220"/>
      <c r="K786" s="220"/>
      <c r="L786" s="220"/>
      <c r="M786" s="220"/>
      <c r="N786" s="220"/>
      <c r="O786" s="220"/>
      <c r="P786" s="217"/>
      <c r="Q786" s="217"/>
      <c r="R786" s="217"/>
      <c r="S786" s="217"/>
      <c r="T786" s="217"/>
      <c r="U786" s="217"/>
      <c r="V786" s="217"/>
      <c r="W786" s="217"/>
      <c r="X786" s="217"/>
      <c r="Y786" s="217"/>
      <c r="Z786" s="217"/>
      <c r="AA786" s="217"/>
    </row>
    <row r="787" spans="1:27" ht="15.75" customHeight="1" x14ac:dyDescent="0.2">
      <c r="A787" s="217"/>
      <c r="B787" s="217"/>
      <c r="C787" s="219"/>
      <c r="D787" s="217"/>
      <c r="E787" s="217"/>
      <c r="F787" s="220"/>
      <c r="G787" s="220"/>
      <c r="H787" s="220"/>
      <c r="I787" s="220"/>
      <c r="J787" s="220"/>
      <c r="K787" s="220"/>
      <c r="L787" s="220"/>
      <c r="M787" s="220"/>
      <c r="N787" s="220"/>
      <c r="O787" s="220"/>
      <c r="P787" s="217"/>
      <c r="Q787" s="217"/>
      <c r="R787" s="217"/>
      <c r="S787" s="217"/>
      <c r="T787" s="217"/>
      <c r="U787" s="217"/>
      <c r="V787" s="217"/>
      <c r="W787" s="217"/>
      <c r="X787" s="217"/>
      <c r="Y787" s="217"/>
      <c r="Z787" s="217"/>
      <c r="AA787" s="217"/>
    </row>
    <row r="788" spans="1:27" ht="15.75" customHeight="1" x14ac:dyDescent="0.2">
      <c r="A788" s="217"/>
      <c r="B788" s="217"/>
      <c r="C788" s="219"/>
      <c r="D788" s="217"/>
      <c r="E788" s="217"/>
      <c r="F788" s="220"/>
      <c r="G788" s="220"/>
      <c r="H788" s="220"/>
      <c r="I788" s="220"/>
      <c r="J788" s="220"/>
      <c r="K788" s="220"/>
      <c r="L788" s="220"/>
      <c r="M788" s="220"/>
      <c r="N788" s="220"/>
      <c r="O788" s="220"/>
      <c r="P788" s="217"/>
      <c r="Q788" s="217"/>
      <c r="R788" s="217"/>
      <c r="S788" s="217"/>
      <c r="T788" s="217"/>
      <c r="U788" s="217"/>
      <c r="V788" s="217"/>
      <c r="W788" s="217"/>
      <c r="X788" s="217"/>
      <c r="Y788" s="217"/>
      <c r="Z788" s="217"/>
      <c r="AA788" s="217"/>
    </row>
    <row r="789" spans="1:27" ht="15.75" customHeight="1" x14ac:dyDescent="0.2">
      <c r="A789" s="217"/>
      <c r="B789" s="217"/>
      <c r="C789" s="219"/>
      <c r="D789" s="217"/>
      <c r="E789" s="217"/>
      <c r="F789" s="220"/>
      <c r="G789" s="220"/>
      <c r="H789" s="220"/>
      <c r="I789" s="220"/>
      <c r="J789" s="220"/>
      <c r="K789" s="220"/>
      <c r="L789" s="220"/>
      <c r="M789" s="220"/>
      <c r="N789" s="220"/>
      <c r="O789" s="220"/>
      <c r="P789" s="217"/>
      <c r="Q789" s="217"/>
      <c r="R789" s="217"/>
      <c r="S789" s="217"/>
      <c r="T789" s="217"/>
      <c r="U789" s="217"/>
      <c r="V789" s="217"/>
      <c r="W789" s="217"/>
      <c r="X789" s="217"/>
      <c r="Y789" s="217"/>
      <c r="Z789" s="217"/>
      <c r="AA789" s="217"/>
    </row>
    <row r="790" spans="1:27" ht="15.75" customHeight="1" x14ac:dyDescent="0.2">
      <c r="A790" s="217"/>
      <c r="B790" s="217"/>
      <c r="C790" s="219"/>
      <c r="D790" s="217"/>
      <c r="E790" s="217"/>
      <c r="F790" s="220"/>
      <c r="G790" s="220"/>
      <c r="H790" s="220"/>
      <c r="I790" s="220"/>
      <c r="J790" s="220"/>
      <c r="K790" s="220"/>
      <c r="L790" s="220"/>
      <c r="M790" s="220"/>
      <c r="N790" s="220"/>
      <c r="O790" s="220"/>
      <c r="P790" s="217"/>
      <c r="Q790" s="217"/>
      <c r="R790" s="217"/>
      <c r="S790" s="217"/>
      <c r="T790" s="217"/>
      <c r="U790" s="217"/>
      <c r="V790" s="217"/>
      <c r="W790" s="217"/>
      <c r="X790" s="217"/>
      <c r="Y790" s="217"/>
      <c r="Z790" s="217"/>
      <c r="AA790" s="217"/>
    </row>
    <row r="791" spans="1:27" ht="15.75" customHeight="1" x14ac:dyDescent="0.2">
      <c r="A791" s="217"/>
      <c r="B791" s="217"/>
      <c r="C791" s="219"/>
      <c r="D791" s="217"/>
      <c r="E791" s="217"/>
      <c r="F791" s="220"/>
      <c r="G791" s="220"/>
      <c r="H791" s="220"/>
      <c r="I791" s="220"/>
      <c r="J791" s="220"/>
      <c r="K791" s="220"/>
      <c r="L791" s="220"/>
      <c r="M791" s="220"/>
      <c r="N791" s="220"/>
      <c r="O791" s="220"/>
      <c r="P791" s="217"/>
      <c r="Q791" s="217"/>
      <c r="R791" s="217"/>
      <c r="S791" s="217"/>
      <c r="T791" s="217"/>
      <c r="U791" s="217"/>
      <c r="V791" s="217"/>
      <c r="W791" s="217"/>
      <c r="X791" s="217"/>
      <c r="Y791" s="217"/>
      <c r="Z791" s="217"/>
      <c r="AA791" s="217"/>
    </row>
    <row r="792" spans="1:27" ht="15.75" customHeight="1" x14ac:dyDescent="0.2">
      <c r="A792" s="217"/>
      <c r="B792" s="217"/>
      <c r="C792" s="219"/>
      <c r="D792" s="217"/>
      <c r="E792" s="217"/>
      <c r="F792" s="220"/>
      <c r="G792" s="220"/>
      <c r="H792" s="220"/>
      <c r="I792" s="220"/>
      <c r="J792" s="220"/>
      <c r="K792" s="220"/>
      <c r="L792" s="220"/>
      <c r="M792" s="220"/>
      <c r="N792" s="220"/>
      <c r="O792" s="220"/>
      <c r="P792" s="217"/>
      <c r="Q792" s="217"/>
      <c r="R792" s="217"/>
      <c r="S792" s="217"/>
      <c r="T792" s="217"/>
      <c r="U792" s="217"/>
      <c r="V792" s="217"/>
      <c r="W792" s="217"/>
      <c r="X792" s="217"/>
      <c r="Y792" s="217"/>
      <c r="Z792" s="217"/>
      <c r="AA792" s="217"/>
    </row>
    <row r="793" spans="1:27" ht="15.75" customHeight="1" x14ac:dyDescent="0.2">
      <c r="A793" s="217"/>
      <c r="B793" s="217"/>
      <c r="C793" s="219"/>
      <c r="D793" s="217"/>
      <c r="E793" s="217"/>
      <c r="F793" s="220"/>
      <c r="G793" s="220"/>
      <c r="H793" s="220"/>
      <c r="I793" s="220"/>
      <c r="J793" s="220"/>
      <c r="K793" s="220"/>
      <c r="L793" s="220"/>
      <c r="M793" s="220"/>
      <c r="N793" s="220"/>
      <c r="O793" s="220"/>
      <c r="P793" s="217"/>
      <c r="Q793" s="217"/>
      <c r="R793" s="217"/>
      <c r="S793" s="217"/>
      <c r="T793" s="217"/>
      <c r="U793" s="217"/>
      <c r="V793" s="217"/>
      <c r="W793" s="217"/>
      <c r="X793" s="217"/>
      <c r="Y793" s="217"/>
      <c r="Z793" s="217"/>
      <c r="AA793" s="217"/>
    </row>
    <row r="794" spans="1:27" ht="15.75" customHeight="1" x14ac:dyDescent="0.2">
      <c r="A794" s="217"/>
      <c r="B794" s="217"/>
      <c r="C794" s="219"/>
      <c r="D794" s="217"/>
      <c r="E794" s="217"/>
      <c r="F794" s="220"/>
      <c r="G794" s="220"/>
      <c r="H794" s="220"/>
      <c r="I794" s="220"/>
      <c r="J794" s="220"/>
      <c r="K794" s="220"/>
      <c r="L794" s="220"/>
      <c r="M794" s="220"/>
      <c r="N794" s="220"/>
      <c r="O794" s="220"/>
      <c r="P794" s="217"/>
      <c r="Q794" s="217"/>
      <c r="R794" s="217"/>
      <c r="S794" s="217"/>
      <c r="T794" s="217"/>
      <c r="U794" s="217"/>
      <c r="V794" s="217"/>
      <c r="W794" s="217"/>
      <c r="X794" s="217"/>
      <c r="Y794" s="217"/>
      <c r="Z794" s="217"/>
      <c r="AA794" s="217"/>
    </row>
    <row r="795" spans="1:27" ht="15.75" customHeight="1" x14ac:dyDescent="0.2">
      <c r="A795" s="217"/>
      <c r="B795" s="217"/>
      <c r="C795" s="219"/>
      <c r="D795" s="217"/>
      <c r="E795" s="217"/>
      <c r="F795" s="220"/>
      <c r="G795" s="220"/>
      <c r="H795" s="220"/>
      <c r="I795" s="220"/>
      <c r="J795" s="220"/>
      <c r="K795" s="220"/>
      <c r="L795" s="220"/>
      <c r="M795" s="220"/>
      <c r="N795" s="220"/>
      <c r="O795" s="220"/>
      <c r="P795" s="217"/>
      <c r="Q795" s="217"/>
      <c r="R795" s="217"/>
      <c r="S795" s="217"/>
      <c r="T795" s="217"/>
      <c r="U795" s="217"/>
      <c r="V795" s="217"/>
      <c r="W795" s="217"/>
      <c r="X795" s="217"/>
      <c r="Y795" s="217"/>
      <c r="Z795" s="217"/>
      <c r="AA795" s="217"/>
    </row>
    <row r="796" spans="1:27" ht="15.75" customHeight="1" x14ac:dyDescent="0.2">
      <c r="A796" s="217"/>
      <c r="B796" s="217"/>
      <c r="C796" s="219"/>
      <c r="D796" s="217"/>
      <c r="E796" s="217"/>
      <c r="F796" s="220"/>
      <c r="G796" s="220"/>
      <c r="H796" s="220"/>
      <c r="I796" s="220"/>
      <c r="J796" s="220"/>
      <c r="K796" s="220"/>
      <c r="L796" s="220"/>
      <c r="M796" s="220"/>
      <c r="N796" s="220"/>
      <c r="O796" s="220"/>
      <c r="P796" s="217"/>
      <c r="Q796" s="217"/>
      <c r="R796" s="217"/>
      <c r="S796" s="217"/>
      <c r="T796" s="217"/>
      <c r="U796" s="217"/>
      <c r="V796" s="217"/>
      <c r="W796" s="217"/>
      <c r="X796" s="217"/>
      <c r="Y796" s="217"/>
      <c r="Z796" s="217"/>
      <c r="AA796" s="217"/>
    </row>
    <row r="797" spans="1:27" ht="15.75" customHeight="1" x14ac:dyDescent="0.2">
      <c r="A797" s="217"/>
      <c r="B797" s="217"/>
      <c r="C797" s="219"/>
      <c r="D797" s="217"/>
      <c r="E797" s="217"/>
      <c r="F797" s="220"/>
      <c r="G797" s="220"/>
      <c r="H797" s="220"/>
      <c r="I797" s="220"/>
      <c r="J797" s="220"/>
      <c r="K797" s="220"/>
      <c r="L797" s="220"/>
      <c r="M797" s="220"/>
      <c r="N797" s="220"/>
      <c r="O797" s="220"/>
      <c r="P797" s="217"/>
      <c r="Q797" s="217"/>
      <c r="R797" s="217"/>
      <c r="S797" s="217"/>
      <c r="T797" s="217"/>
      <c r="U797" s="217"/>
      <c r="V797" s="217"/>
      <c r="W797" s="217"/>
      <c r="X797" s="217"/>
      <c r="Y797" s="217"/>
      <c r="Z797" s="217"/>
      <c r="AA797" s="217"/>
    </row>
    <row r="798" spans="1:27" ht="15.75" customHeight="1" x14ac:dyDescent="0.2">
      <c r="A798" s="217"/>
      <c r="B798" s="217"/>
      <c r="C798" s="219"/>
      <c r="D798" s="217"/>
      <c r="E798" s="217"/>
      <c r="F798" s="220"/>
      <c r="G798" s="220"/>
      <c r="H798" s="220"/>
      <c r="I798" s="220"/>
      <c r="J798" s="220"/>
      <c r="K798" s="220"/>
      <c r="L798" s="220"/>
      <c r="M798" s="220"/>
      <c r="N798" s="220"/>
      <c r="O798" s="220"/>
      <c r="P798" s="217"/>
      <c r="Q798" s="217"/>
      <c r="R798" s="217"/>
      <c r="S798" s="217"/>
      <c r="T798" s="217"/>
      <c r="U798" s="217"/>
      <c r="V798" s="217"/>
      <c r="W798" s="217"/>
      <c r="X798" s="217"/>
      <c r="Y798" s="217"/>
      <c r="Z798" s="217"/>
      <c r="AA798" s="217"/>
    </row>
    <row r="799" spans="1:27" ht="15.75" customHeight="1" x14ac:dyDescent="0.2">
      <c r="A799" s="217"/>
      <c r="B799" s="217"/>
      <c r="C799" s="219"/>
      <c r="D799" s="217"/>
      <c r="E799" s="217"/>
      <c r="F799" s="220"/>
      <c r="G799" s="220"/>
      <c r="H799" s="220"/>
      <c r="I799" s="220"/>
      <c r="J799" s="220"/>
      <c r="K799" s="220"/>
      <c r="L799" s="220"/>
      <c r="M799" s="220"/>
      <c r="N799" s="220"/>
      <c r="O799" s="220"/>
      <c r="P799" s="217"/>
      <c r="Q799" s="217"/>
      <c r="R799" s="217"/>
      <c r="S799" s="217"/>
      <c r="T799" s="217"/>
      <c r="U799" s="217"/>
      <c r="V799" s="217"/>
      <c r="W799" s="217"/>
      <c r="X799" s="217"/>
      <c r="Y799" s="217"/>
      <c r="Z799" s="217"/>
      <c r="AA799" s="217"/>
    </row>
    <row r="800" spans="1:27" ht="15.75" customHeight="1" x14ac:dyDescent="0.2">
      <c r="A800" s="217"/>
      <c r="B800" s="217"/>
      <c r="C800" s="219"/>
      <c r="D800" s="217"/>
      <c r="E800" s="217"/>
      <c r="F800" s="220"/>
      <c r="G800" s="220"/>
      <c r="H800" s="220"/>
      <c r="I800" s="220"/>
      <c r="J800" s="220"/>
      <c r="K800" s="220"/>
      <c r="L800" s="220"/>
      <c r="M800" s="220"/>
      <c r="N800" s="220"/>
      <c r="O800" s="220"/>
      <c r="P800" s="217"/>
      <c r="Q800" s="217"/>
      <c r="R800" s="217"/>
      <c r="S800" s="217"/>
      <c r="T800" s="217"/>
      <c r="U800" s="217"/>
      <c r="V800" s="217"/>
      <c r="W800" s="217"/>
      <c r="X800" s="217"/>
      <c r="Y800" s="217"/>
      <c r="Z800" s="217"/>
      <c r="AA800" s="217"/>
    </row>
    <row r="801" spans="1:27" ht="15.75" customHeight="1" x14ac:dyDescent="0.2">
      <c r="A801" s="217"/>
      <c r="B801" s="217"/>
      <c r="C801" s="219"/>
      <c r="D801" s="217"/>
      <c r="E801" s="217"/>
      <c r="F801" s="220"/>
      <c r="G801" s="220"/>
      <c r="H801" s="220"/>
      <c r="I801" s="220"/>
      <c r="J801" s="220"/>
      <c r="K801" s="220"/>
      <c r="L801" s="220"/>
      <c r="M801" s="220"/>
      <c r="N801" s="220"/>
      <c r="O801" s="220"/>
      <c r="P801" s="217"/>
      <c r="Q801" s="217"/>
      <c r="R801" s="217"/>
      <c r="S801" s="217"/>
      <c r="T801" s="217"/>
      <c r="U801" s="217"/>
      <c r="V801" s="217"/>
      <c r="W801" s="217"/>
      <c r="X801" s="217"/>
      <c r="Y801" s="217"/>
      <c r="Z801" s="217"/>
      <c r="AA801" s="217"/>
    </row>
    <row r="802" spans="1:27" ht="15.75" customHeight="1" x14ac:dyDescent="0.2">
      <c r="A802" s="217"/>
      <c r="B802" s="217"/>
      <c r="C802" s="219"/>
      <c r="D802" s="217"/>
      <c r="E802" s="217"/>
      <c r="F802" s="220"/>
      <c r="G802" s="220"/>
      <c r="H802" s="220"/>
      <c r="I802" s="220"/>
      <c r="J802" s="220"/>
      <c r="K802" s="220"/>
      <c r="L802" s="220"/>
      <c r="M802" s="220"/>
      <c r="N802" s="220"/>
      <c r="O802" s="220"/>
      <c r="P802" s="217"/>
      <c r="Q802" s="217"/>
      <c r="R802" s="217"/>
      <c r="S802" s="217"/>
      <c r="T802" s="217"/>
      <c r="U802" s="217"/>
      <c r="V802" s="217"/>
      <c r="W802" s="217"/>
      <c r="X802" s="217"/>
      <c r="Y802" s="217"/>
      <c r="Z802" s="217"/>
      <c r="AA802" s="217"/>
    </row>
    <row r="803" spans="1:27" ht="15.75" customHeight="1" x14ac:dyDescent="0.2">
      <c r="A803" s="217"/>
      <c r="B803" s="217"/>
      <c r="C803" s="219"/>
      <c r="D803" s="217"/>
      <c r="E803" s="217"/>
      <c r="F803" s="220"/>
      <c r="G803" s="220"/>
      <c r="H803" s="220"/>
      <c r="I803" s="220"/>
      <c r="J803" s="220"/>
      <c r="K803" s="220"/>
      <c r="L803" s="220"/>
      <c r="M803" s="220"/>
      <c r="N803" s="220"/>
      <c r="O803" s="220"/>
      <c r="P803" s="217"/>
      <c r="Q803" s="217"/>
      <c r="R803" s="217"/>
      <c r="S803" s="217"/>
      <c r="T803" s="217"/>
      <c r="U803" s="217"/>
      <c r="V803" s="217"/>
      <c r="W803" s="217"/>
      <c r="X803" s="217"/>
      <c r="Y803" s="217"/>
      <c r="Z803" s="217"/>
      <c r="AA803" s="217"/>
    </row>
    <row r="804" spans="1:27" ht="15.75" customHeight="1" x14ac:dyDescent="0.2">
      <c r="A804" s="217"/>
      <c r="B804" s="217"/>
      <c r="C804" s="219"/>
      <c r="D804" s="217"/>
      <c r="E804" s="217"/>
      <c r="F804" s="220"/>
      <c r="G804" s="220"/>
      <c r="H804" s="220"/>
      <c r="I804" s="220"/>
      <c r="J804" s="220"/>
      <c r="K804" s="220"/>
      <c r="L804" s="220"/>
      <c r="M804" s="220"/>
      <c r="N804" s="220"/>
      <c r="O804" s="220"/>
      <c r="P804" s="217"/>
      <c r="Q804" s="217"/>
      <c r="R804" s="217"/>
      <c r="S804" s="217"/>
      <c r="T804" s="217"/>
      <c r="U804" s="217"/>
      <c r="V804" s="217"/>
      <c r="W804" s="217"/>
      <c r="X804" s="217"/>
      <c r="Y804" s="217"/>
      <c r="Z804" s="217"/>
      <c r="AA804" s="217"/>
    </row>
    <row r="805" spans="1:27" ht="15.75" customHeight="1" x14ac:dyDescent="0.2">
      <c r="A805" s="217"/>
      <c r="B805" s="217"/>
      <c r="C805" s="219"/>
      <c r="D805" s="217"/>
      <c r="E805" s="217"/>
      <c r="F805" s="220"/>
      <c r="G805" s="220"/>
      <c r="H805" s="220"/>
      <c r="I805" s="220"/>
      <c r="J805" s="220"/>
      <c r="K805" s="220"/>
      <c r="L805" s="220"/>
      <c r="M805" s="220"/>
      <c r="N805" s="220"/>
      <c r="O805" s="220"/>
      <c r="P805" s="217"/>
      <c r="Q805" s="217"/>
      <c r="R805" s="217"/>
      <c r="S805" s="217"/>
      <c r="T805" s="217"/>
      <c r="U805" s="217"/>
      <c r="V805" s="217"/>
      <c r="W805" s="217"/>
      <c r="X805" s="217"/>
      <c r="Y805" s="217"/>
      <c r="Z805" s="217"/>
      <c r="AA805" s="217"/>
    </row>
    <row r="806" spans="1:27" ht="15.75" customHeight="1" x14ac:dyDescent="0.2">
      <c r="A806" s="217"/>
      <c r="B806" s="217"/>
      <c r="C806" s="219"/>
      <c r="D806" s="217"/>
      <c r="E806" s="217"/>
      <c r="F806" s="220"/>
      <c r="G806" s="220"/>
      <c r="H806" s="220"/>
      <c r="I806" s="220"/>
      <c r="J806" s="220"/>
      <c r="K806" s="220"/>
      <c r="L806" s="220"/>
      <c r="M806" s="220"/>
      <c r="N806" s="220"/>
      <c r="O806" s="220"/>
      <c r="P806" s="217"/>
      <c r="Q806" s="217"/>
      <c r="R806" s="217"/>
      <c r="S806" s="217"/>
      <c r="T806" s="217"/>
      <c r="U806" s="217"/>
      <c r="V806" s="217"/>
      <c r="W806" s="217"/>
      <c r="X806" s="217"/>
      <c r="Y806" s="217"/>
      <c r="Z806" s="217"/>
      <c r="AA806" s="217"/>
    </row>
    <row r="807" spans="1:27" ht="15.75" customHeight="1" x14ac:dyDescent="0.2">
      <c r="A807" s="217"/>
      <c r="B807" s="217"/>
      <c r="C807" s="219"/>
      <c r="D807" s="217"/>
      <c r="E807" s="217"/>
      <c r="F807" s="220"/>
      <c r="G807" s="220"/>
      <c r="H807" s="220"/>
      <c r="I807" s="220"/>
      <c r="J807" s="220"/>
      <c r="K807" s="220"/>
      <c r="L807" s="220"/>
      <c r="M807" s="220"/>
      <c r="N807" s="220"/>
      <c r="O807" s="220"/>
      <c r="P807" s="217"/>
      <c r="Q807" s="217"/>
      <c r="R807" s="217"/>
      <c r="S807" s="217"/>
      <c r="T807" s="217"/>
      <c r="U807" s="217"/>
      <c r="V807" s="217"/>
      <c r="W807" s="217"/>
      <c r="X807" s="217"/>
      <c r="Y807" s="217"/>
      <c r="Z807" s="217"/>
      <c r="AA807" s="217"/>
    </row>
    <row r="808" spans="1:27" ht="15.75" customHeight="1" x14ac:dyDescent="0.2">
      <c r="A808" s="217"/>
      <c r="B808" s="217"/>
      <c r="C808" s="219"/>
      <c r="D808" s="217"/>
      <c r="E808" s="217"/>
      <c r="F808" s="220"/>
      <c r="G808" s="220"/>
      <c r="H808" s="220"/>
      <c r="I808" s="220"/>
      <c r="J808" s="220"/>
      <c r="K808" s="220"/>
      <c r="L808" s="220"/>
      <c r="M808" s="220"/>
      <c r="N808" s="220"/>
      <c r="O808" s="220"/>
      <c r="P808" s="217"/>
      <c r="Q808" s="217"/>
      <c r="R808" s="217"/>
      <c r="S808" s="217"/>
      <c r="T808" s="217"/>
      <c r="U808" s="217"/>
      <c r="V808" s="217"/>
      <c r="W808" s="217"/>
      <c r="X808" s="217"/>
      <c r="Y808" s="217"/>
      <c r="Z808" s="217"/>
      <c r="AA808" s="217"/>
    </row>
    <row r="809" spans="1:27" ht="15.75" customHeight="1" x14ac:dyDescent="0.2">
      <c r="A809" s="217"/>
      <c r="B809" s="217"/>
      <c r="C809" s="219"/>
      <c r="D809" s="217"/>
      <c r="E809" s="217"/>
      <c r="F809" s="220"/>
      <c r="G809" s="220"/>
      <c r="H809" s="220"/>
      <c r="I809" s="220"/>
      <c r="J809" s="220"/>
      <c r="K809" s="220"/>
      <c r="L809" s="220"/>
      <c r="M809" s="220"/>
      <c r="N809" s="220"/>
      <c r="O809" s="220"/>
      <c r="P809" s="217"/>
      <c r="Q809" s="217"/>
      <c r="R809" s="217"/>
      <c r="S809" s="217"/>
      <c r="T809" s="217"/>
      <c r="U809" s="217"/>
      <c r="V809" s="217"/>
      <c r="W809" s="217"/>
      <c r="X809" s="217"/>
      <c r="Y809" s="217"/>
      <c r="Z809" s="217"/>
      <c r="AA809" s="217"/>
    </row>
    <row r="810" spans="1:27" ht="15.75" customHeight="1" x14ac:dyDescent="0.2">
      <c r="A810" s="217"/>
      <c r="B810" s="217"/>
      <c r="C810" s="219"/>
      <c r="D810" s="217"/>
      <c r="E810" s="217"/>
      <c r="F810" s="220"/>
      <c r="G810" s="220"/>
      <c r="H810" s="220"/>
      <c r="I810" s="220"/>
      <c r="J810" s="220"/>
      <c r="K810" s="220"/>
      <c r="L810" s="220"/>
      <c r="M810" s="220"/>
      <c r="N810" s="220"/>
      <c r="O810" s="220"/>
      <c r="P810" s="217"/>
      <c r="Q810" s="217"/>
      <c r="R810" s="217"/>
      <c r="S810" s="217"/>
      <c r="T810" s="217"/>
      <c r="U810" s="217"/>
      <c r="V810" s="217"/>
      <c r="W810" s="217"/>
      <c r="X810" s="217"/>
      <c r="Y810" s="217"/>
      <c r="Z810" s="217"/>
      <c r="AA810" s="217"/>
    </row>
    <row r="811" spans="1:27" ht="15.75" customHeight="1" x14ac:dyDescent="0.2">
      <c r="A811" s="217"/>
      <c r="B811" s="217"/>
      <c r="C811" s="219"/>
      <c r="D811" s="217"/>
      <c r="E811" s="217"/>
      <c r="F811" s="220"/>
      <c r="G811" s="220"/>
      <c r="H811" s="220"/>
      <c r="I811" s="220"/>
      <c r="J811" s="220"/>
      <c r="K811" s="220"/>
      <c r="L811" s="220"/>
      <c r="M811" s="220"/>
      <c r="N811" s="220"/>
      <c r="O811" s="220"/>
      <c r="P811" s="217"/>
      <c r="Q811" s="217"/>
      <c r="R811" s="217"/>
      <c r="S811" s="217"/>
      <c r="T811" s="217"/>
      <c r="U811" s="217"/>
      <c r="V811" s="217"/>
      <c r="W811" s="217"/>
      <c r="X811" s="217"/>
      <c r="Y811" s="217"/>
      <c r="Z811" s="217"/>
      <c r="AA811" s="217"/>
    </row>
    <row r="812" spans="1:27" ht="15.75" customHeight="1" x14ac:dyDescent="0.2">
      <c r="A812" s="217"/>
      <c r="B812" s="217"/>
      <c r="C812" s="219"/>
      <c r="D812" s="217"/>
      <c r="E812" s="217"/>
      <c r="F812" s="220"/>
      <c r="G812" s="220"/>
      <c r="H812" s="220"/>
      <c r="I812" s="220"/>
      <c r="J812" s="220"/>
      <c r="K812" s="220"/>
      <c r="L812" s="220"/>
      <c r="M812" s="220"/>
      <c r="N812" s="220"/>
      <c r="O812" s="220"/>
      <c r="P812" s="217"/>
      <c r="Q812" s="217"/>
      <c r="R812" s="217"/>
      <c r="S812" s="217"/>
      <c r="T812" s="217"/>
      <c r="U812" s="217"/>
      <c r="V812" s="217"/>
      <c r="W812" s="217"/>
      <c r="X812" s="217"/>
      <c r="Y812" s="217"/>
      <c r="Z812" s="217"/>
      <c r="AA812" s="217"/>
    </row>
    <row r="813" spans="1:27" ht="15.75" customHeight="1" x14ac:dyDescent="0.2">
      <c r="A813" s="217"/>
      <c r="B813" s="217"/>
      <c r="C813" s="219"/>
      <c r="D813" s="217"/>
      <c r="E813" s="217"/>
      <c r="F813" s="220"/>
      <c r="G813" s="220"/>
      <c r="H813" s="220"/>
      <c r="I813" s="220"/>
      <c r="J813" s="220"/>
      <c r="K813" s="220"/>
      <c r="L813" s="220"/>
      <c r="M813" s="220"/>
      <c r="N813" s="220"/>
      <c r="O813" s="220"/>
      <c r="P813" s="217"/>
      <c r="Q813" s="217"/>
      <c r="R813" s="217"/>
      <c r="S813" s="217"/>
      <c r="T813" s="217"/>
      <c r="U813" s="217"/>
      <c r="V813" s="217"/>
      <c r="W813" s="217"/>
      <c r="X813" s="217"/>
      <c r="Y813" s="217"/>
      <c r="Z813" s="217"/>
      <c r="AA813" s="217"/>
    </row>
    <row r="814" spans="1:27" ht="15.75" customHeight="1" x14ac:dyDescent="0.2">
      <c r="A814" s="217"/>
      <c r="B814" s="217"/>
      <c r="C814" s="219"/>
      <c r="D814" s="217"/>
      <c r="E814" s="217"/>
      <c r="F814" s="220"/>
      <c r="G814" s="220"/>
      <c r="H814" s="220"/>
      <c r="I814" s="220"/>
      <c r="J814" s="220"/>
      <c r="K814" s="220"/>
      <c r="L814" s="220"/>
      <c r="M814" s="220"/>
      <c r="N814" s="220"/>
      <c r="O814" s="220"/>
      <c r="P814" s="217"/>
      <c r="Q814" s="217"/>
      <c r="R814" s="217"/>
      <c r="S814" s="217"/>
      <c r="T814" s="217"/>
      <c r="U814" s="217"/>
      <c r="V814" s="217"/>
      <c r="W814" s="217"/>
      <c r="X814" s="217"/>
      <c r="Y814" s="217"/>
      <c r="Z814" s="217"/>
      <c r="AA814" s="217"/>
    </row>
    <row r="815" spans="1:27" ht="15.75" customHeight="1" x14ac:dyDescent="0.2">
      <c r="A815" s="217"/>
      <c r="B815" s="217"/>
      <c r="C815" s="219"/>
      <c r="D815" s="217"/>
      <c r="E815" s="217"/>
      <c r="F815" s="220"/>
      <c r="G815" s="220"/>
      <c r="H815" s="220"/>
      <c r="I815" s="220"/>
      <c r="J815" s="220"/>
      <c r="K815" s="220"/>
      <c r="L815" s="220"/>
      <c r="M815" s="220"/>
      <c r="N815" s="220"/>
      <c r="O815" s="220"/>
      <c r="P815" s="217"/>
      <c r="Q815" s="217"/>
      <c r="R815" s="217"/>
      <c r="S815" s="217"/>
      <c r="T815" s="217"/>
      <c r="U815" s="217"/>
      <c r="V815" s="217"/>
      <c r="W815" s="217"/>
      <c r="X815" s="217"/>
      <c r="Y815" s="217"/>
      <c r="Z815" s="217"/>
      <c r="AA815" s="217"/>
    </row>
    <row r="816" spans="1:27" ht="15.75" customHeight="1" x14ac:dyDescent="0.2">
      <c r="A816" s="217"/>
      <c r="B816" s="217"/>
      <c r="C816" s="219"/>
      <c r="D816" s="217"/>
      <c r="E816" s="217"/>
      <c r="F816" s="220"/>
      <c r="G816" s="220"/>
      <c r="H816" s="220"/>
      <c r="I816" s="220"/>
      <c r="J816" s="220"/>
      <c r="K816" s="220"/>
      <c r="L816" s="220"/>
      <c r="M816" s="220"/>
      <c r="N816" s="220"/>
      <c r="O816" s="220"/>
      <c r="P816" s="217"/>
      <c r="Q816" s="217"/>
      <c r="R816" s="217"/>
      <c r="S816" s="217"/>
      <c r="T816" s="217"/>
      <c r="U816" s="217"/>
      <c r="V816" s="217"/>
      <c r="W816" s="217"/>
      <c r="X816" s="217"/>
      <c r="Y816" s="217"/>
      <c r="Z816" s="217"/>
      <c r="AA816" s="217"/>
    </row>
    <row r="817" spans="1:27" ht="15.75" customHeight="1" x14ac:dyDescent="0.2">
      <c r="A817" s="217"/>
      <c r="B817" s="217"/>
      <c r="C817" s="219"/>
      <c r="D817" s="217"/>
      <c r="E817" s="217"/>
      <c r="F817" s="220"/>
      <c r="G817" s="220"/>
      <c r="H817" s="220"/>
      <c r="I817" s="220"/>
      <c r="J817" s="220"/>
      <c r="K817" s="220"/>
      <c r="L817" s="220"/>
      <c r="M817" s="220"/>
      <c r="N817" s="220"/>
      <c r="O817" s="220"/>
      <c r="P817" s="217"/>
      <c r="Q817" s="217"/>
      <c r="R817" s="217"/>
      <c r="S817" s="217"/>
      <c r="T817" s="217"/>
      <c r="U817" s="217"/>
      <c r="V817" s="217"/>
      <c r="W817" s="217"/>
      <c r="X817" s="217"/>
      <c r="Y817" s="217"/>
      <c r="Z817" s="217"/>
      <c r="AA817" s="217"/>
    </row>
    <row r="818" spans="1:27" ht="15.75" customHeight="1" x14ac:dyDescent="0.2">
      <c r="A818" s="217"/>
      <c r="B818" s="217"/>
      <c r="C818" s="219"/>
      <c r="D818" s="217"/>
      <c r="E818" s="217"/>
      <c r="F818" s="220"/>
      <c r="G818" s="220"/>
      <c r="H818" s="220"/>
      <c r="I818" s="220"/>
      <c r="J818" s="220"/>
      <c r="K818" s="220"/>
      <c r="L818" s="220"/>
      <c r="M818" s="220"/>
      <c r="N818" s="220"/>
      <c r="O818" s="220"/>
      <c r="P818" s="217"/>
      <c r="Q818" s="217"/>
      <c r="R818" s="217"/>
      <c r="S818" s="217"/>
      <c r="T818" s="217"/>
      <c r="U818" s="217"/>
      <c r="V818" s="217"/>
      <c r="W818" s="217"/>
      <c r="X818" s="217"/>
      <c r="Y818" s="217"/>
      <c r="Z818" s="217"/>
      <c r="AA818" s="217"/>
    </row>
    <row r="819" spans="1:27" ht="15.75" customHeight="1" x14ac:dyDescent="0.2">
      <c r="A819" s="217"/>
      <c r="B819" s="217"/>
      <c r="C819" s="219"/>
      <c r="D819" s="217"/>
      <c r="E819" s="217"/>
      <c r="F819" s="220"/>
      <c r="G819" s="220"/>
      <c r="H819" s="220"/>
      <c r="I819" s="220"/>
      <c r="J819" s="220"/>
      <c r="K819" s="220"/>
      <c r="L819" s="220"/>
      <c r="M819" s="220"/>
      <c r="N819" s="220"/>
      <c r="O819" s="220"/>
      <c r="P819" s="217"/>
      <c r="Q819" s="217"/>
      <c r="R819" s="217"/>
      <c r="S819" s="217"/>
      <c r="T819" s="217"/>
      <c r="U819" s="217"/>
      <c r="V819" s="217"/>
      <c r="W819" s="217"/>
      <c r="X819" s="217"/>
      <c r="Y819" s="217"/>
      <c r="Z819" s="217"/>
      <c r="AA819" s="217"/>
    </row>
    <row r="820" spans="1:27" ht="15.75" customHeight="1" x14ac:dyDescent="0.2">
      <c r="A820" s="217"/>
      <c r="B820" s="217"/>
      <c r="C820" s="219"/>
      <c r="D820" s="217"/>
      <c r="E820" s="217"/>
      <c r="F820" s="220"/>
      <c r="G820" s="220"/>
      <c r="H820" s="220"/>
      <c r="I820" s="220"/>
      <c r="J820" s="220"/>
      <c r="K820" s="220"/>
      <c r="L820" s="220"/>
      <c r="M820" s="220"/>
      <c r="N820" s="220"/>
      <c r="O820" s="220"/>
      <c r="P820" s="217"/>
      <c r="Q820" s="217"/>
      <c r="R820" s="217"/>
      <c r="S820" s="217"/>
      <c r="T820" s="217"/>
      <c r="U820" s="217"/>
      <c r="V820" s="217"/>
      <c r="W820" s="217"/>
      <c r="X820" s="217"/>
      <c r="Y820" s="217"/>
      <c r="Z820" s="217"/>
      <c r="AA820" s="217"/>
    </row>
    <row r="821" spans="1:27" ht="15.75" customHeight="1" x14ac:dyDescent="0.2">
      <c r="A821" s="217"/>
      <c r="B821" s="217"/>
      <c r="C821" s="219"/>
      <c r="D821" s="217"/>
      <c r="E821" s="217"/>
      <c r="F821" s="220"/>
      <c r="G821" s="220"/>
      <c r="H821" s="220"/>
      <c r="I821" s="220"/>
      <c r="J821" s="220"/>
      <c r="K821" s="220"/>
      <c r="L821" s="220"/>
      <c r="M821" s="220"/>
      <c r="N821" s="220"/>
      <c r="O821" s="220"/>
      <c r="P821" s="217"/>
      <c r="Q821" s="217"/>
      <c r="R821" s="217"/>
      <c r="S821" s="217"/>
      <c r="T821" s="217"/>
      <c r="U821" s="217"/>
      <c r="V821" s="217"/>
      <c r="W821" s="217"/>
      <c r="X821" s="217"/>
      <c r="Y821" s="217"/>
      <c r="Z821" s="217"/>
      <c r="AA821" s="217"/>
    </row>
    <row r="822" spans="1:27" ht="15.75" customHeight="1" x14ac:dyDescent="0.2">
      <c r="A822" s="217"/>
      <c r="B822" s="217"/>
      <c r="C822" s="219"/>
      <c r="D822" s="217"/>
      <c r="E822" s="217"/>
      <c r="F822" s="220"/>
      <c r="G822" s="220"/>
      <c r="H822" s="220"/>
      <c r="I822" s="220"/>
      <c r="J822" s="220"/>
      <c r="K822" s="220"/>
      <c r="L822" s="220"/>
      <c r="M822" s="220"/>
      <c r="N822" s="220"/>
      <c r="O822" s="220"/>
      <c r="P822" s="217"/>
      <c r="Q822" s="217"/>
      <c r="R822" s="217"/>
      <c r="S822" s="217"/>
      <c r="T822" s="217"/>
      <c r="U822" s="217"/>
      <c r="V822" s="217"/>
      <c r="W822" s="217"/>
      <c r="X822" s="217"/>
      <c r="Y822" s="217"/>
      <c r="Z822" s="217"/>
      <c r="AA822" s="217"/>
    </row>
    <row r="823" spans="1:27" ht="15.75" customHeight="1" x14ac:dyDescent="0.2">
      <c r="A823" s="217"/>
      <c r="B823" s="217"/>
      <c r="C823" s="219"/>
      <c r="D823" s="217"/>
      <c r="E823" s="217"/>
      <c r="F823" s="220"/>
      <c r="G823" s="220"/>
      <c r="H823" s="220"/>
      <c r="I823" s="220"/>
      <c r="J823" s="220"/>
      <c r="K823" s="220"/>
      <c r="L823" s="220"/>
      <c r="M823" s="220"/>
      <c r="N823" s="220"/>
      <c r="O823" s="220"/>
      <c r="P823" s="217"/>
      <c r="Q823" s="217"/>
      <c r="R823" s="217"/>
      <c r="S823" s="217"/>
      <c r="T823" s="217"/>
      <c r="U823" s="217"/>
      <c r="V823" s="217"/>
      <c r="W823" s="217"/>
      <c r="X823" s="217"/>
      <c r="Y823" s="217"/>
      <c r="Z823" s="217"/>
      <c r="AA823" s="217"/>
    </row>
    <row r="824" spans="1:27" ht="15.75" customHeight="1" x14ac:dyDescent="0.2">
      <c r="A824" s="217"/>
      <c r="B824" s="217"/>
      <c r="C824" s="219"/>
      <c r="D824" s="217"/>
      <c r="E824" s="217"/>
      <c r="F824" s="220"/>
      <c r="G824" s="220"/>
      <c r="H824" s="220"/>
      <c r="I824" s="220"/>
      <c r="J824" s="220"/>
      <c r="K824" s="220"/>
      <c r="L824" s="220"/>
      <c r="M824" s="220"/>
      <c r="N824" s="220"/>
      <c r="O824" s="220"/>
      <c r="P824" s="217"/>
      <c r="Q824" s="217"/>
      <c r="R824" s="217"/>
      <c r="S824" s="217"/>
      <c r="T824" s="217"/>
      <c r="U824" s="217"/>
      <c r="V824" s="217"/>
      <c r="W824" s="217"/>
      <c r="X824" s="217"/>
      <c r="Y824" s="217"/>
      <c r="Z824" s="217"/>
      <c r="AA824" s="217"/>
    </row>
    <row r="825" spans="1:27" ht="15.75" customHeight="1" x14ac:dyDescent="0.2">
      <c r="A825" s="217"/>
      <c r="B825" s="217"/>
      <c r="C825" s="219"/>
      <c r="D825" s="217"/>
      <c r="E825" s="217"/>
      <c r="F825" s="220"/>
      <c r="G825" s="220"/>
      <c r="H825" s="220"/>
      <c r="I825" s="220"/>
      <c r="J825" s="220"/>
      <c r="K825" s="220"/>
      <c r="L825" s="220"/>
      <c r="M825" s="220"/>
      <c r="N825" s="220"/>
      <c r="O825" s="220"/>
      <c r="P825" s="217"/>
      <c r="Q825" s="217"/>
      <c r="R825" s="217"/>
      <c r="S825" s="217"/>
      <c r="T825" s="217"/>
      <c r="U825" s="217"/>
      <c r="V825" s="217"/>
      <c r="W825" s="217"/>
      <c r="X825" s="217"/>
      <c r="Y825" s="217"/>
      <c r="Z825" s="217"/>
      <c r="AA825" s="217"/>
    </row>
    <row r="826" spans="1:27" ht="15.75" customHeight="1" x14ac:dyDescent="0.2">
      <c r="A826" s="217"/>
      <c r="B826" s="217"/>
      <c r="C826" s="219"/>
      <c r="D826" s="217"/>
      <c r="E826" s="217"/>
      <c r="F826" s="220"/>
      <c r="G826" s="220"/>
      <c r="H826" s="220"/>
      <c r="I826" s="220"/>
      <c r="J826" s="220"/>
      <c r="K826" s="220"/>
      <c r="L826" s="220"/>
      <c r="M826" s="220"/>
      <c r="N826" s="220"/>
      <c r="O826" s="220"/>
      <c r="P826" s="217"/>
      <c r="Q826" s="217"/>
      <c r="R826" s="217"/>
      <c r="S826" s="217"/>
      <c r="T826" s="217"/>
      <c r="U826" s="217"/>
      <c r="V826" s="217"/>
      <c r="W826" s="217"/>
      <c r="X826" s="217"/>
      <c r="Y826" s="217"/>
      <c r="Z826" s="217"/>
      <c r="AA826" s="217"/>
    </row>
    <row r="827" spans="1:27" ht="15.75" customHeight="1" x14ac:dyDescent="0.2">
      <c r="A827" s="217"/>
      <c r="B827" s="217"/>
      <c r="C827" s="219"/>
      <c r="D827" s="217"/>
      <c r="E827" s="217"/>
      <c r="F827" s="220"/>
      <c r="G827" s="220"/>
      <c r="H827" s="220"/>
      <c r="I827" s="220"/>
      <c r="J827" s="220"/>
      <c r="K827" s="220"/>
      <c r="L827" s="220"/>
      <c r="M827" s="220"/>
      <c r="N827" s="220"/>
      <c r="O827" s="220"/>
      <c r="P827" s="217"/>
      <c r="Q827" s="217"/>
      <c r="R827" s="217"/>
      <c r="S827" s="217"/>
      <c r="T827" s="217"/>
      <c r="U827" s="217"/>
      <c r="V827" s="217"/>
      <c r="W827" s="217"/>
      <c r="X827" s="217"/>
      <c r="Y827" s="217"/>
      <c r="Z827" s="217"/>
      <c r="AA827" s="217"/>
    </row>
    <row r="828" spans="1:27" ht="15.75" customHeight="1" x14ac:dyDescent="0.2">
      <c r="A828" s="217"/>
      <c r="B828" s="217"/>
      <c r="C828" s="219"/>
      <c r="D828" s="217"/>
      <c r="E828" s="217"/>
      <c r="F828" s="220"/>
      <c r="G828" s="220"/>
      <c r="H828" s="220"/>
      <c r="I828" s="220"/>
      <c r="J828" s="220"/>
      <c r="K828" s="220"/>
      <c r="L828" s="220"/>
      <c r="M828" s="220"/>
      <c r="N828" s="220"/>
      <c r="O828" s="220"/>
      <c r="P828" s="217"/>
      <c r="Q828" s="217"/>
      <c r="R828" s="217"/>
      <c r="S828" s="217"/>
      <c r="T828" s="217"/>
      <c r="U828" s="217"/>
      <c r="V828" s="217"/>
      <c r="W828" s="217"/>
      <c r="X828" s="217"/>
      <c r="Y828" s="217"/>
      <c r="Z828" s="217"/>
      <c r="AA828" s="217"/>
    </row>
    <row r="829" spans="1:27" ht="15.75" customHeight="1" x14ac:dyDescent="0.2">
      <c r="A829" s="217"/>
      <c r="B829" s="217"/>
      <c r="C829" s="219"/>
      <c r="D829" s="217"/>
      <c r="E829" s="217"/>
      <c r="F829" s="220"/>
      <c r="G829" s="220"/>
      <c r="H829" s="220"/>
      <c r="I829" s="220"/>
      <c r="J829" s="220"/>
      <c r="K829" s="220"/>
      <c r="L829" s="220"/>
      <c r="M829" s="220"/>
      <c r="N829" s="220"/>
      <c r="O829" s="220"/>
      <c r="P829" s="217"/>
      <c r="Q829" s="217"/>
      <c r="R829" s="217"/>
      <c r="S829" s="217"/>
      <c r="T829" s="217"/>
      <c r="U829" s="217"/>
      <c r="V829" s="217"/>
      <c r="W829" s="217"/>
      <c r="X829" s="217"/>
      <c r="Y829" s="217"/>
      <c r="Z829" s="217"/>
      <c r="AA829" s="217"/>
    </row>
    <row r="830" spans="1:27" ht="15.75" customHeight="1" x14ac:dyDescent="0.2">
      <c r="A830" s="217"/>
      <c r="B830" s="217"/>
      <c r="C830" s="219"/>
      <c r="D830" s="217"/>
      <c r="E830" s="217"/>
      <c r="F830" s="220"/>
      <c r="G830" s="220"/>
      <c r="H830" s="220"/>
      <c r="I830" s="220"/>
      <c r="J830" s="220"/>
      <c r="K830" s="220"/>
      <c r="L830" s="220"/>
      <c r="M830" s="220"/>
      <c r="N830" s="220"/>
      <c r="O830" s="220"/>
      <c r="P830" s="217"/>
      <c r="Q830" s="217"/>
      <c r="R830" s="217"/>
      <c r="S830" s="217"/>
      <c r="T830" s="217"/>
      <c r="U830" s="217"/>
      <c r="V830" s="217"/>
      <c r="W830" s="217"/>
      <c r="X830" s="217"/>
      <c r="Y830" s="217"/>
      <c r="Z830" s="217"/>
      <c r="AA830" s="217"/>
    </row>
    <row r="831" spans="1:27" ht="15.75" customHeight="1" x14ac:dyDescent="0.2">
      <c r="A831" s="217"/>
      <c r="B831" s="217"/>
      <c r="C831" s="219"/>
      <c r="D831" s="217"/>
      <c r="E831" s="217"/>
      <c r="F831" s="220"/>
      <c r="G831" s="220"/>
      <c r="H831" s="220"/>
      <c r="I831" s="220"/>
      <c r="J831" s="220"/>
      <c r="K831" s="220"/>
      <c r="L831" s="220"/>
      <c r="M831" s="220"/>
      <c r="N831" s="220"/>
      <c r="O831" s="220"/>
      <c r="P831" s="217"/>
      <c r="Q831" s="217"/>
      <c r="R831" s="217"/>
      <c r="S831" s="217"/>
      <c r="T831" s="217"/>
      <c r="U831" s="217"/>
      <c r="V831" s="217"/>
      <c r="W831" s="217"/>
      <c r="X831" s="217"/>
      <c r="Y831" s="217"/>
      <c r="Z831" s="217"/>
      <c r="AA831" s="217"/>
    </row>
    <row r="832" spans="1:27" ht="15.75" customHeight="1" x14ac:dyDescent="0.2">
      <c r="A832" s="217"/>
      <c r="B832" s="217"/>
      <c r="C832" s="219"/>
      <c r="D832" s="217"/>
      <c r="E832" s="217"/>
      <c r="F832" s="220"/>
      <c r="G832" s="220"/>
      <c r="H832" s="220"/>
      <c r="I832" s="220"/>
      <c r="J832" s="220"/>
      <c r="K832" s="220"/>
      <c r="L832" s="220"/>
      <c r="M832" s="220"/>
      <c r="N832" s="220"/>
      <c r="O832" s="220"/>
      <c r="P832" s="217"/>
      <c r="Q832" s="217"/>
      <c r="R832" s="217"/>
      <c r="S832" s="217"/>
      <c r="T832" s="217"/>
      <c r="U832" s="217"/>
      <c r="V832" s="217"/>
      <c r="W832" s="217"/>
      <c r="X832" s="217"/>
      <c r="Y832" s="217"/>
      <c r="Z832" s="217"/>
      <c r="AA832" s="217"/>
    </row>
    <row r="833" spans="1:27" ht="15.75" customHeight="1" x14ac:dyDescent="0.2">
      <c r="A833" s="217"/>
      <c r="B833" s="217"/>
      <c r="C833" s="219"/>
      <c r="D833" s="217"/>
      <c r="E833" s="217"/>
      <c r="F833" s="220"/>
      <c r="G833" s="220"/>
      <c r="H833" s="220"/>
      <c r="I833" s="220"/>
      <c r="J833" s="220"/>
      <c r="K833" s="220"/>
      <c r="L833" s="220"/>
      <c r="M833" s="220"/>
      <c r="N833" s="220"/>
      <c r="O833" s="220"/>
      <c r="P833" s="217"/>
      <c r="Q833" s="217"/>
      <c r="R833" s="217"/>
      <c r="S833" s="217"/>
      <c r="T833" s="217"/>
      <c r="U833" s="217"/>
      <c r="V833" s="217"/>
      <c r="W833" s="217"/>
      <c r="X833" s="217"/>
      <c r="Y833" s="217"/>
      <c r="Z833" s="217"/>
      <c r="AA833" s="217"/>
    </row>
    <row r="834" spans="1:27" ht="15.75" customHeight="1" x14ac:dyDescent="0.2">
      <c r="A834" s="217"/>
      <c r="B834" s="217"/>
      <c r="C834" s="219"/>
      <c r="D834" s="217"/>
      <c r="E834" s="217"/>
      <c r="F834" s="220"/>
      <c r="G834" s="220"/>
      <c r="H834" s="220"/>
      <c r="I834" s="220"/>
      <c r="J834" s="220"/>
      <c r="K834" s="220"/>
      <c r="L834" s="220"/>
      <c r="M834" s="220"/>
      <c r="N834" s="220"/>
      <c r="O834" s="220"/>
      <c r="P834" s="217"/>
      <c r="Q834" s="217"/>
      <c r="R834" s="217"/>
      <c r="S834" s="217"/>
      <c r="T834" s="217"/>
      <c r="U834" s="217"/>
      <c r="V834" s="217"/>
      <c r="W834" s="217"/>
      <c r="X834" s="217"/>
      <c r="Y834" s="217"/>
      <c r="Z834" s="217"/>
      <c r="AA834" s="217"/>
    </row>
    <row r="835" spans="1:27" ht="15.75" customHeight="1" x14ac:dyDescent="0.2">
      <c r="A835" s="217"/>
      <c r="B835" s="217"/>
      <c r="C835" s="219"/>
      <c r="D835" s="217"/>
      <c r="E835" s="217"/>
      <c r="F835" s="220"/>
      <c r="G835" s="220"/>
      <c r="H835" s="220"/>
      <c r="I835" s="220"/>
      <c r="J835" s="220"/>
      <c r="K835" s="220"/>
      <c r="L835" s="220"/>
      <c r="M835" s="220"/>
      <c r="N835" s="220"/>
      <c r="O835" s="220"/>
      <c r="P835" s="217"/>
      <c r="Q835" s="217"/>
      <c r="R835" s="217"/>
      <c r="S835" s="217"/>
      <c r="T835" s="217"/>
      <c r="U835" s="217"/>
      <c r="V835" s="217"/>
      <c r="W835" s="217"/>
      <c r="X835" s="217"/>
      <c r="Y835" s="217"/>
      <c r="Z835" s="217"/>
      <c r="AA835" s="217"/>
    </row>
    <row r="836" spans="1:27" ht="15.75" customHeight="1" x14ac:dyDescent="0.2">
      <c r="A836" s="217"/>
      <c r="B836" s="217"/>
      <c r="C836" s="219"/>
      <c r="D836" s="217"/>
      <c r="E836" s="217"/>
      <c r="F836" s="220"/>
      <c r="G836" s="220"/>
      <c r="H836" s="220"/>
      <c r="I836" s="220"/>
      <c r="J836" s="220"/>
      <c r="K836" s="220"/>
      <c r="L836" s="220"/>
      <c r="M836" s="220"/>
      <c r="N836" s="220"/>
      <c r="O836" s="220"/>
      <c r="P836" s="217"/>
      <c r="Q836" s="217"/>
      <c r="R836" s="217"/>
      <c r="S836" s="217"/>
      <c r="T836" s="217"/>
      <c r="U836" s="217"/>
      <c r="V836" s="217"/>
      <c r="W836" s="217"/>
      <c r="X836" s="217"/>
      <c r="Y836" s="217"/>
      <c r="Z836" s="217"/>
      <c r="AA836" s="217"/>
    </row>
    <row r="837" spans="1:27" ht="15.75" customHeight="1" x14ac:dyDescent="0.2">
      <c r="A837" s="217"/>
      <c r="B837" s="217"/>
      <c r="C837" s="219"/>
      <c r="D837" s="217"/>
      <c r="E837" s="217"/>
      <c r="F837" s="220"/>
      <c r="G837" s="220"/>
      <c r="H837" s="220"/>
      <c r="I837" s="220"/>
      <c r="J837" s="220"/>
      <c r="K837" s="220"/>
      <c r="L837" s="220"/>
      <c r="M837" s="220"/>
      <c r="N837" s="220"/>
      <c r="O837" s="220"/>
      <c r="P837" s="217"/>
      <c r="Q837" s="217"/>
      <c r="R837" s="217"/>
      <c r="S837" s="217"/>
      <c r="T837" s="217"/>
      <c r="U837" s="217"/>
      <c r="V837" s="217"/>
      <c r="W837" s="217"/>
      <c r="X837" s="217"/>
      <c r="Y837" s="217"/>
      <c r="Z837" s="217"/>
      <c r="AA837" s="217"/>
    </row>
    <row r="838" spans="1:27" ht="15.75" customHeight="1" x14ac:dyDescent="0.2">
      <c r="A838" s="217"/>
      <c r="B838" s="217"/>
      <c r="C838" s="219"/>
      <c r="D838" s="217"/>
      <c r="E838" s="217"/>
      <c r="F838" s="220"/>
      <c r="G838" s="220"/>
      <c r="H838" s="220"/>
      <c r="I838" s="220"/>
      <c r="J838" s="220"/>
      <c r="K838" s="220"/>
      <c r="L838" s="220"/>
      <c r="M838" s="220"/>
      <c r="N838" s="220"/>
      <c r="O838" s="220"/>
      <c r="P838" s="217"/>
      <c r="Q838" s="217"/>
      <c r="R838" s="217"/>
      <c r="S838" s="217"/>
      <c r="T838" s="217"/>
      <c r="U838" s="217"/>
      <c r="V838" s="217"/>
      <c r="W838" s="217"/>
      <c r="X838" s="217"/>
      <c r="Y838" s="217"/>
      <c r="Z838" s="217"/>
      <c r="AA838" s="217"/>
    </row>
    <row r="839" spans="1:27" ht="15.75" customHeight="1" x14ac:dyDescent="0.2">
      <c r="A839" s="217"/>
      <c r="B839" s="217"/>
      <c r="C839" s="219"/>
      <c r="D839" s="217"/>
      <c r="E839" s="217"/>
      <c r="F839" s="220"/>
      <c r="G839" s="220"/>
      <c r="H839" s="220"/>
      <c r="I839" s="220"/>
      <c r="J839" s="220"/>
      <c r="K839" s="220"/>
      <c r="L839" s="220"/>
      <c r="M839" s="220"/>
      <c r="N839" s="220"/>
      <c r="O839" s="220"/>
      <c r="P839" s="217"/>
      <c r="Q839" s="217"/>
      <c r="R839" s="217"/>
      <c r="S839" s="217"/>
      <c r="T839" s="217"/>
      <c r="U839" s="217"/>
      <c r="V839" s="217"/>
      <c r="W839" s="217"/>
      <c r="X839" s="217"/>
      <c r="Y839" s="217"/>
      <c r="Z839" s="217"/>
      <c r="AA839" s="217"/>
    </row>
    <row r="840" spans="1:27" ht="15.75" customHeight="1" x14ac:dyDescent="0.2">
      <c r="A840" s="217"/>
      <c r="B840" s="217"/>
      <c r="C840" s="219"/>
      <c r="D840" s="217"/>
      <c r="E840" s="217"/>
      <c r="F840" s="220"/>
      <c r="G840" s="220"/>
      <c r="H840" s="220"/>
      <c r="I840" s="220"/>
      <c r="J840" s="220"/>
      <c r="K840" s="220"/>
      <c r="L840" s="220"/>
      <c r="M840" s="220"/>
      <c r="N840" s="220"/>
      <c r="O840" s="220"/>
      <c r="P840" s="217"/>
      <c r="Q840" s="217"/>
      <c r="R840" s="217"/>
      <c r="S840" s="217"/>
      <c r="T840" s="217"/>
      <c r="U840" s="217"/>
      <c r="V840" s="217"/>
      <c r="W840" s="217"/>
      <c r="X840" s="217"/>
      <c r="Y840" s="217"/>
      <c r="Z840" s="217"/>
      <c r="AA840" s="217"/>
    </row>
    <row r="841" spans="1:27" ht="15.75" customHeight="1" x14ac:dyDescent="0.2">
      <c r="A841" s="217"/>
      <c r="B841" s="217"/>
      <c r="C841" s="219"/>
      <c r="D841" s="217"/>
      <c r="E841" s="217"/>
      <c r="F841" s="220"/>
      <c r="G841" s="220"/>
      <c r="H841" s="220"/>
      <c r="I841" s="220"/>
      <c r="J841" s="220"/>
      <c r="K841" s="220"/>
      <c r="L841" s="220"/>
      <c r="M841" s="220"/>
      <c r="N841" s="220"/>
      <c r="O841" s="220"/>
      <c r="P841" s="217"/>
      <c r="Q841" s="217"/>
      <c r="R841" s="217"/>
      <c r="S841" s="217"/>
      <c r="T841" s="217"/>
      <c r="U841" s="217"/>
      <c r="V841" s="217"/>
      <c r="W841" s="217"/>
      <c r="X841" s="217"/>
      <c r="Y841" s="217"/>
      <c r="Z841" s="217"/>
      <c r="AA841" s="217"/>
    </row>
    <row r="842" spans="1:27" ht="15.75" customHeight="1" x14ac:dyDescent="0.2">
      <c r="A842" s="217"/>
      <c r="B842" s="217"/>
      <c r="C842" s="219"/>
      <c r="D842" s="217"/>
      <c r="E842" s="217"/>
      <c r="F842" s="220"/>
      <c r="G842" s="220"/>
      <c r="H842" s="220"/>
      <c r="I842" s="220"/>
      <c r="J842" s="220"/>
      <c r="K842" s="220"/>
      <c r="L842" s="220"/>
      <c r="M842" s="220"/>
      <c r="N842" s="220"/>
      <c r="O842" s="220"/>
      <c r="P842" s="217"/>
      <c r="Q842" s="217"/>
      <c r="R842" s="217"/>
      <c r="S842" s="217"/>
      <c r="T842" s="217"/>
      <c r="U842" s="217"/>
      <c r="V842" s="217"/>
      <c r="W842" s="217"/>
      <c r="X842" s="217"/>
      <c r="Y842" s="217"/>
      <c r="Z842" s="217"/>
      <c r="AA842" s="217"/>
    </row>
    <row r="843" spans="1:27" ht="15.75" customHeight="1" x14ac:dyDescent="0.2">
      <c r="A843" s="217"/>
      <c r="B843" s="217"/>
      <c r="C843" s="219"/>
      <c r="D843" s="217"/>
      <c r="E843" s="217"/>
      <c r="F843" s="220"/>
      <c r="G843" s="220"/>
      <c r="H843" s="220"/>
      <c r="I843" s="220"/>
      <c r="J843" s="220"/>
      <c r="K843" s="220"/>
      <c r="L843" s="220"/>
      <c r="M843" s="220"/>
      <c r="N843" s="220"/>
      <c r="O843" s="220"/>
      <c r="P843" s="217"/>
      <c r="Q843" s="217"/>
      <c r="R843" s="217"/>
      <c r="S843" s="217"/>
      <c r="T843" s="217"/>
      <c r="U843" s="217"/>
      <c r="V843" s="217"/>
      <c r="W843" s="217"/>
      <c r="X843" s="217"/>
      <c r="Y843" s="217"/>
      <c r="Z843" s="217"/>
      <c r="AA843" s="217"/>
    </row>
    <row r="844" spans="1:27" ht="15.75" customHeight="1" x14ac:dyDescent="0.2">
      <c r="A844" s="217"/>
      <c r="B844" s="217"/>
      <c r="C844" s="219"/>
      <c r="D844" s="217"/>
      <c r="E844" s="217"/>
      <c r="F844" s="220"/>
      <c r="G844" s="220"/>
      <c r="H844" s="220"/>
      <c r="I844" s="220"/>
      <c r="J844" s="220"/>
      <c r="K844" s="220"/>
      <c r="L844" s="220"/>
      <c r="M844" s="220"/>
      <c r="N844" s="220"/>
      <c r="O844" s="220"/>
      <c r="P844" s="217"/>
      <c r="Q844" s="217"/>
      <c r="R844" s="217"/>
      <c r="S844" s="217"/>
      <c r="T844" s="217"/>
      <c r="U844" s="217"/>
      <c r="V844" s="217"/>
      <c r="W844" s="217"/>
      <c r="X844" s="217"/>
      <c r="Y844" s="217"/>
      <c r="Z844" s="217"/>
      <c r="AA844" s="217"/>
    </row>
    <row r="845" spans="1:27" ht="15.75" customHeight="1" x14ac:dyDescent="0.2">
      <c r="A845" s="217"/>
      <c r="B845" s="217"/>
      <c r="C845" s="219"/>
      <c r="D845" s="217"/>
      <c r="E845" s="217"/>
      <c r="F845" s="220"/>
      <c r="G845" s="220"/>
      <c r="H845" s="220"/>
      <c r="I845" s="220"/>
      <c r="J845" s="220"/>
      <c r="K845" s="220"/>
      <c r="L845" s="220"/>
      <c r="M845" s="220"/>
      <c r="N845" s="220"/>
      <c r="O845" s="220"/>
      <c r="P845" s="217"/>
      <c r="Q845" s="217"/>
      <c r="R845" s="217"/>
      <c r="S845" s="217"/>
      <c r="T845" s="217"/>
      <c r="U845" s="217"/>
      <c r="V845" s="217"/>
      <c r="W845" s="217"/>
      <c r="X845" s="217"/>
      <c r="Y845" s="217"/>
      <c r="Z845" s="217"/>
      <c r="AA845" s="217"/>
    </row>
    <row r="846" spans="1:27" ht="15.75" customHeight="1" x14ac:dyDescent="0.2">
      <c r="A846" s="217"/>
      <c r="B846" s="217"/>
      <c r="C846" s="219"/>
      <c r="D846" s="217"/>
      <c r="E846" s="217"/>
      <c r="F846" s="220"/>
      <c r="G846" s="220"/>
      <c r="H846" s="220"/>
      <c r="I846" s="220"/>
      <c r="J846" s="220"/>
      <c r="K846" s="220"/>
      <c r="L846" s="220"/>
      <c r="M846" s="220"/>
      <c r="N846" s="220"/>
      <c r="O846" s="220"/>
      <c r="P846" s="217"/>
      <c r="Q846" s="217"/>
      <c r="R846" s="217"/>
      <c r="S846" s="217"/>
      <c r="T846" s="217"/>
      <c r="U846" s="217"/>
      <c r="V846" s="217"/>
      <c r="W846" s="217"/>
      <c r="X846" s="217"/>
      <c r="Y846" s="217"/>
      <c r="Z846" s="217"/>
      <c r="AA846" s="217"/>
    </row>
    <row r="847" spans="1:27" ht="15.75" customHeight="1" x14ac:dyDescent="0.2">
      <c r="A847" s="217"/>
      <c r="B847" s="217"/>
      <c r="C847" s="219"/>
      <c r="D847" s="217"/>
      <c r="E847" s="217"/>
      <c r="F847" s="220"/>
      <c r="G847" s="220"/>
      <c r="H847" s="220"/>
      <c r="I847" s="220"/>
      <c r="J847" s="220"/>
      <c r="K847" s="220"/>
      <c r="L847" s="220"/>
      <c r="M847" s="220"/>
      <c r="N847" s="220"/>
      <c r="O847" s="220"/>
      <c r="P847" s="217"/>
      <c r="Q847" s="217"/>
      <c r="R847" s="217"/>
      <c r="S847" s="217"/>
      <c r="T847" s="217"/>
      <c r="U847" s="217"/>
      <c r="V847" s="217"/>
      <c r="W847" s="217"/>
      <c r="X847" s="217"/>
      <c r="Y847" s="217"/>
      <c r="Z847" s="217"/>
      <c r="AA847" s="217"/>
    </row>
    <row r="848" spans="1:27" ht="15.75" customHeight="1" x14ac:dyDescent="0.2">
      <c r="A848" s="217"/>
      <c r="B848" s="217"/>
      <c r="C848" s="219"/>
      <c r="D848" s="217"/>
      <c r="E848" s="217"/>
      <c r="F848" s="220"/>
      <c r="G848" s="220"/>
      <c r="H848" s="220"/>
      <c r="I848" s="220"/>
      <c r="J848" s="220"/>
      <c r="K848" s="220"/>
      <c r="L848" s="220"/>
      <c r="M848" s="220"/>
      <c r="N848" s="220"/>
      <c r="O848" s="220"/>
      <c r="P848" s="217"/>
      <c r="Q848" s="217"/>
      <c r="R848" s="217"/>
      <c r="S848" s="217"/>
      <c r="T848" s="217"/>
      <c r="U848" s="217"/>
      <c r="V848" s="217"/>
      <c r="W848" s="217"/>
      <c r="X848" s="217"/>
      <c r="Y848" s="217"/>
      <c r="Z848" s="217"/>
      <c r="AA848" s="217"/>
    </row>
    <row r="849" spans="1:27" ht="15.75" customHeight="1" x14ac:dyDescent="0.2">
      <c r="A849" s="217"/>
      <c r="B849" s="217"/>
      <c r="C849" s="219"/>
      <c r="D849" s="217"/>
      <c r="E849" s="217"/>
      <c r="F849" s="220"/>
      <c r="G849" s="220"/>
      <c r="H849" s="220"/>
      <c r="I849" s="220"/>
      <c r="J849" s="220"/>
      <c r="K849" s="220"/>
      <c r="L849" s="220"/>
      <c r="M849" s="220"/>
      <c r="N849" s="220"/>
      <c r="O849" s="220"/>
      <c r="P849" s="217"/>
      <c r="Q849" s="217"/>
      <c r="R849" s="217"/>
      <c r="S849" s="217"/>
      <c r="T849" s="217"/>
      <c r="U849" s="217"/>
      <c r="V849" s="217"/>
      <c r="W849" s="217"/>
      <c r="X849" s="217"/>
      <c r="Y849" s="217"/>
      <c r="Z849" s="217"/>
      <c r="AA849" s="217"/>
    </row>
    <row r="850" spans="1:27" ht="15.75" customHeight="1" x14ac:dyDescent="0.2">
      <c r="A850" s="217"/>
      <c r="B850" s="217"/>
      <c r="C850" s="219"/>
      <c r="D850" s="217"/>
      <c r="E850" s="217"/>
      <c r="F850" s="220"/>
      <c r="G850" s="220"/>
      <c r="H850" s="220"/>
      <c r="I850" s="220"/>
      <c r="J850" s="220"/>
      <c r="K850" s="220"/>
      <c r="L850" s="220"/>
      <c r="M850" s="220"/>
      <c r="N850" s="220"/>
      <c r="O850" s="220"/>
      <c r="P850" s="217"/>
      <c r="Q850" s="217"/>
      <c r="R850" s="217"/>
      <c r="S850" s="217"/>
      <c r="T850" s="217"/>
      <c r="U850" s="217"/>
      <c r="V850" s="217"/>
      <c r="W850" s="217"/>
      <c r="X850" s="217"/>
      <c r="Y850" s="217"/>
      <c r="Z850" s="217"/>
      <c r="AA850" s="217"/>
    </row>
    <row r="851" spans="1:27" ht="15.75" customHeight="1" x14ac:dyDescent="0.2">
      <c r="A851" s="217"/>
      <c r="B851" s="217"/>
      <c r="C851" s="219"/>
      <c r="D851" s="217"/>
      <c r="E851" s="217"/>
      <c r="F851" s="220"/>
      <c r="G851" s="220"/>
      <c r="H851" s="220"/>
      <c r="I851" s="220"/>
      <c r="J851" s="220"/>
      <c r="K851" s="220"/>
      <c r="L851" s="220"/>
      <c r="M851" s="220"/>
      <c r="N851" s="220"/>
      <c r="O851" s="220"/>
      <c r="P851" s="217"/>
      <c r="Q851" s="217"/>
      <c r="R851" s="217"/>
      <c r="S851" s="217"/>
      <c r="T851" s="217"/>
      <c r="U851" s="217"/>
      <c r="V851" s="217"/>
      <c r="W851" s="217"/>
      <c r="X851" s="217"/>
      <c r="Y851" s="217"/>
      <c r="Z851" s="217"/>
      <c r="AA851" s="217"/>
    </row>
    <row r="852" spans="1:27" ht="15.75" customHeight="1" x14ac:dyDescent="0.2">
      <c r="A852" s="217"/>
      <c r="B852" s="217"/>
      <c r="C852" s="219"/>
      <c r="D852" s="217"/>
      <c r="E852" s="217"/>
      <c r="F852" s="220"/>
      <c r="G852" s="220"/>
      <c r="H852" s="220"/>
      <c r="I852" s="220"/>
      <c r="J852" s="220"/>
      <c r="K852" s="220"/>
      <c r="L852" s="220"/>
      <c r="M852" s="220"/>
      <c r="N852" s="220"/>
      <c r="O852" s="220"/>
      <c r="P852" s="217"/>
      <c r="Q852" s="217"/>
      <c r="R852" s="217"/>
      <c r="S852" s="217"/>
      <c r="T852" s="217"/>
      <c r="U852" s="217"/>
      <c r="V852" s="217"/>
      <c r="W852" s="217"/>
      <c r="X852" s="217"/>
      <c r="Y852" s="217"/>
      <c r="Z852" s="217"/>
      <c r="AA852" s="217"/>
    </row>
    <row r="853" spans="1:27" ht="15.75" customHeight="1" x14ac:dyDescent="0.2">
      <c r="A853" s="217"/>
      <c r="B853" s="217"/>
      <c r="C853" s="219"/>
      <c r="D853" s="217"/>
      <c r="E853" s="217"/>
      <c r="F853" s="220"/>
      <c r="G853" s="220"/>
      <c r="H853" s="220"/>
      <c r="I853" s="220"/>
      <c r="J853" s="220"/>
      <c r="K853" s="220"/>
      <c r="L853" s="220"/>
      <c r="M853" s="220"/>
      <c r="N853" s="220"/>
      <c r="O853" s="220"/>
      <c r="P853" s="217"/>
      <c r="Q853" s="217"/>
      <c r="R853" s="217"/>
      <c r="S853" s="217"/>
      <c r="T853" s="217"/>
      <c r="U853" s="217"/>
      <c r="V853" s="217"/>
      <c r="W853" s="217"/>
      <c r="X853" s="217"/>
      <c r="Y853" s="217"/>
      <c r="Z853" s="217"/>
      <c r="AA853" s="217"/>
    </row>
    <row r="854" spans="1:27" ht="15.75" customHeight="1" x14ac:dyDescent="0.2">
      <c r="A854" s="217"/>
      <c r="B854" s="217"/>
      <c r="C854" s="219"/>
      <c r="D854" s="217"/>
      <c r="E854" s="217"/>
      <c r="F854" s="220"/>
      <c r="G854" s="220"/>
      <c r="H854" s="220"/>
      <c r="I854" s="220"/>
      <c r="J854" s="220"/>
      <c r="K854" s="220"/>
      <c r="L854" s="220"/>
      <c r="M854" s="220"/>
      <c r="N854" s="220"/>
      <c r="O854" s="220"/>
      <c r="P854" s="217"/>
      <c r="Q854" s="217"/>
      <c r="R854" s="217"/>
      <c r="S854" s="217"/>
      <c r="T854" s="217"/>
      <c r="U854" s="217"/>
      <c r="V854" s="217"/>
      <c r="W854" s="217"/>
      <c r="X854" s="217"/>
      <c r="Y854" s="217"/>
      <c r="Z854" s="217"/>
      <c r="AA854" s="217"/>
    </row>
    <row r="855" spans="1:27" ht="15.75" customHeight="1" x14ac:dyDescent="0.2">
      <c r="A855" s="217"/>
      <c r="B855" s="217"/>
      <c r="C855" s="219"/>
      <c r="D855" s="217"/>
      <c r="E855" s="217"/>
      <c r="F855" s="220"/>
      <c r="G855" s="220"/>
      <c r="H855" s="220"/>
      <c r="I855" s="220"/>
      <c r="J855" s="220"/>
      <c r="K855" s="220"/>
      <c r="L855" s="220"/>
      <c r="M855" s="220"/>
      <c r="N855" s="220"/>
      <c r="O855" s="220"/>
      <c r="P855" s="217"/>
      <c r="Q855" s="217"/>
      <c r="R855" s="217"/>
      <c r="S855" s="217"/>
      <c r="T855" s="217"/>
      <c r="U855" s="217"/>
      <c r="V855" s="217"/>
      <c r="W855" s="217"/>
      <c r="X855" s="217"/>
      <c r="Y855" s="217"/>
      <c r="Z855" s="217"/>
      <c r="AA855" s="217"/>
    </row>
    <row r="856" spans="1:27" ht="15.75" customHeight="1" x14ac:dyDescent="0.2">
      <c r="A856" s="217"/>
      <c r="B856" s="217"/>
      <c r="C856" s="219"/>
      <c r="D856" s="217"/>
      <c r="E856" s="217"/>
      <c r="F856" s="220"/>
      <c r="G856" s="220"/>
      <c r="H856" s="220"/>
      <c r="I856" s="220"/>
      <c r="J856" s="220"/>
      <c r="K856" s="220"/>
      <c r="L856" s="220"/>
      <c r="M856" s="220"/>
      <c r="N856" s="220"/>
      <c r="O856" s="220"/>
      <c r="P856" s="217"/>
      <c r="Q856" s="217"/>
      <c r="R856" s="217"/>
      <c r="S856" s="217"/>
      <c r="T856" s="217"/>
      <c r="U856" s="217"/>
      <c r="V856" s="217"/>
      <c r="W856" s="217"/>
      <c r="X856" s="217"/>
      <c r="Y856" s="217"/>
      <c r="Z856" s="217"/>
      <c r="AA856" s="217"/>
    </row>
    <row r="857" spans="1:27" ht="15.75" customHeight="1" x14ac:dyDescent="0.2">
      <c r="A857" s="217"/>
      <c r="B857" s="217"/>
      <c r="C857" s="219"/>
      <c r="D857" s="217"/>
      <c r="E857" s="217"/>
      <c r="F857" s="220"/>
      <c r="G857" s="220"/>
      <c r="H857" s="220"/>
      <c r="I857" s="220"/>
      <c r="J857" s="220"/>
      <c r="K857" s="220"/>
      <c r="L857" s="220"/>
      <c r="M857" s="220"/>
      <c r="N857" s="220"/>
      <c r="O857" s="220"/>
      <c r="P857" s="217"/>
      <c r="Q857" s="217"/>
      <c r="R857" s="217"/>
      <c r="S857" s="217"/>
      <c r="T857" s="217"/>
      <c r="U857" s="217"/>
      <c r="V857" s="217"/>
      <c r="W857" s="217"/>
      <c r="X857" s="217"/>
      <c r="Y857" s="217"/>
      <c r="Z857" s="217"/>
      <c r="AA857" s="217"/>
    </row>
    <row r="858" spans="1:27" ht="15.75" customHeight="1" x14ac:dyDescent="0.2">
      <c r="A858" s="217"/>
      <c r="B858" s="217"/>
      <c r="C858" s="219"/>
      <c r="D858" s="217"/>
      <c r="E858" s="217"/>
      <c r="F858" s="220"/>
      <c r="G858" s="220"/>
      <c r="H858" s="220"/>
      <c r="I858" s="220"/>
      <c r="J858" s="220"/>
      <c r="K858" s="220"/>
      <c r="L858" s="220"/>
      <c r="M858" s="220"/>
      <c r="N858" s="220"/>
      <c r="O858" s="220"/>
      <c r="P858" s="217"/>
      <c r="Q858" s="217"/>
      <c r="R858" s="217"/>
      <c r="S858" s="217"/>
      <c r="T858" s="217"/>
      <c r="U858" s="217"/>
      <c r="V858" s="217"/>
      <c r="W858" s="217"/>
      <c r="X858" s="217"/>
      <c r="Y858" s="217"/>
      <c r="Z858" s="217"/>
      <c r="AA858" s="217"/>
    </row>
    <row r="859" spans="1:27" ht="15.75" customHeight="1" x14ac:dyDescent="0.2">
      <c r="A859" s="217"/>
      <c r="B859" s="217"/>
      <c r="C859" s="219"/>
      <c r="D859" s="217"/>
      <c r="E859" s="217"/>
      <c r="F859" s="220"/>
      <c r="G859" s="220"/>
      <c r="H859" s="220"/>
      <c r="I859" s="220"/>
      <c r="J859" s="220"/>
      <c r="K859" s="220"/>
      <c r="L859" s="220"/>
      <c r="M859" s="220"/>
      <c r="N859" s="220"/>
      <c r="O859" s="220"/>
      <c r="P859" s="217"/>
      <c r="Q859" s="217"/>
      <c r="R859" s="217"/>
      <c r="S859" s="217"/>
      <c r="T859" s="217"/>
      <c r="U859" s="217"/>
      <c r="V859" s="217"/>
      <c r="W859" s="217"/>
      <c r="X859" s="217"/>
      <c r="Y859" s="217"/>
      <c r="Z859" s="217"/>
      <c r="AA859" s="217"/>
    </row>
    <row r="860" spans="1:27" ht="15.75" customHeight="1" x14ac:dyDescent="0.2">
      <c r="A860" s="217"/>
      <c r="B860" s="217"/>
      <c r="C860" s="219"/>
      <c r="D860" s="217"/>
      <c r="E860" s="217"/>
      <c r="F860" s="220"/>
      <c r="G860" s="220"/>
      <c r="H860" s="220"/>
      <c r="I860" s="220"/>
      <c r="J860" s="220"/>
      <c r="K860" s="220"/>
      <c r="L860" s="220"/>
      <c r="M860" s="220"/>
      <c r="N860" s="220"/>
      <c r="O860" s="220"/>
      <c r="P860" s="217"/>
      <c r="Q860" s="217"/>
      <c r="R860" s="217"/>
      <c r="S860" s="217"/>
      <c r="T860" s="217"/>
      <c r="U860" s="217"/>
      <c r="V860" s="217"/>
      <c r="W860" s="217"/>
      <c r="X860" s="217"/>
      <c r="Y860" s="217"/>
      <c r="Z860" s="217"/>
      <c r="AA860" s="217"/>
    </row>
    <row r="861" spans="1:27" ht="15.75" customHeight="1" x14ac:dyDescent="0.2">
      <c r="A861" s="217"/>
      <c r="B861" s="217"/>
      <c r="C861" s="219"/>
      <c r="D861" s="217"/>
      <c r="E861" s="217"/>
      <c r="F861" s="220"/>
      <c r="G861" s="220"/>
      <c r="H861" s="220"/>
      <c r="I861" s="220"/>
      <c r="J861" s="220"/>
      <c r="K861" s="220"/>
      <c r="L861" s="220"/>
      <c r="M861" s="220"/>
      <c r="N861" s="220"/>
      <c r="O861" s="220"/>
      <c r="P861" s="217"/>
      <c r="Q861" s="217"/>
      <c r="R861" s="217"/>
      <c r="S861" s="217"/>
      <c r="T861" s="217"/>
      <c r="U861" s="217"/>
      <c r="V861" s="217"/>
      <c r="W861" s="217"/>
      <c r="X861" s="217"/>
      <c r="Y861" s="217"/>
      <c r="Z861" s="217"/>
      <c r="AA861" s="217"/>
    </row>
    <row r="862" spans="1:27" ht="15.75" customHeight="1" x14ac:dyDescent="0.2">
      <c r="A862" s="217"/>
      <c r="B862" s="217"/>
      <c r="C862" s="219"/>
      <c r="D862" s="217"/>
      <c r="E862" s="217"/>
      <c r="F862" s="220"/>
      <c r="G862" s="220"/>
      <c r="H862" s="220"/>
      <c r="I862" s="220"/>
      <c r="J862" s="220"/>
      <c r="K862" s="220"/>
      <c r="L862" s="220"/>
      <c r="M862" s="220"/>
      <c r="N862" s="220"/>
      <c r="O862" s="220"/>
      <c r="P862" s="217"/>
      <c r="Q862" s="217"/>
      <c r="R862" s="217"/>
      <c r="S862" s="217"/>
      <c r="T862" s="217"/>
      <c r="U862" s="217"/>
      <c r="V862" s="217"/>
      <c r="W862" s="217"/>
      <c r="X862" s="217"/>
      <c r="Y862" s="217"/>
      <c r="Z862" s="217"/>
      <c r="AA862" s="217"/>
    </row>
    <row r="863" spans="1:27" ht="15.75" customHeight="1" x14ac:dyDescent="0.2">
      <c r="A863" s="217"/>
      <c r="B863" s="217"/>
      <c r="C863" s="219"/>
      <c r="D863" s="217"/>
      <c r="E863" s="217"/>
      <c r="F863" s="220"/>
      <c r="G863" s="220"/>
      <c r="H863" s="220"/>
      <c r="I863" s="220"/>
      <c r="J863" s="220"/>
      <c r="K863" s="220"/>
      <c r="L863" s="220"/>
      <c r="M863" s="220"/>
      <c r="N863" s="220"/>
      <c r="O863" s="220"/>
      <c r="P863" s="217"/>
      <c r="Q863" s="217"/>
      <c r="R863" s="217"/>
      <c r="S863" s="217"/>
      <c r="T863" s="217"/>
      <c r="U863" s="217"/>
      <c r="V863" s="217"/>
      <c r="W863" s="217"/>
      <c r="X863" s="217"/>
      <c r="Y863" s="217"/>
      <c r="Z863" s="217"/>
      <c r="AA863" s="217"/>
    </row>
    <row r="864" spans="1:27" ht="15.75" customHeight="1" x14ac:dyDescent="0.2">
      <c r="A864" s="217"/>
      <c r="B864" s="217"/>
      <c r="C864" s="219"/>
      <c r="D864" s="217"/>
      <c r="E864" s="217"/>
      <c r="F864" s="220"/>
      <c r="G864" s="220"/>
      <c r="H864" s="220"/>
      <c r="I864" s="220"/>
      <c r="J864" s="220"/>
      <c r="K864" s="220"/>
      <c r="L864" s="220"/>
      <c r="M864" s="220"/>
      <c r="N864" s="220"/>
      <c r="O864" s="220"/>
      <c r="P864" s="217"/>
      <c r="Q864" s="217"/>
      <c r="R864" s="217"/>
      <c r="S864" s="217"/>
      <c r="T864" s="217"/>
      <c r="U864" s="217"/>
      <c r="V864" s="217"/>
      <c r="W864" s="217"/>
      <c r="X864" s="217"/>
      <c r="Y864" s="217"/>
      <c r="Z864" s="217"/>
      <c r="AA864" s="217"/>
    </row>
    <row r="865" spans="1:27" ht="15.75" customHeight="1" x14ac:dyDescent="0.2">
      <c r="A865" s="217"/>
      <c r="B865" s="217"/>
      <c r="C865" s="219"/>
      <c r="D865" s="217"/>
      <c r="E865" s="217"/>
      <c r="F865" s="220"/>
      <c r="G865" s="220"/>
      <c r="H865" s="220"/>
      <c r="I865" s="220"/>
      <c r="J865" s="220"/>
      <c r="K865" s="220"/>
      <c r="L865" s="220"/>
      <c r="M865" s="220"/>
      <c r="N865" s="220"/>
      <c r="O865" s="220"/>
      <c r="P865" s="217"/>
      <c r="Q865" s="217"/>
      <c r="R865" s="217"/>
      <c r="S865" s="217"/>
      <c r="T865" s="217"/>
      <c r="U865" s="217"/>
      <c r="V865" s="217"/>
      <c r="W865" s="217"/>
      <c r="X865" s="217"/>
      <c r="Y865" s="217"/>
      <c r="Z865" s="217"/>
      <c r="AA865" s="217"/>
    </row>
    <row r="866" spans="1:27" ht="15.75" customHeight="1" x14ac:dyDescent="0.2">
      <c r="A866" s="217"/>
      <c r="B866" s="217"/>
      <c r="C866" s="219"/>
      <c r="D866" s="217"/>
      <c r="E866" s="217"/>
      <c r="F866" s="220"/>
      <c r="G866" s="220"/>
      <c r="H866" s="220"/>
      <c r="I866" s="220"/>
      <c r="J866" s="220"/>
      <c r="K866" s="220"/>
      <c r="L866" s="220"/>
      <c r="M866" s="220"/>
      <c r="N866" s="220"/>
      <c r="O866" s="220"/>
      <c r="P866" s="217"/>
      <c r="Q866" s="217"/>
      <c r="R866" s="217"/>
      <c r="S866" s="217"/>
      <c r="T866" s="217"/>
      <c r="U866" s="217"/>
      <c r="V866" s="217"/>
      <c r="W866" s="217"/>
      <c r="X866" s="217"/>
      <c r="Y866" s="217"/>
      <c r="Z866" s="217"/>
      <c r="AA866" s="217"/>
    </row>
    <row r="867" spans="1:27" ht="15.75" customHeight="1" x14ac:dyDescent="0.2">
      <c r="A867" s="217"/>
      <c r="B867" s="217"/>
      <c r="C867" s="219"/>
      <c r="D867" s="217"/>
      <c r="E867" s="217"/>
      <c r="F867" s="220"/>
      <c r="G867" s="220"/>
      <c r="H867" s="220"/>
      <c r="I867" s="220"/>
      <c r="J867" s="220"/>
      <c r="K867" s="220"/>
      <c r="L867" s="220"/>
      <c r="M867" s="220"/>
      <c r="N867" s="220"/>
      <c r="O867" s="220"/>
      <c r="P867" s="217"/>
      <c r="Q867" s="217"/>
      <c r="R867" s="217"/>
      <c r="S867" s="217"/>
      <c r="T867" s="217"/>
      <c r="U867" s="217"/>
      <c r="V867" s="217"/>
      <c r="W867" s="217"/>
      <c r="X867" s="217"/>
      <c r="Y867" s="217"/>
      <c r="Z867" s="217"/>
      <c r="AA867" s="217"/>
    </row>
    <row r="868" spans="1:27" ht="15.75" customHeight="1" x14ac:dyDescent="0.2">
      <c r="A868" s="217"/>
      <c r="B868" s="217"/>
      <c r="C868" s="219"/>
      <c r="D868" s="217"/>
      <c r="E868" s="217"/>
      <c r="F868" s="220"/>
      <c r="G868" s="220"/>
      <c r="H868" s="220"/>
      <c r="I868" s="220"/>
      <c r="J868" s="220"/>
      <c r="K868" s="220"/>
      <c r="L868" s="220"/>
      <c r="M868" s="220"/>
      <c r="N868" s="220"/>
      <c r="O868" s="220"/>
      <c r="P868" s="217"/>
      <c r="Q868" s="217"/>
      <c r="R868" s="217"/>
      <c r="S868" s="217"/>
      <c r="T868" s="217"/>
      <c r="U868" s="217"/>
      <c r="V868" s="217"/>
      <c r="W868" s="217"/>
      <c r="X868" s="217"/>
      <c r="Y868" s="217"/>
      <c r="Z868" s="217"/>
      <c r="AA868" s="217"/>
    </row>
    <row r="869" spans="1:27" ht="15.75" customHeight="1" x14ac:dyDescent="0.2">
      <c r="A869" s="217"/>
      <c r="B869" s="217"/>
      <c r="C869" s="219"/>
      <c r="D869" s="217"/>
      <c r="E869" s="217"/>
      <c r="F869" s="220"/>
      <c r="G869" s="220"/>
      <c r="H869" s="220"/>
      <c r="I869" s="220"/>
      <c r="J869" s="220"/>
      <c r="K869" s="220"/>
      <c r="L869" s="220"/>
      <c r="M869" s="220"/>
      <c r="N869" s="220"/>
      <c r="O869" s="220"/>
      <c r="P869" s="217"/>
      <c r="Q869" s="217"/>
      <c r="R869" s="217"/>
      <c r="S869" s="217"/>
      <c r="T869" s="217"/>
      <c r="U869" s="217"/>
      <c r="V869" s="217"/>
      <c r="W869" s="217"/>
      <c r="X869" s="217"/>
      <c r="Y869" s="217"/>
      <c r="Z869" s="217"/>
      <c r="AA869" s="217"/>
    </row>
    <row r="870" spans="1:27" ht="15.75" customHeight="1" x14ac:dyDescent="0.2">
      <c r="A870" s="217"/>
      <c r="B870" s="217"/>
      <c r="C870" s="219"/>
      <c r="D870" s="217"/>
      <c r="E870" s="217"/>
      <c r="F870" s="220"/>
      <c r="G870" s="220"/>
      <c r="H870" s="220"/>
      <c r="I870" s="220"/>
      <c r="J870" s="220"/>
      <c r="K870" s="220"/>
      <c r="L870" s="220"/>
      <c r="M870" s="220"/>
      <c r="N870" s="220"/>
      <c r="O870" s="220"/>
      <c r="P870" s="217"/>
      <c r="Q870" s="217"/>
      <c r="R870" s="217"/>
      <c r="S870" s="217"/>
      <c r="T870" s="217"/>
      <c r="U870" s="217"/>
      <c r="V870" s="217"/>
      <c r="W870" s="217"/>
      <c r="X870" s="217"/>
      <c r="Y870" s="217"/>
      <c r="Z870" s="217"/>
      <c r="AA870" s="217"/>
    </row>
    <row r="871" spans="1:27" ht="15.75" customHeight="1" x14ac:dyDescent="0.2">
      <c r="A871" s="217"/>
      <c r="B871" s="217"/>
      <c r="C871" s="219"/>
      <c r="D871" s="217"/>
      <c r="E871" s="217"/>
      <c r="F871" s="220"/>
      <c r="G871" s="220"/>
      <c r="H871" s="220"/>
      <c r="I871" s="220"/>
      <c r="J871" s="220"/>
      <c r="K871" s="220"/>
      <c r="L871" s="220"/>
      <c r="M871" s="220"/>
      <c r="N871" s="220"/>
      <c r="O871" s="220"/>
      <c r="P871" s="217"/>
      <c r="Q871" s="217"/>
      <c r="R871" s="217"/>
      <c r="S871" s="217"/>
      <c r="T871" s="217"/>
      <c r="U871" s="217"/>
      <c r="V871" s="217"/>
      <c r="W871" s="217"/>
      <c r="X871" s="217"/>
      <c r="Y871" s="217"/>
      <c r="Z871" s="217"/>
      <c r="AA871" s="217"/>
    </row>
    <row r="872" spans="1:27" ht="15.75" customHeight="1" x14ac:dyDescent="0.2">
      <c r="A872" s="217"/>
      <c r="B872" s="217"/>
      <c r="C872" s="219"/>
      <c r="D872" s="217"/>
      <c r="E872" s="217"/>
      <c r="F872" s="220"/>
      <c r="G872" s="220"/>
      <c r="H872" s="220"/>
      <c r="I872" s="220"/>
      <c r="J872" s="220"/>
      <c r="K872" s="220"/>
      <c r="L872" s="220"/>
      <c r="M872" s="220"/>
      <c r="N872" s="220"/>
      <c r="O872" s="220"/>
      <c r="P872" s="217"/>
      <c r="Q872" s="217"/>
      <c r="R872" s="217"/>
      <c r="S872" s="217"/>
      <c r="T872" s="217"/>
      <c r="U872" s="217"/>
      <c r="V872" s="217"/>
      <c r="W872" s="217"/>
      <c r="X872" s="217"/>
      <c r="Y872" s="217"/>
      <c r="Z872" s="217"/>
      <c r="AA872" s="217"/>
    </row>
    <row r="873" spans="1:27" ht="15.75" customHeight="1" x14ac:dyDescent="0.2">
      <c r="A873" s="217"/>
      <c r="B873" s="217"/>
      <c r="C873" s="219"/>
      <c r="D873" s="217"/>
      <c r="E873" s="217"/>
      <c r="F873" s="220"/>
      <c r="G873" s="220"/>
      <c r="H873" s="220"/>
      <c r="I873" s="220"/>
      <c r="J873" s="220"/>
      <c r="K873" s="220"/>
      <c r="L873" s="220"/>
      <c r="M873" s="220"/>
      <c r="N873" s="220"/>
      <c r="O873" s="220"/>
      <c r="P873" s="217"/>
      <c r="Q873" s="217"/>
      <c r="R873" s="217"/>
      <c r="S873" s="217"/>
      <c r="T873" s="217"/>
      <c r="U873" s="217"/>
      <c r="V873" s="217"/>
      <c r="W873" s="217"/>
      <c r="X873" s="217"/>
      <c r="Y873" s="217"/>
      <c r="Z873" s="217"/>
      <c r="AA873" s="217"/>
    </row>
    <row r="874" spans="1:27" ht="15.75" customHeight="1" x14ac:dyDescent="0.2">
      <c r="A874" s="217"/>
      <c r="B874" s="217"/>
      <c r="C874" s="219"/>
      <c r="D874" s="217"/>
      <c r="E874" s="217"/>
      <c r="F874" s="220"/>
      <c r="G874" s="220"/>
      <c r="H874" s="220"/>
      <c r="I874" s="220"/>
      <c r="J874" s="220"/>
      <c r="K874" s="220"/>
      <c r="L874" s="220"/>
      <c r="M874" s="220"/>
      <c r="N874" s="220"/>
      <c r="O874" s="220"/>
      <c r="P874" s="217"/>
      <c r="Q874" s="217"/>
      <c r="R874" s="217"/>
      <c r="S874" s="217"/>
      <c r="T874" s="217"/>
      <c r="U874" s="217"/>
      <c r="V874" s="217"/>
      <c r="W874" s="217"/>
      <c r="X874" s="217"/>
      <c r="Y874" s="217"/>
      <c r="Z874" s="217"/>
      <c r="AA874" s="217"/>
    </row>
    <row r="875" spans="1:27" ht="15.75" customHeight="1" x14ac:dyDescent="0.2">
      <c r="A875" s="217"/>
      <c r="B875" s="217"/>
      <c r="C875" s="219"/>
      <c r="D875" s="217"/>
      <c r="E875" s="217"/>
      <c r="F875" s="220"/>
      <c r="G875" s="220"/>
      <c r="H875" s="220"/>
      <c r="I875" s="220"/>
      <c r="J875" s="220"/>
      <c r="K875" s="220"/>
      <c r="L875" s="220"/>
      <c r="M875" s="220"/>
      <c r="N875" s="220"/>
      <c r="O875" s="220"/>
      <c r="P875" s="217"/>
      <c r="Q875" s="217"/>
      <c r="R875" s="217"/>
      <c r="S875" s="217"/>
      <c r="T875" s="217"/>
      <c r="U875" s="217"/>
      <c r="V875" s="217"/>
      <c r="W875" s="217"/>
      <c r="X875" s="217"/>
      <c r="Y875" s="217"/>
      <c r="Z875" s="217"/>
      <c r="AA875" s="217"/>
    </row>
    <row r="876" spans="1:27" ht="15.75" customHeight="1" x14ac:dyDescent="0.2">
      <c r="A876" s="217"/>
      <c r="B876" s="217"/>
      <c r="C876" s="219"/>
      <c r="D876" s="217"/>
      <c r="E876" s="217"/>
      <c r="F876" s="220"/>
      <c r="G876" s="220"/>
      <c r="H876" s="220"/>
      <c r="I876" s="220"/>
      <c r="J876" s="220"/>
      <c r="K876" s="220"/>
      <c r="L876" s="220"/>
      <c r="M876" s="220"/>
      <c r="N876" s="220"/>
      <c r="O876" s="220"/>
      <c r="P876" s="217"/>
      <c r="Q876" s="217"/>
      <c r="R876" s="217"/>
      <c r="S876" s="217"/>
      <c r="T876" s="217"/>
      <c r="U876" s="217"/>
      <c r="V876" s="217"/>
      <c r="W876" s="217"/>
      <c r="X876" s="217"/>
      <c r="Y876" s="217"/>
      <c r="Z876" s="217"/>
      <c r="AA876" s="217"/>
    </row>
    <row r="877" spans="1:27" ht="15.75" customHeight="1" x14ac:dyDescent="0.2">
      <c r="A877" s="217"/>
      <c r="B877" s="217"/>
      <c r="C877" s="219"/>
      <c r="D877" s="217"/>
      <c r="E877" s="217"/>
      <c r="F877" s="220"/>
      <c r="G877" s="220"/>
      <c r="H877" s="220"/>
      <c r="I877" s="220"/>
      <c r="J877" s="220"/>
      <c r="K877" s="220"/>
      <c r="L877" s="220"/>
      <c r="M877" s="220"/>
      <c r="N877" s="220"/>
      <c r="O877" s="220"/>
      <c r="P877" s="217"/>
      <c r="Q877" s="217"/>
      <c r="R877" s="217"/>
      <c r="S877" s="217"/>
      <c r="T877" s="217"/>
      <c r="U877" s="217"/>
      <c r="V877" s="217"/>
      <c r="W877" s="217"/>
      <c r="X877" s="217"/>
      <c r="Y877" s="217"/>
      <c r="Z877" s="217"/>
      <c r="AA877" s="217"/>
    </row>
    <row r="878" spans="1:27" ht="15.75" customHeight="1" x14ac:dyDescent="0.2">
      <c r="A878" s="217"/>
      <c r="B878" s="217"/>
      <c r="C878" s="219"/>
      <c r="D878" s="217"/>
      <c r="E878" s="217"/>
      <c r="F878" s="220"/>
      <c r="G878" s="220"/>
      <c r="H878" s="220"/>
      <c r="I878" s="220"/>
      <c r="J878" s="220"/>
      <c r="K878" s="220"/>
      <c r="L878" s="220"/>
      <c r="M878" s="220"/>
      <c r="N878" s="220"/>
      <c r="O878" s="220"/>
      <c r="P878" s="217"/>
      <c r="Q878" s="217"/>
      <c r="R878" s="217"/>
      <c r="S878" s="217"/>
      <c r="T878" s="217"/>
      <c r="U878" s="217"/>
      <c r="V878" s="217"/>
      <c r="W878" s="217"/>
      <c r="X878" s="217"/>
      <c r="Y878" s="217"/>
      <c r="Z878" s="217"/>
      <c r="AA878" s="217"/>
    </row>
    <row r="879" spans="1:27" ht="15.75" customHeight="1" x14ac:dyDescent="0.2">
      <c r="A879" s="217"/>
      <c r="B879" s="217"/>
      <c r="C879" s="219"/>
      <c r="D879" s="217"/>
      <c r="E879" s="217"/>
      <c r="F879" s="220"/>
      <c r="G879" s="220"/>
      <c r="H879" s="220"/>
      <c r="I879" s="220"/>
      <c r="J879" s="220"/>
      <c r="K879" s="220"/>
      <c r="L879" s="220"/>
      <c r="M879" s="220"/>
      <c r="N879" s="220"/>
      <c r="O879" s="220"/>
      <c r="P879" s="217"/>
      <c r="Q879" s="217"/>
      <c r="R879" s="217"/>
      <c r="S879" s="217"/>
      <c r="T879" s="217"/>
      <c r="U879" s="217"/>
      <c r="V879" s="217"/>
      <c r="W879" s="217"/>
      <c r="X879" s="217"/>
      <c r="Y879" s="217"/>
      <c r="Z879" s="217"/>
      <c r="AA879" s="217"/>
    </row>
    <row r="880" spans="1:27" ht="15.75" customHeight="1" x14ac:dyDescent="0.2">
      <c r="A880" s="217"/>
      <c r="B880" s="217"/>
      <c r="C880" s="219"/>
      <c r="D880" s="217"/>
      <c r="E880" s="217"/>
      <c r="F880" s="220"/>
      <c r="G880" s="220"/>
      <c r="H880" s="220"/>
      <c r="I880" s="220"/>
      <c r="J880" s="220"/>
      <c r="K880" s="220"/>
      <c r="L880" s="220"/>
      <c r="M880" s="220"/>
      <c r="N880" s="220"/>
      <c r="O880" s="220"/>
      <c r="P880" s="217"/>
      <c r="Q880" s="217"/>
      <c r="R880" s="217"/>
      <c r="S880" s="217"/>
      <c r="T880" s="217"/>
      <c r="U880" s="217"/>
      <c r="V880" s="217"/>
      <c r="W880" s="217"/>
      <c r="X880" s="217"/>
      <c r="Y880" s="217"/>
      <c r="Z880" s="217"/>
      <c r="AA880" s="217"/>
    </row>
    <row r="881" spans="1:27" ht="15.75" customHeight="1" x14ac:dyDescent="0.2">
      <c r="A881" s="217"/>
      <c r="B881" s="217"/>
      <c r="C881" s="219"/>
      <c r="D881" s="217"/>
      <c r="E881" s="217"/>
      <c r="F881" s="220"/>
      <c r="G881" s="220"/>
      <c r="H881" s="220"/>
      <c r="I881" s="220"/>
      <c r="J881" s="220"/>
      <c r="K881" s="220"/>
      <c r="L881" s="220"/>
      <c r="M881" s="220"/>
      <c r="N881" s="220"/>
      <c r="O881" s="220"/>
      <c r="P881" s="217"/>
      <c r="Q881" s="217"/>
      <c r="R881" s="217"/>
      <c r="S881" s="217"/>
      <c r="T881" s="217"/>
      <c r="U881" s="217"/>
      <c r="V881" s="217"/>
      <c r="W881" s="217"/>
      <c r="X881" s="217"/>
      <c r="Y881" s="217"/>
      <c r="Z881" s="217"/>
      <c r="AA881" s="217"/>
    </row>
    <row r="882" spans="1:27" ht="15.75" customHeight="1" x14ac:dyDescent="0.2">
      <c r="A882" s="217"/>
      <c r="B882" s="217"/>
      <c r="C882" s="219"/>
      <c r="D882" s="217"/>
      <c r="E882" s="217"/>
      <c r="F882" s="220"/>
      <c r="G882" s="220"/>
      <c r="H882" s="220"/>
      <c r="I882" s="220"/>
      <c r="J882" s="220"/>
      <c r="K882" s="220"/>
      <c r="L882" s="220"/>
      <c r="M882" s="220"/>
      <c r="N882" s="220"/>
      <c r="O882" s="220"/>
      <c r="P882" s="217"/>
      <c r="Q882" s="217"/>
      <c r="R882" s="217"/>
      <c r="S882" s="217"/>
      <c r="T882" s="217"/>
      <c r="U882" s="217"/>
      <c r="V882" s="217"/>
      <c r="W882" s="217"/>
      <c r="X882" s="217"/>
      <c r="Y882" s="217"/>
      <c r="Z882" s="217"/>
      <c r="AA882" s="217"/>
    </row>
    <row r="883" spans="1:27" ht="15.75" customHeight="1" x14ac:dyDescent="0.2">
      <c r="A883" s="217"/>
      <c r="B883" s="217"/>
      <c r="C883" s="219"/>
      <c r="D883" s="217"/>
      <c r="E883" s="217"/>
      <c r="F883" s="220"/>
      <c r="G883" s="220"/>
      <c r="H883" s="220"/>
      <c r="I883" s="220"/>
      <c r="J883" s="220"/>
      <c r="K883" s="220"/>
      <c r="L883" s="220"/>
      <c r="M883" s="220"/>
      <c r="N883" s="220"/>
      <c r="O883" s="220"/>
      <c r="P883" s="217"/>
      <c r="Q883" s="217"/>
      <c r="R883" s="217"/>
      <c r="S883" s="217"/>
      <c r="T883" s="217"/>
      <c r="U883" s="217"/>
      <c r="V883" s="217"/>
      <c r="W883" s="217"/>
      <c r="X883" s="217"/>
      <c r="Y883" s="217"/>
      <c r="Z883" s="217"/>
      <c r="AA883" s="217"/>
    </row>
    <row r="884" spans="1:27" ht="15.75" customHeight="1" x14ac:dyDescent="0.2">
      <c r="A884" s="217"/>
      <c r="B884" s="217"/>
      <c r="C884" s="219"/>
      <c r="D884" s="217"/>
      <c r="E884" s="217"/>
      <c r="F884" s="220"/>
      <c r="G884" s="220"/>
      <c r="H884" s="220"/>
      <c r="I884" s="220"/>
      <c r="J884" s="220"/>
      <c r="K884" s="220"/>
      <c r="L884" s="220"/>
      <c r="M884" s="220"/>
      <c r="N884" s="220"/>
      <c r="O884" s="220"/>
      <c r="P884" s="217"/>
      <c r="Q884" s="217"/>
      <c r="R884" s="217"/>
      <c r="S884" s="217"/>
      <c r="T884" s="217"/>
      <c r="U884" s="217"/>
      <c r="V884" s="217"/>
      <c r="W884" s="217"/>
      <c r="X884" s="217"/>
      <c r="Y884" s="217"/>
      <c r="Z884" s="217"/>
      <c r="AA884" s="217"/>
    </row>
    <row r="885" spans="1:27" ht="15.75" customHeight="1" x14ac:dyDescent="0.2">
      <c r="A885" s="217"/>
      <c r="B885" s="217"/>
      <c r="C885" s="219"/>
      <c r="D885" s="217"/>
      <c r="E885" s="217"/>
      <c r="F885" s="220"/>
      <c r="G885" s="220"/>
      <c r="H885" s="220"/>
      <c r="I885" s="220"/>
      <c r="J885" s="220"/>
      <c r="K885" s="220"/>
      <c r="L885" s="220"/>
      <c r="M885" s="220"/>
      <c r="N885" s="220"/>
      <c r="O885" s="220"/>
      <c r="P885" s="217"/>
      <c r="Q885" s="217"/>
      <c r="R885" s="217"/>
      <c r="S885" s="217"/>
      <c r="T885" s="217"/>
      <c r="U885" s="217"/>
      <c r="V885" s="217"/>
      <c r="W885" s="217"/>
      <c r="X885" s="217"/>
      <c r="Y885" s="217"/>
      <c r="Z885" s="217"/>
      <c r="AA885" s="217"/>
    </row>
    <row r="886" spans="1:27" ht="15.75" customHeight="1" x14ac:dyDescent="0.2">
      <c r="A886" s="217"/>
      <c r="B886" s="217"/>
      <c r="C886" s="219"/>
      <c r="D886" s="217"/>
      <c r="E886" s="217"/>
      <c r="F886" s="220"/>
      <c r="G886" s="220"/>
      <c r="H886" s="220"/>
      <c r="I886" s="220"/>
      <c r="J886" s="220"/>
      <c r="K886" s="220"/>
      <c r="L886" s="220"/>
      <c r="M886" s="220"/>
      <c r="N886" s="220"/>
      <c r="O886" s="220"/>
      <c r="P886" s="217"/>
      <c r="Q886" s="217"/>
      <c r="R886" s="217"/>
      <c r="S886" s="217"/>
      <c r="T886" s="217"/>
      <c r="U886" s="217"/>
      <c r="V886" s="217"/>
      <c r="W886" s="217"/>
      <c r="X886" s="217"/>
      <c r="Y886" s="217"/>
      <c r="Z886" s="217"/>
      <c r="AA886" s="217"/>
    </row>
    <row r="887" spans="1:27" ht="15.75" customHeight="1" x14ac:dyDescent="0.2">
      <c r="A887" s="217"/>
      <c r="B887" s="217"/>
      <c r="C887" s="219"/>
      <c r="D887" s="217"/>
      <c r="E887" s="217"/>
      <c r="F887" s="220"/>
      <c r="G887" s="220"/>
      <c r="H887" s="220"/>
      <c r="I887" s="220"/>
      <c r="J887" s="220"/>
      <c r="K887" s="220"/>
      <c r="L887" s="220"/>
      <c r="M887" s="220"/>
      <c r="N887" s="220"/>
      <c r="O887" s="220"/>
      <c r="P887" s="217"/>
      <c r="Q887" s="217"/>
      <c r="R887" s="217"/>
      <c r="S887" s="217"/>
      <c r="T887" s="217"/>
      <c r="U887" s="217"/>
      <c r="V887" s="217"/>
      <c r="W887" s="217"/>
      <c r="X887" s="217"/>
      <c r="Y887" s="217"/>
      <c r="Z887" s="217"/>
      <c r="AA887" s="217"/>
    </row>
    <row r="888" spans="1:27" ht="15.75" customHeight="1" x14ac:dyDescent="0.2">
      <c r="A888" s="217"/>
      <c r="B888" s="217"/>
      <c r="C888" s="219"/>
      <c r="D888" s="217"/>
      <c r="E888" s="217"/>
      <c r="F888" s="220"/>
      <c r="G888" s="220"/>
      <c r="H888" s="220"/>
      <c r="I888" s="220"/>
      <c r="J888" s="220"/>
      <c r="K888" s="220"/>
      <c r="L888" s="220"/>
      <c r="M888" s="220"/>
      <c r="N888" s="220"/>
      <c r="O888" s="220"/>
      <c r="P888" s="217"/>
      <c r="Q888" s="217"/>
      <c r="R888" s="217"/>
      <c r="S888" s="217"/>
      <c r="T888" s="217"/>
      <c r="U888" s="217"/>
      <c r="V888" s="217"/>
      <c r="W888" s="217"/>
      <c r="X888" s="217"/>
      <c r="Y888" s="217"/>
      <c r="Z888" s="217"/>
      <c r="AA888" s="217"/>
    </row>
    <row r="889" spans="1:27" ht="15.75" customHeight="1" x14ac:dyDescent="0.2">
      <c r="A889" s="217"/>
      <c r="B889" s="217"/>
      <c r="C889" s="219"/>
      <c r="D889" s="217"/>
      <c r="E889" s="217"/>
      <c r="F889" s="220"/>
      <c r="G889" s="220"/>
      <c r="H889" s="220"/>
      <c r="I889" s="220"/>
      <c r="J889" s="220"/>
      <c r="K889" s="220"/>
      <c r="L889" s="220"/>
      <c r="M889" s="220"/>
      <c r="N889" s="220"/>
      <c r="O889" s="220"/>
      <c r="P889" s="217"/>
      <c r="Q889" s="217"/>
      <c r="R889" s="217"/>
      <c r="S889" s="217"/>
      <c r="T889" s="217"/>
      <c r="U889" s="217"/>
      <c r="V889" s="217"/>
      <c r="W889" s="217"/>
      <c r="X889" s="217"/>
      <c r="Y889" s="217"/>
      <c r="Z889" s="217"/>
      <c r="AA889" s="217"/>
    </row>
    <row r="890" spans="1:27" ht="15.75" customHeight="1" x14ac:dyDescent="0.2">
      <c r="A890" s="217"/>
      <c r="B890" s="217"/>
      <c r="C890" s="219"/>
      <c r="D890" s="217"/>
      <c r="E890" s="217"/>
      <c r="F890" s="220"/>
      <c r="G890" s="220"/>
      <c r="H890" s="220"/>
      <c r="I890" s="220"/>
      <c r="J890" s="220"/>
      <c r="K890" s="220"/>
      <c r="L890" s="220"/>
      <c r="M890" s="220"/>
      <c r="N890" s="220"/>
      <c r="O890" s="220"/>
      <c r="P890" s="217"/>
      <c r="Q890" s="217"/>
      <c r="R890" s="217"/>
      <c r="S890" s="217"/>
      <c r="T890" s="217"/>
      <c r="U890" s="217"/>
      <c r="V890" s="217"/>
      <c r="W890" s="217"/>
      <c r="X890" s="217"/>
      <c r="Y890" s="217"/>
      <c r="Z890" s="217"/>
      <c r="AA890" s="217"/>
    </row>
    <row r="891" spans="1:27" ht="15.75" customHeight="1" x14ac:dyDescent="0.2">
      <c r="A891" s="217"/>
      <c r="B891" s="217"/>
      <c r="C891" s="219"/>
      <c r="D891" s="217"/>
      <c r="E891" s="217"/>
      <c r="F891" s="220"/>
      <c r="G891" s="220"/>
      <c r="H891" s="220"/>
      <c r="I891" s="220"/>
      <c r="J891" s="220"/>
      <c r="K891" s="220"/>
      <c r="L891" s="220"/>
      <c r="M891" s="220"/>
      <c r="N891" s="220"/>
      <c r="O891" s="220"/>
      <c r="P891" s="217"/>
      <c r="Q891" s="217"/>
      <c r="R891" s="217"/>
      <c r="S891" s="217"/>
      <c r="T891" s="217"/>
      <c r="U891" s="217"/>
      <c r="V891" s="217"/>
      <c r="W891" s="217"/>
      <c r="X891" s="217"/>
      <c r="Y891" s="217"/>
      <c r="Z891" s="217"/>
      <c r="AA891" s="217"/>
    </row>
    <row r="892" spans="1:27" ht="15.75" customHeight="1" x14ac:dyDescent="0.2">
      <c r="A892" s="217"/>
      <c r="B892" s="217"/>
      <c r="C892" s="219"/>
      <c r="D892" s="217"/>
      <c r="E892" s="217"/>
      <c r="F892" s="220"/>
      <c r="G892" s="220"/>
      <c r="H892" s="220"/>
      <c r="I892" s="220"/>
      <c r="J892" s="220"/>
      <c r="K892" s="220"/>
      <c r="L892" s="220"/>
      <c r="M892" s="220"/>
      <c r="N892" s="220"/>
      <c r="O892" s="220"/>
      <c r="P892" s="217"/>
      <c r="Q892" s="217"/>
      <c r="R892" s="217"/>
      <c r="S892" s="217"/>
      <c r="T892" s="217"/>
      <c r="U892" s="217"/>
      <c r="V892" s="217"/>
      <c r="W892" s="217"/>
      <c r="X892" s="217"/>
      <c r="Y892" s="217"/>
      <c r="Z892" s="217"/>
      <c r="AA892" s="217"/>
    </row>
    <row r="893" spans="1:27" ht="15.75" customHeight="1" x14ac:dyDescent="0.2">
      <c r="A893" s="217"/>
      <c r="B893" s="217"/>
      <c r="C893" s="219"/>
      <c r="D893" s="217"/>
      <c r="E893" s="217"/>
      <c r="F893" s="220"/>
      <c r="G893" s="220"/>
      <c r="H893" s="220"/>
      <c r="I893" s="220"/>
      <c r="J893" s="220"/>
      <c r="K893" s="220"/>
      <c r="L893" s="220"/>
      <c r="M893" s="220"/>
      <c r="N893" s="220"/>
      <c r="O893" s="220"/>
      <c r="P893" s="217"/>
      <c r="Q893" s="217"/>
      <c r="R893" s="217"/>
      <c r="S893" s="217"/>
      <c r="T893" s="217"/>
      <c r="U893" s="217"/>
      <c r="V893" s="217"/>
      <c r="W893" s="217"/>
      <c r="X893" s="217"/>
      <c r="Y893" s="217"/>
      <c r="Z893" s="217"/>
      <c r="AA893" s="217"/>
    </row>
    <row r="894" spans="1:27" ht="15.75" customHeight="1" x14ac:dyDescent="0.2">
      <c r="A894" s="217"/>
      <c r="B894" s="217"/>
      <c r="C894" s="219"/>
      <c r="D894" s="217"/>
      <c r="E894" s="217"/>
      <c r="F894" s="220"/>
      <c r="G894" s="220"/>
      <c r="H894" s="220"/>
      <c r="I894" s="220"/>
      <c r="J894" s="220"/>
      <c r="K894" s="220"/>
      <c r="L894" s="220"/>
      <c r="M894" s="220"/>
      <c r="N894" s="220"/>
      <c r="O894" s="220"/>
      <c r="P894" s="217"/>
      <c r="Q894" s="217"/>
      <c r="R894" s="217"/>
      <c r="S894" s="217"/>
      <c r="T894" s="217"/>
      <c r="U894" s="217"/>
      <c r="V894" s="217"/>
      <c r="W894" s="217"/>
      <c r="X894" s="217"/>
      <c r="Y894" s="217"/>
      <c r="Z894" s="217"/>
      <c r="AA894" s="217"/>
    </row>
    <row r="895" spans="1:27" ht="15.75" customHeight="1" x14ac:dyDescent="0.2">
      <c r="A895" s="217"/>
      <c r="B895" s="217"/>
      <c r="C895" s="219"/>
      <c r="D895" s="217"/>
      <c r="E895" s="217"/>
      <c r="F895" s="220"/>
      <c r="G895" s="220"/>
      <c r="H895" s="220"/>
      <c r="I895" s="220"/>
      <c r="J895" s="220"/>
      <c r="K895" s="220"/>
      <c r="L895" s="220"/>
      <c r="M895" s="220"/>
      <c r="N895" s="220"/>
      <c r="O895" s="220"/>
      <c r="P895" s="217"/>
      <c r="Q895" s="217"/>
      <c r="R895" s="217"/>
      <c r="S895" s="217"/>
      <c r="T895" s="217"/>
      <c r="U895" s="217"/>
      <c r="V895" s="217"/>
      <c r="W895" s="217"/>
      <c r="X895" s="217"/>
      <c r="Y895" s="217"/>
      <c r="Z895" s="217"/>
      <c r="AA895" s="217"/>
    </row>
    <row r="896" spans="1:27" ht="15.75" customHeight="1" x14ac:dyDescent="0.2">
      <c r="A896" s="217"/>
      <c r="B896" s="217"/>
      <c r="C896" s="219"/>
      <c r="D896" s="217"/>
      <c r="E896" s="217"/>
      <c r="F896" s="220"/>
      <c r="G896" s="220"/>
      <c r="H896" s="220"/>
      <c r="I896" s="220"/>
      <c r="J896" s="220"/>
      <c r="K896" s="220"/>
      <c r="L896" s="220"/>
      <c r="M896" s="220"/>
      <c r="N896" s="220"/>
      <c r="O896" s="220"/>
      <c r="P896" s="217"/>
      <c r="Q896" s="217"/>
      <c r="R896" s="217"/>
      <c r="S896" s="217"/>
      <c r="T896" s="217"/>
      <c r="U896" s="217"/>
      <c r="V896" s="217"/>
      <c r="W896" s="217"/>
      <c r="X896" s="217"/>
      <c r="Y896" s="217"/>
      <c r="Z896" s="217"/>
      <c r="AA896" s="217"/>
    </row>
    <row r="897" spans="1:27" ht="15.75" customHeight="1" x14ac:dyDescent="0.2">
      <c r="A897" s="217"/>
      <c r="B897" s="217"/>
      <c r="C897" s="219"/>
      <c r="D897" s="217"/>
      <c r="E897" s="217"/>
      <c r="F897" s="220"/>
      <c r="G897" s="220"/>
      <c r="H897" s="220"/>
      <c r="I897" s="220"/>
      <c r="J897" s="220"/>
      <c r="K897" s="220"/>
      <c r="L897" s="220"/>
      <c r="M897" s="220"/>
      <c r="N897" s="220"/>
      <c r="O897" s="220"/>
      <c r="P897" s="217"/>
      <c r="Q897" s="217"/>
      <c r="R897" s="217"/>
      <c r="S897" s="217"/>
      <c r="T897" s="217"/>
      <c r="U897" s="217"/>
      <c r="V897" s="217"/>
      <c r="W897" s="217"/>
      <c r="X897" s="217"/>
      <c r="Y897" s="217"/>
      <c r="Z897" s="217"/>
      <c r="AA897" s="217"/>
    </row>
    <row r="898" spans="1:27" ht="15.75" customHeight="1" x14ac:dyDescent="0.2">
      <c r="A898" s="217"/>
      <c r="B898" s="217"/>
      <c r="C898" s="219"/>
      <c r="D898" s="217"/>
      <c r="E898" s="217"/>
      <c r="F898" s="220"/>
      <c r="G898" s="220"/>
      <c r="H898" s="220"/>
      <c r="I898" s="220"/>
      <c r="J898" s="220"/>
      <c r="K898" s="220"/>
      <c r="L898" s="220"/>
      <c r="M898" s="220"/>
      <c r="N898" s="220"/>
      <c r="O898" s="220"/>
      <c r="P898" s="217"/>
      <c r="Q898" s="217"/>
      <c r="R898" s="217"/>
      <c r="S898" s="217"/>
      <c r="T898" s="217"/>
      <c r="U898" s="217"/>
      <c r="V898" s="217"/>
      <c r="W898" s="217"/>
      <c r="X898" s="217"/>
      <c r="Y898" s="217"/>
      <c r="Z898" s="217"/>
      <c r="AA898" s="217"/>
    </row>
    <row r="899" spans="1:27" ht="15.75" customHeight="1" x14ac:dyDescent="0.2">
      <c r="A899" s="217"/>
      <c r="B899" s="217"/>
      <c r="C899" s="219"/>
      <c r="D899" s="217"/>
      <c r="E899" s="217"/>
      <c r="F899" s="220"/>
      <c r="G899" s="220"/>
      <c r="H899" s="220"/>
      <c r="I899" s="220"/>
      <c r="J899" s="220"/>
      <c r="K899" s="220"/>
      <c r="L899" s="220"/>
      <c r="M899" s="220"/>
      <c r="N899" s="220"/>
      <c r="O899" s="220"/>
      <c r="P899" s="217"/>
      <c r="Q899" s="217"/>
      <c r="R899" s="217"/>
      <c r="S899" s="217"/>
      <c r="T899" s="217"/>
      <c r="U899" s="217"/>
      <c r="V899" s="217"/>
      <c r="W899" s="217"/>
      <c r="X899" s="217"/>
      <c r="Y899" s="217"/>
      <c r="Z899" s="217"/>
      <c r="AA899" s="217"/>
    </row>
    <row r="900" spans="1:27" ht="15.75" customHeight="1" x14ac:dyDescent="0.2">
      <c r="A900" s="217"/>
      <c r="B900" s="217"/>
      <c r="C900" s="219"/>
      <c r="D900" s="217"/>
      <c r="E900" s="217"/>
      <c r="F900" s="220"/>
      <c r="G900" s="220"/>
      <c r="H900" s="220"/>
      <c r="I900" s="220"/>
      <c r="J900" s="220"/>
      <c r="K900" s="220"/>
      <c r="L900" s="220"/>
      <c r="M900" s="220"/>
      <c r="N900" s="220"/>
      <c r="O900" s="220"/>
      <c r="P900" s="217"/>
      <c r="Q900" s="217"/>
      <c r="R900" s="217"/>
      <c r="S900" s="217"/>
      <c r="T900" s="217"/>
      <c r="U900" s="217"/>
      <c r="V900" s="217"/>
      <c r="W900" s="217"/>
      <c r="X900" s="217"/>
      <c r="Y900" s="217"/>
      <c r="Z900" s="217"/>
      <c r="AA900" s="217"/>
    </row>
    <row r="901" spans="1:27" ht="15.75" customHeight="1" x14ac:dyDescent="0.2">
      <c r="A901" s="217"/>
      <c r="B901" s="217"/>
      <c r="C901" s="219"/>
      <c r="D901" s="217"/>
      <c r="E901" s="217"/>
      <c r="F901" s="220"/>
      <c r="G901" s="220"/>
      <c r="H901" s="220"/>
      <c r="I901" s="220"/>
      <c r="J901" s="220"/>
      <c r="K901" s="220"/>
      <c r="L901" s="220"/>
      <c r="M901" s="220"/>
      <c r="N901" s="220"/>
      <c r="O901" s="220"/>
      <c r="P901" s="217"/>
      <c r="Q901" s="217"/>
      <c r="R901" s="217"/>
      <c r="S901" s="217"/>
      <c r="T901" s="217"/>
      <c r="U901" s="217"/>
      <c r="V901" s="217"/>
      <c r="W901" s="217"/>
      <c r="X901" s="217"/>
      <c r="Y901" s="217"/>
      <c r="Z901" s="217"/>
      <c r="AA901" s="217"/>
    </row>
    <row r="902" spans="1:27" ht="15.75" customHeight="1" x14ac:dyDescent="0.2">
      <c r="A902" s="217"/>
      <c r="B902" s="217"/>
      <c r="C902" s="219"/>
      <c r="D902" s="217"/>
      <c r="E902" s="217"/>
      <c r="F902" s="220"/>
      <c r="G902" s="220"/>
      <c r="H902" s="220"/>
      <c r="I902" s="220"/>
      <c r="J902" s="220"/>
      <c r="K902" s="220"/>
      <c r="L902" s="220"/>
      <c r="M902" s="220"/>
      <c r="N902" s="220"/>
      <c r="O902" s="220"/>
      <c r="P902" s="217"/>
      <c r="Q902" s="217"/>
      <c r="R902" s="217"/>
      <c r="S902" s="217"/>
      <c r="T902" s="217"/>
      <c r="U902" s="217"/>
      <c r="V902" s="217"/>
      <c r="W902" s="217"/>
      <c r="X902" s="217"/>
      <c r="Y902" s="217"/>
      <c r="Z902" s="217"/>
      <c r="AA902" s="217"/>
    </row>
    <row r="903" spans="1:27" ht="15.75" customHeight="1" x14ac:dyDescent="0.2">
      <c r="A903" s="217"/>
      <c r="B903" s="217"/>
      <c r="C903" s="219"/>
      <c r="D903" s="217"/>
      <c r="E903" s="217"/>
      <c r="F903" s="220"/>
      <c r="G903" s="220"/>
      <c r="H903" s="220"/>
      <c r="I903" s="220"/>
      <c r="J903" s="220"/>
      <c r="K903" s="220"/>
      <c r="L903" s="220"/>
      <c r="M903" s="220"/>
      <c r="N903" s="220"/>
      <c r="O903" s="220"/>
      <c r="P903" s="217"/>
      <c r="Q903" s="217"/>
      <c r="R903" s="217"/>
      <c r="S903" s="217"/>
      <c r="T903" s="217"/>
      <c r="U903" s="217"/>
      <c r="V903" s="217"/>
      <c r="W903" s="217"/>
      <c r="X903" s="217"/>
      <c r="Y903" s="217"/>
      <c r="Z903" s="217"/>
      <c r="AA903" s="217"/>
    </row>
    <row r="904" spans="1:27" ht="15.75" customHeight="1" x14ac:dyDescent="0.2">
      <c r="A904" s="217"/>
      <c r="B904" s="217"/>
      <c r="C904" s="219"/>
      <c r="D904" s="217"/>
      <c r="E904" s="217"/>
      <c r="F904" s="220"/>
      <c r="G904" s="220"/>
      <c r="H904" s="220"/>
      <c r="I904" s="220"/>
      <c r="J904" s="220"/>
      <c r="K904" s="220"/>
      <c r="L904" s="220"/>
      <c r="M904" s="220"/>
      <c r="N904" s="220"/>
      <c r="O904" s="220"/>
      <c r="P904" s="217"/>
      <c r="Q904" s="217"/>
      <c r="R904" s="217"/>
      <c r="S904" s="217"/>
      <c r="T904" s="217"/>
      <c r="U904" s="217"/>
      <c r="V904" s="217"/>
      <c r="W904" s="217"/>
      <c r="X904" s="217"/>
      <c r="Y904" s="217"/>
      <c r="Z904" s="217"/>
      <c r="AA904" s="217"/>
    </row>
    <row r="905" spans="1:27" ht="15.75" customHeight="1" x14ac:dyDescent="0.2">
      <c r="A905" s="217"/>
      <c r="B905" s="217"/>
      <c r="C905" s="219"/>
      <c r="D905" s="217"/>
      <c r="E905" s="217"/>
      <c r="F905" s="220"/>
      <c r="G905" s="220"/>
      <c r="H905" s="220"/>
      <c r="I905" s="220"/>
      <c r="J905" s="220"/>
      <c r="K905" s="220"/>
      <c r="L905" s="220"/>
      <c r="M905" s="220"/>
      <c r="N905" s="220"/>
      <c r="O905" s="220"/>
      <c r="P905" s="217"/>
      <c r="Q905" s="217"/>
      <c r="R905" s="217"/>
      <c r="S905" s="217"/>
      <c r="T905" s="217"/>
      <c r="U905" s="217"/>
      <c r="V905" s="217"/>
      <c r="W905" s="217"/>
      <c r="X905" s="217"/>
      <c r="Y905" s="217"/>
      <c r="Z905" s="217"/>
      <c r="AA905" s="217"/>
    </row>
    <row r="906" spans="1:27" ht="15.75" customHeight="1" x14ac:dyDescent="0.2">
      <c r="A906" s="217"/>
      <c r="B906" s="217"/>
      <c r="C906" s="219"/>
      <c r="D906" s="217"/>
      <c r="E906" s="217"/>
      <c r="F906" s="220"/>
      <c r="G906" s="220"/>
      <c r="H906" s="220"/>
      <c r="I906" s="220"/>
      <c r="J906" s="220"/>
      <c r="K906" s="220"/>
      <c r="L906" s="220"/>
      <c r="M906" s="220"/>
      <c r="N906" s="220"/>
      <c r="O906" s="220"/>
      <c r="P906" s="217"/>
      <c r="Q906" s="217"/>
      <c r="R906" s="217"/>
      <c r="S906" s="217"/>
      <c r="T906" s="217"/>
      <c r="U906" s="217"/>
      <c r="V906" s="217"/>
      <c r="W906" s="217"/>
      <c r="X906" s="217"/>
      <c r="Y906" s="217"/>
      <c r="Z906" s="217"/>
      <c r="AA906" s="217"/>
    </row>
    <row r="907" spans="1:27" ht="15.75" customHeight="1" x14ac:dyDescent="0.2">
      <c r="A907" s="217"/>
      <c r="B907" s="217"/>
      <c r="C907" s="219"/>
      <c r="D907" s="217"/>
      <c r="E907" s="217"/>
      <c r="F907" s="220"/>
      <c r="G907" s="220"/>
      <c r="H907" s="220"/>
      <c r="I907" s="220"/>
      <c r="J907" s="220"/>
      <c r="K907" s="220"/>
      <c r="L907" s="220"/>
      <c r="M907" s="220"/>
      <c r="N907" s="220"/>
      <c r="O907" s="220"/>
      <c r="P907" s="217"/>
      <c r="Q907" s="217"/>
      <c r="R907" s="217"/>
      <c r="S907" s="217"/>
      <c r="T907" s="217"/>
      <c r="U907" s="217"/>
      <c r="V907" s="217"/>
      <c r="W907" s="217"/>
      <c r="X907" s="217"/>
      <c r="Y907" s="217"/>
      <c r="Z907" s="217"/>
      <c r="AA907" s="217"/>
    </row>
    <row r="908" spans="1:27" ht="15.75" customHeight="1" x14ac:dyDescent="0.2">
      <c r="A908" s="217"/>
      <c r="B908" s="217"/>
      <c r="C908" s="219"/>
      <c r="D908" s="217"/>
      <c r="E908" s="217"/>
      <c r="F908" s="220"/>
      <c r="G908" s="220"/>
      <c r="H908" s="220"/>
      <c r="I908" s="220"/>
      <c r="J908" s="220"/>
      <c r="K908" s="220"/>
      <c r="L908" s="220"/>
      <c r="M908" s="220"/>
      <c r="N908" s="220"/>
      <c r="O908" s="220"/>
      <c r="P908" s="217"/>
      <c r="Q908" s="217"/>
      <c r="R908" s="217"/>
      <c r="S908" s="217"/>
      <c r="T908" s="217"/>
      <c r="U908" s="217"/>
      <c r="V908" s="217"/>
      <c r="W908" s="217"/>
      <c r="X908" s="217"/>
      <c r="Y908" s="217"/>
      <c r="Z908" s="217"/>
      <c r="AA908" s="217"/>
    </row>
    <row r="909" spans="1:27" ht="15.75" customHeight="1" x14ac:dyDescent="0.2">
      <c r="A909" s="217"/>
      <c r="B909" s="217"/>
      <c r="C909" s="219"/>
      <c r="D909" s="217"/>
      <c r="E909" s="217"/>
      <c r="F909" s="220"/>
      <c r="G909" s="220"/>
      <c r="H909" s="220"/>
      <c r="I909" s="220"/>
      <c r="J909" s="220"/>
      <c r="K909" s="220"/>
      <c r="L909" s="220"/>
      <c r="M909" s="220"/>
      <c r="N909" s="220"/>
      <c r="O909" s="220"/>
      <c r="P909" s="217"/>
      <c r="Q909" s="217"/>
      <c r="R909" s="217"/>
      <c r="S909" s="217"/>
      <c r="T909" s="217"/>
      <c r="U909" s="217"/>
      <c r="V909" s="217"/>
      <c r="W909" s="217"/>
      <c r="X909" s="217"/>
      <c r="Y909" s="217"/>
      <c r="Z909" s="217"/>
      <c r="AA909" s="217"/>
    </row>
    <row r="910" spans="1:27" ht="15.75" customHeight="1" x14ac:dyDescent="0.2">
      <c r="A910" s="217"/>
      <c r="B910" s="217"/>
      <c r="C910" s="219"/>
      <c r="D910" s="217"/>
      <c r="E910" s="217"/>
      <c r="F910" s="220"/>
      <c r="G910" s="220"/>
      <c r="H910" s="220"/>
      <c r="I910" s="220"/>
      <c r="J910" s="220"/>
      <c r="K910" s="220"/>
      <c r="L910" s="220"/>
      <c r="M910" s="220"/>
      <c r="N910" s="220"/>
      <c r="O910" s="220"/>
      <c r="P910" s="217"/>
      <c r="Q910" s="217"/>
      <c r="R910" s="217"/>
      <c r="S910" s="217"/>
      <c r="T910" s="217"/>
      <c r="U910" s="217"/>
      <c r="V910" s="217"/>
      <c r="W910" s="217"/>
      <c r="X910" s="217"/>
      <c r="Y910" s="217"/>
      <c r="Z910" s="217"/>
      <c r="AA910" s="217"/>
    </row>
    <row r="911" spans="1:27" ht="15.75" customHeight="1" x14ac:dyDescent="0.2">
      <c r="A911" s="217"/>
      <c r="B911" s="217"/>
      <c r="C911" s="219"/>
      <c r="D911" s="217"/>
      <c r="E911" s="217"/>
      <c r="F911" s="220"/>
      <c r="G911" s="220"/>
      <c r="H911" s="220"/>
      <c r="I911" s="220"/>
      <c r="J911" s="220"/>
      <c r="K911" s="220"/>
      <c r="L911" s="220"/>
      <c r="M911" s="220"/>
      <c r="N911" s="220"/>
      <c r="O911" s="220"/>
      <c r="P911" s="217"/>
      <c r="Q911" s="217"/>
      <c r="R911" s="217"/>
      <c r="S911" s="217"/>
      <c r="T911" s="217"/>
      <c r="U911" s="217"/>
      <c r="V911" s="217"/>
      <c r="W911" s="217"/>
      <c r="X911" s="217"/>
      <c r="Y911" s="217"/>
      <c r="Z911" s="217"/>
      <c r="AA911" s="217"/>
    </row>
    <row r="912" spans="1:27" ht="15.75" customHeight="1" x14ac:dyDescent="0.2">
      <c r="A912" s="217"/>
      <c r="B912" s="217"/>
      <c r="C912" s="219"/>
      <c r="D912" s="217"/>
      <c r="E912" s="217"/>
      <c r="F912" s="220"/>
      <c r="G912" s="220"/>
      <c r="H912" s="220"/>
      <c r="I912" s="220"/>
      <c r="J912" s="220"/>
      <c r="K912" s="220"/>
      <c r="L912" s="220"/>
      <c r="M912" s="220"/>
      <c r="N912" s="220"/>
      <c r="O912" s="220"/>
      <c r="P912" s="217"/>
      <c r="Q912" s="217"/>
      <c r="R912" s="217"/>
      <c r="S912" s="217"/>
      <c r="T912" s="217"/>
      <c r="U912" s="217"/>
      <c r="V912" s="217"/>
      <c r="W912" s="217"/>
      <c r="X912" s="217"/>
      <c r="Y912" s="217"/>
      <c r="Z912" s="217"/>
      <c r="AA912" s="217"/>
    </row>
    <row r="913" spans="1:27" ht="15.75" customHeight="1" x14ac:dyDescent="0.2">
      <c r="A913" s="217"/>
      <c r="B913" s="217"/>
      <c r="C913" s="219"/>
      <c r="D913" s="217"/>
      <c r="E913" s="217"/>
      <c r="F913" s="220"/>
      <c r="G913" s="220"/>
      <c r="H913" s="220"/>
      <c r="I913" s="220"/>
      <c r="J913" s="220"/>
      <c r="K913" s="220"/>
      <c r="L913" s="220"/>
      <c r="M913" s="220"/>
      <c r="N913" s="220"/>
      <c r="O913" s="220"/>
      <c r="P913" s="217"/>
      <c r="Q913" s="217"/>
      <c r="R913" s="217"/>
      <c r="S913" s="217"/>
      <c r="T913" s="217"/>
      <c r="U913" s="217"/>
      <c r="V913" s="217"/>
      <c r="W913" s="217"/>
      <c r="X913" s="217"/>
      <c r="Y913" s="217"/>
      <c r="Z913" s="217"/>
      <c r="AA913" s="217"/>
    </row>
    <row r="914" spans="1:27" ht="15.75" customHeight="1" x14ac:dyDescent="0.2">
      <c r="A914" s="217"/>
      <c r="B914" s="217"/>
      <c r="C914" s="219"/>
      <c r="D914" s="217"/>
      <c r="E914" s="217"/>
      <c r="F914" s="220"/>
      <c r="G914" s="220"/>
      <c r="H914" s="220"/>
      <c r="I914" s="220"/>
      <c r="J914" s="220"/>
      <c r="K914" s="220"/>
      <c r="L914" s="220"/>
      <c r="M914" s="220"/>
      <c r="N914" s="220"/>
      <c r="O914" s="220"/>
      <c r="P914" s="217"/>
      <c r="Q914" s="217"/>
      <c r="R914" s="217"/>
      <c r="S914" s="217"/>
      <c r="T914" s="217"/>
      <c r="U914" s="217"/>
      <c r="V914" s="217"/>
      <c r="W914" s="217"/>
      <c r="X914" s="217"/>
      <c r="Y914" s="217"/>
      <c r="Z914" s="217"/>
      <c r="AA914" s="217"/>
    </row>
    <row r="915" spans="1:27" ht="15.75" customHeight="1" x14ac:dyDescent="0.2">
      <c r="A915" s="217"/>
      <c r="B915" s="217"/>
      <c r="C915" s="219"/>
      <c r="D915" s="217"/>
      <c r="E915" s="217"/>
      <c r="F915" s="220"/>
      <c r="G915" s="220"/>
      <c r="H915" s="220"/>
      <c r="I915" s="220"/>
      <c r="J915" s="220"/>
      <c r="K915" s="220"/>
      <c r="L915" s="220"/>
      <c r="M915" s="220"/>
      <c r="N915" s="220"/>
      <c r="O915" s="220"/>
      <c r="P915" s="217"/>
      <c r="Q915" s="217"/>
      <c r="R915" s="217"/>
      <c r="S915" s="217"/>
      <c r="T915" s="217"/>
      <c r="U915" s="217"/>
      <c r="V915" s="217"/>
      <c r="W915" s="217"/>
      <c r="X915" s="217"/>
      <c r="Y915" s="217"/>
      <c r="Z915" s="217"/>
      <c r="AA915" s="217"/>
    </row>
    <row r="916" spans="1:27" ht="15.75" customHeight="1" x14ac:dyDescent="0.2">
      <c r="A916" s="217"/>
      <c r="B916" s="217"/>
      <c r="C916" s="219"/>
      <c r="D916" s="217"/>
      <c r="E916" s="217"/>
      <c r="F916" s="220"/>
      <c r="G916" s="220"/>
      <c r="H916" s="220"/>
      <c r="I916" s="220"/>
      <c r="J916" s="220"/>
      <c r="K916" s="220"/>
      <c r="L916" s="220"/>
      <c r="M916" s="220"/>
      <c r="N916" s="220"/>
      <c r="O916" s="220"/>
      <c r="P916" s="217"/>
      <c r="Q916" s="217"/>
      <c r="R916" s="217"/>
      <c r="S916" s="217"/>
      <c r="T916" s="217"/>
      <c r="U916" s="217"/>
      <c r="V916" s="217"/>
      <c r="W916" s="217"/>
      <c r="X916" s="217"/>
      <c r="Y916" s="217"/>
      <c r="Z916" s="217"/>
      <c r="AA916" s="217"/>
    </row>
    <row r="917" spans="1:27" ht="15.75" customHeight="1" x14ac:dyDescent="0.2">
      <c r="A917" s="217"/>
      <c r="B917" s="217"/>
      <c r="C917" s="219"/>
      <c r="D917" s="217"/>
      <c r="E917" s="217"/>
      <c r="F917" s="220"/>
      <c r="G917" s="220"/>
      <c r="H917" s="220"/>
      <c r="I917" s="220"/>
      <c r="J917" s="220"/>
      <c r="K917" s="220"/>
      <c r="L917" s="220"/>
      <c r="M917" s="220"/>
      <c r="N917" s="220"/>
      <c r="O917" s="220"/>
      <c r="P917" s="217"/>
      <c r="Q917" s="217"/>
      <c r="R917" s="217"/>
      <c r="S917" s="217"/>
      <c r="T917" s="217"/>
      <c r="U917" s="217"/>
      <c r="V917" s="217"/>
      <c r="W917" s="217"/>
      <c r="X917" s="217"/>
      <c r="Y917" s="217"/>
      <c r="Z917" s="217"/>
      <c r="AA917" s="217"/>
    </row>
    <row r="918" spans="1:27" ht="15.75" customHeight="1" x14ac:dyDescent="0.2">
      <c r="A918" s="217"/>
      <c r="B918" s="217"/>
      <c r="C918" s="219"/>
      <c r="D918" s="217"/>
      <c r="E918" s="217"/>
      <c r="F918" s="220"/>
      <c r="G918" s="220"/>
      <c r="H918" s="220"/>
      <c r="I918" s="220"/>
      <c r="J918" s="220"/>
      <c r="K918" s="220"/>
      <c r="L918" s="220"/>
      <c r="M918" s="220"/>
      <c r="N918" s="220"/>
      <c r="O918" s="220"/>
      <c r="P918" s="217"/>
      <c r="Q918" s="217"/>
      <c r="R918" s="217"/>
      <c r="S918" s="217"/>
      <c r="T918" s="217"/>
      <c r="U918" s="217"/>
      <c r="V918" s="217"/>
      <c r="W918" s="217"/>
      <c r="X918" s="217"/>
      <c r="Y918" s="217"/>
      <c r="Z918" s="217"/>
      <c r="AA918" s="217"/>
    </row>
    <row r="919" spans="1:27" ht="15.75" customHeight="1" x14ac:dyDescent="0.2">
      <c r="A919" s="217"/>
      <c r="B919" s="217"/>
      <c r="C919" s="219"/>
      <c r="D919" s="217"/>
      <c r="E919" s="217"/>
      <c r="F919" s="220"/>
      <c r="G919" s="220"/>
      <c r="H919" s="220"/>
      <c r="I919" s="220"/>
      <c r="J919" s="220"/>
      <c r="K919" s="220"/>
      <c r="L919" s="220"/>
      <c r="M919" s="220"/>
      <c r="N919" s="220"/>
      <c r="O919" s="220"/>
      <c r="P919" s="217"/>
      <c r="Q919" s="217"/>
      <c r="R919" s="217"/>
      <c r="S919" s="217"/>
      <c r="T919" s="217"/>
      <c r="U919" s="217"/>
      <c r="V919" s="217"/>
      <c r="W919" s="217"/>
      <c r="X919" s="217"/>
      <c r="Y919" s="217"/>
      <c r="Z919" s="217"/>
      <c r="AA919" s="217"/>
    </row>
    <row r="920" spans="1:27" ht="15.75" customHeight="1" x14ac:dyDescent="0.2">
      <c r="A920" s="217"/>
      <c r="B920" s="217"/>
      <c r="C920" s="219"/>
      <c r="D920" s="217"/>
      <c r="E920" s="217"/>
      <c r="F920" s="220"/>
      <c r="G920" s="220"/>
      <c r="H920" s="220"/>
      <c r="I920" s="220"/>
      <c r="J920" s="220"/>
      <c r="K920" s="220"/>
      <c r="L920" s="220"/>
      <c r="M920" s="220"/>
      <c r="N920" s="220"/>
      <c r="O920" s="220"/>
      <c r="P920" s="217"/>
      <c r="Q920" s="217"/>
      <c r="R920" s="217"/>
      <c r="S920" s="217"/>
      <c r="T920" s="217"/>
      <c r="U920" s="217"/>
      <c r="V920" s="217"/>
      <c r="W920" s="217"/>
      <c r="X920" s="217"/>
      <c r="Y920" s="217"/>
      <c r="Z920" s="217"/>
      <c r="AA920" s="217"/>
    </row>
    <row r="921" spans="1:27" ht="15.75" customHeight="1" x14ac:dyDescent="0.2">
      <c r="A921" s="217"/>
      <c r="B921" s="217"/>
      <c r="C921" s="219"/>
      <c r="D921" s="217"/>
      <c r="E921" s="217"/>
      <c r="F921" s="220"/>
      <c r="G921" s="220"/>
      <c r="H921" s="220"/>
      <c r="I921" s="220"/>
      <c r="J921" s="220"/>
      <c r="K921" s="220"/>
      <c r="L921" s="220"/>
      <c r="M921" s="220"/>
      <c r="N921" s="220"/>
      <c r="O921" s="220"/>
      <c r="P921" s="217"/>
      <c r="Q921" s="217"/>
      <c r="R921" s="217"/>
      <c r="S921" s="217"/>
      <c r="T921" s="217"/>
      <c r="U921" s="217"/>
      <c r="V921" s="217"/>
      <c r="W921" s="217"/>
      <c r="X921" s="217"/>
      <c r="Y921" s="217"/>
      <c r="Z921" s="217"/>
      <c r="AA921" s="217"/>
    </row>
    <row r="922" spans="1:27" ht="15.75" customHeight="1" x14ac:dyDescent="0.2">
      <c r="A922" s="217"/>
      <c r="B922" s="217"/>
      <c r="C922" s="219"/>
      <c r="D922" s="217"/>
      <c r="E922" s="217"/>
      <c r="F922" s="220"/>
      <c r="G922" s="220"/>
      <c r="H922" s="220"/>
      <c r="I922" s="220"/>
      <c r="J922" s="220"/>
      <c r="K922" s="220"/>
      <c r="L922" s="220"/>
      <c r="M922" s="220"/>
      <c r="N922" s="220"/>
      <c r="O922" s="220"/>
      <c r="P922" s="217"/>
      <c r="Q922" s="217"/>
      <c r="R922" s="217"/>
      <c r="S922" s="217"/>
      <c r="T922" s="217"/>
      <c r="U922" s="217"/>
      <c r="V922" s="217"/>
      <c r="W922" s="217"/>
      <c r="X922" s="217"/>
      <c r="Y922" s="217"/>
      <c r="Z922" s="217"/>
      <c r="AA922" s="217"/>
    </row>
    <row r="923" spans="1:27" ht="15.75" customHeight="1" x14ac:dyDescent="0.2">
      <c r="A923" s="217"/>
      <c r="B923" s="217"/>
      <c r="C923" s="219"/>
      <c r="D923" s="217"/>
      <c r="E923" s="217"/>
      <c r="F923" s="220"/>
      <c r="G923" s="220"/>
      <c r="H923" s="220"/>
      <c r="I923" s="220"/>
      <c r="J923" s="220"/>
      <c r="K923" s="220"/>
      <c r="L923" s="220"/>
      <c r="M923" s="220"/>
      <c r="N923" s="220"/>
      <c r="O923" s="220"/>
      <c r="P923" s="217"/>
      <c r="Q923" s="217"/>
      <c r="R923" s="217"/>
      <c r="S923" s="217"/>
      <c r="T923" s="217"/>
      <c r="U923" s="217"/>
      <c r="V923" s="217"/>
      <c r="W923" s="217"/>
      <c r="X923" s="217"/>
      <c r="Y923" s="217"/>
      <c r="Z923" s="217"/>
      <c r="AA923" s="217"/>
    </row>
    <row r="924" spans="1:27" ht="15.75" customHeight="1" x14ac:dyDescent="0.2">
      <c r="A924" s="217"/>
      <c r="B924" s="217"/>
      <c r="C924" s="219"/>
      <c r="D924" s="217"/>
      <c r="E924" s="217"/>
      <c r="F924" s="220"/>
      <c r="G924" s="220"/>
      <c r="H924" s="220"/>
      <c r="I924" s="220"/>
      <c r="J924" s="220"/>
      <c r="K924" s="220"/>
      <c r="L924" s="220"/>
      <c r="M924" s="220"/>
      <c r="N924" s="220"/>
      <c r="O924" s="220"/>
      <c r="P924" s="217"/>
      <c r="Q924" s="217"/>
      <c r="R924" s="217"/>
      <c r="S924" s="217"/>
      <c r="T924" s="217"/>
      <c r="U924" s="217"/>
      <c r="V924" s="217"/>
      <c r="W924" s="217"/>
      <c r="X924" s="217"/>
      <c r="Y924" s="217"/>
      <c r="Z924" s="217"/>
      <c r="AA924" s="217"/>
    </row>
    <row r="925" spans="1:27" ht="15.75" customHeight="1" x14ac:dyDescent="0.2">
      <c r="A925" s="217"/>
      <c r="B925" s="217"/>
      <c r="C925" s="219"/>
      <c r="D925" s="217"/>
      <c r="E925" s="217"/>
      <c r="F925" s="220"/>
      <c r="G925" s="220"/>
      <c r="H925" s="220"/>
      <c r="I925" s="220"/>
      <c r="J925" s="220"/>
      <c r="K925" s="220"/>
      <c r="L925" s="220"/>
      <c r="M925" s="220"/>
      <c r="N925" s="220"/>
      <c r="O925" s="220"/>
      <c r="P925" s="217"/>
      <c r="Q925" s="217"/>
      <c r="R925" s="217"/>
      <c r="S925" s="217"/>
      <c r="T925" s="217"/>
      <c r="U925" s="217"/>
      <c r="V925" s="217"/>
      <c r="W925" s="217"/>
      <c r="X925" s="217"/>
      <c r="Y925" s="217"/>
      <c r="Z925" s="217"/>
      <c r="AA925" s="217"/>
    </row>
    <row r="926" spans="1:27" ht="15.75" customHeight="1" x14ac:dyDescent="0.2">
      <c r="A926" s="217"/>
      <c r="B926" s="217"/>
      <c r="C926" s="219"/>
      <c r="D926" s="217"/>
      <c r="E926" s="217"/>
      <c r="F926" s="220"/>
      <c r="G926" s="220"/>
      <c r="H926" s="220"/>
      <c r="I926" s="220"/>
      <c r="J926" s="220"/>
      <c r="K926" s="220"/>
      <c r="L926" s="220"/>
      <c r="M926" s="220"/>
      <c r="N926" s="220"/>
      <c r="O926" s="220"/>
      <c r="P926" s="217"/>
      <c r="Q926" s="217"/>
      <c r="R926" s="217"/>
      <c r="S926" s="217"/>
      <c r="T926" s="217"/>
      <c r="U926" s="217"/>
      <c r="V926" s="217"/>
      <c r="W926" s="217"/>
      <c r="X926" s="217"/>
      <c r="Y926" s="217"/>
      <c r="Z926" s="217"/>
      <c r="AA926" s="217"/>
    </row>
    <row r="927" spans="1:27" ht="15.75" customHeight="1" x14ac:dyDescent="0.2">
      <c r="A927" s="217"/>
      <c r="B927" s="217"/>
      <c r="C927" s="219"/>
      <c r="D927" s="217"/>
      <c r="E927" s="217"/>
      <c r="F927" s="220"/>
      <c r="G927" s="220"/>
      <c r="H927" s="220"/>
      <c r="I927" s="220"/>
      <c r="J927" s="220"/>
      <c r="K927" s="220"/>
      <c r="L927" s="220"/>
      <c r="M927" s="220"/>
      <c r="N927" s="220"/>
      <c r="O927" s="220"/>
      <c r="P927" s="217"/>
      <c r="Q927" s="217"/>
      <c r="R927" s="217"/>
      <c r="S927" s="217"/>
      <c r="T927" s="217"/>
      <c r="U927" s="217"/>
      <c r="V927" s="217"/>
      <c r="W927" s="217"/>
      <c r="X927" s="217"/>
      <c r="Y927" s="217"/>
      <c r="Z927" s="217"/>
      <c r="AA927" s="217"/>
    </row>
    <row r="928" spans="1:27" ht="15.75" customHeight="1" x14ac:dyDescent="0.2">
      <c r="A928" s="217"/>
      <c r="B928" s="217"/>
      <c r="C928" s="219"/>
      <c r="D928" s="217"/>
      <c r="E928" s="217"/>
      <c r="F928" s="220"/>
      <c r="G928" s="220"/>
      <c r="H928" s="220"/>
      <c r="I928" s="220"/>
      <c r="J928" s="220"/>
      <c r="K928" s="220"/>
      <c r="L928" s="220"/>
      <c r="M928" s="220"/>
      <c r="N928" s="220"/>
      <c r="O928" s="220"/>
      <c r="P928" s="217"/>
      <c r="Q928" s="217"/>
      <c r="R928" s="217"/>
      <c r="S928" s="217"/>
      <c r="T928" s="217"/>
      <c r="U928" s="217"/>
      <c r="V928" s="217"/>
      <c r="W928" s="217"/>
      <c r="X928" s="217"/>
      <c r="Y928" s="217"/>
      <c r="Z928" s="217"/>
      <c r="AA928" s="217"/>
    </row>
    <row r="929" spans="1:27" ht="15.75" customHeight="1" x14ac:dyDescent="0.2">
      <c r="A929" s="217"/>
      <c r="B929" s="217"/>
      <c r="C929" s="219"/>
      <c r="D929" s="217"/>
      <c r="E929" s="217"/>
      <c r="F929" s="220"/>
      <c r="G929" s="220"/>
      <c r="H929" s="220"/>
      <c r="I929" s="220"/>
      <c r="J929" s="220"/>
      <c r="K929" s="220"/>
      <c r="L929" s="220"/>
      <c r="M929" s="220"/>
      <c r="N929" s="220"/>
      <c r="O929" s="220"/>
      <c r="P929" s="217"/>
      <c r="Q929" s="217"/>
      <c r="R929" s="217"/>
      <c r="S929" s="217"/>
      <c r="T929" s="217"/>
      <c r="U929" s="217"/>
      <c r="V929" s="217"/>
      <c r="W929" s="217"/>
      <c r="X929" s="217"/>
      <c r="Y929" s="217"/>
      <c r="Z929" s="217"/>
      <c r="AA929" s="217"/>
    </row>
    <row r="930" spans="1:27" ht="15.75" customHeight="1" x14ac:dyDescent="0.2">
      <c r="A930" s="217"/>
      <c r="B930" s="217"/>
      <c r="C930" s="219"/>
      <c r="D930" s="217"/>
      <c r="E930" s="217"/>
      <c r="F930" s="220"/>
      <c r="G930" s="220"/>
      <c r="H930" s="220"/>
      <c r="I930" s="220"/>
      <c r="J930" s="220"/>
      <c r="K930" s="220"/>
      <c r="L930" s="220"/>
      <c r="M930" s="220"/>
      <c r="N930" s="220"/>
      <c r="O930" s="220"/>
      <c r="P930" s="217"/>
      <c r="Q930" s="217"/>
      <c r="R930" s="217"/>
      <c r="S930" s="217"/>
      <c r="T930" s="217"/>
      <c r="U930" s="217"/>
      <c r="V930" s="217"/>
      <c r="W930" s="217"/>
      <c r="X930" s="217"/>
      <c r="Y930" s="217"/>
      <c r="Z930" s="217"/>
      <c r="AA930" s="217"/>
    </row>
    <row r="931" spans="1:27" ht="15.75" customHeight="1" x14ac:dyDescent="0.2">
      <c r="A931" s="217"/>
      <c r="B931" s="217"/>
      <c r="C931" s="219"/>
      <c r="D931" s="217"/>
      <c r="E931" s="217"/>
      <c r="F931" s="220"/>
      <c r="G931" s="220"/>
      <c r="H931" s="220"/>
      <c r="I931" s="220"/>
      <c r="J931" s="220"/>
      <c r="K931" s="220"/>
      <c r="L931" s="220"/>
      <c r="M931" s="220"/>
      <c r="N931" s="220"/>
      <c r="O931" s="220"/>
      <c r="P931" s="217"/>
      <c r="Q931" s="217"/>
      <c r="R931" s="217"/>
      <c r="S931" s="217"/>
      <c r="T931" s="217"/>
      <c r="U931" s="217"/>
      <c r="V931" s="217"/>
      <c r="W931" s="217"/>
      <c r="X931" s="217"/>
      <c r="Y931" s="217"/>
      <c r="Z931" s="217"/>
      <c r="AA931" s="217"/>
    </row>
    <row r="932" spans="1:27" ht="15.75" customHeight="1" x14ac:dyDescent="0.2">
      <c r="A932" s="217"/>
      <c r="B932" s="217"/>
      <c r="C932" s="219"/>
      <c r="D932" s="217"/>
      <c r="E932" s="217"/>
      <c r="F932" s="220"/>
      <c r="G932" s="220"/>
      <c r="H932" s="220"/>
      <c r="I932" s="220"/>
      <c r="J932" s="220"/>
      <c r="K932" s="220"/>
      <c r="L932" s="220"/>
      <c r="M932" s="220"/>
      <c r="N932" s="220"/>
      <c r="O932" s="220"/>
      <c r="P932" s="217"/>
      <c r="Q932" s="217"/>
      <c r="R932" s="217"/>
      <c r="S932" s="217"/>
      <c r="T932" s="217"/>
      <c r="U932" s="217"/>
      <c r="V932" s="217"/>
      <c r="W932" s="217"/>
      <c r="X932" s="217"/>
      <c r="Y932" s="217"/>
      <c r="Z932" s="217"/>
      <c r="AA932" s="217"/>
    </row>
    <row r="933" spans="1:27" ht="15.75" customHeight="1" x14ac:dyDescent="0.2">
      <c r="A933" s="217"/>
      <c r="B933" s="217"/>
      <c r="C933" s="219"/>
      <c r="D933" s="217"/>
      <c r="E933" s="217"/>
      <c r="F933" s="220"/>
      <c r="G933" s="220"/>
      <c r="H933" s="220"/>
      <c r="I933" s="220"/>
      <c r="J933" s="220"/>
      <c r="K933" s="220"/>
      <c r="L933" s="220"/>
      <c r="M933" s="220"/>
      <c r="N933" s="220"/>
      <c r="O933" s="220"/>
      <c r="P933" s="217"/>
      <c r="Q933" s="217"/>
      <c r="R933" s="217"/>
      <c r="S933" s="217"/>
      <c r="T933" s="217"/>
      <c r="U933" s="217"/>
      <c r="V933" s="217"/>
      <c r="W933" s="217"/>
      <c r="X933" s="217"/>
      <c r="Y933" s="217"/>
      <c r="Z933" s="217"/>
      <c r="AA933" s="217"/>
    </row>
    <row r="934" spans="1:27" ht="15.75" customHeight="1" x14ac:dyDescent="0.2">
      <c r="A934" s="217"/>
      <c r="B934" s="217"/>
      <c r="C934" s="219"/>
      <c r="D934" s="217"/>
      <c r="E934" s="217"/>
      <c r="F934" s="220"/>
      <c r="G934" s="220"/>
      <c r="H934" s="220"/>
      <c r="I934" s="220"/>
      <c r="J934" s="220"/>
      <c r="K934" s="220"/>
      <c r="L934" s="220"/>
      <c r="M934" s="220"/>
      <c r="N934" s="220"/>
      <c r="O934" s="220"/>
      <c r="P934" s="217"/>
      <c r="Q934" s="217"/>
      <c r="R934" s="217"/>
      <c r="S934" s="217"/>
      <c r="T934" s="217"/>
      <c r="U934" s="217"/>
      <c r="V934" s="217"/>
      <c r="W934" s="217"/>
      <c r="X934" s="217"/>
      <c r="Y934" s="217"/>
      <c r="Z934" s="217"/>
      <c r="AA934" s="217"/>
    </row>
    <row r="935" spans="1:27" ht="15.75" customHeight="1" x14ac:dyDescent="0.2">
      <c r="A935" s="217"/>
      <c r="B935" s="217"/>
      <c r="C935" s="219"/>
      <c r="D935" s="217"/>
      <c r="E935" s="217"/>
      <c r="F935" s="220"/>
      <c r="G935" s="220"/>
      <c r="H935" s="220"/>
      <c r="I935" s="220"/>
      <c r="J935" s="220"/>
      <c r="K935" s="220"/>
      <c r="L935" s="220"/>
      <c r="M935" s="220"/>
      <c r="N935" s="220"/>
      <c r="O935" s="220"/>
      <c r="P935" s="217"/>
      <c r="Q935" s="217"/>
      <c r="R935" s="217"/>
      <c r="S935" s="217"/>
      <c r="T935" s="217"/>
      <c r="U935" s="217"/>
      <c r="V935" s="217"/>
      <c r="W935" s="217"/>
      <c r="X935" s="217"/>
      <c r="Y935" s="217"/>
      <c r="Z935" s="217"/>
      <c r="AA935" s="217"/>
    </row>
    <row r="936" spans="1:27" ht="15.75" customHeight="1" x14ac:dyDescent="0.2">
      <c r="A936" s="217"/>
      <c r="B936" s="217"/>
      <c r="C936" s="219"/>
      <c r="D936" s="217"/>
      <c r="E936" s="217"/>
      <c r="F936" s="220"/>
      <c r="G936" s="220"/>
      <c r="H936" s="220"/>
      <c r="I936" s="220"/>
      <c r="J936" s="220"/>
      <c r="K936" s="220"/>
      <c r="L936" s="220"/>
      <c r="M936" s="220"/>
      <c r="N936" s="220"/>
      <c r="O936" s="220"/>
      <c r="P936" s="217"/>
      <c r="Q936" s="217"/>
      <c r="R936" s="217"/>
      <c r="S936" s="217"/>
      <c r="T936" s="217"/>
      <c r="U936" s="217"/>
      <c r="V936" s="217"/>
      <c r="W936" s="217"/>
      <c r="X936" s="217"/>
      <c r="Y936" s="217"/>
      <c r="Z936" s="217"/>
      <c r="AA936" s="217"/>
    </row>
    <row r="937" spans="1:27" ht="15.75" customHeight="1" x14ac:dyDescent="0.2">
      <c r="A937" s="217"/>
      <c r="B937" s="217"/>
      <c r="C937" s="219"/>
      <c r="D937" s="217"/>
      <c r="E937" s="217"/>
      <c r="F937" s="220"/>
      <c r="G937" s="220"/>
      <c r="H937" s="220"/>
      <c r="I937" s="220"/>
      <c r="J937" s="220"/>
      <c r="K937" s="220"/>
      <c r="L937" s="220"/>
      <c r="M937" s="220"/>
      <c r="N937" s="220"/>
      <c r="O937" s="220"/>
      <c r="P937" s="217"/>
      <c r="Q937" s="217"/>
      <c r="R937" s="217"/>
      <c r="S937" s="217"/>
      <c r="T937" s="217"/>
      <c r="U937" s="217"/>
      <c r="V937" s="217"/>
      <c r="W937" s="217"/>
      <c r="X937" s="217"/>
      <c r="Y937" s="217"/>
      <c r="Z937" s="217"/>
      <c r="AA937" s="217"/>
    </row>
    <row r="938" spans="1:27" ht="15.75" customHeight="1" x14ac:dyDescent="0.2">
      <c r="A938" s="217"/>
      <c r="B938" s="217"/>
      <c r="C938" s="219"/>
      <c r="D938" s="217"/>
      <c r="E938" s="217"/>
      <c r="F938" s="220"/>
      <c r="G938" s="220"/>
      <c r="H938" s="220"/>
      <c r="I938" s="220"/>
      <c r="J938" s="220"/>
      <c r="K938" s="220"/>
      <c r="L938" s="220"/>
      <c r="M938" s="220"/>
      <c r="N938" s="220"/>
      <c r="O938" s="220"/>
      <c r="P938" s="217"/>
      <c r="Q938" s="217"/>
      <c r="R938" s="217"/>
      <c r="S938" s="217"/>
      <c r="T938" s="217"/>
      <c r="U938" s="217"/>
      <c r="V938" s="217"/>
      <c r="W938" s="217"/>
      <c r="X938" s="217"/>
      <c r="Y938" s="217"/>
      <c r="Z938" s="217"/>
      <c r="AA938" s="217"/>
    </row>
    <row r="939" spans="1:27" ht="15.75" customHeight="1" x14ac:dyDescent="0.2">
      <c r="A939" s="217"/>
      <c r="B939" s="217"/>
      <c r="C939" s="219"/>
      <c r="D939" s="217"/>
      <c r="E939" s="217"/>
      <c r="F939" s="220"/>
      <c r="G939" s="220"/>
      <c r="H939" s="220"/>
      <c r="I939" s="220"/>
      <c r="J939" s="220"/>
      <c r="K939" s="220"/>
      <c r="L939" s="220"/>
      <c r="M939" s="220"/>
      <c r="N939" s="220"/>
      <c r="O939" s="220"/>
      <c r="P939" s="217"/>
      <c r="Q939" s="217"/>
      <c r="R939" s="217"/>
      <c r="S939" s="217"/>
      <c r="T939" s="217"/>
      <c r="U939" s="217"/>
      <c r="V939" s="217"/>
      <c r="W939" s="217"/>
      <c r="X939" s="217"/>
      <c r="Y939" s="217"/>
      <c r="Z939" s="217"/>
      <c r="AA939" s="217"/>
    </row>
    <row r="940" spans="1:27" ht="15.75" customHeight="1" x14ac:dyDescent="0.2">
      <c r="A940" s="217"/>
      <c r="B940" s="217"/>
      <c r="C940" s="219"/>
      <c r="D940" s="217"/>
      <c r="E940" s="217"/>
      <c r="F940" s="220"/>
      <c r="G940" s="220"/>
      <c r="H940" s="220"/>
      <c r="I940" s="220"/>
      <c r="J940" s="220"/>
      <c r="K940" s="220"/>
      <c r="L940" s="220"/>
      <c r="M940" s="220"/>
      <c r="N940" s="220"/>
      <c r="O940" s="220"/>
      <c r="P940" s="217"/>
      <c r="Q940" s="217"/>
      <c r="R940" s="217"/>
      <c r="S940" s="217"/>
      <c r="T940" s="217"/>
      <c r="U940" s="217"/>
      <c r="V940" s="217"/>
      <c r="W940" s="217"/>
      <c r="X940" s="217"/>
      <c r="Y940" s="217"/>
      <c r="Z940" s="217"/>
      <c r="AA940" s="217"/>
    </row>
    <row r="941" spans="1:27" ht="15.75" customHeight="1" x14ac:dyDescent="0.2">
      <c r="A941" s="217"/>
      <c r="B941" s="217"/>
      <c r="C941" s="219"/>
      <c r="D941" s="217"/>
      <c r="E941" s="217"/>
      <c r="F941" s="220"/>
      <c r="G941" s="220"/>
      <c r="H941" s="220"/>
      <c r="I941" s="220"/>
      <c r="J941" s="220"/>
      <c r="K941" s="220"/>
      <c r="L941" s="220"/>
      <c r="M941" s="220"/>
      <c r="N941" s="220"/>
      <c r="O941" s="220"/>
      <c r="P941" s="217"/>
      <c r="Q941" s="217"/>
      <c r="R941" s="217"/>
      <c r="S941" s="217"/>
      <c r="T941" s="217"/>
      <c r="U941" s="217"/>
      <c r="V941" s="217"/>
      <c r="W941" s="217"/>
      <c r="X941" s="217"/>
      <c r="Y941" s="217"/>
      <c r="Z941" s="217"/>
      <c r="AA941" s="217"/>
    </row>
    <row r="942" spans="1:27" ht="15.75" customHeight="1" x14ac:dyDescent="0.2">
      <c r="A942" s="217"/>
      <c r="B942" s="217"/>
      <c r="C942" s="219"/>
      <c r="D942" s="217"/>
      <c r="E942" s="217"/>
      <c r="F942" s="220"/>
      <c r="G942" s="220"/>
      <c r="H942" s="220"/>
      <c r="I942" s="220"/>
      <c r="J942" s="220"/>
      <c r="K942" s="220"/>
      <c r="L942" s="220"/>
      <c r="M942" s="220"/>
      <c r="N942" s="220"/>
      <c r="O942" s="220"/>
      <c r="P942" s="217"/>
      <c r="Q942" s="217"/>
      <c r="R942" s="217"/>
      <c r="S942" s="217"/>
      <c r="T942" s="217"/>
      <c r="U942" s="217"/>
      <c r="V942" s="217"/>
      <c r="W942" s="217"/>
      <c r="X942" s="217"/>
      <c r="Y942" s="217"/>
      <c r="Z942" s="217"/>
      <c r="AA942" s="217"/>
    </row>
    <row r="943" spans="1:27" ht="15.75" customHeight="1" x14ac:dyDescent="0.2">
      <c r="A943" s="217"/>
      <c r="B943" s="217"/>
      <c r="C943" s="219"/>
      <c r="D943" s="217"/>
      <c r="E943" s="217"/>
      <c r="F943" s="220"/>
      <c r="G943" s="220"/>
      <c r="H943" s="220"/>
      <c r="I943" s="220"/>
      <c r="J943" s="220"/>
      <c r="K943" s="220"/>
      <c r="L943" s="220"/>
      <c r="M943" s="220"/>
      <c r="N943" s="220"/>
      <c r="O943" s="220"/>
      <c r="P943" s="217"/>
      <c r="Q943" s="217"/>
      <c r="R943" s="217"/>
      <c r="S943" s="217"/>
      <c r="T943" s="217"/>
      <c r="U943" s="217"/>
      <c r="V943" s="217"/>
      <c r="W943" s="217"/>
      <c r="X943" s="217"/>
      <c r="Y943" s="217"/>
      <c r="Z943" s="217"/>
      <c r="AA943" s="217"/>
    </row>
    <row r="944" spans="1:27" ht="15.75" customHeight="1" x14ac:dyDescent="0.2">
      <c r="A944" s="217"/>
      <c r="B944" s="217"/>
      <c r="C944" s="219"/>
      <c r="D944" s="217"/>
      <c r="E944" s="217"/>
      <c r="F944" s="220"/>
      <c r="G944" s="220"/>
      <c r="H944" s="220"/>
      <c r="I944" s="220"/>
      <c r="J944" s="220"/>
      <c r="K944" s="220"/>
      <c r="L944" s="220"/>
      <c r="M944" s="220"/>
      <c r="N944" s="220"/>
      <c r="O944" s="220"/>
      <c r="P944" s="217"/>
      <c r="Q944" s="217"/>
      <c r="R944" s="217"/>
      <c r="S944" s="217"/>
      <c r="T944" s="217"/>
      <c r="U944" s="217"/>
      <c r="V944" s="217"/>
      <c r="W944" s="217"/>
      <c r="X944" s="217"/>
      <c r="Y944" s="217"/>
      <c r="Z944" s="217"/>
      <c r="AA944" s="217"/>
    </row>
    <row r="945" spans="1:27" ht="15.75" customHeight="1" x14ac:dyDescent="0.2">
      <c r="A945" s="217"/>
      <c r="B945" s="217"/>
      <c r="C945" s="219"/>
      <c r="D945" s="217"/>
      <c r="E945" s="217"/>
      <c r="F945" s="220"/>
      <c r="G945" s="220"/>
      <c r="H945" s="220"/>
      <c r="I945" s="220"/>
      <c r="J945" s="220"/>
      <c r="K945" s="220"/>
      <c r="L945" s="220"/>
      <c r="M945" s="220"/>
      <c r="N945" s="220"/>
      <c r="O945" s="220"/>
      <c r="P945" s="217"/>
      <c r="Q945" s="217"/>
      <c r="R945" s="217"/>
      <c r="S945" s="217"/>
      <c r="T945" s="217"/>
      <c r="U945" s="217"/>
      <c r="V945" s="217"/>
      <c r="W945" s="217"/>
      <c r="X945" s="217"/>
      <c r="Y945" s="217"/>
      <c r="Z945" s="217"/>
      <c r="AA945" s="217"/>
    </row>
    <row r="946" spans="1:27" ht="15.75" customHeight="1" x14ac:dyDescent="0.2">
      <c r="A946" s="217"/>
      <c r="B946" s="217"/>
      <c r="C946" s="219"/>
      <c r="D946" s="217"/>
      <c r="E946" s="217"/>
      <c r="F946" s="220"/>
      <c r="G946" s="220"/>
      <c r="H946" s="220"/>
      <c r="I946" s="220"/>
      <c r="J946" s="220"/>
      <c r="K946" s="220"/>
      <c r="L946" s="220"/>
      <c r="M946" s="220"/>
      <c r="N946" s="220"/>
      <c r="O946" s="220"/>
      <c r="P946" s="217"/>
      <c r="Q946" s="217"/>
      <c r="R946" s="217"/>
      <c r="S946" s="217"/>
      <c r="T946" s="217"/>
      <c r="U946" s="217"/>
      <c r="V946" s="217"/>
      <c r="W946" s="217"/>
      <c r="X946" s="217"/>
      <c r="Y946" s="217"/>
      <c r="Z946" s="217"/>
      <c r="AA946" s="217"/>
    </row>
    <row r="947" spans="1:27" ht="15.75" customHeight="1" x14ac:dyDescent="0.2">
      <c r="A947" s="217"/>
      <c r="B947" s="217"/>
      <c r="C947" s="219"/>
      <c r="D947" s="217"/>
      <c r="E947" s="217"/>
      <c r="F947" s="220"/>
      <c r="G947" s="220"/>
      <c r="H947" s="220"/>
      <c r="I947" s="220"/>
      <c r="J947" s="220"/>
      <c r="K947" s="220"/>
      <c r="L947" s="220"/>
      <c r="M947" s="220"/>
      <c r="N947" s="220"/>
      <c r="O947" s="220"/>
      <c r="P947" s="217"/>
      <c r="Q947" s="217"/>
      <c r="R947" s="217"/>
      <c r="S947" s="217"/>
      <c r="T947" s="217"/>
      <c r="U947" s="217"/>
      <c r="V947" s="217"/>
      <c r="W947" s="217"/>
      <c r="X947" s="217"/>
      <c r="Y947" s="217"/>
      <c r="Z947" s="217"/>
      <c r="AA947" s="217"/>
    </row>
    <row r="948" spans="1:27" ht="15.75" customHeight="1" x14ac:dyDescent="0.2">
      <c r="A948" s="217"/>
      <c r="B948" s="217"/>
      <c r="C948" s="219"/>
      <c r="D948" s="217"/>
      <c r="E948" s="217"/>
      <c r="F948" s="220"/>
      <c r="G948" s="220"/>
      <c r="H948" s="220"/>
      <c r="I948" s="220"/>
      <c r="J948" s="220"/>
      <c r="K948" s="220"/>
      <c r="L948" s="220"/>
      <c r="M948" s="220"/>
      <c r="N948" s="220"/>
      <c r="O948" s="220"/>
      <c r="P948" s="217"/>
      <c r="Q948" s="217"/>
      <c r="R948" s="217"/>
      <c r="S948" s="217"/>
      <c r="T948" s="217"/>
      <c r="U948" s="217"/>
      <c r="V948" s="217"/>
      <c r="W948" s="217"/>
      <c r="X948" s="217"/>
      <c r="Y948" s="217"/>
      <c r="Z948" s="217"/>
      <c r="AA948" s="217"/>
    </row>
    <row r="949" spans="1:27" ht="15.75" customHeight="1" x14ac:dyDescent="0.2">
      <c r="A949" s="217"/>
      <c r="B949" s="217"/>
      <c r="C949" s="219"/>
      <c r="D949" s="217"/>
      <c r="E949" s="217"/>
      <c r="F949" s="220"/>
      <c r="G949" s="220"/>
      <c r="H949" s="220"/>
      <c r="I949" s="220"/>
      <c r="J949" s="220"/>
      <c r="K949" s="220"/>
      <c r="L949" s="220"/>
      <c r="M949" s="220"/>
      <c r="N949" s="220"/>
      <c r="O949" s="220"/>
      <c r="P949" s="217"/>
      <c r="Q949" s="217"/>
      <c r="R949" s="217"/>
      <c r="S949" s="217"/>
      <c r="T949" s="217"/>
      <c r="U949" s="217"/>
      <c r="V949" s="217"/>
      <c r="W949" s="217"/>
      <c r="X949" s="217"/>
      <c r="Y949" s="217"/>
      <c r="Z949" s="217"/>
      <c r="AA949" s="217"/>
    </row>
    <row r="950" spans="1:27" ht="15.75" customHeight="1" x14ac:dyDescent="0.2">
      <c r="A950" s="217"/>
      <c r="B950" s="217"/>
      <c r="C950" s="219"/>
      <c r="D950" s="217"/>
      <c r="E950" s="217"/>
      <c r="F950" s="220"/>
      <c r="G950" s="220"/>
      <c r="H950" s="220"/>
      <c r="I950" s="220"/>
      <c r="J950" s="220"/>
      <c r="K950" s="220"/>
      <c r="L950" s="220"/>
      <c r="M950" s="220"/>
      <c r="N950" s="220"/>
      <c r="O950" s="220"/>
      <c r="P950" s="217"/>
      <c r="Q950" s="217"/>
      <c r="R950" s="217"/>
      <c r="S950" s="217"/>
      <c r="T950" s="217"/>
      <c r="U950" s="217"/>
      <c r="V950" s="217"/>
      <c r="W950" s="217"/>
      <c r="X950" s="217"/>
      <c r="Y950" s="217"/>
      <c r="Z950" s="217"/>
      <c r="AA950" s="217"/>
    </row>
    <row r="951" spans="1:27" ht="15.75" customHeight="1" x14ac:dyDescent="0.2">
      <c r="A951" s="217"/>
      <c r="B951" s="217"/>
      <c r="C951" s="219"/>
      <c r="D951" s="217"/>
      <c r="E951" s="217"/>
      <c r="F951" s="220"/>
      <c r="G951" s="220"/>
      <c r="H951" s="220"/>
      <c r="I951" s="220"/>
      <c r="J951" s="220"/>
      <c r="K951" s="220"/>
      <c r="L951" s="220"/>
      <c r="M951" s="220"/>
      <c r="N951" s="220"/>
      <c r="O951" s="220"/>
      <c r="P951" s="217"/>
      <c r="Q951" s="217"/>
      <c r="R951" s="217"/>
      <c r="S951" s="217"/>
      <c r="T951" s="217"/>
      <c r="U951" s="217"/>
      <c r="V951" s="217"/>
      <c r="W951" s="217"/>
      <c r="X951" s="217"/>
      <c r="Y951" s="217"/>
      <c r="Z951" s="217"/>
      <c r="AA951" s="217"/>
    </row>
    <row r="952" spans="1:27" ht="15.75" customHeight="1" x14ac:dyDescent="0.2">
      <c r="A952" s="217"/>
      <c r="B952" s="217"/>
      <c r="C952" s="219"/>
      <c r="D952" s="217"/>
      <c r="E952" s="217"/>
      <c r="F952" s="220"/>
      <c r="G952" s="220"/>
      <c r="H952" s="220"/>
      <c r="I952" s="220"/>
      <c r="J952" s="220"/>
      <c r="K952" s="220"/>
      <c r="L952" s="220"/>
      <c r="M952" s="220"/>
      <c r="N952" s="220"/>
      <c r="O952" s="220"/>
      <c r="P952" s="217"/>
      <c r="Q952" s="217"/>
      <c r="R952" s="217"/>
      <c r="S952" s="217"/>
      <c r="T952" s="217"/>
      <c r="U952" s="217"/>
      <c r="V952" s="217"/>
      <c r="W952" s="217"/>
      <c r="X952" s="217"/>
      <c r="Y952" s="217"/>
      <c r="Z952" s="217"/>
      <c r="AA952" s="217"/>
    </row>
    <row r="953" spans="1:27" ht="15.75" customHeight="1" x14ac:dyDescent="0.2">
      <c r="A953" s="217"/>
      <c r="B953" s="217"/>
      <c r="C953" s="219"/>
      <c r="D953" s="217"/>
      <c r="E953" s="217"/>
      <c r="F953" s="220"/>
      <c r="G953" s="220"/>
      <c r="H953" s="220"/>
      <c r="I953" s="220"/>
      <c r="J953" s="220"/>
      <c r="K953" s="220"/>
      <c r="L953" s="220"/>
      <c r="M953" s="220"/>
      <c r="N953" s="220"/>
      <c r="O953" s="220"/>
      <c r="P953" s="217"/>
      <c r="Q953" s="217"/>
      <c r="R953" s="217"/>
      <c r="S953" s="217"/>
      <c r="T953" s="217"/>
      <c r="U953" s="217"/>
      <c r="V953" s="217"/>
      <c r="W953" s="217"/>
      <c r="X953" s="217"/>
      <c r="Y953" s="217"/>
      <c r="Z953" s="217"/>
      <c r="AA953" s="217"/>
    </row>
    <row r="954" spans="1:27" ht="15.75" customHeight="1" x14ac:dyDescent="0.2">
      <c r="A954" s="217"/>
      <c r="B954" s="217"/>
      <c r="C954" s="219"/>
      <c r="D954" s="217"/>
      <c r="E954" s="217"/>
      <c r="F954" s="220"/>
      <c r="G954" s="220"/>
      <c r="H954" s="220"/>
      <c r="I954" s="220"/>
      <c r="J954" s="220"/>
      <c r="K954" s="220"/>
      <c r="L954" s="220"/>
      <c r="M954" s="220"/>
      <c r="N954" s="220"/>
      <c r="O954" s="220"/>
      <c r="P954" s="217"/>
      <c r="Q954" s="217"/>
      <c r="R954" s="217"/>
      <c r="S954" s="217"/>
      <c r="T954" s="217"/>
      <c r="U954" s="217"/>
      <c r="V954" s="217"/>
      <c r="W954" s="217"/>
      <c r="X954" s="217"/>
      <c r="Y954" s="217"/>
      <c r="Z954" s="217"/>
      <c r="AA954" s="217"/>
    </row>
    <row r="955" spans="1:27" ht="15.75" customHeight="1" x14ac:dyDescent="0.2">
      <c r="A955" s="217"/>
      <c r="B955" s="217"/>
      <c r="C955" s="219"/>
      <c r="D955" s="217"/>
      <c r="E955" s="217"/>
      <c r="F955" s="220"/>
      <c r="G955" s="220"/>
      <c r="H955" s="220"/>
      <c r="I955" s="220"/>
      <c r="J955" s="220"/>
      <c r="K955" s="220"/>
      <c r="L955" s="220"/>
      <c r="M955" s="220"/>
      <c r="N955" s="220"/>
      <c r="O955" s="220"/>
      <c r="P955" s="217"/>
      <c r="Q955" s="217"/>
      <c r="R955" s="217"/>
      <c r="S955" s="217"/>
      <c r="T955" s="217"/>
      <c r="U955" s="217"/>
      <c r="V955" s="217"/>
      <c r="W955" s="217"/>
      <c r="X955" s="217"/>
      <c r="Y955" s="217"/>
      <c r="Z955" s="217"/>
      <c r="AA955" s="217"/>
    </row>
    <row r="956" spans="1:27" ht="15.75" customHeight="1" x14ac:dyDescent="0.2">
      <c r="A956" s="217"/>
      <c r="B956" s="217"/>
      <c r="C956" s="219"/>
      <c r="D956" s="217"/>
      <c r="E956" s="217"/>
      <c r="F956" s="220"/>
      <c r="G956" s="220"/>
      <c r="H956" s="220"/>
      <c r="I956" s="220"/>
      <c r="J956" s="220"/>
      <c r="K956" s="220"/>
      <c r="L956" s="220"/>
      <c r="M956" s="220"/>
      <c r="N956" s="220"/>
      <c r="O956" s="220"/>
      <c r="P956" s="217"/>
      <c r="Q956" s="217"/>
      <c r="R956" s="217"/>
      <c r="S956" s="217"/>
      <c r="T956" s="217"/>
      <c r="U956" s="217"/>
      <c r="V956" s="217"/>
      <c r="W956" s="217"/>
      <c r="X956" s="217"/>
      <c r="Y956" s="217"/>
      <c r="Z956" s="217"/>
      <c r="AA956" s="217"/>
    </row>
    <row r="957" spans="1:27" ht="15.75" customHeight="1" x14ac:dyDescent="0.2">
      <c r="A957" s="217"/>
      <c r="B957" s="217"/>
      <c r="C957" s="219"/>
      <c r="D957" s="217"/>
      <c r="E957" s="217"/>
      <c r="F957" s="220"/>
      <c r="G957" s="220"/>
      <c r="H957" s="220"/>
      <c r="I957" s="220"/>
      <c r="J957" s="220"/>
      <c r="K957" s="220"/>
      <c r="L957" s="220"/>
      <c r="M957" s="220"/>
      <c r="N957" s="220"/>
      <c r="O957" s="220"/>
      <c r="P957" s="217"/>
      <c r="Q957" s="217"/>
      <c r="R957" s="217"/>
      <c r="S957" s="217"/>
      <c r="T957" s="217"/>
      <c r="U957" s="217"/>
      <c r="V957" s="217"/>
      <c r="W957" s="217"/>
      <c r="X957" s="217"/>
      <c r="Y957" s="217"/>
      <c r="Z957" s="217"/>
      <c r="AA957" s="217"/>
    </row>
    <row r="958" spans="1:27" ht="15.75" customHeight="1" x14ac:dyDescent="0.2">
      <c r="A958" s="217"/>
      <c r="B958" s="217"/>
      <c r="C958" s="219"/>
      <c r="D958" s="217"/>
      <c r="E958" s="217"/>
      <c r="F958" s="220"/>
      <c r="G958" s="220"/>
      <c r="H958" s="220"/>
      <c r="I958" s="220"/>
      <c r="J958" s="220"/>
      <c r="K958" s="220"/>
      <c r="L958" s="220"/>
      <c r="M958" s="220"/>
      <c r="N958" s="220"/>
      <c r="O958" s="220"/>
      <c r="P958" s="217"/>
      <c r="Q958" s="217"/>
      <c r="R958" s="217"/>
      <c r="S958" s="217"/>
      <c r="T958" s="217"/>
      <c r="U958" s="217"/>
      <c r="V958" s="217"/>
      <c r="W958" s="217"/>
      <c r="X958" s="217"/>
      <c r="Y958" s="217"/>
      <c r="Z958" s="217"/>
      <c r="AA958" s="217"/>
    </row>
    <row r="959" spans="1:27" ht="15.75" customHeight="1" x14ac:dyDescent="0.2">
      <c r="A959" s="217"/>
      <c r="B959" s="217"/>
      <c r="C959" s="219"/>
      <c r="D959" s="217"/>
      <c r="E959" s="217"/>
      <c r="F959" s="220"/>
      <c r="G959" s="220"/>
      <c r="H959" s="220"/>
      <c r="I959" s="220"/>
      <c r="J959" s="220"/>
      <c r="K959" s="220"/>
      <c r="L959" s="220"/>
      <c r="M959" s="220"/>
      <c r="N959" s="220"/>
      <c r="O959" s="220"/>
      <c r="P959" s="217"/>
      <c r="Q959" s="217"/>
      <c r="R959" s="217"/>
      <c r="S959" s="217"/>
      <c r="T959" s="217"/>
      <c r="U959" s="217"/>
      <c r="V959" s="217"/>
      <c r="W959" s="217"/>
      <c r="X959" s="217"/>
      <c r="Y959" s="217"/>
      <c r="Z959" s="217"/>
      <c r="AA959" s="217"/>
    </row>
    <row r="960" spans="1:27" ht="15.75" customHeight="1" x14ac:dyDescent="0.2">
      <c r="A960" s="217"/>
      <c r="B960" s="217"/>
      <c r="C960" s="219"/>
      <c r="D960" s="217"/>
      <c r="E960" s="217"/>
      <c r="F960" s="220"/>
      <c r="G960" s="220"/>
      <c r="H960" s="220"/>
      <c r="I960" s="220"/>
      <c r="J960" s="220"/>
      <c r="K960" s="220"/>
      <c r="L960" s="220"/>
      <c r="M960" s="220"/>
      <c r="N960" s="220"/>
      <c r="O960" s="220"/>
      <c r="P960" s="217"/>
      <c r="Q960" s="217"/>
      <c r="R960" s="217"/>
      <c r="S960" s="217"/>
      <c r="T960" s="217"/>
      <c r="U960" s="217"/>
      <c r="V960" s="217"/>
      <c r="W960" s="217"/>
      <c r="X960" s="217"/>
      <c r="Y960" s="217"/>
      <c r="Z960" s="217"/>
      <c r="AA960" s="217"/>
    </row>
    <row r="961" spans="1:27" ht="15.75" customHeight="1" x14ac:dyDescent="0.2">
      <c r="A961" s="217"/>
      <c r="B961" s="217"/>
      <c r="C961" s="219"/>
      <c r="D961" s="217"/>
      <c r="E961" s="217"/>
      <c r="F961" s="220"/>
      <c r="G961" s="220"/>
      <c r="H961" s="220"/>
      <c r="I961" s="220"/>
      <c r="J961" s="220"/>
      <c r="K961" s="220"/>
      <c r="L961" s="220"/>
      <c r="M961" s="220"/>
      <c r="N961" s="220"/>
      <c r="O961" s="220"/>
      <c r="P961" s="217"/>
      <c r="Q961" s="217"/>
      <c r="R961" s="217"/>
      <c r="S961" s="217"/>
      <c r="T961" s="217"/>
      <c r="U961" s="217"/>
      <c r="V961" s="217"/>
      <c r="W961" s="217"/>
      <c r="X961" s="217"/>
      <c r="Y961" s="217"/>
      <c r="Z961" s="217"/>
      <c r="AA961" s="217"/>
    </row>
    <row r="962" spans="1:27" ht="15.75" customHeight="1" x14ac:dyDescent="0.2">
      <c r="A962" s="217"/>
      <c r="B962" s="217"/>
      <c r="C962" s="219"/>
      <c r="D962" s="217"/>
      <c r="E962" s="217"/>
      <c r="F962" s="220"/>
      <c r="G962" s="220"/>
      <c r="H962" s="220"/>
      <c r="I962" s="220"/>
      <c r="J962" s="220"/>
      <c r="K962" s="220"/>
      <c r="L962" s="220"/>
      <c r="M962" s="220"/>
      <c r="N962" s="220"/>
      <c r="O962" s="220"/>
      <c r="P962" s="217"/>
      <c r="Q962" s="217"/>
      <c r="R962" s="217"/>
      <c r="S962" s="217"/>
      <c r="T962" s="217"/>
      <c r="U962" s="217"/>
      <c r="V962" s="217"/>
      <c r="W962" s="217"/>
      <c r="X962" s="217"/>
      <c r="Y962" s="217"/>
      <c r="Z962" s="217"/>
      <c r="AA962" s="217"/>
    </row>
    <row r="963" spans="1:27" ht="15.75" customHeight="1" x14ac:dyDescent="0.2">
      <c r="A963" s="217"/>
      <c r="B963" s="217"/>
      <c r="C963" s="219"/>
      <c r="D963" s="217"/>
      <c r="E963" s="217"/>
      <c r="F963" s="220"/>
      <c r="G963" s="220"/>
      <c r="H963" s="220"/>
      <c r="I963" s="220"/>
      <c r="J963" s="220"/>
      <c r="K963" s="220"/>
      <c r="L963" s="220"/>
      <c r="M963" s="220"/>
      <c r="N963" s="220"/>
      <c r="O963" s="220"/>
      <c r="P963" s="217"/>
      <c r="Q963" s="217"/>
      <c r="R963" s="217"/>
      <c r="S963" s="217"/>
      <c r="T963" s="217"/>
      <c r="U963" s="217"/>
      <c r="V963" s="217"/>
      <c r="W963" s="217"/>
      <c r="X963" s="217"/>
      <c r="Y963" s="217"/>
      <c r="Z963" s="217"/>
      <c r="AA963" s="217"/>
    </row>
    <row r="964" spans="1:27" ht="15.75" customHeight="1" x14ac:dyDescent="0.2">
      <c r="A964" s="217"/>
      <c r="B964" s="217"/>
      <c r="C964" s="219"/>
      <c r="D964" s="217"/>
      <c r="E964" s="217"/>
      <c r="F964" s="220"/>
      <c r="G964" s="220"/>
      <c r="H964" s="220"/>
      <c r="I964" s="220"/>
      <c r="J964" s="220"/>
      <c r="K964" s="220"/>
      <c r="L964" s="220"/>
      <c r="M964" s="220"/>
      <c r="N964" s="220"/>
      <c r="O964" s="220"/>
      <c r="P964" s="217"/>
      <c r="Q964" s="217"/>
      <c r="R964" s="217"/>
      <c r="S964" s="217"/>
      <c r="T964" s="217"/>
      <c r="U964" s="217"/>
      <c r="V964" s="217"/>
      <c r="W964" s="217"/>
      <c r="X964" s="217"/>
      <c r="Y964" s="217"/>
      <c r="Z964" s="217"/>
      <c r="AA964" s="217"/>
    </row>
    <row r="965" spans="1:27" ht="15.75" customHeight="1" x14ac:dyDescent="0.2">
      <c r="A965" s="217"/>
      <c r="B965" s="217"/>
      <c r="C965" s="219"/>
      <c r="D965" s="217"/>
      <c r="E965" s="217"/>
      <c r="F965" s="220"/>
      <c r="G965" s="220"/>
      <c r="H965" s="220"/>
      <c r="I965" s="220"/>
      <c r="J965" s="220"/>
      <c r="K965" s="220"/>
      <c r="L965" s="220"/>
      <c r="M965" s="220"/>
      <c r="N965" s="220"/>
      <c r="O965" s="220"/>
      <c r="P965" s="217"/>
      <c r="Q965" s="217"/>
      <c r="R965" s="217"/>
      <c r="S965" s="217"/>
      <c r="T965" s="217"/>
      <c r="U965" s="217"/>
      <c r="V965" s="217"/>
      <c r="W965" s="217"/>
      <c r="X965" s="217"/>
      <c r="Y965" s="217"/>
      <c r="Z965" s="217"/>
      <c r="AA965" s="217"/>
    </row>
    <row r="966" spans="1:27" ht="15.75" customHeight="1" x14ac:dyDescent="0.2">
      <c r="A966" s="217"/>
      <c r="B966" s="217"/>
      <c r="C966" s="219"/>
      <c r="D966" s="217"/>
      <c r="E966" s="217"/>
      <c r="F966" s="220"/>
      <c r="G966" s="220"/>
      <c r="H966" s="220"/>
      <c r="I966" s="220"/>
      <c r="J966" s="220"/>
      <c r="K966" s="220"/>
      <c r="L966" s="220"/>
      <c r="M966" s="220"/>
      <c r="N966" s="220"/>
      <c r="O966" s="220"/>
      <c r="P966" s="217"/>
      <c r="Q966" s="217"/>
      <c r="R966" s="217"/>
      <c r="S966" s="217"/>
      <c r="T966" s="217"/>
      <c r="U966" s="217"/>
      <c r="V966" s="217"/>
      <c r="W966" s="217"/>
      <c r="X966" s="217"/>
      <c r="Y966" s="217"/>
      <c r="Z966" s="217"/>
      <c r="AA966" s="217"/>
    </row>
    <row r="967" spans="1:27" ht="15.75" customHeight="1" x14ac:dyDescent="0.2">
      <c r="A967" s="217"/>
      <c r="B967" s="217"/>
      <c r="C967" s="219"/>
      <c r="D967" s="217"/>
      <c r="E967" s="217"/>
      <c r="F967" s="220"/>
      <c r="G967" s="220"/>
      <c r="H967" s="220"/>
      <c r="I967" s="220"/>
      <c r="J967" s="220"/>
      <c r="K967" s="220"/>
      <c r="L967" s="220"/>
      <c r="M967" s="220"/>
      <c r="N967" s="220"/>
      <c r="O967" s="220"/>
      <c r="P967" s="217"/>
      <c r="Q967" s="217"/>
      <c r="R967" s="217"/>
      <c r="S967" s="217"/>
      <c r="T967" s="217"/>
      <c r="U967" s="217"/>
      <c r="V967" s="217"/>
      <c r="W967" s="217"/>
      <c r="X967" s="217"/>
      <c r="Y967" s="217"/>
      <c r="Z967" s="217"/>
      <c r="AA967" s="217"/>
    </row>
    <row r="968" spans="1:27" ht="15.75" customHeight="1" x14ac:dyDescent="0.2">
      <c r="A968" s="217"/>
      <c r="B968" s="217"/>
      <c r="C968" s="219"/>
      <c r="D968" s="217"/>
      <c r="E968" s="217"/>
      <c r="F968" s="220"/>
      <c r="G968" s="220"/>
      <c r="H968" s="220"/>
      <c r="I968" s="220"/>
      <c r="J968" s="220"/>
      <c r="K968" s="220"/>
      <c r="L968" s="220"/>
      <c r="M968" s="220"/>
      <c r="N968" s="220"/>
      <c r="O968" s="220"/>
      <c r="P968" s="217"/>
      <c r="Q968" s="217"/>
      <c r="R968" s="217"/>
      <c r="S968" s="217"/>
      <c r="T968" s="217"/>
      <c r="U968" s="217"/>
      <c r="V968" s="217"/>
      <c r="W968" s="217"/>
      <c r="X968" s="217"/>
      <c r="Y968" s="217"/>
      <c r="Z968" s="217"/>
      <c r="AA968" s="217"/>
    </row>
    <row r="969" spans="1:27" ht="15.75" customHeight="1" x14ac:dyDescent="0.2">
      <c r="A969" s="217"/>
      <c r="B969" s="217"/>
      <c r="C969" s="219"/>
      <c r="D969" s="217"/>
      <c r="E969" s="217"/>
      <c r="F969" s="220"/>
      <c r="G969" s="220"/>
      <c r="H969" s="220"/>
      <c r="I969" s="220"/>
      <c r="J969" s="220"/>
      <c r="K969" s="220"/>
      <c r="L969" s="220"/>
      <c r="M969" s="220"/>
      <c r="N969" s="220"/>
      <c r="O969" s="220"/>
      <c r="P969" s="217"/>
      <c r="Q969" s="217"/>
      <c r="R969" s="217"/>
      <c r="S969" s="217"/>
      <c r="T969" s="217"/>
      <c r="U969" s="217"/>
      <c r="V969" s="217"/>
      <c r="W969" s="217"/>
      <c r="X969" s="217"/>
      <c r="Y969" s="217"/>
      <c r="Z969" s="217"/>
      <c r="AA969" s="217"/>
    </row>
    <row r="970" spans="1:27" ht="15.75" customHeight="1" x14ac:dyDescent="0.2">
      <c r="A970" s="217"/>
      <c r="B970" s="217"/>
      <c r="C970" s="219"/>
      <c r="D970" s="217"/>
      <c r="E970" s="217"/>
      <c r="F970" s="220"/>
      <c r="G970" s="220"/>
      <c r="H970" s="220"/>
      <c r="I970" s="220"/>
      <c r="J970" s="220"/>
      <c r="K970" s="220"/>
      <c r="L970" s="220"/>
      <c r="M970" s="220"/>
      <c r="N970" s="220"/>
      <c r="O970" s="220"/>
      <c r="P970" s="217"/>
      <c r="Q970" s="217"/>
      <c r="R970" s="217"/>
      <c r="S970" s="217"/>
      <c r="T970" s="217"/>
      <c r="U970" s="217"/>
      <c r="V970" s="217"/>
      <c r="W970" s="217"/>
      <c r="X970" s="217"/>
      <c r="Y970" s="217"/>
      <c r="Z970" s="217"/>
      <c r="AA970" s="217"/>
    </row>
    <row r="971" spans="1:27" ht="15.75" customHeight="1" x14ac:dyDescent="0.2">
      <c r="A971" s="217"/>
      <c r="B971" s="217"/>
      <c r="C971" s="219"/>
      <c r="D971" s="217"/>
      <c r="E971" s="217"/>
      <c r="F971" s="220"/>
      <c r="G971" s="220"/>
      <c r="H971" s="220"/>
      <c r="I971" s="220"/>
      <c r="J971" s="220"/>
      <c r="K971" s="220"/>
      <c r="L971" s="220"/>
      <c r="M971" s="220"/>
      <c r="N971" s="220"/>
      <c r="O971" s="220"/>
      <c r="P971" s="217"/>
      <c r="Q971" s="217"/>
      <c r="R971" s="217"/>
      <c r="S971" s="217"/>
      <c r="T971" s="217"/>
      <c r="U971" s="217"/>
      <c r="V971" s="217"/>
      <c r="W971" s="217"/>
      <c r="X971" s="217"/>
      <c r="Y971" s="217"/>
      <c r="Z971" s="217"/>
      <c r="AA971" s="217"/>
    </row>
    <row r="972" spans="1:27" ht="15.75" customHeight="1" x14ac:dyDescent="0.2">
      <c r="A972" s="217"/>
      <c r="B972" s="217"/>
      <c r="C972" s="219"/>
      <c r="D972" s="217"/>
      <c r="E972" s="217"/>
      <c r="F972" s="220"/>
      <c r="G972" s="220"/>
      <c r="H972" s="220"/>
      <c r="I972" s="220"/>
      <c r="J972" s="220"/>
      <c r="K972" s="220"/>
      <c r="L972" s="220"/>
      <c r="M972" s="220"/>
      <c r="N972" s="220"/>
      <c r="O972" s="220"/>
      <c r="P972" s="217"/>
      <c r="Q972" s="217"/>
      <c r="R972" s="217"/>
      <c r="S972" s="217"/>
      <c r="T972" s="217"/>
      <c r="U972" s="217"/>
      <c r="V972" s="217"/>
      <c r="W972" s="217"/>
      <c r="X972" s="217"/>
      <c r="Y972" s="217"/>
      <c r="Z972" s="217"/>
      <c r="AA972" s="217"/>
    </row>
    <row r="973" spans="1:27" ht="15.75" customHeight="1" x14ac:dyDescent="0.2">
      <c r="A973" s="217"/>
      <c r="B973" s="217"/>
      <c r="C973" s="219"/>
      <c r="D973" s="217"/>
      <c r="E973" s="217"/>
      <c r="F973" s="220"/>
      <c r="G973" s="220"/>
      <c r="H973" s="220"/>
      <c r="I973" s="220"/>
      <c r="J973" s="220"/>
      <c r="K973" s="220"/>
      <c r="L973" s="220"/>
      <c r="M973" s="220"/>
      <c r="N973" s="220"/>
      <c r="O973" s="220"/>
      <c r="P973" s="217"/>
      <c r="Q973" s="217"/>
      <c r="R973" s="217"/>
      <c r="S973" s="217"/>
      <c r="T973" s="217"/>
      <c r="U973" s="217"/>
      <c r="V973" s="217"/>
      <c r="W973" s="217"/>
      <c r="X973" s="217"/>
      <c r="Y973" s="217"/>
      <c r="Z973" s="217"/>
      <c r="AA973" s="217"/>
    </row>
    <row r="974" spans="1:27" ht="15.75" customHeight="1" x14ac:dyDescent="0.2">
      <c r="A974" s="217"/>
      <c r="B974" s="217"/>
      <c r="C974" s="219"/>
      <c r="D974" s="217"/>
      <c r="E974" s="217"/>
      <c r="F974" s="220"/>
      <c r="G974" s="220"/>
      <c r="H974" s="220"/>
      <c r="I974" s="220"/>
      <c r="J974" s="220"/>
      <c r="K974" s="220"/>
      <c r="L974" s="220"/>
      <c r="M974" s="220"/>
      <c r="N974" s="220"/>
      <c r="O974" s="220"/>
      <c r="P974" s="217"/>
      <c r="Q974" s="217"/>
      <c r="R974" s="217"/>
      <c r="S974" s="217"/>
      <c r="T974" s="217"/>
      <c r="U974" s="217"/>
      <c r="V974" s="217"/>
      <c r="W974" s="217"/>
      <c r="X974" s="217"/>
      <c r="Y974" s="217"/>
      <c r="Z974" s="217"/>
      <c r="AA974" s="217"/>
    </row>
    <row r="975" spans="1:27" ht="15.75" customHeight="1" x14ac:dyDescent="0.2">
      <c r="A975" s="217"/>
      <c r="B975" s="217"/>
      <c r="C975" s="219"/>
      <c r="D975" s="217"/>
      <c r="E975" s="217"/>
      <c r="F975" s="220"/>
      <c r="G975" s="220"/>
      <c r="H975" s="220"/>
      <c r="I975" s="220"/>
      <c r="J975" s="220"/>
      <c r="K975" s="220"/>
      <c r="L975" s="220"/>
      <c r="M975" s="220"/>
      <c r="N975" s="220"/>
      <c r="O975" s="220"/>
      <c r="P975" s="217"/>
      <c r="Q975" s="217"/>
      <c r="R975" s="217"/>
      <c r="S975" s="217"/>
      <c r="T975" s="217"/>
      <c r="U975" s="217"/>
      <c r="V975" s="217"/>
      <c r="W975" s="217"/>
      <c r="X975" s="217"/>
      <c r="Y975" s="217"/>
      <c r="Z975" s="217"/>
      <c r="AA975" s="217"/>
    </row>
    <row r="976" spans="1:27" ht="15.75" customHeight="1" x14ac:dyDescent="0.2">
      <c r="A976" s="217"/>
      <c r="B976" s="217"/>
      <c r="C976" s="219"/>
      <c r="D976" s="217"/>
      <c r="E976" s="217"/>
      <c r="F976" s="220"/>
      <c r="G976" s="220"/>
      <c r="H976" s="220"/>
      <c r="I976" s="220"/>
      <c r="J976" s="220"/>
      <c r="K976" s="220"/>
      <c r="L976" s="220"/>
      <c r="M976" s="220"/>
      <c r="N976" s="220"/>
      <c r="O976" s="220"/>
      <c r="P976" s="217"/>
      <c r="Q976" s="217"/>
      <c r="R976" s="217"/>
      <c r="S976" s="217"/>
      <c r="T976" s="217"/>
      <c r="U976" s="217"/>
      <c r="V976" s="217"/>
      <c r="W976" s="217"/>
      <c r="X976" s="217"/>
      <c r="Y976" s="217"/>
      <c r="Z976" s="217"/>
      <c r="AA976" s="217"/>
    </row>
    <row r="977" spans="1:27" ht="15.75" customHeight="1" x14ac:dyDescent="0.2">
      <c r="A977" s="217"/>
      <c r="B977" s="217"/>
      <c r="C977" s="219"/>
      <c r="D977" s="217"/>
      <c r="E977" s="217"/>
      <c r="F977" s="220"/>
      <c r="G977" s="220"/>
      <c r="H977" s="220"/>
      <c r="I977" s="220"/>
      <c r="J977" s="220"/>
      <c r="K977" s="220"/>
      <c r="L977" s="220"/>
      <c r="M977" s="220"/>
      <c r="N977" s="220"/>
      <c r="O977" s="220"/>
      <c r="P977" s="217"/>
      <c r="Q977" s="217"/>
      <c r="R977" s="217"/>
      <c r="S977" s="217"/>
      <c r="T977" s="217"/>
      <c r="U977" s="217"/>
      <c r="V977" s="217"/>
      <c r="W977" s="217"/>
      <c r="X977" s="217"/>
      <c r="Y977" s="217"/>
      <c r="Z977" s="217"/>
      <c r="AA977" s="217"/>
    </row>
    <row r="978" spans="1:27" ht="15.75" customHeight="1" x14ac:dyDescent="0.2">
      <c r="A978" s="217"/>
      <c r="B978" s="217"/>
      <c r="C978" s="219"/>
      <c r="D978" s="217"/>
      <c r="E978" s="217"/>
      <c r="F978" s="220"/>
      <c r="G978" s="220"/>
      <c r="H978" s="220"/>
      <c r="I978" s="220"/>
      <c r="J978" s="220"/>
      <c r="K978" s="220"/>
      <c r="L978" s="220"/>
      <c r="M978" s="220"/>
      <c r="N978" s="220"/>
      <c r="O978" s="220"/>
      <c r="P978" s="217"/>
      <c r="Q978" s="217"/>
      <c r="R978" s="217"/>
      <c r="S978" s="217"/>
      <c r="T978" s="217"/>
      <c r="U978" s="217"/>
      <c r="V978" s="217"/>
      <c r="W978" s="217"/>
      <c r="X978" s="217"/>
      <c r="Y978" s="217"/>
      <c r="Z978" s="217"/>
      <c r="AA978" s="217"/>
    </row>
    <row r="979" spans="1:27" ht="15.75" customHeight="1" x14ac:dyDescent="0.2">
      <c r="A979" s="217"/>
      <c r="B979" s="217"/>
      <c r="C979" s="219"/>
      <c r="D979" s="217"/>
      <c r="E979" s="217"/>
      <c r="F979" s="220"/>
      <c r="G979" s="220"/>
      <c r="H979" s="220"/>
      <c r="I979" s="220"/>
      <c r="J979" s="220"/>
      <c r="K979" s="220"/>
      <c r="L979" s="220"/>
      <c r="M979" s="220"/>
      <c r="N979" s="220"/>
      <c r="O979" s="220"/>
      <c r="P979" s="217"/>
      <c r="Q979" s="217"/>
      <c r="R979" s="217"/>
      <c r="S979" s="217"/>
      <c r="T979" s="217"/>
      <c r="U979" s="217"/>
      <c r="V979" s="217"/>
      <c r="W979" s="217"/>
      <c r="X979" s="217"/>
      <c r="Y979" s="217"/>
      <c r="Z979" s="217"/>
      <c r="AA979" s="217"/>
    </row>
    <row r="980" spans="1:27" ht="15.75" customHeight="1" x14ac:dyDescent="0.2">
      <c r="A980" s="217"/>
      <c r="B980" s="217"/>
      <c r="C980" s="219"/>
      <c r="D980" s="217"/>
      <c r="E980" s="217"/>
      <c r="F980" s="220"/>
      <c r="G980" s="220"/>
      <c r="H980" s="220"/>
      <c r="I980" s="220"/>
      <c r="J980" s="220"/>
      <c r="K980" s="220"/>
      <c r="L980" s="220"/>
      <c r="M980" s="220"/>
      <c r="N980" s="220"/>
      <c r="O980" s="220"/>
      <c r="P980" s="217"/>
      <c r="Q980" s="217"/>
      <c r="R980" s="217"/>
      <c r="S980" s="217"/>
      <c r="T980" s="217"/>
      <c r="U980" s="217"/>
      <c r="V980" s="217"/>
      <c r="W980" s="217"/>
      <c r="X980" s="217"/>
      <c r="Y980" s="217"/>
      <c r="Z980" s="217"/>
      <c r="AA980" s="217"/>
    </row>
    <row r="981" spans="1:27" ht="15.75" customHeight="1" x14ac:dyDescent="0.2">
      <c r="A981" s="217"/>
      <c r="B981" s="217"/>
      <c r="C981" s="219"/>
      <c r="D981" s="217"/>
      <c r="E981" s="217"/>
      <c r="F981" s="220"/>
      <c r="G981" s="220"/>
      <c r="H981" s="220"/>
      <c r="I981" s="220"/>
      <c r="J981" s="220"/>
      <c r="K981" s="220"/>
      <c r="L981" s="220"/>
      <c r="M981" s="220"/>
      <c r="N981" s="220"/>
      <c r="O981" s="220"/>
      <c r="P981" s="217"/>
      <c r="Q981" s="217"/>
      <c r="R981" s="217"/>
      <c r="S981" s="217"/>
      <c r="T981" s="217"/>
      <c r="U981" s="217"/>
      <c r="V981" s="217"/>
      <c r="W981" s="217"/>
      <c r="X981" s="217"/>
      <c r="Y981" s="217"/>
      <c r="Z981" s="217"/>
      <c r="AA981" s="217"/>
    </row>
    <row r="982" spans="1:27" ht="15.75" customHeight="1" x14ac:dyDescent="0.2">
      <c r="A982" s="217"/>
      <c r="B982" s="217"/>
      <c r="C982" s="219"/>
      <c r="D982" s="217"/>
      <c r="E982" s="217"/>
      <c r="F982" s="220"/>
      <c r="G982" s="220"/>
      <c r="H982" s="220"/>
      <c r="I982" s="220"/>
      <c r="J982" s="220"/>
      <c r="K982" s="220"/>
      <c r="L982" s="220"/>
      <c r="M982" s="220"/>
      <c r="N982" s="220"/>
      <c r="O982" s="220"/>
      <c r="P982" s="217"/>
      <c r="Q982" s="217"/>
      <c r="R982" s="217"/>
      <c r="S982" s="217"/>
      <c r="T982" s="217"/>
      <c r="U982" s="217"/>
      <c r="V982" s="217"/>
      <c r="W982" s="217"/>
      <c r="X982" s="217"/>
      <c r="Y982" s="217"/>
      <c r="Z982" s="217"/>
      <c r="AA982" s="217"/>
    </row>
    <row r="983" spans="1:27" ht="15.75" customHeight="1" x14ac:dyDescent="0.2">
      <c r="A983" s="217"/>
      <c r="B983" s="217"/>
      <c r="C983" s="219"/>
      <c r="D983" s="217"/>
      <c r="E983" s="217"/>
      <c r="F983" s="220"/>
      <c r="G983" s="220"/>
      <c r="H983" s="220"/>
      <c r="I983" s="220"/>
      <c r="J983" s="220"/>
      <c r="K983" s="220"/>
      <c r="L983" s="220"/>
      <c r="M983" s="220"/>
      <c r="N983" s="220"/>
      <c r="O983" s="220"/>
      <c r="P983" s="217"/>
      <c r="Q983" s="217"/>
      <c r="R983" s="217"/>
      <c r="S983" s="217"/>
      <c r="T983" s="217"/>
      <c r="U983" s="217"/>
      <c r="V983" s="217"/>
      <c r="W983" s="217"/>
      <c r="X983" s="217"/>
      <c r="Y983" s="217"/>
      <c r="Z983" s="217"/>
      <c r="AA983" s="217"/>
    </row>
    <row r="984" spans="1:27" ht="15.75" customHeight="1" x14ac:dyDescent="0.2">
      <c r="A984" s="217"/>
      <c r="B984" s="217"/>
      <c r="C984" s="219"/>
      <c r="D984" s="217"/>
      <c r="E984" s="217"/>
      <c r="F984" s="220"/>
      <c r="G984" s="220"/>
      <c r="H984" s="220"/>
      <c r="I984" s="220"/>
      <c r="J984" s="220"/>
      <c r="K984" s="220"/>
      <c r="L984" s="220"/>
      <c r="M984" s="220"/>
      <c r="N984" s="220"/>
      <c r="O984" s="220"/>
      <c r="P984" s="217"/>
      <c r="Q984" s="217"/>
      <c r="R984" s="217"/>
      <c r="S984" s="217"/>
      <c r="T984" s="217"/>
      <c r="U984" s="217"/>
      <c r="V984" s="217"/>
      <c r="W984" s="217"/>
      <c r="X984" s="217"/>
      <c r="Y984" s="217"/>
      <c r="Z984" s="217"/>
      <c r="AA984" s="217"/>
    </row>
    <row r="985" spans="1:27" ht="15.75" customHeight="1" x14ac:dyDescent="0.2">
      <c r="A985" s="217"/>
      <c r="B985" s="217"/>
      <c r="C985" s="219"/>
      <c r="D985" s="217"/>
      <c r="E985" s="217"/>
      <c r="F985" s="220"/>
      <c r="G985" s="220"/>
      <c r="H985" s="220"/>
      <c r="I985" s="220"/>
      <c r="J985" s="220"/>
      <c r="K985" s="220"/>
      <c r="L985" s="220"/>
      <c r="M985" s="220"/>
      <c r="N985" s="220"/>
      <c r="O985" s="220"/>
      <c r="P985" s="217"/>
      <c r="Q985" s="217"/>
      <c r="R985" s="217"/>
      <c r="S985" s="217"/>
      <c r="T985" s="217"/>
      <c r="U985" s="217"/>
      <c r="V985" s="217"/>
      <c r="W985" s="217"/>
      <c r="X985" s="217"/>
      <c r="Y985" s="217"/>
      <c r="Z985" s="217"/>
      <c r="AA985" s="217"/>
    </row>
    <row r="986" spans="1:27" ht="15.75" customHeight="1" x14ac:dyDescent="0.2">
      <c r="A986" s="217"/>
      <c r="B986" s="217"/>
      <c r="C986" s="219"/>
      <c r="D986" s="217"/>
      <c r="E986" s="217"/>
      <c r="F986" s="220"/>
      <c r="G986" s="220"/>
      <c r="H986" s="220"/>
      <c r="I986" s="220"/>
      <c r="J986" s="220"/>
      <c r="K986" s="220"/>
      <c r="L986" s="220"/>
      <c r="M986" s="220"/>
      <c r="N986" s="220"/>
      <c r="O986" s="220"/>
      <c r="P986" s="217"/>
      <c r="Q986" s="217"/>
      <c r="R986" s="217"/>
      <c r="S986" s="217"/>
      <c r="T986" s="217"/>
      <c r="U986" s="217"/>
      <c r="V986" s="217"/>
      <c r="W986" s="217"/>
      <c r="X986" s="217"/>
      <c r="Y986" s="217"/>
      <c r="Z986" s="217"/>
      <c r="AA986" s="217"/>
    </row>
    <row r="987" spans="1:27" ht="15.75" customHeight="1" x14ac:dyDescent="0.2">
      <c r="A987" s="217"/>
      <c r="B987" s="217"/>
      <c r="C987" s="219"/>
      <c r="D987" s="217"/>
      <c r="E987" s="217"/>
      <c r="F987" s="220"/>
      <c r="G987" s="220"/>
      <c r="H987" s="220"/>
      <c r="I987" s="220"/>
      <c r="J987" s="220"/>
      <c r="K987" s="220"/>
      <c r="L987" s="220"/>
      <c r="M987" s="220"/>
      <c r="N987" s="220"/>
      <c r="O987" s="220"/>
      <c r="P987" s="217"/>
      <c r="Q987" s="217"/>
      <c r="R987" s="217"/>
      <c r="S987" s="217"/>
      <c r="T987" s="217"/>
      <c r="U987" s="217"/>
      <c r="V987" s="217"/>
      <c r="W987" s="217"/>
      <c r="X987" s="217"/>
      <c r="Y987" s="217"/>
      <c r="Z987" s="217"/>
      <c r="AA987" s="217"/>
    </row>
    <row r="988" spans="1:27" ht="15.75" customHeight="1" x14ac:dyDescent="0.2">
      <c r="A988" s="217"/>
      <c r="B988" s="217"/>
      <c r="C988" s="219"/>
      <c r="D988" s="217"/>
      <c r="E988" s="217"/>
      <c r="F988" s="220"/>
      <c r="G988" s="220"/>
      <c r="H988" s="220"/>
      <c r="I988" s="220"/>
      <c r="J988" s="220"/>
      <c r="K988" s="220"/>
      <c r="L988" s="220"/>
      <c r="M988" s="220"/>
      <c r="N988" s="220"/>
      <c r="O988" s="220"/>
      <c r="P988" s="217"/>
      <c r="Q988" s="217"/>
      <c r="R988" s="217"/>
      <c r="S988" s="217"/>
      <c r="T988" s="217"/>
      <c r="U988" s="217"/>
      <c r="V988" s="217"/>
      <c r="W988" s="217"/>
      <c r="X988" s="217"/>
      <c r="Y988" s="217"/>
      <c r="Z988" s="217"/>
      <c r="AA988" s="217"/>
    </row>
    <row r="989" spans="1:27" ht="15.75" customHeight="1" x14ac:dyDescent="0.2">
      <c r="A989" s="217"/>
      <c r="B989" s="217"/>
      <c r="C989" s="219"/>
      <c r="D989" s="217"/>
      <c r="E989" s="217"/>
      <c r="F989" s="220"/>
      <c r="G989" s="220"/>
      <c r="H989" s="220"/>
      <c r="I989" s="220"/>
      <c r="J989" s="220"/>
      <c r="K989" s="220"/>
      <c r="L989" s="220"/>
      <c r="M989" s="220"/>
      <c r="N989" s="220"/>
      <c r="O989" s="220"/>
      <c r="P989" s="217"/>
      <c r="Q989" s="217"/>
      <c r="R989" s="217"/>
      <c r="S989" s="217"/>
      <c r="T989" s="217"/>
      <c r="U989" s="217"/>
      <c r="V989" s="217"/>
      <c r="W989" s="217"/>
      <c r="X989" s="217"/>
      <c r="Y989" s="217"/>
      <c r="Z989" s="217"/>
      <c r="AA989" s="217"/>
    </row>
    <row r="990" spans="1:27" ht="15.75" customHeight="1" x14ac:dyDescent="0.2">
      <c r="A990" s="217"/>
      <c r="B990" s="217"/>
      <c r="C990" s="219"/>
      <c r="D990" s="217"/>
      <c r="E990" s="217"/>
      <c r="F990" s="220"/>
      <c r="G990" s="220"/>
      <c r="H990" s="220"/>
      <c r="I990" s="220"/>
      <c r="J990" s="220"/>
      <c r="K990" s="220"/>
      <c r="L990" s="220"/>
      <c r="M990" s="220"/>
      <c r="N990" s="220"/>
      <c r="O990" s="220"/>
      <c r="P990" s="217"/>
      <c r="Q990" s="217"/>
      <c r="R990" s="217"/>
      <c r="S990" s="217"/>
      <c r="T990" s="217"/>
      <c r="U990" s="217"/>
      <c r="V990" s="217"/>
      <c r="W990" s="217"/>
      <c r="X990" s="217"/>
      <c r="Y990" s="217"/>
      <c r="Z990" s="217"/>
      <c r="AA990" s="217"/>
    </row>
    <row r="991" spans="1:27" ht="15.75" customHeight="1" x14ac:dyDescent="0.2">
      <c r="A991" s="217"/>
      <c r="B991" s="217"/>
      <c r="C991" s="219"/>
      <c r="D991" s="217"/>
      <c r="E991" s="217"/>
      <c r="F991" s="220"/>
      <c r="G991" s="220"/>
      <c r="H991" s="220"/>
      <c r="I991" s="220"/>
      <c r="J991" s="220"/>
      <c r="K991" s="220"/>
      <c r="L991" s="220"/>
      <c r="M991" s="220"/>
      <c r="N991" s="220"/>
      <c r="O991" s="220"/>
      <c r="P991" s="217"/>
      <c r="Q991" s="217"/>
      <c r="R991" s="217"/>
      <c r="S991" s="217"/>
      <c r="T991" s="217"/>
      <c r="U991" s="217"/>
      <c r="V991" s="217"/>
      <c r="W991" s="217"/>
      <c r="X991" s="217"/>
      <c r="Y991" s="217"/>
      <c r="Z991" s="217"/>
      <c r="AA991" s="217"/>
    </row>
    <row r="992" spans="1:27" ht="15.75" customHeight="1" x14ac:dyDescent="0.2">
      <c r="A992" s="217"/>
      <c r="B992" s="217"/>
      <c r="C992" s="219"/>
      <c r="D992" s="217"/>
      <c r="E992" s="217"/>
      <c r="F992" s="220"/>
      <c r="G992" s="220"/>
      <c r="H992" s="220"/>
      <c r="I992" s="220"/>
      <c r="J992" s="220"/>
      <c r="K992" s="220"/>
      <c r="L992" s="220"/>
      <c r="M992" s="220"/>
      <c r="N992" s="220"/>
      <c r="O992" s="220"/>
      <c r="P992" s="217"/>
      <c r="Q992" s="217"/>
      <c r="R992" s="217"/>
      <c r="S992" s="217"/>
      <c r="T992" s="217"/>
      <c r="U992" s="217"/>
      <c r="V992" s="217"/>
      <c r="W992" s="217"/>
      <c r="X992" s="217"/>
      <c r="Y992" s="217"/>
      <c r="Z992" s="217"/>
      <c r="AA992" s="217"/>
    </row>
    <row r="993" spans="1:27" ht="15.75" customHeight="1" x14ac:dyDescent="0.2">
      <c r="A993" s="217"/>
      <c r="B993" s="217"/>
      <c r="C993" s="219"/>
      <c r="D993" s="217"/>
      <c r="E993" s="217"/>
      <c r="F993" s="220"/>
      <c r="G993" s="220"/>
      <c r="H993" s="220"/>
      <c r="I993" s="220"/>
      <c r="J993" s="220"/>
      <c r="K993" s="220"/>
      <c r="L993" s="220"/>
      <c r="M993" s="220"/>
      <c r="N993" s="220"/>
      <c r="O993" s="220"/>
      <c r="P993" s="217"/>
      <c r="Q993" s="217"/>
      <c r="R993" s="217"/>
      <c r="S993" s="217"/>
      <c r="T993" s="217"/>
      <c r="U993" s="217"/>
      <c r="V993" s="217"/>
      <c r="W993" s="217"/>
      <c r="X993" s="217"/>
      <c r="Y993" s="217"/>
      <c r="Z993" s="217"/>
      <c r="AA993" s="217"/>
    </row>
    <row r="994" spans="1:27" ht="15.75" customHeight="1" x14ac:dyDescent="0.2">
      <c r="A994" s="217"/>
      <c r="B994" s="217"/>
      <c r="C994" s="219"/>
      <c r="D994" s="217"/>
      <c r="E994" s="217"/>
      <c r="F994" s="220"/>
      <c r="G994" s="220"/>
      <c r="H994" s="220"/>
      <c r="I994" s="220"/>
      <c r="J994" s="220"/>
      <c r="K994" s="220"/>
      <c r="L994" s="220"/>
      <c r="M994" s="220"/>
      <c r="N994" s="220"/>
      <c r="O994" s="220"/>
      <c r="P994" s="217"/>
      <c r="Q994" s="217"/>
      <c r="R994" s="217"/>
      <c r="S994" s="217"/>
      <c r="T994" s="217"/>
      <c r="U994" s="217"/>
      <c r="V994" s="217"/>
      <c r="W994" s="217"/>
      <c r="X994" s="217"/>
      <c r="Y994" s="217"/>
      <c r="Z994" s="217"/>
      <c r="AA994" s="217"/>
    </row>
    <row r="995" spans="1:27" ht="15.75" customHeight="1" x14ac:dyDescent="0.2">
      <c r="A995" s="217"/>
      <c r="B995" s="217"/>
      <c r="C995" s="219"/>
      <c r="D995" s="217"/>
      <c r="E995" s="217"/>
      <c r="F995" s="220"/>
      <c r="G995" s="220"/>
      <c r="H995" s="220"/>
      <c r="I995" s="220"/>
      <c r="J995" s="220"/>
      <c r="K995" s="220"/>
      <c r="L995" s="220"/>
      <c r="M995" s="220"/>
      <c r="N995" s="220"/>
      <c r="O995" s="220"/>
      <c r="P995" s="217"/>
      <c r="Q995" s="217"/>
      <c r="R995" s="217"/>
      <c r="S995" s="217"/>
      <c r="T995" s="217"/>
      <c r="U995" s="217"/>
      <c r="V995" s="217"/>
      <c r="W995" s="217"/>
      <c r="X995" s="217"/>
      <c r="Y995" s="217"/>
      <c r="Z995" s="217"/>
      <c r="AA995" s="217"/>
    </row>
    <row r="996" spans="1:27" ht="15.75" customHeight="1" x14ac:dyDescent="0.2">
      <c r="A996" s="217"/>
      <c r="B996" s="217"/>
      <c r="C996" s="219"/>
      <c r="D996" s="217"/>
      <c r="E996" s="217"/>
      <c r="F996" s="220"/>
      <c r="G996" s="220"/>
      <c r="H996" s="220"/>
      <c r="I996" s="220"/>
      <c r="J996" s="220"/>
      <c r="K996" s="220"/>
      <c r="L996" s="220"/>
      <c r="M996" s="220"/>
      <c r="N996" s="220"/>
      <c r="O996" s="220"/>
      <c r="P996" s="217"/>
      <c r="Q996" s="217"/>
      <c r="R996" s="217"/>
      <c r="S996" s="217"/>
      <c r="T996" s="217"/>
      <c r="U996" s="217"/>
      <c r="V996" s="217"/>
      <c r="W996" s="217"/>
      <c r="X996" s="217"/>
      <c r="Y996" s="217"/>
      <c r="Z996" s="217"/>
      <c r="AA996" s="217"/>
    </row>
    <row r="997" spans="1:27" ht="15.75" customHeight="1" x14ac:dyDescent="0.2">
      <c r="A997" s="217"/>
      <c r="B997" s="217"/>
      <c r="C997" s="219"/>
      <c r="D997" s="217"/>
      <c r="E997" s="217"/>
      <c r="F997" s="220"/>
      <c r="G997" s="220"/>
      <c r="H997" s="220"/>
      <c r="I997" s="220"/>
      <c r="J997" s="220"/>
      <c r="K997" s="220"/>
      <c r="L997" s="220"/>
      <c r="M997" s="220"/>
      <c r="N997" s="220"/>
      <c r="O997" s="220"/>
      <c r="P997" s="217"/>
      <c r="Q997" s="217"/>
      <c r="R997" s="217"/>
      <c r="S997" s="217"/>
      <c r="T997" s="217"/>
      <c r="U997" s="217"/>
      <c r="V997" s="217"/>
      <c r="W997" s="217"/>
      <c r="X997" s="217"/>
      <c r="Y997" s="217"/>
      <c r="Z997" s="217"/>
      <c r="AA997" s="217"/>
    </row>
    <row r="998" spans="1:27" ht="15.75" customHeight="1" x14ac:dyDescent="0.2">
      <c r="A998" s="217"/>
      <c r="B998" s="217"/>
      <c r="C998" s="219"/>
      <c r="D998" s="217"/>
      <c r="E998" s="217"/>
      <c r="F998" s="220"/>
      <c r="G998" s="220"/>
      <c r="H998" s="220"/>
      <c r="I998" s="220"/>
      <c r="J998" s="220"/>
      <c r="K998" s="220"/>
      <c r="L998" s="220"/>
      <c r="M998" s="220"/>
      <c r="N998" s="220"/>
      <c r="O998" s="220"/>
      <c r="P998" s="217"/>
      <c r="Q998" s="217"/>
      <c r="R998" s="217"/>
      <c r="S998" s="217"/>
      <c r="T998" s="217"/>
      <c r="U998" s="217"/>
      <c r="V998" s="217"/>
      <c r="W998" s="217"/>
      <c r="X998" s="217"/>
      <c r="Y998" s="217"/>
      <c r="Z998" s="217"/>
      <c r="AA998" s="217"/>
    </row>
    <row r="999" spans="1:27" ht="15.75" customHeight="1" x14ac:dyDescent="0.2">
      <c r="A999" s="217"/>
      <c r="B999" s="217"/>
      <c r="C999" s="219"/>
      <c r="D999" s="217"/>
      <c r="E999" s="217"/>
      <c r="F999" s="220"/>
      <c r="G999" s="220"/>
      <c r="H999" s="220"/>
      <c r="I999" s="220"/>
      <c r="J999" s="220"/>
      <c r="K999" s="220"/>
      <c r="L999" s="220"/>
      <c r="M999" s="220"/>
      <c r="N999" s="220"/>
      <c r="O999" s="220"/>
      <c r="P999" s="217"/>
      <c r="Q999" s="217"/>
      <c r="R999" s="217"/>
      <c r="S999" s="217"/>
      <c r="T999" s="217"/>
      <c r="U999" s="217"/>
      <c r="V999" s="217"/>
      <c r="W999" s="217"/>
      <c r="X999" s="217"/>
      <c r="Y999" s="217"/>
      <c r="Z999" s="217"/>
      <c r="AA999" s="217"/>
    </row>
    <row r="1000" spans="1:27" ht="15.75" customHeight="1" x14ac:dyDescent="0.2">
      <c r="A1000" s="217"/>
      <c r="B1000" s="217"/>
      <c r="C1000" s="219"/>
      <c r="D1000" s="217"/>
      <c r="E1000" s="217"/>
      <c r="F1000" s="220"/>
      <c r="G1000" s="220"/>
      <c r="H1000" s="220"/>
      <c r="I1000" s="220"/>
      <c r="J1000" s="220"/>
      <c r="K1000" s="220"/>
      <c r="L1000" s="220"/>
      <c r="M1000" s="220"/>
      <c r="N1000" s="220"/>
      <c r="O1000" s="220"/>
      <c r="P1000" s="217"/>
      <c r="Q1000" s="217"/>
      <c r="R1000" s="217"/>
      <c r="S1000" s="217"/>
      <c r="T1000" s="217"/>
      <c r="U1000" s="217"/>
      <c r="V1000" s="217"/>
      <c r="W1000" s="217"/>
      <c r="X1000" s="217"/>
      <c r="Y1000" s="217"/>
      <c r="Z1000" s="217"/>
      <c r="AA1000" s="217"/>
    </row>
  </sheetData>
  <mergeCells count="90">
    <mergeCell ref="G27:G28"/>
    <mergeCell ref="G29:G30"/>
    <mergeCell ref="G48:G49"/>
    <mergeCell ref="G50:G51"/>
    <mergeCell ref="H27:T28"/>
    <mergeCell ref="H29:T30"/>
    <mergeCell ref="H31:T32"/>
    <mergeCell ref="G54:G55"/>
    <mergeCell ref="G52:G53"/>
    <mergeCell ref="G31:G32"/>
    <mergeCell ref="G33:G34"/>
    <mergeCell ref="G35:G36"/>
    <mergeCell ref="G37:G38"/>
    <mergeCell ref="G39:G40"/>
    <mergeCell ref="G45:G46"/>
    <mergeCell ref="D27:F46"/>
    <mergeCell ref="D71:F78"/>
    <mergeCell ref="D80:F85"/>
    <mergeCell ref="D87:F88"/>
    <mergeCell ref="D48:F69"/>
    <mergeCell ref="G82:G83"/>
    <mergeCell ref="G84:G85"/>
    <mergeCell ref="G87:G88"/>
    <mergeCell ref="G41:G42"/>
    <mergeCell ref="G43:G44"/>
    <mergeCell ref="G71:G72"/>
    <mergeCell ref="G73:G74"/>
    <mergeCell ref="G75:G76"/>
    <mergeCell ref="G77:G78"/>
    <mergeCell ref="G80:G81"/>
    <mergeCell ref="G56:G57"/>
    <mergeCell ref="G60:G61"/>
    <mergeCell ref="G62:G63"/>
    <mergeCell ref="G68:G69"/>
    <mergeCell ref="G66:G67"/>
    <mergeCell ref="G64:G65"/>
    <mergeCell ref="S14:S15"/>
    <mergeCell ref="F15:G16"/>
    <mergeCell ref="H15:Q16"/>
    <mergeCell ref="F17:G18"/>
    <mergeCell ref="H17:Q18"/>
    <mergeCell ref="F13:G14"/>
    <mergeCell ref="H13:Q14"/>
    <mergeCell ref="S7:S9"/>
    <mergeCell ref="S10:S11"/>
    <mergeCell ref="F9:F10"/>
    <mergeCell ref="G9:Q10"/>
    <mergeCell ref="S12:S13"/>
    <mergeCell ref="F11:Q12"/>
    <mergeCell ref="D24:F25"/>
    <mergeCell ref="G24:G25"/>
    <mergeCell ref="H24:T25"/>
    <mergeCell ref="S16:S17"/>
    <mergeCell ref="S18:S19"/>
    <mergeCell ref="S20:S21"/>
    <mergeCell ref="F19:Q19"/>
    <mergeCell ref="G20:Q21"/>
    <mergeCell ref="F20:F21"/>
    <mergeCell ref="H87:T88"/>
    <mergeCell ref="H35:T36"/>
    <mergeCell ref="H37:T38"/>
    <mergeCell ref="H39:T40"/>
    <mergeCell ref="H41:T42"/>
    <mergeCell ref="H43:T44"/>
    <mergeCell ref="H45:T46"/>
    <mergeCell ref="H71:T72"/>
    <mergeCell ref="H73:T74"/>
    <mergeCell ref="H75:T76"/>
    <mergeCell ref="H77:T78"/>
    <mergeCell ref="H80:T81"/>
    <mergeCell ref="H82:T83"/>
    <mergeCell ref="H62:T63"/>
    <mergeCell ref="H68:T69"/>
    <mergeCell ref="H66:T67"/>
    <mergeCell ref="R1:S2"/>
    <mergeCell ref="T1:T2"/>
    <mergeCell ref="G58:G59"/>
    <mergeCell ref="H58:T59"/>
    <mergeCell ref="H84:T85"/>
    <mergeCell ref="H64:T65"/>
    <mergeCell ref="H33:T34"/>
    <mergeCell ref="H48:T49"/>
    <mergeCell ref="H50:T51"/>
    <mergeCell ref="H54:T55"/>
    <mergeCell ref="H56:T57"/>
    <mergeCell ref="H60:T61"/>
    <mergeCell ref="H52:T53"/>
    <mergeCell ref="D3:T3"/>
    <mergeCell ref="F7:F8"/>
    <mergeCell ref="G7:Q8"/>
  </mergeCells>
  <conditionalFormatting sqref="F23:H23">
    <cfRule type="cellIs" dxfId="205" priority="8" operator="greaterThan">
      <formula>0</formula>
    </cfRule>
  </conditionalFormatting>
  <pageMargins left="0.511811024" right="0.511811024" top="0.78740157499999996" bottom="0.78740157499999996"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4"/>
  <dimension ref="A1:AB1006"/>
  <sheetViews>
    <sheetView showGridLines="0" zoomScaleNormal="100" workbookViewId="0">
      <pane xSplit="2" ySplit="13" topLeftCell="D14" activePane="bottomRight" state="frozen"/>
      <selection pane="topRight" activeCell="C1" sqref="C1"/>
      <selection pane="bottomLeft" activeCell="A12" sqref="A12"/>
      <selection pane="bottomRight"/>
    </sheetView>
  </sheetViews>
  <sheetFormatPr defaultColWidth="12.625" defaultRowHeight="15" customHeight="1" x14ac:dyDescent="0.2"/>
  <cols>
    <col min="1" max="1" width="2.5" style="59" customWidth="1"/>
    <col min="2" max="2" width="3.75" style="59" customWidth="1"/>
    <col min="3" max="3" width="2.5" style="59" hidden="1" customWidth="1"/>
    <col min="4" max="4" width="11.875" style="59" customWidth="1"/>
    <col min="5" max="6" width="11.75" style="59" customWidth="1"/>
    <col min="7" max="7" width="12" style="59" customWidth="1"/>
    <col min="8" max="9" width="11.75" style="59" customWidth="1"/>
    <col min="10" max="10" width="2.625" style="59" customWidth="1"/>
    <col min="11" max="11" width="12" style="59" customWidth="1"/>
    <col min="12" max="16" width="11.75" style="59" customWidth="1"/>
    <col min="17" max="17" width="2.25" style="59" hidden="1" customWidth="1"/>
    <col min="18" max="19" width="1.25" style="59" customWidth="1"/>
    <col min="20" max="20" width="5.625" style="59" customWidth="1"/>
    <col min="21" max="28" width="11.125" style="59" customWidth="1"/>
    <col min="29" max="16384" width="12.625" style="59"/>
  </cols>
  <sheetData>
    <row r="1" spans="1:28" ht="10.5" customHeight="1" thickBot="1" x14ac:dyDescent="0.25">
      <c r="A1" s="256"/>
      <c r="B1" s="274"/>
      <c r="C1" s="275"/>
      <c r="D1" s="274"/>
      <c r="E1" s="274"/>
      <c r="F1" s="274"/>
      <c r="G1" s="274"/>
      <c r="H1" s="274"/>
      <c r="I1" s="274"/>
      <c r="J1" s="256"/>
      <c r="K1" s="256"/>
      <c r="L1" s="256"/>
      <c r="M1" s="256"/>
      <c r="N1" s="256"/>
      <c r="O1" s="256"/>
      <c r="P1" s="586"/>
      <c r="Q1" s="360"/>
      <c r="R1" s="256"/>
      <c r="S1" s="256"/>
      <c r="T1" s="256"/>
      <c r="U1" s="256"/>
      <c r="V1" s="256"/>
      <c r="W1" s="256"/>
      <c r="X1" s="256"/>
      <c r="Y1" s="256"/>
      <c r="Z1" s="256"/>
      <c r="AA1" s="256"/>
      <c r="AB1" s="256"/>
    </row>
    <row r="2" spans="1:28" ht="18" customHeight="1" thickBot="1" x14ac:dyDescent="0.25">
      <c r="A2" s="273"/>
      <c r="B2" s="123"/>
      <c r="C2" s="124"/>
      <c r="D2" s="124"/>
      <c r="E2" s="124"/>
      <c r="F2" s="124"/>
      <c r="G2" s="124"/>
      <c r="H2" s="124"/>
      <c r="I2" s="124"/>
      <c r="J2" s="125"/>
      <c r="K2" s="125"/>
      <c r="L2" s="125"/>
      <c r="M2" s="125"/>
      <c r="N2" s="125"/>
      <c r="O2" s="125"/>
      <c r="P2" s="586"/>
      <c r="Q2" s="360"/>
      <c r="R2" s="273"/>
      <c r="S2" s="273"/>
      <c r="T2" s="273"/>
      <c r="U2" s="273"/>
      <c r="V2" s="273"/>
      <c r="W2" s="273"/>
      <c r="X2" s="273"/>
      <c r="Y2" s="273"/>
      <c r="Z2" s="273"/>
      <c r="AA2" s="273"/>
      <c r="AB2" s="273"/>
    </row>
    <row r="3" spans="1:28" ht="50.25" customHeight="1" x14ac:dyDescent="0.2">
      <c r="A3" s="256"/>
      <c r="B3" s="122"/>
      <c r="C3" s="677" t="s">
        <v>1</v>
      </c>
      <c r="D3" s="678"/>
      <c r="E3" s="678"/>
      <c r="F3" s="678"/>
      <c r="G3" s="678"/>
      <c r="H3" s="678"/>
      <c r="I3" s="678"/>
      <c r="J3" s="678"/>
      <c r="K3" s="678"/>
      <c r="L3" s="678"/>
      <c r="M3" s="678"/>
      <c r="N3" s="678"/>
      <c r="O3" s="678"/>
      <c r="P3" s="679"/>
      <c r="Q3" s="680"/>
      <c r="R3" s="112"/>
      <c r="S3" s="256"/>
      <c r="T3" s="675"/>
      <c r="U3" s="256"/>
      <c r="V3" s="256"/>
      <c r="W3" s="256"/>
      <c r="X3" s="256"/>
      <c r="Y3" s="256"/>
      <c r="Z3" s="256"/>
      <c r="AA3" s="256"/>
      <c r="AB3" s="256"/>
    </row>
    <row r="4" spans="1:28" ht="12.75" customHeight="1" thickBot="1" x14ac:dyDescent="0.25">
      <c r="A4" s="273"/>
      <c r="B4" s="126"/>
      <c r="C4" s="152"/>
      <c r="D4" s="153"/>
      <c r="E4" s="153"/>
      <c r="F4" s="153"/>
      <c r="G4" s="153"/>
      <c r="H4" s="153"/>
      <c r="I4" s="153"/>
      <c r="J4" s="153"/>
      <c r="K4" s="153"/>
      <c r="L4" s="153"/>
      <c r="M4" s="153"/>
      <c r="N4" s="153"/>
      <c r="O4" s="153"/>
      <c r="P4" s="153"/>
      <c r="Q4" s="154"/>
      <c r="R4" s="127"/>
      <c r="S4" s="273"/>
      <c r="T4" s="676"/>
      <c r="U4" s="273"/>
      <c r="V4" s="273"/>
      <c r="W4" s="273"/>
      <c r="X4" s="273"/>
      <c r="Y4" s="273"/>
      <c r="Z4" s="273"/>
      <c r="AA4" s="273"/>
      <c r="AB4" s="273"/>
    </row>
    <row r="5" spans="1:28" ht="29.25" customHeight="1" x14ac:dyDescent="0.2">
      <c r="A5" s="256"/>
      <c r="B5" s="13"/>
      <c r="C5" s="135"/>
      <c r="D5" s="690" t="s">
        <v>22</v>
      </c>
      <c r="E5" s="691"/>
      <c r="F5" s="691"/>
      <c r="G5" s="691"/>
      <c r="H5" s="691"/>
      <c r="I5" s="691"/>
      <c r="J5" s="376"/>
      <c r="K5" s="610" t="s">
        <v>23</v>
      </c>
      <c r="L5" s="611"/>
      <c r="M5" s="611"/>
      <c r="N5" s="611"/>
      <c r="O5" s="611"/>
      <c r="P5" s="612"/>
      <c r="Q5" s="140"/>
      <c r="R5" s="14"/>
      <c r="S5" s="256"/>
      <c r="T5" s="676"/>
      <c r="U5" s="256"/>
      <c r="V5" s="256"/>
      <c r="W5" s="256"/>
      <c r="X5" s="256"/>
      <c r="Y5" s="256"/>
      <c r="Z5" s="256"/>
      <c r="AA5" s="256"/>
      <c r="AB5" s="256"/>
    </row>
    <row r="6" spans="1:28" ht="14.25" customHeight="1" x14ac:dyDescent="0.2">
      <c r="A6" s="256"/>
      <c r="B6" s="133"/>
      <c r="C6" s="135"/>
      <c r="D6" s="613" t="s">
        <v>24</v>
      </c>
      <c r="E6" s="614"/>
      <c r="F6" s="614"/>
      <c r="G6" s="615" t="s">
        <v>206</v>
      </c>
      <c r="H6" s="616"/>
      <c r="I6" s="616"/>
      <c r="J6" s="84"/>
      <c r="K6" s="617" t="s">
        <v>24</v>
      </c>
      <c r="L6" s="618"/>
      <c r="M6" s="618"/>
      <c r="N6" s="619" t="s">
        <v>206</v>
      </c>
      <c r="O6" s="618"/>
      <c r="P6" s="620"/>
      <c r="Q6" s="140"/>
      <c r="R6" s="14"/>
      <c r="S6" s="256"/>
      <c r="T6" s="676"/>
      <c r="U6" s="256"/>
      <c r="V6" s="256"/>
      <c r="W6" s="256"/>
      <c r="X6" s="256"/>
      <c r="Y6" s="256"/>
      <c r="Z6" s="256"/>
      <c r="AA6" s="256"/>
      <c r="AB6" s="256"/>
    </row>
    <row r="7" spans="1:28" ht="15.75" customHeight="1" thickBot="1" x14ac:dyDescent="0.25">
      <c r="A7" s="256"/>
      <c r="B7" s="13"/>
      <c r="C7" s="135"/>
      <c r="D7" s="621">
        <v>10</v>
      </c>
      <c r="E7" s="622"/>
      <c r="F7" s="622"/>
      <c r="G7" s="623">
        <v>25</v>
      </c>
      <c r="H7" s="624"/>
      <c r="I7" s="624"/>
      <c r="J7" s="84"/>
      <c r="K7" s="625">
        <v>0.2</v>
      </c>
      <c r="L7" s="589"/>
      <c r="M7" s="589"/>
      <c r="N7" s="626">
        <v>20</v>
      </c>
      <c r="O7" s="571"/>
      <c r="P7" s="572"/>
      <c r="Q7" s="140"/>
      <c r="R7" s="127"/>
      <c r="S7" s="256"/>
      <c r="T7" s="676"/>
      <c r="U7" s="256"/>
      <c r="V7" s="256"/>
      <c r="W7" s="256"/>
      <c r="X7" s="256"/>
      <c r="Y7" s="256"/>
      <c r="Z7" s="256"/>
      <c r="AA7" s="256"/>
      <c r="AB7" s="256"/>
    </row>
    <row r="8" spans="1:28" ht="3" customHeight="1" x14ac:dyDescent="0.2">
      <c r="A8" s="256"/>
      <c r="B8" s="15"/>
      <c r="C8" s="136"/>
      <c r="D8" s="158"/>
      <c r="E8" s="155"/>
      <c r="F8" s="155"/>
      <c r="G8" s="128"/>
      <c r="H8" s="128"/>
      <c r="I8" s="128"/>
      <c r="J8" s="84"/>
      <c r="K8" s="546"/>
      <c r="L8" s="155"/>
      <c r="M8" s="155"/>
      <c r="N8" s="128"/>
      <c r="O8" s="128"/>
      <c r="P8" s="547"/>
      <c r="Q8" s="141"/>
      <c r="R8" s="7"/>
      <c r="S8" s="256"/>
      <c r="T8" s="676"/>
      <c r="U8" s="256"/>
      <c r="V8" s="256"/>
      <c r="W8" s="256"/>
      <c r="X8" s="256"/>
      <c r="Y8" s="256"/>
      <c r="Z8" s="256"/>
      <c r="AA8" s="256"/>
      <c r="AB8" s="256"/>
    </row>
    <row r="9" spans="1:28" ht="18" customHeight="1" x14ac:dyDescent="0.2">
      <c r="A9" s="256"/>
      <c r="B9" s="13"/>
      <c r="C9" s="135"/>
      <c r="D9" s="681" t="s">
        <v>25</v>
      </c>
      <c r="E9" s="618"/>
      <c r="F9" s="618"/>
      <c r="G9" s="618"/>
      <c r="H9" s="618"/>
      <c r="I9" s="618"/>
      <c r="J9" s="84"/>
      <c r="K9" s="682" t="s">
        <v>25</v>
      </c>
      <c r="L9" s="618"/>
      <c r="M9" s="618"/>
      <c r="N9" s="618"/>
      <c r="O9" s="618"/>
      <c r="P9" s="620"/>
      <c r="Q9" s="140"/>
      <c r="R9" s="14"/>
      <c r="S9" s="256"/>
      <c r="T9" s="676"/>
      <c r="U9" s="256"/>
      <c r="V9" s="256"/>
      <c r="W9" s="256"/>
      <c r="X9" s="256"/>
      <c r="Y9" s="256"/>
      <c r="Z9" s="256"/>
      <c r="AA9" s="256"/>
      <c r="AB9" s="256"/>
    </row>
    <row r="10" spans="1:28" ht="13.5" customHeight="1" x14ac:dyDescent="0.2">
      <c r="A10" s="256"/>
      <c r="B10" s="13"/>
      <c r="C10" s="135"/>
      <c r="D10" s="687" t="s">
        <v>26</v>
      </c>
      <c r="E10" s="589"/>
      <c r="F10" s="589"/>
      <c r="G10" s="590" t="s">
        <v>27</v>
      </c>
      <c r="H10" s="589"/>
      <c r="I10" s="589"/>
      <c r="J10" s="84"/>
      <c r="K10" s="591" t="s">
        <v>26</v>
      </c>
      <c r="L10" s="589"/>
      <c r="M10" s="589"/>
      <c r="N10" s="590" t="s">
        <v>27</v>
      </c>
      <c r="O10" s="589"/>
      <c r="P10" s="599"/>
      <c r="Q10" s="140"/>
      <c r="R10" s="14"/>
      <c r="S10" s="256"/>
      <c r="T10" s="676"/>
      <c r="U10" s="256"/>
      <c r="V10" s="256"/>
      <c r="W10" s="256"/>
      <c r="X10" s="256"/>
      <c r="Y10" s="256"/>
      <c r="Z10" s="256"/>
      <c r="AA10" s="256"/>
      <c r="AB10" s="256"/>
    </row>
    <row r="11" spans="1:28" ht="14.25" customHeight="1" x14ac:dyDescent="0.2">
      <c r="A11" s="256"/>
      <c r="B11" s="13"/>
      <c r="C11" s="135"/>
      <c r="D11" s="688">
        <v>5</v>
      </c>
      <c r="E11" s="593"/>
      <c r="F11" s="593"/>
      <c r="G11" s="594">
        <v>3</v>
      </c>
      <c r="H11" s="595"/>
      <c r="I11" s="595"/>
      <c r="J11" s="84"/>
      <c r="K11" s="592">
        <v>250</v>
      </c>
      <c r="L11" s="593"/>
      <c r="M11" s="593"/>
      <c r="N11" s="594">
        <v>150</v>
      </c>
      <c r="O11" s="595"/>
      <c r="P11" s="596"/>
      <c r="Q11" s="140"/>
      <c r="R11" s="14"/>
      <c r="S11" s="256"/>
      <c r="T11" s="676"/>
      <c r="U11" s="256"/>
      <c r="V11" s="256"/>
      <c r="W11" s="256"/>
      <c r="X11" s="256"/>
      <c r="Y11" s="256"/>
      <c r="Z11" s="256"/>
      <c r="AA11" s="256"/>
      <c r="AB11" s="256"/>
    </row>
    <row r="12" spans="1:28" ht="15" customHeight="1" x14ac:dyDescent="0.2">
      <c r="A12" s="256"/>
      <c r="B12" s="13"/>
      <c r="C12" s="135"/>
      <c r="D12" s="689">
        <f>IF(OR(D11&gt;I18,G18&lt;(D11*D7),E35&gt;D41,H35&gt;D41),"Risco de perda do capital!",(D11*$D$7))</f>
        <v>50</v>
      </c>
      <c r="E12" s="589"/>
      <c r="F12" s="589"/>
      <c r="G12" s="598">
        <f>G11*$D$7</f>
        <v>30</v>
      </c>
      <c r="H12" s="589"/>
      <c r="I12" s="589"/>
      <c r="J12" s="84"/>
      <c r="K12" s="597">
        <f>IF(OR(K11&gt;P18,N18&lt;(K11*K7),L35&gt;K41,O35&gt;K41),"Risco de perda do capital!",(K11*$K$7))</f>
        <v>50</v>
      </c>
      <c r="L12" s="589"/>
      <c r="M12" s="589"/>
      <c r="N12" s="598">
        <f>N11*$K$7</f>
        <v>30</v>
      </c>
      <c r="O12" s="589"/>
      <c r="P12" s="599"/>
      <c r="Q12" s="140"/>
      <c r="R12" s="14"/>
      <c r="S12" s="256"/>
      <c r="T12" s="676"/>
      <c r="U12" s="256"/>
      <c r="V12" s="256"/>
      <c r="W12" s="256"/>
      <c r="X12" s="256"/>
      <c r="Y12" s="256"/>
      <c r="Z12" s="256"/>
      <c r="AA12" s="256"/>
      <c r="AB12" s="256"/>
    </row>
    <row r="13" spans="1:28" ht="9" customHeight="1" x14ac:dyDescent="0.2">
      <c r="A13" s="256"/>
      <c r="B13" s="15"/>
      <c r="C13" s="135"/>
      <c r="D13" s="155"/>
      <c r="E13" s="155"/>
      <c r="F13" s="155"/>
      <c r="G13" s="128"/>
      <c r="H13" s="128"/>
      <c r="I13" s="128"/>
      <c r="J13" s="84"/>
      <c r="K13" s="546"/>
      <c r="L13" s="155"/>
      <c r="M13" s="155"/>
      <c r="N13" s="128"/>
      <c r="O13" s="128"/>
      <c r="P13" s="547"/>
      <c r="Q13" s="141"/>
      <c r="R13" s="7"/>
      <c r="S13" s="256"/>
      <c r="T13" s="676"/>
      <c r="U13" s="256"/>
      <c r="V13" s="256"/>
      <c r="W13" s="256"/>
      <c r="X13" s="256"/>
      <c r="Y13" s="256"/>
      <c r="Z13" s="256"/>
      <c r="AA13" s="256"/>
      <c r="AB13" s="256"/>
    </row>
    <row r="14" spans="1:28" ht="32.25" customHeight="1" x14ac:dyDescent="0.25">
      <c r="A14" s="256"/>
      <c r="B14" s="16"/>
      <c r="C14" s="137"/>
      <c r="D14" s="603" t="s">
        <v>28</v>
      </c>
      <c r="E14" s="601"/>
      <c r="F14" s="601"/>
      <c r="G14" s="601"/>
      <c r="H14" s="601"/>
      <c r="I14" s="601"/>
      <c r="J14" s="84"/>
      <c r="K14" s="600" t="s">
        <v>28</v>
      </c>
      <c r="L14" s="601"/>
      <c r="M14" s="601"/>
      <c r="N14" s="601"/>
      <c r="O14" s="601"/>
      <c r="P14" s="602"/>
      <c r="Q14" s="142"/>
      <c r="R14" s="14"/>
      <c r="S14" s="256"/>
      <c r="T14" s="256"/>
      <c r="U14" s="256"/>
      <c r="V14" s="256"/>
      <c r="W14" s="256"/>
      <c r="X14" s="256"/>
      <c r="Y14" s="256"/>
      <c r="Z14" s="256"/>
      <c r="AA14" s="256"/>
      <c r="AB14" s="256"/>
    </row>
    <row r="15" spans="1:28" ht="16.5" customHeight="1" x14ac:dyDescent="0.2">
      <c r="A15" s="256"/>
      <c r="B15" s="13"/>
      <c r="C15" s="135"/>
      <c r="D15" s="604" t="s">
        <v>29</v>
      </c>
      <c r="E15" s="605"/>
      <c r="F15" s="605"/>
      <c r="G15" s="605"/>
      <c r="H15" s="605"/>
      <c r="I15" s="605"/>
      <c r="J15" s="84"/>
      <c r="K15" s="683" t="s">
        <v>29</v>
      </c>
      <c r="L15" s="605"/>
      <c r="M15" s="605"/>
      <c r="N15" s="605"/>
      <c r="O15" s="605"/>
      <c r="P15" s="684"/>
      <c r="Q15" s="140"/>
      <c r="R15" s="14"/>
      <c r="S15" s="256"/>
      <c r="T15" s="256"/>
      <c r="U15" s="256"/>
      <c r="V15" s="256"/>
      <c r="W15" s="256"/>
      <c r="X15" s="256"/>
      <c r="Y15" s="256"/>
      <c r="Z15" s="256"/>
      <c r="AA15" s="256"/>
      <c r="AB15" s="256"/>
    </row>
    <row r="16" spans="1:28" ht="20.25" customHeight="1" x14ac:dyDescent="0.35">
      <c r="A16" s="256"/>
      <c r="B16" s="13"/>
      <c r="C16" s="135"/>
      <c r="D16" s="606">
        <f>Resultados!J381</f>
        <v>6000</v>
      </c>
      <c r="E16" s="607"/>
      <c r="F16" s="607"/>
      <c r="G16" s="607"/>
      <c r="H16" s="607"/>
      <c r="I16" s="607"/>
      <c r="J16" s="84"/>
      <c r="K16" s="685">
        <f>Resultados!J381</f>
        <v>6000</v>
      </c>
      <c r="L16" s="607"/>
      <c r="M16" s="607"/>
      <c r="N16" s="607"/>
      <c r="O16" s="607"/>
      <c r="P16" s="686"/>
      <c r="Q16" s="140"/>
      <c r="R16" s="14"/>
      <c r="S16" s="256"/>
      <c r="T16" s="256"/>
      <c r="U16" s="256"/>
      <c r="V16" s="256"/>
      <c r="W16" s="256"/>
      <c r="X16" s="256"/>
      <c r="Y16" s="256"/>
      <c r="Z16" s="256"/>
      <c r="AA16" s="256"/>
      <c r="AB16" s="256"/>
    </row>
    <row r="17" spans="1:28" ht="14.25" customHeight="1" x14ac:dyDescent="0.2">
      <c r="A17" s="256"/>
      <c r="B17" s="17"/>
      <c r="C17" s="138"/>
      <c r="D17" s="608" t="s">
        <v>267</v>
      </c>
      <c r="E17" s="575"/>
      <c r="F17" s="575"/>
      <c r="G17" s="575"/>
      <c r="H17" s="575"/>
      <c r="I17" s="575"/>
      <c r="J17" s="84"/>
      <c r="K17" s="587" t="s">
        <v>267</v>
      </c>
      <c r="L17" s="575"/>
      <c r="M17" s="575"/>
      <c r="N17" s="575"/>
      <c r="O17" s="575"/>
      <c r="P17" s="576"/>
      <c r="Q17" s="140"/>
      <c r="R17" s="14"/>
      <c r="S17" s="256"/>
      <c r="T17" s="256"/>
      <c r="U17" s="256"/>
      <c r="V17" s="256"/>
      <c r="W17" s="256"/>
      <c r="X17" s="256"/>
      <c r="Y17" s="256"/>
      <c r="Z17" s="256"/>
      <c r="AA17" s="256"/>
      <c r="AB17" s="256"/>
    </row>
    <row r="18" spans="1:28" ht="14.25" customHeight="1" x14ac:dyDescent="0.2">
      <c r="A18" s="256"/>
      <c r="B18" s="13"/>
      <c r="C18" s="135"/>
      <c r="D18" s="316">
        <v>0.01</v>
      </c>
      <c r="E18" s="609" t="s">
        <v>30</v>
      </c>
      <c r="F18" s="605"/>
      <c r="G18" s="194">
        <f>D16*D18</f>
        <v>60</v>
      </c>
      <c r="H18" s="160" t="s">
        <v>31</v>
      </c>
      <c r="I18" s="192">
        <f>ROUNDUP(G18/D$7,0)</f>
        <v>6</v>
      </c>
      <c r="J18" s="84"/>
      <c r="K18" s="548">
        <v>0.01</v>
      </c>
      <c r="L18" s="588" t="s">
        <v>30</v>
      </c>
      <c r="M18" s="589"/>
      <c r="N18" s="194">
        <f>K16*K18</f>
        <v>60</v>
      </c>
      <c r="O18" s="160" t="s">
        <v>31</v>
      </c>
      <c r="P18" s="549">
        <f>N18/K$7</f>
        <v>300</v>
      </c>
      <c r="Q18" s="143"/>
      <c r="R18" s="14"/>
      <c r="S18" s="256"/>
      <c r="T18" s="256"/>
      <c r="U18" s="256"/>
      <c r="V18" s="256"/>
      <c r="W18" s="256"/>
      <c r="X18" s="256"/>
      <c r="Y18" s="256"/>
      <c r="Z18" s="256"/>
      <c r="AA18" s="256"/>
      <c r="AB18" s="256"/>
    </row>
    <row r="19" spans="1:28" ht="14.25" customHeight="1" x14ac:dyDescent="0.2">
      <c r="A19" s="256"/>
      <c r="B19" s="18"/>
      <c r="C19" s="139"/>
      <c r="D19" s="608" t="s">
        <v>32</v>
      </c>
      <c r="E19" s="575"/>
      <c r="F19" s="575"/>
      <c r="G19" s="575"/>
      <c r="H19" s="193">
        <f>ROUNDDOWN((D$16-G18)/($D$12*$D$41),0)</f>
        <v>59</v>
      </c>
      <c r="I19" s="161" t="s">
        <v>33</v>
      </c>
      <c r="J19" s="84"/>
      <c r="K19" s="587" t="s">
        <v>32</v>
      </c>
      <c r="L19" s="575"/>
      <c r="M19" s="575"/>
      <c r="N19" s="575"/>
      <c r="O19" s="193">
        <f>ROUNDDOWN((K$16-N18)/($K$12*$K$41),0)</f>
        <v>59</v>
      </c>
      <c r="P19" s="550" t="s">
        <v>33</v>
      </c>
      <c r="Q19" s="144"/>
      <c r="R19" s="14"/>
      <c r="S19" s="256"/>
      <c r="T19" s="256"/>
      <c r="U19" s="256"/>
      <c r="V19" s="256"/>
      <c r="W19" s="256"/>
      <c r="X19" s="256"/>
      <c r="Y19" s="256"/>
      <c r="Z19" s="256"/>
      <c r="AA19" s="256"/>
      <c r="AB19" s="256"/>
    </row>
    <row r="20" spans="1:28" ht="14.25" customHeight="1" x14ac:dyDescent="0.2">
      <c r="A20" s="256"/>
      <c r="B20" s="16"/>
      <c r="C20" s="137"/>
      <c r="D20" s="316">
        <v>0.03</v>
      </c>
      <c r="E20" s="609" t="s">
        <v>34</v>
      </c>
      <c r="F20" s="605"/>
      <c r="G20" s="194">
        <f>D16*D20</f>
        <v>180</v>
      </c>
      <c r="H20" s="160" t="s">
        <v>31</v>
      </c>
      <c r="I20" s="192">
        <f>ROUNDUP(G20/D$7,0)</f>
        <v>18</v>
      </c>
      <c r="J20" s="84"/>
      <c r="K20" s="548">
        <v>0.03</v>
      </c>
      <c r="L20" s="609" t="s">
        <v>34</v>
      </c>
      <c r="M20" s="605"/>
      <c r="N20" s="194">
        <f>K16*K20</f>
        <v>180</v>
      </c>
      <c r="O20" s="160" t="s">
        <v>31</v>
      </c>
      <c r="P20" s="549">
        <f>N20/K$7</f>
        <v>900</v>
      </c>
      <c r="Q20" s="143"/>
      <c r="R20" s="14"/>
      <c r="S20" s="256"/>
      <c r="T20" s="256"/>
      <c r="U20" s="256"/>
      <c r="V20" s="256"/>
      <c r="W20" s="256"/>
      <c r="X20" s="256"/>
      <c r="Y20" s="256"/>
      <c r="Z20" s="256"/>
      <c r="AA20" s="256"/>
      <c r="AB20" s="256"/>
    </row>
    <row r="21" spans="1:28" ht="14.25" customHeight="1" x14ac:dyDescent="0.2">
      <c r="A21" s="256"/>
      <c r="B21" s="16"/>
      <c r="C21" s="137"/>
      <c r="D21" s="608" t="s">
        <v>32</v>
      </c>
      <c r="E21" s="575"/>
      <c r="F21" s="575"/>
      <c r="G21" s="575"/>
      <c r="H21" s="193">
        <f>ROUNDDOWN((D$16-G20)/($D$12*$D$41),0)</f>
        <v>58</v>
      </c>
      <c r="I21" s="161" t="s">
        <v>33</v>
      </c>
      <c r="J21" s="84"/>
      <c r="K21" s="587" t="s">
        <v>32</v>
      </c>
      <c r="L21" s="575"/>
      <c r="M21" s="575"/>
      <c r="N21" s="575"/>
      <c r="O21" s="193">
        <f>ROUNDDOWN((K$16-N20)/($D$12*$D$41),0)</f>
        <v>58</v>
      </c>
      <c r="P21" s="550" t="s">
        <v>33</v>
      </c>
      <c r="Q21" s="144"/>
      <c r="R21" s="14"/>
      <c r="S21" s="256"/>
      <c r="T21" s="256"/>
      <c r="U21" s="256"/>
      <c r="V21" s="256"/>
      <c r="W21" s="256"/>
      <c r="X21" s="256"/>
      <c r="Y21" s="256"/>
      <c r="Z21" s="256"/>
      <c r="AA21" s="256"/>
      <c r="AB21" s="256"/>
    </row>
    <row r="22" spans="1:28" ht="14.25" customHeight="1" x14ac:dyDescent="0.2">
      <c r="A22" s="256"/>
      <c r="B22" s="16"/>
      <c r="C22" s="137"/>
      <c r="D22" s="316">
        <v>0.05</v>
      </c>
      <c r="E22" s="609" t="s">
        <v>35</v>
      </c>
      <c r="F22" s="605"/>
      <c r="G22" s="194">
        <f>D16*D22</f>
        <v>300</v>
      </c>
      <c r="H22" s="160" t="s">
        <v>31</v>
      </c>
      <c r="I22" s="192">
        <f>ROUNDUP(G22/D$7,0)</f>
        <v>30</v>
      </c>
      <c r="J22" s="84"/>
      <c r="K22" s="548">
        <v>0.05</v>
      </c>
      <c r="L22" s="588" t="s">
        <v>35</v>
      </c>
      <c r="M22" s="589"/>
      <c r="N22" s="194">
        <f>K16*K22</f>
        <v>300</v>
      </c>
      <c r="O22" s="160" t="s">
        <v>31</v>
      </c>
      <c r="P22" s="549">
        <f>N22/K$7</f>
        <v>1500</v>
      </c>
      <c r="Q22" s="143"/>
      <c r="R22" s="14"/>
      <c r="S22" s="256"/>
      <c r="T22" s="256"/>
      <c r="U22" s="256"/>
      <c r="V22" s="256"/>
      <c r="W22" s="256"/>
      <c r="X22" s="256"/>
      <c r="Y22" s="256"/>
      <c r="Z22" s="256"/>
      <c r="AA22" s="256"/>
      <c r="AB22" s="256"/>
    </row>
    <row r="23" spans="1:28" ht="14.25" customHeight="1" thickBot="1" x14ac:dyDescent="0.25">
      <c r="A23" s="256"/>
      <c r="B23" s="16"/>
      <c r="C23" s="137"/>
      <c r="D23" s="608" t="s">
        <v>32</v>
      </c>
      <c r="E23" s="608"/>
      <c r="F23" s="608"/>
      <c r="G23" s="608"/>
      <c r="H23" s="193">
        <f>ROUNDDOWN((D$16-G22)/($D$12*$D$41),0)</f>
        <v>57</v>
      </c>
      <c r="I23" s="162" t="s">
        <v>33</v>
      </c>
      <c r="J23" s="84"/>
      <c r="K23" s="587" t="s">
        <v>32</v>
      </c>
      <c r="L23" s="575"/>
      <c r="M23" s="575"/>
      <c r="N23" s="575"/>
      <c r="O23" s="193">
        <f>ROUNDDOWN((K$16-N22)/($D$12*$D$41),0)</f>
        <v>57</v>
      </c>
      <c r="P23" s="551" t="s">
        <v>33</v>
      </c>
      <c r="Q23" s="145"/>
      <c r="R23" s="14"/>
      <c r="S23" s="256"/>
      <c r="T23" s="256"/>
      <c r="U23" s="256"/>
      <c r="V23" s="256"/>
      <c r="W23" s="256"/>
      <c r="X23" s="256"/>
      <c r="Y23" s="256"/>
      <c r="Z23" s="256"/>
      <c r="AA23" s="256"/>
      <c r="AB23" s="256"/>
    </row>
    <row r="24" spans="1:28" ht="9" customHeight="1" thickBot="1" x14ac:dyDescent="0.25">
      <c r="A24" s="256"/>
      <c r="B24" s="19"/>
      <c r="C24" s="137"/>
      <c r="D24" s="74"/>
      <c r="E24" s="74"/>
      <c r="F24" s="74"/>
      <c r="G24" s="74"/>
      <c r="H24" s="75"/>
      <c r="I24" s="75"/>
      <c r="J24" s="84"/>
      <c r="K24" s="552"/>
      <c r="L24" s="74"/>
      <c r="M24" s="74"/>
      <c r="N24" s="74"/>
      <c r="O24" s="75"/>
      <c r="P24" s="553"/>
      <c r="Q24" s="144"/>
      <c r="R24" s="20"/>
      <c r="S24" s="256"/>
      <c r="T24" s="256"/>
      <c r="U24" s="256"/>
      <c r="V24" s="256"/>
      <c r="W24" s="256"/>
      <c r="X24" s="256"/>
      <c r="Y24" s="256"/>
      <c r="Z24" s="256"/>
      <c r="AA24" s="256"/>
      <c r="AB24" s="256"/>
    </row>
    <row r="25" spans="1:28" ht="32.25" customHeight="1" x14ac:dyDescent="0.25">
      <c r="A25" s="256"/>
      <c r="B25" s="16"/>
      <c r="C25" s="137"/>
      <c r="D25" s="603" t="s">
        <v>40</v>
      </c>
      <c r="E25" s="665"/>
      <c r="F25" s="665"/>
      <c r="G25" s="665"/>
      <c r="H25" s="665"/>
      <c r="I25" s="665"/>
      <c r="J25" s="84"/>
      <c r="K25" s="600" t="s">
        <v>40</v>
      </c>
      <c r="L25" s="601"/>
      <c r="M25" s="601"/>
      <c r="N25" s="601"/>
      <c r="O25" s="601"/>
      <c r="P25" s="602"/>
      <c r="Q25" s="140"/>
      <c r="R25" s="14"/>
      <c r="S25" s="256"/>
      <c r="T25" s="256"/>
      <c r="U25" s="256"/>
      <c r="V25" s="256"/>
      <c r="W25" s="256"/>
      <c r="X25" s="256"/>
      <c r="Y25" s="256"/>
      <c r="Z25" s="256"/>
      <c r="AA25" s="256"/>
      <c r="AB25" s="256"/>
    </row>
    <row r="26" spans="1:28" ht="14.25" customHeight="1" x14ac:dyDescent="0.2">
      <c r="A26" s="256"/>
      <c r="B26" s="16"/>
      <c r="C26" s="137"/>
      <c r="D26" s="648" t="s">
        <v>41</v>
      </c>
      <c r="E26" s="589"/>
      <c r="F26" s="649"/>
      <c r="G26" s="648" t="s">
        <v>42</v>
      </c>
      <c r="H26" s="589"/>
      <c r="I26" s="589"/>
      <c r="J26" s="84"/>
      <c r="K26" s="651" t="s">
        <v>41</v>
      </c>
      <c r="L26" s="589"/>
      <c r="M26" s="649"/>
      <c r="N26" s="648" t="s">
        <v>42</v>
      </c>
      <c r="O26" s="589"/>
      <c r="P26" s="599"/>
      <c r="Q26" s="140"/>
      <c r="R26" s="14"/>
      <c r="S26" s="256"/>
      <c r="T26" s="256"/>
      <c r="U26" s="256"/>
      <c r="V26" s="256"/>
      <c r="W26" s="256"/>
      <c r="X26" s="256"/>
      <c r="Y26" s="256"/>
      <c r="Z26" s="256"/>
      <c r="AA26" s="256"/>
      <c r="AB26" s="256"/>
    </row>
    <row r="27" spans="1:28" ht="14.25" customHeight="1" x14ac:dyDescent="0.2">
      <c r="A27" s="256"/>
      <c r="B27" s="16"/>
      <c r="C27" s="137"/>
      <c r="D27" s="670">
        <f>D20</f>
        <v>0.03</v>
      </c>
      <c r="E27" s="663"/>
      <c r="F27" s="664"/>
      <c r="G27" s="666">
        <v>0.1</v>
      </c>
      <c r="H27" s="667"/>
      <c r="I27" s="667"/>
      <c r="J27" s="84"/>
      <c r="K27" s="662">
        <f>K20</f>
        <v>0.03</v>
      </c>
      <c r="L27" s="663"/>
      <c r="M27" s="664"/>
      <c r="N27" s="666">
        <v>0.1</v>
      </c>
      <c r="O27" s="667"/>
      <c r="P27" s="667"/>
      <c r="Q27" s="140"/>
      <c r="R27" s="14"/>
      <c r="S27" s="256"/>
      <c r="T27" s="256"/>
      <c r="U27" s="256"/>
      <c r="V27" s="256"/>
      <c r="W27" s="256"/>
      <c r="X27" s="256"/>
      <c r="Y27" s="256"/>
      <c r="Z27" s="256"/>
      <c r="AA27" s="256"/>
      <c r="AB27" s="256"/>
    </row>
    <row r="28" spans="1:28" ht="14.25" customHeight="1" x14ac:dyDescent="0.2">
      <c r="A28" s="256"/>
      <c r="B28" s="16"/>
      <c r="C28" s="137"/>
      <c r="D28" s="588" t="s">
        <v>43</v>
      </c>
      <c r="E28" s="589"/>
      <c r="F28" s="589"/>
      <c r="G28" s="671" t="s">
        <v>43</v>
      </c>
      <c r="H28" s="589"/>
      <c r="I28" s="672"/>
      <c r="J28" s="84"/>
      <c r="K28" s="673" t="s">
        <v>43</v>
      </c>
      <c r="L28" s="589"/>
      <c r="M28" s="589"/>
      <c r="N28" s="671" t="s">
        <v>43</v>
      </c>
      <c r="O28" s="589"/>
      <c r="P28" s="599"/>
      <c r="Q28" s="140"/>
      <c r="R28" s="14"/>
      <c r="S28" s="256"/>
      <c r="T28" s="256"/>
      <c r="U28" s="256"/>
      <c r="V28" s="256"/>
      <c r="W28" s="256"/>
      <c r="X28" s="256"/>
      <c r="Y28" s="256"/>
      <c r="Z28" s="256"/>
      <c r="AA28" s="256"/>
      <c r="AB28" s="256"/>
    </row>
    <row r="29" spans="1:28" ht="18.75" customHeight="1" x14ac:dyDescent="0.2">
      <c r="A29" s="256"/>
      <c r="B29" s="16"/>
      <c r="C29" s="137"/>
      <c r="D29" s="674">
        <f>D27*-D16</f>
        <v>-180</v>
      </c>
      <c r="E29" s="646"/>
      <c r="F29" s="647"/>
      <c r="G29" s="669">
        <f>G27*D16</f>
        <v>600</v>
      </c>
      <c r="H29" s="631"/>
      <c r="I29" s="631"/>
      <c r="J29" s="84"/>
      <c r="K29" s="668">
        <f>K27*-K16</f>
        <v>-180</v>
      </c>
      <c r="L29" s="646"/>
      <c r="M29" s="647"/>
      <c r="N29" s="669">
        <f>N27*K16</f>
        <v>600</v>
      </c>
      <c r="O29" s="631"/>
      <c r="P29" s="632"/>
      <c r="Q29" s="140"/>
      <c r="R29" s="14"/>
      <c r="S29" s="256"/>
      <c r="T29" s="256"/>
      <c r="U29" s="256"/>
      <c r="V29" s="256"/>
      <c r="W29" s="256"/>
      <c r="X29" s="256"/>
      <c r="Y29" s="256"/>
      <c r="Z29" s="256"/>
      <c r="AA29" s="256"/>
      <c r="AB29" s="256"/>
    </row>
    <row r="30" spans="1:28" ht="14.25" customHeight="1" x14ac:dyDescent="0.2">
      <c r="A30" s="256"/>
      <c r="B30" s="16"/>
      <c r="C30" s="137"/>
      <c r="D30" s="648" t="s">
        <v>44</v>
      </c>
      <c r="E30" s="589"/>
      <c r="F30" s="649"/>
      <c r="G30" s="648" t="s">
        <v>45</v>
      </c>
      <c r="H30" s="589"/>
      <c r="I30" s="589"/>
      <c r="J30" s="84"/>
      <c r="K30" s="651" t="s">
        <v>44</v>
      </c>
      <c r="L30" s="589"/>
      <c r="M30" s="649"/>
      <c r="N30" s="648" t="s">
        <v>45</v>
      </c>
      <c r="O30" s="589"/>
      <c r="P30" s="599"/>
      <c r="Q30" s="140"/>
      <c r="R30" s="14"/>
      <c r="S30" s="256"/>
      <c r="T30" s="256"/>
      <c r="U30" s="256"/>
      <c r="V30" s="256"/>
      <c r="W30" s="256"/>
      <c r="X30" s="256"/>
      <c r="Y30" s="256"/>
      <c r="Z30" s="256"/>
      <c r="AA30" s="256"/>
      <c r="AB30" s="256"/>
    </row>
    <row r="31" spans="1:28" ht="14.25" customHeight="1" x14ac:dyDescent="0.2">
      <c r="A31" s="256"/>
      <c r="B31" s="7"/>
      <c r="C31" s="137"/>
      <c r="D31" s="645">
        <f>ROUNDUP(D29/(-D12*E35),0)</f>
        <v>2</v>
      </c>
      <c r="E31" s="646"/>
      <c r="F31" s="647"/>
      <c r="G31" s="630">
        <f>ROUNDUP(($G$29/(G12*H35)),0)</f>
        <v>10</v>
      </c>
      <c r="H31" s="631"/>
      <c r="I31" s="631"/>
      <c r="J31" s="84"/>
      <c r="K31" s="627">
        <f>ROUNDUP(K29/(-K12*K41),0)</f>
        <v>2</v>
      </c>
      <c r="L31" s="646"/>
      <c r="M31" s="647"/>
      <c r="N31" s="630">
        <f>ROUNDUP(($N$29/(N12*K41)),0)</f>
        <v>10</v>
      </c>
      <c r="O31" s="631"/>
      <c r="P31" s="632"/>
      <c r="Q31" s="146"/>
      <c r="R31" s="7"/>
      <c r="S31" s="256"/>
      <c r="T31" s="256"/>
      <c r="U31" s="256"/>
      <c r="V31" s="256"/>
      <c r="W31" s="256"/>
      <c r="X31" s="256"/>
      <c r="Y31" s="256"/>
      <c r="Z31" s="256"/>
      <c r="AA31" s="256"/>
      <c r="AB31" s="256"/>
    </row>
    <row r="32" spans="1:28" ht="11.25" customHeight="1" x14ac:dyDescent="0.25">
      <c r="A32" s="256"/>
      <c r="B32" s="16"/>
      <c r="C32" s="137"/>
      <c r="D32" s="648" t="s">
        <v>46</v>
      </c>
      <c r="E32" s="589"/>
      <c r="F32" s="649"/>
      <c r="G32" s="650" t="s">
        <v>268</v>
      </c>
      <c r="H32" s="589"/>
      <c r="I32" s="589"/>
      <c r="J32" s="84"/>
      <c r="K32" s="651" t="s">
        <v>46</v>
      </c>
      <c r="L32" s="589"/>
      <c r="M32" s="649"/>
      <c r="N32" s="650" t="s">
        <v>268</v>
      </c>
      <c r="O32" s="589"/>
      <c r="P32" s="599"/>
      <c r="Q32" s="142"/>
      <c r="R32" s="14"/>
      <c r="S32" s="256"/>
      <c r="T32" s="256"/>
      <c r="U32" s="256"/>
      <c r="V32" s="256"/>
      <c r="W32" s="256"/>
      <c r="X32" s="256"/>
      <c r="Y32" s="256"/>
      <c r="Z32" s="256"/>
      <c r="AA32" s="256"/>
      <c r="AB32" s="256"/>
    </row>
    <row r="33" spans="1:28" ht="14.25" customHeight="1" x14ac:dyDescent="0.2">
      <c r="A33" s="256"/>
      <c r="B33" s="16"/>
      <c r="C33" s="137"/>
      <c r="D33" s="589"/>
      <c r="E33" s="589"/>
      <c r="F33" s="649"/>
      <c r="G33" s="589"/>
      <c r="H33" s="589"/>
      <c r="I33" s="589"/>
      <c r="J33" s="84"/>
      <c r="K33" s="636"/>
      <c r="L33" s="589"/>
      <c r="M33" s="649"/>
      <c r="N33" s="589"/>
      <c r="O33" s="589"/>
      <c r="P33" s="599"/>
      <c r="Q33" s="140"/>
      <c r="R33" s="14"/>
      <c r="S33" s="256"/>
      <c r="T33" s="256"/>
      <c r="U33" s="256"/>
      <c r="V33" s="256"/>
      <c r="W33" s="256"/>
      <c r="X33" s="256"/>
      <c r="Y33" s="256"/>
      <c r="Z33" s="256"/>
      <c r="AA33" s="256"/>
      <c r="AB33" s="256"/>
    </row>
    <row r="34" spans="1:28" ht="14.25" customHeight="1" x14ac:dyDescent="0.2">
      <c r="A34" s="256"/>
      <c r="B34" s="16"/>
      <c r="C34" s="137"/>
      <c r="D34" s="656">
        <f>D31*D11</f>
        <v>10</v>
      </c>
      <c r="E34" s="657"/>
      <c r="F34" s="658"/>
      <c r="G34" s="659">
        <f>G31*G11</f>
        <v>30</v>
      </c>
      <c r="H34" s="660"/>
      <c r="I34" s="661"/>
      <c r="J34" s="84"/>
      <c r="K34" s="627">
        <f>K31*K11</f>
        <v>500</v>
      </c>
      <c r="L34" s="628"/>
      <c r="M34" s="629"/>
      <c r="N34" s="630">
        <f>N31*N11</f>
        <v>1500</v>
      </c>
      <c r="O34" s="631"/>
      <c r="P34" s="632"/>
      <c r="Q34" s="140"/>
      <c r="R34" s="14"/>
      <c r="S34" s="256"/>
      <c r="T34" s="256"/>
      <c r="U34" s="256"/>
      <c r="V34" s="256"/>
      <c r="W34" s="256"/>
      <c r="X34" s="256"/>
      <c r="Y34" s="256"/>
      <c r="Z34" s="256"/>
      <c r="AA34" s="256"/>
      <c r="AB34" s="256"/>
    </row>
    <row r="35" spans="1:28" ht="14.25" customHeight="1" x14ac:dyDescent="0.2">
      <c r="A35" s="256"/>
      <c r="B35" s="16"/>
      <c r="C35" s="137"/>
      <c r="D35" s="565" t="s">
        <v>250</v>
      </c>
      <c r="E35" s="568">
        <v>2</v>
      </c>
      <c r="F35" s="567" t="s">
        <v>249</v>
      </c>
      <c r="G35" s="566" t="s">
        <v>246</v>
      </c>
      <c r="H35" s="568">
        <v>2</v>
      </c>
      <c r="I35" s="564" t="s">
        <v>249</v>
      </c>
      <c r="J35" s="84"/>
      <c r="K35" s="565" t="s">
        <v>250</v>
      </c>
      <c r="L35" s="568">
        <v>2</v>
      </c>
      <c r="M35" s="567" t="s">
        <v>249</v>
      </c>
      <c r="N35" s="566" t="s">
        <v>250</v>
      </c>
      <c r="O35" s="568">
        <v>2</v>
      </c>
      <c r="P35" s="564" t="s">
        <v>249</v>
      </c>
      <c r="Q35" s="140"/>
      <c r="R35" s="14"/>
      <c r="S35" s="256"/>
      <c r="T35" s="256"/>
      <c r="U35" s="256"/>
      <c r="V35" s="256"/>
      <c r="W35" s="256"/>
      <c r="X35" s="256"/>
      <c r="Y35" s="256"/>
      <c r="Z35" s="256"/>
      <c r="AA35" s="256"/>
      <c r="AB35" s="256"/>
    </row>
    <row r="36" spans="1:28" ht="6.75" customHeight="1" x14ac:dyDescent="0.2">
      <c r="A36" s="256"/>
      <c r="B36" s="16"/>
      <c r="C36" s="137"/>
      <c r="D36" s="163"/>
      <c r="E36" s="165"/>
      <c r="F36" s="166"/>
      <c r="G36" s="163"/>
      <c r="H36" s="165"/>
      <c r="I36" s="166"/>
      <c r="J36" s="84"/>
      <c r="K36" s="163"/>
      <c r="L36" s="165"/>
      <c r="M36" s="166"/>
      <c r="N36" s="163"/>
      <c r="O36" s="165"/>
      <c r="P36" s="166"/>
      <c r="Q36" s="140"/>
      <c r="R36" s="14"/>
      <c r="S36" s="256"/>
      <c r="T36" s="256"/>
      <c r="U36" s="256"/>
      <c r="V36" s="256"/>
      <c r="W36" s="256"/>
      <c r="X36" s="256"/>
      <c r="Y36" s="256"/>
      <c r="Z36" s="256"/>
      <c r="AA36" s="256"/>
      <c r="AB36" s="256"/>
    </row>
    <row r="37" spans="1:28" ht="3" customHeight="1" x14ac:dyDescent="0.2">
      <c r="A37" s="256"/>
      <c r="B37" s="16"/>
      <c r="C37" s="137"/>
      <c r="D37" s="558"/>
      <c r="E37" s="559"/>
      <c r="F37" s="560"/>
      <c r="G37" s="558"/>
      <c r="H37" s="559"/>
      <c r="I37" s="560"/>
      <c r="J37" s="84"/>
      <c r="K37" s="558"/>
      <c r="L37" s="559"/>
      <c r="M37" s="560"/>
      <c r="N37" s="558"/>
      <c r="O37" s="559"/>
      <c r="P37" s="560"/>
      <c r="Q37" s="140"/>
      <c r="R37" s="14"/>
      <c r="S37" s="256"/>
      <c r="T37" s="256"/>
      <c r="U37" s="256"/>
      <c r="V37" s="256"/>
      <c r="W37" s="256"/>
      <c r="X37" s="256"/>
      <c r="Y37" s="256"/>
      <c r="Z37" s="256"/>
      <c r="AA37" s="256"/>
      <c r="AB37" s="256"/>
    </row>
    <row r="38" spans="1:28" ht="6.75" customHeight="1" x14ac:dyDescent="0.2">
      <c r="A38" s="256"/>
      <c r="B38" s="16"/>
      <c r="C38" s="137"/>
      <c r="D38" s="561"/>
      <c r="E38" s="562"/>
      <c r="F38" s="563"/>
      <c r="G38" s="561"/>
      <c r="H38" s="562"/>
      <c r="I38" s="563"/>
      <c r="J38" s="84"/>
      <c r="K38" s="561"/>
      <c r="L38" s="562"/>
      <c r="M38" s="563"/>
      <c r="N38" s="561"/>
      <c r="O38" s="562"/>
      <c r="P38" s="563"/>
      <c r="Q38" s="140"/>
      <c r="R38" s="14"/>
      <c r="S38" s="256"/>
      <c r="T38" s="256"/>
      <c r="U38" s="256"/>
      <c r="V38" s="256"/>
      <c r="W38" s="256"/>
      <c r="X38" s="256"/>
      <c r="Y38" s="256"/>
      <c r="Z38" s="256"/>
      <c r="AA38" s="256"/>
      <c r="AB38" s="256"/>
    </row>
    <row r="39" spans="1:28" ht="13.5" customHeight="1" x14ac:dyDescent="0.2">
      <c r="A39" s="256"/>
      <c r="B39" s="16"/>
      <c r="C39" s="137"/>
      <c r="D39" s="608" t="s">
        <v>36</v>
      </c>
      <c r="E39" s="575"/>
      <c r="F39" s="575"/>
      <c r="G39" s="575"/>
      <c r="H39" s="73">
        <f>D16/G7</f>
        <v>240</v>
      </c>
      <c r="I39" s="161" t="s">
        <v>37</v>
      </c>
      <c r="J39" s="84"/>
      <c r="K39" s="608" t="s">
        <v>36</v>
      </c>
      <c r="L39" s="575"/>
      <c r="M39" s="575"/>
      <c r="N39" s="575"/>
      <c r="O39" s="73">
        <f>K16/N7</f>
        <v>300</v>
      </c>
      <c r="P39" s="161" t="s">
        <v>37</v>
      </c>
      <c r="Q39" s="140"/>
      <c r="R39" s="14"/>
      <c r="S39" s="256"/>
      <c r="T39" s="256"/>
      <c r="U39" s="256"/>
      <c r="V39" s="256"/>
      <c r="W39" s="256"/>
      <c r="X39" s="256"/>
      <c r="Y39" s="256"/>
      <c r="Z39" s="256"/>
      <c r="AA39" s="256"/>
      <c r="AB39" s="256"/>
    </row>
    <row r="40" spans="1:28" ht="13.5" customHeight="1" x14ac:dyDescent="0.2">
      <c r="A40" s="256"/>
      <c r="B40" s="16"/>
      <c r="C40" s="137"/>
      <c r="D40" s="609" t="s">
        <v>38</v>
      </c>
      <c r="E40" s="605"/>
      <c r="F40" s="605"/>
      <c r="G40" s="605"/>
      <c r="H40" s="605"/>
      <c r="I40" s="605"/>
      <c r="J40" s="84"/>
      <c r="K40" s="609" t="s">
        <v>38</v>
      </c>
      <c r="L40" s="605"/>
      <c r="M40" s="605"/>
      <c r="N40" s="605"/>
      <c r="O40" s="605"/>
      <c r="P40" s="605"/>
      <c r="Q40" s="140"/>
      <c r="R40" s="14"/>
      <c r="S40" s="256"/>
      <c r="T40" s="256"/>
      <c r="U40" s="256"/>
      <c r="V40" s="256"/>
      <c r="W40" s="256"/>
      <c r="X40" s="256"/>
      <c r="Y40" s="256"/>
      <c r="Z40" s="256"/>
      <c r="AA40" s="256"/>
      <c r="AB40" s="256"/>
    </row>
    <row r="41" spans="1:28" ht="13.5" customHeight="1" x14ac:dyDescent="0.2">
      <c r="A41" s="256"/>
      <c r="B41" s="16"/>
      <c r="C41" s="137"/>
      <c r="D41" s="652">
        <f>ROUNDUP(D18/((D11*D7)/D16),0)</f>
        <v>2</v>
      </c>
      <c r="E41" s="652"/>
      <c r="F41" s="652"/>
      <c r="G41" s="652"/>
      <c r="H41" s="652"/>
      <c r="I41" s="653"/>
      <c r="J41" s="84"/>
      <c r="K41" s="654">
        <f>ROUNDUP(K18/((K11*K7)/K16),0)</f>
        <v>2</v>
      </c>
      <c r="L41" s="652"/>
      <c r="M41" s="652"/>
      <c r="N41" s="652"/>
      <c r="O41" s="652"/>
      <c r="P41" s="655"/>
      <c r="Q41" s="140"/>
      <c r="R41" s="14"/>
      <c r="S41" s="256"/>
      <c r="T41" s="256"/>
      <c r="U41" s="256"/>
      <c r="V41" s="256"/>
      <c r="W41" s="256"/>
      <c r="X41" s="256"/>
      <c r="Y41" s="256"/>
      <c r="Z41" s="256"/>
      <c r="AA41" s="256"/>
      <c r="AB41" s="256"/>
    </row>
    <row r="42" spans="1:28" ht="13.5" customHeight="1" x14ac:dyDescent="0.2">
      <c r="A42" s="273"/>
      <c r="B42" s="134"/>
      <c r="C42" s="137"/>
      <c r="D42" s="608" t="s">
        <v>39</v>
      </c>
      <c r="E42" s="575"/>
      <c r="F42" s="575"/>
      <c r="G42" s="575"/>
      <c r="H42" s="575"/>
      <c r="I42" s="575"/>
      <c r="J42" s="84"/>
      <c r="K42" s="608" t="s">
        <v>39</v>
      </c>
      <c r="L42" s="575"/>
      <c r="M42" s="575"/>
      <c r="N42" s="575"/>
      <c r="O42" s="575"/>
      <c r="P42" s="575"/>
      <c r="Q42" s="140"/>
      <c r="R42" s="127"/>
      <c r="S42" s="273"/>
      <c r="T42" s="273"/>
      <c r="U42" s="273"/>
      <c r="V42" s="273"/>
      <c r="W42" s="273"/>
      <c r="X42" s="273"/>
      <c r="Y42" s="273"/>
      <c r="Z42" s="273"/>
      <c r="AA42" s="273"/>
      <c r="AB42" s="273"/>
    </row>
    <row r="43" spans="1:28" ht="13.5" customHeight="1" x14ac:dyDescent="0.2">
      <c r="A43" s="256"/>
      <c r="B43" s="16"/>
      <c r="C43" s="137"/>
      <c r="D43" s="652">
        <f>G31*2</f>
        <v>20</v>
      </c>
      <c r="E43" s="652"/>
      <c r="F43" s="652"/>
      <c r="G43" s="652"/>
      <c r="H43" s="652"/>
      <c r="I43" s="653"/>
      <c r="J43" s="84"/>
      <c r="K43" s="654">
        <f>N31*2</f>
        <v>20</v>
      </c>
      <c r="L43" s="652"/>
      <c r="M43" s="652"/>
      <c r="N43" s="652"/>
      <c r="O43" s="652"/>
      <c r="P43" s="655"/>
      <c r="Q43" s="147"/>
      <c r="R43" s="14"/>
      <c r="S43" s="256"/>
      <c r="T43" s="256"/>
      <c r="U43" s="256"/>
      <c r="V43" s="256"/>
      <c r="W43" s="256"/>
      <c r="X43" s="256"/>
      <c r="Y43" s="256"/>
      <c r="Z43" s="256"/>
      <c r="AA43" s="256"/>
      <c r="AB43" s="256"/>
    </row>
    <row r="44" spans="1:28" ht="13.5" customHeight="1" thickBot="1" x14ac:dyDescent="0.25">
      <c r="A44" s="273"/>
      <c r="B44" s="134"/>
      <c r="C44" s="137"/>
      <c r="D44" s="609" t="s">
        <v>212</v>
      </c>
      <c r="E44" s="609"/>
      <c r="F44" s="609"/>
      <c r="G44" s="609"/>
      <c r="H44" s="609"/>
      <c r="I44" s="609"/>
      <c r="J44" s="557"/>
      <c r="K44" s="609" t="s">
        <v>213</v>
      </c>
      <c r="L44" s="609"/>
      <c r="M44" s="609"/>
      <c r="N44" s="609"/>
      <c r="O44" s="609"/>
      <c r="P44" s="609"/>
      <c r="Q44" s="140"/>
      <c r="R44" s="127"/>
      <c r="S44" s="273"/>
      <c r="T44" s="273"/>
      <c r="U44" s="273"/>
      <c r="V44" s="273"/>
      <c r="W44" s="273"/>
      <c r="X44" s="273"/>
      <c r="Y44" s="273"/>
      <c r="Z44" s="273"/>
      <c r="AA44" s="273"/>
      <c r="AB44" s="273"/>
    </row>
    <row r="45" spans="1:28" ht="18.75" customHeight="1" x14ac:dyDescent="0.2">
      <c r="A45" s="256"/>
      <c r="B45" s="7"/>
      <c r="C45" s="137"/>
      <c r="D45" s="641">
        <v>0.7</v>
      </c>
      <c r="E45" s="642"/>
      <c r="F45" s="642"/>
      <c r="G45" s="642"/>
      <c r="H45" s="642"/>
      <c r="I45" s="642"/>
      <c r="J45" s="84"/>
      <c r="K45" s="643">
        <v>0.5</v>
      </c>
      <c r="L45" s="642"/>
      <c r="M45" s="642"/>
      <c r="N45" s="642"/>
      <c r="O45" s="642"/>
      <c r="P45" s="644"/>
      <c r="Q45" s="148"/>
      <c r="R45" s="11"/>
      <c r="S45" s="256"/>
      <c r="T45" s="256"/>
      <c r="U45" s="256"/>
      <c r="V45" s="256"/>
      <c r="W45" s="256"/>
      <c r="X45" s="256"/>
      <c r="Y45" s="256"/>
      <c r="Z45" s="256"/>
      <c r="AA45" s="256"/>
      <c r="AB45" s="256"/>
    </row>
    <row r="46" spans="1:28" ht="3.75" customHeight="1" x14ac:dyDescent="0.2">
      <c r="A46" s="256"/>
      <c r="B46" s="16"/>
      <c r="C46" s="137"/>
      <c r="D46" s="542"/>
      <c r="E46" s="542"/>
      <c r="F46" s="542"/>
      <c r="G46" s="542"/>
      <c r="H46" s="542"/>
      <c r="I46" s="542"/>
      <c r="J46" s="84"/>
      <c r="K46" s="542"/>
      <c r="L46" s="542"/>
      <c r="M46" s="542"/>
      <c r="N46" s="542"/>
      <c r="O46" s="542"/>
      <c r="P46" s="542"/>
      <c r="Q46" s="140"/>
      <c r="R46" s="14"/>
      <c r="S46" s="256"/>
      <c r="T46" s="256"/>
      <c r="U46" s="256"/>
      <c r="V46" s="256"/>
      <c r="W46" s="256"/>
      <c r="X46" s="256"/>
      <c r="Y46" s="256"/>
      <c r="Z46" s="256"/>
      <c r="AA46" s="256"/>
      <c r="AB46" s="256"/>
    </row>
    <row r="47" spans="1:28" ht="3" customHeight="1" x14ac:dyDescent="0.2">
      <c r="A47" s="256"/>
      <c r="B47" s="16"/>
      <c r="C47" s="137"/>
      <c r="D47" s="558"/>
      <c r="E47" s="559"/>
      <c r="F47" s="560"/>
      <c r="G47" s="558"/>
      <c r="H47" s="559"/>
      <c r="I47" s="560"/>
      <c r="J47" s="84"/>
      <c r="K47" s="558"/>
      <c r="L47" s="559"/>
      <c r="M47" s="560"/>
      <c r="N47" s="558"/>
      <c r="O47" s="559"/>
      <c r="P47" s="560"/>
      <c r="Q47" s="140"/>
      <c r="R47" s="14"/>
      <c r="S47" s="256"/>
      <c r="T47" s="256"/>
      <c r="U47" s="256"/>
      <c r="V47" s="256"/>
      <c r="W47" s="256"/>
      <c r="X47" s="256"/>
      <c r="Y47" s="256"/>
      <c r="Z47" s="256"/>
      <c r="AA47" s="256"/>
      <c r="AB47" s="256"/>
    </row>
    <row r="48" spans="1:28" ht="26.25" customHeight="1" x14ac:dyDescent="0.25">
      <c r="A48" s="256"/>
      <c r="B48" s="16"/>
      <c r="C48" s="137"/>
      <c r="D48" s="633" t="s">
        <v>47</v>
      </c>
      <c r="E48" s="601"/>
      <c r="F48" s="601"/>
      <c r="G48" s="601"/>
      <c r="H48" s="601"/>
      <c r="I48" s="601"/>
      <c r="J48" s="84"/>
      <c r="K48" s="633" t="s">
        <v>47</v>
      </c>
      <c r="L48" s="601"/>
      <c r="M48" s="601"/>
      <c r="N48" s="601"/>
      <c r="O48" s="601"/>
      <c r="P48" s="601"/>
      <c r="Q48" s="140"/>
      <c r="R48" s="14"/>
      <c r="S48" s="256"/>
      <c r="T48" s="256"/>
      <c r="U48" s="256"/>
      <c r="V48" s="256"/>
      <c r="W48" s="256"/>
      <c r="X48" s="256"/>
      <c r="Y48" s="256"/>
      <c r="Z48" s="256"/>
      <c r="AA48" s="256"/>
      <c r="AB48" s="256"/>
    </row>
    <row r="49" spans="1:28" ht="20.25" customHeight="1" thickBot="1" x14ac:dyDescent="0.25">
      <c r="A49" s="256"/>
      <c r="B49" s="16"/>
      <c r="C49" s="137"/>
      <c r="D49" s="634" t="str">
        <f>IF(OR(D11&gt;I18,G18&lt;(D11*D7),E35&gt;D41,H35&gt;D41),"Seu Plano de Trade compromete seu capital de investimento! Reavalie seus LIMITES DE PERDA MÁXIMA, quantidade de LOTES ou sua Estratégia Operacional ajustando seu Stop Loss e Gain.","Seus limites de perda máxima estão congruentes com sua estratégia operacioanal, por isso hoje você pode operar normalmente.")</f>
        <v>Seus limites de perda máxima estão congruentes com sua estratégia operacioanal, por isso hoje você pode operar normalmente.</v>
      </c>
      <c r="E49" s="589"/>
      <c r="F49" s="589"/>
      <c r="G49" s="589"/>
      <c r="H49" s="589"/>
      <c r="I49" s="589"/>
      <c r="J49" s="84"/>
      <c r="K49" s="635" t="str">
        <f>IF(OR(K11&gt;P18,N18&lt;(K11*K7),L35&gt;K41,O35&gt;K41),"Seu Plano de Trade compromete seu capital de investimento! Reavalie seus LIMITES DE PERDA MÁXIMA, quantidade de LOTES ou sua Estratégia Operacional ajustando seu Stop Loss e Gain.","Seus limites de perda máxima estão congruentes com sua estratégia operacioanal, por isso hoje você pode operar normalmente.")</f>
        <v>Seus limites de perda máxima estão congruentes com sua estratégia operacioanal, por isso hoje você pode operar normalmente.</v>
      </c>
      <c r="L49" s="589"/>
      <c r="M49" s="589"/>
      <c r="N49" s="589"/>
      <c r="O49" s="589"/>
      <c r="P49" s="599"/>
      <c r="Q49" s="140"/>
      <c r="R49" s="14"/>
      <c r="S49" s="256"/>
      <c r="T49" s="256"/>
      <c r="U49" s="256"/>
      <c r="V49" s="256"/>
      <c r="W49" s="256"/>
      <c r="X49" s="256"/>
      <c r="Y49" s="256"/>
      <c r="Z49" s="256"/>
      <c r="AA49" s="256"/>
      <c r="AB49" s="256"/>
    </row>
    <row r="50" spans="1:28" ht="15" customHeight="1" thickBot="1" x14ac:dyDescent="0.25">
      <c r="A50" s="256"/>
      <c r="B50" s="7"/>
      <c r="C50" s="137"/>
      <c r="D50" s="589"/>
      <c r="E50" s="589"/>
      <c r="F50" s="589"/>
      <c r="G50" s="589"/>
      <c r="H50" s="589"/>
      <c r="I50" s="589"/>
      <c r="J50" s="84"/>
      <c r="K50" s="636"/>
      <c r="L50" s="589"/>
      <c r="M50" s="589"/>
      <c r="N50" s="589"/>
      <c r="O50" s="589"/>
      <c r="P50" s="599"/>
      <c r="Q50" s="148"/>
      <c r="R50" s="11"/>
      <c r="S50" s="256"/>
      <c r="T50" s="256"/>
      <c r="U50" s="256"/>
      <c r="V50" s="256"/>
      <c r="W50" s="256"/>
      <c r="X50" s="256"/>
      <c r="Y50" s="256"/>
      <c r="Z50" s="256"/>
      <c r="AA50" s="256"/>
      <c r="AB50" s="256"/>
    </row>
    <row r="51" spans="1:28" ht="9" customHeight="1" thickBot="1" x14ac:dyDescent="0.3">
      <c r="A51" s="256"/>
      <c r="B51" s="19"/>
      <c r="C51" s="137"/>
      <c r="D51" s="543"/>
      <c r="E51" s="543"/>
      <c r="F51" s="543"/>
      <c r="G51" s="543"/>
      <c r="H51" s="543"/>
      <c r="I51" s="543"/>
      <c r="J51" s="84"/>
      <c r="K51" s="554"/>
      <c r="L51" s="543"/>
      <c r="M51" s="543"/>
      <c r="N51" s="543"/>
      <c r="O51" s="543"/>
      <c r="P51" s="555"/>
      <c r="Q51" s="142"/>
      <c r="R51" s="20"/>
      <c r="S51" s="256"/>
      <c r="T51" s="256"/>
      <c r="U51" s="256"/>
      <c r="V51" s="256"/>
      <c r="W51" s="256"/>
      <c r="X51" s="256"/>
      <c r="Y51" s="256"/>
      <c r="Z51" s="256"/>
      <c r="AA51" s="256"/>
      <c r="AB51" s="256"/>
    </row>
    <row r="52" spans="1:28" ht="2.25" customHeight="1" thickBot="1" x14ac:dyDescent="0.25">
      <c r="A52" s="273"/>
      <c r="B52" s="134"/>
      <c r="C52" s="137"/>
      <c r="D52" s="159"/>
      <c r="E52" s="156"/>
      <c r="F52" s="157"/>
      <c r="G52" s="132"/>
      <c r="H52" s="132"/>
      <c r="I52" s="132"/>
      <c r="J52" s="84"/>
      <c r="K52" s="270"/>
      <c r="L52" s="130"/>
      <c r="M52" s="130"/>
      <c r="N52" s="130"/>
      <c r="O52" s="130"/>
      <c r="P52" s="556"/>
      <c r="Q52" s="140"/>
      <c r="R52" s="127"/>
      <c r="S52" s="273"/>
      <c r="T52" s="273"/>
      <c r="U52" s="273"/>
      <c r="V52" s="273"/>
      <c r="W52" s="273"/>
      <c r="X52" s="273"/>
      <c r="Y52" s="273"/>
      <c r="Z52" s="273"/>
      <c r="AA52" s="273"/>
      <c r="AB52" s="273"/>
    </row>
    <row r="53" spans="1:28" ht="12" customHeight="1" thickBot="1" x14ac:dyDescent="0.3">
      <c r="A53" s="256"/>
      <c r="B53" s="16"/>
      <c r="C53" s="137"/>
      <c r="D53" s="159"/>
      <c r="E53" s="156"/>
      <c r="F53" s="157"/>
      <c r="G53" s="132"/>
      <c r="H53" s="132"/>
      <c r="I53" s="132"/>
      <c r="J53" s="84"/>
      <c r="K53" s="270"/>
      <c r="L53" s="130"/>
      <c r="M53" s="130"/>
      <c r="N53" s="130"/>
      <c r="O53" s="130"/>
      <c r="P53" s="556"/>
      <c r="Q53" s="142"/>
      <c r="R53" s="22"/>
      <c r="S53" s="256"/>
      <c r="T53" s="256"/>
      <c r="U53" s="256"/>
      <c r="V53" s="256"/>
      <c r="W53" s="256"/>
      <c r="X53" s="256"/>
      <c r="Y53" s="256"/>
      <c r="Z53" s="256"/>
      <c r="AA53" s="256"/>
      <c r="AB53" s="256"/>
    </row>
    <row r="54" spans="1:28" ht="12" customHeight="1" thickBot="1" x14ac:dyDescent="0.3">
      <c r="A54" s="256"/>
      <c r="B54" s="16"/>
      <c r="C54" s="137"/>
      <c r="D54" s="579" t="s">
        <v>48</v>
      </c>
      <c r="E54" s="638"/>
      <c r="F54" s="638"/>
      <c r="G54" s="638"/>
      <c r="H54" s="638"/>
      <c r="I54" s="638"/>
      <c r="J54" s="84"/>
      <c r="K54" s="637" t="s">
        <v>48</v>
      </c>
      <c r="L54" s="638"/>
      <c r="M54" s="638"/>
      <c r="N54" s="638"/>
      <c r="O54" s="638"/>
      <c r="P54" s="639"/>
      <c r="Q54" s="142"/>
      <c r="R54" s="22"/>
      <c r="S54" s="256"/>
      <c r="T54" s="256"/>
      <c r="U54" s="256"/>
      <c r="V54" s="256"/>
      <c r="W54" s="256"/>
      <c r="X54" s="256"/>
      <c r="Y54" s="256"/>
      <c r="Z54" s="256"/>
      <c r="AA54" s="256"/>
      <c r="AB54" s="256"/>
    </row>
    <row r="55" spans="1:28" ht="12" customHeight="1" thickBot="1" x14ac:dyDescent="0.3">
      <c r="A55" s="256"/>
      <c r="B55" s="16"/>
      <c r="C55" s="137"/>
      <c r="D55" s="638"/>
      <c r="E55" s="638"/>
      <c r="F55" s="638"/>
      <c r="G55" s="638"/>
      <c r="H55" s="638"/>
      <c r="I55" s="638"/>
      <c r="J55" s="84"/>
      <c r="K55" s="640"/>
      <c r="L55" s="638"/>
      <c r="M55" s="638"/>
      <c r="N55" s="638"/>
      <c r="O55" s="638"/>
      <c r="P55" s="639"/>
      <c r="Q55" s="142"/>
      <c r="R55" s="22"/>
      <c r="S55" s="256"/>
      <c r="T55" s="256"/>
      <c r="U55" s="256"/>
      <c r="V55" s="256"/>
      <c r="W55" s="256"/>
      <c r="X55" s="256"/>
      <c r="Y55" s="256"/>
      <c r="Z55" s="256"/>
      <c r="AA55" s="256"/>
      <c r="AB55" s="256"/>
    </row>
    <row r="56" spans="1:28" ht="14.25" customHeight="1" thickBot="1" x14ac:dyDescent="0.25">
      <c r="A56" s="256"/>
      <c r="B56" s="16"/>
      <c r="C56" s="137"/>
      <c r="D56" s="638"/>
      <c r="E56" s="638"/>
      <c r="F56" s="638"/>
      <c r="G56" s="638"/>
      <c r="H56" s="638"/>
      <c r="I56" s="638"/>
      <c r="J56" s="84"/>
      <c r="K56" s="640"/>
      <c r="L56" s="638"/>
      <c r="M56" s="638"/>
      <c r="N56" s="638"/>
      <c r="O56" s="638"/>
      <c r="P56" s="639"/>
      <c r="Q56" s="140"/>
      <c r="R56" s="22"/>
      <c r="S56" s="256"/>
      <c r="T56" s="256"/>
      <c r="U56" s="256"/>
      <c r="V56" s="256"/>
      <c r="W56" s="256"/>
      <c r="X56" s="256"/>
      <c r="Y56" s="256"/>
      <c r="Z56" s="256"/>
      <c r="AA56" s="256"/>
      <c r="AB56" s="256"/>
    </row>
    <row r="57" spans="1:28" ht="14.25" customHeight="1" thickBot="1" x14ac:dyDescent="0.25">
      <c r="A57" s="256"/>
      <c r="B57" s="16"/>
      <c r="C57" s="137"/>
      <c r="D57" s="577" t="s">
        <v>49</v>
      </c>
      <c r="E57" s="575"/>
      <c r="F57" s="575"/>
      <c r="G57" s="575"/>
      <c r="H57" s="575"/>
      <c r="I57" s="575"/>
      <c r="J57" s="84"/>
      <c r="K57" s="574" t="s">
        <v>49</v>
      </c>
      <c r="L57" s="575"/>
      <c r="M57" s="575"/>
      <c r="N57" s="575"/>
      <c r="O57" s="575"/>
      <c r="P57" s="576"/>
      <c r="Q57" s="140"/>
      <c r="R57" s="22"/>
      <c r="S57" s="256"/>
      <c r="T57" s="256"/>
      <c r="U57" s="256"/>
      <c r="V57" s="256"/>
      <c r="W57" s="256"/>
      <c r="X57" s="256"/>
      <c r="Y57" s="256"/>
      <c r="Z57" s="256"/>
      <c r="AA57" s="256"/>
      <c r="AB57" s="256"/>
    </row>
    <row r="58" spans="1:28" ht="14.25" customHeight="1" thickBot="1" x14ac:dyDescent="0.25">
      <c r="A58" s="256"/>
      <c r="B58" s="16"/>
      <c r="C58" s="137"/>
      <c r="D58" s="581" t="s">
        <v>50</v>
      </c>
      <c r="E58" s="571"/>
      <c r="F58" s="571"/>
      <c r="G58" s="571"/>
      <c r="H58" s="571"/>
      <c r="I58" s="571"/>
      <c r="J58" s="84"/>
      <c r="K58" s="570" t="s">
        <v>50</v>
      </c>
      <c r="L58" s="571"/>
      <c r="M58" s="571"/>
      <c r="N58" s="571"/>
      <c r="O58" s="571"/>
      <c r="P58" s="572"/>
      <c r="Q58" s="140"/>
      <c r="R58" s="22"/>
      <c r="S58" s="256"/>
      <c r="T58" s="256"/>
      <c r="U58" s="256"/>
      <c r="V58" s="256"/>
      <c r="W58" s="256"/>
      <c r="X58" s="256"/>
      <c r="Y58" s="256"/>
      <c r="Z58" s="256"/>
      <c r="AA58" s="256"/>
      <c r="AB58" s="256"/>
    </row>
    <row r="59" spans="1:28" ht="14.25" customHeight="1" thickBot="1" x14ac:dyDescent="0.25">
      <c r="A59" s="256"/>
      <c r="B59" s="16"/>
      <c r="C59" s="137"/>
      <c r="D59" s="571"/>
      <c r="E59" s="571"/>
      <c r="F59" s="571"/>
      <c r="G59" s="571"/>
      <c r="H59" s="571"/>
      <c r="I59" s="571"/>
      <c r="J59" s="84"/>
      <c r="K59" s="573"/>
      <c r="L59" s="571"/>
      <c r="M59" s="571"/>
      <c r="N59" s="571"/>
      <c r="O59" s="571"/>
      <c r="P59" s="572"/>
      <c r="Q59" s="140"/>
      <c r="R59" s="22"/>
      <c r="S59" s="256"/>
      <c r="T59" s="256"/>
      <c r="U59" s="256"/>
      <c r="V59" s="256"/>
      <c r="W59" s="256"/>
      <c r="X59" s="256"/>
      <c r="Y59" s="256"/>
      <c r="Z59" s="256"/>
      <c r="AA59" s="256"/>
      <c r="AB59" s="256"/>
    </row>
    <row r="60" spans="1:28" ht="14.25" customHeight="1" thickBot="1" x14ac:dyDescent="0.25">
      <c r="A60" s="256"/>
      <c r="B60" s="16"/>
      <c r="C60" s="137"/>
      <c r="D60" s="577" t="s">
        <v>51</v>
      </c>
      <c r="E60" s="575"/>
      <c r="F60" s="575"/>
      <c r="G60" s="575"/>
      <c r="H60" s="575"/>
      <c r="I60" s="575"/>
      <c r="J60" s="84"/>
      <c r="K60" s="574" t="s">
        <v>51</v>
      </c>
      <c r="L60" s="575"/>
      <c r="M60" s="575"/>
      <c r="N60" s="575"/>
      <c r="O60" s="575"/>
      <c r="P60" s="576"/>
      <c r="Q60" s="140"/>
      <c r="R60" s="22"/>
      <c r="S60" s="256"/>
      <c r="T60" s="256"/>
      <c r="U60" s="256"/>
      <c r="V60" s="256"/>
      <c r="W60" s="256"/>
      <c r="X60" s="256"/>
      <c r="Y60" s="256"/>
      <c r="Z60" s="256"/>
      <c r="AA60" s="256"/>
      <c r="AB60" s="256"/>
    </row>
    <row r="61" spans="1:28" ht="14.25" customHeight="1" thickBot="1" x14ac:dyDescent="0.25">
      <c r="A61" s="256"/>
      <c r="B61" s="16"/>
      <c r="C61" s="137"/>
      <c r="D61" s="581" t="s">
        <v>269</v>
      </c>
      <c r="E61" s="571"/>
      <c r="F61" s="571"/>
      <c r="G61" s="571"/>
      <c r="H61" s="571"/>
      <c r="I61" s="571"/>
      <c r="J61" s="84"/>
      <c r="K61" s="570" t="s">
        <v>269</v>
      </c>
      <c r="L61" s="571"/>
      <c r="M61" s="571"/>
      <c r="N61" s="571"/>
      <c r="O61" s="571"/>
      <c r="P61" s="572"/>
      <c r="Q61" s="140"/>
      <c r="R61" s="22"/>
      <c r="S61" s="256"/>
      <c r="T61" s="256"/>
      <c r="U61" s="256"/>
      <c r="V61" s="256"/>
      <c r="W61" s="256"/>
      <c r="X61" s="256"/>
      <c r="Y61" s="256"/>
      <c r="Z61" s="256"/>
      <c r="AA61" s="256"/>
      <c r="AB61" s="256"/>
    </row>
    <row r="62" spans="1:28" ht="14.25" customHeight="1" thickBot="1" x14ac:dyDescent="0.25">
      <c r="A62" s="256"/>
      <c r="B62" s="16"/>
      <c r="C62" s="137"/>
      <c r="D62" s="571"/>
      <c r="E62" s="571"/>
      <c r="F62" s="571"/>
      <c r="G62" s="571"/>
      <c r="H62" s="571"/>
      <c r="I62" s="571"/>
      <c r="J62" s="84"/>
      <c r="K62" s="573"/>
      <c r="L62" s="571"/>
      <c r="M62" s="571"/>
      <c r="N62" s="571"/>
      <c r="O62" s="571"/>
      <c r="P62" s="572"/>
      <c r="Q62" s="140"/>
      <c r="R62" s="22"/>
      <c r="S62" s="256"/>
      <c r="T62" s="256"/>
      <c r="U62" s="256"/>
      <c r="V62" s="256"/>
      <c r="W62" s="256"/>
      <c r="X62" s="256"/>
      <c r="Y62" s="256"/>
      <c r="Z62" s="256"/>
      <c r="AA62" s="256"/>
      <c r="AB62" s="256"/>
    </row>
    <row r="63" spans="1:28" ht="14.25" customHeight="1" thickBot="1" x14ac:dyDescent="0.25">
      <c r="A63" s="256"/>
      <c r="B63" s="16"/>
      <c r="C63" s="137"/>
      <c r="D63" s="577" t="s">
        <v>52</v>
      </c>
      <c r="E63" s="575"/>
      <c r="F63" s="575"/>
      <c r="G63" s="575"/>
      <c r="H63" s="575"/>
      <c r="I63" s="575"/>
      <c r="J63" s="84"/>
      <c r="K63" s="574" t="s">
        <v>52</v>
      </c>
      <c r="L63" s="575"/>
      <c r="M63" s="575"/>
      <c r="N63" s="575"/>
      <c r="O63" s="575"/>
      <c r="P63" s="576"/>
      <c r="Q63" s="140"/>
      <c r="R63" s="22"/>
      <c r="S63" s="256"/>
      <c r="T63" s="256"/>
      <c r="U63" s="256"/>
      <c r="V63" s="256"/>
      <c r="W63" s="256"/>
      <c r="X63" s="256"/>
      <c r="Y63" s="256"/>
      <c r="Z63" s="256"/>
      <c r="AA63" s="256"/>
      <c r="AB63" s="256"/>
    </row>
    <row r="64" spans="1:28" ht="14.25" customHeight="1" thickBot="1" x14ac:dyDescent="0.25">
      <c r="A64" s="256"/>
      <c r="B64" s="16"/>
      <c r="C64" s="137"/>
      <c r="D64" s="581" t="s">
        <v>240</v>
      </c>
      <c r="E64" s="571"/>
      <c r="F64" s="571"/>
      <c r="G64" s="571"/>
      <c r="H64" s="571"/>
      <c r="I64" s="571"/>
      <c r="J64" s="84"/>
      <c r="K64" s="570" t="s">
        <v>53</v>
      </c>
      <c r="L64" s="571"/>
      <c r="M64" s="571"/>
      <c r="N64" s="571"/>
      <c r="O64" s="571"/>
      <c r="P64" s="572"/>
      <c r="Q64" s="140"/>
      <c r="R64" s="22"/>
      <c r="S64" s="256"/>
      <c r="T64" s="256"/>
      <c r="U64" s="256"/>
      <c r="V64" s="256"/>
      <c r="W64" s="256"/>
      <c r="X64" s="256"/>
      <c r="Y64" s="256"/>
      <c r="Z64" s="256"/>
      <c r="AA64" s="256"/>
      <c r="AB64" s="256"/>
    </row>
    <row r="65" spans="1:28" ht="14.25" customHeight="1" thickBot="1" x14ac:dyDescent="0.25">
      <c r="A65" s="256"/>
      <c r="B65" s="16"/>
      <c r="C65" s="137"/>
      <c r="D65" s="571"/>
      <c r="E65" s="571"/>
      <c r="F65" s="571"/>
      <c r="G65" s="571"/>
      <c r="H65" s="571"/>
      <c r="I65" s="571"/>
      <c r="J65" s="84"/>
      <c r="K65" s="573"/>
      <c r="L65" s="571"/>
      <c r="M65" s="571"/>
      <c r="N65" s="571"/>
      <c r="O65" s="571"/>
      <c r="P65" s="572"/>
      <c r="Q65" s="140"/>
      <c r="R65" s="22"/>
      <c r="S65" s="256"/>
      <c r="T65" s="256"/>
      <c r="U65" s="256"/>
      <c r="V65" s="256"/>
      <c r="W65" s="256"/>
      <c r="X65" s="256"/>
      <c r="Y65" s="256"/>
      <c r="Z65" s="256"/>
      <c r="AA65" s="256"/>
      <c r="AB65" s="256"/>
    </row>
    <row r="66" spans="1:28" ht="14.25" customHeight="1" thickBot="1" x14ac:dyDescent="0.25">
      <c r="A66" s="256"/>
      <c r="B66" s="16"/>
      <c r="C66" s="137"/>
      <c r="D66" s="577" t="s">
        <v>54</v>
      </c>
      <c r="E66" s="575"/>
      <c r="F66" s="575"/>
      <c r="G66" s="575"/>
      <c r="H66" s="575"/>
      <c r="I66" s="575"/>
      <c r="J66" s="84"/>
      <c r="K66" s="574" t="s">
        <v>54</v>
      </c>
      <c r="L66" s="575"/>
      <c r="M66" s="575"/>
      <c r="N66" s="575"/>
      <c r="O66" s="575"/>
      <c r="P66" s="576"/>
      <c r="Q66" s="140"/>
      <c r="R66" s="22"/>
      <c r="S66" s="256"/>
      <c r="T66" s="256"/>
      <c r="U66" s="256"/>
      <c r="V66" s="256"/>
      <c r="W66" s="256"/>
      <c r="X66" s="256"/>
      <c r="Y66" s="256"/>
      <c r="Z66" s="256"/>
      <c r="AA66" s="256"/>
      <c r="AB66" s="256"/>
    </row>
    <row r="67" spans="1:28" ht="14.25" customHeight="1" thickBot="1" x14ac:dyDescent="0.25">
      <c r="A67" s="256"/>
      <c r="B67" s="16"/>
      <c r="C67" s="137"/>
      <c r="D67" s="581" t="s">
        <v>241</v>
      </c>
      <c r="E67" s="571"/>
      <c r="F67" s="571"/>
      <c r="G67" s="571"/>
      <c r="H67" s="571"/>
      <c r="I67" s="571"/>
      <c r="J67" s="84"/>
      <c r="K67" s="570" t="s">
        <v>270</v>
      </c>
      <c r="L67" s="571"/>
      <c r="M67" s="571"/>
      <c r="N67" s="571"/>
      <c r="O67" s="571"/>
      <c r="P67" s="572"/>
      <c r="Q67" s="140"/>
      <c r="R67" s="22"/>
      <c r="S67" s="256"/>
      <c r="T67" s="256"/>
      <c r="U67" s="256"/>
      <c r="V67" s="256"/>
      <c r="W67" s="256"/>
      <c r="X67" s="256"/>
      <c r="Y67" s="256"/>
      <c r="Z67" s="256"/>
      <c r="AA67" s="256"/>
      <c r="AB67" s="256"/>
    </row>
    <row r="68" spans="1:28" ht="14.25" customHeight="1" thickBot="1" x14ac:dyDescent="0.25">
      <c r="A68" s="256"/>
      <c r="B68" s="16"/>
      <c r="C68" s="137"/>
      <c r="D68" s="571"/>
      <c r="E68" s="571"/>
      <c r="F68" s="571"/>
      <c r="G68" s="571"/>
      <c r="H68" s="571"/>
      <c r="I68" s="571"/>
      <c r="J68" s="84"/>
      <c r="K68" s="573"/>
      <c r="L68" s="571"/>
      <c r="M68" s="571"/>
      <c r="N68" s="571"/>
      <c r="O68" s="571"/>
      <c r="P68" s="572"/>
      <c r="Q68" s="140"/>
      <c r="R68" s="22"/>
      <c r="S68" s="256"/>
      <c r="T68" s="256"/>
      <c r="U68" s="256"/>
      <c r="V68" s="256"/>
      <c r="W68" s="256"/>
      <c r="X68" s="256"/>
      <c r="Y68" s="256"/>
      <c r="Z68" s="256"/>
      <c r="AA68" s="256"/>
      <c r="AB68" s="256"/>
    </row>
    <row r="69" spans="1:28" ht="14.25" customHeight="1" thickBot="1" x14ac:dyDescent="0.25">
      <c r="A69" s="256"/>
      <c r="B69" s="16"/>
      <c r="C69" s="137"/>
      <c r="D69" s="577" t="s">
        <v>55</v>
      </c>
      <c r="E69" s="575"/>
      <c r="F69" s="575"/>
      <c r="G69" s="575"/>
      <c r="H69" s="575"/>
      <c r="I69" s="575"/>
      <c r="J69" s="84"/>
      <c r="K69" s="574" t="s">
        <v>55</v>
      </c>
      <c r="L69" s="575"/>
      <c r="M69" s="575"/>
      <c r="N69" s="575"/>
      <c r="O69" s="575"/>
      <c r="P69" s="576"/>
      <c r="Q69" s="140"/>
      <c r="R69" s="22"/>
      <c r="S69" s="256"/>
      <c r="T69" s="256"/>
      <c r="U69" s="256"/>
      <c r="V69" s="256"/>
      <c r="W69" s="256"/>
      <c r="X69" s="256"/>
      <c r="Y69" s="256"/>
      <c r="Z69" s="256"/>
      <c r="AA69" s="256"/>
      <c r="AB69" s="256"/>
    </row>
    <row r="70" spans="1:28" ht="14.25" customHeight="1" thickBot="1" x14ac:dyDescent="0.25">
      <c r="A70" s="256"/>
      <c r="B70" s="16"/>
      <c r="C70" s="137"/>
      <c r="D70" s="581" t="s">
        <v>271</v>
      </c>
      <c r="E70" s="571"/>
      <c r="F70" s="571"/>
      <c r="G70" s="571"/>
      <c r="H70" s="571"/>
      <c r="I70" s="571"/>
      <c r="J70" s="84"/>
      <c r="K70" s="570" t="s">
        <v>271</v>
      </c>
      <c r="L70" s="571"/>
      <c r="M70" s="571"/>
      <c r="N70" s="571"/>
      <c r="O70" s="571"/>
      <c r="P70" s="572"/>
      <c r="Q70" s="140"/>
      <c r="R70" s="22"/>
      <c r="S70" s="256"/>
      <c r="T70" s="256"/>
      <c r="U70" s="256"/>
      <c r="V70" s="256"/>
      <c r="W70" s="256"/>
      <c r="X70" s="256"/>
      <c r="Y70" s="256"/>
      <c r="Z70" s="256"/>
      <c r="AA70" s="256"/>
      <c r="AB70" s="256"/>
    </row>
    <row r="71" spans="1:28" ht="14.25" customHeight="1" thickBot="1" x14ac:dyDescent="0.25">
      <c r="A71" s="256"/>
      <c r="B71" s="16"/>
      <c r="C71" s="137"/>
      <c r="D71" s="571"/>
      <c r="E71" s="571"/>
      <c r="F71" s="571"/>
      <c r="G71" s="571"/>
      <c r="H71" s="571"/>
      <c r="I71" s="571"/>
      <c r="J71" s="84"/>
      <c r="K71" s="573"/>
      <c r="L71" s="571"/>
      <c r="M71" s="571"/>
      <c r="N71" s="571"/>
      <c r="O71" s="571"/>
      <c r="P71" s="572"/>
      <c r="Q71" s="140"/>
      <c r="R71" s="22"/>
      <c r="S71" s="256"/>
      <c r="T71" s="256"/>
      <c r="U71" s="256"/>
      <c r="V71" s="256"/>
      <c r="W71" s="256"/>
      <c r="X71" s="256"/>
      <c r="Y71" s="256"/>
      <c r="Z71" s="256"/>
      <c r="AA71" s="256"/>
      <c r="AB71" s="256"/>
    </row>
    <row r="72" spans="1:28" ht="14.25" customHeight="1" thickBot="1" x14ac:dyDescent="0.25">
      <c r="A72" s="256"/>
      <c r="B72" s="16"/>
      <c r="C72" s="137"/>
      <c r="D72" s="577" t="s">
        <v>272</v>
      </c>
      <c r="E72" s="575"/>
      <c r="F72" s="575"/>
      <c r="G72" s="575"/>
      <c r="H72" s="575"/>
      <c r="I72" s="575"/>
      <c r="J72" s="84"/>
      <c r="K72" s="574" t="s">
        <v>272</v>
      </c>
      <c r="L72" s="575"/>
      <c r="M72" s="575"/>
      <c r="N72" s="575"/>
      <c r="O72" s="575"/>
      <c r="P72" s="576"/>
      <c r="Q72" s="140"/>
      <c r="R72" s="22"/>
      <c r="S72" s="256"/>
      <c r="T72" s="256"/>
      <c r="U72" s="256"/>
      <c r="V72" s="256"/>
      <c r="W72" s="256"/>
      <c r="X72" s="256"/>
      <c r="Y72" s="256"/>
      <c r="Z72" s="256"/>
      <c r="AA72" s="256"/>
      <c r="AB72" s="256"/>
    </row>
    <row r="73" spans="1:28" ht="14.25" customHeight="1" thickBot="1" x14ac:dyDescent="0.25">
      <c r="A73" s="256"/>
      <c r="B73" s="16"/>
      <c r="C73" s="137"/>
      <c r="D73" s="581" t="s">
        <v>56</v>
      </c>
      <c r="E73" s="571"/>
      <c r="F73" s="571"/>
      <c r="G73" s="571"/>
      <c r="H73" s="571"/>
      <c r="I73" s="571"/>
      <c r="J73" s="84"/>
      <c r="K73" s="570" t="s">
        <v>56</v>
      </c>
      <c r="L73" s="571"/>
      <c r="M73" s="571"/>
      <c r="N73" s="571"/>
      <c r="O73" s="571"/>
      <c r="P73" s="572"/>
      <c r="Q73" s="140"/>
      <c r="R73" s="22"/>
      <c r="S73" s="256"/>
      <c r="T73" s="256"/>
      <c r="U73" s="256"/>
      <c r="V73" s="256"/>
      <c r="W73" s="256"/>
      <c r="X73" s="256"/>
      <c r="Y73" s="256"/>
      <c r="Z73" s="256"/>
      <c r="AA73" s="256"/>
      <c r="AB73" s="256"/>
    </row>
    <row r="74" spans="1:28" ht="14.25" customHeight="1" thickBot="1" x14ac:dyDescent="0.25">
      <c r="A74" s="256"/>
      <c r="B74" s="16"/>
      <c r="C74" s="137"/>
      <c r="D74" s="571"/>
      <c r="E74" s="571"/>
      <c r="F74" s="571"/>
      <c r="G74" s="571"/>
      <c r="H74" s="571"/>
      <c r="I74" s="571"/>
      <c r="J74" s="84"/>
      <c r="K74" s="573"/>
      <c r="L74" s="571"/>
      <c r="M74" s="571"/>
      <c r="N74" s="571"/>
      <c r="O74" s="571"/>
      <c r="P74" s="572"/>
      <c r="Q74" s="140"/>
      <c r="R74" s="22"/>
      <c r="S74" s="256"/>
      <c r="T74" s="256"/>
      <c r="U74" s="256"/>
      <c r="V74" s="256"/>
      <c r="W74" s="256"/>
      <c r="X74" s="256"/>
      <c r="Y74" s="256"/>
      <c r="Z74" s="256"/>
      <c r="AA74" s="256"/>
      <c r="AB74" s="256"/>
    </row>
    <row r="75" spans="1:28" ht="14.25" customHeight="1" thickBot="1" x14ac:dyDescent="0.25">
      <c r="A75" s="256"/>
      <c r="B75" s="16"/>
      <c r="C75" s="137"/>
      <c r="D75" s="577" t="s">
        <v>57</v>
      </c>
      <c r="E75" s="575"/>
      <c r="F75" s="575"/>
      <c r="G75" s="575"/>
      <c r="H75" s="575"/>
      <c r="I75" s="575"/>
      <c r="J75" s="544"/>
      <c r="K75" s="574" t="s">
        <v>57</v>
      </c>
      <c r="L75" s="575"/>
      <c r="M75" s="575"/>
      <c r="N75" s="575"/>
      <c r="O75" s="575"/>
      <c r="P75" s="576"/>
      <c r="Q75" s="140"/>
      <c r="R75" s="22"/>
      <c r="S75" s="256"/>
      <c r="T75" s="256"/>
      <c r="U75" s="256"/>
      <c r="V75" s="256"/>
      <c r="W75" s="256"/>
      <c r="X75" s="256"/>
      <c r="Y75" s="256"/>
      <c r="Z75" s="256"/>
      <c r="AA75" s="256"/>
      <c r="AB75" s="256"/>
    </row>
    <row r="76" spans="1:28" ht="14.25" customHeight="1" thickBot="1" x14ac:dyDescent="0.25">
      <c r="A76" s="256"/>
      <c r="B76" s="16"/>
      <c r="C76" s="137"/>
      <c r="D76" s="581" t="s">
        <v>58</v>
      </c>
      <c r="E76" s="571"/>
      <c r="F76" s="571"/>
      <c r="G76" s="571"/>
      <c r="H76" s="571"/>
      <c r="I76" s="571"/>
      <c r="J76" s="270"/>
      <c r="K76" s="570" t="s">
        <v>58</v>
      </c>
      <c r="L76" s="571"/>
      <c r="M76" s="571"/>
      <c r="N76" s="571"/>
      <c r="O76" s="571"/>
      <c r="P76" s="572"/>
      <c r="Q76" s="140"/>
      <c r="R76" s="22"/>
      <c r="S76" s="256"/>
      <c r="T76" s="256"/>
      <c r="U76" s="256"/>
      <c r="V76" s="256"/>
      <c r="W76" s="256"/>
      <c r="X76" s="256"/>
      <c r="Y76" s="256"/>
      <c r="Z76" s="256"/>
      <c r="AA76" s="256"/>
      <c r="AB76" s="256"/>
    </row>
    <row r="77" spans="1:28" ht="13.5" customHeight="1" thickBot="1" x14ac:dyDescent="0.25">
      <c r="A77" s="256"/>
      <c r="B77" s="7"/>
      <c r="C77" s="137"/>
      <c r="D77" s="571"/>
      <c r="E77" s="571"/>
      <c r="F77" s="571"/>
      <c r="G77" s="571"/>
      <c r="H77" s="571"/>
      <c r="I77" s="571"/>
      <c r="J77" s="545"/>
      <c r="K77" s="582"/>
      <c r="L77" s="583"/>
      <c r="M77" s="583"/>
      <c r="N77" s="583"/>
      <c r="O77" s="583"/>
      <c r="P77" s="584"/>
      <c r="Q77" s="149"/>
      <c r="R77" s="11"/>
      <c r="S77" s="256"/>
      <c r="T77" s="256"/>
      <c r="U77" s="256"/>
      <c r="V77" s="256"/>
      <c r="W77" s="256"/>
      <c r="X77" s="256"/>
      <c r="Y77" s="256"/>
      <c r="Z77" s="256"/>
      <c r="AA77" s="256"/>
      <c r="AB77" s="256"/>
    </row>
    <row r="78" spans="1:28" ht="12" customHeight="1" thickBot="1" x14ac:dyDescent="0.3">
      <c r="A78" s="256"/>
      <c r="B78" s="25"/>
      <c r="C78" s="137"/>
      <c r="D78" s="23"/>
      <c r="E78" s="23"/>
      <c r="F78" s="23"/>
      <c r="G78" s="23"/>
      <c r="H78" s="23"/>
      <c r="I78" s="580"/>
      <c r="J78" s="580"/>
      <c r="K78" s="580"/>
      <c r="L78" s="24"/>
      <c r="M78" s="24"/>
      <c r="N78" s="24"/>
      <c r="O78" s="24"/>
      <c r="P78" s="24"/>
      <c r="Q78" s="142"/>
      <c r="R78" s="22"/>
      <c r="S78" s="256"/>
      <c r="T78" s="256"/>
      <c r="U78" s="256"/>
      <c r="V78" s="256"/>
      <c r="W78" s="256"/>
      <c r="X78" s="256"/>
      <c r="Y78" s="256"/>
      <c r="Z78" s="256"/>
      <c r="AA78" s="256"/>
      <c r="AB78" s="256"/>
    </row>
    <row r="79" spans="1:28" ht="15.75" customHeight="1" thickBot="1" x14ac:dyDescent="0.3">
      <c r="A79" s="256"/>
      <c r="B79" s="25"/>
      <c r="C79" s="137"/>
      <c r="D79" s="579" t="s">
        <v>59</v>
      </c>
      <c r="E79" s="579"/>
      <c r="F79" s="579"/>
      <c r="G79" s="579"/>
      <c r="H79" s="579"/>
      <c r="I79" s="579"/>
      <c r="J79" s="579"/>
      <c r="K79" s="579"/>
      <c r="L79" s="579"/>
      <c r="M79" s="579"/>
      <c r="N79" s="579"/>
      <c r="O79" s="579"/>
      <c r="P79" s="579"/>
      <c r="Q79" s="142"/>
      <c r="R79" s="22"/>
      <c r="S79" s="256"/>
      <c r="T79" s="256"/>
      <c r="U79" s="256"/>
      <c r="V79" s="256"/>
      <c r="W79" s="256"/>
      <c r="X79" s="256"/>
      <c r="Y79" s="256"/>
      <c r="Z79" s="256"/>
      <c r="AA79" s="256"/>
      <c r="AB79" s="256"/>
    </row>
    <row r="80" spans="1:28" ht="12" customHeight="1" thickBot="1" x14ac:dyDescent="0.3">
      <c r="A80" s="256"/>
      <c r="B80" s="25"/>
      <c r="C80" s="137"/>
      <c r="D80" s="579"/>
      <c r="E80" s="579"/>
      <c r="F80" s="579"/>
      <c r="G80" s="579"/>
      <c r="H80" s="579"/>
      <c r="I80" s="579"/>
      <c r="J80" s="579"/>
      <c r="K80" s="579"/>
      <c r="L80" s="579"/>
      <c r="M80" s="579"/>
      <c r="N80" s="579"/>
      <c r="O80" s="579"/>
      <c r="P80" s="579"/>
      <c r="Q80" s="142"/>
      <c r="R80" s="22"/>
      <c r="S80" s="256"/>
      <c r="T80" s="256"/>
      <c r="U80" s="256"/>
      <c r="V80" s="256"/>
      <c r="W80" s="256"/>
      <c r="X80" s="256"/>
      <c r="Y80" s="256"/>
      <c r="Z80" s="256"/>
      <c r="AA80" s="256"/>
      <c r="AB80" s="256"/>
    </row>
    <row r="81" spans="1:28" ht="15" customHeight="1" thickBot="1" x14ac:dyDescent="0.25">
      <c r="A81" s="256"/>
      <c r="B81" s="25"/>
      <c r="C81" s="137"/>
      <c r="D81" s="579"/>
      <c r="E81" s="579"/>
      <c r="F81" s="579"/>
      <c r="G81" s="579"/>
      <c r="H81" s="579"/>
      <c r="I81" s="579"/>
      <c r="J81" s="579"/>
      <c r="K81" s="579"/>
      <c r="L81" s="579"/>
      <c r="M81" s="579"/>
      <c r="N81" s="579"/>
      <c r="O81" s="579"/>
      <c r="P81" s="579"/>
      <c r="Q81" s="140"/>
      <c r="R81" s="22"/>
      <c r="S81" s="256"/>
      <c r="T81" s="256"/>
      <c r="U81" s="256"/>
      <c r="V81" s="256"/>
      <c r="W81" s="256"/>
      <c r="X81" s="256"/>
      <c r="Y81" s="256"/>
      <c r="Z81" s="256"/>
      <c r="AA81" s="256"/>
      <c r="AB81" s="256"/>
    </row>
    <row r="82" spans="1:28" ht="15" customHeight="1" thickBot="1" x14ac:dyDescent="0.25">
      <c r="A82" s="256"/>
      <c r="B82" s="25"/>
      <c r="C82" s="137"/>
      <c r="D82" s="578" t="s">
        <v>60</v>
      </c>
      <c r="E82" s="578"/>
      <c r="F82" s="578"/>
      <c r="G82" s="578"/>
      <c r="H82" s="578"/>
      <c r="I82" s="578"/>
      <c r="J82" s="578"/>
      <c r="K82" s="578"/>
      <c r="L82" s="578"/>
      <c r="M82" s="578"/>
      <c r="N82" s="578"/>
      <c r="O82" s="578"/>
      <c r="P82" s="578"/>
      <c r="Q82" s="140"/>
      <c r="R82" s="22"/>
      <c r="S82" s="256"/>
      <c r="T82" s="256"/>
      <c r="U82" s="256"/>
      <c r="V82" s="256"/>
      <c r="W82" s="256"/>
      <c r="X82" s="256"/>
      <c r="Y82" s="256"/>
      <c r="Z82" s="256"/>
      <c r="AA82" s="256"/>
      <c r="AB82" s="256"/>
    </row>
    <row r="83" spans="1:28" ht="15" customHeight="1" thickBot="1" x14ac:dyDescent="0.25">
      <c r="A83" s="256"/>
      <c r="B83" s="25"/>
      <c r="C83" s="137"/>
      <c r="D83" s="578"/>
      <c r="E83" s="578"/>
      <c r="F83" s="578"/>
      <c r="G83" s="578"/>
      <c r="H83" s="578"/>
      <c r="I83" s="578"/>
      <c r="J83" s="578"/>
      <c r="K83" s="578"/>
      <c r="L83" s="578"/>
      <c r="M83" s="578"/>
      <c r="N83" s="578"/>
      <c r="O83" s="578"/>
      <c r="P83" s="578"/>
      <c r="Q83" s="140"/>
      <c r="R83" s="22"/>
      <c r="S83" s="256"/>
      <c r="T83" s="256"/>
      <c r="U83" s="256"/>
      <c r="V83" s="256"/>
      <c r="W83" s="256"/>
      <c r="X83" s="256"/>
      <c r="Y83" s="256"/>
      <c r="Z83" s="256"/>
      <c r="AA83" s="256"/>
      <c r="AB83" s="256"/>
    </row>
    <row r="84" spans="1:28" ht="15" customHeight="1" thickBot="1" x14ac:dyDescent="0.25">
      <c r="A84" s="256"/>
      <c r="B84" s="25"/>
      <c r="C84" s="137"/>
      <c r="D84" s="578"/>
      <c r="E84" s="578"/>
      <c r="F84" s="578"/>
      <c r="G84" s="578"/>
      <c r="H84" s="578"/>
      <c r="I84" s="578"/>
      <c r="J84" s="578"/>
      <c r="K84" s="578"/>
      <c r="L84" s="578"/>
      <c r="M84" s="578"/>
      <c r="N84" s="578"/>
      <c r="O84" s="578"/>
      <c r="P84" s="578"/>
      <c r="Q84" s="140"/>
      <c r="R84" s="22"/>
      <c r="S84" s="256"/>
      <c r="T84" s="256"/>
      <c r="U84" s="256"/>
      <c r="V84" s="256"/>
      <c r="W84" s="256"/>
      <c r="X84" s="256"/>
      <c r="Y84" s="256"/>
      <c r="Z84" s="256"/>
      <c r="AA84" s="256"/>
      <c r="AB84" s="256"/>
    </row>
    <row r="85" spans="1:28" ht="14.25" customHeight="1" thickBot="1" x14ac:dyDescent="0.25">
      <c r="A85" s="256"/>
      <c r="B85" s="25"/>
      <c r="C85" s="137"/>
      <c r="D85" s="578"/>
      <c r="E85" s="578"/>
      <c r="F85" s="578"/>
      <c r="G85" s="578"/>
      <c r="H85" s="578"/>
      <c r="I85" s="578"/>
      <c r="J85" s="578"/>
      <c r="K85" s="578"/>
      <c r="L85" s="578"/>
      <c r="M85" s="578"/>
      <c r="N85" s="578"/>
      <c r="O85" s="578"/>
      <c r="P85" s="578"/>
      <c r="Q85" s="140"/>
      <c r="R85" s="22"/>
      <c r="S85" s="256"/>
      <c r="T85" s="256"/>
      <c r="U85" s="256"/>
      <c r="V85" s="256"/>
      <c r="W85" s="256"/>
      <c r="X85" s="256"/>
      <c r="Y85" s="256"/>
      <c r="Z85" s="256"/>
      <c r="AA85" s="256"/>
      <c r="AB85" s="256"/>
    </row>
    <row r="86" spans="1:28" ht="12" customHeight="1" thickBot="1" x14ac:dyDescent="0.3">
      <c r="A86" s="256"/>
      <c r="B86" s="25"/>
      <c r="C86" s="137"/>
      <c r="D86" s="23"/>
      <c r="E86" s="23"/>
      <c r="F86" s="23"/>
      <c r="G86" s="23"/>
      <c r="H86" s="23"/>
      <c r="I86" s="580"/>
      <c r="J86" s="580"/>
      <c r="K86" s="580"/>
      <c r="L86" s="24"/>
      <c r="M86" s="24"/>
      <c r="N86" s="24"/>
      <c r="O86" s="24"/>
      <c r="P86" s="24"/>
      <c r="Q86" s="142"/>
      <c r="R86" s="22"/>
      <c r="S86" s="256"/>
      <c r="T86" s="256"/>
      <c r="U86" s="256"/>
      <c r="V86" s="256"/>
      <c r="W86" s="256"/>
      <c r="X86" s="256"/>
      <c r="Y86" s="256"/>
      <c r="Z86" s="256"/>
      <c r="AA86" s="256"/>
      <c r="AB86" s="256"/>
    </row>
    <row r="87" spans="1:28" ht="15.75" customHeight="1" thickBot="1" x14ac:dyDescent="0.3">
      <c r="A87" s="256"/>
      <c r="B87" s="25"/>
      <c r="C87" s="137"/>
      <c r="D87" s="579" t="s">
        <v>61</v>
      </c>
      <c r="E87" s="579"/>
      <c r="F87" s="579"/>
      <c r="G87" s="579"/>
      <c r="H87" s="579"/>
      <c r="I87" s="579"/>
      <c r="J87" s="579"/>
      <c r="K87" s="579"/>
      <c r="L87" s="579"/>
      <c r="M87" s="579"/>
      <c r="N87" s="579"/>
      <c r="O87" s="579"/>
      <c r="P87" s="579"/>
      <c r="Q87" s="142"/>
      <c r="R87" s="22"/>
      <c r="S87" s="256"/>
      <c r="T87" s="256"/>
      <c r="U87" s="256"/>
      <c r="V87" s="256"/>
      <c r="W87" s="256"/>
      <c r="X87" s="256"/>
      <c r="Y87" s="256"/>
      <c r="Z87" s="256"/>
      <c r="AA87" s="256"/>
      <c r="AB87" s="256"/>
    </row>
    <row r="88" spans="1:28" ht="12" customHeight="1" thickBot="1" x14ac:dyDescent="0.3">
      <c r="A88" s="256"/>
      <c r="B88" s="25"/>
      <c r="C88" s="137"/>
      <c r="D88" s="579"/>
      <c r="E88" s="579"/>
      <c r="F88" s="579"/>
      <c r="G88" s="579"/>
      <c r="H88" s="579"/>
      <c r="I88" s="579"/>
      <c r="J88" s="579"/>
      <c r="K88" s="579"/>
      <c r="L88" s="579"/>
      <c r="M88" s="579"/>
      <c r="N88" s="579"/>
      <c r="O88" s="579"/>
      <c r="P88" s="579"/>
      <c r="Q88" s="142"/>
      <c r="R88" s="22"/>
      <c r="S88" s="256"/>
      <c r="T88" s="256"/>
      <c r="U88" s="256"/>
      <c r="V88" s="256"/>
      <c r="W88" s="256"/>
      <c r="X88" s="256"/>
      <c r="Y88" s="256"/>
      <c r="Z88" s="256"/>
      <c r="AA88" s="256"/>
      <c r="AB88" s="256"/>
    </row>
    <row r="89" spans="1:28" ht="14.25" customHeight="1" thickBot="1" x14ac:dyDescent="0.25">
      <c r="A89" s="256"/>
      <c r="B89" s="25"/>
      <c r="C89" s="137"/>
      <c r="D89" s="579"/>
      <c r="E89" s="579"/>
      <c r="F89" s="579"/>
      <c r="G89" s="579"/>
      <c r="H89" s="579"/>
      <c r="I89" s="579"/>
      <c r="J89" s="579"/>
      <c r="K89" s="579"/>
      <c r="L89" s="579"/>
      <c r="M89" s="579"/>
      <c r="N89" s="579"/>
      <c r="O89" s="579"/>
      <c r="P89" s="579"/>
      <c r="Q89" s="140"/>
      <c r="R89" s="22"/>
      <c r="S89" s="256"/>
      <c r="T89" s="256"/>
      <c r="U89" s="256"/>
      <c r="V89" s="256"/>
      <c r="W89" s="256"/>
      <c r="X89" s="256"/>
      <c r="Y89" s="256"/>
      <c r="Z89" s="256"/>
      <c r="AA89" s="256"/>
      <c r="AB89" s="256"/>
    </row>
    <row r="90" spans="1:28" ht="14.25" customHeight="1" thickBot="1" x14ac:dyDescent="0.25">
      <c r="A90" s="256"/>
      <c r="B90" s="25"/>
      <c r="C90" s="137"/>
      <c r="D90" s="585" t="s">
        <v>62</v>
      </c>
      <c r="E90" s="585"/>
      <c r="F90" s="585"/>
      <c r="G90" s="585"/>
      <c r="H90" s="585"/>
      <c r="I90" s="585"/>
      <c r="J90" s="585"/>
      <c r="K90" s="585"/>
      <c r="L90" s="585"/>
      <c r="M90" s="585"/>
      <c r="N90" s="585"/>
      <c r="O90" s="585"/>
      <c r="P90" s="585"/>
      <c r="Q90" s="140"/>
      <c r="R90" s="22"/>
      <c r="S90" s="256"/>
      <c r="T90" s="256"/>
      <c r="U90" s="256"/>
      <c r="V90" s="256"/>
      <c r="W90" s="256"/>
      <c r="X90" s="256"/>
      <c r="Y90" s="256"/>
      <c r="Z90" s="256"/>
      <c r="AA90" s="256"/>
      <c r="AB90" s="256"/>
    </row>
    <row r="91" spans="1:28" ht="14.25" customHeight="1" thickBot="1" x14ac:dyDescent="0.25">
      <c r="A91" s="256"/>
      <c r="B91" s="25"/>
      <c r="C91" s="137"/>
      <c r="D91" s="585"/>
      <c r="E91" s="585"/>
      <c r="F91" s="585"/>
      <c r="G91" s="585"/>
      <c r="H91" s="585"/>
      <c r="I91" s="585"/>
      <c r="J91" s="585"/>
      <c r="K91" s="585"/>
      <c r="L91" s="585"/>
      <c r="M91" s="585"/>
      <c r="N91" s="585"/>
      <c r="O91" s="585"/>
      <c r="P91" s="585"/>
      <c r="Q91" s="140"/>
      <c r="R91" s="22"/>
      <c r="S91" s="256"/>
      <c r="T91" s="256"/>
      <c r="U91" s="256"/>
      <c r="V91" s="256"/>
      <c r="W91" s="256"/>
      <c r="X91" s="256"/>
      <c r="Y91" s="256"/>
      <c r="Z91" s="256"/>
      <c r="AA91" s="256"/>
      <c r="AB91" s="256"/>
    </row>
    <row r="92" spans="1:28" ht="14.25" customHeight="1" thickBot="1" x14ac:dyDescent="0.25">
      <c r="A92" s="256"/>
      <c r="B92" s="25"/>
      <c r="C92" s="137"/>
      <c r="D92" s="585"/>
      <c r="E92" s="585"/>
      <c r="F92" s="585"/>
      <c r="G92" s="585"/>
      <c r="H92" s="585"/>
      <c r="I92" s="585"/>
      <c r="J92" s="585"/>
      <c r="K92" s="585"/>
      <c r="L92" s="585"/>
      <c r="M92" s="585"/>
      <c r="N92" s="585"/>
      <c r="O92" s="585"/>
      <c r="P92" s="585"/>
      <c r="Q92" s="140"/>
      <c r="R92" s="22"/>
      <c r="S92" s="256"/>
      <c r="T92" s="256"/>
      <c r="U92" s="256"/>
      <c r="V92" s="256"/>
      <c r="W92" s="256"/>
      <c r="X92" s="256"/>
      <c r="Y92" s="256"/>
      <c r="Z92" s="256"/>
      <c r="AA92" s="256"/>
      <c r="AB92" s="256"/>
    </row>
    <row r="93" spans="1:28" ht="14.25" customHeight="1" thickBot="1" x14ac:dyDescent="0.25">
      <c r="A93" s="256"/>
      <c r="B93" s="25"/>
      <c r="C93" s="137"/>
      <c r="D93" s="585"/>
      <c r="E93" s="585"/>
      <c r="F93" s="585"/>
      <c r="G93" s="585"/>
      <c r="H93" s="585"/>
      <c r="I93" s="585"/>
      <c r="J93" s="585"/>
      <c r="K93" s="585"/>
      <c r="L93" s="585"/>
      <c r="M93" s="585"/>
      <c r="N93" s="585"/>
      <c r="O93" s="585"/>
      <c r="P93" s="585"/>
      <c r="Q93" s="140"/>
      <c r="R93" s="22"/>
      <c r="S93" s="256"/>
      <c r="T93" s="256"/>
      <c r="U93" s="256"/>
      <c r="V93" s="256"/>
      <c r="W93" s="256"/>
      <c r="X93" s="256"/>
      <c r="Y93" s="256"/>
      <c r="Z93" s="256"/>
      <c r="AA93" s="256"/>
      <c r="AB93" s="256"/>
    </row>
    <row r="94" spans="1:28" ht="14.25" customHeight="1" thickBot="1" x14ac:dyDescent="0.25">
      <c r="A94" s="256"/>
      <c r="B94" s="25"/>
      <c r="C94" s="137"/>
      <c r="D94" s="585"/>
      <c r="E94" s="585"/>
      <c r="F94" s="585"/>
      <c r="G94" s="585"/>
      <c r="H94" s="585"/>
      <c r="I94" s="585"/>
      <c r="J94" s="585"/>
      <c r="K94" s="585"/>
      <c r="L94" s="585"/>
      <c r="M94" s="585"/>
      <c r="N94" s="585"/>
      <c r="O94" s="585"/>
      <c r="P94" s="585"/>
      <c r="Q94" s="140"/>
      <c r="R94" s="22"/>
      <c r="S94" s="256"/>
      <c r="T94" s="256"/>
      <c r="U94" s="256"/>
      <c r="V94" s="256"/>
      <c r="W94" s="256"/>
      <c r="X94" s="256"/>
      <c r="Y94" s="256"/>
      <c r="Z94" s="256"/>
      <c r="AA94" s="256"/>
      <c r="AB94" s="256"/>
    </row>
    <row r="95" spans="1:28" ht="14.25" customHeight="1" thickBot="1" x14ac:dyDescent="0.25">
      <c r="A95" s="256"/>
      <c r="B95" s="25"/>
      <c r="C95" s="137"/>
      <c r="D95" s="585"/>
      <c r="E95" s="585"/>
      <c r="F95" s="585"/>
      <c r="G95" s="585"/>
      <c r="H95" s="585"/>
      <c r="I95" s="585"/>
      <c r="J95" s="585"/>
      <c r="K95" s="585"/>
      <c r="L95" s="585"/>
      <c r="M95" s="585"/>
      <c r="N95" s="585"/>
      <c r="O95" s="585"/>
      <c r="P95" s="585"/>
      <c r="Q95" s="140"/>
      <c r="R95" s="22"/>
      <c r="S95" s="256"/>
      <c r="T95" s="256"/>
      <c r="U95" s="256"/>
      <c r="V95" s="256"/>
      <c r="W95" s="256"/>
      <c r="X95" s="256"/>
      <c r="Y95" s="256"/>
      <c r="Z95" s="256"/>
      <c r="AA95" s="256"/>
      <c r="AB95" s="256"/>
    </row>
    <row r="96" spans="1:28" ht="17.25" customHeight="1" thickBot="1" x14ac:dyDescent="0.25">
      <c r="A96" s="256"/>
      <c r="B96" s="19"/>
      <c r="C96" s="150"/>
      <c r="D96" s="151"/>
      <c r="E96" s="151"/>
      <c r="F96" s="151"/>
      <c r="G96" s="151"/>
      <c r="H96" s="151"/>
      <c r="I96" s="151"/>
      <c r="J96" s="151"/>
      <c r="K96" s="151"/>
      <c r="L96" s="151"/>
      <c r="M96" s="151"/>
      <c r="N96" s="151"/>
      <c r="O96" s="151"/>
      <c r="P96" s="151"/>
      <c r="Q96" s="131"/>
      <c r="R96" s="21"/>
      <c r="S96" s="256"/>
      <c r="T96" s="256"/>
      <c r="U96" s="256"/>
      <c r="V96" s="256"/>
      <c r="W96" s="256"/>
      <c r="X96" s="256"/>
      <c r="Y96" s="256"/>
      <c r="Z96" s="256"/>
      <c r="AA96" s="256"/>
      <c r="AB96" s="256"/>
    </row>
    <row r="97" spans="1:28" ht="14.25" customHeight="1" thickBot="1" x14ac:dyDescent="0.25">
      <c r="A97" s="256"/>
      <c r="B97" s="256"/>
      <c r="C97" s="273"/>
      <c r="D97" s="26"/>
      <c r="E97" s="26"/>
      <c r="F97" s="26"/>
      <c r="G97" s="26"/>
      <c r="H97" s="26"/>
      <c r="I97" s="26"/>
      <c r="J97" s="256"/>
      <c r="K97" s="26"/>
      <c r="L97" s="26"/>
      <c r="M97" s="26"/>
      <c r="N97" s="26"/>
      <c r="O97" s="26"/>
      <c r="P97" s="26"/>
      <c r="Q97" s="273"/>
      <c r="R97" s="256"/>
      <c r="S97" s="256"/>
      <c r="T97" s="256"/>
      <c r="U97" s="256"/>
      <c r="V97" s="256"/>
      <c r="W97" s="256"/>
      <c r="X97" s="256"/>
      <c r="Y97" s="256"/>
      <c r="Z97" s="256"/>
      <c r="AA97" s="256"/>
      <c r="AB97" s="256"/>
    </row>
    <row r="98" spans="1:28" ht="14.25" customHeight="1" x14ac:dyDescent="0.2">
      <c r="A98" s="256"/>
      <c r="B98" s="256"/>
      <c r="C98" s="273"/>
      <c r="D98" s="256"/>
      <c r="E98" s="256"/>
      <c r="F98" s="256"/>
      <c r="G98" s="256"/>
      <c r="H98" s="256"/>
      <c r="I98" s="256"/>
      <c r="J98" s="256"/>
      <c r="K98" s="256"/>
      <c r="L98" s="256"/>
      <c r="M98" s="256"/>
      <c r="N98" s="256"/>
      <c r="O98" s="256"/>
      <c r="P98" s="256"/>
      <c r="Q98" s="273"/>
      <c r="R98" s="256"/>
      <c r="S98" s="256"/>
      <c r="T98" s="256"/>
      <c r="U98" s="256"/>
      <c r="V98" s="256"/>
      <c r="W98" s="256"/>
      <c r="X98" s="256"/>
      <c r="Y98" s="256"/>
      <c r="Z98" s="256"/>
      <c r="AA98" s="256"/>
      <c r="AB98" s="256"/>
    </row>
    <row r="99" spans="1:28" ht="14.25" customHeight="1" x14ac:dyDescent="0.2">
      <c r="A99" s="256"/>
      <c r="B99" s="256"/>
      <c r="C99" s="273"/>
      <c r="D99" s="256"/>
      <c r="E99" s="256"/>
      <c r="F99" s="256"/>
      <c r="G99" s="256"/>
      <c r="H99" s="256"/>
      <c r="I99" s="256"/>
      <c r="J99" s="256"/>
      <c r="K99" s="256"/>
      <c r="L99" s="256"/>
      <c r="M99" s="256"/>
      <c r="N99" s="256"/>
      <c r="O99" s="256"/>
      <c r="P99" s="256"/>
      <c r="Q99" s="273"/>
      <c r="R99" s="256"/>
      <c r="S99" s="256"/>
      <c r="T99" s="256"/>
      <c r="U99" s="256"/>
      <c r="V99" s="256"/>
      <c r="W99" s="256"/>
      <c r="X99" s="256"/>
      <c r="Y99" s="256"/>
      <c r="Z99" s="256"/>
      <c r="AA99" s="256"/>
      <c r="AB99" s="256"/>
    </row>
    <row r="100" spans="1:28" ht="14.25" customHeight="1" x14ac:dyDescent="0.2">
      <c r="A100" s="256"/>
      <c r="B100" s="256"/>
      <c r="C100" s="273"/>
      <c r="D100" s="256"/>
      <c r="E100" s="256"/>
      <c r="F100" s="256"/>
      <c r="G100" s="256"/>
      <c r="H100" s="256"/>
      <c r="I100" s="256"/>
      <c r="J100" s="256"/>
      <c r="K100" s="256"/>
      <c r="L100" s="256"/>
      <c r="M100" s="256"/>
      <c r="N100" s="256"/>
      <c r="O100" s="256"/>
      <c r="P100" s="256"/>
      <c r="Q100" s="273"/>
      <c r="R100" s="256"/>
      <c r="S100" s="256"/>
      <c r="T100" s="256"/>
      <c r="U100" s="256"/>
      <c r="V100" s="256"/>
      <c r="W100" s="256"/>
      <c r="X100" s="256"/>
      <c r="Y100" s="256"/>
      <c r="Z100" s="256"/>
      <c r="AA100" s="256"/>
      <c r="AB100" s="256"/>
    </row>
    <row r="101" spans="1:28" ht="14.25" customHeight="1" x14ac:dyDescent="0.2">
      <c r="A101" s="256"/>
      <c r="B101" s="256"/>
      <c r="C101" s="273"/>
      <c r="D101" s="256"/>
      <c r="E101" s="256"/>
      <c r="F101" s="256"/>
      <c r="G101" s="256"/>
      <c r="H101" s="256"/>
      <c r="I101" s="256"/>
      <c r="J101" s="256"/>
      <c r="K101" s="256"/>
      <c r="L101" s="256"/>
      <c r="M101" s="256"/>
      <c r="N101" s="256"/>
      <c r="O101" s="256"/>
      <c r="P101" s="256"/>
      <c r="Q101" s="273"/>
      <c r="R101" s="256"/>
      <c r="S101" s="256"/>
      <c r="T101" s="256"/>
      <c r="U101" s="256"/>
      <c r="V101" s="256"/>
      <c r="W101" s="256"/>
      <c r="X101" s="256"/>
      <c r="Y101" s="256"/>
      <c r="Z101" s="256"/>
      <c r="AA101" s="256"/>
      <c r="AB101" s="256"/>
    </row>
    <row r="102" spans="1:28" ht="14.25" customHeight="1" x14ac:dyDescent="0.2">
      <c r="A102" s="256"/>
      <c r="B102" s="256"/>
      <c r="C102" s="273"/>
      <c r="D102" s="256"/>
      <c r="E102" s="256"/>
      <c r="F102" s="256"/>
      <c r="G102" s="256"/>
      <c r="H102" s="256"/>
      <c r="I102" s="256"/>
      <c r="J102" s="256"/>
      <c r="K102" s="256"/>
      <c r="L102" s="256"/>
      <c r="M102" s="256"/>
      <c r="N102" s="256"/>
      <c r="O102" s="256"/>
      <c r="P102" s="256"/>
      <c r="Q102" s="273"/>
      <c r="R102" s="256"/>
      <c r="S102" s="256"/>
      <c r="T102" s="256"/>
      <c r="U102" s="256"/>
      <c r="V102" s="256"/>
      <c r="W102" s="256"/>
      <c r="X102" s="256"/>
      <c r="Y102" s="256"/>
      <c r="Z102" s="256"/>
      <c r="AA102" s="256"/>
      <c r="AB102" s="256"/>
    </row>
    <row r="103" spans="1:28" ht="14.25" customHeight="1" x14ac:dyDescent="0.2">
      <c r="A103" s="256"/>
      <c r="B103" s="256"/>
      <c r="C103" s="273"/>
      <c r="D103" s="256"/>
      <c r="E103" s="256"/>
      <c r="F103" s="256"/>
      <c r="G103" s="256"/>
      <c r="H103" s="256"/>
      <c r="I103" s="256"/>
      <c r="J103" s="256"/>
      <c r="K103" s="256"/>
      <c r="L103" s="256"/>
      <c r="M103" s="256"/>
      <c r="N103" s="256"/>
      <c r="O103" s="256"/>
      <c r="P103" s="256"/>
      <c r="Q103" s="273"/>
      <c r="R103" s="256"/>
      <c r="S103" s="256"/>
      <c r="T103" s="256"/>
      <c r="U103" s="256"/>
      <c r="V103" s="256"/>
      <c r="W103" s="256"/>
      <c r="X103" s="256"/>
      <c r="Y103" s="256"/>
      <c r="Z103" s="256"/>
      <c r="AA103" s="256"/>
      <c r="AB103" s="256"/>
    </row>
    <row r="104" spans="1:28" ht="14.25" customHeight="1" x14ac:dyDescent="0.2">
      <c r="A104" s="256"/>
      <c r="B104" s="256"/>
      <c r="C104" s="273"/>
      <c r="D104" s="256"/>
      <c r="E104" s="256"/>
      <c r="F104" s="256"/>
      <c r="G104" s="256"/>
      <c r="H104" s="256"/>
      <c r="I104" s="256"/>
      <c r="J104" s="256"/>
      <c r="K104" s="256"/>
      <c r="L104" s="256"/>
      <c r="M104" s="256"/>
      <c r="N104" s="256"/>
      <c r="O104" s="256"/>
      <c r="P104" s="256"/>
      <c r="Q104" s="273"/>
      <c r="R104" s="256"/>
      <c r="S104" s="256"/>
      <c r="T104" s="256"/>
      <c r="U104" s="256"/>
      <c r="V104" s="256"/>
      <c r="W104" s="256"/>
      <c r="X104" s="256"/>
      <c r="Y104" s="256"/>
      <c r="Z104" s="256"/>
      <c r="AA104" s="256"/>
      <c r="AB104" s="256"/>
    </row>
    <row r="105" spans="1:28" ht="14.25" customHeight="1" x14ac:dyDescent="0.2">
      <c r="A105" s="256"/>
      <c r="B105" s="256"/>
      <c r="C105" s="273"/>
      <c r="D105" s="256"/>
      <c r="E105" s="256"/>
      <c r="F105" s="256"/>
      <c r="G105" s="256"/>
      <c r="H105" s="256"/>
      <c r="I105" s="256"/>
      <c r="J105" s="256"/>
      <c r="K105" s="256"/>
      <c r="L105" s="256"/>
      <c r="M105" s="256"/>
      <c r="N105" s="256"/>
      <c r="O105" s="256"/>
      <c r="P105" s="256"/>
      <c r="Q105" s="273"/>
      <c r="R105" s="256"/>
      <c r="S105" s="256"/>
      <c r="T105" s="256"/>
      <c r="U105" s="256"/>
      <c r="V105" s="256"/>
      <c r="W105" s="256"/>
      <c r="X105" s="256"/>
      <c r="Y105" s="256"/>
      <c r="Z105" s="256"/>
      <c r="AA105" s="256"/>
      <c r="AB105" s="256"/>
    </row>
    <row r="106" spans="1:28" ht="14.25" customHeight="1" x14ac:dyDescent="0.2">
      <c r="A106" s="256"/>
      <c r="B106" s="256"/>
      <c r="C106" s="273"/>
      <c r="D106" s="256"/>
      <c r="E106" s="256"/>
      <c r="F106" s="256"/>
      <c r="G106" s="256"/>
      <c r="H106" s="256"/>
      <c r="I106" s="256"/>
      <c r="J106" s="256"/>
      <c r="K106" s="256"/>
      <c r="L106" s="256"/>
      <c r="M106" s="256"/>
      <c r="N106" s="256"/>
      <c r="O106" s="256"/>
      <c r="P106" s="256"/>
      <c r="Q106" s="273"/>
      <c r="R106" s="256"/>
      <c r="S106" s="256"/>
      <c r="T106" s="256"/>
      <c r="U106" s="256"/>
      <c r="V106" s="256"/>
      <c r="W106" s="256"/>
      <c r="X106" s="256"/>
      <c r="Y106" s="256"/>
      <c r="Z106" s="256"/>
      <c r="AA106" s="256"/>
      <c r="AB106" s="256"/>
    </row>
    <row r="107" spans="1:28" ht="14.25" customHeight="1" x14ac:dyDescent="0.2">
      <c r="A107" s="256"/>
      <c r="B107" s="256"/>
      <c r="C107" s="273"/>
      <c r="D107" s="256"/>
      <c r="E107" s="256"/>
      <c r="F107" s="256"/>
      <c r="G107" s="256"/>
      <c r="H107" s="256"/>
      <c r="I107" s="256"/>
      <c r="J107" s="256"/>
      <c r="K107" s="256"/>
      <c r="L107" s="256"/>
      <c r="M107" s="256"/>
      <c r="N107" s="256"/>
      <c r="O107" s="256"/>
      <c r="P107" s="256"/>
      <c r="Q107" s="273"/>
      <c r="R107" s="256"/>
      <c r="S107" s="256"/>
      <c r="T107" s="256"/>
      <c r="U107" s="256"/>
      <c r="V107" s="256"/>
      <c r="W107" s="256"/>
      <c r="X107" s="256"/>
      <c r="Y107" s="256"/>
      <c r="Z107" s="256"/>
      <c r="AA107" s="256"/>
      <c r="AB107" s="256"/>
    </row>
    <row r="108" spans="1:28" ht="14.25" customHeight="1" x14ac:dyDescent="0.2">
      <c r="A108" s="256"/>
      <c r="B108" s="256"/>
      <c r="C108" s="273"/>
      <c r="D108" s="256"/>
      <c r="E108" s="256"/>
      <c r="F108" s="256"/>
      <c r="G108" s="256"/>
      <c r="H108" s="256"/>
      <c r="I108" s="256"/>
      <c r="J108" s="256"/>
      <c r="K108" s="256"/>
      <c r="L108" s="256"/>
      <c r="M108" s="256"/>
      <c r="N108" s="256"/>
      <c r="O108" s="256"/>
      <c r="P108" s="256"/>
      <c r="Q108" s="273"/>
      <c r="R108" s="256"/>
      <c r="S108" s="256"/>
      <c r="T108" s="256"/>
      <c r="U108" s="256"/>
      <c r="V108" s="256"/>
      <c r="W108" s="256"/>
      <c r="X108" s="256"/>
      <c r="Y108" s="256"/>
      <c r="Z108" s="256"/>
      <c r="AA108" s="256"/>
      <c r="AB108" s="256"/>
    </row>
    <row r="109" spans="1:28" ht="14.25" customHeight="1" x14ac:dyDescent="0.2">
      <c r="A109" s="256"/>
      <c r="B109" s="256"/>
      <c r="C109" s="273"/>
      <c r="D109" s="256"/>
      <c r="E109" s="256"/>
      <c r="F109" s="256"/>
      <c r="G109" s="256"/>
      <c r="H109" s="256"/>
      <c r="I109" s="256"/>
      <c r="J109" s="256"/>
      <c r="K109" s="256"/>
      <c r="L109" s="256"/>
      <c r="M109" s="256"/>
      <c r="N109" s="256"/>
      <c r="O109" s="256"/>
      <c r="P109" s="256"/>
      <c r="Q109" s="273"/>
      <c r="R109" s="256"/>
      <c r="S109" s="256"/>
      <c r="T109" s="256"/>
      <c r="U109" s="256"/>
      <c r="V109" s="256"/>
      <c r="W109" s="256"/>
      <c r="X109" s="256"/>
      <c r="Y109" s="256"/>
      <c r="Z109" s="256"/>
      <c r="AA109" s="256"/>
      <c r="AB109" s="256"/>
    </row>
    <row r="110" spans="1:28" ht="14.25" customHeight="1" x14ac:dyDescent="0.2">
      <c r="A110" s="256"/>
      <c r="B110" s="256"/>
      <c r="C110" s="273"/>
      <c r="D110" s="256"/>
      <c r="E110" s="256"/>
      <c r="F110" s="256"/>
      <c r="G110" s="256"/>
      <c r="H110" s="256"/>
      <c r="I110" s="256"/>
      <c r="J110" s="256"/>
      <c r="K110" s="256"/>
      <c r="L110" s="256"/>
      <c r="M110" s="256"/>
      <c r="N110" s="256"/>
      <c r="O110" s="256"/>
      <c r="P110" s="256"/>
      <c r="Q110" s="273"/>
      <c r="R110" s="256"/>
      <c r="S110" s="256"/>
      <c r="T110" s="256"/>
      <c r="U110" s="256"/>
      <c r="V110" s="256"/>
      <c r="W110" s="256"/>
      <c r="X110" s="256"/>
      <c r="Y110" s="256"/>
      <c r="Z110" s="256"/>
      <c r="AA110" s="256"/>
      <c r="AB110" s="256"/>
    </row>
    <row r="111" spans="1:28" ht="14.25" customHeight="1" x14ac:dyDescent="0.2">
      <c r="A111" s="256"/>
      <c r="B111" s="256"/>
      <c r="C111" s="273"/>
      <c r="D111" s="256"/>
      <c r="E111" s="256"/>
      <c r="F111" s="256"/>
      <c r="G111" s="256"/>
      <c r="H111" s="256"/>
      <c r="I111" s="256"/>
      <c r="J111" s="256"/>
      <c r="K111" s="256"/>
      <c r="L111" s="256"/>
      <c r="M111" s="256"/>
      <c r="N111" s="256"/>
      <c r="O111" s="256"/>
      <c r="P111" s="256"/>
      <c r="Q111" s="273"/>
      <c r="R111" s="256"/>
      <c r="S111" s="256"/>
      <c r="T111" s="256"/>
      <c r="U111" s="256"/>
      <c r="V111" s="256"/>
      <c r="W111" s="256"/>
      <c r="X111" s="256"/>
      <c r="Y111" s="256"/>
      <c r="Z111" s="256"/>
      <c r="AA111" s="256"/>
      <c r="AB111" s="256"/>
    </row>
    <row r="112" spans="1:28" ht="14.25" customHeight="1" x14ac:dyDescent="0.2">
      <c r="A112" s="256"/>
      <c r="B112" s="256"/>
      <c r="C112" s="273"/>
      <c r="D112" s="256"/>
      <c r="E112" s="256"/>
      <c r="F112" s="256"/>
      <c r="G112" s="256"/>
      <c r="H112" s="256"/>
      <c r="I112" s="256"/>
      <c r="J112" s="256"/>
      <c r="K112" s="256"/>
      <c r="L112" s="256"/>
      <c r="M112" s="256"/>
      <c r="N112" s="256"/>
      <c r="O112" s="256"/>
      <c r="P112" s="256"/>
      <c r="Q112" s="273"/>
      <c r="R112" s="256"/>
      <c r="S112" s="256"/>
      <c r="T112" s="256"/>
      <c r="U112" s="256"/>
      <c r="V112" s="256"/>
      <c r="W112" s="256"/>
      <c r="X112" s="256"/>
      <c r="Y112" s="256"/>
      <c r="Z112" s="256"/>
      <c r="AA112" s="256"/>
      <c r="AB112" s="256"/>
    </row>
    <row r="113" spans="1:28" ht="14.25" customHeight="1" x14ac:dyDescent="0.2">
      <c r="A113" s="256"/>
      <c r="B113" s="256"/>
      <c r="C113" s="273"/>
      <c r="D113" s="256"/>
      <c r="E113" s="256"/>
      <c r="F113" s="256"/>
      <c r="G113" s="256"/>
      <c r="H113" s="256"/>
      <c r="I113" s="256"/>
      <c r="J113" s="256"/>
      <c r="K113" s="256"/>
      <c r="L113" s="256"/>
      <c r="M113" s="256"/>
      <c r="N113" s="256"/>
      <c r="O113" s="256"/>
      <c r="P113" s="256"/>
      <c r="Q113" s="273"/>
      <c r="R113" s="256"/>
      <c r="S113" s="256"/>
      <c r="T113" s="256"/>
      <c r="U113" s="256"/>
      <c r="V113" s="256"/>
      <c r="W113" s="256"/>
      <c r="X113" s="256"/>
      <c r="Y113" s="256"/>
      <c r="Z113" s="256"/>
      <c r="AA113" s="256"/>
      <c r="AB113" s="256"/>
    </row>
    <row r="114" spans="1:28" ht="14.25" customHeight="1" x14ac:dyDescent="0.2">
      <c r="A114" s="256"/>
      <c r="B114" s="256"/>
      <c r="C114" s="273"/>
      <c r="D114" s="256"/>
      <c r="E114" s="256"/>
      <c r="F114" s="256"/>
      <c r="G114" s="256"/>
      <c r="H114" s="256"/>
      <c r="I114" s="256"/>
      <c r="J114" s="256"/>
      <c r="K114" s="256"/>
      <c r="L114" s="256"/>
      <c r="M114" s="256"/>
      <c r="N114" s="256"/>
      <c r="O114" s="256"/>
      <c r="P114" s="256"/>
      <c r="Q114" s="273"/>
      <c r="R114" s="256"/>
      <c r="S114" s="256"/>
      <c r="T114" s="256"/>
      <c r="U114" s="256"/>
      <c r="V114" s="256"/>
      <c r="W114" s="256"/>
      <c r="X114" s="256"/>
      <c r="Y114" s="256"/>
      <c r="Z114" s="256"/>
      <c r="AA114" s="256"/>
      <c r="AB114" s="256"/>
    </row>
    <row r="115" spans="1:28" ht="14.25" customHeight="1" x14ac:dyDescent="0.2">
      <c r="A115" s="256"/>
      <c r="B115" s="256"/>
      <c r="C115" s="273"/>
      <c r="D115" s="256"/>
      <c r="E115" s="256"/>
      <c r="F115" s="256"/>
      <c r="G115" s="256"/>
      <c r="H115" s="256"/>
      <c r="I115" s="256"/>
      <c r="J115" s="256"/>
      <c r="K115" s="256"/>
      <c r="L115" s="256"/>
      <c r="M115" s="256"/>
      <c r="N115" s="256"/>
      <c r="O115" s="256"/>
      <c r="P115" s="256"/>
      <c r="Q115" s="273"/>
      <c r="R115" s="256"/>
      <c r="S115" s="256"/>
      <c r="T115" s="256"/>
      <c r="U115" s="256"/>
      <c r="V115" s="256"/>
      <c r="W115" s="256"/>
      <c r="X115" s="256"/>
      <c r="Y115" s="256"/>
      <c r="Z115" s="256"/>
      <c r="AA115" s="256"/>
      <c r="AB115" s="256"/>
    </row>
    <row r="116" spans="1:28" ht="14.25" customHeight="1" x14ac:dyDescent="0.2">
      <c r="A116" s="256"/>
      <c r="B116" s="256"/>
      <c r="C116" s="273"/>
      <c r="D116" s="256"/>
      <c r="E116" s="256"/>
      <c r="F116" s="256"/>
      <c r="G116" s="256"/>
      <c r="H116" s="256"/>
      <c r="I116" s="256"/>
      <c r="J116" s="256"/>
      <c r="K116" s="256"/>
      <c r="L116" s="256"/>
      <c r="M116" s="256"/>
      <c r="N116" s="256"/>
      <c r="O116" s="256"/>
      <c r="P116" s="256"/>
      <c r="Q116" s="273"/>
      <c r="R116" s="256"/>
      <c r="S116" s="256"/>
      <c r="T116" s="256"/>
      <c r="U116" s="256"/>
      <c r="V116" s="256"/>
      <c r="W116" s="256"/>
      <c r="X116" s="256"/>
      <c r="Y116" s="256"/>
      <c r="Z116" s="256"/>
      <c r="AA116" s="256"/>
      <c r="AB116" s="256"/>
    </row>
    <row r="117" spans="1:28" ht="14.25" customHeight="1" x14ac:dyDescent="0.2">
      <c r="A117" s="256"/>
      <c r="B117" s="256"/>
      <c r="C117" s="273"/>
      <c r="D117" s="256"/>
      <c r="E117" s="256"/>
      <c r="F117" s="256"/>
      <c r="G117" s="256"/>
      <c r="H117" s="256"/>
      <c r="I117" s="256"/>
      <c r="J117" s="256"/>
      <c r="K117" s="256"/>
      <c r="L117" s="256"/>
      <c r="M117" s="256"/>
      <c r="N117" s="256"/>
      <c r="O117" s="256"/>
      <c r="P117" s="256"/>
      <c r="Q117" s="273"/>
      <c r="R117" s="256"/>
      <c r="S117" s="256"/>
      <c r="T117" s="256"/>
      <c r="U117" s="256"/>
      <c r="V117" s="256"/>
      <c r="W117" s="256"/>
      <c r="X117" s="256"/>
      <c r="Y117" s="256"/>
      <c r="Z117" s="256"/>
      <c r="AA117" s="256"/>
      <c r="AB117" s="256"/>
    </row>
    <row r="118" spans="1:28" ht="14.25" customHeight="1" x14ac:dyDescent="0.2">
      <c r="A118" s="256"/>
      <c r="B118" s="256"/>
      <c r="C118" s="273"/>
      <c r="D118" s="256"/>
      <c r="E118" s="256"/>
      <c r="F118" s="256"/>
      <c r="G118" s="256"/>
      <c r="H118" s="256"/>
      <c r="I118" s="256"/>
      <c r="J118" s="256"/>
      <c r="K118" s="256"/>
      <c r="L118" s="256"/>
      <c r="M118" s="256"/>
      <c r="N118" s="256"/>
      <c r="O118" s="256"/>
      <c r="P118" s="256"/>
      <c r="Q118" s="273"/>
      <c r="R118" s="256"/>
      <c r="S118" s="256"/>
      <c r="T118" s="256"/>
      <c r="U118" s="256"/>
      <c r="V118" s="256"/>
      <c r="W118" s="256"/>
      <c r="X118" s="256"/>
      <c r="Y118" s="256"/>
      <c r="Z118" s="256"/>
      <c r="AA118" s="256"/>
      <c r="AB118" s="256"/>
    </row>
    <row r="119" spans="1:28" ht="14.25" customHeight="1" x14ac:dyDescent="0.2">
      <c r="A119" s="256"/>
      <c r="B119" s="256"/>
      <c r="C119" s="273"/>
      <c r="D119" s="256"/>
      <c r="E119" s="256"/>
      <c r="F119" s="256"/>
      <c r="G119" s="256"/>
      <c r="H119" s="256"/>
      <c r="I119" s="256"/>
      <c r="J119" s="256"/>
      <c r="K119" s="256"/>
      <c r="L119" s="256"/>
      <c r="M119" s="256"/>
      <c r="N119" s="256"/>
      <c r="O119" s="256"/>
      <c r="P119" s="256"/>
      <c r="Q119" s="273"/>
      <c r="R119" s="256"/>
      <c r="S119" s="256"/>
      <c r="T119" s="256"/>
      <c r="U119" s="256"/>
      <c r="V119" s="256"/>
      <c r="W119" s="256"/>
      <c r="X119" s="256"/>
      <c r="Y119" s="256"/>
      <c r="Z119" s="256"/>
      <c r="AA119" s="256"/>
      <c r="AB119" s="256"/>
    </row>
    <row r="120" spans="1:28" ht="14.25" customHeight="1" x14ac:dyDescent="0.2">
      <c r="A120" s="256"/>
      <c r="B120" s="256"/>
      <c r="C120" s="273"/>
      <c r="D120" s="256"/>
      <c r="E120" s="256"/>
      <c r="F120" s="256"/>
      <c r="G120" s="256"/>
      <c r="H120" s="256"/>
      <c r="I120" s="256"/>
      <c r="J120" s="256"/>
      <c r="K120" s="256"/>
      <c r="L120" s="256"/>
      <c r="M120" s="256"/>
      <c r="N120" s="256"/>
      <c r="O120" s="256"/>
      <c r="P120" s="256"/>
      <c r="Q120" s="273"/>
      <c r="R120" s="256"/>
      <c r="S120" s="256"/>
      <c r="T120" s="256"/>
      <c r="U120" s="256"/>
      <c r="V120" s="256"/>
      <c r="W120" s="256"/>
      <c r="X120" s="256"/>
      <c r="Y120" s="256"/>
      <c r="Z120" s="256"/>
      <c r="AA120" s="256"/>
      <c r="AB120" s="256"/>
    </row>
    <row r="121" spans="1:28" ht="14.25" customHeight="1" x14ac:dyDescent="0.2">
      <c r="A121" s="256"/>
      <c r="B121" s="256"/>
      <c r="C121" s="273"/>
      <c r="D121" s="256"/>
      <c r="E121" s="256"/>
      <c r="F121" s="256"/>
      <c r="G121" s="256"/>
      <c r="H121" s="256"/>
      <c r="I121" s="256"/>
      <c r="J121" s="256"/>
      <c r="K121" s="256"/>
      <c r="L121" s="256"/>
      <c r="M121" s="256"/>
      <c r="N121" s="256"/>
      <c r="O121" s="256"/>
      <c r="P121" s="256"/>
      <c r="Q121" s="273"/>
      <c r="R121" s="256"/>
      <c r="S121" s="256"/>
      <c r="T121" s="256"/>
      <c r="U121" s="256"/>
      <c r="V121" s="256"/>
      <c r="W121" s="256"/>
      <c r="X121" s="256"/>
      <c r="Y121" s="256"/>
      <c r="Z121" s="256"/>
      <c r="AA121" s="256"/>
      <c r="AB121" s="256"/>
    </row>
    <row r="122" spans="1:28" ht="14.25" customHeight="1" x14ac:dyDescent="0.2">
      <c r="A122" s="256"/>
      <c r="B122" s="256"/>
      <c r="C122" s="273"/>
      <c r="D122" s="256"/>
      <c r="E122" s="256"/>
      <c r="F122" s="256"/>
      <c r="G122" s="256"/>
      <c r="H122" s="256"/>
      <c r="I122" s="256"/>
      <c r="J122" s="256"/>
      <c r="K122" s="256"/>
      <c r="L122" s="256"/>
      <c r="M122" s="256"/>
      <c r="N122" s="256"/>
      <c r="O122" s="256"/>
      <c r="P122" s="256"/>
      <c r="Q122" s="273"/>
      <c r="R122" s="256"/>
      <c r="S122" s="256"/>
      <c r="T122" s="256"/>
      <c r="U122" s="256"/>
      <c r="V122" s="256"/>
      <c r="W122" s="256"/>
      <c r="X122" s="256"/>
      <c r="Y122" s="256"/>
      <c r="Z122" s="256"/>
      <c r="AA122" s="256"/>
      <c r="AB122" s="256"/>
    </row>
    <row r="123" spans="1:28" ht="14.25" customHeight="1" x14ac:dyDescent="0.2">
      <c r="A123" s="256"/>
      <c r="B123" s="256"/>
      <c r="C123" s="273"/>
      <c r="D123" s="256"/>
      <c r="E123" s="256"/>
      <c r="F123" s="256"/>
      <c r="G123" s="256"/>
      <c r="H123" s="256"/>
      <c r="I123" s="256"/>
      <c r="J123" s="256"/>
      <c r="K123" s="256"/>
      <c r="L123" s="256"/>
      <c r="M123" s="256"/>
      <c r="N123" s="256"/>
      <c r="O123" s="256"/>
      <c r="P123" s="256"/>
      <c r="Q123" s="273"/>
      <c r="R123" s="256"/>
      <c r="S123" s="256"/>
      <c r="T123" s="256"/>
      <c r="U123" s="256"/>
      <c r="V123" s="256"/>
      <c r="W123" s="256"/>
      <c r="X123" s="256"/>
      <c r="Y123" s="256"/>
      <c r="Z123" s="256"/>
      <c r="AA123" s="256"/>
      <c r="AB123" s="256"/>
    </row>
    <row r="124" spans="1:28" ht="14.25" customHeight="1" x14ac:dyDescent="0.2">
      <c r="A124" s="256"/>
      <c r="B124" s="256"/>
      <c r="C124" s="273"/>
      <c r="D124" s="256"/>
      <c r="E124" s="256"/>
      <c r="F124" s="256"/>
      <c r="G124" s="256"/>
      <c r="H124" s="256"/>
      <c r="I124" s="256"/>
      <c r="J124" s="256"/>
      <c r="K124" s="256"/>
      <c r="L124" s="256"/>
      <c r="M124" s="256"/>
      <c r="N124" s="256"/>
      <c r="O124" s="256"/>
      <c r="P124" s="256"/>
      <c r="Q124" s="273"/>
      <c r="R124" s="256"/>
      <c r="S124" s="256"/>
      <c r="T124" s="256"/>
      <c r="U124" s="256"/>
      <c r="V124" s="256"/>
      <c r="W124" s="256"/>
      <c r="X124" s="256"/>
      <c r="Y124" s="256"/>
      <c r="Z124" s="256"/>
      <c r="AA124" s="256"/>
      <c r="AB124" s="256"/>
    </row>
    <row r="125" spans="1:28" ht="14.25" customHeight="1" x14ac:dyDescent="0.2">
      <c r="A125" s="256"/>
      <c r="B125" s="256"/>
      <c r="C125" s="273"/>
      <c r="D125" s="256"/>
      <c r="E125" s="256"/>
      <c r="F125" s="256"/>
      <c r="G125" s="256"/>
      <c r="H125" s="256"/>
      <c r="I125" s="256"/>
      <c r="J125" s="256"/>
      <c r="K125" s="256"/>
      <c r="L125" s="256"/>
      <c r="M125" s="256"/>
      <c r="N125" s="256"/>
      <c r="O125" s="256"/>
      <c r="P125" s="256"/>
      <c r="Q125" s="273"/>
      <c r="R125" s="256"/>
      <c r="S125" s="256"/>
      <c r="T125" s="256"/>
      <c r="U125" s="256"/>
      <c r="V125" s="256"/>
      <c r="W125" s="256"/>
      <c r="X125" s="256"/>
      <c r="Y125" s="256"/>
      <c r="Z125" s="256"/>
      <c r="AA125" s="256"/>
      <c r="AB125" s="256"/>
    </row>
    <row r="126" spans="1:28" ht="14.25" customHeight="1" x14ac:dyDescent="0.2">
      <c r="A126" s="256"/>
      <c r="B126" s="256"/>
      <c r="C126" s="273"/>
      <c r="D126" s="256"/>
      <c r="E126" s="256"/>
      <c r="F126" s="256"/>
      <c r="G126" s="256"/>
      <c r="H126" s="256"/>
      <c r="I126" s="256"/>
      <c r="J126" s="256"/>
      <c r="K126" s="256"/>
      <c r="L126" s="256"/>
      <c r="M126" s="256"/>
      <c r="N126" s="256"/>
      <c r="O126" s="256"/>
      <c r="P126" s="256"/>
      <c r="Q126" s="273"/>
      <c r="R126" s="256"/>
      <c r="S126" s="256"/>
      <c r="T126" s="256"/>
      <c r="U126" s="256"/>
      <c r="V126" s="256"/>
      <c r="W126" s="256"/>
      <c r="X126" s="256"/>
      <c r="Y126" s="256"/>
      <c r="Z126" s="256"/>
      <c r="AA126" s="256"/>
      <c r="AB126" s="256"/>
    </row>
    <row r="127" spans="1:28" ht="14.25" customHeight="1" x14ac:dyDescent="0.2">
      <c r="A127" s="256"/>
      <c r="B127" s="256"/>
      <c r="C127" s="273"/>
      <c r="D127" s="256"/>
      <c r="E127" s="256"/>
      <c r="F127" s="256"/>
      <c r="G127" s="256"/>
      <c r="H127" s="256"/>
      <c r="I127" s="256"/>
      <c r="J127" s="256"/>
      <c r="K127" s="256"/>
      <c r="L127" s="256"/>
      <c r="M127" s="256"/>
      <c r="N127" s="256"/>
      <c r="O127" s="256"/>
      <c r="P127" s="256"/>
      <c r="Q127" s="273"/>
      <c r="R127" s="256"/>
      <c r="S127" s="256"/>
      <c r="T127" s="256"/>
      <c r="U127" s="256"/>
      <c r="V127" s="256"/>
      <c r="W127" s="256"/>
      <c r="X127" s="256"/>
      <c r="Y127" s="256"/>
      <c r="Z127" s="256"/>
      <c r="AA127" s="256"/>
      <c r="AB127" s="256"/>
    </row>
    <row r="128" spans="1:28" ht="14.25" customHeight="1" x14ac:dyDescent="0.2">
      <c r="A128" s="256"/>
      <c r="B128" s="256"/>
      <c r="C128" s="273"/>
      <c r="D128" s="256"/>
      <c r="E128" s="256"/>
      <c r="F128" s="256"/>
      <c r="G128" s="256"/>
      <c r="H128" s="256"/>
      <c r="I128" s="256"/>
      <c r="J128" s="256"/>
      <c r="K128" s="256"/>
      <c r="L128" s="256"/>
      <c r="M128" s="256"/>
      <c r="N128" s="256"/>
      <c r="O128" s="256"/>
      <c r="P128" s="256"/>
      <c r="Q128" s="273"/>
      <c r="R128" s="256"/>
      <c r="S128" s="256"/>
      <c r="T128" s="256"/>
      <c r="U128" s="256"/>
      <c r="V128" s="256"/>
      <c r="W128" s="256"/>
      <c r="X128" s="256"/>
      <c r="Y128" s="256"/>
      <c r="Z128" s="256"/>
      <c r="AA128" s="256"/>
      <c r="AB128" s="256"/>
    </row>
    <row r="129" spans="1:28" ht="14.25" customHeight="1" x14ac:dyDescent="0.2">
      <c r="A129" s="256"/>
      <c r="B129" s="256"/>
      <c r="C129" s="273"/>
      <c r="D129" s="256"/>
      <c r="E129" s="256"/>
      <c r="F129" s="256"/>
      <c r="G129" s="256"/>
      <c r="H129" s="256"/>
      <c r="I129" s="256"/>
      <c r="J129" s="256"/>
      <c r="K129" s="256"/>
      <c r="L129" s="256"/>
      <c r="M129" s="256"/>
      <c r="N129" s="256"/>
      <c r="O129" s="256"/>
      <c r="P129" s="256"/>
      <c r="Q129" s="273"/>
      <c r="R129" s="256"/>
      <c r="S129" s="256"/>
      <c r="T129" s="256"/>
      <c r="U129" s="256"/>
      <c r="V129" s="256"/>
      <c r="W129" s="256"/>
      <c r="X129" s="256"/>
      <c r="Y129" s="256"/>
      <c r="Z129" s="256"/>
      <c r="AA129" s="256"/>
      <c r="AB129" s="256"/>
    </row>
    <row r="130" spans="1:28" ht="14.25" customHeight="1" x14ac:dyDescent="0.2">
      <c r="A130" s="256"/>
      <c r="B130" s="256"/>
      <c r="C130" s="273"/>
      <c r="D130" s="256"/>
      <c r="E130" s="256"/>
      <c r="F130" s="256"/>
      <c r="G130" s="256"/>
      <c r="H130" s="256"/>
      <c r="I130" s="256"/>
      <c r="J130" s="256"/>
      <c r="K130" s="256"/>
      <c r="L130" s="256"/>
      <c r="M130" s="256"/>
      <c r="N130" s="256"/>
      <c r="O130" s="256"/>
      <c r="P130" s="256"/>
      <c r="Q130" s="273"/>
      <c r="R130" s="256"/>
      <c r="S130" s="256"/>
      <c r="T130" s="256"/>
      <c r="U130" s="256"/>
      <c r="V130" s="256"/>
      <c r="W130" s="256"/>
      <c r="X130" s="256"/>
      <c r="Y130" s="256"/>
      <c r="Z130" s="256"/>
      <c r="AA130" s="256"/>
      <c r="AB130" s="256"/>
    </row>
    <row r="131" spans="1:28" ht="14.25" customHeight="1" x14ac:dyDescent="0.2">
      <c r="A131" s="256"/>
      <c r="B131" s="256"/>
      <c r="C131" s="273"/>
      <c r="D131" s="256"/>
      <c r="E131" s="256"/>
      <c r="F131" s="256"/>
      <c r="G131" s="256"/>
      <c r="H131" s="256"/>
      <c r="I131" s="256"/>
      <c r="J131" s="256"/>
      <c r="K131" s="256"/>
      <c r="L131" s="256"/>
      <c r="M131" s="256"/>
      <c r="N131" s="256"/>
      <c r="O131" s="256"/>
      <c r="P131" s="256"/>
      <c r="Q131" s="273"/>
      <c r="R131" s="256"/>
      <c r="S131" s="256"/>
      <c r="T131" s="256"/>
      <c r="U131" s="256"/>
      <c r="V131" s="256"/>
      <c r="W131" s="256"/>
      <c r="X131" s="256"/>
      <c r="Y131" s="256"/>
      <c r="Z131" s="256"/>
      <c r="AA131" s="256"/>
      <c r="AB131" s="256"/>
    </row>
    <row r="132" spans="1:28" ht="14.25" customHeight="1" x14ac:dyDescent="0.2">
      <c r="A132" s="256"/>
      <c r="B132" s="256"/>
      <c r="C132" s="273"/>
      <c r="D132" s="256"/>
      <c r="E132" s="256"/>
      <c r="F132" s="256"/>
      <c r="G132" s="256"/>
      <c r="H132" s="256"/>
      <c r="I132" s="256"/>
      <c r="J132" s="256"/>
      <c r="K132" s="256"/>
      <c r="L132" s="256"/>
      <c r="M132" s="256"/>
      <c r="N132" s="256"/>
      <c r="O132" s="256"/>
      <c r="P132" s="256"/>
      <c r="Q132" s="273"/>
      <c r="R132" s="256"/>
      <c r="S132" s="256"/>
      <c r="T132" s="256"/>
      <c r="U132" s="256"/>
      <c r="V132" s="256"/>
      <c r="W132" s="256"/>
      <c r="X132" s="256"/>
      <c r="Y132" s="256"/>
      <c r="Z132" s="256"/>
      <c r="AA132" s="256"/>
      <c r="AB132" s="256"/>
    </row>
    <row r="133" spans="1:28" ht="14.25" customHeight="1" x14ac:dyDescent="0.2">
      <c r="A133" s="256"/>
      <c r="B133" s="256"/>
      <c r="C133" s="273"/>
      <c r="D133" s="256"/>
      <c r="E133" s="256"/>
      <c r="F133" s="256"/>
      <c r="G133" s="256"/>
      <c r="H133" s="256"/>
      <c r="I133" s="256"/>
      <c r="J133" s="256"/>
      <c r="K133" s="256"/>
      <c r="L133" s="256"/>
      <c r="M133" s="256"/>
      <c r="N133" s="256"/>
      <c r="O133" s="256"/>
      <c r="P133" s="256"/>
      <c r="Q133" s="273"/>
      <c r="R133" s="256"/>
      <c r="S133" s="256"/>
      <c r="T133" s="256"/>
      <c r="U133" s="256"/>
      <c r="V133" s="256"/>
      <c r="W133" s="256"/>
      <c r="X133" s="256"/>
      <c r="Y133" s="256"/>
      <c r="Z133" s="256"/>
      <c r="AA133" s="256"/>
      <c r="AB133" s="256"/>
    </row>
    <row r="134" spans="1:28" ht="14.25" customHeight="1" x14ac:dyDescent="0.2">
      <c r="A134" s="256"/>
      <c r="B134" s="256"/>
      <c r="C134" s="273"/>
      <c r="D134" s="256"/>
      <c r="E134" s="256"/>
      <c r="F134" s="256"/>
      <c r="G134" s="256"/>
      <c r="H134" s="256"/>
      <c r="I134" s="256"/>
      <c r="J134" s="256"/>
      <c r="K134" s="256"/>
      <c r="L134" s="256"/>
      <c r="M134" s="256"/>
      <c r="N134" s="256"/>
      <c r="O134" s="256"/>
      <c r="P134" s="256"/>
      <c r="Q134" s="273"/>
      <c r="R134" s="256"/>
      <c r="S134" s="256"/>
      <c r="T134" s="256"/>
      <c r="U134" s="256"/>
      <c r="V134" s="256"/>
      <c r="W134" s="256"/>
      <c r="X134" s="256"/>
      <c r="Y134" s="256"/>
      <c r="Z134" s="256"/>
      <c r="AA134" s="256"/>
      <c r="AB134" s="256"/>
    </row>
    <row r="135" spans="1:28" ht="14.25" customHeight="1" x14ac:dyDescent="0.2">
      <c r="A135" s="256"/>
      <c r="B135" s="256"/>
      <c r="C135" s="273"/>
      <c r="D135" s="256"/>
      <c r="E135" s="256"/>
      <c r="F135" s="256"/>
      <c r="G135" s="256"/>
      <c r="H135" s="256"/>
      <c r="I135" s="256"/>
      <c r="J135" s="256"/>
      <c r="K135" s="256"/>
      <c r="L135" s="256"/>
      <c r="M135" s="256"/>
      <c r="N135" s="256"/>
      <c r="O135" s="256"/>
      <c r="P135" s="256"/>
      <c r="Q135" s="273"/>
      <c r="R135" s="256"/>
      <c r="S135" s="256"/>
      <c r="T135" s="256"/>
      <c r="U135" s="256"/>
      <c r="V135" s="256"/>
      <c r="W135" s="256"/>
      <c r="X135" s="256"/>
      <c r="Y135" s="256"/>
      <c r="Z135" s="256"/>
      <c r="AA135" s="256"/>
      <c r="AB135" s="256"/>
    </row>
    <row r="136" spans="1:28" ht="14.25" customHeight="1" x14ac:dyDescent="0.2">
      <c r="A136" s="256"/>
      <c r="B136" s="256"/>
      <c r="C136" s="273"/>
      <c r="D136" s="256"/>
      <c r="E136" s="256"/>
      <c r="F136" s="256"/>
      <c r="G136" s="256"/>
      <c r="H136" s="256"/>
      <c r="I136" s="256"/>
      <c r="J136" s="256"/>
      <c r="K136" s="256"/>
      <c r="L136" s="256"/>
      <c r="M136" s="256"/>
      <c r="N136" s="256"/>
      <c r="O136" s="256"/>
      <c r="P136" s="256"/>
      <c r="Q136" s="273"/>
      <c r="R136" s="256"/>
      <c r="S136" s="256"/>
      <c r="T136" s="256"/>
      <c r="U136" s="256"/>
      <c r="V136" s="256"/>
      <c r="W136" s="256"/>
      <c r="X136" s="256"/>
      <c r="Y136" s="256"/>
      <c r="Z136" s="256"/>
      <c r="AA136" s="256"/>
      <c r="AB136" s="256"/>
    </row>
    <row r="137" spans="1:28" ht="14.25" customHeight="1" x14ac:dyDescent="0.2">
      <c r="A137" s="256"/>
      <c r="B137" s="256"/>
      <c r="C137" s="273"/>
      <c r="D137" s="256"/>
      <c r="E137" s="256"/>
      <c r="F137" s="256"/>
      <c r="G137" s="256"/>
      <c r="H137" s="256"/>
      <c r="I137" s="256"/>
      <c r="J137" s="256"/>
      <c r="K137" s="256"/>
      <c r="L137" s="256"/>
      <c r="M137" s="256"/>
      <c r="N137" s="256"/>
      <c r="O137" s="256"/>
      <c r="P137" s="256"/>
      <c r="Q137" s="273"/>
      <c r="R137" s="256"/>
      <c r="S137" s="256"/>
      <c r="T137" s="256"/>
      <c r="U137" s="256"/>
      <c r="V137" s="256"/>
      <c r="W137" s="256"/>
      <c r="X137" s="256"/>
      <c r="Y137" s="256"/>
      <c r="Z137" s="256"/>
      <c r="AA137" s="256"/>
      <c r="AB137" s="256"/>
    </row>
    <row r="138" spans="1:28" ht="14.25" customHeight="1" x14ac:dyDescent="0.2">
      <c r="A138" s="256"/>
      <c r="B138" s="256"/>
      <c r="C138" s="273"/>
      <c r="D138" s="256"/>
      <c r="E138" s="256"/>
      <c r="F138" s="256"/>
      <c r="G138" s="256"/>
      <c r="H138" s="256"/>
      <c r="I138" s="256"/>
      <c r="J138" s="256"/>
      <c r="K138" s="256"/>
      <c r="L138" s="256"/>
      <c r="M138" s="256"/>
      <c r="N138" s="256"/>
      <c r="O138" s="256"/>
      <c r="P138" s="256"/>
      <c r="Q138" s="273"/>
      <c r="R138" s="256"/>
      <c r="S138" s="256"/>
      <c r="T138" s="256"/>
      <c r="U138" s="256"/>
      <c r="V138" s="256"/>
      <c r="W138" s="256"/>
      <c r="X138" s="256"/>
      <c r="Y138" s="256"/>
      <c r="Z138" s="256"/>
      <c r="AA138" s="256"/>
      <c r="AB138" s="256"/>
    </row>
    <row r="139" spans="1:28" ht="14.25" customHeight="1" x14ac:dyDescent="0.2">
      <c r="A139" s="256"/>
      <c r="B139" s="256"/>
      <c r="C139" s="273"/>
      <c r="D139" s="256"/>
      <c r="E139" s="256"/>
      <c r="F139" s="256"/>
      <c r="G139" s="256"/>
      <c r="H139" s="256"/>
      <c r="I139" s="256"/>
      <c r="J139" s="256"/>
      <c r="K139" s="256"/>
      <c r="L139" s="256"/>
      <c r="M139" s="256"/>
      <c r="N139" s="256"/>
      <c r="O139" s="256"/>
      <c r="P139" s="256"/>
      <c r="Q139" s="273"/>
      <c r="R139" s="256"/>
      <c r="S139" s="256"/>
      <c r="T139" s="256"/>
      <c r="U139" s="256"/>
      <c r="V139" s="256"/>
      <c r="W139" s="256"/>
      <c r="X139" s="256"/>
      <c r="Y139" s="256"/>
      <c r="Z139" s="256"/>
      <c r="AA139" s="256"/>
      <c r="AB139" s="256"/>
    </row>
    <row r="140" spans="1:28" ht="14.25" customHeight="1" x14ac:dyDescent="0.2">
      <c r="A140" s="256"/>
      <c r="B140" s="256"/>
      <c r="C140" s="273"/>
      <c r="D140" s="256"/>
      <c r="E140" s="256"/>
      <c r="F140" s="256"/>
      <c r="G140" s="256"/>
      <c r="H140" s="256"/>
      <c r="I140" s="256"/>
      <c r="J140" s="256"/>
      <c r="K140" s="256"/>
      <c r="L140" s="256"/>
      <c r="M140" s="256"/>
      <c r="N140" s="256"/>
      <c r="O140" s="256"/>
      <c r="P140" s="256"/>
      <c r="Q140" s="273"/>
      <c r="R140" s="256"/>
      <c r="S140" s="256"/>
      <c r="T140" s="256"/>
      <c r="U140" s="256"/>
      <c r="V140" s="256"/>
      <c r="W140" s="256"/>
      <c r="X140" s="256"/>
      <c r="Y140" s="256"/>
      <c r="Z140" s="256"/>
      <c r="AA140" s="256"/>
      <c r="AB140" s="256"/>
    </row>
    <row r="141" spans="1:28" ht="14.25" customHeight="1" x14ac:dyDescent="0.2">
      <c r="A141" s="256"/>
      <c r="B141" s="256"/>
      <c r="C141" s="273"/>
      <c r="D141" s="256"/>
      <c r="E141" s="256"/>
      <c r="F141" s="256"/>
      <c r="G141" s="256"/>
      <c r="H141" s="256"/>
      <c r="I141" s="256"/>
      <c r="J141" s="256"/>
      <c r="K141" s="256"/>
      <c r="L141" s="256"/>
      <c r="M141" s="256"/>
      <c r="N141" s="256"/>
      <c r="O141" s="256"/>
      <c r="P141" s="256"/>
      <c r="Q141" s="273"/>
      <c r="R141" s="256"/>
      <c r="S141" s="256"/>
      <c r="T141" s="256"/>
      <c r="U141" s="256"/>
      <c r="V141" s="256"/>
      <c r="W141" s="256"/>
      <c r="X141" s="256"/>
      <c r="Y141" s="256"/>
      <c r="Z141" s="256"/>
      <c r="AA141" s="256"/>
      <c r="AB141" s="256"/>
    </row>
    <row r="142" spans="1:28" ht="14.25" customHeight="1" x14ac:dyDescent="0.2">
      <c r="A142" s="256"/>
      <c r="B142" s="256"/>
      <c r="C142" s="273"/>
      <c r="D142" s="256"/>
      <c r="E142" s="256"/>
      <c r="F142" s="256"/>
      <c r="G142" s="256"/>
      <c r="H142" s="256"/>
      <c r="I142" s="256"/>
      <c r="J142" s="256"/>
      <c r="K142" s="256"/>
      <c r="L142" s="256"/>
      <c r="M142" s="256"/>
      <c r="N142" s="256"/>
      <c r="O142" s="256"/>
      <c r="P142" s="256"/>
      <c r="Q142" s="273"/>
      <c r="R142" s="256"/>
      <c r="S142" s="256"/>
      <c r="T142" s="256"/>
      <c r="U142" s="256"/>
      <c r="V142" s="256"/>
      <c r="W142" s="256"/>
      <c r="X142" s="256"/>
      <c r="Y142" s="256"/>
      <c r="Z142" s="256"/>
      <c r="AA142" s="256"/>
      <c r="AB142" s="256"/>
    </row>
    <row r="143" spans="1:28" ht="14.25" customHeight="1" x14ac:dyDescent="0.2">
      <c r="A143" s="256"/>
      <c r="B143" s="256"/>
      <c r="C143" s="273"/>
      <c r="D143" s="256"/>
      <c r="E143" s="256"/>
      <c r="F143" s="256"/>
      <c r="G143" s="256"/>
      <c r="H143" s="256"/>
      <c r="I143" s="256"/>
      <c r="J143" s="256"/>
      <c r="K143" s="256"/>
      <c r="L143" s="256"/>
      <c r="M143" s="256"/>
      <c r="N143" s="256"/>
      <c r="O143" s="256"/>
      <c r="P143" s="256"/>
      <c r="Q143" s="273"/>
      <c r="R143" s="256"/>
      <c r="S143" s="256"/>
      <c r="T143" s="256"/>
      <c r="U143" s="256"/>
      <c r="V143" s="256"/>
      <c r="W143" s="256"/>
      <c r="X143" s="256"/>
      <c r="Y143" s="256"/>
      <c r="Z143" s="256"/>
      <c r="AA143" s="256"/>
      <c r="AB143" s="256"/>
    </row>
    <row r="144" spans="1:28" ht="14.25" customHeight="1" x14ac:dyDescent="0.2">
      <c r="A144" s="256"/>
      <c r="B144" s="256"/>
      <c r="C144" s="273"/>
      <c r="D144" s="256"/>
      <c r="E144" s="256"/>
      <c r="F144" s="256"/>
      <c r="G144" s="256"/>
      <c r="H144" s="256"/>
      <c r="I144" s="256"/>
      <c r="J144" s="256"/>
      <c r="K144" s="256"/>
      <c r="L144" s="256"/>
      <c r="M144" s="256"/>
      <c r="N144" s="256"/>
      <c r="O144" s="256"/>
      <c r="P144" s="256"/>
      <c r="Q144" s="273"/>
      <c r="R144" s="256"/>
      <c r="S144" s="256"/>
      <c r="T144" s="256"/>
      <c r="U144" s="256"/>
      <c r="V144" s="256"/>
      <c r="W144" s="256"/>
      <c r="X144" s="256"/>
      <c r="Y144" s="256"/>
      <c r="Z144" s="256"/>
      <c r="AA144" s="256"/>
      <c r="AB144" s="256"/>
    </row>
    <row r="145" spans="1:28" ht="14.25" customHeight="1" x14ac:dyDescent="0.2">
      <c r="A145" s="256"/>
      <c r="B145" s="256"/>
      <c r="C145" s="273"/>
      <c r="D145" s="256"/>
      <c r="E145" s="256"/>
      <c r="F145" s="256"/>
      <c r="G145" s="256"/>
      <c r="H145" s="256"/>
      <c r="I145" s="256"/>
      <c r="J145" s="256"/>
      <c r="K145" s="256"/>
      <c r="L145" s="256"/>
      <c r="M145" s="256"/>
      <c r="N145" s="256"/>
      <c r="O145" s="256"/>
      <c r="P145" s="256"/>
      <c r="Q145" s="273"/>
      <c r="R145" s="256"/>
      <c r="S145" s="256"/>
      <c r="T145" s="256"/>
      <c r="U145" s="256"/>
      <c r="V145" s="256"/>
      <c r="W145" s="256"/>
      <c r="X145" s="256"/>
      <c r="Y145" s="256"/>
      <c r="Z145" s="256"/>
      <c r="AA145" s="256"/>
      <c r="AB145" s="256"/>
    </row>
    <row r="146" spans="1:28" ht="14.25" customHeight="1" x14ac:dyDescent="0.2">
      <c r="A146" s="256"/>
      <c r="B146" s="256"/>
      <c r="C146" s="273"/>
      <c r="D146" s="256"/>
      <c r="E146" s="256"/>
      <c r="F146" s="256"/>
      <c r="G146" s="256"/>
      <c r="H146" s="256"/>
      <c r="I146" s="256"/>
      <c r="J146" s="256"/>
      <c r="K146" s="256"/>
      <c r="L146" s="256"/>
      <c r="M146" s="256"/>
      <c r="N146" s="256"/>
      <c r="O146" s="256"/>
      <c r="P146" s="256"/>
      <c r="Q146" s="273"/>
      <c r="R146" s="256"/>
      <c r="S146" s="256"/>
      <c r="T146" s="256"/>
      <c r="U146" s="256"/>
      <c r="V146" s="256"/>
      <c r="W146" s="256"/>
      <c r="X146" s="256"/>
      <c r="Y146" s="256"/>
      <c r="Z146" s="256"/>
      <c r="AA146" s="256"/>
      <c r="AB146" s="256"/>
    </row>
    <row r="147" spans="1:28" ht="14.25" customHeight="1" x14ac:dyDescent="0.2">
      <c r="A147" s="256"/>
      <c r="B147" s="256"/>
      <c r="C147" s="273"/>
      <c r="D147" s="256"/>
      <c r="E147" s="256"/>
      <c r="F147" s="256"/>
      <c r="G147" s="256"/>
      <c r="H147" s="256"/>
      <c r="I147" s="256"/>
      <c r="J147" s="256"/>
      <c r="K147" s="256"/>
      <c r="L147" s="256"/>
      <c r="M147" s="256"/>
      <c r="N147" s="256"/>
      <c r="O147" s="256"/>
      <c r="P147" s="256"/>
      <c r="Q147" s="273"/>
      <c r="R147" s="256"/>
      <c r="S147" s="256"/>
      <c r="T147" s="256"/>
      <c r="U147" s="256"/>
      <c r="V147" s="256"/>
      <c r="W147" s="256"/>
      <c r="X147" s="256"/>
      <c r="Y147" s="256"/>
      <c r="Z147" s="256"/>
      <c r="AA147" s="256"/>
      <c r="AB147" s="256"/>
    </row>
    <row r="148" spans="1:28" ht="14.25" customHeight="1" x14ac:dyDescent="0.2">
      <c r="A148" s="256"/>
      <c r="B148" s="256"/>
      <c r="C148" s="273"/>
      <c r="D148" s="256"/>
      <c r="E148" s="256"/>
      <c r="F148" s="256"/>
      <c r="G148" s="256"/>
      <c r="H148" s="256"/>
      <c r="I148" s="256"/>
      <c r="J148" s="256"/>
      <c r="K148" s="256"/>
      <c r="L148" s="256"/>
      <c r="M148" s="256"/>
      <c r="N148" s="256"/>
      <c r="O148" s="256"/>
      <c r="P148" s="256"/>
      <c r="Q148" s="273"/>
      <c r="R148" s="256"/>
      <c r="S148" s="256"/>
      <c r="T148" s="256"/>
      <c r="U148" s="256"/>
      <c r="V148" s="256"/>
      <c r="W148" s="256"/>
      <c r="X148" s="256"/>
      <c r="Y148" s="256"/>
      <c r="Z148" s="256"/>
      <c r="AA148" s="256"/>
      <c r="AB148" s="256"/>
    </row>
    <row r="149" spans="1:28" ht="14.25" customHeight="1" x14ac:dyDescent="0.2">
      <c r="A149" s="256"/>
      <c r="B149" s="256"/>
      <c r="C149" s="273"/>
      <c r="D149" s="256"/>
      <c r="E149" s="256"/>
      <c r="F149" s="256"/>
      <c r="G149" s="256"/>
      <c r="H149" s="256"/>
      <c r="I149" s="256"/>
      <c r="J149" s="256"/>
      <c r="K149" s="256"/>
      <c r="L149" s="256"/>
      <c r="M149" s="256"/>
      <c r="N149" s="256"/>
      <c r="O149" s="256"/>
      <c r="P149" s="256"/>
      <c r="Q149" s="273"/>
      <c r="R149" s="256"/>
      <c r="S149" s="256"/>
      <c r="T149" s="256"/>
      <c r="U149" s="256"/>
      <c r="V149" s="256"/>
      <c r="W149" s="256"/>
      <c r="X149" s="256"/>
      <c r="Y149" s="256"/>
      <c r="Z149" s="256"/>
      <c r="AA149" s="256"/>
      <c r="AB149" s="256"/>
    </row>
    <row r="150" spans="1:28" ht="14.25" customHeight="1" x14ac:dyDescent="0.2">
      <c r="A150" s="256"/>
      <c r="B150" s="256"/>
      <c r="C150" s="273"/>
      <c r="D150" s="256"/>
      <c r="E150" s="256"/>
      <c r="F150" s="256"/>
      <c r="G150" s="256"/>
      <c r="H150" s="256"/>
      <c r="I150" s="256"/>
      <c r="J150" s="256"/>
      <c r="K150" s="256"/>
      <c r="L150" s="256"/>
      <c r="M150" s="256"/>
      <c r="N150" s="256"/>
      <c r="O150" s="256"/>
      <c r="P150" s="256"/>
      <c r="Q150" s="273"/>
      <c r="R150" s="256"/>
      <c r="S150" s="256"/>
      <c r="T150" s="256"/>
      <c r="U150" s="256"/>
      <c r="V150" s="256"/>
      <c r="W150" s="256"/>
      <c r="X150" s="256"/>
      <c r="Y150" s="256"/>
      <c r="Z150" s="256"/>
      <c r="AA150" s="256"/>
      <c r="AB150" s="256"/>
    </row>
    <row r="151" spans="1:28" ht="14.25" customHeight="1" x14ac:dyDescent="0.2">
      <c r="A151" s="256"/>
      <c r="B151" s="256"/>
      <c r="C151" s="273"/>
      <c r="D151" s="256"/>
      <c r="E151" s="256"/>
      <c r="F151" s="256"/>
      <c r="G151" s="256"/>
      <c r="H151" s="256"/>
      <c r="I151" s="256"/>
      <c r="J151" s="256"/>
      <c r="K151" s="256"/>
      <c r="L151" s="256"/>
      <c r="M151" s="256"/>
      <c r="N151" s="256"/>
      <c r="O151" s="256"/>
      <c r="P151" s="256"/>
      <c r="Q151" s="273"/>
      <c r="R151" s="256"/>
      <c r="S151" s="256"/>
      <c r="T151" s="256"/>
      <c r="U151" s="256"/>
      <c r="V151" s="256"/>
      <c r="W151" s="256"/>
      <c r="X151" s="256"/>
      <c r="Y151" s="256"/>
      <c r="Z151" s="256"/>
      <c r="AA151" s="256"/>
      <c r="AB151" s="256"/>
    </row>
    <row r="152" spans="1:28" ht="14.25" customHeight="1" x14ac:dyDescent="0.2">
      <c r="A152" s="256"/>
      <c r="B152" s="256"/>
      <c r="C152" s="273"/>
      <c r="D152" s="256"/>
      <c r="E152" s="256"/>
      <c r="F152" s="256"/>
      <c r="G152" s="256"/>
      <c r="H152" s="256"/>
      <c r="I152" s="256"/>
      <c r="J152" s="256"/>
      <c r="K152" s="256"/>
      <c r="L152" s="256"/>
      <c r="M152" s="256"/>
      <c r="N152" s="256"/>
      <c r="O152" s="256"/>
      <c r="P152" s="256"/>
      <c r="Q152" s="273"/>
      <c r="R152" s="256"/>
      <c r="S152" s="256"/>
      <c r="T152" s="256"/>
      <c r="U152" s="256"/>
      <c r="V152" s="256"/>
      <c r="W152" s="256"/>
      <c r="X152" s="256"/>
      <c r="Y152" s="256"/>
      <c r="Z152" s="256"/>
      <c r="AA152" s="256"/>
      <c r="AB152" s="256"/>
    </row>
    <row r="153" spans="1:28" ht="14.25" customHeight="1" x14ac:dyDescent="0.2">
      <c r="A153" s="256"/>
      <c r="B153" s="256"/>
      <c r="C153" s="273"/>
      <c r="D153" s="256"/>
      <c r="E153" s="256"/>
      <c r="F153" s="256"/>
      <c r="G153" s="256"/>
      <c r="H153" s="256"/>
      <c r="I153" s="256"/>
      <c r="J153" s="256"/>
      <c r="K153" s="256"/>
      <c r="L153" s="256"/>
      <c r="M153" s="256"/>
      <c r="N153" s="256"/>
      <c r="O153" s="256"/>
      <c r="P153" s="256"/>
      <c r="Q153" s="273"/>
      <c r="R153" s="256"/>
      <c r="S153" s="256"/>
      <c r="T153" s="256"/>
      <c r="U153" s="256"/>
      <c r="V153" s="256"/>
      <c r="W153" s="256"/>
      <c r="X153" s="256"/>
      <c r="Y153" s="256"/>
      <c r="Z153" s="256"/>
      <c r="AA153" s="256"/>
      <c r="AB153" s="256"/>
    </row>
    <row r="154" spans="1:28" ht="14.25" customHeight="1" x14ac:dyDescent="0.2">
      <c r="A154" s="256"/>
      <c r="B154" s="256"/>
      <c r="C154" s="273"/>
      <c r="D154" s="256"/>
      <c r="E154" s="256"/>
      <c r="F154" s="256"/>
      <c r="G154" s="256"/>
      <c r="H154" s="256"/>
      <c r="I154" s="256"/>
      <c r="J154" s="256"/>
      <c r="K154" s="256"/>
      <c r="L154" s="256"/>
      <c r="M154" s="256"/>
      <c r="N154" s="256"/>
      <c r="O154" s="256"/>
      <c r="P154" s="256"/>
      <c r="Q154" s="273"/>
      <c r="R154" s="256"/>
      <c r="S154" s="256"/>
      <c r="T154" s="256"/>
      <c r="U154" s="256"/>
      <c r="V154" s="256"/>
      <c r="W154" s="256"/>
      <c r="X154" s="256"/>
      <c r="Y154" s="256"/>
      <c r="Z154" s="256"/>
      <c r="AA154" s="256"/>
      <c r="AB154" s="256"/>
    </row>
    <row r="155" spans="1:28" ht="14.25" customHeight="1" x14ac:dyDescent="0.2">
      <c r="A155" s="256"/>
      <c r="B155" s="256"/>
      <c r="C155" s="273"/>
      <c r="D155" s="256"/>
      <c r="E155" s="256"/>
      <c r="F155" s="256"/>
      <c r="G155" s="256"/>
      <c r="H155" s="256"/>
      <c r="I155" s="256"/>
      <c r="J155" s="256"/>
      <c r="K155" s="256"/>
      <c r="L155" s="256"/>
      <c r="M155" s="256"/>
      <c r="N155" s="256"/>
      <c r="O155" s="256"/>
      <c r="P155" s="256"/>
      <c r="Q155" s="273"/>
      <c r="R155" s="256"/>
      <c r="S155" s="256"/>
      <c r="T155" s="256"/>
      <c r="U155" s="256"/>
      <c r="V155" s="256"/>
      <c r="W155" s="256"/>
      <c r="X155" s="256"/>
      <c r="Y155" s="256"/>
      <c r="Z155" s="256"/>
      <c r="AA155" s="256"/>
      <c r="AB155" s="256"/>
    </row>
    <row r="156" spans="1:28" ht="14.25" customHeight="1" x14ac:dyDescent="0.2">
      <c r="A156" s="256"/>
      <c r="B156" s="256"/>
      <c r="C156" s="273"/>
      <c r="D156" s="256"/>
      <c r="E156" s="256"/>
      <c r="F156" s="256"/>
      <c r="G156" s="256"/>
      <c r="H156" s="256"/>
      <c r="I156" s="256"/>
      <c r="J156" s="256"/>
      <c r="K156" s="256"/>
      <c r="L156" s="256"/>
      <c r="M156" s="256"/>
      <c r="N156" s="256"/>
      <c r="O156" s="256"/>
      <c r="P156" s="256"/>
      <c r="Q156" s="273"/>
      <c r="R156" s="256"/>
      <c r="S156" s="256"/>
      <c r="T156" s="256"/>
      <c r="U156" s="256"/>
      <c r="V156" s="256"/>
      <c r="W156" s="256"/>
      <c r="X156" s="256"/>
      <c r="Y156" s="256"/>
      <c r="Z156" s="256"/>
      <c r="AA156" s="256"/>
      <c r="AB156" s="256"/>
    </row>
    <row r="157" spans="1:28" ht="14.25" customHeight="1" x14ac:dyDescent="0.2">
      <c r="A157" s="256"/>
      <c r="B157" s="256"/>
      <c r="C157" s="273"/>
      <c r="D157" s="256"/>
      <c r="E157" s="256"/>
      <c r="F157" s="256"/>
      <c r="G157" s="256"/>
      <c r="H157" s="256"/>
      <c r="I157" s="256"/>
      <c r="J157" s="256"/>
      <c r="K157" s="256"/>
      <c r="L157" s="256"/>
      <c r="M157" s="256"/>
      <c r="N157" s="256"/>
      <c r="O157" s="256"/>
      <c r="P157" s="256"/>
      <c r="Q157" s="273"/>
      <c r="R157" s="256"/>
      <c r="S157" s="256"/>
      <c r="T157" s="256"/>
      <c r="U157" s="256"/>
      <c r="V157" s="256"/>
      <c r="W157" s="256"/>
      <c r="X157" s="256"/>
      <c r="Y157" s="256"/>
      <c r="Z157" s="256"/>
      <c r="AA157" s="256"/>
      <c r="AB157" s="256"/>
    </row>
    <row r="158" spans="1:28" ht="14.25" customHeight="1" x14ac:dyDescent="0.2">
      <c r="A158" s="256"/>
      <c r="B158" s="256"/>
      <c r="C158" s="273"/>
      <c r="D158" s="256"/>
      <c r="E158" s="256"/>
      <c r="F158" s="256"/>
      <c r="G158" s="256"/>
      <c r="H158" s="256"/>
      <c r="I158" s="256"/>
      <c r="J158" s="256"/>
      <c r="K158" s="256"/>
      <c r="L158" s="256"/>
      <c r="M158" s="256"/>
      <c r="N158" s="256"/>
      <c r="O158" s="256"/>
      <c r="P158" s="256"/>
      <c r="Q158" s="273"/>
      <c r="R158" s="256"/>
      <c r="S158" s="256"/>
      <c r="T158" s="256"/>
      <c r="U158" s="256"/>
      <c r="V158" s="256"/>
      <c r="W158" s="256"/>
      <c r="X158" s="256"/>
      <c r="Y158" s="256"/>
      <c r="Z158" s="256"/>
      <c r="AA158" s="256"/>
      <c r="AB158" s="256"/>
    </row>
    <row r="159" spans="1:28" ht="14.25" customHeight="1" x14ac:dyDescent="0.2">
      <c r="A159" s="256"/>
      <c r="B159" s="256"/>
      <c r="C159" s="273"/>
      <c r="D159" s="256"/>
      <c r="E159" s="256"/>
      <c r="F159" s="256"/>
      <c r="G159" s="256"/>
      <c r="H159" s="256"/>
      <c r="I159" s="256"/>
      <c r="J159" s="256"/>
      <c r="K159" s="256"/>
      <c r="L159" s="256"/>
      <c r="M159" s="256"/>
      <c r="N159" s="256"/>
      <c r="O159" s="256"/>
      <c r="P159" s="256"/>
      <c r="Q159" s="273"/>
      <c r="R159" s="256"/>
      <c r="S159" s="256"/>
      <c r="T159" s="256"/>
      <c r="U159" s="256"/>
      <c r="V159" s="256"/>
      <c r="W159" s="256"/>
      <c r="X159" s="256"/>
      <c r="Y159" s="256"/>
      <c r="Z159" s="256"/>
      <c r="AA159" s="256"/>
      <c r="AB159" s="256"/>
    </row>
    <row r="160" spans="1:28" ht="14.25" customHeight="1" x14ac:dyDescent="0.2">
      <c r="A160" s="256"/>
      <c r="B160" s="256"/>
      <c r="C160" s="273"/>
      <c r="D160" s="256"/>
      <c r="E160" s="256"/>
      <c r="F160" s="256"/>
      <c r="G160" s="256"/>
      <c r="H160" s="256"/>
      <c r="I160" s="256"/>
      <c r="J160" s="256"/>
      <c r="K160" s="256"/>
      <c r="L160" s="256"/>
      <c r="M160" s="256"/>
      <c r="N160" s="256"/>
      <c r="O160" s="256"/>
      <c r="P160" s="256"/>
      <c r="Q160" s="273"/>
      <c r="R160" s="256"/>
      <c r="S160" s="256"/>
      <c r="T160" s="256"/>
      <c r="U160" s="256"/>
      <c r="V160" s="256"/>
      <c r="W160" s="256"/>
      <c r="X160" s="256"/>
      <c r="Y160" s="256"/>
      <c r="Z160" s="256"/>
      <c r="AA160" s="256"/>
      <c r="AB160" s="256"/>
    </row>
    <row r="161" spans="1:28" ht="14.25" customHeight="1" x14ac:dyDescent="0.2">
      <c r="A161" s="256"/>
      <c r="B161" s="256"/>
      <c r="C161" s="273"/>
      <c r="D161" s="256"/>
      <c r="E161" s="256"/>
      <c r="F161" s="256"/>
      <c r="G161" s="256"/>
      <c r="H161" s="256"/>
      <c r="I161" s="256"/>
      <c r="J161" s="256"/>
      <c r="K161" s="256"/>
      <c r="L161" s="256"/>
      <c r="M161" s="256"/>
      <c r="N161" s="256"/>
      <c r="O161" s="256"/>
      <c r="P161" s="256"/>
      <c r="Q161" s="273"/>
      <c r="R161" s="256"/>
      <c r="S161" s="256"/>
      <c r="T161" s="256"/>
      <c r="U161" s="256"/>
      <c r="V161" s="256"/>
      <c r="W161" s="256"/>
      <c r="X161" s="256"/>
      <c r="Y161" s="256"/>
      <c r="Z161" s="256"/>
      <c r="AA161" s="256"/>
      <c r="AB161" s="256"/>
    </row>
    <row r="162" spans="1:28" ht="14.25" customHeight="1" x14ac:dyDescent="0.2">
      <c r="A162" s="256"/>
      <c r="B162" s="256"/>
      <c r="C162" s="273"/>
      <c r="D162" s="256"/>
      <c r="E162" s="256"/>
      <c r="F162" s="256"/>
      <c r="G162" s="256"/>
      <c r="H162" s="256"/>
      <c r="I162" s="256"/>
      <c r="J162" s="256"/>
      <c r="K162" s="256"/>
      <c r="L162" s="256"/>
      <c r="M162" s="256"/>
      <c r="N162" s="256"/>
      <c r="O162" s="256"/>
      <c r="P162" s="256"/>
      <c r="Q162" s="273"/>
      <c r="R162" s="256"/>
      <c r="S162" s="256"/>
      <c r="T162" s="256"/>
      <c r="U162" s="256"/>
      <c r="V162" s="256"/>
      <c r="W162" s="256"/>
      <c r="X162" s="256"/>
      <c r="Y162" s="256"/>
      <c r="Z162" s="256"/>
      <c r="AA162" s="256"/>
      <c r="AB162" s="256"/>
    </row>
    <row r="163" spans="1:28" ht="14.25" customHeight="1" x14ac:dyDescent="0.2">
      <c r="A163" s="256"/>
      <c r="B163" s="256"/>
      <c r="C163" s="273"/>
      <c r="D163" s="256"/>
      <c r="E163" s="256"/>
      <c r="F163" s="256"/>
      <c r="G163" s="256"/>
      <c r="H163" s="256"/>
      <c r="I163" s="256"/>
      <c r="J163" s="256"/>
      <c r="K163" s="256"/>
      <c r="L163" s="256"/>
      <c r="M163" s="256"/>
      <c r="N163" s="256"/>
      <c r="O163" s="256"/>
      <c r="P163" s="256"/>
      <c r="Q163" s="273"/>
      <c r="R163" s="256"/>
      <c r="S163" s="256"/>
      <c r="T163" s="256"/>
      <c r="U163" s="256"/>
      <c r="V163" s="256"/>
      <c r="W163" s="256"/>
      <c r="X163" s="256"/>
      <c r="Y163" s="256"/>
      <c r="Z163" s="256"/>
      <c r="AA163" s="256"/>
      <c r="AB163" s="256"/>
    </row>
    <row r="164" spans="1:28" ht="14.25" customHeight="1" x14ac:dyDescent="0.2">
      <c r="A164" s="256"/>
      <c r="B164" s="256"/>
      <c r="C164" s="273"/>
      <c r="D164" s="256"/>
      <c r="E164" s="256"/>
      <c r="F164" s="256"/>
      <c r="G164" s="256"/>
      <c r="H164" s="256"/>
      <c r="I164" s="256"/>
      <c r="J164" s="256"/>
      <c r="K164" s="256"/>
      <c r="L164" s="256"/>
      <c r="M164" s="256"/>
      <c r="N164" s="256"/>
      <c r="O164" s="256"/>
      <c r="P164" s="256"/>
      <c r="Q164" s="273"/>
      <c r="R164" s="256"/>
      <c r="S164" s="256"/>
      <c r="T164" s="256"/>
      <c r="U164" s="256"/>
      <c r="V164" s="256"/>
      <c r="W164" s="256"/>
      <c r="X164" s="256"/>
      <c r="Y164" s="256"/>
      <c r="Z164" s="256"/>
      <c r="AA164" s="256"/>
      <c r="AB164" s="256"/>
    </row>
    <row r="165" spans="1:28" ht="14.25" customHeight="1" x14ac:dyDescent="0.2">
      <c r="A165" s="256"/>
      <c r="B165" s="256"/>
      <c r="C165" s="273"/>
      <c r="D165" s="256"/>
      <c r="E165" s="256"/>
      <c r="F165" s="256"/>
      <c r="G165" s="256"/>
      <c r="H165" s="256"/>
      <c r="I165" s="256"/>
      <c r="J165" s="256"/>
      <c r="K165" s="256"/>
      <c r="L165" s="256"/>
      <c r="M165" s="256"/>
      <c r="N165" s="256"/>
      <c r="O165" s="256"/>
      <c r="P165" s="256"/>
      <c r="Q165" s="273"/>
      <c r="R165" s="256"/>
      <c r="S165" s="256"/>
      <c r="T165" s="256"/>
      <c r="U165" s="256"/>
      <c r="V165" s="256"/>
      <c r="W165" s="256"/>
      <c r="X165" s="256"/>
      <c r="Y165" s="256"/>
      <c r="Z165" s="256"/>
      <c r="AA165" s="256"/>
      <c r="AB165" s="256"/>
    </row>
    <row r="166" spans="1:28" ht="14.25" customHeight="1" x14ac:dyDescent="0.2">
      <c r="A166" s="256"/>
      <c r="B166" s="256"/>
      <c r="C166" s="273"/>
      <c r="D166" s="256"/>
      <c r="E166" s="256"/>
      <c r="F166" s="256"/>
      <c r="G166" s="256"/>
      <c r="H166" s="256"/>
      <c r="I166" s="256"/>
      <c r="J166" s="256"/>
      <c r="K166" s="256"/>
      <c r="L166" s="256"/>
      <c r="M166" s="256"/>
      <c r="N166" s="256"/>
      <c r="O166" s="256"/>
      <c r="P166" s="256"/>
      <c r="Q166" s="273"/>
      <c r="R166" s="256"/>
      <c r="S166" s="256"/>
      <c r="T166" s="256"/>
      <c r="U166" s="256"/>
      <c r="V166" s="256"/>
      <c r="W166" s="256"/>
      <c r="X166" s="256"/>
      <c r="Y166" s="256"/>
      <c r="Z166" s="256"/>
      <c r="AA166" s="256"/>
      <c r="AB166" s="256"/>
    </row>
    <row r="167" spans="1:28" ht="14.25" customHeight="1" x14ac:dyDescent="0.2">
      <c r="A167" s="256"/>
      <c r="B167" s="256"/>
      <c r="C167" s="273"/>
      <c r="D167" s="256"/>
      <c r="E167" s="256"/>
      <c r="F167" s="256"/>
      <c r="G167" s="256"/>
      <c r="H167" s="256"/>
      <c r="I167" s="256"/>
      <c r="J167" s="256"/>
      <c r="K167" s="256"/>
      <c r="L167" s="256"/>
      <c r="M167" s="256"/>
      <c r="N167" s="256"/>
      <c r="O167" s="256"/>
      <c r="P167" s="256"/>
      <c r="Q167" s="273"/>
      <c r="R167" s="256"/>
      <c r="S167" s="256"/>
      <c r="T167" s="256"/>
      <c r="U167" s="256"/>
      <c r="V167" s="256"/>
      <c r="W167" s="256"/>
      <c r="X167" s="256"/>
      <c r="Y167" s="256"/>
      <c r="Z167" s="256"/>
      <c r="AA167" s="256"/>
      <c r="AB167" s="256"/>
    </row>
    <row r="168" spans="1:28" ht="14.25" customHeight="1" x14ac:dyDescent="0.2">
      <c r="A168" s="256"/>
      <c r="B168" s="256"/>
      <c r="C168" s="273"/>
      <c r="D168" s="256"/>
      <c r="E168" s="256"/>
      <c r="F168" s="256"/>
      <c r="G168" s="256"/>
      <c r="H168" s="256"/>
      <c r="I168" s="256"/>
      <c r="J168" s="256"/>
      <c r="K168" s="256"/>
      <c r="L168" s="256"/>
      <c r="M168" s="256"/>
      <c r="N168" s="256"/>
      <c r="O168" s="256"/>
      <c r="P168" s="256"/>
      <c r="Q168" s="273"/>
      <c r="R168" s="256"/>
      <c r="S168" s="256"/>
      <c r="T168" s="256"/>
      <c r="U168" s="256"/>
      <c r="V168" s="256"/>
      <c r="W168" s="256"/>
      <c r="X168" s="256"/>
      <c r="Y168" s="256"/>
      <c r="Z168" s="256"/>
      <c r="AA168" s="256"/>
      <c r="AB168" s="256"/>
    </row>
    <row r="169" spans="1:28" ht="14.25" customHeight="1" x14ac:dyDescent="0.2">
      <c r="A169" s="256"/>
      <c r="B169" s="256"/>
      <c r="C169" s="273"/>
      <c r="D169" s="256"/>
      <c r="E169" s="256"/>
      <c r="F169" s="256"/>
      <c r="G169" s="256"/>
      <c r="H169" s="256"/>
      <c r="I169" s="256"/>
      <c r="J169" s="256"/>
      <c r="K169" s="256"/>
      <c r="L169" s="256"/>
      <c r="M169" s="256"/>
      <c r="N169" s="256"/>
      <c r="O169" s="256"/>
      <c r="P169" s="256"/>
      <c r="Q169" s="273"/>
      <c r="R169" s="256"/>
      <c r="S169" s="256"/>
      <c r="T169" s="256"/>
      <c r="U169" s="256"/>
      <c r="V169" s="256"/>
      <c r="W169" s="256"/>
      <c r="X169" s="256"/>
      <c r="Y169" s="256"/>
      <c r="Z169" s="256"/>
      <c r="AA169" s="256"/>
      <c r="AB169" s="256"/>
    </row>
    <row r="170" spans="1:28" ht="14.25" customHeight="1" x14ac:dyDescent="0.2">
      <c r="A170" s="256"/>
      <c r="B170" s="256"/>
      <c r="C170" s="273"/>
      <c r="D170" s="256"/>
      <c r="E170" s="256"/>
      <c r="F170" s="256"/>
      <c r="G170" s="256"/>
      <c r="H170" s="256"/>
      <c r="I170" s="256"/>
      <c r="J170" s="256"/>
      <c r="K170" s="256"/>
      <c r="L170" s="256"/>
      <c r="M170" s="256"/>
      <c r="N170" s="256"/>
      <c r="O170" s="256"/>
      <c r="P170" s="256"/>
      <c r="Q170" s="273"/>
      <c r="R170" s="256"/>
      <c r="S170" s="256"/>
      <c r="T170" s="256"/>
      <c r="U170" s="256"/>
      <c r="V170" s="256"/>
      <c r="W170" s="256"/>
      <c r="X170" s="256"/>
      <c r="Y170" s="256"/>
      <c r="Z170" s="256"/>
      <c r="AA170" s="256"/>
      <c r="AB170" s="256"/>
    </row>
    <row r="171" spans="1:28" ht="14.25" customHeight="1" x14ac:dyDescent="0.2">
      <c r="A171" s="256"/>
      <c r="B171" s="256"/>
      <c r="C171" s="273"/>
      <c r="D171" s="256"/>
      <c r="E171" s="256"/>
      <c r="F171" s="256"/>
      <c r="G171" s="256"/>
      <c r="H171" s="256"/>
      <c r="I171" s="256"/>
      <c r="J171" s="256"/>
      <c r="K171" s="256"/>
      <c r="L171" s="256"/>
      <c r="M171" s="256"/>
      <c r="N171" s="256"/>
      <c r="O171" s="256"/>
      <c r="P171" s="256"/>
      <c r="Q171" s="273"/>
      <c r="R171" s="256"/>
      <c r="S171" s="256"/>
      <c r="T171" s="256"/>
      <c r="U171" s="256"/>
      <c r="V171" s="256"/>
      <c r="W171" s="256"/>
      <c r="X171" s="256"/>
      <c r="Y171" s="256"/>
      <c r="Z171" s="256"/>
      <c r="AA171" s="256"/>
      <c r="AB171" s="256"/>
    </row>
    <row r="172" spans="1:28" ht="14.25" customHeight="1" x14ac:dyDescent="0.2">
      <c r="A172" s="256"/>
      <c r="B172" s="256"/>
      <c r="C172" s="273"/>
      <c r="D172" s="256"/>
      <c r="E172" s="256"/>
      <c r="F172" s="256"/>
      <c r="G172" s="256"/>
      <c r="H172" s="256"/>
      <c r="I172" s="256"/>
      <c r="J172" s="256"/>
      <c r="K172" s="256"/>
      <c r="L172" s="256"/>
      <c r="M172" s="256"/>
      <c r="N172" s="256"/>
      <c r="O172" s="256"/>
      <c r="P172" s="256"/>
      <c r="Q172" s="273"/>
      <c r="R172" s="256"/>
      <c r="S172" s="256"/>
      <c r="T172" s="256"/>
      <c r="U172" s="256"/>
      <c r="V172" s="256"/>
      <c r="W172" s="256"/>
      <c r="X172" s="256"/>
      <c r="Y172" s="256"/>
      <c r="Z172" s="256"/>
      <c r="AA172" s="256"/>
      <c r="AB172" s="256"/>
    </row>
    <row r="173" spans="1:28" ht="14.25" customHeight="1" x14ac:dyDescent="0.2">
      <c r="A173" s="256"/>
      <c r="B173" s="256"/>
      <c r="C173" s="273"/>
      <c r="D173" s="256"/>
      <c r="E173" s="256"/>
      <c r="F173" s="256"/>
      <c r="G173" s="256"/>
      <c r="H173" s="256"/>
      <c r="I173" s="256"/>
      <c r="J173" s="256"/>
      <c r="K173" s="256"/>
      <c r="L173" s="256"/>
      <c r="M173" s="256"/>
      <c r="N173" s="256"/>
      <c r="O173" s="256"/>
      <c r="P173" s="256"/>
      <c r="Q173" s="273"/>
      <c r="R173" s="256"/>
      <c r="S173" s="256"/>
      <c r="T173" s="256"/>
      <c r="U173" s="256"/>
      <c r="V173" s="256"/>
      <c r="W173" s="256"/>
      <c r="X173" s="256"/>
      <c r="Y173" s="256"/>
      <c r="Z173" s="256"/>
      <c r="AA173" s="256"/>
      <c r="AB173" s="256"/>
    </row>
    <row r="174" spans="1:28" ht="14.25" customHeight="1" x14ac:dyDescent="0.2">
      <c r="A174" s="256"/>
      <c r="B174" s="256"/>
      <c r="C174" s="273"/>
      <c r="D174" s="256"/>
      <c r="E174" s="256"/>
      <c r="F174" s="256"/>
      <c r="G174" s="256"/>
      <c r="H174" s="256"/>
      <c r="I174" s="256"/>
      <c r="J174" s="256"/>
      <c r="K174" s="256"/>
      <c r="L174" s="256"/>
      <c r="M174" s="256"/>
      <c r="N174" s="256"/>
      <c r="O174" s="256"/>
      <c r="P174" s="256"/>
      <c r="Q174" s="273"/>
      <c r="R174" s="256"/>
      <c r="S174" s="256"/>
      <c r="T174" s="256"/>
      <c r="U174" s="256"/>
      <c r="V174" s="256"/>
      <c r="W174" s="256"/>
      <c r="X174" s="256"/>
      <c r="Y174" s="256"/>
      <c r="Z174" s="256"/>
      <c r="AA174" s="256"/>
      <c r="AB174" s="256"/>
    </row>
    <row r="175" spans="1:28" ht="14.25" customHeight="1" x14ac:dyDescent="0.2">
      <c r="A175" s="256"/>
      <c r="B175" s="256"/>
      <c r="C175" s="273"/>
      <c r="D175" s="256"/>
      <c r="E175" s="256"/>
      <c r="F175" s="256"/>
      <c r="G175" s="256"/>
      <c r="H175" s="256"/>
      <c r="I175" s="256"/>
      <c r="J175" s="256"/>
      <c r="K175" s="256"/>
      <c r="L175" s="256"/>
      <c r="M175" s="256"/>
      <c r="N175" s="256"/>
      <c r="O175" s="256"/>
      <c r="P175" s="256"/>
      <c r="Q175" s="273"/>
      <c r="R175" s="256"/>
      <c r="S175" s="256"/>
      <c r="T175" s="256"/>
      <c r="U175" s="256"/>
      <c r="V175" s="256"/>
      <c r="W175" s="256"/>
      <c r="X175" s="256"/>
      <c r="Y175" s="256"/>
      <c r="Z175" s="256"/>
      <c r="AA175" s="256"/>
      <c r="AB175" s="256"/>
    </row>
    <row r="176" spans="1:28" ht="14.25" customHeight="1" x14ac:dyDescent="0.2">
      <c r="A176" s="256"/>
      <c r="B176" s="256"/>
      <c r="C176" s="273"/>
      <c r="D176" s="256"/>
      <c r="E176" s="256"/>
      <c r="F176" s="256"/>
      <c r="G176" s="256"/>
      <c r="H176" s="256"/>
      <c r="I176" s="256"/>
      <c r="J176" s="256"/>
      <c r="K176" s="256"/>
      <c r="L176" s="256"/>
      <c r="M176" s="256"/>
      <c r="N176" s="256"/>
      <c r="O176" s="256"/>
      <c r="P176" s="256"/>
      <c r="Q176" s="273"/>
      <c r="R176" s="256"/>
      <c r="S176" s="256"/>
      <c r="T176" s="256"/>
      <c r="U176" s="256"/>
      <c r="V176" s="256"/>
      <c r="W176" s="256"/>
      <c r="X176" s="256"/>
      <c r="Y176" s="256"/>
      <c r="Z176" s="256"/>
      <c r="AA176" s="256"/>
      <c r="AB176" s="256"/>
    </row>
    <row r="177" spans="1:28" ht="14.25" customHeight="1" x14ac:dyDescent="0.2">
      <c r="A177" s="256"/>
      <c r="B177" s="256"/>
      <c r="C177" s="273"/>
      <c r="D177" s="256"/>
      <c r="E177" s="256"/>
      <c r="F177" s="256"/>
      <c r="G177" s="256"/>
      <c r="H177" s="256"/>
      <c r="I177" s="256"/>
      <c r="J177" s="256"/>
      <c r="K177" s="256"/>
      <c r="L177" s="256"/>
      <c r="M177" s="256"/>
      <c r="N177" s="256"/>
      <c r="O177" s="256"/>
      <c r="P177" s="256"/>
      <c r="Q177" s="273"/>
      <c r="R177" s="256"/>
      <c r="S177" s="256"/>
      <c r="T177" s="256"/>
      <c r="U177" s="256"/>
      <c r="V177" s="256"/>
      <c r="W177" s="256"/>
      <c r="X177" s="256"/>
      <c r="Y177" s="256"/>
      <c r="Z177" s="256"/>
      <c r="AA177" s="256"/>
      <c r="AB177" s="256"/>
    </row>
    <row r="178" spans="1:28" ht="14.25" customHeight="1" x14ac:dyDescent="0.2">
      <c r="A178" s="256"/>
      <c r="B178" s="256"/>
      <c r="C178" s="273"/>
      <c r="D178" s="256"/>
      <c r="E178" s="256"/>
      <c r="F178" s="256"/>
      <c r="G178" s="256"/>
      <c r="H178" s="256"/>
      <c r="I178" s="256"/>
      <c r="J178" s="256"/>
      <c r="K178" s="256"/>
      <c r="L178" s="256"/>
      <c r="M178" s="256"/>
      <c r="N178" s="256"/>
      <c r="O178" s="256"/>
      <c r="P178" s="256"/>
      <c r="Q178" s="273"/>
      <c r="R178" s="256"/>
      <c r="S178" s="256"/>
      <c r="T178" s="256"/>
      <c r="U178" s="256"/>
      <c r="V178" s="256"/>
      <c r="W178" s="256"/>
      <c r="X178" s="256"/>
      <c r="Y178" s="256"/>
      <c r="Z178" s="256"/>
      <c r="AA178" s="256"/>
      <c r="AB178" s="256"/>
    </row>
    <row r="179" spans="1:28" ht="14.25" customHeight="1" x14ac:dyDescent="0.2">
      <c r="A179" s="256"/>
      <c r="B179" s="256"/>
      <c r="C179" s="273"/>
      <c r="D179" s="256"/>
      <c r="E179" s="256"/>
      <c r="F179" s="256"/>
      <c r="G179" s="256"/>
      <c r="H179" s="256"/>
      <c r="I179" s="256"/>
      <c r="J179" s="256"/>
      <c r="K179" s="256"/>
      <c r="L179" s="256"/>
      <c r="M179" s="256"/>
      <c r="N179" s="256"/>
      <c r="O179" s="256"/>
      <c r="P179" s="256"/>
      <c r="Q179" s="273"/>
      <c r="R179" s="256"/>
      <c r="S179" s="256"/>
      <c r="T179" s="256"/>
      <c r="U179" s="256"/>
      <c r="V179" s="256"/>
      <c r="W179" s="256"/>
      <c r="X179" s="256"/>
      <c r="Y179" s="256"/>
      <c r="Z179" s="256"/>
      <c r="AA179" s="256"/>
      <c r="AB179" s="256"/>
    </row>
    <row r="180" spans="1:28" ht="14.25" customHeight="1" x14ac:dyDescent="0.2">
      <c r="A180" s="256"/>
      <c r="B180" s="256"/>
      <c r="C180" s="273"/>
      <c r="D180" s="256"/>
      <c r="E180" s="256"/>
      <c r="F180" s="256"/>
      <c r="G180" s="256"/>
      <c r="H180" s="256"/>
      <c r="I180" s="256"/>
      <c r="J180" s="256"/>
      <c r="K180" s="256"/>
      <c r="L180" s="256"/>
      <c r="M180" s="256"/>
      <c r="N180" s="256"/>
      <c r="O180" s="256"/>
      <c r="P180" s="256"/>
      <c r="Q180" s="273"/>
      <c r="R180" s="256"/>
      <c r="S180" s="256"/>
      <c r="T180" s="256"/>
      <c r="U180" s="256"/>
      <c r="V180" s="256"/>
      <c r="W180" s="256"/>
      <c r="X180" s="256"/>
      <c r="Y180" s="256"/>
      <c r="Z180" s="256"/>
      <c r="AA180" s="256"/>
      <c r="AB180" s="256"/>
    </row>
    <row r="181" spans="1:28" ht="14.25" customHeight="1" x14ac:dyDescent="0.2">
      <c r="A181" s="256"/>
      <c r="B181" s="256"/>
      <c r="C181" s="273"/>
      <c r="D181" s="256"/>
      <c r="E181" s="256"/>
      <c r="F181" s="256"/>
      <c r="G181" s="256"/>
      <c r="H181" s="256"/>
      <c r="I181" s="256"/>
      <c r="J181" s="256"/>
      <c r="K181" s="256"/>
      <c r="L181" s="256"/>
      <c r="M181" s="256"/>
      <c r="N181" s="256"/>
      <c r="O181" s="256"/>
      <c r="P181" s="256"/>
      <c r="Q181" s="273"/>
      <c r="R181" s="256"/>
      <c r="S181" s="256"/>
      <c r="T181" s="256"/>
      <c r="U181" s="256"/>
      <c r="V181" s="256"/>
      <c r="W181" s="256"/>
      <c r="X181" s="256"/>
      <c r="Y181" s="256"/>
      <c r="Z181" s="256"/>
      <c r="AA181" s="256"/>
      <c r="AB181" s="256"/>
    </row>
    <row r="182" spans="1:28" ht="14.25" customHeight="1" x14ac:dyDescent="0.2">
      <c r="A182" s="256"/>
      <c r="B182" s="256"/>
      <c r="C182" s="273"/>
      <c r="D182" s="256"/>
      <c r="E182" s="256"/>
      <c r="F182" s="256"/>
      <c r="G182" s="256"/>
      <c r="H182" s="256"/>
      <c r="I182" s="256"/>
      <c r="J182" s="256"/>
      <c r="K182" s="256"/>
      <c r="L182" s="256"/>
      <c r="M182" s="256"/>
      <c r="N182" s="256"/>
      <c r="O182" s="256"/>
      <c r="P182" s="256"/>
      <c r="Q182" s="273"/>
      <c r="R182" s="256"/>
      <c r="S182" s="256"/>
      <c r="T182" s="256"/>
      <c r="U182" s="256"/>
      <c r="V182" s="256"/>
      <c r="W182" s="256"/>
      <c r="X182" s="256"/>
      <c r="Y182" s="256"/>
      <c r="Z182" s="256"/>
      <c r="AA182" s="256"/>
      <c r="AB182" s="256"/>
    </row>
    <row r="183" spans="1:28" ht="14.25" customHeight="1" x14ac:dyDescent="0.2">
      <c r="A183" s="256"/>
      <c r="B183" s="256"/>
      <c r="C183" s="273"/>
      <c r="D183" s="256"/>
      <c r="E183" s="256"/>
      <c r="F183" s="256"/>
      <c r="G183" s="256"/>
      <c r="H183" s="256"/>
      <c r="I183" s="256"/>
      <c r="J183" s="256"/>
      <c r="K183" s="256"/>
      <c r="L183" s="256"/>
      <c r="M183" s="256"/>
      <c r="N183" s="256"/>
      <c r="O183" s="256"/>
      <c r="P183" s="256"/>
      <c r="Q183" s="273"/>
      <c r="R183" s="256"/>
      <c r="S183" s="256"/>
      <c r="T183" s="256"/>
      <c r="U183" s="256"/>
      <c r="V183" s="256"/>
      <c r="W183" s="256"/>
      <c r="X183" s="256"/>
      <c r="Y183" s="256"/>
      <c r="Z183" s="256"/>
      <c r="AA183" s="256"/>
      <c r="AB183" s="256"/>
    </row>
    <row r="184" spans="1:28" ht="14.25" customHeight="1" x14ac:dyDescent="0.2">
      <c r="A184" s="256"/>
      <c r="B184" s="256"/>
      <c r="C184" s="273"/>
      <c r="D184" s="256"/>
      <c r="E184" s="256"/>
      <c r="F184" s="256"/>
      <c r="G184" s="256"/>
      <c r="H184" s="256"/>
      <c r="I184" s="256"/>
      <c r="J184" s="256"/>
      <c r="K184" s="256"/>
      <c r="L184" s="256"/>
      <c r="M184" s="256"/>
      <c r="N184" s="256"/>
      <c r="O184" s="256"/>
      <c r="P184" s="256"/>
      <c r="Q184" s="273"/>
      <c r="R184" s="256"/>
      <c r="S184" s="256"/>
      <c r="T184" s="256"/>
      <c r="U184" s="256"/>
      <c r="V184" s="256"/>
      <c r="W184" s="256"/>
      <c r="X184" s="256"/>
      <c r="Y184" s="256"/>
      <c r="Z184" s="256"/>
      <c r="AA184" s="256"/>
      <c r="AB184" s="256"/>
    </row>
    <row r="185" spans="1:28" ht="14.25" customHeight="1" x14ac:dyDescent="0.2">
      <c r="A185" s="256"/>
      <c r="B185" s="256"/>
      <c r="C185" s="273"/>
      <c r="D185" s="256"/>
      <c r="E185" s="256"/>
      <c r="F185" s="256"/>
      <c r="G185" s="256"/>
      <c r="H185" s="256"/>
      <c r="I185" s="256"/>
      <c r="J185" s="256"/>
      <c r="K185" s="256"/>
      <c r="L185" s="256"/>
      <c r="M185" s="256"/>
      <c r="N185" s="256"/>
      <c r="O185" s="256"/>
      <c r="P185" s="256"/>
      <c r="Q185" s="273"/>
      <c r="R185" s="256"/>
      <c r="S185" s="256"/>
      <c r="T185" s="256"/>
      <c r="U185" s="256"/>
      <c r="V185" s="256"/>
      <c r="W185" s="256"/>
      <c r="X185" s="256"/>
      <c r="Y185" s="256"/>
      <c r="Z185" s="256"/>
      <c r="AA185" s="256"/>
      <c r="AB185" s="256"/>
    </row>
    <row r="186" spans="1:28" ht="14.25" customHeight="1" x14ac:dyDescent="0.2">
      <c r="A186" s="256"/>
      <c r="B186" s="256"/>
      <c r="C186" s="273"/>
      <c r="D186" s="256"/>
      <c r="E186" s="256"/>
      <c r="F186" s="256"/>
      <c r="G186" s="256"/>
      <c r="H186" s="256"/>
      <c r="I186" s="256"/>
      <c r="J186" s="256"/>
      <c r="K186" s="256"/>
      <c r="L186" s="256"/>
      <c r="M186" s="256"/>
      <c r="N186" s="256"/>
      <c r="O186" s="256"/>
      <c r="P186" s="256"/>
      <c r="Q186" s="273"/>
      <c r="R186" s="256"/>
      <c r="S186" s="256"/>
      <c r="T186" s="256"/>
      <c r="U186" s="256"/>
      <c r="V186" s="256"/>
      <c r="W186" s="256"/>
      <c r="X186" s="256"/>
      <c r="Y186" s="256"/>
      <c r="Z186" s="256"/>
      <c r="AA186" s="256"/>
      <c r="AB186" s="256"/>
    </row>
    <row r="187" spans="1:28" ht="14.25" customHeight="1" x14ac:dyDescent="0.2">
      <c r="A187" s="256"/>
      <c r="B187" s="256"/>
      <c r="C187" s="273"/>
      <c r="D187" s="256"/>
      <c r="E187" s="256"/>
      <c r="F187" s="256"/>
      <c r="G187" s="256"/>
      <c r="H187" s="256"/>
      <c r="I187" s="256"/>
      <c r="J187" s="256"/>
      <c r="K187" s="256"/>
      <c r="L187" s="256"/>
      <c r="M187" s="256"/>
      <c r="N187" s="256"/>
      <c r="O187" s="256"/>
      <c r="P187" s="256"/>
      <c r="Q187" s="273"/>
      <c r="R187" s="256"/>
      <c r="S187" s="256"/>
      <c r="T187" s="256"/>
      <c r="U187" s="256"/>
      <c r="V187" s="256"/>
      <c r="W187" s="256"/>
      <c r="X187" s="256"/>
      <c r="Y187" s="256"/>
      <c r="Z187" s="256"/>
      <c r="AA187" s="256"/>
      <c r="AB187" s="256"/>
    </row>
    <row r="188" spans="1:28" ht="14.25" customHeight="1" x14ac:dyDescent="0.2">
      <c r="A188" s="256"/>
      <c r="B188" s="256"/>
      <c r="C188" s="273"/>
      <c r="D188" s="256"/>
      <c r="E188" s="256"/>
      <c r="F188" s="256"/>
      <c r="G188" s="256"/>
      <c r="H188" s="256"/>
      <c r="I188" s="256"/>
      <c r="J188" s="256"/>
      <c r="K188" s="256"/>
      <c r="L188" s="256"/>
      <c r="M188" s="256"/>
      <c r="N188" s="256"/>
      <c r="O188" s="256"/>
      <c r="P188" s="256"/>
      <c r="Q188" s="273"/>
      <c r="R188" s="256"/>
      <c r="S188" s="256"/>
      <c r="T188" s="256"/>
      <c r="U188" s="256"/>
      <c r="V188" s="256"/>
      <c r="W188" s="256"/>
      <c r="X188" s="256"/>
      <c r="Y188" s="256"/>
      <c r="Z188" s="256"/>
      <c r="AA188" s="256"/>
      <c r="AB188" s="256"/>
    </row>
    <row r="189" spans="1:28" ht="14.25" customHeight="1" x14ac:dyDescent="0.2">
      <c r="A189" s="256"/>
      <c r="B189" s="256"/>
      <c r="C189" s="273"/>
      <c r="D189" s="256"/>
      <c r="E189" s="256"/>
      <c r="F189" s="256"/>
      <c r="G189" s="256"/>
      <c r="H189" s="256"/>
      <c r="I189" s="256"/>
      <c r="J189" s="256"/>
      <c r="K189" s="256"/>
      <c r="L189" s="256"/>
      <c r="M189" s="256"/>
      <c r="N189" s="256"/>
      <c r="O189" s="256"/>
      <c r="P189" s="256"/>
      <c r="Q189" s="273"/>
      <c r="R189" s="256"/>
      <c r="S189" s="256"/>
      <c r="T189" s="256"/>
      <c r="U189" s="256"/>
      <c r="V189" s="256"/>
      <c r="W189" s="256"/>
      <c r="X189" s="256"/>
      <c r="Y189" s="256"/>
      <c r="Z189" s="256"/>
      <c r="AA189" s="256"/>
      <c r="AB189" s="256"/>
    </row>
    <row r="190" spans="1:28" ht="14.25" customHeight="1" x14ac:dyDescent="0.2">
      <c r="A190" s="256"/>
      <c r="B190" s="256"/>
      <c r="C190" s="273"/>
      <c r="D190" s="256"/>
      <c r="E190" s="256"/>
      <c r="F190" s="256"/>
      <c r="G190" s="256"/>
      <c r="H190" s="256"/>
      <c r="I190" s="256"/>
      <c r="J190" s="256"/>
      <c r="K190" s="256"/>
      <c r="L190" s="256"/>
      <c r="M190" s="256"/>
      <c r="N190" s="256"/>
      <c r="O190" s="256"/>
      <c r="P190" s="256"/>
      <c r="Q190" s="273"/>
      <c r="R190" s="256"/>
      <c r="S190" s="256"/>
      <c r="T190" s="256"/>
      <c r="U190" s="256"/>
      <c r="V190" s="256"/>
      <c r="W190" s="256"/>
      <c r="X190" s="256"/>
      <c r="Y190" s="256"/>
      <c r="Z190" s="256"/>
      <c r="AA190" s="256"/>
      <c r="AB190" s="256"/>
    </row>
    <row r="191" spans="1:28" ht="14.25" customHeight="1" x14ac:dyDescent="0.2">
      <c r="A191" s="256"/>
      <c r="B191" s="256"/>
      <c r="C191" s="273"/>
      <c r="D191" s="256"/>
      <c r="E191" s="256"/>
      <c r="F191" s="256"/>
      <c r="G191" s="256"/>
      <c r="H191" s="256"/>
      <c r="I191" s="256"/>
      <c r="J191" s="256"/>
      <c r="K191" s="256"/>
      <c r="L191" s="256"/>
      <c r="M191" s="256"/>
      <c r="N191" s="256"/>
      <c r="O191" s="256"/>
      <c r="P191" s="256"/>
      <c r="Q191" s="273"/>
      <c r="R191" s="256"/>
      <c r="S191" s="256"/>
      <c r="T191" s="256"/>
      <c r="U191" s="256"/>
      <c r="V191" s="256"/>
      <c r="W191" s="256"/>
      <c r="X191" s="256"/>
      <c r="Y191" s="256"/>
      <c r="Z191" s="256"/>
      <c r="AA191" s="256"/>
      <c r="AB191" s="256"/>
    </row>
    <row r="192" spans="1:28" ht="14.25" customHeight="1" x14ac:dyDescent="0.2">
      <c r="A192" s="256"/>
      <c r="B192" s="256"/>
      <c r="C192" s="273"/>
      <c r="D192" s="256"/>
      <c r="E192" s="256"/>
      <c r="F192" s="256"/>
      <c r="G192" s="256"/>
      <c r="H192" s="256"/>
      <c r="I192" s="256"/>
      <c r="J192" s="256"/>
      <c r="K192" s="256"/>
      <c r="L192" s="256"/>
      <c r="M192" s="256"/>
      <c r="N192" s="256"/>
      <c r="O192" s="256"/>
      <c r="P192" s="256"/>
      <c r="Q192" s="273"/>
      <c r="R192" s="256"/>
      <c r="S192" s="256"/>
      <c r="T192" s="256"/>
      <c r="U192" s="256"/>
      <c r="V192" s="256"/>
      <c r="W192" s="256"/>
      <c r="X192" s="256"/>
      <c r="Y192" s="256"/>
      <c r="Z192" s="256"/>
      <c r="AA192" s="256"/>
      <c r="AB192" s="256"/>
    </row>
    <row r="193" spans="1:28" ht="14.25" customHeight="1" x14ac:dyDescent="0.2">
      <c r="A193" s="256"/>
      <c r="B193" s="256"/>
      <c r="C193" s="273"/>
      <c r="D193" s="256"/>
      <c r="E193" s="256"/>
      <c r="F193" s="256"/>
      <c r="G193" s="256"/>
      <c r="H193" s="256"/>
      <c r="I193" s="256"/>
      <c r="J193" s="256"/>
      <c r="K193" s="256"/>
      <c r="L193" s="256"/>
      <c r="M193" s="256"/>
      <c r="N193" s="256"/>
      <c r="O193" s="256"/>
      <c r="P193" s="256"/>
      <c r="Q193" s="273"/>
      <c r="R193" s="256"/>
      <c r="S193" s="256"/>
      <c r="T193" s="256"/>
      <c r="U193" s="256"/>
      <c r="V193" s="256"/>
      <c r="W193" s="256"/>
      <c r="X193" s="256"/>
      <c r="Y193" s="256"/>
      <c r="Z193" s="256"/>
      <c r="AA193" s="256"/>
      <c r="AB193" s="256"/>
    </row>
    <row r="194" spans="1:28" ht="14.25" customHeight="1" x14ac:dyDescent="0.2">
      <c r="A194" s="256"/>
      <c r="B194" s="256"/>
      <c r="C194" s="273"/>
      <c r="D194" s="256"/>
      <c r="E194" s="256"/>
      <c r="F194" s="256"/>
      <c r="G194" s="256"/>
      <c r="H194" s="256"/>
      <c r="I194" s="256"/>
      <c r="J194" s="256"/>
      <c r="K194" s="256"/>
      <c r="L194" s="256"/>
      <c r="M194" s="256"/>
      <c r="N194" s="256"/>
      <c r="O194" s="256"/>
      <c r="P194" s="256"/>
      <c r="Q194" s="273"/>
      <c r="R194" s="256"/>
      <c r="S194" s="256"/>
      <c r="T194" s="256"/>
      <c r="U194" s="256"/>
      <c r="V194" s="256"/>
      <c r="W194" s="256"/>
      <c r="X194" s="256"/>
      <c r="Y194" s="256"/>
      <c r="Z194" s="256"/>
      <c r="AA194" s="256"/>
      <c r="AB194" s="256"/>
    </row>
    <row r="195" spans="1:28" ht="14.25" customHeight="1" x14ac:dyDescent="0.2">
      <c r="A195" s="256"/>
      <c r="B195" s="256"/>
      <c r="C195" s="273"/>
      <c r="D195" s="256"/>
      <c r="E195" s="256"/>
      <c r="F195" s="256"/>
      <c r="G195" s="256"/>
      <c r="H195" s="256"/>
      <c r="I195" s="256"/>
      <c r="J195" s="256"/>
      <c r="K195" s="256"/>
      <c r="L195" s="256"/>
      <c r="M195" s="256"/>
      <c r="N195" s="256"/>
      <c r="O195" s="256"/>
      <c r="P195" s="256"/>
      <c r="Q195" s="273"/>
      <c r="R195" s="256"/>
      <c r="S195" s="256"/>
      <c r="T195" s="256"/>
      <c r="U195" s="256"/>
      <c r="V195" s="256"/>
      <c r="W195" s="256"/>
      <c r="X195" s="256"/>
      <c r="Y195" s="256"/>
      <c r="Z195" s="256"/>
      <c r="AA195" s="256"/>
      <c r="AB195" s="256"/>
    </row>
    <row r="196" spans="1:28" ht="14.25" customHeight="1" x14ac:dyDescent="0.2">
      <c r="A196" s="256"/>
      <c r="B196" s="256"/>
      <c r="C196" s="273"/>
      <c r="D196" s="256"/>
      <c r="E196" s="256"/>
      <c r="F196" s="256"/>
      <c r="G196" s="256"/>
      <c r="H196" s="256"/>
      <c r="I196" s="256"/>
      <c r="J196" s="256"/>
      <c r="K196" s="256"/>
      <c r="L196" s="256"/>
      <c r="M196" s="256"/>
      <c r="N196" s="256"/>
      <c r="O196" s="256"/>
      <c r="P196" s="256"/>
      <c r="Q196" s="273"/>
      <c r="R196" s="256"/>
      <c r="S196" s="256"/>
      <c r="T196" s="256"/>
      <c r="U196" s="256"/>
      <c r="V196" s="256"/>
      <c r="W196" s="256"/>
      <c r="X196" s="256"/>
      <c r="Y196" s="256"/>
      <c r="Z196" s="256"/>
      <c r="AA196" s="256"/>
      <c r="AB196" s="256"/>
    </row>
    <row r="197" spans="1:28" ht="14.25" customHeight="1" x14ac:dyDescent="0.2">
      <c r="A197" s="256"/>
      <c r="B197" s="256"/>
      <c r="C197" s="273"/>
      <c r="D197" s="256"/>
      <c r="E197" s="256"/>
      <c r="F197" s="256"/>
      <c r="G197" s="256"/>
      <c r="H197" s="256"/>
      <c r="I197" s="256"/>
      <c r="J197" s="256"/>
      <c r="K197" s="256"/>
      <c r="L197" s="256"/>
      <c r="M197" s="256"/>
      <c r="N197" s="256"/>
      <c r="O197" s="256"/>
      <c r="P197" s="256"/>
      <c r="Q197" s="273"/>
      <c r="R197" s="256"/>
      <c r="S197" s="256"/>
      <c r="T197" s="256"/>
      <c r="U197" s="256"/>
      <c r="V197" s="256"/>
      <c r="W197" s="256"/>
      <c r="X197" s="256"/>
      <c r="Y197" s="256"/>
      <c r="Z197" s="256"/>
      <c r="AA197" s="256"/>
      <c r="AB197" s="256"/>
    </row>
    <row r="198" spans="1:28" ht="14.25" customHeight="1" x14ac:dyDescent="0.2">
      <c r="A198" s="256"/>
      <c r="B198" s="256"/>
      <c r="C198" s="273"/>
      <c r="D198" s="256"/>
      <c r="E198" s="256"/>
      <c r="F198" s="256"/>
      <c r="G198" s="256"/>
      <c r="H198" s="256"/>
      <c r="I198" s="256"/>
      <c r="J198" s="256"/>
      <c r="K198" s="256"/>
      <c r="L198" s="256"/>
      <c r="M198" s="256"/>
      <c r="N198" s="256"/>
      <c r="O198" s="256"/>
      <c r="P198" s="256"/>
      <c r="Q198" s="273"/>
      <c r="R198" s="256"/>
      <c r="S198" s="256"/>
      <c r="T198" s="256"/>
      <c r="U198" s="256"/>
      <c r="V198" s="256"/>
      <c r="W198" s="256"/>
      <c r="X198" s="256"/>
      <c r="Y198" s="256"/>
      <c r="Z198" s="256"/>
      <c r="AA198" s="256"/>
      <c r="AB198" s="256"/>
    </row>
    <row r="199" spans="1:28" ht="14.25" customHeight="1" x14ac:dyDescent="0.2">
      <c r="A199" s="256"/>
      <c r="B199" s="256"/>
      <c r="C199" s="273"/>
      <c r="D199" s="256"/>
      <c r="E199" s="256"/>
      <c r="F199" s="256"/>
      <c r="G199" s="256"/>
      <c r="H199" s="256"/>
      <c r="I199" s="256"/>
      <c r="J199" s="256"/>
      <c r="K199" s="256"/>
      <c r="L199" s="256"/>
      <c r="M199" s="256"/>
      <c r="N199" s="256"/>
      <c r="O199" s="256"/>
      <c r="P199" s="256"/>
      <c r="Q199" s="273"/>
      <c r="R199" s="256"/>
      <c r="S199" s="256"/>
      <c r="T199" s="256"/>
      <c r="U199" s="256"/>
      <c r="V199" s="256"/>
      <c r="W199" s="256"/>
      <c r="X199" s="256"/>
      <c r="Y199" s="256"/>
      <c r="Z199" s="256"/>
      <c r="AA199" s="256"/>
      <c r="AB199" s="256"/>
    </row>
    <row r="200" spans="1:28" ht="14.25" customHeight="1" x14ac:dyDescent="0.2">
      <c r="A200" s="256"/>
      <c r="B200" s="256"/>
      <c r="C200" s="273"/>
      <c r="D200" s="256"/>
      <c r="E200" s="256"/>
      <c r="F200" s="256"/>
      <c r="G200" s="256"/>
      <c r="H200" s="256"/>
      <c r="I200" s="256"/>
      <c r="J200" s="256"/>
      <c r="K200" s="256"/>
      <c r="L200" s="256"/>
      <c r="M200" s="256"/>
      <c r="N200" s="256"/>
      <c r="O200" s="256"/>
      <c r="P200" s="256"/>
      <c r="Q200" s="273"/>
      <c r="R200" s="256"/>
      <c r="S200" s="256"/>
      <c r="T200" s="256"/>
      <c r="U200" s="256"/>
      <c r="V200" s="256"/>
      <c r="W200" s="256"/>
      <c r="X200" s="256"/>
      <c r="Y200" s="256"/>
      <c r="Z200" s="256"/>
      <c r="AA200" s="256"/>
      <c r="AB200" s="256"/>
    </row>
    <row r="201" spans="1:28" ht="14.25" customHeight="1" x14ac:dyDescent="0.2">
      <c r="A201" s="256"/>
      <c r="B201" s="256"/>
      <c r="C201" s="273"/>
      <c r="D201" s="256"/>
      <c r="E201" s="256"/>
      <c r="F201" s="256"/>
      <c r="G201" s="256"/>
      <c r="H201" s="256"/>
      <c r="I201" s="256"/>
      <c r="J201" s="256"/>
      <c r="K201" s="256"/>
      <c r="L201" s="256"/>
      <c r="M201" s="256"/>
      <c r="N201" s="256"/>
      <c r="O201" s="256"/>
      <c r="P201" s="256"/>
      <c r="Q201" s="273"/>
      <c r="R201" s="256"/>
      <c r="S201" s="256"/>
      <c r="T201" s="256"/>
      <c r="U201" s="256"/>
      <c r="V201" s="256"/>
      <c r="W201" s="256"/>
      <c r="X201" s="256"/>
      <c r="Y201" s="256"/>
      <c r="Z201" s="256"/>
      <c r="AA201" s="256"/>
      <c r="AB201" s="256"/>
    </row>
    <row r="202" spans="1:28" ht="14.25" customHeight="1" x14ac:dyDescent="0.2">
      <c r="A202" s="256"/>
      <c r="B202" s="256"/>
      <c r="C202" s="273"/>
      <c r="D202" s="256"/>
      <c r="E202" s="256"/>
      <c r="F202" s="256"/>
      <c r="G202" s="256"/>
      <c r="H202" s="256"/>
      <c r="I202" s="256"/>
      <c r="J202" s="256"/>
      <c r="K202" s="256"/>
      <c r="L202" s="256"/>
      <c r="M202" s="256"/>
      <c r="N202" s="256"/>
      <c r="O202" s="256"/>
      <c r="P202" s="256"/>
      <c r="Q202" s="273"/>
      <c r="R202" s="256"/>
      <c r="S202" s="256"/>
      <c r="T202" s="256"/>
      <c r="U202" s="256"/>
      <c r="V202" s="256"/>
      <c r="W202" s="256"/>
      <c r="X202" s="256"/>
      <c r="Y202" s="256"/>
      <c r="Z202" s="256"/>
      <c r="AA202" s="256"/>
      <c r="AB202" s="256"/>
    </row>
    <row r="203" spans="1:28" ht="14.25" customHeight="1" x14ac:dyDescent="0.2">
      <c r="A203" s="256"/>
      <c r="B203" s="256"/>
      <c r="C203" s="273"/>
      <c r="D203" s="256"/>
      <c r="E203" s="256"/>
      <c r="F203" s="256"/>
      <c r="G203" s="256"/>
      <c r="H203" s="256"/>
      <c r="I203" s="256"/>
      <c r="J203" s="256"/>
      <c r="K203" s="256"/>
      <c r="L203" s="256"/>
      <c r="M203" s="256"/>
      <c r="N203" s="256"/>
      <c r="O203" s="256"/>
      <c r="P203" s="256"/>
      <c r="Q203" s="273"/>
      <c r="R203" s="256"/>
      <c r="S203" s="256"/>
      <c r="T203" s="256"/>
      <c r="U203" s="256"/>
      <c r="V203" s="256"/>
      <c r="W203" s="256"/>
      <c r="X203" s="256"/>
      <c r="Y203" s="256"/>
      <c r="Z203" s="256"/>
      <c r="AA203" s="256"/>
      <c r="AB203" s="256"/>
    </row>
    <row r="204" spans="1:28" ht="14.25" customHeight="1" x14ac:dyDescent="0.2">
      <c r="A204" s="256"/>
      <c r="B204" s="256"/>
      <c r="C204" s="273"/>
      <c r="D204" s="256"/>
      <c r="E204" s="256"/>
      <c r="F204" s="256"/>
      <c r="G204" s="256"/>
      <c r="H204" s="256"/>
      <c r="I204" s="256"/>
      <c r="J204" s="256"/>
      <c r="K204" s="256"/>
      <c r="L204" s="256"/>
      <c r="M204" s="256"/>
      <c r="N204" s="256"/>
      <c r="O204" s="256"/>
      <c r="P204" s="256"/>
      <c r="Q204" s="273"/>
      <c r="R204" s="256"/>
      <c r="S204" s="256"/>
      <c r="T204" s="256"/>
      <c r="U204" s="256"/>
      <c r="V204" s="256"/>
      <c r="W204" s="256"/>
      <c r="X204" s="256"/>
      <c r="Y204" s="256"/>
      <c r="Z204" s="256"/>
      <c r="AA204" s="256"/>
      <c r="AB204" s="256"/>
    </row>
    <row r="205" spans="1:28" ht="14.25" customHeight="1" x14ac:dyDescent="0.2">
      <c r="A205" s="256"/>
      <c r="B205" s="256"/>
      <c r="C205" s="273"/>
      <c r="D205" s="256"/>
      <c r="E205" s="256"/>
      <c r="F205" s="256"/>
      <c r="G205" s="256"/>
      <c r="H205" s="256"/>
      <c r="I205" s="256"/>
      <c r="J205" s="256"/>
      <c r="K205" s="256"/>
      <c r="L205" s="256"/>
      <c r="M205" s="256"/>
      <c r="N205" s="256"/>
      <c r="O205" s="256"/>
      <c r="P205" s="256"/>
      <c r="Q205" s="273"/>
      <c r="R205" s="256"/>
      <c r="S205" s="256"/>
      <c r="T205" s="256"/>
      <c r="U205" s="256"/>
      <c r="V205" s="256"/>
      <c r="W205" s="256"/>
      <c r="X205" s="256"/>
      <c r="Y205" s="256"/>
      <c r="Z205" s="256"/>
      <c r="AA205" s="256"/>
      <c r="AB205" s="256"/>
    </row>
    <row r="206" spans="1:28" ht="14.25" customHeight="1" x14ac:dyDescent="0.2">
      <c r="A206" s="256"/>
      <c r="B206" s="256"/>
      <c r="C206" s="273"/>
      <c r="D206" s="256"/>
      <c r="E206" s="256"/>
      <c r="F206" s="256"/>
      <c r="G206" s="256"/>
      <c r="H206" s="256"/>
      <c r="I206" s="256"/>
      <c r="J206" s="256"/>
      <c r="K206" s="256"/>
      <c r="L206" s="256"/>
      <c r="M206" s="256"/>
      <c r="N206" s="256"/>
      <c r="O206" s="256"/>
      <c r="P206" s="256"/>
      <c r="Q206" s="273"/>
      <c r="R206" s="256"/>
      <c r="S206" s="256"/>
      <c r="T206" s="256"/>
      <c r="U206" s="256"/>
      <c r="V206" s="256"/>
      <c r="W206" s="256"/>
      <c r="X206" s="256"/>
      <c r="Y206" s="256"/>
      <c r="Z206" s="256"/>
      <c r="AA206" s="256"/>
      <c r="AB206" s="256"/>
    </row>
    <row r="207" spans="1:28" ht="14.25" customHeight="1" x14ac:dyDescent="0.2">
      <c r="A207" s="256"/>
      <c r="B207" s="256"/>
      <c r="C207" s="273"/>
      <c r="D207" s="256"/>
      <c r="E207" s="256"/>
      <c r="F207" s="256"/>
      <c r="G207" s="256"/>
      <c r="H207" s="256"/>
      <c r="I207" s="256"/>
      <c r="J207" s="256"/>
      <c r="K207" s="256"/>
      <c r="L207" s="256"/>
      <c r="M207" s="256"/>
      <c r="N207" s="256"/>
      <c r="O207" s="256"/>
      <c r="P207" s="256"/>
      <c r="Q207" s="273"/>
      <c r="R207" s="256"/>
      <c r="S207" s="256"/>
      <c r="T207" s="256"/>
      <c r="U207" s="256"/>
      <c r="V207" s="256"/>
      <c r="W207" s="256"/>
      <c r="X207" s="256"/>
      <c r="Y207" s="256"/>
      <c r="Z207" s="256"/>
      <c r="AA207" s="256"/>
      <c r="AB207" s="256"/>
    </row>
    <row r="208" spans="1:28" ht="14.25" customHeight="1" x14ac:dyDescent="0.2">
      <c r="A208" s="256"/>
      <c r="B208" s="256"/>
      <c r="C208" s="273"/>
      <c r="D208" s="256"/>
      <c r="E208" s="256"/>
      <c r="F208" s="256"/>
      <c r="G208" s="256"/>
      <c r="H208" s="256"/>
      <c r="I208" s="256"/>
      <c r="J208" s="256"/>
      <c r="K208" s="256"/>
      <c r="L208" s="256"/>
      <c r="M208" s="256"/>
      <c r="N208" s="256"/>
      <c r="O208" s="256"/>
      <c r="P208" s="256"/>
      <c r="Q208" s="273"/>
      <c r="R208" s="256"/>
      <c r="S208" s="256"/>
      <c r="T208" s="256"/>
      <c r="U208" s="256"/>
      <c r="V208" s="256"/>
      <c r="W208" s="256"/>
      <c r="X208" s="256"/>
      <c r="Y208" s="256"/>
      <c r="Z208" s="256"/>
      <c r="AA208" s="256"/>
      <c r="AB208" s="256"/>
    </row>
    <row r="209" spans="1:28" ht="14.25" customHeight="1" x14ac:dyDescent="0.2">
      <c r="A209" s="256"/>
      <c r="B209" s="256"/>
      <c r="C209" s="273"/>
      <c r="D209" s="256"/>
      <c r="E209" s="256"/>
      <c r="F209" s="256"/>
      <c r="G209" s="256"/>
      <c r="H209" s="256"/>
      <c r="I209" s="256"/>
      <c r="J209" s="256"/>
      <c r="K209" s="256"/>
      <c r="L209" s="256"/>
      <c r="M209" s="256"/>
      <c r="N209" s="256"/>
      <c r="O209" s="256"/>
      <c r="P209" s="256"/>
      <c r="Q209" s="273"/>
      <c r="R209" s="256"/>
      <c r="S209" s="256"/>
      <c r="T209" s="256"/>
      <c r="U209" s="256"/>
      <c r="V209" s="256"/>
      <c r="W209" s="256"/>
      <c r="X209" s="256"/>
      <c r="Y209" s="256"/>
      <c r="Z209" s="256"/>
      <c r="AA209" s="256"/>
      <c r="AB209" s="256"/>
    </row>
    <row r="210" spans="1:28" ht="14.25" customHeight="1" x14ac:dyDescent="0.2">
      <c r="A210" s="256"/>
      <c r="B210" s="256"/>
      <c r="C210" s="273"/>
      <c r="D210" s="256"/>
      <c r="E210" s="256"/>
      <c r="F210" s="256"/>
      <c r="G210" s="256"/>
      <c r="H210" s="256"/>
      <c r="I210" s="256"/>
      <c r="J210" s="256"/>
      <c r="K210" s="256"/>
      <c r="L210" s="256"/>
      <c r="M210" s="256"/>
      <c r="N210" s="256"/>
      <c r="O210" s="256"/>
      <c r="P210" s="256"/>
      <c r="Q210" s="273"/>
      <c r="R210" s="256"/>
      <c r="S210" s="256"/>
      <c r="T210" s="256"/>
      <c r="U210" s="256"/>
      <c r="V210" s="256"/>
      <c r="W210" s="256"/>
      <c r="X210" s="256"/>
      <c r="Y210" s="256"/>
      <c r="Z210" s="256"/>
      <c r="AA210" s="256"/>
      <c r="AB210" s="256"/>
    </row>
    <row r="211" spans="1:28" ht="14.25" customHeight="1" x14ac:dyDescent="0.2">
      <c r="A211" s="256"/>
      <c r="B211" s="256"/>
      <c r="C211" s="273"/>
      <c r="D211" s="256"/>
      <c r="E211" s="256"/>
      <c r="F211" s="256"/>
      <c r="G211" s="256"/>
      <c r="H211" s="256"/>
      <c r="I211" s="256"/>
      <c r="J211" s="256"/>
      <c r="K211" s="256"/>
      <c r="L211" s="256"/>
      <c r="M211" s="256"/>
      <c r="N211" s="256"/>
      <c r="O211" s="256"/>
      <c r="P211" s="256"/>
      <c r="Q211" s="273"/>
      <c r="R211" s="256"/>
      <c r="S211" s="256"/>
      <c r="T211" s="256"/>
      <c r="U211" s="256"/>
      <c r="V211" s="256"/>
      <c r="W211" s="256"/>
      <c r="X211" s="256"/>
      <c r="Y211" s="256"/>
      <c r="Z211" s="256"/>
      <c r="AA211" s="256"/>
      <c r="AB211" s="256"/>
    </row>
    <row r="212" spans="1:28" ht="14.25" customHeight="1" x14ac:dyDescent="0.2">
      <c r="A212" s="256"/>
      <c r="B212" s="256"/>
      <c r="C212" s="273"/>
      <c r="D212" s="256"/>
      <c r="E212" s="256"/>
      <c r="F212" s="256"/>
      <c r="G212" s="256"/>
      <c r="H212" s="256"/>
      <c r="I212" s="256"/>
      <c r="J212" s="256"/>
      <c r="K212" s="256"/>
      <c r="L212" s="256"/>
      <c r="M212" s="256"/>
      <c r="N212" s="256"/>
      <c r="O212" s="256"/>
      <c r="P212" s="256"/>
      <c r="Q212" s="273"/>
      <c r="R212" s="256"/>
      <c r="S212" s="256"/>
      <c r="T212" s="256"/>
      <c r="U212" s="256"/>
      <c r="V212" s="256"/>
      <c r="W212" s="256"/>
      <c r="X212" s="256"/>
      <c r="Y212" s="256"/>
      <c r="Z212" s="256"/>
      <c r="AA212" s="256"/>
      <c r="AB212" s="256"/>
    </row>
    <row r="213" spans="1:28" ht="14.25" customHeight="1" x14ac:dyDescent="0.2">
      <c r="A213" s="256"/>
      <c r="B213" s="256"/>
      <c r="C213" s="273"/>
      <c r="D213" s="256"/>
      <c r="E213" s="256"/>
      <c r="F213" s="256"/>
      <c r="G213" s="256"/>
      <c r="H213" s="256"/>
      <c r="I213" s="256"/>
      <c r="J213" s="256"/>
      <c r="K213" s="256"/>
      <c r="L213" s="256"/>
      <c r="M213" s="256"/>
      <c r="N213" s="256"/>
      <c r="O213" s="256"/>
      <c r="P213" s="256"/>
      <c r="Q213" s="273"/>
      <c r="R213" s="256"/>
      <c r="S213" s="256"/>
      <c r="T213" s="256"/>
      <c r="U213" s="256"/>
      <c r="V213" s="256"/>
      <c r="W213" s="256"/>
      <c r="X213" s="256"/>
      <c r="Y213" s="256"/>
      <c r="Z213" s="256"/>
      <c r="AA213" s="256"/>
      <c r="AB213" s="256"/>
    </row>
    <row r="214" spans="1:28" ht="14.25" customHeight="1" x14ac:dyDescent="0.2">
      <c r="A214" s="256"/>
      <c r="B214" s="256"/>
      <c r="C214" s="273"/>
      <c r="D214" s="256"/>
      <c r="E214" s="256"/>
      <c r="F214" s="256"/>
      <c r="G214" s="256"/>
      <c r="H214" s="256"/>
      <c r="I214" s="256"/>
      <c r="J214" s="256"/>
      <c r="K214" s="256"/>
      <c r="L214" s="256"/>
      <c r="M214" s="256"/>
      <c r="N214" s="256"/>
      <c r="O214" s="256"/>
      <c r="P214" s="256"/>
      <c r="Q214" s="273"/>
      <c r="R214" s="256"/>
      <c r="S214" s="256"/>
      <c r="T214" s="256"/>
      <c r="U214" s="256"/>
      <c r="V214" s="256"/>
      <c r="W214" s="256"/>
      <c r="X214" s="256"/>
      <c r="Y214" s="256"/>
      <c r="Z214" s="256"/>
      <c r="AA214" s="256"/>
      <c r="AB214" s="256"/>
    </row>
    <row r="215" spans="1:28" ht="14.25" customHeight="1" x14ac:dyDescent="0.2">
      <c r="A215" s="256"/>
      <c r="B215" s="256"/>
      <c r="C215" s="273"/>
      <c r="D215" s="256"/>
      <c r="E215" s="256"/>
      <c r="F215" s="256"/>
      <c r="G215" s="256"/>
      <c r="H215" s="256"/>
      <c r="I215" s="256"/>
      <c r="J215" s="256"/>
      <c r="K215" s="256"/>
      <c r="L215" s="256"/>
      <c r="M215" s="256"/>
      <c r="N215" s="256"/>
      <c r="O215" s="256"/>
      <c r="P215" s="256"/>
      <c r="Q215" s="273"/>
      <c r="R215" s="256"/>
      <c r="S215" s="256"/>
      <c r="T215" s="256"/>
      <c r="U215" s="256"/>
      <c r="V215" s="256"/>
      <c r="W215" s="256"/>
      <c r="X215" s="256"/>
      <c r="Y215" s="256"/>
      <c r="Z215" s="256"/>
      <c r="AA215" s="256"/>
      <c r="AB215" s="256"/>
    </row>
    <row r="216" spans="1:28" ht="14.25" customHeight="1" x14ac:dyDescent="0.2">
      <c r="A216" s="256"/>
      <c r="B216" s="256"/>
      <c r="C216" s="273"/>
      <c r="D216" s="256"/>
      <c r="E216" s="256"/>
      <c r="F216" s="256"/>
      <c r="G216" s="256"/>
      <c r="H216" s="256"/>
      <c r="I216" s="256"/>
      <c r="J216" s="256"/>
      <c r="K216" s="256"/>
      <c r="L216" s="256"/>
      <c r="M216" s="256"/>
      <c r="N216" s="256"/>
      <c r="O216" s="256"/>
      <c r="P216" s="256"/>
      <c r="Q216" s="273"/>
      <c r="R216" s="256"/>
      <c r="S216" s="256"/>
      <c r="T216" s="256"/>
      <c r="U216" s="256"/>
      <c r="V216" s="256"/>
      <c r="W216" s="256"/>
      <c r="X216" s="256"/>
      <c r="Y216" s="256"/>
      <c r="Z216" s="256"/>
      <c r="AA216" s="256"/>
      <c r="AB216" s="256"/>
    </row>
    <row r="217" spans="1:28" ht="14.25" customHeight="1" x14ac:dyDescent="0.2">
      <c r="A217" s="256"/>
      <c r="B217" s="256"/>
      <c r="C217" s="273"/>
      <c r="D217" s="256"/>
      <c r="E217" s="256"/>
      <c r="F217" s="256"/>
      <c r="G217" s="256"/>
      <c r="H217" s="256"/>
      <c r="I217" s="256"/>
      <c r="J217" s="256"/>
      <c r="K217" s="256"/>
      <c r="L217" s="256"/>
      <c r="M217" s="256"/>
      <c r="N217" s="256"/>
      <c r="O217" s="256"/>
      <c r="P217" s="256"/>
      <c r="Q217" s="273"/>
      <c r="R217" s="256"/>
      <c r="S217" s="256"/>
      <c r="T217" s="256"/>
      <c r="U217" s="256"/>
      <c r="V217" s="256"/>
      <c r="W217" s="256"/>
      <c r="X217" s="256"/>
      <c r="Y217" s="256"/>
      <c r="Z217" s="256"/>
      <c r="AA217" s="256"/>
      <c r="AB217" s="256"/>
    </row>
    <row r="218" spans="1:28" ht="14.25" customHeight="1" x14ac:dyDescent="0.2">
      <c r="A218" s="256"/>
      <c r="B218" s="256"/>
      <c r="C218" s="273"/>
      <c r="D218" s="256"/>
      <c r="E218" s="256"/>
      <c r="F218" s="256"/>
      <c r="G218" s="256"/>
      <c r="H218" s="256"/>
      <c r="I218" s="256"/>
      <c r="J218" s="256"/>
      <c r="K218" s="256"/>
      <c r="L218" s="256"/>
      <c r="M218" s="256"/>
      <c r="N218" s="256"/>
      <c r="O218" s="256"/>
      <c r="P218" s="256"/>
      <c r="Q218" s="273"/>
      <c r="R218" s="256"/>
      <c r="S218" s="256"/>
      <c r="T218" s="256"/>
      <c r="U218" s="256"/>
      <c r="V218" s="256"/>
      <c r="W218" s="256"/>
      <c r="X218" s="256"/>
      <c r="Y218" s="256"/>
      <c r="Z218" s="256"/>
      <c r="AA218" s="256"/>
      <c r="AB218" s="256"/>
    </row>
    <row r="219" spans="1:28" ht="14.25" customHeight="1" x14ac:dyDescent="0.2">
      <c r="A219" s="256"/>
      <c r="B219" s="256"/>
      <c r="C219" s="273"/>
      <c r="D219" s="256"/>
      <c r="E219" s="256"/>
      <c r="F219" s="256"/>
      <c r="G219" s="256"/>
      <c r="H219" s="256"/>
      <c r="I219" s="256"/>
      <c r="J219" s="256"/>
      <c r="K219" s="256"/>
      <c r="L219" s="256"/>
      <c r="M219" s="256"/>
      <c r="N219" s="256"/>
      <c r="O219" s="256"/>
      <c r="P219" s="256"/>
      <c r="Q219" s="273"/>
      <c r="R219" s="256"/>
      <c r="S219" s="256"/>
      <c r="T219" s="256"/>
      <c r="U219" s="256"/>
      <c r="V219" s="256"/>
      <c r="W219" s="256"/>
      <c r="X219" s="256"/>
      <c r="Y219" s="256"/>
      <c r="Z219" s="256"/>
      <c r="AA219" s="256"/>
      <c r="AB219" s="256"/>
    </row>
    <row r="220" spans="1:28" ht="14.25" customHeight="1" x14ac:dyDescent="0.2">
      <c r="A220" s="256"/>
      <c r="B220" s="256"/>
      <c r="C220" s="273"/>
      <c r="D220" s="256"/>
      <c r="E220" s="256"/>
      <c r="F220" s="256"/>
      <c r="G220" s="256"/>
      <c r="H220" s="256"/>
      <c r="I220" s="256"/>
      <c r="J220" s="256"/>
      <c r="K220" s="256"/>
      <c r="L220" s="256"/>
      <c r="M220" s="256"/>
      <c r="N220" s="256"/>
      <c r="O220" s="256"/>
      <c r="P220" s="256"/>
      <c r="Q220" s="273"/>
      <c r="R220" s="256"/>
      <c r="S220" s="256"/>
      <c r="T220" s="256"/>
      <c r="U220" s="256"/>
      <c r="V220" s="256"/>
      <c r="W220" s="256"/>
      <c r="X220" s="256"/>
      <c r="Y220" s="256"/>
      <c r="Z220" s="256"/>
      <c r="AA220" s="256"/>
      <c r="AB220" s="256"/>
    </row>
    <row r="221" spans="1:28" ht="14.25" customHeight="1" x14ac:dyDescent="0.2">
      <c r="A221" s="256"/>
      <c r="B221" s="274"/>
      <c r="C221" s="275"/>
      <c r="D221" s="256"/>
      <c r="E221" s="256"/>
      <c r="F221" s="256"/>
      <c r="G221" s="256"/>
      <c r="H221" s="256"/>
      <c r="I221" s="256"/>
      <c r="J221" s="256"/>
      <c r="K221" s="256"/>
      <c r="L221" s="256"/>
      <c r="M221" s="256"/>
      <c r="N221" s="256"/>
      <c r="O221" s="256"/>
      <c r="P221" s="256"/>
      <c r="Q221" s="273"/>
      <c r="R221" s="256"/>
      <c r="S221" s="256"/>
      <c r="T221" s="256"/>
      <c r="U221" s="256"/>
      <c r="V221" s="256"/>
      <c r="W221" s="256"/>
      <c r="X221" s="256"/>
      <c r="Y221" s="256"/>
      <c r="Z221" s="256"/>
      <c r="AA221" s="256"/>
      <c r="AB221" s="256"/>
    </row>
    <row r="222" spans="1:28" ht="14.25" customHeight="1" x14ac:dyDescent="0.2">
      <c r="A222" s="256"/>
      <c r="B222" s="274"/>
      <c r="C222" s="275"/>
      <c r="D222" s="274"/>
      <c r="E222" s="274"/>
      <c r="F222" s="274"/>
      <c r="G222" s="274"/>
      <c r="H222" s="274"/>
      <c r="I222" s="274"/>
      <c r="J222" s="256"/>
      <c r="K222" s="256"/>
      <c r="L222" s="256"/>
      <c r="M222" s="256"/>
      <c r="N222" s="256"/>
      <c r="O222" s="256"/>
      <c r="P222" s="256"/>
      <c r="Q222" s="273"/>
      <c r="R222" s="256"/>
      <c r="S222" s="256"/>
      <c r="T222" s="256"/>
      <c r="U222" s="256"/>
      <c r="V222" s="256"/>
      <c r="W222" s="256"/>
      <c r="X222" s="256"/>
      <c r="Y222" s="256"/>
      <c r="Z222" s="256"/>
      <c r="AA222" s="256"/>
      <c r="AB222" s="256"/>
    </row>
    <row r="223" spans="1:28" ht="14.25" customHeight="1" x14ac:dyDescent="0.2">
      <c r="A223" s="256"/>
      <c r="B223" s="274"/>
      <c r="C223" s="275"/>
      <c r="D223" s="274"/>
      <c r="E223" s="274"/>
      <c r="F223" s="274"/>
      <c r="G223" s="274"/>
      <c r="H223" s="274"/>
      <c r="I223" s="274"/>
      <c r="J223" s="256"/>
      <c r="K223" s="256"/>
      <c r="L223" s="256"/>
      <c r="M223" s="256"/>
      <c r="N223" s="256"/>
      <c r="O223" s="256"/>
      <c r="P223" s="256"/>
      <c r="Q223" s="273"/>
      <c r="R223" s="256"/>
      <c r="S223" s="256"/>
      <c r="T223" s="256"/>
      <c r="U223" s="256"/>
      <c r="V223" s="256"/>
      <c r="W223" s="256"/>
      <c r="X223" s="256"/>
      <c r="Y223" s="256"/>
      <c r="Z223" s="256"/>
      <c r="AA223" s="256"/>
      <c r="AB223" s="256"/>
    </row>
    <row r="224" spans="1:28" ht="14.25" customHeight="1" x14ac:dyDescent="0.2">
      <c r="A224" s="256"/>
      <c r="B224" s="274"/>
      <c r="C224" s="275"/>
      <c r="D224" s="274"/>
      <c r="E224" s="274"/>
      <c r="F224" s="274"/>
      <c r="G224" s="274"/>
      <c r="H224" s="274"/>
      <c r="I224" s="274"/>
      <c r="J224" s="256"/>
      <c r="K224" s="256"/>
      <c r="L224" s="256"/>
      <c r="M224" s="256"/>
      <c r="N224" s="256"/>
      <c r="O224" s="256"/>
      <c r="P224" s="256"/>
      <c r="Q224" s="273"/>
      <c r="R224" s="256"/>
      <c r="S224" s="256"/>
      <c r="T224" s="256"/>
      <c r="U224" s="256"/>
      <c r="V224" s="256"/>
      <c r="W224" s="256"/>
      <c r="X224" s="256"/>
      <c r="Y224" s="256"/>
      <c r="Z224" s="256"/>
      <c r="AA224" s="256"/>
      <c r="AB224" s="256"/>
    </row>
    <row r="225" spans="1:28" ht="14.25" customHeight="1" x14ac:dyDescent="0.2">
      <c r="A225" s="256"/>
      <c r="B225" s="274"/>
      <c r="C225" s="275"/>
      <c r="D225" s="274"/>
      <c r="E225" s="274"/>
      <c r="F225" s="274"/>
      <c r="G225" s="274"/>
      <c r="H225" s="274"/>
      <c r="I225" s="274"/>
      <c r="J225" s="256"/>
      <c r="K225" s="256"/>
      <c r="L225" s="256"/>
      <c r="M225" s="256"/>
      <c r="N225" s="256"/>
      <c r="O225" s="256"/>
      <c r="P225" s="256"/>
      <c r="Q225" s="273"/>
      <c r="R225" s="256"/>
      <c r="S225" s="256"/>
      <c r="T225" s="256"/>
      <c r="U225" s="256"/>
      <c r="V225" s="256"/>
      <c r="W225" s="256"/>
      <c r="X225" s="256"/>
      <c r="Y225" s="256"/>
      <c r="Z225" s="256"/>
      <c r="AA225" s="256"/>
      <c r="AB225" s="256"/>
    </row>
    <row r="226" spans="1:28" ht="14.25" customHeight="1" x14ac:dyDescent="0.2">
      <c r="A226" s="256"/>
      <c r="B226" s="274"/>
      <c r="C226" s="275"/>
      <c r="D226" s="274"/>
      <c r="E226" s="274"/>
      <c r="F226" s="274"/>
      <c r="G226" s="274"/>
      <c r="H226" s="274"/>
      <c r="I226" s="274"/>
      <c r="J226" s="256"/>
      <c r="K226" s="256"/>
      <c r="L226" s="256"/>
      <c r="M226" s="256"/>
      <c r="N226" s="256"/>
      <c r="O226" s="256"/>
      <c r="P226" s="256"/>
      <c r="Q226" s="273"/>
      <c r="R226" s="256"/>
      <c r="S226" s="256"/>
      <c r="T226" s="256"/>
      <c r="U226" s="256"/>
      <c r="V226" s="256"/>
      <c r="W226" s="256"/>
      <c r="X226" s="256"/>
      <c r="Y226" s="256"/>
      <c r="Z226" s="256"/>
      <c r="AA226" s="256"/>
      <c r="AB226" s="256"/>
    </row>
    <row r="227" spans="1:28" ht="14.25" customHeight="1" x14ac:dyDescent="0.2">
      <c r="A227" s="256"/>
      <c r="B227" s="274"/>
      <c r="C227" s="275"/>
      <c r="D227" s="274"/>
      <c r="E227" s="274"/>
      <c r="F227" s="274"/>
      <c r="G227" s="274"/>
      <c r="H227" s="274"/>
      <c r="I227" s="274"/>
      <c r="J227" s="256"/>
      <c r="K227" s="256"/>
      <c r="L227" s="256"/>
      <c r="M227" s="256"/>
      <c r="N227" s="256"/>
      <c r="O227" s="256"/>
      <c r="P227" s="256"/>
      <c r="Q227" s="273"/>
      <c r="R227" s="256"/>
      <c r="S227" s="256"/>
      <c r="T227" s="256"/>
      <c r="U227" s="256"/>
      <c r="V227" s="256"/>
      <c r="W227" s="256"/>
      <c r="X227" s="256"/>
      <c r="Y227" s="256"/>
      <c r="Z227" s="256"/>
      <c r="AA227" s="256"/>
      <c r="AB227" s="256"/>
    </row>
    <row r="228" spans="1:28" ht="14.25" customHeight="1" x14ac:dyDescent="0.2">
      <c r="A228" s="256"/>
      <c r="B228" s="274"/>
      <c r="C228" s="275"/>
      <c r="D228" s="274"/>
      <c r="E228" s="274"/>
      <c r="F228" s="274"/>
      <c r="G228" s="274"/>
      <c r="H228" s="274"/>
      <c r="I228" s="274"/>
      <c r="J228" s="256"/>
      <c r="K228" s="256"/>
      <c r="L228" s="256"/>
      <c r="M228" s="256"/>
      <c r="N228" s="256"/>
      <c r="O228" s="256"/>
      <c r="P228" s="256"/>
      <c r="Q228" s="273"/>
      <c r="R228" s="256"/>
      <c r="S228" s="256"/>
      <c r="T228" s="256"/>
      <c r="U228" s="256"/>
      <c r="V228" s="256"/>
      <c r="W228" s="256"/>
      <c r="X228" s="256"/>
      <c r="Y228" s="256"/>
      <c r="Z228" s="256"/>
      <c r="AA228" s="256"/>
      <c r="AB228" s="256"/>
    </row>
    <row r="229" spans="1:28" ht="14.25" customHeight="1" x14ac:dyDescent="0.2">
      <c r="A229" s="256"/>
      <c r="B229" s="274"/>
      <c r="C229" s="275"/>
      <c r="D229" s="274"/>
      <c r="E229" s="274"/>
      <c r="F229" s="274"/>
      <c r="G229" s="274"/>
      <c r="H229" s="274"/>
      <c r="I229" s="274"/>
      <c r="J229" s="256"/>
      <c r="K229" s="256"/>
      <c r="L229" s="256"/>
      <c r="M229" s="256"/>
      <c r="N229" s="256"/>
      <c r="O229" s="256"/>
      <c r="P229" s="256"/>
      <c r="Q229" s="273"/>
      <c r="R229" s="256"/>
      <c r="S229" s="256"/>
      <c r="T229" s="256"/>
      <c r="U229" s="256"/>
      <c r="V229" s="256"/>
      <c r="W229" s="256"/>
      <c r="X229" s="256"/>
      <c r="Y229" s="256"/>
      <c r="Z229" s="256"/>
      <c r="AA229" s="256"/>
      <c r="AB229" s="256"/>
    </row>
    <row r="230" spans="1:28" ht="14.25" customHeight="1" x14ac:dyDescent="0.2">
      <c r="A230" s="256"/>
      <c r="B230" s="274"/>
      <c r="C230" s="275"/>
      <c r="D230" s="274"/>
      <c r="E230" s="274"/>
      <c r="F230" s="274"/>
      <c r="G230" s="274"/>
      <c r="H230" s="274"/>
      <c r="I230" s="274"/>
      <c r="J230" s="256"/>
      <c r="K230" s="256"/>
      <c r="L230" s="256"/>
      <c r="M230" s="256"/>
      <c r="N230" s="256"/>
      <c r="O230" s="256"/>
      <c r="P230" s="256"/>
      <c r="Q230" s="273"/>
      <c r="R230" s="256"/>
      <c r="S230" s="256"/>
      <c r="T230" s="256"/>
      <c r="U230" s="256"/>
      <c r="V230" s="256"/>
      <c r="W230" s="256"/>
      <c r="X230" s="256"/>
      <c r="Y230" s="256"/>
      <c r="Z230" s="256"/>
      <c r="AA230" s="256"/>
      <c r="AB230" s="256"/>
    </row>
    <row r="231" spans="1:28" ht="14.25" customHeight="1" x14ac:dyDescent="0.2">
      <c r="A231" s="256"/>
      <c r="B231" s="274"/>
      <c r="C231" s="275"/>
      <c r="D231" s="274"/>
      <c r="E231" s="274"/>
      <c r="F231" s="274"/>
      <c r="G231" s="274"/>
      <c r="H231" s="274"/>
      <c r="I231" s="274"/>
      <c r="J231" s="256"/>
      <c r="K231" s="256"/>
      <c r="L231" s="256"/>
      <c r="M231" s="256"/>
      <c r="N231" s="256"/>
      <c r="O231" s="256"/>
      <c r="P231" s="256"/>
      <c r="Q231" s="273"/>
      <c r="R231" s="256"/>
      <c r="S231" s="256"/>
      <c r="T231" s="256"/>
      <c r="U231" s="256"/>
      <c r="V231" s="256"/>
      <c r="W231" s="256"/>
      <c r="X231" s="256"/>
      <c r="Y231" s="256"/>
      <c r="Z231" s="256"/>
      <c r="AA231" s="256"/>
      <c r="AB231" s="256"/>
    </row>
    <row r="232" spans="1:28" ht="14.25" customHeight="1" x14ac:dyDescent="0.2">
      <c r="A232" s="256"/>
      <c r="B232" s="274"/>
      <c r="C232" s="275"/>
      <c r="D232" s="274"/>
      <c r="E232" s="274"/>
      <c r="F232" s="274"/>
      <c r="G232" s="274"/>
      <c r="H232" s="274"/>
      <c r="I232" s="274"/>
      <c r="J232" s="256"/>
      <c r="K232" s="256"/>
      <c r="L232" s="256"/>
      <c r="M232" s="256"/>
      <c r="N232" s="256"/>
      <c r="O232" s="256"/>
      <c r="P232" s="256"/>
      <c r="Q232" s="273"/>
      <c r="R232" s="256"/>
      <c r="S232" s="256"/>
      <c r="T232" s="256"/>
      <c r="U232" s="256"/>
      <c r="V232" s="256"/>
      <c r="W232" s="256"/>
      <c r="X232" s="256"/>
      <c r="Y232" s="256"/>
      <c r="Z232" s="256"/>
      <c r="AA232" s="256"/>
      <c r="AB232" s="256"/>
    </row>
    <row r="233" spans="1:28" ht="14.25" customHeight="1" x14ac:dyDescent="0.2">
      <c r="A233" s="256"/>
      <c r="B233" s="274"/>
      <c r="C233" s="275"/>
      <c r="D233" s="274"/>
      <c r="E233" s="274"/>
      <c r="F233" s="274"/>
      <c r="G233" s="274"/>
      <c r="H233" s="274"/>
      <c r="I233" s="274"/>
      <c r="J233" s="256"/>
      <c r="K233" s="256"/>
      <c r="L233" s="256"/>
      <c r="M233" s="256"/>
      <c r="N233" s="256"/>
      <c r="O233" s="256"/>
      <c r="P233" s="256"/>
      <c r="Q233" s="273"/>
      <c r="R233" s="256"/>
      <c r="S233" s="256"/>
      <c r="T233" s="256"/>
      <c r="U233" s="256"/>
      <c r="V233" s="256"/>
      <c r="W233" s="256"/>
      <c r="X233" s="256"/>
      <c r="Y233" s="256"/>
      <c r="Z233" s="256"/>
      <c r="AA233" s="256"/>
      <c r="AB233" s="256"/>
    </row>
    <row r="234" spans="1:28" ht="14.25" customHeight="1" x14ac:dyDescent="0.2">
      <c r="A234" s="256"/>
      <c r="B234" s="274"/>
      <c r="C234" s="275"/>
      <c r="D234" s="274"/>
      <c r="E234" s="274"/>
      <c r="F234" s="274"/>
      <c r="G234" s="274"/>
      <c r="H234" s="274"/>
      <c r="I234" s="274"/>
      <c r="J234" s="256"/>
      <c r="K234" s="256"/>
      <c r="L234" s="256"/>
      <c r="M234" s="256"/>
      <c r="N234" s="256"/>
      <c r="O234" s="256"/>
      <c r="P234" s="256"/>
      <c r="Q234" s="273"/>
      <c r="R234" s="256"/>
      <c r="S234" s="256"/>
      <c r="T234" s="256"/>
      <c r="U234" s="256"/>
      <c r="V234" s="256"/>
      <c r="W234" s="256"/>
      <c r="X234" s="256"/>
      <c r="Y234" s="256"/>
      <c r="Z234" s="256"/>
      <c r="AA234" s="256"/>
      <c r="AB234" s="256"/>
    </row>
    <row r="235" spans="1:28" ht="14.25" customHeight="1" x14ac:dyDescent="0.2">
      <c r="A235" s="256"/>
      <c r="B235" s="274"/>
      <c r="C235" s="275"/>
      <c r="D235" s="274"/>
      <c r="E235" s="274"/>
      <c r="F235" s="274"/>
      <c r="G235" s="274"/>
      <c r="H235" s="274"/>
      <c r="I235" s="274"/>
      <c r="J235" s="256"/>
      <c r="K235" s="256"/>
      <c r="L235" s="256"/>
      <c r="M235" s="256"/>
      <c r="N235" s="256"/>
      <c r="O235" s="256"/>
      <c r="P235" s="256"/>
      <c r="Q235" s="273"/>
      <c r="R235" s="256"/>
      <c r="S235" s="256"/>
      <c r="T235" s="256"/>
      <c r="U235" s="256"/>
      <c r="V235" s="256"/>
      <c r="W235" s="256"/>
      <c r="X235" s="256"/>
      <c r="Y235" s="256"/>
      <c r="Z235" s="256"/>
      <c r="AA235" s="256"/>
      <c r="AB235" s="256"/>
    </row>
    <row r="236" spans="1:28" ht="14.25" customHeight="1" x14ac:dyDescent="0.2">
      <c r="A236" s="256"/>
      <c r="B236" s="274"/>
      <c r="C236" s="275"/>
      <c r="D236" s="274"/>
      <c r="E236" s="274"/>
      <c r="F236" s="274"/>
      <c r="G236" s="274"/>
      <c r="H236" s="274"/>
      <c r="I236" s="274"/>
      <c r="J236" s="256"/>
      <c r="K236" s="256"/>
      <c r="L236" s="256"/>
      <c r="M236" s="256"/>
      <c r="N236" s="256"/>
      <c r="O236" s="256"/>
      <c r="P236" s="256"/>
      <c r="Q236" s="273"/>
      <c r="R236" s="256"/>
      <c r="S236" s="256"/>
      <c r="T236" s="256"/>
      <c r="U236" s="256"/>
      <c r="V236" s="256"/>
      <c r="W236" s="256"/>
      <c r="X236" s="256"/>
      <c r="Y236" s="256"/>
      <c r="Z236" s="256"/>
      <c r="AA236" s="256"/>
      <c r="AB236" s="256"/>
    </row>
    <row r="237" spans="1:28" ht="14.25" customHeight="1" x14ac:dyDescent="0.2">
      <c r="A237" s="256"/>
      <c r="B237" s="274"/>
      <c r="C237" s="275"/>
      <c r="D237" s="274"/>
      <c r="E237" s="274"/>
      <c r="F237" s="274"/>
      <c r="G237" s="274"/>
      <c r="H237" s="274"/>
      <c r="I237" s="274"/>
      <c r="J237" s="256"/>
      <c r="K237" s="256"/>
      <c r="L237" s="256"/>
      <c r="M237" s="256"/>
      <c r="N237" s="256"/>
      <c r="O237" s="256"/>
      <c r="P237" s="256"/>
      <c r="Q237" s="273"/>
      <c r="R237" s="256"/>
      <c r="S237" s="256"/>
      <c r="T237" s="256"/>
      <c r="U237" s="256"/>
      <c r="V237" s="256"/>
      <c r="W237" s="256"/>
      <c r="X237" s="256"/>
      <c r="Y237" s="256"/>
      <c r="Z237" s="256"/>
      <c r="AA237" s="256"/>
      <c r="AB237" s="256"/>
    </row>
    <row r="238" spans="1:28" ht="14.25" customHeight="1" x14ac:dyDescent="0.2">
      <c r="A238" s="256"/>
      <c r="B238" s="274"/>
      <c r="C238" s="275"/>
      <c r="D238" s="274"/>
      <c r="E238" s="274"/>
      <c r="F238" s="274"/>
      <c r="G238" s="274"/>
      <c r="H238" s="274"/>
      <c r="I238" s="274"/>
      <c r="J238" s="256"/>
      <c r="K238" s="256"/>
      <c r="L238" s="256"/>
      <c r="M238" s="256"/>
      <c r="N238" s="256"/>
      <c r="O238" s="256"/>
      <c r="P238" s="256"/>
      <c r="Q238" s="273"/>
      <c r="R238" s="256"/>
      <c r="S238" s="256"/>
      <c r="T238" s="256"/>
      <c r="U238" s="256"/>
      <c r="V238" s="256"/>
      <c r="W238" s="256"/>
      <c r="X238" s="256"/>
      <c r="Y238" s="256"/>
      <c r="Z238" s="256"/>
      <c r="AA238" s="256"/>
      <c r="AB238" s="256"/>
    </row>
    <row r="239" spans="1:28" ht="14.25" customHeight="1" x14ac:dyDescent="0.2">
      <c r="A239" s="256"/>
      <c r="B239" s="274"/>
      <c r="C239" s="275"/>
      <c r="D239" s="274"/>
      <c r="E239" s="274"/>
      <c r="F239" s="274"/>
      <c r="G239" s="274"/>
      <c r="H239" s="274"/>
      <c r="I239" s="274"/>
      <c r="J239" s="256"/>
      <c r="K239" s="256"/>
      <c r="L239" s="256"/>
      <c r="M239" s="256"/>
      <c r="N239" s="256"/>
      <c r="O239" s="256"/>
      <c r="P239" s="256"/>
      <c r="Q239" s="273"/>
      <c r="R239" s="256"/>
      <c r="S239" s="256"/>
      <c r="T239" s="256"/>
      <c r="U239" s="256"/>
      <c r="V239" s="256"/>
      <c r="W239" s="256"/>
      <c r="X239" s="256"/>
      <c r="Y239" s="256"/>
      <c r="Z239" s="256"/>
      <c r="AA239" s="256"/>
      <c r="AB239" s="256"/>
    </row>
    <row r="240" spans="1:28" ht="14.25" customHeight="1" x14ac:dyDescent="0.2">
      <c r="A240" s="256"/>
      <c r="B240" s="274"/>
      <c r="C240" s="275"/>
      <c r="D240" s="274"/>
      <c r="E240" s="274"/>
      <c r="F240" s="274"/>
      <c r="G240" s="274"/>
      <c r="H240" s="274"/>
      <c r="I240" s="274"/>
      <c r="J240" s="256"/>
      <c r="K240" s="256"/>
      <c r="L240" s="256"/>
      <c r="M240" s="256"/>
      <c r="N240" s="256"/>
      <c r="O240" s="256"/>
      <c r="P240" s="256"/>
      <c r="Q240" s="273"/>
      <c r="R240" s="256"/>
      <c r="S240" s="256"/>
      <c r="T240" s="256"/>
      <c r="U240" s="256"/>
      <c r="V240" s="256"/>
      <c r="W240" s="256"/>
      <c r="X240" s="256"/>
      <c r="Y240" s="256"/>
      <c r="Z240" s="256"/>
      <c r="AA240" s="256"/>
      <c r="AB240" s="256"/>
    </row>
    <row r="241" spans="1:28" ht="14.25" customHeight="1" x14ac:dyDescent="0.2">
      <c r="A241" s="256"/>
      <c r="B241" s="274"/>
      <c r="C241" s="275"/>
      <c r="D241" s="274"/>
      <c r="E241" s="274"/>
      <c r="F241" s="274"/>
      <c r="G241" s="274"/>
      <c r="H241" s="274"/>
      <c r="I241" s="274"/>
      <c r="J241" s="256"/>
      <c r="K241" s="256"/>
      <c r="L241" s="256"/>
      <c r="M241" s="256"/>
      <c r="N241" s="256"/>
      <c r="O241" s="256"/>
      <c r="P241" s="256"/>
      <c r="Q241" s="273"/>
      <c r="R241" s="256"/>
      <c r="S241" s="256"/>
      <c r="T241" s="256"/>
      <c r="U241" s="256"/>
      <c r="V241" s="256"/>
      <c r="W241" s="256"/>
      <c r="X241" s="256"/>
      <c r="Y241" s="256"/>
      <c r="Z241" s="256"/>
      <c r="AA241" s="256"/>
      <c r="AB241" s="256"/>
    </row>
    <row r="242" spans="1:28" ht="14.25" customHeight="1" x14ac:dyDescent="0.2">
      <c r="A242" s="256"/>
      <c r="B242" s="274"/>
      <c r="C242" s="275"/>
      <c r="D242" s="274"/>
      <c r="E242" s="274"/>
      <c r="F242" s="274"/>
      <c r="G242" s="274"/>
      <c r="H242" s="274"/>
      <c r="I242" s="274"/>
      <c r="J242" s="256"/>
      <c r="K242" s="256"/>
      <c r="L242" s="256"/>
      <c r="M242" s="256"/>
      <c r="N242" s="256"/>
      <c r="O242" s="256"/>
      <c r="P242" s="256"/>
      <c r="Q242" s="273"/>
      <c r="R242" s="256"/>
      <c r="S242" s="256"/>
      <c r="T242" s="256"/>
      <c r="U242" s="256"/>
      <c r="V242" s="256"/>
      <c r="W242" s="256"/>
      <c r="X242" s="256"/>
      <c r="Y242" s="256"/>
      <c r="Z242" s="256"/>
      <c r="AA242" s="256"/>
      <c r="AB242" s="256"/>
    </row>
    <row r="243" spans="1:28" ht="14.25" customHeight="1" x14ac:dyDescent="0.2">
      <c r="A243" s="256"/>
      <c r="B243" s="274"/>
      <c r="C243" s="275"/>
      <c r="D243" s="274"/>
      <c r="E243" s="274"/>
      <c r="F243" s="274"/>
      <c r="G243" s="274"/>
      <c r="H243" s="274"/>
      <c r="I243" s="274"/>
      <c r="J243" s="256"/>
      <c r="K243" s="256"/>
      <c r="L243" s="256"/>
      <c r="M243" s="256"/>
      <c r="N243" s="256"/>
      <c r="O243" s="256"/>
      <c r="P243" s="256"/>
      <c r="Q243" s="273"/>
      <c r="R243" s="256"/>
      <c r="S243" s="256"/>
      <c r="T243" s="256"/>
      <c r="U243" s="256"/>
      <c r="V243" s="256"/>
      <c r="W243" s="256"/>
      <c r="X243" s="256"/>
      <c r="Y243" s="256"/>
      <c r="Z243" s="256"/>
      <c r="AA243" s="256"/>
      <c r="AB243" s="256"/>
    </row>
    <row r="244" spans="1:28" ht="14.25" customHeight="1" x14ac:dyDescent="0.2">
      <c r="A244" s="256"/>
      <c r="B244" s="274"/>
      <c r="C244" s="275"/>
      <c r="D244" s="274"/>
      <c r="E244" s="274"/>
      <c r="F244" s="274"/>
      <c r="G244" s="274"/>
      <c r="H244" s="274"/>
      <c r="I244" s="274"/>
      <c r="J244" s="256"/>
      <c r="K244" s="256"/>
      <c r="L244" s="256"/>
      <c r="M244" s="256"/>
      <c r="N244" s="256"/>
      <c r="O244" s="256"/>
      <c r="P244" s="256"/>
      <c r="Q244" s="273"/>
      <c r="R244" s="256"/>
      <c r="S244" s="256"/>
      <c r="T244" s="256"/>
      <c r="U244" s="256"/>
      <c r="V244" s="256"/>
      <c r="W244" s="256"/>
      <c r="X244" s="256"/>
      <c r="Y244" s="256"/>
      <c r="Z244" s="256"/>
      <c r="AA244" s="256"/>
      <c r="AB244" s="256"/>
    </row>
    <row r="245" spans="1:28" ht="14.25" customHeight="1" x14ac:dyDescent="0.2">
      <c r="A245" s="256"/>
      <c r="B245" s="274"/>
      <c r="C245" s="275"/>
      <c r="D245" s="274"/>
      <c r="E245" s="274"/>
      <c r="F245" s="274"/>
      <c r="G245" s="274"/>
      <c r="H245" s="274"/>
      <c r="I245" s="274"/>
      <c r="J245" s="256"/>
      <c r="K245" s="256"/>
      <c r="L245" s="256"/>
      <c r="M245" s="256"/>
      <c r="N245" s="256"/>
      <c r="O245" s="256"/>
      <c r="P245" s="256"/>
      <c r="Q245" s="273"/>
      <c r="R245" s="256"/>
      <c r="S245" s="256"/>
      <c r="T245" s="256"/>
      <c r="U245" s="256"/>
      <c r="V245" s="256"/>
      <c r="W245" s="256"/>
      <c r="X245" s="256"/>
      <c r="Y245" s="256"/>
      <c r="Z245" s="256"/>
      <c r="AA245" s="256"/>
      <c r="AB245" s="256"/>
    </row>
    <row r="246" spans="1:28" ht="14.25" customHeight="1" x14ac:dyDescent="0.2">
      <c r="A246" s="256"/>
      <c r="B246" s="274"/>
      <c r="C246" s="275"/>
      <c r="D246" s="274"/>
      <c r="E246" s="274"/>
      <c r="F246" s="274"/>
      <c r="G246" s="274"/>
      <c r="H246" s="274"/>
      <c r="I246" s="274"/>
      <c r="J246" s="256"/>
      <c r="K246" s="256"/>
      <c r="L246" s="256"/>
      <c r="M246" s="256"/>
      <c r="N246" s="256"/>
      <c r="O246" s="256"/>
      <c r="P246" s="256"/>
      <c r="Q246" s="273"/>
      <c r="R246" s="256"/>
      <c r="S246" s="256"/>
      <c r="T246" s="256"/>
      <c r="U246" s="256"/>
      <c r="V246" s="256"/>
      <c r="W246" s="256"/>
      <c r="X246" s="256"/>
      <c r="Y246" s="256"/>
      <c r="Z246" s="256"/>
      <c r="AA246" s="256"/>
      <c r="AB246" s="256"/>
    </row>
    <row r="247" spans="1:28" ht="14.25" customHeight="1" x14ac:dyDescent="0.2">
      <c r="A247" s="256"/>
      <c r="B247" s="274"/>
      <c r="C247" s="275"/>
      <c r="D247" s="274"/>
      <c r="E247" s="274"/>
      <c r="F247" s="274"/>
      <c r="G247" s="274"/>
      <c r="H247" s="274"/>
      <c r="I247" s="274"/>
      <c r="J247" s="256"/>
      <c r="K247" s="256"/>
      <c r="L247" s="256"/>
      <c r="M247" s="256"/>
      <c r="N247" s="256"/>
      <c r="O247" s="256"/>
      <c r="P247" s="256"/>
      <c r="Q247" s="273"/>
      <c r="R247" s="256"/>
      <c r="S247" s="256"/>
      <c r="T247" s="256"/>
      <c r="U247" s="256"/>
      <c r="V247" s="256"/>
      <c r="W247" s="256"/>
      <c r="X247" s="256"/>
      <c r="Y247" s="256"/>
      <c r="Z247" s="256"/>
      <c r="AA247" s="256"/>
      <c r="AB247" s="256"/>
    </row>
    <row r="248" spans="1:28" ht="14.25" customHeight="1" x14ac:dyDescent="0.2">
      <c r="A248" s="256"/>
      <c r="B248" s="274"/>
      <c r="C248" s="275"/>
      <c r="D248" s="274"/>
      <c r="E248" s="274"/>
      <c r="F248" s="274"/>
      <c r="G248" s="274"/>
      <c r="H248" s="274"/>
      <c r="I248" s="274"/>
      <c r="J248" s="256"/>
      <c r="K248" s="256"/>
      <c r="L248" s="256"/>
      <c r="M248" s="256"/>
      <c r="N248" s="256"/>
      <c r="O248" s="256"/>
      <c r="P248" s="256"/>
      <c r="Q248" s="273"/>
      <c r="R248" s="256"/>
      <c r="S248" s="256"/>
      <c r="T248" s="256"/>
      <c r="U248" s="256"/>
      <c r="V248" s="256"/>
      <c r="W248" s="256"/>
      <c r="X248" s="256"/>
      <c r="Y248" s="256"/>
      <c r="Z248" s="256"/>
      <c r="AA248" s="256"/>
      <c r="AB248" s="256"/>
    </row>
    <row r="249" spans="1:28" ht="14.25" customHeight="1" x14ac:dyDescent="0.2">
      <c r="A249" s="256"/>
      <c r="B249" s="274"/>
      <c r="C249" s="275"/>
      <c r="D249" s="274"/>
      <c r="E249" s="274"/>
      <c r="F249" s="274"/>
      <c r="G249" s="274"/>
      <c r="H249" s="274"/>
      <c r="I249" s="274"/>
      <c r="J249" s="256"/>
      <c r="K249" s="256"/>
      <c r="L249" s="256"/>
      <c r="M249" s="256"/>
      <c r="N249" s="256"/>
      <c r="O249" s="256"/>
      <c r="P249" s="256"/>
      <c r="Q249" s="273"/>
      <c r="R249" s="256"/>
      <c r="S249" s="256"/>
      <c r="T249" s="256"/>
      <c r="U249" s="256"/>
      <c r="V249" s="256"/>
      <c r="W249" s="256"/>
      <c r="X249" s="256"/>
      <c r="Y249" s="256"/>
      <c r="Z249" s="256"/>
      <c r="AA249" s="256"/>
      <c r="AB249" s="256"/>
    </row>
    <row r="250" spans="1:28" ht="14.25" customHeight="1" x14ac:dyDescent="0.2">
      <c r="A250" s="256"/>
      <c r="B250" s="274"/>
      <c r="C250" s="275"/>
      <c r="D250" s="274"/>
      <c r="E250" s="274"/>
      <c r="F250" s="274"/>
      <c r="G250" s="274"/>
      <c r="H250" s="274"/>
      <c r="I250" s="274"/>
      <c r="J250" s="256"/>
      <c r="K250" s="256"/>
      <c r="L250" s="256"/>
      <c r="M250" s="256"/>
      <c r="N250" s="256"/>
      <c r="O250" s="256"/>
      <c r="P250" s="256"/>
      <c r="Q250" s="273"/>
      <c r="R250" s="256"/>
      <c r="S250" s="256"/>
      <c r="T250" s="256"/>
      <c r="U250" s="256"/>
      <c r="V250" s="256"/>
      <c r="W250" s="256"/>
      <c r="X250" s="256"/>
      <c r="Y250" s="256"/>
      <c r="Z250" s="256"/>
      <c r="AA250" s="256"/>
      <c r="AB250" s="256"/>
    </row>
    <row r="251" spans="1:28" ht="14.25" customHeight="1" x14ac:dyDescent="0.2">
      <c r="A251" s="256"/>
      <c r="B251" s="274"/>
      <c r="C251" s="275"/>
      <c r="D251" s="274"/>
      <c r="E251" s="274"/>
      <c r="F251" s="274"/>
      <c r="G251" s="274"/>
      <c r="H251" s="274"/>
      <c r="I251" s="274"/>
      <c r="J251" s="256"/>
      <c r="K251" s="256"/>
      <c r="L251" s="256"/>
      <c r="M251" s="256"/>
      <c r="N251" s="256"/>
      <c r="O251" s="256"/>
      <c r="P251" s="256"/>
      <c r="Q251" s="273"/>
      <c r="R251" s="256"/>
      <c r="S251" s="256"/>
      <c r="T251" s="256"/>
      <c r="U251" s="256"/>
      <c r="V251" s="256"/>
      <c r="W251" s="256"/>
      <c r="X251" s="256"/>
      <c r="Y251" s="256"/>
      <c r="Z251" s="256"/>
      <c r="AA251" s="256"/>
      <c r="AB251" s="256"/>
    </row>
    <row r="252" spans="1:28" ht="14.25" customHeight="1" x14ac:dyDescent="0.2">
      <c r="A252" s="256"/>
      <c r="B252" s="274"/>
      <c r="C252" s="275"/>
      <c r="D252" s="274"/>
      <c r="E252" s="274"/>
      <c r="F252" s="274"/>
      <c r="G252" s="274"/>
      <c r="H252" s="274"/>
      <c r="I252" s="274"/>
      <c r="J252" s="256"/>
      <c r="K252" s="256"/>
      <c r="L252" s="256"/>
      <c r="M252" s="256"/>
      <c r="N252" s="256"/>
      <c r="O252" s="256"/>
      <c r="P252" s="256"/>
      <c r="Q252" s="273"/>
      <c r="R252" s="256"/>
      <c r="S252" s="256"/>
      <c r="T252" s="256"/>
      <c r="U252" s="256"/>
      <c r="V252" s="256"/>
      <c r="W252" s="256"/>
      <c r="X252" s="256"/>
      <c r="Y252" s="256"/>
      <c r="Z252" s="256"/>
      <c r="AA252" s="256"/>
      <c r="AB252" s="256"/>
    </row>
    <row r="253" spans="1:28" ht="14.25" customHeight="1" x14ac:dyDescent="0.2">
      <c r="A253" s="256"/>
      <c r="B253" s="274"/>
      <c r="C253" s="275"/>
      <c r="D253" s="274"/>
      <c r="E253" s="274"/>
      <c r="F253" s="274"/>
      <c r="G253" s="274"/>
      <c r="H253" s="274"/>
      <c r="I253" s="274"/>
      <c r="J253" s="256"/>
      <c r="K253" s="256"/>
      <c r="L253" s="256"/>
      <c r="M253" s="256"/>
      <c r="N253" s="256"/>
      <c r="O253" s="256"/>
      <c r="P253" s="256"/>
      <c r="Q253" s="273"/>
      <c r="R253" s="256"/>
      <c r="S253" s="256"/>
      <c r="T253" s="256"/>
      <c r="U253" s="256"/>
      <c r="V253" s="256"/>
      <c r="W253" s="256"/>
      <c r="X253" s="256"/>
      <c r="Y253" s="256"/>
      <c r="Z253" s="256"/>
      <c r="AA253" s="256"/>
      <c r="AB253" s="256"/>
    </row>
    <row r="254" spans="1:28" ht="14.25" customHeight="1" x14ac:dyDescent="0.2">
      <c r="A254" s="256"/>
      <c r="B254" s="274"/>
      <c r="C254" s="275"/>
      <c r="D254" s="274"/>
      <c r="E254" s="274"/>
      <c r="F254" s="274"/>
      <c r="G254" s="274"/>
      <c r="H254" s="274"/>
      <c r="I254" s="274"/>
      <c r="J254" s="256"/>
      <c r="K254" s="256"/>
      <c r="L254" s="256"/>
      <c r="M254" s="256"/>
      <c r="N254" s="256"/>
      <c r="O254" s="256"/>
      <c r="P254" s="256"/>
      <c r="Q254" s="273"/>
      <c r="R254" s="256"/>
      <c r="S254" s="256"/>
      <c r="T254" s="256"/>
      <c r="U254" s="256"/>
      <c r="V254" s="256"/>
      <c r="W254" s="256"/>
      <c r="X254" s="256"/>
      <c r="Y254" s="256"/>
      <c r="Z254" s="256"/>
      <c r="AA254" s="256"/>
      <c r="AB254" s="256"/>
    </row>
    <row r="255" spans="1:28" ht="14.25" customHeight="1" x14ac:dyDescent="0.2">
      <c r="A255" s="256"/>
      <c r="B255" s="274"/>
      <c r="C255" s="275"/>
      <c r="D255" s="274"/>
      <c r="E255" s="274"/>
      <c r="F255" s="274"/>
      <c r="G255" s="274"/>
      <c r="H255" s="274"/>
      <c r="I255" s="274"/>
      <c r="J255" s="256"/>
      <c r="K255" s="256"/>
      <c r="L255" s="256"/>
      <c r="M255" s="256"/>
      <c r="N255" s="256"/>
      <c r="O255" s="256"/>
      <c r="P255" s="256"/>
      <c r="Q255" s="273"/>
      <c r="R255" s="256"/>
      <c r="S255" s="256"/>
      <c r="T255" s="256"/>
      <c r="U255" s="256"/>
      <c r="V255" s="256"/>
      <c r="W255" s="256"/>
      <c r="X255" s="256"/>
      <c r="Y255" s="256"/>
      <c r="Z255" s="256"/>
      <c r="AA255" s="256"/>
      <c r="AB255" s="256"/>
    </row>
    <row r="256" spans="1:28" ht="14.25" customHeight="1" x14ac:dyDescent="0.2">
      <c r="A256" s="256"/>
      <c r="B256" s="274"/>
      <c r="C256" s="275"/>
      <c r="D256" s="274"/>
      <c r="E256" s="274"/>
      <c r="F256" s="274"/>
      <c r="G256" s="274"/>
      <c r="H256" s="274"/>
      <c r="I256" s="274"/>
      <c r="J256" s="256"/>
      <c r="K256" s="256"/>
      <c r="L256" s="256"/>
      <c r="M256" s="256"/>
      <c r="N256" s="256"/>
      <c r="O256" s="256"/>
      <c r="P256" s="256"/>
      <c r="Q256" s="273"/>
      <c r="R256" s="256"/>
      <c r="S256" s="256"/>
      <c r="T256" s="256"/>
      <c r="U256" s="256"/>
      <c r="V256" s="256"/>
      <c r="W256" s="256"/>
      <c r="X256" s="256"/>
      <c r="Y256" s="256"/>
      <c r="Z256" s="256"/>
      <c r="AA256" s="256"/>
      <c r="AB256" s="256"/>
    </row>
    <row r="257" spans="1:28" ht="14.25" customHeight="1" x14ac:dyDescent="0.2">
      <c r="A257" s="256"/>
      <c r="B257" s="274"/>
      <c r="C257" s="275"/>
      <c r="D257" s="274"/>
      <c r="E257" s="274"/>
      <c r="F257" s="274"/>
      <c r="G257" s="274"/>
      <c r="H257" s="274"/>
      <c r="I257" s="274"/>
      <c r="J257" s="256"/>
      <c r="K257" s="256"/>
      <c r="L257" s="256"/>
      <c r="M257" s="256"/>
      <c r="N257" s="256"/>
      <c r="O257" s="256"/>
      <c r="P257" s="256"/>
      <c r="Q257" s="273"/>
      <c r="R257" s="256"/>
      <c r="S257" s="256"/>
      <c r="T257" s="256"/>
      <c r="U257" s="256"/>
      <c r="V257" s="256"/>
      <c r="W257" s="256"/>
      <c r="X257" s="256"/>
      <c r="Y257" s="256"/>
      <c r="Z257" s="256"/>
      <c r="AA257" s="256"/>
      <c r="AB257" s="256"/>
    </row>
    <row r="258" spans="1:28" ht="14.25" customHeight="1" x14ac:dyDescent="0.2">
      <c r="A258" s="256"/>
      <c r="B258" s="274"/>
      <c r="C258" s="275"/>
      <c r="D258" s="274"/>
      <c r="E258" s="274"/>
      <c r="F258" s="274"/>
      <c r="G258" s="274"/>
      <c r="H258" s="274"/>
      <c r="I258" s="274"/>
      <c r="J258" s="256"/>
      <c r="K258" s="256"/>
      <c r="L258" s="256"/>
      <c r="M258" s="256"/>
      <c r="N258" s="256"/>
      <c r="O258" s="256"/>
      <c r="P258" s="256"/>
      <c r="Q258" s="273"/>
      <c r="R258" s="256"/>
      <c r="S258" s="256"/>
      <c r="T258" s="256"/>
      <c r="U258" s="256"/>
      <c r="V258" s="256"/>
      <c r="W258" s="256"/>
      <c r="X258" s="256"/>
      <c r="Y258" s="256"/>
      <c r="Z258" s="256"/>
      <c r="AA258" s="256"/>
      <c r="AB258" s="256"/>
    </row>
    <row r="259" spans="1:28" ht="14.25" customHeight="1" x14ac:dyDescent="0.2">
      <c r="A259" s="256"/>
      <c r="B259" s="274"/>
      <c r="C259" s="275"/>
      <c r="D259" s="274"/>
      <c r="E259" s="274"/>
      <c r="F259" s="274"/>
      <c r="G259" s="274"/>
      <c r="H259" s="274"/>
      <c r="I259" s="274"/>
      <c r="J259" s="256"/>
      <c r="K259" s="256"/>
      <c r="L259" s="256"/>
      <c r="M259" s="256"/>
      <c r="N259" s="256"/>
      <c r="O259" s="256"/>
      <c r="P259" s="256"/>
      <c r="Q259" s="273"/>
      <c r="R259" s="256"/>
      <c r="S259" s="256"/>
      <c r="T259" s="256"/>
      <c r="U259" s="256"/>
      <c r="V259" s="256"/>
      <c r="W259" s="256"/>
      <c r="X259" s="256"/>
      <c r="Y259" s="256"/>
      <c r="Z259" s="256"/>
      <c r="AA259" s="256"/>
      <c r="AB259" s="256"/>
    </row>
    <row r="260" spans="1:28" ht="14.25" customHeight="1" x14ac:dyDescent="0.2">
      <c r="A260" s="256"/>
      <c r="B260" s="274"/>
      <c r="C260" s="275"/>
      <c r="D260" s="274"/>
      <c r="E260" s="274"/>
      <c r="F260" s="274"/>
      <c r="G260" s="274"/>
      <c r="H260" s="274"/>
      <c r="I260" s="274"/>
      <c r="J260" s="256"/>
      <c r="K260" s="256"/>
      <c r="L260" s="256"/>
      <c r="M260" s="256"/>
      <c r="N260" s="256"/>
      <c r="O260" s="256"/>
      <c r="P260" s="256"/>
      <c r="Q260" s="273"/>
      <c r="R260" s="256"/>
      <c r="S260" s="256"/>
      <c r="T260" s="256"/>
      <c r="U260" s="256"/>
      <c r="V260" s="256"/>
      <c r="W260" s="256"/>
      <c r="X260" s="256"/>
      <c r="Y260" s="256"/>
      <c r="Z260" s="256"/>
      <c r="AA260" s="256"/>
      <c r="AB260" s="256"/>
    </row>
    <row r="261" spans="1:28" ht="14.25" customHeight="1" x14ac:dyDescent="0.2">
      <c r="A261" s="256"/>
      <c r="B261" s="274"/>
      <c r="C261" s="275"/>
      <c r="D261" s="274"/>
      <c r="E261" s="274"/>
      <c r="F261" s="274"/>
      <c r="G261" s="274"/>
      <c r="H261" s="274"/>
      <c r="I261" s="274"/>
      <c r="J261" s="256"/>
      <c r="K261" s="256"/>
      <c r="L261" s="256"/>
      <c r="M261" s="256"/>
      <c r="N261" s="256"/>
      <c r="O261" s="256"/>
      <c r="P261" s="256"/>
      <c r="Q261" s="273"/>
      <c r="R261" s="256"/>
      <c r="S261" s="256"/>
      <c r="T261" s="256"/>
      <c r="U261" s="256"/>
      <c r="V261" s="256"/>
      <c r="W261" s="256"/>
      <c r="X261" s="256"/>
      <c r="Y261" s="256"/>
      <c r="Z261" s="256"/>
      <c r="AA261" s="256"/>
      <c r="AB261" s="256"/>
    </row>
    <row r="262" spans="1:28" ht="14.25" customHeight="1" x14ac:dyDescent="0.2">
      <c r="A262" s="256"/>
      <c r="B262" s="274"/>
      <c r="C262" s="275"/>
      <c r="D262" s="274"/>
      <c r="E262" s="274"/>
      <c r="F262" s="274"/>
      <c r="G262" s="274"/>
      <c r="H262" s="274"/>
      <c r="I262" s="274"/>
      <c r="J262" s="256"/>
      <c r="K262" s="256"/>
      <c r="L262" s="256"/>
      <c r="M262" s="256"/>
      <c r="N262" s="256"/>
      <c r="O262" s="256"/>
      <c r="P262" s="256"/>
      <c r="Q262" s="273"/>
      <c r="R262" s="256"/>
      <c r="S262" s="256"/>
      <c r="T262" s="256"/>
      <c r="U262" s="256"/>
      <c r="V262" s="256"/>
      <c r="W262" s="256"/>
      <c r="X262" s="256"/>
      <c r="Y262" s="256"/>
      <c r="Z262" s="256"/>
      <c r="AA262" s="256"/>
      <c r="AB262" s="256"/>
    </row>
    <row r="263" spans="1:28" ht="14.25" customHeight="1" x14ac:dyDescent="0.2">
      <c r="A263" s="256"/>
      <c r="B263" s="274"/>
      <c r="C263" s="275"/>
      <c r="D263" s="274"/>
      <c r="E263" s="274"/>
      <c r="F263" s="274"/>
      <c r="G263" s="274"/>
      <c r="H263" s="274"/>
      <c r="I263" s="274"/>
      <c r="J263" s="256"/>
      <c r="K263" s="256"/>
      <c r="L263" s="256"/>
      <c r="M263" s="256"/>
      <c r="N263" s="256"/>
      <c r="O263" s="256"/>
      <c r="P263" s="256"/>
      <c r="Q263" s="273"/>
      <c r="R263" s="256"/>
      <c r="S263" s="256"/>
      <c r="T263" s="256"/>
      <c r="U263" s="256"/>
      <c r="V263" s="256"/>
      <c r="W263" s="256"/>
      <c r="X263" s="256"/>
      <c r="Y263" s="256"/>
      <c r="Z263" s="256"/>
      <c r="AA263" s="256"/>
      <c r="AB263" s="256"/>
    </row>
    <row r="264" spans="1:28" ht="14.25" customHeight="1" x14ac:dyDescent="0.2">
      <c r="A264" s="256"/>
      <c r="B264" s="274"/>
      <c r="C264" s="275"/>
      <c r="D264" s="274"/>
      <c r="E264" s="274"/>
      <c r="F264" s="274"/>
      <c r="G264" s="274"/>
      <c r="H264" s="274"/>
      <c r="I264" s="274"/>
      <c r="J264" s="256"/>
      <c r="K264" s="256"/>
      <c r="L264" s="256"/>
      <c r="M264" s="256"/>
      <c r="N264" s="256"/>
      <c r="O264" s="256"/>
      <c r="P264" s="256"/>
      <c r="Q264" s="273"/>
      <c r="R264" s="256"/>
      <c r="S264" s="256"/>
      <c r="T264" s="256"/>
      <c r="U264" s="256"/>
      <c r="V264" s="256"/>
      <c r="W264" s="256"/>
      <c r="X264" s="256"/>
      <c r="Y264" s="256"/>
      <c r="Z264" s="256"/>
      <c r="AA264" s="256"/>
      <c r="AB264" s="256"/>
    </row>
    <row r="265" spans="1:28" ht="14.25" customHeight="1" x14ac:dyDescent="0.2">
      <c r="A265" s="256"/>
      <c r="B265" s="274"/>
      <c r="C265" s="275"/>
      <c r="D265" s="274"/>
      <c r="E265" s="274"/>
      <c r="F265" s="274"/>
      <c r="G265" s="274"/>
      <c r="H265" s="274"/>
      <c r="I265" s="274"/>
      <c r="J265" s="256"/>
      <c r="K265" s="256"/>
      <c r="L265" s="256"/>
      <c r="M265" s="256"/>
      <c r="N265" s="256"/>
      <c r="O265" s="256"/>
      <c r="P265" s="256"/>
      <c r="Q265" s="273"/>
      <c r="R265" s="256"/>
      <c r="S265" s="256"/>
      <c r="T265" s="256"/>
      <c r="U265" s="256"/>
      <c r="V265" s="256"/>
      <c r="W265" s="256"/>
      <c r="X265" s="256"/>
      <c r="Y265" s="256"/>
      <c r="Z265" s="256"/>
      <c r="AA265" s="256"/>
      <c r="AB265" s="256"/>
    </row>
    <row r="266" spans="1:28" ht="14.25" customHeight="1" x14ac:dyDescent="0.2">
      <c r="A266" s="256"/>
      <c r="B266" s="274"/>
      <c r="C266" s="275"/>
      <c r="D266" s="274"/>
      <c r="E266" s="274"/>
      <c r="F266" s="274"/>
      <c r="G266" s="274"/>
      <c r="H266" s="274"/>
      <c r="I266" s="274"/>
      <c r="J266" s="256"/>
      <c r="K266" s="256"/>
      <c r="L266" s="256"/>
      <c r="M266" s="256"/>
      <c r="N266" s="256"/>
      <c r="O266" s="256"/>
      <c r="P266" s="256"/>
      <c r="Q266" s="273"/>
      <c r="R266" s="256"/>
      <c r="S266" s="256"/>
      <c r="T266" s="256"/>
      <c r="U266" s="256"/>
      <c r="V266" s="256"/>
      <c r="W266" s="256"/>
      <c r="X266" s="256"/>
      <c r="Y266" s="256"/>
      <c r="Z266" s="256"/>
      <c r="AA266" s="256"/>
      <c r="AB266" s="256"/>
    </row>
    <row r="267" spans="1:28" ht="14.25" customHeight="1" x14ac:dyDescent="0.2">
      <c r="A267" s="256"/>
      <c r="B267" s="274"/>
      <c r="C267" s="275"/>
      <c r="D267" s="274"/>
      <c r="E267" s="274"/>
      <c r="F267" s="274"/>
      <c r="G267" s="274"/>
      <c r="H267" s="274"/>
      <c r="I267" s="274"/>
      <c r="J267" s="256"/>
      <c r="K267" s="256"/>
      <c r="L267" s="256"/>
      <c r="M267" s="256"/>
      <c r="N267" s="256"/>
      <c r="O267" s="256"/>
      <c r="P267" s="256"/>
      <c r="Q267" s="273"/>
      <c r="R267" s="256"/>
      <c r="S267" s="256"/>
      <c r="T267" s="256"/>
      <c r="U267" s="256"/>
      <c r="V267" s="256"/>
      <c r="W267" s="256"/>
      <c r="X267" s="256"/>
      <c r="Y267" s="256"/>
      <c r="Z267" s="256"/>
      <c r="AA267" s="256"/>
      <c r="AB267" s="256"/>
    </row>
    <row r="268" spans="1:28" ht="14.25" customHeight="1" x14ac:dyDescent="0.2">
      <c r="A268" s="256"/>
      <c r="B268" s="274"/>
      <c r="C268" s="275"/>
      <c r="D268" s="274"/>
      <c r="E268" s="274"/>
      <c r="F268" s="274"/>
      <c r="G268" s="274"/>
      <c r="H268" s="274"/>
      <c r="I268" s="274"/>
      <c r="J268" s="256"/>
      <c r="K268" s="256"/>
      <c r="L268" s="256"/>
      <c r="M268" s="256"/>
      <c r="N268" s="256"/>
      <c r="O268" s="256"/>
      <c r="P268" s="256"/>
      <c r="Q268" s="273"/>
      <c r="R268" s="256"/>
      <c r="S268" s="256"/>
      <c r="T268" s="256"/>
      <c r="U268" s="256"/>
      <c r="V268" s="256"/>
      <c r="W268" s="256"/>
      <c r="X268" s="256"/>
      <c r="Y268" s="256"/>
      <c r="Z268" s="256"/>
      <c r="AA268" s="256"/>
      <c r="AB268" s="256"/>
    </row>
    <row r="269" spans="1:28" ht="14.25" customHeight="1" x14ac:dyDescent="0.2">
      <c r="A269" s="256"/>
      <c r="B269" s="274"/>
      <c r="C269" s="275"/>
      <c r="D269" s="274"/>
      <c r="E269" s="274"/>
      <c r="F269" s="274"/>
      <c r="G269" s="274"/>
      <c r="H269" s="274"/>
      <c r="I269" s="274"/>
      <c r="J269" s="256"/>
      <c r="K269" s="256"/>
      <c r="L269" s="256"/>
      <c r="M269" s="256"/>
      <c r="N269" s="256"/>
      <c r="O269" s="256"/>
      <c r="P269" s="256"/>
      <c r="Q269" s="273"/>
      <c r="R269" s="256"/>
      <c r="S269" s="256"/>
      <c r="T269" s="256"/>
      <c r="U269" s="256"/>
      <c r="V269" s="256"/>
      <c r="W269" s="256"/>
      <c r="X269" s="256"/>
      <c r="Y269" s="256"/>
      <c r="Z269" s="256"/>
      <c r="AA269" s="256"/>
      <c r="AB269" s="256"/>
    </row>
    <row r="270" spans="1:28" ht="14.25" customHeight="1" x14ac:dyDescent="0.2">
      <c r="A270" s="256"/>
      <c r="B270" s="274"/>
      <c r="C270" s="275"/>
      <c r="D270" s="274"/>
      <c r="E270" s="274"/>
      <c r="F270" s="274"/>
      <c r="G270" s="274"/>
      <c r="H270" s="274"/>
      <c r="I270" s="274"/>
      <c r="J270" s="256"/>
      <c r="K270" s="256"/>
      <c r="L270" s="256"/>
      <c r="M270" s="256"/>
      <c r="N270" s="256"/>
      <c r="O270" s="256"/>
      <c r="P270" s="256"/>
      <c r="Q270" s="273"/>
      <c r="R270" s="256"/>
      <c r="S270" s="256"/>
      <c r="T270" s="256"/>
      <c r="U270" s="256"/>
      <c r="V270" s="256"/>
      <c r="W270" s="256"/>
      <c r="X270" s="256"/>
      <c r="Y270" s="256"/>
      <c r="Z270" s="256"/>
      <c r="AA270" s="256"/>
      <c r="AB270" s="256"/>
    </row>
    <row r="271" spans="1:28" ht="14.25" customHeight="1" x14ac:dyDescent="0.2">
      <c r="A271" s="256"/>
      <c r="B271" s="274"/>
      <c r="C271" s="275"/>
      <c r="D271" s="274"/>
      <c r="E271" s="274"/>
      <c r="F271" s="274"/>
      <c r="G271" s="274"/>
      <c r="H271" s="274"/>
      <c r="I271" s="274"/>
      <c r="J271" s="256"/>
      <c r="K271" s="256"/>
      <c r="L271" s="256"/>
      <c r="M271" s="256"/>
      <c r="N271" s="256"/>
      <c r="O271" s="256"/>
      <c r="P271" s="256"/>
      <c r="Q271" s="273"/>
      <c r="R271" s="256"/>
      <c r="S271" s="256"/>
      <c r="T271" s="256"/>
      <c r="U271" s="256"/>
      <c r="V271" s="256"/>
      <c r="W271" s="256"/>
      <c r="X271" s="256"/>
      <c r="Y271" s="256"/>
      <c r="Z271" s="256"/>
      <c r="AA271" s="256"/>
      <c r="AB271" s="256"/>
    </row>
    <row r="272" spans="1:28" ht="14.25" customHeight="1" x14ac:dyDescent="0.2">
      <c r="A272" s="256"/>
      <c r="B272" s="274"/>
      <c r="C272" s="275"/>
      <c r="D272" s="274"/>
      <c r="E272" s="274"/>
      <c r="F272" s="274"/>
      <c r="G272" s="274"/>
      <c r="H272" s="274"/>
      <c r="I272" s="274"/>
      <c r="J272" s="256"/>
      <c r="K272" s="256"/>
      <c r="L272" s="256"/>
      <c r="M272" s="256"/>
      <c r="N272" s="256"/>
      <c r="O272" s="256"/>
      <c r="P272" s="256"/>
      <c r="Q272" s="273"/>
      <c r="R272" s="256"/>
      <c r="S272" s="256"/>
      <c r="T272" s="256"/>
      <c r="U272" s="256"/>
      <c r="V272" s="256"/>
      <c r="W272" s="256"/>
      <c r="X272" s="256"/>
      <c r="Y272" s="256"/>
      <c r="Z272" s="256"/>
      <c r="AA272" s="256"/>
      <c r="AB272" s="256"/>
    </row>
    <row r="273" spans="1:28" ht="14.25" customHeight="1" x14ac:dyDescent="0.2">
      <c r="A273" s="256"/>
      <c r="B273" s="274"/>
      <c r="C273" s="275"/>
      <c r="D273" s="274"/>
      <c r="E273" s="274"/>
      <c r="F273" s="274"/>
      <c r="G273" s="274"/>
      <c r="H273" s="274"/>
      <c r="I273" s="274"/>
      <c r="J273" s="256"/>
      <c r="K273" s="256"/>
      <c r="L273" s="256"/>
      <c r="M273" s="256"/>
      <c r="N273" s="256"/>
      <c r="O273" s="256"/>
      <c r="P273" s="256"/>
      <c r="Q273" s="273"/>
      <c r="R273" s="256"/>
      <c r="S273" s="256"/>
      <c r="T273" s="256"/>
      <c r="U273" s="256"/>
      <c r="V273" s="256"/>
      <c r="W273" s="256"/>
      <c r="X273" s="256"/>
      <c r="Y273" s="256"/>
      <c r="Z273" s="256"/>
      <c r="AA273" s="256"/>
      <c r="AB273" s="256"/>
    </row>
    <row r="274" spans="1:28" ht="14.25" customHeight="1" x14ac:dyDescent="0.2">
      <c r="A274" s="256"/>
      <c r="B274" s="274"/>
      <c r="C274" s="275"/>
      <c r="D274" s="274"/>
      <c r="E274" s="274"/>
      <c r="F274" s="274"/>
      <c r="G274" s="274"/>
      <c r="H274" s="274"/>
      <c r="I274" s="274"/>
      <c r="J274" s="256"/>
      <c r="K274" s="256"/>
      <c r="L274" s="256"/>
      <c r="M274" s="256"/>
      <c r="N274" s="256"/>
      <c r="O274" s="256"/>
      <c r="P274" s="256"/>
      <c r="Q274" s="273"/>
      <c r="R274" s="256"/>
      <c r="S274" s="256"/>
      <c r="T274" s="256"/>
      <c r="U274" s="256"/>
      <c r="V274" s="256"/>
      <c r="W274" s="256"/>
      <c r="X274" s="256"/>
      <c r="Y274" s="256"/>
      <c r="Z274" s="256"/>
      <c r="AA274" s="256"/>
      <c r="AB274" s="256"/>
    </row>
    <row r="275" spans="1:28" ht="14.25" customHeight="1" x14ac:dyDescent="0.2">
      <c r="A275" s="256"/>
      <c r="B275" s="274"/>
      <c r="C275" s="275"/>
      <c r="D275" s="274"/>
      <c r="E275" s="274"/>
      <c r="F275" s="274"/>
      <c r="G275" s="274"/>
      <c r="H275" s="274"/>
      <c r="I275" s="274"/>
      <c r="J275" s="256"/>
      <c r="K275" s="256"/>
      <c r="L275" s="256"/>
      <c r="M275" s="256"/>
      <c r="N275" s="256"/>
      <c r="O275" s="256"/>
      <c r="P275" s="256"/>
      <c r="Q275" s="273"/>
      <c r="R275" s="256"/>
      <c r="S275" s="256"/>
      <c r="T275" s="256"/>
      <c r="U275" s="256"/>
      <c r="V275" s="256"/>
      <c r="W275" s="256"/>
      <c r="X275" s="256"/>
      <c r="Y275" s="256"/>
      <c r="Z275" s="256"/>
      <c r="AA275" s="256"/>
      <c r="AB275" s="256"/>
    </row>
    <row r="276" spans="1:28" ht="14.25" customHeight="1" x14ac:dyDescent="0.2">
      <c r="A276" s="256"/>
      <c r="B276" s="274"/>
      <c r="C276" s="275"/>
      <c r="D276" s="274"/>
      <c r="E276" s="274"/>
      <c r="F276" s="274"/>
      <c r="G276" s="274"/>
      <c r="H276" s="274"/>
      <c r="I276" s="274"/>
      <c r="J276" s="256"/>
      <c r="K276" s="256"/>
      <c r="L276" s="256"/>
      <c r="M276" s="256"/>
      <c r="N276" s="256"/>
      <c r="O276" s="256"/>
      <c r="P276" s="256"/>
      <c r="Q276" s="273"/>
      <c r="R276" s="256"/>
      <c r="S276" s="256"/>
      <c r="T276" s="256"/>
      <c r="U276" s="256"/>
      <c r="V276" s="256"/>
      <c r="W276" s="256"/>
      <c r="X276" s="256"/>
      <c r="Y276" s="256"/>
      <c r="Z276" s="256"/>
      <c r="AA276" s="256"/>
      <c r="AB276" s="256"/>
    </row>
    <row r="277" spans="1:28" ht="14.25" customHeight="1" x14ac:dyDescent="0.2">
      <c r="A277" s="256"/>
      <c r="B277" s="274"/>
      <c r="C277" s="275"/>
      <c r="D277" s="274"/>
      <c r="E277" s="274"/>
      <c r="F277" s="274"/>
      <c r="G277" s="274"/>
      <c r="H277" s="274"/>
      <c r="I277" s="274"/>
      <c r="J277" s="256"/>
      <c r="K277" s="256"/>
      <c r="L277" s="256"/>
      <c r="M277" s="256"/>
      <c r="N277" s="256"/>
      <c r="O277" s="256"/>
      <c r="P277" s="256"/>
      <c r="Q277" s="273"/>
      <c r="R277" s="256"/>
      <c r="S277" s="256"/>
      <c r="T277" s="256"/>
      <c r="U277" s="256"/>
      <c r="V277" s="256"/>
      <c r="W277" s="256"/>
      <c r="X277" s="256"/>
      <c r="Y277" s="256"/>
      <c r="Z277" s="256"/>
      <c r="AA277" s="256"/>
      <c r="AB277" s="256"/>
    </row>
    <row r="278" spans="1:28" ht="14.25" customHeight="1" x14ac:dyDescent="0.2">
      <c r="A278" s="256"/>
      <c r="B278" s="274"/>
      <c r="C278" s="275"/>
      <c r="D278" s="274"/>
      <c r="E278" s="274"/>
      <c r="F278" s="274"/>
      <c r="G278" s="274"/>
      <c r="H278" s="274"/>
      <c r="I278" s="274"/>
      <c r="J278" s="256"/>
      <c r="K278" s="256"/>
      <c r="L278" s="256"/>
      <c r="M278" s="256"/>
      <c r="N278" s="256"/>
      <c r="O278" s="256"/>
      <c r="P278" s="256"/>
      <c r="Q278" s="273"/>
      <c r="R278" s="256"/>
      <c r="S278" s="256"/>
      <c r="T278" s="256"/>
      <c r="U278" s="256"/>
      <c r="V278" s="256"/>
      <c r="W278" s="256"/>
      <c r="X278" s="256"/>
      <c r="Y278" s="256"/>
      <c r="Z278" s="256"/>
      <c r="AA278" s="256"/>
      <c r="AB278" s="256"/>
    </row>
    <row r="279" spans="1:28" ht="14.25" customHeight="1" x14ac:dyDescent="0.2">
      <c r="A279" s="256"/>
      <c r="B279" s="274"/>
      <c r="C279" s="275"/>
      <c r="D279" s="274"/>
      <c r="E279" s="274"/>
      <c r="F279" s="274"/>
      <c r="G279" s="274"/>
      <c r="H279" s="274"/>
      <c r="I279" s="274"/>
      <c r="J279" s="256"/>
      <c r="K279" s="256"/>
      <c r="L279" s="256"/>
      <c r="M279" s="256"/>
      <c r="N279" s="256"/>
      <c r="O279" s="256"/>
      <c r="P279" s="256"/>
      <c r="Q279" s="273"/>
      <c r="R279" s="256"/>
      <c r="S279" s="256"/>
      <c r="T279" s="256"/>
      <c r="U279" s="256"/>
      <c r="V279" s="256"/>
      <c r="W279" s="256"/>
      <c r="X279" s="256"/>
      <c r="Y279" s="256"/>
      <c r="Z279" s="256"/>
      <c r="AA279" s="256"/>
      <c r="AB279" s="256"/>
    </row>
    <row r="280" spans="1:28" ht="14.25" customHeight="1" x14ac:dyDescent="0.2">
      <c r="A280" s="256"/>
      <c r="B280" s="274"/>
      <c r="C280" s="275"/>
      <c r="D280" s="274"/>
      <c r="E280" s="274"/>
      <c r="F280" s="274"/>
      <c r="G280" s="274"/>
      <c r="H280" s="274"/>
      <c r="I280" s="274"/>
      <c r="J280" s="256"/>
      <c r="K280" s="256"/>
      <c r="L280" s="256"/>
      <c r="M280" s="256"/>
      <c r="N280" s="256"/>
      <c r="O280" s="256"/>
      <c r="P280" s="256"/>
      <c r="Q280" s="273"/>
      <c r="R280" s="256"/>
      <c r="S280" s="256"/>
      <c r="T280" s="256"/>
      <c r="U280" s="256"/>
      <c r="V280" s="256"/>
      <c r="W280" s="256"/>
      <c r="X280" s="256"/>
      <c r="Y280" s="256"/>
      <c r="Z280" s="256"/>
      <c r="AA280" s="256"/>
      <c r="AB280" s="256"/>
    </row>
    <row r="281" spans="1:28" ht="14.25" customHeight="1" x14ac:dyDescent="0.2">
      <c r="A281" s="256"/>
      <c r="B281" s="274"/>
      <c r="C281" s="275"/>
      <c r="D281" s="274"/>
      <c r="E281" s="274"/>
      <c r="F281" s="274"/>
      <c r="G281" s="274"/>
      <c r="H281" s="274"/>
      <c r="I281" s="274"/>
      <c r="J281" s="256"/>
      <c r="K281" s="256"/>
      <c r="L281" s="256"/>
      <c r="M281" s="256"/>
      <c r="N281" s="256"/>
      <c r="O281" s="256"/>
      <c r="P281" s="256"/>
      <c r="Q281" s="273"/>
      <c r="R281" s="256"/>
      <c r="S281" s="256"/>
      <c r="T281" s="256"/>
      <c r="U281" s="256"/>
      <c r="V281" s="256"/>
      <c r="W281" s="256"/>
      <c r="X281" s="256"/>
      <c r="Y281" s="256"/>
      <c r="Z281" s="256"/>
      <c r="AA281" s="256"/>
      <c r="AB281" s="256"/>
    </row>
    <row r="282" spans="1:28" ht="14.25" customHeight="1" x14ac:dyDescent="0.2">
      <c r="A282" s="256"/>
      <c r="B282" s="274"/>
      <c r="C282" s="275"/>
      <c r="D282" s="274"/>
      <c r="E282" s="274"/>
      <c r="F282" s="274"/>
      <c r="G282" s="274"/>
      <c r="H282" s="274"/>
      <c r="I282" s="274"/>
      <c r="J282" s="256"/>
      <c r="K282" s="256"/>
      <c r="L282" s="256"/>
      <c r="M282" s="256"/>
      <c r="N282" s="256"/>
      <c r="O282" s="256"/>
      <c r="P282" s="256"/>
      <c r="Q282" s="273"/>
      <c r="R282" s="256"/>
      <c r="S282" s="256"/>
      <c r="T282" s="256"/>
      <c r="U282" s="256"/>
      <c r="V282" s="256"/>
      <c r="W282" s="256"/>
      <c r="X282" s="256"/>
      <c r="Y282" s="256"/>
      <c r="Z282" s="256"/>
      <c r="AA282" s="256"/>
      <c r="AB282" s="256"/>
    </row>
    <row r="283" spans="1:28" ht="14.25" customHeight="1" x14ac:dyDescent="0.2">
      <c r="A283" s="256"/>
      <c r="B283" s="274"/>
      <c r="C283" s="275"/>
      <c r="D283" s="274"/>
      <c r="E283" s="274"/>
      <c r="F283" s="274"/>
      <c r="G283" s="274"/>
      <c r="H283" s="274"/>
      <c r="I283" s="274"/>
      <c r="J283" s="256"/>
      <c r="K283" s="256"/>
      <c r="L283" s="256"/>
      <c r="M283" s="256"/>
      <c r="N283" s="256"/>
      <c r="O283" s="256"/>
      <c r="P283" s="256"/>
      <c r="Q283" s="273"/>
      <c r="R283" s="256"/>
      <c r="S283" s="256"/>
      <c r="T283" s="256"/>
      <c r="U283" s="256"/>
      <c r="V283" s="256"/>
      <c r="W283" s="256"/>
      <c r="X283" s="256"/>
      <c r="Y283" s="256"/>
      <c r="Z283" s="256"/>
      <c r="AA283" s="256"/>
      <c r="AB283" s="256"/>
    </row>
    <row r="284" spans="1:28" ht="14.25" customHeight="1" x14ac:dyDescent="0.2">
      <c r="A284" s="256"/>
      <c r="B284" s="274"/>
      <c r="C284" s="275"/>
      <c r="D284" s="274"/>
      <c r="E284" s="274"/>
      <c r="F284" s="274"/>
      <c r="G284" s="274"/>
      <c r="H284" s="274"/>
      <c r="I284" s="274"/>
      <c r="J284" s="256"/>
      <c r="K284" s="256"/>
      <c r="L284" s="256"/>
      <c r="M284" s="256"/>
      <c r="N284" s="256"/>
      <c r="O284" s="256"/>
      <c r="P284" s="256"/>
      <c r="Q284" s="273"/>
      <c r="R284" s="256"/>
      <c r="S284" s="256"/>
      <c r="T284" s="256"/>
      <c r="U284" s="256"/>
      <c r="V284" s="256"/>
      <c r="W284" s="256"/>
      <c r="X284" s="256"/>
      <c r="Y284" s="256"/>
      <c r="Z284" s="256"/>
      <c r="AA284" s="256"/>
      <c r="AB284" s="256"/>
    </row>
    <row r="285" spans="1:28" ht="14.25" customHeight="1" x14ac:dyDescent="0.2">
      <c r="A285" s="256"/>
      <c r="B285" s="274"/>
      <c r="C285" s="275"/>
      <c r="D285" s="274"/>
      <c r="E285" s="274"/>
      <c r="F285" s="274"/>
      <c r="G285" s="274"/>
      <c r="H285" s="274"/>
      <c r="I285" s="274"/>
      <c r="J285" s="256"/>
      <c r="K285" s="256"/>
      <c r="L285" s="256"/>
      <c r="M285" s="256"/>
      <c r="N285" s="256"/>
      <c r="O285" s="256"/>
      <c r="P285" s="256"/>
      <c r="Q285" s="273"/>
      <c r="R285" s="256"/>
      <c r="S285" s="256"/>
      <c r="T285" s="256"/>
      <c r="U285" s="256"/>
      <c r="V285" s="256"/>
      <c r="W285" s="256"/>
      <c r="X285" s="256"/>
      <c r="Y285" s="256"/>
      <c r="Z285" s="256"/>
      <c r="AA285" s="256"/>
      <c r="AB285" s="256"/>
    </row>
    <row r="286" spans="1:28" ht="14.25" customHeight="1" x14ac:dyDescent="0.2">
      <c r="A286" s="256"/>
      <c r="B286" s="274"/>
      <c r="C286" s="275"/>
      <c r="D286" s="274"/>
      <c r="E286" s="274"/>
      <c r="F286" s="274"/>
      <c r="G286" s="274"/>
      <c r="H286" s="274"/>
      <c r="I286" s="274"/>
      <c r="J286" s="256"/>
      <c r="K286" s="256"/>
      <c r="L286" s="256"/>
      <c r="M286" s="256"/>
      <c r="N286" s="256"/>
      <c r="O286" s="256"/>
      <c r="P286" s="256"/>
      <c r="Q286" s="273"/>
      <c r="R286" s="256"/>
      <c r="S286" s="256"/>
      <c r="T286" s="256"/>
      <c r="U286" s="256"/>
      <c r="V286" s="256"/>
      <c r="W286" s="256"/>
      <c r="X286" s="256"/>
      <c r="Y286" s="256"/>
      <c r="Z286" s="256"/>
      <c r="AA286" s="256"/>
      <c r="AB286" s="256"/>
    </row>
    <row r="287" spans="1:28" ht="14.25" customHeight="1" x14ac:dyDescent="0.2">
      <c r="A287" s="256"/>
      <c r="B287" s="274"/>
      <c r="C287" s="275"/>
      <c r="D287" s="274"/>
      <c r="E287" s="274"/>
      <c r="F287" s="274"/>
      <c r="G287" s="274"/>
      <c r="H287" s="274"/>
      <c r="I287" s="274"/>
      <c r="J287" s="256"/>
      <c r="K287" s="256"/>
      <c r="L287" s="256"/>
      <c r="M287" s="256"/>
      <c r="N287" s="256"/>
      <c r="O287" s="256"/>
      <c r="P287" s="256"/>
      <c r="Q287" s="273"/>
      <c r="R287" s="256"/>
      <c r="S287" s="256"/>
      <c r="T287" s="256"/>
      <c r="U287" s="256"/>
      <c r="V287" s="256"/>
      <c r="W287" s="256"/>
      <c r="X287" s="256"/>
      <c r="Y287" s="256"/>
      <c r="Z287" s="256"/>
      <c r="AA287" s="256"/>
      <c r="AB287" s="256"/>
    </row>
    <row r="288" spans="1:28" ht="14.25" customHeight="1" x14ac:dyDescent="0.2">
      <c r="A288" s="256"/>
      <c r="B288" s="274"/>
      <c r="C288" s="275"/>
      <c r="D288" s="274"/>
      <c r="E288" s="274"/>
      <c r="F288" s="274"/>
      <c r="G288" s="274"/>
      <c r="H288" s="274"/>
      <c r="I288" s="274"/>
      <c r="J288" s="256"/>
      <c r="K288" s="256"/>
      <c r="L288" s="256"/>
      <c r="M288" s="256"/>
      <c r="N288" s="256"/>
      <c r="O288" s="256"/>
      <c r="P288" s="256"/>
      <c r="Q288" s="273"/>
      <c r="R288" s="256"/>
      <c r="S288" s="256"/>
      <c r="T288" s="256"/>
      <c r="U288" s="256"/>
      <c r="V288" s="256"/>
      <c r="W288" s="256"/>
      <c r="X288" s="256"/>
      <c r="Y288" s="256"/>
      <c r="Z288" s="256"/>
      <c r="AA288" s="256"/>
      <c r="AB288" s="256"/>
    </row>
    <row r="289" spans="1:28" ht="14.25" customHeight="1" x14ac:dyDescent="0.2">
      <c r="A289" s="256"/>
      <c r="B289" s="274"/>
      <c r="C289" s="275"/>
      <c r="D289" s="274"/>
      <c r="E289" s="274"/>
      <c r="F289" s="274"/>
      <c r="G289" s="274"/>
      <c r="H289" s="274"/>
      <c r="I289" s="274"/>
      <c r="J289" s="256"/>
      <c r="K289" s="256"/>
      <c r="L289" s="256"/>
      <c r="M289" s="256"/>
      <c r="N289" s="256"/>
      <c r="O289" s="256"/>
      <c r="P289" s="256"/>
      <c r="Q289" s="273"/>
      <c r="R289" s="256"/>
      <c r="S289" s="256"/>
      <c r="T289" s="256"/>
      <c r="U289" s="256"/>
      <c r="V289" s="256"/>
      <c r="W289" s="256"/>
      <c r="X289" s="256"/>
      <c r="Y289" s="256"/>
      <c r="Z289" s="256"/>
      <c r="AA289" s="256"/>
      <c r="AB289" s="256"/>
    </row>
    <row r="290" spans="1:28" ht="14.25" customHeight="1" x14ac:dyDescent="0.2">
      <c r="A290" s="256"/>
      <c r="B290" s="274"/>
      <c r="C290" s="275"/>
      <c r="D290" s="274"/>
      <c r="E290" s="274"/>
      <c r="F290" s="274"/>
      <c r="G290" s="274"/>
      <c r="H290" s="274"/>
      <c r="I290" s="274"/>
      <c r="J290" s="256"/>
      <c r="K290" s="256"/>
      <c r="L290" s="256"/>
      <c r="M290" s="256"/>
      <c r="N290" s="256"/>
      <c r="O290" s="256"/>
      <c r="P290" s="256"/>
      <c r="Q290" s="273"/>
      <c r="R290" s="256"/>
      <c r="S290" s="256"/>
      <c r="T290" s="256"/>
      <c r="U290" s="256"/>
      <c r="V290" s="256"/>
      <c r="W290" s="256"/>
      <c r="X290" s="256"/>
      <c r="Y290" s="256"/>
      <c r="Z290" s="256"/>
      <c r="AA290" s="256"/>
      <c r="AB290" s="256"/>
    </row>
    <row r="291" spans="1:28" ht="14.25" customHeight="1" x14ac:dyDescent="0.2">
      <c r="A291" s="256"/>
      <c r="B291" s="274"/>
      <c r="C291" s="275"/>
      <c r="D291" s="274"/>
      <c r="E291" s="274"/>
      <c r="F291" s="274"/>
      <c r="G291" s="274"/>
      <c r="H291" s="274"/>
      <c r="I291" s="274"/>
      <c r="J291" s="256"/>
      <c r="K291" s="256"/>
      <c r="L291" s="256"/>
      <c r="M291" s="256"/>
      <c r="N291" s="256"/>
      <c r="O291" s="256"/>
      <c r="P291" s="256"/>
      <c r="Q291" s="273"/>
      <c r="R291" s="256"/>
      <c r="S291" s="256"/>
      <c r="T291" s="256"/>
      <c r="U291" s="256"/>
      <c r="V291" s="256"/>
      <c r="W291" s="256"/>
      <c r="X291" s="256"/>
      <c r="Y291" s="256"/>
      <c r="Z291" s="256"/>
      <c r="AA291" s="256"/>
      <c r="AB291" s="256"/>
    </row>
    <row r="292" spans="1:28" ht="14.25" customHeight="1" x14ac:dyDescent="0.2">
      <c r="A292" s="256"/>
      <c r="B292" s="274"/>
      <c r="C292" s="275"/>
      <c r="D292" s="274"/>
      <c r="E292" s="274"/>
      <c r="F292" s="274"/>
      <c r="G292" s="274"/>
      <c r="H292" s="274"/>
      <c r="I292" s="274"/>
      <c r="J292" s="256"/>
      <c r="K292" s="256"/>
      <c r="L292" s="256"/>
      <c r="M292" s="256"/>
      <c r="N292" s="256"/>
      <c r="O292" s="256"/>
      <c r="P292" s="256"/>
      <c r="Q292" s="273"/>
      <c r="R292" s="256"/>
      <c r="S292" s="256"/>
      <c r="T292" s="256"/>
      <c r="U292" s="256"/>
      <c r="V292" s="256"/>
      <c r="W292" s="256"/>
      <c r="X292" s="256"/>
      <c r="Y292" s="256"/>
      <c r="Z292" s="256"/>
      <c r="AA292" s="256"/>
      <c r="AB292" s="256"/>
    </row>
    <row r="293" spans="1:28" ht="14.25" customHeight="1" x14ac:dyDescent="0.2">
      <c r="A293" s="256"/>
      <c r="B293" s="274"/>
      <c r="C293" s="275"/>
      <c r="D293" s="274"/>
      <c r="E293" s="274"/>
      <c r="F293" s="274"/>
      <c r="G293" s="274"/>
      <c r="H293" s="274"/>
      <c r="I293" s="274"/>
      <c r="J293" s="256"/>
      <c r="K293" s="256"/>
      <c r="L293" s="256"/>
      <c r="M293" s="256"/>
      <c r="N293" s="256"/>
      <c r="O293" s="256"/>
      <c r="P293" s="256"/>
      <c r="Q293" s="273"/>
      <c r="R293" s="256"/>
      <c r="S293" s="256"/>
      <c r="T293" s="256"/>
      <c r="U293" s="256"/>
      <c r="V293" s="256"/>
      <c r="W293" s="256"/>
      <c r="X293" s="256"/>
      <c r="Y293" s="256"/>
      <c r="Z293" s="256"/>
      <c r="AA293" s="256"/>
      <c r="AB293" s="256"/>
    </row>
    <row r="294" spans="1:28" ht="14.25" customHeight="1" x14ac:dyDescent="0.2">
      <c r="A294" s="256"/>
      <c r="B294" s="274"/>
      <c r="C294" s="275"/>
      <c r="D294" s="274"/>
      <c r="E294" s="274"/>
      <c r="F294" s="274"/>
      <c r="G294" s="274"/>
      <c r="H294" s="274"/>
      <c r="I294" s="274"/>
      <c r="J294" s="256"/>
      <c r="K294" s="256"/>
      <c r="L294" s="256"/>
      <c r="M294" s="256"/>
      <c r="N294" s="256"/>
      <c r="O294" s="256"/>
      <c r="P294" s="256"/>
      <c r="Q294" s="273"/>
      <c r="R294" s="256"/>
      <c r="S294" s="256"/>
      <c r="T294" s="256"/>
      <c r="U294" s="256"/>
      <c r="V294" s="256"/>
      <c r="W294" s="256"/>
      <c r="X294" s="256"/>
      <c r="Y294" s="256"/>
      <c r="Z294" s="256"/>
      <c r="AA294" s="256"/>
      <c r="AB294" s="256"/>
    </row>
    <row r="295" spans="1:28" ht="14.25" customHeight="1" x14ac:dyDescent="0.2">
      <c r="A295" s="256"/>
      <c r="B295" s="274"/>
      <c r="C295" s="275"/>
      <c r="D295" s="274"/>
      <c r="E295" s="274"/>
      <c r="F295" s="274"/>
      <c r="G295" s="274"/>
      <c r="H295" s="274"/>
      <c r="I295" s="274"/>
      <c r="J295" s="256"/>
      <c r="K295" s="256"/>
      <c r="L295" s="256"/>
      <c r="M295" s="256"/>
      <c r="N295" s="256"/>
      <c r="O295" s="256"/>
      <c r="P295" s="256"/>
      <c r="Q295" s="273"/>
      <c r="R295" s="256"/>
      <c r="S295" s="256"/>
      <c r="T295" s="256"/>
      <c r="U295" s="256"/>
      <c r="V295" s="256"/>
      <c r="W295" s="256"/>
      <c r="X295" s="256"/>
      <c r="Y295" s="256"/>
      <c r="Z295" s="256"/>
      <c r="AA295" s="256"/>
      <c r="AB295" s="256"/>
    </row>
    <row r="296" spans="1:28" ht="14.25" customHeight="1" x14ac:dyDescent="0.2">
      <c r="A296" s="256"/>
      <c r="B296" s="274"/>
      <c r="C296" s="275"/>
      <c r="D296" s="274"/>
      <c r="E296" s="274"/>
      <c r="F296" s="274"/>
      <c r="G296" s="274"/>
      <c r="H296" s="274"/>
      <c r="I296" s="274"/>
      <c r="J296" s="256"/>
      <c r="K296" s="256"/>
      <c r="L296" s="256"/>
      <c r="M296" s="256"/>
      <c r="N296" s="256"/>
      <c r="O296" s="256"/>
      <c r="P296" s="256"/>
      <c r="Q296" s="273"/>
      <c r="R296" s="256"/>
      <c r="S296" s="256"/>
      <c r="T296" s="256"/>
      <c r="U296" s="256"/>
      <c r="V296" s="256"/>
      <c r="W296" s="256"/>
      <c r="X296" s="256"/>
      <c r="Y296" s="256"/>
      <c r="Z296" s="256"/>
      <c r="AA296" s="256"/>
      <c r="AB296" s="256"/>
    </row>
    <row r="297" spans="1:28" ht="14.25" customHeight="1" x14ac:dyDescent="0.2">
      <c r="A297" s="256"/>
      <c r="B297" s="274"/>
      <c r="C297" s="275"/>
      <c r="D297" s="274"/>
      <c r="E297" s="274"/>
      <c r="F297" s="274"/>
      <c r="G297" s="274"/>
      <c r="H297" s="274"/>
      <c r="I297" s="274"/>
      <c r="J297" s="256"/>
      <c r="K297" s="256"/>
      <c r="L297" s="256"/>
      <c r="M297" s="256"/>
      <c r="N297" s="256"/>
      <c r="O297" s="256"/>
      <c r="P297" s="256"/>
      <c r="Q297" s="273"/>
      <c r="R297" s="256"/>
      <c r="S297" s="256"/>
      <c r="T297" s="256"/>
      <c r="U297" s="256"/>
      <c r="V297" s="256"/>
      <c r="W297" s="256"/>
      <c r="X297" s="256"/>
      <c r="Y297" s="256"/>
      <c r="Z297" s="256"/>
      <c r="AA297" s="256"/>
      <c r="AB297" s="256"/>
    </row>
    <row r="298" spans="1:28" ht="14.25" customHeight="1" x14ac:dyDescent="0.2">
      <c r="A298" s="256"/>
      <c r="B298" s="274"/>
      <c r="C298" s="275"/>
      <c r="D298" s="274"/>
      <c r="E298" s="274"/>
      <c r="F298" s="274"/>
      <c r="G298" s="274"/>
      <c r="H298" s="274"/>
      <c r="I298" s="274"/>
      <c r="J298" s="256"/>
      <c r="K298" s="256"/>
      <c r="L298" s="256"/>
      <c r="M298" s="256"/>
      <c r="N298" s="256"/>
      <c r="O298" s="256"/>
      <c r="P298" s="256"/>
      <c r="Q298" s="273"/>
      <c r="R298" s="256"/>
      <c r="S298" s="256"/>
      <c r="T298" s="256"/>
      <c r="U298" s="256"/>
      <c r="V298" s="256"/>
      <c r="W298" s="256"/>
      <c r="X298" s="256"/>
      <c r="Y298" s="256"/>
      <c r="Z298" s="256"/>
      <c r="AA298" s="256"/>
      <c r="AB298" s="256"/>
    </row>
    <row r="299" spans="1:28" ht="14.25" customHeight="1" x14ac:dyDescent="0.2">
      <c r="A299" s="256"/>
      <c r="B299" s="274"/>
      <c r="C299" s="275"/>
      <c r="D299" s="274"/>
      <c r="E299" s="274"/>
      <c r="F299" s="274"/>
      <c r="G299" s="274"/>
      <c r="H299" s="274"/>
      <c r="I299" s="274"/>
      <c r="J299" s="256"/>
      <c r="K299" s="256"/>
      <c r="L299" s="256"/>
      <c r="M299" s="256"/>
      <c r="N299" s="256"/>
      <c r="O299" s="256"/>
      <c r="P299" s="256"/>
      <c r="Q299" s="273"/>
      <c r="R299" s="256"/>
      <c r="S299" s="256"/>
      <c r="T299" s="256"/>
      <c r="U299" s="256"/>
      <c r="V299" s="256"/>
      <c r="W299" s="256"/>
      <c r="X299" s="256"/>
      <c r="Y299" s="256"/>
      <c r="Z299" s="256"/>
      <c r="AA299" s="256"/>
      <c r="AB299" s="256"/>
    </row>
    <row r="300" spans="1:28" ht="14.25" customHeight="1" x14ac:dyDescent="0.2">
      <c r="A300" s="256"/>
      <c r="B300" s="274"/>
      <c r="C300" s="275"/>
      <c r="D300" s="274"/>
      <c r="E300" s="274"/>
      <c r="F300" s="274"/>
      <c r="G300" s="274"/>
      <c r="H300" s="274"/>
      <c r="I300" s="274"/>
      <c r="J300" s="256"/>
      <c r="K300" s="256"/>
      <c r="L300" s="256"/>
      <c r="M300" s="256"/>
      <c r="N300" s="256"/>
      <c r="O300" s="256"/>
      <c r="P300" s="256"/>
      <c r="Q300" s="273"/>
      <c r="R300" s="256"/>
      <c r="S300" s="256"/>
      <c r="T300" s="256"/>
      <c r="U300" s="256"/>
      <c r="V300" s="256"/>
      <c r="W300" s="256"/>
      <c r="X300" s="256"/>
      <c r="Y300" s="256"/>
      <c r="Z300" s="256"/>
      <c r="AA300" s="256"/>
      <c r="AB300" s="256"/>
    </row>
    <row r="301" spans="1:28" ht="14.25" customHeight="1" x14ac:dyDescent="0.2">
      <c r="A301" s="256"/>
      <c r="B301" s="274"/>
      <c r="C301" s="275"/>
      <c r="D301" s="274"/>
      <c r="E301" s="274"/>
      <c r="F301" s="274"/>
      <c r="G301" s="274"/>
      <c r="H301" s="274"/>
      <c r="I301" s="274"/>
      <c r="J301" s="256"/>
      <c r="K301" s="256"/>
      <c r="L301" s="256"/>
      <c r="M301" s="256"/>
      <c r="N301" s="256"/>
      <c r="O301" s="256"/>
      <c r="P301" s="256"/>
      <c r="Q301" s="273"/>
      <c r="R301" s="256"/>
      <c r="S301" s="256"/>
      <c r="T301" s="256"/>
      <c r="U301" s="256"/>
      <c r="V301" s="256"/>
      <c r="W301" s="256"/>
      <c r="X301" s="256"/>
      <c r="Y301" s="256"/>
      <c r="Z301" s="256"/>
      <c r="AA301" s="256"/>
      <c r="AB301" s="256"/>
    </row>
    <row r="302" spans="1:28" ht="14.25" customHeight="1" x14ac:dyDescent="0.2">
      <c r="A302" s="256"/>
      <c r="B302" s="274"/>
      <c r="C302" s="275"/>
      <c r="D302" s="274"/>
      <c r="E302" s="274"/>
      <c r="F302" s="274"/>
      <c r="G302" s="274"/>
      <c r="H302" s="274"/>
      <c r="I302" s="274"/>
      <c r="J302" s="256"/>
      <c r="K302" s="256"/>
      <c r="L302" s="256"/>
      <c r="M302" s="256"/>
      <c r="N302" s="256"/>
      <c r="O302" s="256"/>
      <c r="P302" s="256"/>
      <c r="Q302" s="273"/>
      <c r="R302" s="256"/>
      <c r="S302" s="256"/>
      <c r="T302" s="256"/>
      <c r="U302" s="256"/>
      <c r="V302" s="256"/>
      <c r="W302" s="256"/>
      <c r="X302" s="256"/>
      <c r="Y302" s="256"/>
      <c r="Z302" s="256"/>
      <c r="AA302" s="256"/>
      <c r="AB302" s="256"/>
    </row>
    <row r="303" spans="1:28" ht="14.25" customHeight="1" x14ac:dyDescent="0.2">
      <c r="A303" s="256"/>
      <c r="B303" s="274"/>
      <c r="C303" s="275"/>
      <c r="D303" s="274"/>
      <c r="E303" s="274"/>
      <c r="F303" s="274"/>
      <c r="G303" s="274"/>
      <c r="H303" s="274"/>
      <c r="I303" s="274"/>
      <c r="J303" s="256"/>
      <c r="K303" s="256"/>
      <c r="L303" s="256"/>
      <c r="M303" s="256"/>
      <c r="N303" s="256"/>
      <c r="O303" s="256"/>
      <c r="P303" s="256"/>
      <c r="Q303" s="273"/>
      <c r="R303" s="256"/>
      <c r="S303" s="256"/>
      <c r="T303" s="256"/>
      <c r="U303" s="256"/>
      <c r="V303" s="256"/>
      <c r="W303" s="256"/>
      <c r="X303" s="256"/>
      <c r="Y303" s="256"/>
      <c r="Z303" s="256"/>
      <c r="AA303" s="256"/>
      <c r="AB303" s="256"/>
    </row>
    <row r="304" spans="1:28" ht="14.25" customHeight="1" x14ac:dyDescent="0.2">
      <c r="A304" s="256"/>
      <c r="B304" s="274"/>
      <c r="C304" s="275"/>
      <c r="D304" s="274"/>
      <c r="E304" s="274"/>
      <c r="F304" s="274"/>
      <c r="G304" s="274"/>
      <c r="H304" s="274"/>
      <c r="I304" s="274"/>
      <c r="J304" s="256"/>
      <c r="K304" s="256"/>
      <c r="L304" s="256"/>
      <c r="M304" s="256"/>
      <c r="N304" s="256"/>
      <c r="O304" s="256"/>
      <c r="P304" s="256"/>
      <c r="Q304" s="273"/>
      <c r="R304" s="256"/>
      <c r="S304" s="256"/>
      <c r="T304" s="256"/>
      <c r="U304" s="256"/>
      <c r="V304" s="256"/>
      <c r="W304" s="256"/>
      <c r="X304" s="256"/>
      <c r="Y304" s="256"/>
      <c r="Z304" s="256"/>
      <c r="AA304" s="256"/>
      <c r="AB304" s="256"/>
    </row>
    <row r="305" spans="1:28" ht="14.25" customHeight="1" x14ac:dyDescent="0.2">
      <c r="A305" s="256"/>
      <c r="B305" s="274"/>
      <c r="C305" s="275"/>
      <c r="D305" s="274"/>
      <c r="E305" s="274"/>
      <c r="F305" s="274"/>
      <c r="G305" s="274"/>
      <c r="H305" s="274"/>
      <c r="I305" s="274"/>
      <c r="J305" s="256"/>
      <c r="K305" s="256"/>
      <c r="L305" s="256"/>
      <c r="M305" s="256"/>
      <c r="N305" s="256"/>
      <c r="O305" s="256"/>
      <c r="P305" s="256"/>
      <c r="Q305" s="273"/>
      <c r="R305" s="256"/>
      <c r="S305" s="256"/>
      <c r="T305" s="256"/>
      <c r="U305" s="256"/>
      <c r="V305" s="256"/>
      <c r="W305" s="256"/>
      <c r="X305" s="256"/>
      <c r="Y305" s="256"/>
      <c r="Z305" s="256"/>
      <c r="AA305" s="256"/>
      <c r="AB305" s="256"/>
    </row>
    <row r="306" spans="1:28" ht="14.25" customHeight="1" x14ac:dyDescent="0.2">
      <c r="A306" s="256"/>
      <c r="B306" s="274"/>
      <c r="C306" s="275"/>
      <c r="D306" s="274"/>
      <c r="E306" s="274"/>
      <c r="F306" s="274"/>
      <c r="G306" s="274"/>
      <c r="H306" s="274"/>
      <c r="I306" s="274"/>
      <c r="J306" s="256"/>
      <c r="K306" s="256"/>
      <c r="L306" s="256"/>
      <c r="M306" s="256"/>
      <c r="N306" s="256"/>
      <c r="O306" s="256"/>
      <c r="P306" s="256"/>
      <c r="Q306" s="273"/>
      <c r="R306" s="256"/>
      <c r="S306" s="256"/>
      <c r="T306" s="256"/>
      <c r="U306" s="256"/>
      <c r="V306" s="256"/>
      <c r="W306" s="256"/>
      <c r="X306" s="256"/>
      <c r="Y306" s="256"/>
      <c r="Z306" s="256"/>
      <c r="AA306" s="256"/>
      <c r="AB306" s="256"/>
    </row>
    <row r="307" spans="1:28" ht="14.25" customHeight="1" x14ac:dyDescent="0.2">
      <c r="A307" s="256"/>
      <c r="B307" s="274"/>
      <c r="C307" s="275"/>
      <c r="D307" s="274"/>
      <c r="E307" s="274"/>
      <c r="F307" s="274"/>
      <c r="G307" s="274"/>
      <c r="H307" s="274"/>
      <c r="I307" s="274"/>
      <c r="J307" s="256"/>
      <c r="K307" s="256"/>
      <c r="L307" s="256"/>
      <c r="M307" s="256"/>
      <c r="N307" s="256"/>
      <c r="O307" s="256"/>
      <c r="P307" s="256"/>
      <c r="Q307" s="273"/>
      <c r="R307" s="256"/>
      <c r="S307" s="256"/>
      <c r="T307" s="256"/>
      <c r="U307" s="256"/>
      <c r="V307" s="256"/>
      <c r="W307" s="256"/>
      <c r="X307" s="256"/>
      <c r="Y307" s="256"/>
      <c r="Z307" s="256"/>
      <c r="AA307" s="256"/>
      <c r="AB307" s="256"/>
    </row>
    <row r="308" spans="1:28" ht="14.25" customHeight="1" x14ac:dyDescent="0.2">
      <c r="A308" s="256"/>
      <c r="B308" s="274"/>
      <c r="C308" s="275"/>
      <c r="D308" s="274"/>
      <c r="E308" s="274"/>
      <c r="F308" s="274"/>
      <c r="G308" s="274"/>
      <c r="H308" s="274"/>
      <c r="I308" s="274"/>
      <c r="J308" s="256"/>
      <c r="K308" s="256"/>
      <c r="L308" s="256"/>
      <c r="M308" s="256"/>
      <c r="N308" s="256"/>
      <c r="O308" s="256"/>
      <c r="P308" s="256"/>
      <c r="Q308" s="273"/>
      <c r="R308" s="256"/>
      <c r="S308" s="256"/>
      <c r="T308" s="256"/>
      <c r="U308" s="256"/>
      <c r="V308" s="256"/>
      <c r="W308" s="256"/>
      <c r="X308" s="256"/>
      <c r="Y308" s="256"/>
      <c r="Z308" s="256"/>
      <c r="AA308" s="256"/>
      <c r="AB308" s="256"/>
    </row>
    <row r="309" spans="1:28" ht="14.25" customHeight="1" x14ac:dyDescent="0.2">
      <c r="A309" s="256"/>
      <c r="B309" s="274"/>
      <c r="C309" s="275"/>
      <c r="D309" s="274"/>
      <c r="E309" s="274"/>
      <c r="F309" s="274"/>
      <c r="G309" s="274"/>
      <c r="H309" s="274"/>
      <c r="I309" s="274"/>
      <c r="J309" s="256"/>
      <c r="K309" s="256"/>
      <c r="L309" s="256"/>
      <c r="M309" s="256"/>
      <c r="N309" s="256"/>
      <c r="O309" s="256"/>
      <c r="P309" s="256"/>
      <c r="Q309" s="273"/>
      <c r="R309" s="256"/>
      <c r="S309" s="256"/>
      <c r="T309" s="256"/>
      <c r="U309" s="256"/>
      <c r="V309" s="256"/>
      <c r="W309" s="256"/>
      <c r="X309" s="256"/>
      <c r="Y309" s="256"/>
      <c r="Z309" s="256"/>
      <c r="AA309" s="256"/>
      <c r="AB309" s="256"/>
    </row>
    <row r="310" spans="1:28" ht="14.25" customHeight="1" x14ac:dyDescent="0.2">
      <c r="A310" s="256"/>
      <c r="B310" s="274"/>
      <c r="C310" s="275"/>
      <c r="D310" s="274"/>
      <c r="E310" s="274"/>
      <c r="F310" s="274"/>
      <c r="G310" s="274"/>
      <c r="H310" s="274"/>
      <c r="I310" s="274"/>
      <c r="J310" s="256"/>
      <c r="K310" s="256"/>
      <c r="L310" s="256"/>
      <c r="M310" s="256"/>
      <c r="N310" s="256"/>
      <c r="O310" s="256"/>
      <c r="P310" s="256"/>
      <c r="Q310" s="273"/>
      <c r="R310" s="256"/>
      <c r="S310" s="256"/>
      <c r="T310" s="256"/>
      <c r="U310" s="256"/>
      <c r="V310" s="256"/>
      <c r="W310" s="256"/>
      <c r="X310" s="256"/>
      <c r="Y310" s="256"/>
      <c r="Z310" s="256"/>
      <c r="AA310" s="256"/>
      <c r="AB310" s="256"/>
    </row>
    <row r="311" spans="1:28" ht="14.25" customHeight="1" x14ac:dyDescent="0.2">
      <c r="A311" s="256"/>
      <c r="B311" s="274"/>
      <c r="C311" s="275"/>
      <c r="D311" s="274"/>
      <c r="E311" s="274"/>
      <c r="F311" s="274"/>
      <c r="G311" s="274"/>
      <c r="H311" s="274"/>
      <c r="I311" s="274"/>
      <c r="J311" s="256"/>
      <c r="K311" s="256"/>
      <c r="L311" s="256"/>
      <c r="M311" s="256"/>
      <c r="N311" s="256"/>
      <c r="O311" s="256"/>
      <c r="P311" s="256"/>
      <c r="Q311" s="273"/>
      <c r="R311" s="256"/>
      <c r="S311" s="256"/>
      <c r="T311" s="256"/>
      <c r="U311" s="256"/>
      <c r="V311" s="256"/>
      <c r="W311" s="256"/>
      <c r="X311" s="256"/>
      <c r="Y311" s="256"/>
      <c r="Z311" s="256"/>
      <c r="AA311" s="256"/>
      <c r="AB311" s="256"/>
    </row>
    <row r="312" spans="1:28" ht="14.25" customHeight="1" x14ac:dyDescent="0.2">
      <c r="A312" s="256"/>
      <c r="B312" s="274"/>
      <c r="C312" s="275"/>
      <c r="D312" s="274"/>
      <c r="E312" s="274"/>
      <c r="F312" s="274"/>
      <c r="G312" s="274"/>
      <c r="H312" s="274"/>
      <c r="I312" s="274"/>
      <c r="J312" s="256"/>
      <c r="K312" s="256"/>
      <c r="L312" s="256"/>
      <c r="M312" s="256"/>
      <c r="N312" s="256"/>
      <c r="O312" s="256"/>
      <c r="P312" s="256"/>
      <c r="Q312" s="273"/>
      <c r="R312" s="256"/>
      <c r="S312" s="256"/>
      <c r="T312" s="256"/>
      <c r="U312" s="256"/>
      <c r="V312" s="256"/>
      <c r="W312" s="256"/>
      <c r="X312" s="256"/>
      <c r="Y312" s="256"/>
      <c r="Z312" s="256"/>
      <c r="AA312" s="256"/>
      <c r="AB312" s="256"/>
    </row>
    <row r="313" spans="1:28" ht="14.25" customHeight="1" x14ac:dyDescent="0.2">
      <c r="A313" s="256"/>
      <c r="B313" s="274"/>
      <c r="C313" s="275"/>
      <c r="D313" s="274"/>
      <c r="E313" s="274"/>
      <c r="F313" s="274"/>
      <c r="G313" s="274"/>
      <c r="H313" s="274"/>
      <c r="I313" s="274"/>
      <c r="J313" s="256"/>
      <c r="K313" s="256"/>
      <c r="L313" s="256"/>
      <c r="M313" s="256"/>
      <c r="N313" s="256"/>
      <c r="O313" s="256"/>
      <c r="P313" s="256"/>
      <c r="Q313" s="273"/>
      <c r="R313" s="256"/>
      <c r="S313" s="256"/>
      <c r="T313" s="256"/>
      <c r="U313" s="256"/>
      <c r="V313" s="256"/>
      <c r="W313" s="256"/>
      <c r="X313" s="256"/>
      <c r="Y313" s="256"/>
      <c r="Z313" s="256"/>
      <c r="AA313" s="256"/>
      <c r="AB313" s="256"/>
    </row>
    <row r="314" spans="1:28" ht="14.25" customHeight="1" x14ac:dyDescent="0.2">
      <c r="A314" s="256"/>
      <c r="B314" s="274"/>
      <c r="C314" s="275"/>
      <c r="D314" s="274"/>
      <c r="E314" s="274"/>
      <c r="F314" s="274"/>
      <c r="G314" s="274"/>
      <c r="H314" s="274"/>
      <c r="I314" s="274"/>
      <c r="J314" s="256"/>
      <c r="K314" s="256"/>
      <c r="L314" s="256"/>
      <c r="M314" s="256"/>
      <c r="N314" s="256"/>
      <c r="O314" s="256"/>
      <c r="P314" s="256"/>
      <c r="Q314" s="273"/>
      <c r="R314" s="256"/>
      <c r="S314" s="256"/>
      <c r="T314" s="256"/>
      <c r="U314" s="256"/>
      <c r="V314" s="256"/>
      <c r="W314" s="256"/>
      <c r="X314" s="256"/>
      <c r="Y314" s="256"/>
      <c r="Z314" s="256"/>
      <c r="AA314" s="256"/>
      <c r="AB314" s="256"/>
    </row>
    <row r="315" spans="1:28" ht="14.25" customHeight="1" x14ac:dyDescent="0.2">
      <c r="A315" s="256"/>
      <c r="B315" s="274"/>
      <c r="C315" s="275"/>
      <c r="D315" s="274"/>
      <c r="E315" s="274"/>
      <c r="F315" s="274"/>
      <c r="G315" s="274"/>
      <c r="H315" s="274"/>
      <c r="I315" s="274"/>
      <c r="J315" s="256"/>
      <c r="K315" s="256"/>
      <c r="L315" s="256"/>
      <c r="M315" s="256"/>
      <c r="N315" s="256"/>
      <c r="O315" s="256"/>
      <c r="P315" s="256"/>
      <c r="Q315" s="273"/>
      <c r="R315" s="256"/>
      <c r="S315" s="256"/>
      <c r="T315" s="256"/>
      <c r="U315" s="256"/>
      <c r="V315" s="256"/>
      <c r="W315" s="256"/>
      <c r="X315" s="256"/>
      <c r="Y315" s="256"/>
      <c r="Z315" s="256"/>
      <c r="AA315" s="256"/>
      <c r="AB315" s="256"/>
    </row>
    <row r="316" spans="1:28" ht="14.25" customHeight="1" x14ac:dyDescent="0.2">
      <c r="A316" s="256"/>
      <c r="B316" s="274"/>
      <c r="C316" s="275"/>
      <c r="D316" s="274"/>
      <c r="E316" s="274"/>
      <c r="F316" s="274"/>
      <c r="G316" s="274"/>
      <c r="H316" s="274"/>
      <c r="I316" s="274"/>
      <c r="J316" s="256"/>
      <c r="K316" s="256"/>
      <c r="L316" s="256"/>
      <c r="M316" s="256"/>
      <c r="N316" s="256"/>
      <c r="O316" s="256"/>
      <c r="P316" s="256"/>
      <c r="Q316" s="273"/>
      <c r="R316" s="256"/>
      <c r="S316" s="256"/>
      <c r="T316" s="256"/>
      <c r="U316" s="256"/>
      <c r="V316" s="256"/>
      <c r="W316" s="256"/>
      <c r="X316" s="256"/>
      <c r="Y316" s="256"/>
      <c r="Z316" s="256"/>
      <c r="AA316" s="256"/>
      <c r="AB316" s="256"/>
    </row>
    <row r="317" spans="1:28" ht="14.25" customHeight="1" x14ac:dyDescent="0.2">
      <c r="A317" s="256"/>
      <c r="B317" s="274"/>
      <c r="C317" s="275"/>
      <c r="D317" s="274"/>
      <c r="E317" s="274"/>
      <c r="F317" s="274"/>
      <c r="G317" s="274"/>
      <c r="H317" s="274"/>
      <c r="I317" s="274"/>
      <c r="J317" s="256"/>
      <c r="K317" s="256"/>
      <c r="L317" s="256"/>
      <c r="M317" s="256"/>
      <c r="N317" s="256"/>
      <c r="O317" s="256"/>
      <c r="P317" s="256"/>
      <c r="Q317" s="273"/>
      <c r="R317" s="256"/>
      <c r="S317" s="256"/>
      <c r="T317" s="256"/>
      <c r="U317" s="256"/>
      <c r="V317" s="256"/>
      <c r="W317" s="256"/>
      <c r="X317" s="256"/>
      <c r="Y317" s="256"/>
      <c r="Z317" s="256"/>
      <c r="AA317" s="256"/>
      <c r="AB317" s="256"/>
    </row>
    <row r="318" spans="1:28" ht="14.25" customHeight="1" x14ac:dyDescent="0.2">
      <c r="A318" s="256"/>
      <c r="B318" s="274"/>
      <c r="C318" s="275"/>
      <c r="D318" s="274"/>
      <c r="E318" s="274"/>
      <c r="F318" s="274"/>
      <c r="G318" s="274"/>
      <c r="H318" s="274"/>
      <c r="I318" s="274"/>
      <c r="J318" s="256"/>
      <c r="K318" s="256"/>
      <c r="L318" s="256"/>
      <c r="M318" s="256"/>
      <c r="N318" s="256"/>
      <c r="O318" s="256"/>
      <c r="P318" s="256"/>
      <c r="Q318" s="273"/>
      <c r="R318" s="256"/>
      <c r="S318" s="256"/>
      <c r="T318" s="256"/>
      <c r="U318" s="256"/>
      <c r="V318" s="256"/>
      <c r="W318" s="256"/>
      <c r="X318" s="256"/>
      <c r="Y318" s="256"/>
      <c r="Z318" s="256"/>
      <c r="AA318" s="256"/>
      <c r="AB318" s="256"/>
    </row>
    <row r="319" spans="1:28" ht="14.25" customHeight="1" x14ac:dyDescent="0.2">
      <c r="A319" s="256"/>
      <c r="B319" s="274"/>
      <c r="C319" s="275"/>
      <c r="D319" s="274"/>
      <c r="E319" s="274"/>
      <c r="F319" s="274"/>
      <c r="G319" s="274"/>
      <c r="H319" s="274"/>
      <c r="I319" s="274"/>
      <c r="J319" s="256"/>
      <c r="K319" s="256"/>
      <c r="L319" s="256"/>
      <c r="M319" s="256"/>
      <c r="N319" s="256"/>
      <c r="O319" s="256"/>
      <c r="P319" s="256"/>
      <c r="Q319" s="273"/>
      <c r="R319" s="256"/>
      <c r="S319" s="256"/>
      <c r="T319" s="256"/>
      <c r="U319" s="256"/>
      <c r="V319" s="256"/>
      <c r="W319" s="256"/>
      <c r="X319" s="256"/>
      <c r="Y319" s="256"/>
      <c r="Z319" s="256"/>
      <c r="AA319" s="256"/>
      <c r="AB319" s="256"/>
    </row>
    <row r="320" spans="1:28" ht="14.25" customHeight="1" x14ac:dyDescent="0.2">
      <c r="A320" s="256"/>
      <c r="B320" s="274"/>
      <c r="C320" s="275"/>
      <c r="D320" s="274"/>
      <c r="E320" s="274"/>
      <c r="F320" s="274"/>
      <c r="G320" s="274"/>
      <c r="H320" s="274"/>
      <c r="I320" s="274"/>
      <c r="J320" s="256"/>
      <c r="K320" s="256"/>
      <c r="L320" s="256"/>
      <c r="M320" s="256"/>
      <c r="N320" s="256"/>
      <c r="O320" s="256"/>
      <c r="P320" s="256"/>
      <c r="Q320" s="273"/>
      <c r="R320" s="256"/>
      <c r="S320" s="256"/>
      <c r="T320" s="256"/>
      <c r="U320" s="256"/>
      <c r="V320" s="256"/>
      <c r="W320" s="256"/>
      <c r="X320" s="256"/>
      <c r="Y320" s="256"/>
      <c r="Z320" s="256"/>
      <c r="AA320" s="256"/>
      <c r="AB320" s="256"/>
    </row>
    <row r="321" spans="1:28" ht="14.25" customHeight="1" x14ac:dyDescent="0.2">
      <c r="A321" s="256"/>
      <c r="B321" s="274"/>
      <c r="C321" s="275"/>
      <c r="D321" s="274"/>
      <c r="E321" s="274"/>
      <c r="F321" s="274"/>
      <c r="G321" s="274"/>
      <c r="H321" s="274"/>
      <c r="I321" s="274"/>
      <c r="J321" s="256"/>
      <c r="K321" s="256"/>
      <c r="L321" s="256"/>
      <c r="M321" s="256"/>
      <c r="N321" s="256"/>
      <c r="O321" s="256"/>
      <c r="P321" s="256"/>
      <c r="Q321" s="273"/>
      <c r="R321" s="256"/>
      <c r="S321" s="256"/>
      <c r="T321" s="256"/>
      <c r="U321" s="256"/>
      <c r="V321" s="256"/>
      <c r="W321" s="256"/>
      <c r="X321" s="256"/>
      <c r="Y321" s="256"/>
      <c r="Z321" s="256"/>
      <c r="AA321" s="256"/>
      <c r="AB321" s="256"/>
    </row>
    <row r="322" spans="1:28" ht="14.25" customHeight="1" x14ac:dyDescent="0.2">
      <c r="A322" s="256"/>
      <c r="B322" s="274"/>
      <c r="C322" s="275"/>
      <c r="D322" s="274"/>
      <c r="E322" s="274"/>
      <c r="F322" s="274"/>
      <c r="G322" s="274"/>
      <c r="H322" s="274"/>
      <c r="I322" s="274"/>
      <c r="J322" s="256"/>
      <c r="K322" s="256"/>
      <c r="L322" s="256"/>
      <c r="M322" s="256"/>
      <c r="N322" s="256"/>
      <c r="O322" s="256"/>
      <c r="P322" s="256"/>
      <c r="Q322" s="273"/>
      <c r="R322" s="256"/>
      <c r="S322" s="256"/>
      <c r="T322" s="256"/>
      <c r="U322" s="256"/>
      <c r="V322" s="256"/>
      <c r="W322" s="256"/>
      <c r="X322" s="256"/>
      <c r="Y322" s="256"/>
      <c r="Z322" s="256"/>
      <c r="AA322" s="256"/>
      <c r="AB322" s="256"/>
    </row>
    <row r="323" spans="1:28" ht="14.25" customHeight="1" x14ac:dyDescent="0.2">
      <c r="A323" s="256"/>
      <c r="B323" s="274"/>
      <c r="C323" s="275"/>
      <c r="D323" s="274"/>
      <c r="E323" s="274"/>
      <c r="F323" s="274"/>
      <c r="G323" s="274"/>
      <c r="H323" s="274"/>
      <c r="I323" s="274"/>
      <c r="J323" s="256"/>
      <c r="K323" s="256"/>
      <c r="L323" s="256"/>
      <c r="M323" s="256"/>
      <c r="N323" s="256"/>
      <c r="O323" s="256"/>
      <c r="P323" s="256"/>
      <c r="Q323" s="273"/>
      <c r="R323" s="256"/>
      <c r="S323" s="256"/>
      <c r="T323" s="256"/>
      <c r="U323" s="256"/>
      <c r="V323" s="256"/>
      <c r="W323" s="256"/>
      <c r="X323" s="256"/>
      <c r="Y323" s="256"/>
      <c r="Z323" s="256"/>
      <c r="AA323" s="256"/>
      <c r="AB323" s="256"/>
    </row>
    <row r="324" spans="1:28" ht="14.25" customHeight="1" x14ac:dyDescent="0.2">
      <c r="A324" s="256"/>
      <c r="B324" s="274"/>
      <c r="C324" s="275"/>
      <c r="D324" s="274"/>
      <c r="E324" s="274"/>
      <c r="F324" s="274"/>
      <c r="G324" s="274"/>
      <c r="H324" s="274"/>
      <c r="I324" s="274"/>
      <c r="J324" s="256"/>
      <c r="K324" s="256"/>
      <c r="L324" s="256"/>
      <c r="M324" s="256"/>
      <c r="N324" s="256"/>
      <c r="O324" s="256"/>
      <c r="P324" s="256"/>
      <c r="Q324" s="273"/>
      <c r="R324" s="256"/>
      <c r="S324" s="256"/>
      <c r="T324" s="256"/>
      <c r="U324" s="256"/>
      <c r="V324" s="256"/>
      <c r="W324" s="256"/>
      <c r="X324" s="256"/>
      <c r="Y324" s="256"/>
      <c r="Z324" s="256"/>
      <c r="AA324" s="256"/>
      <c r="AB324" s="256"/>
    </row>
    <row r="325" spans="1:28" ht="14.25" customHeight="1" x14ac:dyDescent="0.2">
      <c r="A325" s="256"/>
      <c r="B325" s="274"/>
      <c r="C325" s="275"/>
      <c r="D325" s="274"/>
      <c r="E325" s="274"/>
      <c r="F325" s="274"/>
      <c r="G325" s="274"/>
      <c r="H325" s="274"/>
      <c r="I325" s="274"/>
      <c r="J325" s="256"/>
      <c r="K325" s="256"/>
      <c r="L325" s="256"/>
      <c r="M325" s="256"/>
      <c r="N325" s="256"/>
      <c r="O325" s="256"/>
      <c r="P325" s="256"/>
      <c r="Q325" s="273"/>
      <c r="R325" s="256"/>
      <c r="S325" s="256"/>
      <c r="T325" s="256"/>
      <c r="U325" s="256"/>
      <c r="V325" s="256"/>
      <c r="W325" s="256"/>
      <c r="X325" s="256"/>
      <c r="Y325" s="256"/>
      <c r="Z325" s="256"/>
      <c r="AA325" s="256"/>
      <c r="AB325" s="256"/>
    </row>
    <row r="326" spans="1:28" ht="14.25" customHeight="1" x14ac:dyDescent="0.2">
      <c r="A326" s="256"/>
      <c r="B326" s="274"/>
      <c r="C326" s="275"/>
      <c r="D326" s="274"/>
      <c r="E326" s="274"/>
      <c r="F326" s="274"/>
      <c r="G326" s="274"/>
      <c r="H326" s="274"/>
      <c r="I326" s="274"/>
      <c r="J326" s="256"/>
      <c r="K326" s="256"/>
      <c r="L326" s="256"/>
      <c r="M326" s="256"/>
      <c r="N326" s="256"/>
      <c r="O326" s="256"/>
      <c r="P326" s="256"/>
      <c r="Q326" s="273"/>
      <c r="R326" s="256"/>
      <c r="S326" s="256"/>
      <c r="T326" s="256"/>
      <c r="U326" s="256"/>
      <c r="V326" s="256"/>
      <c r="W326" s="256"/>
      <c r="X326" s="256"/>
      <c r="Y326" s="256"/>
      <c r="Z326" s="256"/>
      <c r="AA326" s="256"/>
      <c r="AB326" s="256"/>
    </row>
    <row r="327" spans="1:28" ht="14.25" customHeight="1" x14ac:dyDescent="0.2">
      <c r="A327" s="256"/>
      <c r="B327" s="274"/>
      <c r="C327" s="275"/>
      <c r="D327" s="274"/>
      <c r="E327" s="274"/>
      <c r="F327" s="274"/>
      <c r="G327" s="274"/>
      <c r="H327" s="274"/>
      <c r="I327" s="274"/>
      <c r="J327" s="256"/>
      <c r="K327" s="256"/>
      <c r="L327" s="256"/>
      <c r="M327" s="256"/>
      <c r="N327" s="256"/>
      <c r="O327" s="256"/>
      <c r="P327" s="256"/>
      <c r="Q327" s="273"/>
      <c r="R327" s="256"/>
      <c r="S327" s="256"/>
      <c r="T327" s="256"/>
      <c r="U327" s="256"/>
      <c r="V327" s="256"/>
      <c r="W327" s="256"/>
      <c r="X327" s="256"/>
      <c r="Y327" s="256"/>
      <c r="Z327" s="256"/>
      <c r="AA327" s="256"/>
      <c r="AB327" s="256"/>
    </row>
    <row r="328" spans="1:28" ht="14.25" customHeight="1" x14ac:dyDescent="0.2">
      <c r="A328" s="256"/>
      <c r="B328" s="274"/>
      <c r="C328" s="275"/>
      <c r="D328" s="274"/>
      <c r="E328" s="274"/>
      <c r="F328" s="274"/>
      <c r="G328" s="274"/>
      <c r="H328" s="274"/>
      <c r="I328" s="274"/>
      <c r="J328" s="256"/>
      <c r="K328" s="256"/>
      <c r="L328" s="256"/>
      <c r="M328" s="256"/>
      <c r="N328" s="256"/>
      <c r="O328" s="256"/>
      <c r="P328" s="256"/>
      <c r="Q328" s="273"/>
      <c r="R328" s="256"/>
      <c r="S328" s="256"/>
      <c r="T328" s="256"/>
      <c r="U328" s="256"/>
      <c r="V328" s="256"/>
      <c r="W328" s="256"/>
      <c r="X328" s="256"/>
      <c r="Y328" s="256"/>
      <c r="Z328" s="256"/>
      <c r="AA328" s="256"/>
      <c r="AB328" s="256"/>
    </row>
    <row r="329" spans="1:28" ht="14.25" customHeight="1" x14ac:dyDescent="0.2">
      <c r="A329" s="256"/>
      <c r="B329" s="274"/>
      <c r="C329" s="275"/>
      <c r="D329" s="274"/>
      <c r="E329" s="274"/>
      <c r="F329" s="274"/>
      <c r="G329" s="274"/>
      <c r="H329" s="274"/>
      <c r="I329" s="274"/>
      <c r="J329" s="256"/>
      <c r="K329" s="256"/>
      <c r="L329" s="256"/>
      <c r="M329" s="256"/>
      <c r="N329" s="256"/>
      <c r="O329" s="256"/>
      <c r="P329" s="256"/>
      <c r="Q329" s="273"/>
      <c r="R329" s="256"/>
      <c r="S329" s="256"/>
      <c r="T329" s="256"/>
      <c r="U329" s="256"/>
      <c r="V329" s="256"/>
      <c r="W329" s="256"/>
      <c r="X329" s="256"/>
      <c r="Y329" s="256"/>
      <c r="Z329" s="256"/>
      <c r="AA329" s="256"/>
      <c r="AB329" s="256"/>
    </row>
    <row r="330" spans="1:28" ht="14.25" customHeight="1" x14ac:dyDescent="0.2">
      <c r="A330" s="256"/>
      <c r="B330" s="274"/>
      <c r="C330" s="275"/>
      <c r="D330" s="274"/>
      <c r="E330" s="274"/>
      <c r="F330" s="274"/>
      <c r="G330" s="274"/>
      <c r="H330" s="274"/>
      <c r="I330" s="274"/>
      <c r="J330" s="256"/>
      <c r="K330" s="256"/>
      <c r="L330" s="256"/>
      <c r="M330" s="256"/>
      <c r="N330" s="256"/>
      <c r="O330" s="256"/>
      <c r="P330" s="256"/>
      <c r="Q330" s="273"/>
      <c r="R330" s="256"/>
      <c r="S330" s="256"/>
      <c r="T330" s="256"/>
      <c r="U330" s="256"/>
      <c r="V330" s="256"/>
      <c r="W330" s="256"/>
      <c r="X330" s="256"/>
      <c r="Y330" s="256"/>
      <c r="Z330" s="256"/>
      <c r="AA330" s="256"/>
      <c r="AB330" s="256"/>
    </row>
    <row r="331" spans="1:28" ht="14.25" customHeight="1" x14ac:dyDescent="0.2">
      <c r="A331" s="256"/>
      <c r="B331" s="274"/>
      <c r="C331" s="275"/>
      <c r="D331" s="274"/>
      <c r="E331" s="274"/>
      <c r="F331" s="274"/>
      <c r="G331" s="274"/>
      <c r="H331" s="274"/>
      <c r="I331" s="274"/>
      <c r="J331" s="256"/>
      <c r="K331" s="256"/>
      <c r="L331" s="256"/>
      <c r="M331" s="256"/>
      <c r="N331" s="256"/>
      <c r="O331" s="256"/>
      <c r="P331" s="256"/>
      <c r="Q331" s="273"/>
      <c r="R331" s="256"/>
      <c r="S331" s="256"/>
      <c r="T331" s="256"/>
      <c r="U331" s="256"/>
      <c r="V331" s="256"/>
      <c r="W331" s="256"/>
      <c r="X331" s="256"/>
      <c r="Y331" s="256"/>
      <c r="Z331" s="256"/>
      <c r="AA331" s="256"/>
      <c r="AB331" s="256"/>
    </row>
    <row r="332" spans="1:28" ht="14.25" customHeight="1" x14ac:dyDescent="0.2">
      <c r="A332" s="256"/>
      <c r="B332" s="274"/>
      <c r="C332" s="275"/>
      <c r="D332" s="274"/>
      <c r="E332" s="274"/>
      <c r="F332" s="274"/>
      <c r="G332" s="274"/>
      <c r="H332" s="274"/>
      <c r="I332" s="274"/>
      <c r="J332" s="256"/>
      <c r="K332" s="256"/>
      <c r="L332" s="256"/>
      <c r="M332" s="256"/>
      <c r="N332" s="256"/>
      <c r="O332" s="256"/>
      <c r="P332" s="256"/>
      <c r="Q332" s="273"/>
      <c r="R332" s="256"/>
      <c r="S332" s="256"/>
      <c r="T332" s="256"/>
      <c r="U332" s="256"/>
      <c r="V332" s="256"/>
      <c r="W332" s="256"/>
      <c r="X332" s="256"/>
      <c r="Y332" s="256"/>
      <c r="Z332" s="256"/>
      <c r="AA332" s="256"/>
      <c r="AB332" s="256"/>
    </row>
    <row r="333" spans="1:28" ht="14.25" customHeight="1" x14ac:dyDescent="0.2">
      <c r="A333" s="256"/>
      <c r="B333" s="274"/>
      <c r="C333" s="275"/>
      <c r="D333" s="274"/>
      <c r="E333" s="274"/>
      <c r="F333" s="274"/>
      <c r="G333" s="274"/>
      <c r="H333" s="274"/>
      <c r="I333" s="274"/>
      <c r="J333" s="256"/>
      <c r="K333" s="256"/>
      <c r="L333" s="256"/>
      <c r="M333" s="256"/>
      <c r="N333" s="256"/>
      <c r="O333" s="256"/>
      <c r="P333" s="256"/>
      <c r="Q333" s="273"/>
      <c r="R333" s="256"/>
      <c r="S333" s="256"/>
      <c r="T333" s="256"/>
      <c r="U333" s="256"/>
      <c r="V333" s="256"/>
      <c r="W333" s="256"/>
      <c r="X333" s="256"/>
      <c r="Y333" s="256"/>
      <c r="Z333" s="256"/>
      <c r="AA333" s="256"/>
      <c r="AB333" s="256"/>
    </row>
    <row r="334" spans="1:28" ht="14.25" customHeight="1" x14ac:dyDescent="0.2">
      <c r="A334" s="256"/>
      <c r="B334" s="274"/>
      <c r="C334" s="275"/>
      <c r="D334" s="274"/>
      <c r="E334" s="274"/>
      <c r="F334" s="274"/>
      <c r="G334" s="274"/>
      <c r="H334" s="274"/>
      <c r="I334" s="274"/>
      <c r="J334" s="256"/>
      <c r="K334" s="256"/>
      <c r="L334" s="256"/>
      <c r="M334" s="256"/>
      <c r="N334" s="256"/>
      <c r="O334" s="256"/>
      <c r="P334" s="256"/>
      <c r="Q334" s="273"/>
      <c r="R334" s="256"/>
      <c r="S334" s="256"/>
      <c r="T334" s="256"/>
      <c r="U334" s="256"/>
      <c r="V334" s="256"/>
      <c r="W334" s="256"/>
      <c r="X334" s="256"/>
      <c r="Y334" s="256"/>
      <c r="Z334" s="256"/>
      <c r="AA334" s="256"/>
      <c r="AB334" s="256"/>
    </row>
    <row r="335" spans="1:28" ht="14.25" customHeight="1" x14ac:dyDescent="0.2">
      <c r="A335" s="256"/>
      <c r="B335" s="274"/>
      <c r="C335" s="275"/>
      <c r="D335" s="274"/>
      <c r="E335" s="274"/>
      <c r="F335" s="274"/>
      <c r="G335" s="274"/>
      <c r="H335" s="274"/>
      <c r="I335" s="274"/>
      <c r="J335" s="256"/>
      <c r="K335" s="256"/>
      <c r="L335" s="256"/>
      <c r="M335" s="256"/>
      <c r="N335" s="256"/>
      <c r="O335" s="256"/>
      <c r="P335" s="256"/>
      <c r="Q335" s="273"/>
      <c r="R335" s="256"/>
      <c r="S335" s="256"/>
      <c r="T335" s="256"/>
      <c r="U335" s="256"/>
      <c r="V335" s="256"/>
      <c r="W335" s="256"/>
      <c r="X335" s="256"/>
      <c r="Y335" s="256"/>
      <c r="Z335" s="256"/>
      <c r="AA335" s="256"/>
      <c r="AB335" s="256"/>
    </row>
    <row r="336" spans="1:28" ht="14.25" customHeight="1" x14ac:dyDescent="0.2">
      <c r="A336" s="256"/>
      <c r="B336" s="274"/>
      <c r="C336" s="275"/>
      <c r="D336" s="274"/>
      <c r="E336" s="274"/>
      <c r="F336" s="274"/>
      <c r="G336" s="274"/>
      <c r="H336" s="274"/>
      <c r="I336" s="274"/>
      <c r="J336" s="256"/>
      <c r="K336" s="256"/>
      <c r="L336" s="256"/>
      <c r="M336" s="256"/>
      <c r="N336" s="256"/>
      <c r="O336" s="256"/>
      <c r="P336" s="256"/>
      <c r="Q336" s="273"/>
      <c r="R336" s="256"/>
      <c r="S336" s="256"/>
      <c r="T336" s="256"/>
      <c r="U336" s="256"/>
      <c r="V336" s="256"/>
      <c r="W336" s="256"/>
      <c r="X336" s="256"/>
      <c r="Y336" s="256"/>
      <c r="Z336" s="256"/>
      <c r="AA336" s="256"/>
      <c r="AB336" s="256"/>
    </row>
    <row r="337" spans="1:28" ht="14.25" customHeight="1" x14ac:dyDescent="0.2">
      <c r="A337" s="256"/>
      <c r="B337" s="274"/>
      <c r="C337" s="275"/>
      <c r="D337" s="274"/>
      <c r="E337" s="274"/>
      <c r="F337" s="274"/>
      <c r="G337" s="274"/>
      <c r="H337" s="274"/>
      <c r="I337" s="274"/>
      <c r="J337" s="256"/>
      <c r="K337" s="256"/>
      <c r="L337" s="256"/>
      <c r="M337" s="256"/>
      <c r="N337" s="256"/>
      <c r="O337" s="256"/>
      <c r="P337" s="256"/>
      <c r="Q337" s="273"/>
      <c r="R337" s="256"/>
      <c r="S337" s="256"/>
      <c r="T337" s="256"/>
      <c r="U337" s="256"/>
      <c r="V337" s="256"/>
      <c r="W337" s="256"/>
      <c r="X337" s="256"/>
      <c r="Y337" s="256"/>
      <c r="Z337" s="256"/>
      <c r="AA337" s="256"/>
      <c r="AB337" s="256"/>
    </row>
    <row r="338" spans="1:28" ht="14.25" customHeight="1" x14ac:dyDescent="0.2">
      <c r="A338" s="256"/>
      <c r="B338" s="274"/>
      <c r="C338" s="275"/>
      <c r="D338" s="274"/>
      <c r="E338" s="274"/>
      <c r="F338" s="274"/>
      <c r="G338" s="274"/>
      <c r="H338" s="274"/>
      <c r="I338" s="274"/>
      <c r="J338" s="256"/>
      <c r="K338" s="256"/>
      <c r="L338" s="256"/>
      <c r="M338" s="256"/>
      <c r="N338" s="256"/>
      <c r="O338" s="256"/>
      <c r="P338" s="256"/>
      <c r="Q338" s="273"/>
      <c r="R338" s="256"/>
      <c r="S338" s="256"/>
      <c r="T338" s="256"/>
      <c r="U338" s="256"/>
      <c r="V338" s="256"/>
      <c r="W338" s="256"/>
      <c r="X338" s="256"/>
      <c r="Y338" s="256"/>
      <c r="Z338" s="256"/>
      <c r="AA338" s="256"/>
      <c r="AB338" s="256"/>
    </row>
    <row r="339" spans="1:28" ht="14.25" customHeight="1" x14ac:dyDescent="0.2">
      <c r="A339" s="256"/>
      <c r="B339" s="274"/>
      <c r="C339" s="275"/>
      <c r="D339" s="274"/>
      <c r="E339" s="274"/>
      <c r="F339" s="274"/>
      <c r="G339" s="274"/>
      <c r="H339" s="274"/>
      <c r="I339" s="274"/>
      <c r="J339" s="256"/>
      <c r="K339" s="256"/>
      <c r="L339" s="256"/>
      <c r="M339" s="256"/>
      <c r="N339" s="256"/>
      <c r="O339" s="256"/>
      <c r="P339" s="256"/>
      <c r="Q339" s="273"/>
      <c r="R339" s="256"/>
      <c r="S339" s="256"/>
      <c r="T339" s="256"/>
      <c r="U339" s="256"/>
      <c r="V339" s="256"/>
      <c r="W339" s="256"/>
      <c r="X339" s="256"/>
      <c r="Y339" s="256"/>
      <c r="Z339" s="256"/>
      <c r="AA339" s="256"/>
      <c r="AB339" s="256"/>
    </row>
    <row r="340" spans="1:28" ht="14.25" customHeight="1" x14ac:dyDescent="0.2">
      <c r="A340" s="256"/>
      <c r="B340" s="274"/>
      <c r="C340" s="275"/>
      <c r="D340" s="274"/>
      <c r="E340" s="274"/>
      <c r="F340" s="274"/>
      <c r="G340" s="274"/>
      <c r="H340" s="274"/>
      <c r="I340" s="274"/>
      <c r="J340" s="256"/>
      <c r="K340" s="256"/>
      <c r="L340" s="256"/>
      <c r="M340" s="256"/>
      <c r="N340" s="256"/>
      <c r="O340" s="256"/>
      <c r="P340" s="256"/>
      <c r="Q340" s="273"/>
      <c r="R340" s="256"/>
      <c r="S340" s="256"/>
      <c r="T340" s="256"/>
      <c r="U340" s="256"/>
      <c r="V340" s="256"/>
      <c r="W340" s="256"/>
      <c r="X340" s="256"/>
      <c r="Y340" s="256"/>
      <c r="Z340" s="256"/>
      <c r="AA340" s="256"/>
      <c r="AB340" s="256"/>
    </row>
    <row r="341" spans="1:28" ht="14.25" customHeight="1" x14ac:dyDescent="0.2">
      <c r="A341" s="256"/>
      <c r="B341" s="274"/>
      <c r="C341" s="275"/>
      <c r="D341" s="274"/>
      <c r="E341" s="274"/>
      <c r="F341" s="274"/>
      <c r="G341" s="274"/>
      <c r="H341" s="274"/>
      <c r="I341" s="274"/>
      <c r="J341" s="256"/>
      <c r="K341" s="256"/>
      <c r="L341" s="256"/>
      <c r="M341" s="256"/>
      <c r="N341" s="256"/>
      <c r="O341" s="256"/>
      <c r="P341" s="256"/>
      <c r="Q341" s="273"/>
      <c r="R341" s="256"/>
      <c r="S341" s="256"/>
      <c r="T341" s="256"/>
      <c r="U341" s="256"/>
      <c r="V341" s="256"/>
      <c r="W341" s="256"/>
      <c r="X341" s="256"/>
      <c r="Y341" s="256"/>
      <c r="Z341" s="256"/>
      <c r="AA341" s="256"/>
      <c r="AB341" s="256"/>
    </row>
    <row r="342" spans="1:28" ht="14.25" customHeight="1" x14ac:dyDescent="0.2">
      <c r="A342" s="256"/>
      <c r="B342" s="274"/>
      <c r="C342" s="275"/>
      <c r="D342" s="274"/>
      <c r="E342" s="274"/>
      <c r="F342" s="274"/>
      <c r="G342" s="274"/>
      <c r="H342" s="274"/>
      <c r="I342" s="274"/>
      <c r="J342" s="256"/>
      <c r="K342" s="256"/>
      <c r="L342" s="256"/>
      <c r="M342" s="256"/>
      <c r="N342" s="256"/>
      <c r="O342" s="256"/>
      <c r="P342" s="256"/>
      <c r="Q342" s="273"/>
      <c r="R342" s="256"/>
      <c r="S342" s="256"/>
      <c r="T342" s="256"/>
      <c r="U342" s="256"/>
      <c r="V342" s="256"/>
      <c r="W342" s="256"/>
      <c r="X342" s="256"/>
      <c r="Y342" s="256"/>
      <c r="Z342" s="256"/>
      <c r="AA342" s="256"/>
      <c r="AB342" s="256"/>
    </row>
    <row r="343" spans="1:28" ht="14.25" customHeight="1" x14ac:dyDescent="0.2">
      <c r="A343" s="256"/>
      <c r="B343" s="274"/>
      <c r="C343" s="275"/>
      <c r="D343" s="274"/>
      <c r="E343" s="274"/>
      <c r="F343" s="274"/>
      <c r="G343" s="274"/>
      <c r="H343" s="274"/>
      <c r="I343" s="274"/>
      <c r="J343" s="256"/>
      <c r="K343" s="256"/>
      <c r="L343" s="256"/>
      <c r="M343" s="256"/>
      <c r="N343" s="256"/>
      <c r="O343" s="256"/>
      <c r="P343" s="256"/>
      <c r="Q343" s="273"/>
      <c r="R343" s="256"/>
      <c r="S343" s="256"/>
      <c r="T343" s="256"/>
      <c r="U343" s="256"/>
      <c r="V343" s="256"/>
      <c r="W343" s="256"/>
      <c r="X343" s="256"/>
      <c r="Y343" s="256"/>
      <c r="Z343" s="256"/>
      <c r="AA343" s="256"/>
      <c r="AB343" s="256"/>
    </row>
    <row r="344" spans="1:28" ht="14.25" customHeight="1" x14ac:dyDescent="0.2">
      <c r="A344" s="256"/>
      <c r="B344" s="274"/>
      <c r="C344" s="275"/>
      <c r="D344" s="274"/>
      <c r="E344" s="274"/>
      <c r="F344" s="274"/>
      <c r="G344" s="274"/>
      <c r="H344" s="274"/>
      <c r="I344" s="274"/>
      <c r="J344" s="256"/>
      <c r="K344" s="256"/>
      <c r="L344" s="256"/>
      <c r="M344" s="256"/>
      <c r="N344" s="256"/>
      <c r="O344" s="256"/>
      <c r="P344" s="256"/>
      <c r="Q344" s="273"/>
      <c r="R344" s="256"/>
      <c r="S344" s="256"/>
      <c r="T344" s="256"/>
      <c r="U344" s="256"/>
      <c r="V344" s="256"/>
      <c r="W344" s="256"/>
      <c r="X344" s="256"/>
      <c r="Y344" s="256"/>
      <c r="Z344" s="256"/>
      <c r="AA344" s="256"/>
      <c r="AB344" s="256"/>
    </row>
    <row r="345" spans="1:28" ht="14.25" customHeight="1" x14ac:dyDescent="0.2">
      <c r="A345" s="256"/>
      <c r="B345" s="274"/>
      <c r="C345" s="275"/>
      <c r="D345" s="274"/>
      <c r="E345" s="274"/>
      <c r="F345" s="274"/>
      <c r="G345" s="274"/>
      <c r="H345" s="274"/>
      <c r="I345" s="274"/>
      <c r="J345" s="256"/>
      <c r="K345" s="256"/>
      <c r="L345" s="256"/>
      <c r="M345" s="256"/>
      <c r="N345" s="256"/>
      <c r="O345" s="256"/>
      <c r="P345" s="256"/>
      <c r="Q345" s="273"/>
      <c r="R345" s="256"/>
      <c r="S345" s="256"/>
      <c r="T345" s="256"/>
      <c r="U345" s="256"/>
      <c r="V345" s="256"/>
      <c r="W345" s="256"/>
      <c r="X345" s="256"/>
      <c r="Y345" s="256"/>
      <c r="Z345" s="256"/>
      <c r="AA345" s="256"/>
      <c r="AB345" s="256"/>
    </row>
    <row r="346" spans="1:28" ht="14.25" customHeight="1" x14ac:dyDescent="0.2">
      <c r="A346" s="256"/>
      <c r="B346" s="274"/>
      <c r="C346" s="275"/>
      <c r="D346" s="274"/>
      <c r="E346" s="274"/>
      <c r="F346" s="274"/>
      <c r="G346" s="274"/>
      <c r="H346" s="274"/>
      <c r="I346" s="274"/>
      <c r="J346" s="256"/>
      <c r="K346" s="256"/>
      <c r="L346" s="256"/>
      <c r="M346" s="256"/>
      <c r="N346" s="256"/>
      <c r="O346" s="256"/>
      <c r="P346" s="256"/>
      <c r="Q346" s="273"/>
      <c r="R346" s="256"/>
      <c r="S346" s="256"/>
      <c r="T346" s="256"/>
      <c r="U346" s="256"/>
      <c r="V346" s="256"/>
      <c r="W346" s="256"/>
      <c r="X346" s="256"/>
      <c r="Y346" s="256"/>
      <c r="Z346" s="256"/>
      <c r="AA346" s="256"/>
      <c r="AB346" s="256"/>
    </row>
    <row r="347" spans="1:28" ht="14.25" customHeight="1" x14ac:dyDescent="0.2">
      <c r="A347" s="256"/>
      <c r="B347" s="274"/>
      <c r="C347" s="275"/>
      <c r="D347" s="274"/>
      <c r="E347" s="274"/>
      <c r="F347" s="274"/>
      <c r="G347" s="274"/>
      <c r="H347" s="274"/>
      <c r="I347" s="274"/>
      <c r="J347" s="256"/>
      <c r="K347" s="256"/>
      <c r="L347" s="256"/>
      <c r="M347" s="256"/>
      <c r="N347" s="256"/>
      <c r="O347" s="256"/>
      <c r="P347" s="256"/>
      <c r="Q347" s="273"/>
      <c r="R347" s="256"/>
      <c r="S347" s="256"/>
      <c r="T347" s="256"/>
      <c r="U347" s="256"/>
      <c r="V347" s="256"/>
      <c r="W347" s="256"/>
      <c r="X347" s="256"/>
      <c r="Y347" s="256"/>
      <c r="Z347" s="256"/>
      <c r="AA347" s="256"/>
      <c r="AB347" s="256"/>
    </row>
    <row r="348" spans="1:28" ht="14.25" customHeight="1" x14ac:dyDescent="0.2">
      <c r="A348" s="256"/>
      <c r="B348" s="274"/>
      <c r="C348" s="275"/>
      <c r="D348" s="274"/>
      <c r="E348" s="274"/>
      <c r="F348" s="274"/>
      <c r="G348" s="274"/>
      <c r="H348" s="274"/>
      <c r="I348" s="274"/>
      <c r="J348" s="256"/>
      <c r="K348" s="256"/>
      <c r="L348" s="256"/>
      <c r="M348" s="256"/>
      <c r="N348" s="256"/>
      <c r="O348" s="256"/>
      <c r="P348" s="256"/>
      <c r="Q348" s="273"/>
      <c r="R348" s="256"/>
      <c r="S348" s="256"/>
      <c r="T348" s="256"/>
      <c r="U348" s="256"/>
      <c r="V348" s="256"/>
      <c r="W348" s="256"/>
      <c r="X348" s="256"/>
      <c r="Y348" s="256"/>
      <c r="Z348" s="256"/>
      <c r="AA348" s="256"/>
      <c r="AB348" s="256"/>
    </row>
    <row r="349" spans="1:28" ht="14.25" customHeight="1" x14ac:dyDescent="0.2">
      <c r="A349" s="256"/>
      <c r="B349" s="274"/>
      <c r="C349" s="275"/>
      <c r="D349" s="274"/>
      <c r="E349" s="274"/>
      <c r="F349" s="274"/>
      <c r="G349" s="274"/>
      <c r="H349" s="274"/>
      <c r="I349" s="274"/>
      <c r="J349" s="256"/>
      <c r="K349" s="256"/>
      <c r="L349" s="256"/>
      <c r="M349" s="256"/>
      <c r="N349" s="256"/>
      <c r="O349" s="256"/>
      <c r="P349" s="256"/>
      <c r="Q349" s="273"/>
      <c r="R349" s="256"/>
      <c r="S349" s="256"/>
      <c r="T349" s="256"/>
      <c r="U349" s="256"/>
      <c r="V349" s="256"/>
      <c r="W349" s="256"/>
      <c r="X349" s="256"/>
      <c r="Y349" s="256"/>
      <c r="Z349" s="256"/>
      <c r="AA349" s="256"/>
      <c r="AB349" s="256"/>
    </row>
    <row r="350" spans="1:28" ht="14.25" customHeight="1" x14ac:dyDescent="0.2">
      <c r="A350" s="256"/>
      <c r="B350" s="274"/>
      <c r="C350" s="275"/>
      <c r="D350" s="274"/>
      <c r="E350" s="274"/>
      <c r="F350" s="274"/>
      <c r="G350" s="274"/>
      <c r="H350" s="274"/>
      <c r="I350" s="274"/>
      <c r="J350" s="256"/>
      <c r="K350" s="256"/>
      <c r="L350" s="256"/>
      <c r="M350" s="256"/>
      <c r="N350" s="256"/>
      <c r="O350" s="256"/>
      <c r="P350" s="256"/>
      <c r="Q350" s="273"/>
      <c r="R350" s="256"/>
      <c r="S350" s="256"/>
      <c r="T350" s="256"/>
      <c r="U350" s="256"/>
      <c r="V350" s="256"/>
      <c r="W350" s="256"/>
      <c r="X350" s="256"/>
      <c r="Y350" s="256"/>
      <c r="Z350" s="256"/>
      <c r="AA350" s="256"/>
      <c r="AB350" s="256"/>
    </row>
    <row r="351" spans="1:28" ht="14.25" customHeight="1" x14ac:dyDescent="0.2">
      <c r="A351" s="256"/>
      <c r="B351" s="274"/>
      <c r="C351" s="275"/>
      <c r="D351" s="274"/>
      <c r="E351" s="274"/>
      <c r="F351" s="274"/>
      <c r="G351" s="274"/>
      <c r="H351" s="274"/>
      <c r="I351" s="274"/>
      <c r="J351" s="256"/>
      <c r="K351" s="256"/>
      <c r="L351" s="256"/>
      <c r="M351" s="256"/>
      <c r="N351" s="256"/>
      <c r="O351" s="256"/>
      <c r="P351" s="256"/>
      <c r="Q351" s="273"/>
      <c r="R351" s="256"/>
      <c r="S351" s="256"/>
      <c r="T351" s="256"/>
      <c r="U351" s="256"/>
      <c r="V351" s="256"/>
      <c r="W351" s="256"/>
      <c r="X351" s="256"/>
      <c r="Y351" s="256"/>
      <c r="Z351" s="256"/>
      <c r="AA351" s="256"/>
      <c r="AB351" s="256"/>
    </row>
    <row r="352" spans="1:28" ht="14.25" customHeight="1" x14ac:dyDescent="0.2">
      <c r="A352" s="256"/>
      <c r="B352" s="274"/>
      <c r="C352" s="275"/>
      <c r="D352" s="274"/>
      <c r="E352" s="274"/>
      <c r="F352" s="274"/>
      <c r="G352" s="274"/>
      <c r="H352" s="274"/>
      <c r="I352" s="274"/>
      <c r="J352" s="256"/>
      <c r="K352" s="256"/>
      <c r="L352" s="256"/>
      <c r="M352" s="256"/>
      <c r="N352" s="256"/>
      <c r="O352" s="256"/>
      <c r="P352" s="256"/>
      <c r="Q352" s="273"/>
      <c r="R352" s="256"/>
      <c r="S352" s="256"/>
      <c r="T352" s="256"/>
      <c r="U352" s="256"/>
      <c r="V352" s="256"/>
      <c r="W352" s="256"/>
      <c r="X352" s="256"/>
      <c r="Y352" s="256"/>
      <c r="Z352" s="256"/>
      <c r="AA352" s="256"/>
      <c r="AB352" s="256"/>
    </row>
    <row r="353" spans="1:28" ht="14.25" customHeight="1" x14ac:dyDescent="0.2">
      <c r="A353" s="256"/>
      <c r="B353" s="274"/>
      <c r="C353" s="275"/>
      <c r="D353" s="274"/>
      <c r="E353" s="274"/>
      <c r="F353" s="274"/>
      <c r="G353" s="274"/>
      <c r="H353" s="274"/>
      <c r="I353" s="274"/>
      <c r="J353" s="256"/>
      <c r="K353" s="256"/>
      <c r="L353" s="256"/>
      <c r="M353" s="256"/>
      <c r="N353" s="256"/>
      <c r="O353" s="256"/>
      <c r="P353" s="256"/>
      <c r="Q353" s="273"/>
      <c r="R353" s="256"/>
      <c r="S353" s="256"/>
      <c r="T353" s="256"/>
      <c r="U353" s="256"/>
      <c r="V353" s="256"/>
      <c r="W353" s="256"/>
      <c r="X353" s="256"/>
      <c r="Y353" s="256"/>
      <c r="Z353" s="256"/>
      <c r="AA353" s="256"/>
      <c r="AB353" s="256"/>
    </row>
    <row r="354" spans="1:28" ht="14.25" customHeight="1" x14ac:dyDescent="0.2">
      <c r="A354" s="256"/>
      <c r="B354" s="274"/>
      <c r="C354" s="275"/>
      <c r="D354" s="274"/>
      <c r="E354" s="274"/>
      <c r="F354" s="274"/>
      <c r="G354" s="274"/>
      <c r="H354" s="274"/>
      <c r="I354" s="274"/>
      <c r="J354" s="256"/>
      <c r="K354" s="256"/>
      <c r="L354" s="256"/>
      <c r="M354" s="256"/>
      <c r="N354" s="256"/>
      <c r="O354" s="256"/>
      <c r="P354" s="256"/>
      <c r="Q354" s="273"/>
      <c r="R354" s="256"/>
      <c r="S354" s="256"/>
      <c r="T354" s="256"/>
      <c r="U354" s="256"/>
      <c r="V354" s="256"/>
      <c r="W354" s="256"/>
      <c r="X354" s="256"/>
      <c r="Y354" s="256"/>
      <c r="Z354" s="256"/>
      <c r="AA354" s="256"/>
      <c r="AB354" s="256"/>
    </row>
    <row r="355" spans="1:28" ht="14.25" customHeight="1" x14ac:dyDescent="0.2">
      <c r="A355" s="256"/>
      <c r="B355" s="274"/>
      <c r="C355" s="275"/>
      <c r="D355" s="274"/>
      <c r="E355" s="274"/>
      <c r="F355" s="274"/>
      <c r="G355" s="274"/>
      <c r="H355" s="274"/>
      <c r="I355" s="274"/>
      <c r="J355" s="256"/>
      <c r="K355" s="256"/>
      <c r="L355" s="256"/>
      <c r="M355" s="256"/>
      <c r="N355" s="256"/>
      <c r="O355" s="256"/>
      <c r="P355" s="256"/>
      <c r="Q355" s="273"/>
      <c r="R355" s="256"/>
      <c r="S355" s="256"/>
      <c r="T355" s="256"/>
      <c r="U355" s="256"/>
      <c r="V355" s="256"/>
      <c r="W355" s="256"/>
      <c r="X355" s="256"/>
      <c r="Y355" s="256"/>
      <c r="Z355" s="256"/>
      <c r="AA355" s="256"/>
      <c r="AB355" s="256"/>
    </row>
    <row r="356" spans="1:28" ht="14.25" customHeight="1" x14ac:dyDescent="0.2">
      <c r="A356" s="256"/>
      <c r="B356" s="274"/>
      <c r="C356" s="275"/>
      <c r="D356" s="274"/>
      <c r="E356" s="274"/>
      <c r="F356" s="274"/>
      <c r="G356" s="274"/>
      <c r="H356" s="274"/>
      <c r="I356" s="274"/>
      <c r="J356" s="256"/>
      <c r="K356" s="256"/>
      <c r="L356" s="256"/>
      <c r="M356" s="256"/>
      <c r="N356" s="256"/>
      <c r="O356" s="256"/>
      <c r="P356" s="256"/>
      <c r="Q356" s="273"/>
      <c r="R356" s="256"/>
      <c r="S356" s="256"/>
      <c r="T356" s="256"/>
      <c r="U356" s="256"/>
      <c r="V356" s="256"/>
      <c r="W356" s="256"/>
      <c r="X356" s="256"/>
      <c r="Y356" s="256"/>
      <c r="Z356" s="256"/>
      <c r="AA356" s="256"/>
      <c r="AB356" s="256"/>
    </row>
    <row r="357" spans="1:28" ht="14.25" customHeight="1" x14ac:dyDescent="0.2">
      <c r="A357" s="256"/>
      <c r="B357" s="274"/>
      <c r="C357" s="275"/>
      <c r="D357" s="274"/>
      <c r="E357" s="274"/>
      <c r="F357" s="274"/>
      <c r="G357" s="274"/>
      <c r="H357" s="274"/>
      <c r="I357" s="274"/>
      <c r="J357" s="256"/>
      <c r="K357" s="256"/>
      <c r="L357" s="256"/>
      <c r="M357" s="256"/>
      <c r="N357" s="256"/>
      <c r="O357" s="256"/>
      <c r="P357" s="256"/>
      <c r="Q357" s="273"/>
      <c r="R357" s="256"/>
      <c r="S357" s="256"/>
      <c r="T357" s="256"/>
      <c r="U357" s="256"/>
      <c r="V357" s="256"/>
      <c r="W357" s="256"/>
      <c r="X357" s="256"/>
      <c r="Y357" s="256"/>
      <c r="Z357" s="256"/>
      <c r="AA357" s="256"/>
      <c r="AB357" s="256"/>
    </row>
    <row r="358" spans="1:28" ht="14.25" customHeight="1" x14ac:dyDescent="0.2">
      <c r="A358" s="256"/>
      <c r="B358" s="274"/>
      <c r="C358" s="275"/>
      <c r="D358" s="274"/>
      <c r="E358" s="274"/>
      <c r="F358" s="274"/>
      <c r="G358" s="274"/>
      <c r="H358" s="274"/>
      <c r="I358" s="274"/>
      <c r="J358" s="256"/>
      <c r="K358" s="256"/>
      <c r="L358" s="256"/>
      <c r="M358" s="256"/>
      <c r="N358" s="256"/>
      <c r="O358" s="256"/>
      <c r="P358" s="256"/>
      <c r="Q358" s="273"/>
      <c r="R358" s="256"/>
      <c r="S358" s="256"/>
      <c r="T358" s="256"/>
      <c r="U358" s="256"/>
      <c r="V358" s="256"/>
      <c r="W358" s="256"/>
      <c r="X358" s="256"/>
      <c r="Y358" s="256"/>
      <c r="Z358" s="256"/>
      <c r="AA358" s="256"/>
      <c r="AB358" s="256"/>
    </row>
    <row r="359" spans="1:28" ht="14.25" customHeight="1" x14ac:dyDescent="0.2">
      <c r="A359" s="256"/>
      <c r="B359" s="274"/>
      <c r="C359" s="275"/>
      <c r="D359" s="274"/>
      <c r="E359" s="274"/>
      <c r="F359" s="274"/>
      <c r="G359" s="274"/>
      <c r="H359" s="274"/>
      <c r="I359" s="274"/>
      <c r="J359" s="256"/>
      <c r="K359" s="256"/>
      <c r="L359" s="256"/>
      <c r="M359" s="256"/>
      <c r="N359" s="256"/>
      <c r="O359" s="256"/>
      <c r="P359" s="256"/>
      <c r="Q359" s="273"/>
      <c r="R359" s="256"/>
      <c r="S359" s="256"/>
      <c r="T359" s="256"/>
      <c r="U359" s="256"/>
      <c r="V359" s="256"/>
      <c r="W359" s="256"/>
      <c r="X359" s="256"/>
      <c r="Y359" s="256"/>
      <c r="Z359" s="256"/>
      <c r="AA359" s="256"/>
      <c r="AB359" s="256"/>
    </row>
    <row r="360" spans="1:28" ht="14.25" customHeight="1" x14ac:dyDescent="0.2">
      <c r="A360" s="256"/>
      <c r="B360" s="274"/>
      <c r="C360" s="275"/>
      <c r="D360" s="274"/>
      <c r="E360" s="274"/>
      <c r="F360" s="274"/>
      <c r="G360" s="274"/>
      <c r="H360" s="274"/>
      <c r="I360" s="274"/>
      <c r="J360" s="256"/>
      <c r="K360" s="256"/>
      <c r="L360" s="256"/>
      <c r="M360" s="256"/>
      <c r="N360" s="256"/>
      <c r="O360" s="256"/>
      <c r="P360" s="256"/>
      <c r="Q360" s="273"/>
      <c r="R360" s="256"/>
      <c r="S360" s="256"/>
      <c r="T360" s="256"/>
      <c r="U360" s="256"/>
      <c r="V360" s="256"/>
      <c r="W360" s="256"/>
      <c r="X360" s="256"/>
      <c r="Y360" s="256"/>
      <c r="Z360" s="256"/>
      <c r="AA360" s="256"/>
      <c r="AB360" s="256"/>
    </row>
    <row r="361" spans="1:28" ht="14.25" customHeight="1" x14ac:dyDescent="0.2">
      <c r="A361" s="256"/>
      <c r="B361" s="274"/>
      <c r="C361" s="275"/>
      <c r="D361" s="274"/>
      <c r="E361" s="274"/>
      <c r="F361" s="274"/>
      <c r="G361" s="274"/>
      <c r="H361" s="274"/>
      <c r="I361" s="274"/>
      <c r="J361" s="256"/>
      <c r="K361" s="256"/>
      <c r="L361" s="256"/>
      <c r="M361" s="256"/>
      <c r="N361" s="256"/>
      <c r="O361" s="256"/>
      <c r="P361" s="256"/>
      <c r="Q361" s="273"/>
      <c r="R361" s="256"/>
      <c r="S361" s="256"/>
      <c r="T361" s="256"/>
      <c r="U361" s="256"/>
      <c r="V361" s="256"/>
      <c r="W361" s="256"/>
      <c r="X361" s="256"/>
      <c r="Y361" s="256"/>
      <c r="Z361" s="256"/>
      <c r="AA361" s="256"/>
      <c r="AB361" s="256"/>
    </row>
    <row r="362" spans="1:28" ht="14.25" customHeight="1" x14ac:dyDescent="0.2">
      <c r="A362" s="256"/>
      <c r="B362" s="274"/>
      <c r="C362" s="275"/>
      <c r="D362" s="274"/>
      <c r="E362" s="274"/>
      <c r="F362" s="274"/>
      <c r="G362" s="274"/>
      <c r="H362" s="274"/>
      <c r="I362" s="274"/>
      <c r="J362" s="256"/>
      <c r="K362" s="256"/>
      <c r="L362" s="256"/>
      <c r="M362" s="256"/>
      <c r="N362" s="256"/>
      <c r="O362" s="256"/>
      <c r="P362" s="256"/>
      <c r="Q362" s="273"/>
      <c r="R362" s="256"/>
      <c r="S362" s="256"/>
      <c r="T362" s="256"/>
      <c r="U362" s="256"/>
      <c r="V362" s="256"/>
      <c r="W362" s="256"/>
      <c r="X362" s="256"/>
      <c r="Y362" s="256"/>
      <c r="Z362" s="256"/>
      <c r="AA362" s="256"/>
      <c r="AB362" s="256"/>
    </row>
    <row r="363" spans="1:28" ht="14.25" customHeight="1" x14ac:dyDescent="0.2">
      <c r="A363" s="256"/>
      <c r="B363" s="274"/>
      <c r="C363" s="275"/>
      <c r="D363" s="274"/>
      <c r="E363" s="274"/>
      <c r="F363" s="274"/>
      <c r="G363" s="274"/>
      <c r="H363" s="274"/>
      <c r="I363" s="274"/>
      <c r="J363" s="256"/>
      <c r="K363" s="256"/>
      <c r="L363" s="256"/>
      <c r="M363" s="256"/>
      <c r="N363" s="256"/>
      <c r="O363" s="256"/>
      <c r="P363" s="256"/>
      <c r="Q363" s="273"/>
      <c r="R363" s="256"/>
      <c r="S363" s="256"/>
      <c r="T363" s="256"/>
      <c r="U363" s="256"/>
      <c r="V363" s="256"/>
      <c r="W363" s="256"/>
      <c r="X363" s="256"/>
      <c r="Y363" s="256"/>
      <c r="Z363" s="256"/>
      <c r="AA363" s="256"/>
      <c r="AB363" s="256"/>
    </row>
    <row r="364" spans="1:28" ht="14.25" customHeight="1" x14ac:dyDescent="0.2">
      <c r="A364" s="256"/>
      <c r="B364" s="274"/>
      <c r="C364" s="275"/>
      <c r="D364" s="274"/>
      <c r="E364" s="274"/>
      <c r="F364" s="274"/>
      <c r="G364" s="274"/>
      <c r="H364" s="274"/>
      <c r="I364" s="274"/>
      <c r="J364" s="256"/>
      <c r="K364" s="256"/>
      <c r="L364" s="256"/>
      <c r="M364" s="256"/>
      <c r="N364" s="256"/>
      <c r="O364" s="256"/>
      <c r="P364" s="256"/>
      <c r="Q364" s="273"/>
      <c r="R364" s="256"/>
      <c r="S364" s="256"/>
      <c r="T364" s="256"/>
      <c r="U364" s="256"/>
      <c r="V364" s="256"/>
      <c r="W364" s="256"/>
      <c r="X364" s="256"/>
      <c r="Y364" s="256"/>
      <c r="Z364" s="256"/>
      <c r="AA364" s="256"/>
      <c r="AB364" s="256"/>
    </row>
    <row r="365" spans="1:28" ht="14.25" customHeight="1" x14ac:dyDescent="0.2">
      <c r="A365" s="256"/>
      <c r="B365" s="274"/>
      <c r="C365" s="275"/>
      <c r="D365" s="274"/>
      <c r="E365" s="274"/>
      <c r="F365" s="274"/>
      <c r="G365" s="274"/>
      <c r="H365" s="274"/>
      <c r="I365" s="274"/>
      <c r="J365" s="256"/>
      <c r="K365" s="256"/>
      <c r="L365" s="256"/>
      <c r="M365" s="256"/>
      <c r="N365" s="256"/>
      <c r="O365" s="256"/>
      <c r="P365" s="256"/>
      <c r="Q365" s="273"/>
      <c r="R365" s="256"/>
      <c r="S365" s="256"/>
      <c r="T365" s="256"/>
      <c r="U365" s="256"/>
      <c r="V365" s="256"/>
      <c r="W365" s="256"/>
      <c r="X365" s="256"/>
      <c r="Y365" s="256"/>
      <c r="Z365" s="256"/>
      <c r="AA365" s="256"/>
      <c r="AB365" s="256"/>
    </row>
    <row r="366" spans="1:28" ht="14.25" customHeight="1" x14ac:dyDescent="0.2">
      <c r="A366" s="256"/>
      <c r="B366" s="274"/>
      <c r="C366" s="275"/>
      <c r="D366" s="274"/>
      <c r="E366" s="274"/>
      <c r="F366" s="274"/>
      <c r="G366" s="274"/>
      <c r="H366" s="274"/>
      <c r="I366" s="274"/>
      <c r="J366" s="256"/>
      <c r="K366" s="256"/>
      <c r="L366" s="256"/>
      <c r="M366" s="256"/>
      <c r="N366" s="256"/>
      <c r="O366" s="256"/>
      <c r="P366" s="256"/>
      <c r="Q366" s="273"/>
      <c r="R366" s="256"/>
      <c r="S366" s="256"/>
      <c r="T366" s="256"/>
      <c r="U366" s="256"/>
      <c r="V366" s="256"/>
      <c r="W366" s="256"/>
      <c r="X366" s="256"/>
      <c r="Y366" s="256"/>
      <c r="Z366" s="256"/>
      <c r="AA366" s="256"/>
      <c r="AB366" s="256"/>
    </row>
    <row r="367" spans="1:28" ht="14.25" customHeight="1" x14ac:dyDescent="0.2">
      <c r="A367" s="256"/>
      <c r="B367" s="274"/>
      <c r="C367" s="275"/>
      <c r="D367" s="274"/>
      <c r="E367" s="274"/>
      <c r="F367" s="274"/>
      <c r="G367" s="274"/>
      <c r="H367" s="274"/>
      <c r="I367" s="274"/>
      <c r="J367" s="256"/>
      <c r="K367" s="256"/>
      <c r="L367" s="256"/>
      <c r="M367" s="256"/>
      <c r="N367" s="256"/>
      <c r="O367" s="256"/>
      <c r="P367" s="256"/>
      <c r="Q367" s="273"/>
      <c r="R367" s="256"/>
      <c r="S367" s="256"/>
      <c r="T367" s="256"/>
      <c r="U367" s="256"/>
      <c r="V367" s="256"/>
      <c r="W367" s="256"/>
      <c r="X367" s="256"/>
      <c r="Y367" s="256"/>
      <c r="Z367" s="256"/>
      <c r="AA367" s="256"/>
      <c r="AB367" s="256"/>
    </row>
    <row r="368" spans="1:28" ht="14.25" customHeight="1" x14ac:dyDescent="0.2">
      <c r="A368" s="256"/>
      <c r="B368" s="274"/>
      <c r="C368" s="275"/>
      <c r="D368" s="274"/>
      <c r="E368" s="274"/>
      <c r="F368" s="274"/>
      <c r="G368" s="274"/>
      <c r="H368" s="274"/>
      <c r="I368" s="274"/>
      <c r="J368" s="256"/>
      <c r="K368" s="256"/>
      <c r="L368" s="256"/>
      <c r="M368" s="256"/>
      <c r="N368" s="256"/>
      <c r="O368" s="256"/>
      <c r="P368" s="256"/>
      <c r="Q368" s="273"/>
      <c r="R368" s="256"/>
      <c r="S368" s="256"/>
      <c r="T368" s="256"/>
      <c r="U368" s="256"/>
      <c r="V368" s="256"/>
      <c r="W368" s="256"/>
      <c r="X368" s="256"/>
      <c r="Y368" s="256"/>
      <c r="Z368" s="256"/>
      <c r="AA368" s="256"/>
      <c r="AB368" s="256"/>
    </row>
    <row r="369" spans="1:28" ht="14.25" customHeight="1" x14ac:dyDescent="0.2">
      <c r="A369" s="256"/>
      <c r="B369" s="274"/>
      <c r="C369" s="275"/>
      <c r="D369" s="274"/>
      <c r="E369" s="274"/>
      <c r="F369" s="274"/>
      <c r="G369" s="274"/>
      <c r="H369" s="274"/>
      <c r="I369" s="274"/>
      <c r="J369" s="256"/>
      <c r="K369" s="256"/>
      <c r="L369" s="256"/>
      <c r="M369" s="256"/>
      <c r="N369" s="256"/>
      <c r="O369" s="256"/>
      <c r="P369" s="256"/>
      <c r="Q369" s="273"/>
      <c r="R369" s="256"/>
      <c r="S369" s="256"/>
      <c r="T369" s="256"/>
      <c r="U369" s="256"/>
      <c r="V369" s="256"/>
      <c r="W369" s="256"/>
      <c r="X369" s="256"/>
      <c r="Y369" s="256"/>
      <c r="Z369" s="256"/>
      <c r="AA369" s="256"/>
      <c r="AB369" s="256"/>
    </row>
    <row r="370" spans="1:28" ht="14.25" customHeight="1" x14ac:dyDescent="0.2">
      <c r="A370" s="256"/>
      <c r="B370" s="274"/>
      <c r="C370" s="275"/>
      <c r="D370" s="274"/>
      <c r="E370" s="274"/>
      <c r="F370" s="274"/>
      <c r="G370" s="274"/>
      <c r="H370" s="274"/>
      <c r="I370" s="274"/>
      <c r="J370" s="256"/>
      <c r="K370" s="256"/>
      <c r="L370" s="256"/>
      <c r="M370" s="256"/>
      <c r="N370" s="256"/>
      <c r="O370" s="256"/>
      <c r="P370" s="256"/>
      <c r="Q370" s="273"/>
      <c r="R370" s="256"/>
      <c r="S370" s="256"/>
      <c r="T370" s="256"/>
      <c r="U370" s="256"/>
      <c r="V370" s="256"/>
      <c r="W370" s="256"/>
      <c r="X370" s="256"/>
      <c r="Y370" s="256"/>
      <c r="Z370" s="256"/>
      <c r="AA370" s="256"/>
      <c r="AB370" s="256"/>
    </row>
    <row r="371" spans="1:28" ht="14.25" customHeight="1" x14ac:dyDescent="0.2">
      <c r="A371" s="256"/>
      <c r="B371" s="274"/>
      <c r="C371" s="275"/>
      <c r="D371" s="274"/>
      <c r="E371" s="274"/>
      <c r="F371" s="274"/>
      <c r="G371" s="274"/>
      <c r="H371" s="274"/>
      <c r="I371" s="274"/>
      <c r="J371" s="256"/>
      <c r="K371" s="256"/>
      <c r="L371" s="256"/>
      <c r="M371" s="256"/>
      <c r="N371" s="256"/>
      <c r="O371" s="256"/>
      <c r="P371" s="256"/>
      <c r="Q371" s="273"/>
      <c r="R371" s="256"/>
      <c r="S371" s="256"/>
      <c r="T371" s="256"/>
      <c r="U371" s="256"/>
      <c r="V371" s="256"/>
      <c r="W371" s="256"/>
      <c r="X371" s="256"/>
      <c r="Y371" s="256"/>
      <c r="Z371" s="256"/>
      <c r="AA371" s="256"/>
      <c r="AB371" s="256"/>
    </row>
    <row r="372" spans="1:28" ht="14.25" customHeight="1" x14ac:dyDescent="0.2">
      <c r="A372" s="256"/>
      <c r="B372" s="274"/>
      <c r="C372" s="275"/>
      <c r="D372" s="274"/>
      <c r="E372" s="274"/>
      <c r="F372" s="274"/>
      <c r="G372" s="274"/>
      <c r="H372" s="274"/>
      <c r="I372" s="274"/>
      <c r="J372" s="256"/>
      <c r="K372" s="256"/>
      <c r="L372" s="256"/>
      <c r="M372" s="256"/>
      <c r="N372" s="256"/>
      <c r="O372" s="256"/>
      <c r="P372" s="256"/>
      <c r="Q372" s="273"/>
      <c r="R372" s="256"/>
      <c r="S372" s="256"/>
      <c r="T372" s="256"/>
      <c r="U372" s="256"/>
      <c r="V372" s="256"/>
      <c r="W372" s="256"/>
      <c r="X372" s="256"/>
      <c r="Y372" s="256"/>
      <c r="Z372" s="256"/>
      <c r="AA372" s="256"/>
      <c r="AB372" s="256"/>
    </row>
    <row r="373" spans="1:28" ht="14.25" customHeight="1" x14ac:dyDescent="0.2">
      <c r="A373" s="256"/>
      <c r="B373" s="274"/>
      <c r="C373" s="275"/>
      <c r="D373" s="274"/>
      <c r="E373" s="274"/>
      <c r="F373" s="274"/>
      <c r="G373" s="274"/>
      <c r="H373" s="274"/>
      <c r="I373" s="274"/>
      <c r="J373" s="256"/>
      <c r="K373" s="256"/>
      <c r="L373" s="256"/>
      <c r="M373" s="256"/>
      <c r="N373" s="256"/>
      <c r="O373" s="256"/>
      <c r="P373" s="256"/>
      <c r="Q373" s="273"/>
      <c r="R373" s="256"/>
      <c r="S373" s="256"/>
      <c r="T373" s="256"/>
      <c r="U373" s="256"/>
      <c r="V373" s="256"/>
      <c r="W373" s="256"/>
      <c r="X373" s="256"/>
      <c r="Y373" s="256"/>
      <c r="Z373" s="256"/>
      <c r="AA373" s="256"/>
      <c r="AB373" s="256"/>
    </row>
    <row r="374" spans="1:28" ht="14.25" customHeight="1" x14ac:dyDescent="0.2">
      <c r="A374" s="256"/>
      <c r="B374" s="274"/>
      <c r="C374" s="275"/>
      <c r="D374" s="274"/>
      <c r="E374" s="274"/>
      <c r="F374" s="274"/>
      <c r="G374" s="274"/>
      <c r="H374" s="274"/>
      <c r="I374" s="274"/>
      <c r="J374" s="256"/>
      <c r="K374" s="256"/>
      <c r="L374" s="256"/>
      <c r="M374" s="256"/>
      <c r="N374" s="256"/>
      <c r="O374" s="256"/>
      <c r="P374" s="256"/>
      <c r="Q374" s="273"/>
      <c r="R374" s="256"/>
      <c r="S374" s="256"/>
      <c r="T374" s="256"/>
      <c r="U374" s="256"/>
      <c r="V374" s="256"/>
      <c r="W374" s="256"/>
      <c r="X374" s="256"/>
      <c r="Y374" s="256"/>
      <c r="Z374" s="256"/>
      <c r="AA374" s="256"/>
      <c r="AB374" s="256"/>
    </row>
    <row r="375" spans="1:28" ht="14.25" customHeight="1" x14ac:dyDescent="0.2">
      <c r="A375" s="256"/>
      <c r="B375" s="274"/>
      <c r="C375" s="275"/>
      <c r="D375" s="274"/>
      <c r="E375" s="274"/>
      <c r="F375" s="274"/>
      <c r="G375" s="274"/>
      <c r="H375" s="274"/>
      <c r="I375" s="274"/>
      <c r="J375" s="256"/>
      <c r="K375" s="256"/>
      <c r="L375" s="256"/>
      <c r="M375" s="256"/>
      <c r="N375" s="256"/>
      <c r="O375" s="256"/>
      <c r="P375" s="256"/>
      <c r="Q375" s="273"/>
      <c r="R375" s="256"/>
      <c r="S375" s="256"/>
      <c r="T375" s="256"/>
      <c r="U375" s="256"/>
      <c r="V375" s="256"/>
      <c r="W375" s="256"/>
      <c r="X375" s="256"/>
      <c r="Y375" s="256"/>
      <c r="Z375" s="256"/>
      <c r="AA375" s="256"/>
      <c r="AB375" s="256"/>
    </row>
    <row r="376" spans="1:28" ht="14.25" customHeight="1" x14ac:dyDescent="0.2">
      <c r="A376" s="256"/>
      <c r="B376" s="274"/>
      <c r="C376" s="275"/>
      <c r="D376" s="274"/>
      <c r="E376" s="274"/>
      <c r="F376" s="274"/>
      <c r="G376" s="274"/>
      <c r="H376" s="274"/>
      <c r="I376" s="274"/>
      <c r="J376" s="256"/>
      <c r="K376" s="256"/>
      <c r="L376" s="256"/>
      <c r="M376" s="256"/>
      <c r="N376" s="256"/>
      <c r="O376" s="256"/>
      <c r="P376" s="256"/>
      <c r="Q376" s="273"/>
      <c r="R376" s="256"/>
      <c r="S376" s="256"/>
      <c r="T376" s="256"/>
      <c r="U376" s="256"/>
      <c r="V376" s="256"/>
      <c r="W376" s="256"/>
      <c r="X376" s="256"/>
      <c r="Y376" s="256"/>
      <c r="Z376" s="256"/>
      <c r="AA376" s="256"/>
      <c r="AB376" s="256"/>
    </row>
    <row r="377" spans="1:28" ht="14.25" customHeight="1" x14ac:dyDescent="0.2">
      <c r="A377" s="256"/>
      <c r="B377" s="274"/>
      <c r="C377" s="275"/>
      <c r="D377" s="274"/>
      <c r="E377" s="274"/>
      <c r="F377" s="274"/>
      <c r="G377" s="274"/>
      <c r="H377" s="274"/>
      <c r="I377" s="274"/>
      <c r="J377" s="256"/>
      <c r="K377" s="256"/>
      <c r="L377" s="256"/>
      <c r="M377" s="256"/>
      <c r="N377" s="256"/>
      <c r="O377" s="256"/>
      <c r="P377" s="256"/>
      <c r="Q377" s="273"/>
      <c r="R377" s="256"/>
      <c r="S377" s="256"/>
      <c r="T377" s="256"/>
      <c r="U377" s="256"/>
      <c r="V377" s="256"/>
      <c r="W377" s="256"/>
      <c r="X377" s="256"/>
      <c r="Y377" s="256"/>
      <c r="Z377" s="256"/>
      <c r="AA377" s="256"/>
      <c r="AB377" s="256"/>
    </row>
    <row r="378" spans="1:28" ht="14.25" customHeight="1" x14ac:dyDescent="0.2">
      <c r="A378" s="256"/>
      <c r="B378" s="274"/>
      <c r="C378" s="275"/>
      <c r="D378" s="274"/>
      <c r="E378" s="274"/>
      <c r="F378" s="274"/>
      <c r="G378" s="274"/>
      <c r="H378" s="274"/>
      <c r="I378" s="274"/>
      <c r="J378" s="256"/>
      <c r="K378" s="256"/>
      <c r="L378" s="256"/>
      <c r="M378" s="256"/>
      <c r="N378" s="256"/>
      <c r="O378" s="256"/>
      <c r="P378" s="256"/>
      <c r="Q378" s="273"/>
      <c r="R378" s="256"/>
      <c r="S378" s="256"/>
      <c r="T378" s="256"/>
      <c r="U378" s="256"/>
      <c r="V378" s="256"/>
      <c r="W378" s="256"/>
      <c r="X378" s="256"/>
      <c r="Y378" s="256"/>
      <c r="Z378" s="256"/>
      <c r="AA378" s="256"/>
      <c r="AB378" s="256"/>
    </row>
    <row r="379" spans="1:28" ht="14.25" customHeight="1" x14ac:dyDescent="0.2">
      <c r="A379" s="256"/>
      <c r="B379" s="274"/>
      <c r="C379" s="275"/>
      <c r="D379" s="274"/>
      <c r="E379" s="274"/>
      <c r="F379" s="274"/>
      <c r="G379" s="274"/>
      <c r="H379" s="274"/>
      <c r="I379" s="274"/>
      <c r="J379" s="256"/>
      <c r="K379" s="256"/>
      <c r="L379" s="256"/>
      <c r="M379" s="256"/>
      <c r="N379" s="256"/>
      <c r="O379" s="256"/>
      <c r="P379" s="256"/>
      <c r="Q379" s="273"/>
      <c r="R379" s="256"/>
      <c r="S379" s="256"/>
      <c r="T379" s="256"/>
      <c r="U379" s="256"/>
      <c r="V379" s="256"/>
      <c r="W379" s="256"/>
      <c r="X379" s="256"/>
      <c r="Y379" s="256"/>
      <c r="Z379" s="256"/>
      <c r="AA379" s="256"/>
      <c r="AB379" s="256"/>
    </row>
    <row r="380" spans="1:28" ht="14.25" customHeight="1" x14ac:dyDescent="0.2">
      <c r="A380" s="256"/>
      <c r="B380" s="274"/>
      <c r="C380" s="275"/>
      <c r="D380" s="274"/>
      <c r="E380" s="274"/>
      <c r="F380" s="274"/>
      <c r="G380" s="274"/>
      <c r="H380" s="274"/>
      <c r="I380" s="274"/>
      <c r="J380" s="256"/>
      <c r="K380" s="256"/>
      <c r="L380" s="256"/>
      <c r="M380" s="256"/>
      <c r="N380" s="256"/>
      <c r="O380" s="256"/>
      <c r="P380" s="256"/>
      <c r="Q380" s="273"/>
      <c r="R380" s="256"/>
      <c r="S380" s="256"/>
      <c r="T380" s="256"/>
      <c r="U380" s="256"/>
      <c r="V380" s="256"/>
      <c r="W380" s="256"/>
      <c r="X380" s="256"/>
      <c r="Y380" s="256"/>
      <c r="Z380" s="256"/>
      <c r="AA380" s="256"/>
      <c r="AB380" s="256"/>
    </row>
    <row r="381" spans="1:28" ht="14.25" customHeight="1" x14ac:dyDescent="0.2">
      <c r="A381" s="256"/>
      <c r="B381" s="274"/>
      <c r="C381" s="275"/>
      <c r="D381" s="274"/>
      <c r="E381" s="274"/>
      <c r="F381" s="274"/>
      <c r="G381" s="274"/>
      <c r="H381" s="274"/>
      <c r="I381" s="274"/>
      <c r="J381" s="256"/>
      <c r="K381" s="256"/>
      <c r="L381" s="256"/>
      <c r="M381" s="256"/>
      <c r="N381" s="256"/>
      <c r="O381" s="256"/>
      <c r="P381" s="256"/>
      <c r="Q381" s="273"/>
      <c r="R381" s="256"/>
      <c r="S381" s="256"/>
      <c r="T381" s="256"/>
      <c r="U381" s="256"/>
      <c r="V381" s="256"/>
      <c r="W381" s="256"/>
      <c r="X381" s="256"/>
      <c r="Y381" s="256"/>
      <c r="Z381" s="256"/>
      <c r="AA381" s="256"/>
      <c r="AB381" s="256"/>
    </row>
    <row r="382" spans="1:28" ht="14.25" customHeight="1" x14ac:dyDescent="0.2">
      <c r="A382" s="256"/>
      <c r="B382" s="274"/>
      <c r="C382" s="275"/>
      <c r="D382" s="274"/>
      <c r="E382" s="274"/>
      <c r="F382" s="274"/>
      <c r="G382" s="274"/>
      <c r="H382" s="274"/>
      <c r="I382" s="274"/>
      <c r="J382" s="256"/>
      <c r="K382" s="256"/>
      <c r="L382" s="256"/>
      <c r="M382" s="256"/>
      <c r="N382" s="256"/>
      <c r="O382" s="256"/>
      <c r="P382" s="256"/>
      <c r="Q382" s="273"/>
      <c r="R382" s="256"/>
      <c r="S382" s="256"/>
      <c r="T382" s="256"/>
      <c r="U382" s="256"/>
      <c r="V382" s="256"/>
      <c r="W382" s="256"/>
      <c r="X382" s="256"/>
      <c r="Y382" s="256"/>
      <c r="Z382" s="256"/>
      <c r="AA382" s="256"/>
      <c r="AB382" s="256"/>
    </row>
    <row r="383" spans="1:28" ht="14.25" customHeight="1" x14ac:dyDescent="0.2">
      <c r="A383" s="256"/>
      <c r="B383" s="274"/>
      <c r="C383" s="275"/>
      <c r="D383" s="274"/>
      <c r="E383" s="274"/>
      <c r="F383" s="274"/>
      <c r="G383" s="274"/>
      <c r="H383" s="274"/>
      <c r="I383" s="274"/>
      <c r="J383" s="256"/>
      <c r="K383" s="256"/>
      <c r="L383" s="256"/>
      <c r="M383" s="256"/>
      <c r="N383" s="256"/>
      <c r="O383" s="256"/>
      <c r="P383" s="256"/>
      <c r="Q383" s="273"/>
      <c r="R383" s="256"/>
      <c r="S383" s="256"/>
      <c r="T383" s="256"/>
      <c r="U383" s="256"/>
      <c r="V383" s="256"/>
      <c r="W383" s="256"/>
      <c r="X383" s="256"/>
      <c r="Y383" s="256"/>
      <c r="Z383" s="256"/>
      <c r="AA383" s="256"/>
      <c r="AB383" s="256"/>
    </row>
    <row r="384" spans="1:28" ht="14.25" customHeight="1" x14ac:dyDescent="0.2">
      <c r="A384" s="256"/>
      <c r="B384" s="274"/>
      <c r="C384" s="275"/>
      <c r="D384" s="274"/>
      <c r="E384" s="274"/>
      <c r="F384" s="274"/>
      <c r="G384" s="274"/>
      <c r="H384" s="274"/>
      <c r="I384" s="274"/>
      <c r="J384" s="256"/>
      <c r="K384" s="256"/>
      <c r="L384" s="256"/>
      <c r="M384" s="256"/>
      <c r="N384" s="256"/>
      <c r="O384" s="256"/>
      <c r="P384" s="256"/>
      <c r="Q384" s="273"/>
      <c r="R384" s="256"/>
      <c r="S384" s="256"/>
      <c r="T384" s="256"/>
      <c r="U384" s="256"/>
      <c r="V384" s="256"/>
      <c r="W384" s="256"/>
      <c r="X384" s="256"/>
      <c r="Y384" s="256"/>
      <c r="Z384" s="256"/>
      <c r="AA384" s="256"/>
      <c r="AB384" s="256"/>
    </row>
    <row r="385" spans="1:28" ht="14.25" customHeight="1" x14ac:dyDescent="0.2">
      <c r="A385" s="256"/>
      <c r="B385" s="274"/>
      <c r="C385" s="275"/>
      <c r="D385" s="274"/>
      <c r="E385" s="274"/>
      <c r="F385" s="274"/>
      <c r="G385" s="274"/>
      <c r="H385" s="274"/>
      <c r="I385" s="274"/>
      <c r="J385" s="256"/>
      <c r="K385" s="256"/>
      <c r="L385" s="256"/>
      <c r="M385" s="256"/>
      <c r="N385" s="256"/>
      <c r="O385" s="256"/>
      <c r="P385" s="256"/>
      <c r="Q385" s="273"/>
      <c r="R385" s="256"/>
      <c r="S385" s="256"/>
      <c r="T385" s="256"/>
      <c r="U385" s="256"/>
      <c r="V385" s="256"/>
      <c r="W385" s="256"/>
      <c r="X385" s="256"/>
      <c r="Y385" s="256"/>
      <c r="Z385" s="256"/>
      <c r="AA385" s="256"/>
      <c r="AB385" s="256"/>
    </row>
    <row r="386" spans="1:28" ht="14.25" customHeight="1" x14ac:dyDescent="0.2">
      <c r="A386" s="256"/>
      <c r="B386" s="274"/>
      <c r="C386" s="275"/>
      <c r="D386" s="274"/>
      <c r="E386" s="274"/>
      <c r="F386" s="274"/>
      <c r="G386" s="274"/>
      <c r="H386" s="274"/>
      <c r="I386" s="274"/>
      <c r="J386" s="256"/>
      <c r="K386" s="256"/>
      <c r="L386" s="256"/>
      <c r="M386" s="256"/>
      <c r="N386" s="256"/>
      <c r="O386" s="256"/>
      <c r="P386" s="256"/>
      <c r="Q386" s="273"/>
      <c r="R386" s="256"/>
      <c r="S386" s="256"/>
      <c r="T386" s="256"/>
      <c r="U386" s="256"/>
      <c r="V386" s="256"/>
      <c r="W386" s="256"/>
      <c r="X386" s="256"/>
      <c r="Y386" s="256"/>
      <c r="Z386" s="256"/>
      <c r="AA386" s="256"/>
      <c r="AB386" s="256"/>
    </row>
    <row r="387" spans="1:28" ht="14.25" customHeight="1" x14ac:dyDescent="0.2">
      <c r="A387" s="256"/>
      <c r="B387" s="274"/>
      <c r="C387" s="275"/>
      <c r="D387" s="274"/>
      <c r="E387" s="274"/>
      <c r="F387" s="274"/>
      <c r="G387" s="274"/>
      <c r="H387" s="274"/>
      <c r="I387" s="274"/>
      <c r="J387" s="256"/>
      <c r="K387" s="256"/>
      <c r="L387" s="256"/>
      <c r="M387" s="256"/>
      <c r="N387" s="256"/>
      <c r="O387" s="256"/>
      <c r="P387" s="256"/>
      <c r="Q387" s="273"/>
      <c r="R387" s="256"/>
      <c r="S387" s="256"/>
      <c r="T387" s="256"/>
      <c r="U387" s="256"/>
      <c r="V387" s="256"/>
      <c r="W387" s="256"/>
      <c r="X387" s="256"/>
      <c r="Y387" s="256"/>
      <c r="Z387" s="256"/>
      <c r="AA387" s="256"/>
      <c r="AB387" s="256"/>
    </row>
    <row r="388" spans="1:28" ht="14.25" customHeight="1" x14ac:dyDescent="0.2">
      <c r="A388" s="256"/>
      <c r="B388" s="274"/>
      <c r="C388" s="275"/>
      <c r="D388" s="274"/>
      <c r="E388" s="274"/>
      <c r="F388" s="274"/>
      <c r="G388" s="274"/>
      <c r="H388" s="274"/>
      <c r="I388" s="274"/>
      <c r="J388" s="256"/>
      <c r="K388" s="256"/>
      <c r="L388" s="256"/>
      <c r="M388" s="256"/>
      <c r="N388" s="256"/>
      <c r="O388" s="256"/>
      <c r="P388" s="256"/>
      <c r="Q388" s="273"/>
      <c r="R388" s="256"/>
      <c r="S388" s="256"/>
      <c r="T388" s="256"/>
      <c r="U388" s="256"/>
      <c r="V388" s="256"/>
      <c r="W388" s="256"/>
      <c r="X388" s="256"/>
      <c r="Y388" s="256"/>
      <c r="Z388" s="256"/>
      <c r="AA388" s="256"/>
      <c r="AB388" s="256"/>
    </row>
    <row r="389" spans="1:28" ht="14.25" customHeight="1" x14ac:dyDescent="0.2">
      <c r="A389" s="256"/>
      <c r="B389" s="274"/>
      <c r="C389" s="275"/>
      <c r="D389" s="274"/>
      <c r="E389" s="274"/>
      <c r="F389" s="274"/>
      <c r="G389" s="274"/>
      <c r="H389" s="274"/>
      <c r="I389" s="274"/>
      <c r="J389" s="256"/>
      <c r="K389" s="256"/>
      <c r="L389" s="256"/>
      <c r="M389" s="256"/>
      <c r="N389" s="256"/>
      <c r="O389" s="256"/>
      <c r="P389" s="256"/>
      <c r="Q389" s="273"/>
      <c r="R389" s="256"/>
      <c r="S389" s="256"/>
      <c r="T389" s="256"/>
      <c r="U389" s="256"/>
      <c r="V389" s="256"/>
      <c r="W389" s="256"/>
      <c r="X389" s="256"/>
      <c r="Y389" s="256"/>
      <c r="Z389" s="256"/>
      <c r="AA389" s="256"/>
      <c r="AB389" s="256"/>
    </row>
    <row r="390" spans="1:28" ht="14.25" customHeight="1" x14ac:dyDescent="0.2">
      <c r="A390" s="256"/>
      <c r="B390" s="274"/>
      <c r="C390" s="275"/>
      <c r="D390" s="274"/>
      <c r="E390" s="274"/>
      <c r="F390" s="274"/>
      <c r="G390" s="274"/>
      <c r="H390" s="274"/>
      <c r="I390" s="274"/>
      <c r="J390" s="256"/>
      <c r="K390" s="256"/>
      <c r="L390" s="256"/>
      <c r="M390" s="256"/>
      <c r="N390" s="256"/>
      <c r="O390" s="256"/>
      <c r="P390" s="256"/>
      <c r="Q390" s="273"/>
      <c r="R390" s="256"/>
      <c r="S390" s="256"/>
      <c r="T390" s="256"/>
      <c r="U390" s="256"/>
      <c r="V390" s="256"/>
      <c r="W390" s="256"/>
      <c r="X390" s="256"/>
      <c r="Y390" s="256"/>
      <c r="Z390" s="256"/>
      <c r="AA390" s="256"/>
      <c r="AB390" s="256"/>
    </row>
    <row r="391" spans="1:28" ht="14.25" customHeight="1" x14ac:dyDescent="0.2">
      <c r="A391" s="256"/>
      <c r="B391" s="274"/>
      <c r="C391" s="275"/>
      <c r="D391" s="274"/>
      <c r="E391" s="274"/>
      <c r="F391" s="274"/>
      <c r="G391" s="274"/>
      <c r="H391" s="274"/>
      <c r="I391" s="274"/>
      <c r="J391" s="256"/>
      <c r="K391" s="256"/>
      <c r="L391" s="256"/>
      <c r="M391" s="256"/>
      <c r="N391" s="256"/>
      <c r="O391" s="256"/>
      <c r="P391" s="256"/>
      <c r="Q391" s="273"/>
      <c r="R391" s="256"/>
      <c r="S391" s="256"/>
      <c r="T391" s="256"/>
      <c r="U391" s="256"/>
      <c r="V391" s="256"/>
      <c r="W391" s="256"/>
      <c r="X391" s="256"/>
      <c r="Y391" s="256"/>
      <c r="Z391" s="256"/>
      <c r="AA391" s="256"/>
      <c r="AB391" s="256"/>
    </row>
    <row r="392" spans="1:28" ht="14.25" customHeight="1" x14ac:dyDescent="0.2">
      <c r="A392" s="256"/>
      <c r="B392" s="274"/>
      <c r="C392" s="275"/>
      <c r="D392" s="274"/>
      <c r="E392" s="274"/>
      <c r="F392" s="274"/>
      <c r="G392" s="274"/>
      <c r="H392" s="274"/>
      <c r="I392" s="274"/>
      <c r="J392" s="256"/>
      <c r="K392" s="256"/>
      <c r="L392" s="256"/>
      <c r="M392" s="256"/>
      <c r="N392" s="256"/>
      <c r="O392" s="256"/>
      <c r="P392" s="256"/>
      <c r="Q392" s="273"/>
      <c r="R392" s="256"/>
      <c r="S392" s="256"/>
      <c r="T392" s="256"/>
      <c r="U392" s="256"/>
      <c r="V392" s="256"/>
      <c r="W392" s="256"/>
      <c r="X392" s="256"/>
      <c r="Y392" s="256"/>
      <c r="Z392" s="256"/>
      <c r="AA392" s="256"/>
      <c r="AB392" s="256"/>
    </row>
    <row r="393" spans="1:28" ht="14.25" customHeight="1" x14ac:dyDescent="0.2">
      <c r="A393" s="256"/>
      <c r="B393" s="274"/>
      <c r="C393" s="275"/>
      <c r="D393" s="274"/>
      <c r="E393" s="274"/>
      <c r="F393" s="274"/>
      <c r="G393" s="274"/>
      <c r="H393" s="274"/>
      <c r="I393" s="274"/>
      <c r="J393" s="256"/>
      <c r="K393" s="256"/>
      <c r="L393" s="256"/>
      <c r="M393" s="256"/>
      <c r="N393" s="256"/>
      <c r="O393" s="256"/>
      <c r="P393" s="256"/>
      <c r="Q393" s="273"/>
      <c r="R393" s="256"/>
      <c r="S393" s="256"/>
      <c r="T393" s="256"/>
      <c r="U393" s="256"/>
      <c r="V393" s="256"/>
      <c r="W393" s="256"/>
      <c r="X393" s="256"/>
      <c r="Y393" s="256"/>
      <c r="Z393" s="256"/>
      <c r="AA393" s="256"/>
      <c r="AB393" s="256"/>
    </row>
    <row r="394" spans="1:28" ht="14.25" customHeight="1" x14ac:dyDescent="0.2">
      <c r="A394" s="256"/>
      <c r="B394" s="274"/>
      <c r="C394" s="275"/>
      <c r="D394" s="274"/>
      <c r="E394" s="274"/>
      <c r="F394" s="274"/>
      <c r="G394" s="274"/>
      <c r="H394" s="274"/>
      <c r="I394" s="274"/>
      <c r="J394" s="256"/>
      <c r="K394" s="256"/>
      <c r="L394" s="256"/>
      <c r="M394" s="256"/>
      <c r="N394" s="256"/>
      <c r="O394" s="256"/>
      <c r="P394" s="256"/>
      <c r="Q394" s="273"/>
      <c r="R394" s="256"/>
      <c r="S394" s="256"/>
      <c r="T394" s="256"/>
      <c r="U394" s="256"/>
      <c r="V394" s="256"/>
      <c r="W394" s="256"/>
      <c r="X394" s="256"/>
      <c r="Y394" s="256"/>
      <c r="Z394" s="256"/>
      <c r="AA394" s="256"/>
      <c r="AB394" s="256"/>
    </row>
    <row r="395" spans="1:28" ht="14.25" customHeight="1" x14ac:dyDescent="0.2">
      <c r="A395" s="256"/>
      <c r="B395" s="274"/>
      <c r="C395" s="275"/>
      <c r="D395" s="274"/>
      <c r="E395" s="274"/>
      <c r="F395" s="274"/>
      <c r="G395" s="274"/>
      <c r="H395" s="274"/>
      <c r="I395" s="274"/>
      <c r="J395" s="256"/>
      <c r="K395" s="256"/>
      <c r="L395" s="256"/>
      <c r="M395" s="256"/>
      <c r="N395" s="256"/>
      <c r="O395" s="256"/>
      <c r="P395" s="256"/>
      <c r="Q395" s="273"/>
      <c r="R395" s="256"/>
      <c r="S395" s="256"/>
      <c r="T395" s="256"/>
      <c r="U395" s="256"/>
      <c r="V395" s="256"/>
      <c r="W395" s="256"/>
      <c r="X395" s="256"/>
      <c r="Y395" s="256"/>
      <c r="Z395" s="256"/>
      <c r="AA395" s="256"/>
      <c r="AB395" s="256"/>
    </row>
    <row r="396" spans="1:28" ht="14.25" customHeight="1" x14ac:dyDescent="0.2">
      <c r="A396" s="256"/>
      <c r="B396" s="274"/>
      <c r="C396" s="275"/>
      <c r="D396" s="274"/>
      <c r="E396" s="274"/>
      <c r="F396" s="274"/>
      <c r="G396" s="274"/>
      <c r="H396" s="274"/>
      <c r="I396" s="274"/>
      <c r="J396" s="256"/>
      <c r="K396" s="256"/>
      <c r="L396" s="256"/>
      <c r="M396" s="256"/>
      <c r="N396" s="256"/>
      <c r="O396" s="256"/>
      <c r="P396" s="256"/>
      <c r="Q396" s="273"/>
      <c r="R396" s="256"/>
      <c r="S396" s="256"/>
      <c r="T396" s="256"/>
      <c r="U396" s="256"/>
      <c r="V396" s="256"/>
      <c r="W396" s="256"/>
      <c r="X396" s="256"/>
      <c r="Y396" s="256"/>
      <c r="Z396" s="256"/>
      <c r="AA396" s="256"/>
      <c r="AB396" s="256"/>
    </row>
    <row r="397" spans="1:28" ht="14.25" customHeight="1" x14ac:dyDescent="0.2">
      <c r="A397" s="256"/>
      <c r="B397" s="274"/>
      <c r="C397" s="275"/>
      <c r="D397" s="274"/>
      <c r="E397" s="274"/>
      <c r="F397" s="274"/>
      <c r="G397" s="274"/>
      <c r="H397" s="274"/>
      <c r="I397" s="274"/>
      <c r="J397" s="256"/>
      <c r="K397" s="256"/>
      <c r="L397" s="256"/>
      <c r="M397" s="256"/>
      <c r="N397" s="256"/>
      <c r="O397" s="256"/>
      <c r="P397" s="256"/>
      <c r="Q397" s="273"/>
      <c r="R397" s="256"/>
      <c r="S397" s="256"/>
      <c r="T397" s="256"/>
      <c r="U397" s="256"/>
      <c r="V397" s="256"/>
      <c r="W397" s="256"/>
      <c r="X397" s="256"/>
      <c r="Y397" s="256"/>
      <c r="Z397" s="256"/>
      <c r="AA397" s="256"/>
      <c r="AB397" s="256"/>
    </row>
    <row r="398" spans="1:28" ht="14.25" customHeight="1" x14ac:dyDescent="0.2">
      <c r="A398" s="256"/>
      <c r="B398" s="274"/>
      <c r="C398" s="275"/>
      <c r="D398" s="274"/>
      <c r="E398" s="274"/>
      <c r="F398" s="274"/>
      <c r="G398" s="274"/>
      <c r="H398" s="274"/>
      <c r="I398" s="274"/>
      <c r="J398" s="256"/>
      <c r="K398" s="256"/>
      <c r="L398" s="256"/>
      <c r="M398" s="256"/>
      <c r="N398" s="256"/>
      <c r="O398" s="256"/>
      <c r="P398" s="256"/>
      <c r="Q398" s="273"/>
      <c r="R398" s="256"/>
      <c r="S398" s="256"/>
      <c r="T398" s="256"/>
      <c r="U398" s="256"/>
      <c r="V398" s="256"/>
      <c r="W398" s="256"/>
      <c r="X398" s="256"/>
      <c r="Y398" s="256"/>
      <c r="Z398" s="256"/>
      <c r="AA398" s="256"/>
      <c r="AB398" s="256"/>
    </row>
    <row r="399" spans="1:28" ht="14.25" customHeight="1" x14ac:dyDescent="0.2">
      <c r="A399" s="256"/>
      <c r="B399" s="274"/>
      <c r="C399" s="275"/>
      <c r="D399" s="274"/>
      <c r="E399" s="274"/>
      <c r="F399" s="274"/>
      <c r="G399" s="274"/>
      <c r="H399" s="274"/>
      <c r="I399" s="274"/>
      <c r="J399" s="256"/>
      <c r="K399" s="256"/>
      <c r="L399" s="256"/>
      <c r="M399" s="256"/>
      <c r="N399" s="256"/>
      <c r="O399" s="256"/>
      <c r="P399" s="256"/>
      <c r="Q399" s="273"/>
      <c r="R399" s="256"/>
      <c r="S399" s="256"/>
      <c r="T399" s="256"/>
      <c r="U399" s="256"/>
      <c r="V399" s="256"/>
      <c r="W399" s="256"/>
      <c r="X399" s="256"/>
      <c r="Y399" s="256"/>
      <c r="Z399" s="256"/>
      <c r="AA399" s="256"/>
      <c r="AB399" s="256"/>
    </row>
    <row r="400" spans="1:28" ht="14.25" customHeight="1" x14ac:dyDescent="0.2">
      <c r="A400" s="256"/>
      <c r="B400" s="274"/>
      <c r="C400" s="275"/>
      <c r="D400" s="274"/>
      <c r="E400" s="274"/>
      <c r="F400" s="274"/>
      <c r="G400" s="274"/>
      <c r="H400" s="274"/>
      <c r="I400" s="274"/>
      <c r="J400" s="256"/>
      <c r="K400" s="256"/>
      <c r="L400" s="256"/>
      <c r="M400" s="256"/>
      <c r="N400" s="256"/>
      <c r="O400" s="256"/>
      <c r="P400" s="256"/>
      <c r="Q400" s="273"/>
      <c r="R400" s="256"/>
      <c r="S400" s="256"/>
      <c r="T400" s="256"/>
      <c r="U400" s="256"/>
      <c r="V400" s="256"/>
      <c r="W400" s="256"/>
      <c r="X400" s="256"/>
      <c r="Y400" s="256"/>
      <c r="Z400" s="256"/>
      <c r="AA400" s="256"/>
      <c r="AB400" s="256"/>
    </row>
    <row r="401" spans="1:28" ht="14.25" customHeight="1" x14ac:dyDescent="0.2">
      <c r="A401" s="256"/>
      <c r="B401" s="274"/>
      <c r="C401" s="275"/>
      <c r="D401" s="274"/>
      <c r="E401" s="274"/>
      <c r="F401" s="274"/>
      <c r="G401" s="274"/>
      <c r="H401" s="274"/>
      <c r="I401" s="274"/>
      <c r="J401" s="256"/>
      <c r="K401" s="256"/>
      <c r="L401" s="256"/>
      <c r="M401" s="256"/>
      <c r="N401" s="256"/>
      <c r="O401" s="256"/>
      <c r="P401" s="256"/>
      <c r="Q401" s="273"/>
      <c r="R401" s="256"/>
      <c r="S401" s="256"/>
      <c r="T401" s="256"/>
      <c r="U401" s="256"/>
      <c r="V401" s="256"/>
      <c r="W401" s="256"/>
      <c r="X401" s="256"/>
      <c r="Y401" s="256"/>
      <c r="Z401" s="256"/>
      <c r="AA401" s="256"/>
      <c r="AB401" s="256"/>
    </row>
    <row r="402" spans="1:28" ht="14.25" customHeight="1" x14ac:dyDescent="0.2">
      <c r="A402" s="256"/>
      <c r="B402" s="274"/>
      <c r="C402" s="275"/>
      <c r="D402" s="274"/>
      <c r="E402" s="274"/>
      <c r="F402" s="274"/>
      <c r="G402" s="274"/>
      <c r="H402" s="274"/>
      <c r="I402" s="274"/>
      <c r="J402" s="256"/>
      <c r="K402" s="256"/>
      <c r="L402" s="256"/>
      <c r="M402" s="256"/>
      <c r="N402" s="256"/>
      <c r="O402" s="256"/>
      <c r="P402" s="256"/>
      <c r="Q402" s="273"/>
      <c r="R402" s="256"/>
      <c r="S402" s="256"/>
      <c r="T402" s="256"/>
      <c r="U402" s="256"/>
      <c r="V402" s="256"/>
      <c r="W402" s="256"/>
      <c r="X402" s="256"/>
      <c r="Y402" s="256"/>
      <c r="Z402" s="256"/>
      <c r="AA402" s="256"/>
      <c r="AB402" s="256"/>
    </row>
    <row r="403" spans="1:28" ht="14.25" customHeight="1" x14ac:dyDescent="0.2">
      <c r="A403" s="256"/>
      <c r="B403" s="274"/>
      <c r="C403" s="275"/>
      <c r="D403" s="274"/>
      <c r="E403" s="274"/>
      <c r="F403" s="274"/>
      <c r="G403" s="274"/>
      <c r="H403" s="274"/>
      <c r="I403" s="274"/>
      <c r="J403" s="256"/>
      <c r="K403" s="256"/>
      <c r="L403" s="256"/>
      <c r="M403" s="256"/>
      <c r="N403" s="256"/>
      <c r="O403" s="256"/>
      <c r="P403" s="256"/>
      <c r="Q403" s="273"/>
      <c r="R403" s="256"/>
      <c r="S403" s="256"/>
      <c r="T403" s="256"/>
      <c r="U403" s="256"/>
      <c r="V403" s="256"/>
      <c r="W403" s="256"/>
      <c r="X403" s="256"/>
      <c r="Y403" s="256"/>
      <c r="Z403" s="256"/>
      <c r="AA403" s="256"/>
      <c r="AB403" s="256"/>
    </row>
    <row r="404" spans="1:28" ht="14.25" customHeight="1" x14ac:dyDescent="0.2">
      <c r="A404" s="256"/>
      <c r="B404" s="274"/>
      <c r="C404" s="275"/>
      <c r="D404" s="274"/>
      <c r="E404" s="274"/>
      <c r="F404" s="274"/>
      <c r="G404" s="274"/>
      <c r="H404" s="274"/>
      <c r="I404" s="274"/>
      <c r="J404" s="256"/>
      <c r="K404" s="256"/>
      <c r="L404" s="256"/>
      <c r="M404" s="256"/>
      <c r="N404" s="256"/>
      <c r="O404" s="256"/>
      <c r="P404" s="256"/>
      <c r="Q404" s="273"/>
      <c r="R404" s="256"/>
      <c r="S404" s="256"/>
      <c r="T404" s="256"/>
      <c r="U404" s="256"/>
      <c r="V404" s="256"/>
      <c r="W404" s="256"/>
      <c r="X404" s="256"/>
      <c r="Y404" s="256"/>
      <c r="Z404" s="256"/>
      <c r="AA404" s="256"/>
      <c r="AB404" s="256"/>
    </row>
    <row r="405" spans="1:28" ht="14.25" customHeight="1" x14ac:dyDescent="0.2">
      <c r="A405" s="256"/>
      <c r="B405" s="274"/>
      <c r="C405" s="275"/>
      <c r="D405" s="274"/>
      <c r="E405" s="274"/>
      <c r="F405" s="274"/>
      <c r="G405" s="274"/>
      <c r="H405" s="274"/>
      <c r="I405" s="274"/>
      <c r="J405" s="256"/>
      <c r="K405" s="256"/>
      <c r="L405" s="256"/>
      <c r="M405" s="256"/>
      <c r="N405" s="256"/>
      <c r="O405" s="256"/>
      <c r="P405" s="256"/>
      <c r="Q405" s="273"/>
      <c r="R405" s="256"/>
      <c r="S405" s="256"/>
      <c r="T405" s="256"/>
      <c r="U405" s="256"/>
      <c r="V405" s="256"/>
      <c r="W405" s="256"/>
      <c r="X405" s="256"/>
      <c r="Y405" s="256"/>
      <c r="Z405" s="256"/>
      <c r="AA405" s="256"/>
      <c r="AB405" s="256"/>
    </row>
    <row r="406" spans="1:28" ht="14.25" customHeight="1" x14ac:dyDescent="0.2">
      <c r="A406" s="256"/>
      <c r="B406" s="274"/>
      <c r="C406" s="275"/>
      <c r="D406" s="274"/>
      <c r="E406" s="274"/>
      <c r="F406" s="274"/>
      <c r="G406" s="274"/>
      <c r="H406" s="274"/>
      <c r="I406" s="274"/>
      <c r="J406" s="256"/>
      <c r="K406" s="256"/>
      <c r="L406" s="256"/>
      <c r="M406" s="256"/>
      <c r="N406" s="256"/>
      <c r="O406" s="256"/>
      <c r="P406" s="256"/>
      <c r="Q406" s="273"/>
      <c r="R406" s="256"/>
      <c r="S406" s="256"/>
      <c r="T406" s="256"/>
      <c r="U406" s="256"/>
      <c r="V406" s="256"/>
      <c r="W406" s="256"/>
      <c r="X406" s="256"/>
      <c r="Y406" s="256"/>
      <c r="Z406" s="256"/>
      <c r="AA406" s="256"/>
      <c r="AB406" s="256"/>
    </row>
    <row r="407" spans="1:28" ht="14.25" customHeight="1" x14ac:dyDescent="0.2">
      <c r="A407" s="256"/>
      <c r="B407" s="274"/>
      <c r="C407" s="275"/>
      <c r="D407" s="274"/>
      <c r="E407" s="274"/>
      <c r="F407" s="274"/>
      <c r="G407" s="274"/>
      <c r="H407" s="274"/>
      <c r="I407" s="274"/>
      <c r="J407" s="256"/>
      <c r="K407" s="256"/>
      <c r="L407" s="256"/>
      <c r="M407" s="256"/>
      <c r="N407" s="256"/>
      <c r="O407" s="256"/>
      <c r="P407" s="256"/>
      <c r="Q407" s="273"/>
      <c r="R407" s="256"/>
      <c r="S407" s="256"/>
      <c r="T407" s="256"/>
      <c r="U407" s="256"/>
      <c r="V407" s="256"/>
      <c r="W407" s="256"/>
      <c r="X407" s="256"/>
      <c r="Y407" s="256"/>
      <c r="Z407" s="256"/>
      <c r="AA407" s="256"/>
      <c r="AB407" s="256"/>
    </row>
    <row r="408" spans="1:28" ht="14.25" customHeight="1" x14ac:dyDescent="0.2">
      <c r="A408" s="256"/>
      <c r="B408" s="274"/>
      <c r="C408" s="275"/>
      <c r="D408" s="274"/>
      <c r="E408" s="274"/>
      <c r="F408" s="274"/>
      <c r="G408" s="274"/>
      <c r="H408" s="274"/>
      <c r="I408" s="274"/>
      <c r="J408" s="256"/>
      <c r="K408" s="256"/>
      <c r="L408" s="256"/>
      <c r="M408" s="256"/>
      <c r="N408" s="256"/>
      <c r="O408" s="256"/>
      <c r="P408" s="256"/>
      <c r="Q408" s="273"/>
      <c r="R408" s="256"/>
      <c r="S408" s="256"/>
      <c r="T408" s="256"/>
      <c r="U408" s="256"/>
      <c r="V408" s="256"/>
      <c r="W408" s="256"/>
      <c r="X408" s="256"/>
      <c r="Y408" s="256"/>
      <c r="Z408" s="256"/>
      <c r="AA408" s="256"/>
      <c r="AB408" s="256"/>
    </row>
    <row r="409" spans="1:28" ht="14.25" customHeight="1" x14ac:dyDescent="0.2">
      <c r="A409" s="256"/>
      <c r="B409" s="274"/>
      <c r="C409" s="275"/>
      <c r="D409" s="274"/>
      <c r="E409" s="274"/>
      <c r="F409" s="274"/>
      <c r="G409" s="274"/>
      <c r="H409" s="274"/>
      <c r="I409" s="274"/>
      <c r="J409" s="256"/>
      <c r="K409" s="256"/>
      <c r="L409" s="256"/>
      <c r="M409" s="256"/>
      <c r="N409" s="256"/>
      <c r="O409" s="256"/>
      <c r="P409" s="256"/>
      <c r="Q409" s="273"/>
      <c r="R409" s="256"/>
      <c r="S409" s="256"/>
      <c r="T409" s="256"/>
      <c r="U409" s="256"/>
      <c r="V409" s="256"/>
      <c r="W409" s="256"/>
      <c r="X409" s="256"/>
      <c r="Y409" s="256"/>
      <c r="Z409" s="256"/>
      <c r="AA409" s="256"/>
      <c r="AB409" s="256"/>
    </row>
    <row r="410" spans="1:28" ht="14.25" customHeight="1" x14ac:dyDescent="0.2">
      <c r="A410" s="256"/>
      <c r="B410" s="274"/>
      <c r="C410" s="275"/>
      <c r="D410" s="274"/>
      <c r="E410" s="274"/>
      <c r="F410" s="274"/>
      <c r="G410" s="274"/>
      <c r="H410" s="274"/>
      <c r="I410" s="274"/>
      <c r="J410" s="256"/>
      <c r="K410" s="256"/>
      <c r="L410" s="256"/>
      <c r="M410" s="256"/>
      <c r="N410" s="256"/>
      <c r="O410" s="256"/>
      <c r="P410" s="256"/>
      <c r="Q410" s="273"/>
      <c r="R410" s="256"/>
      <c r="S410" s="256"/>
      <c r="T410" s="256"/>
      <c r="U410" s="256"/>
      <c r="V410" s="256"/>
      <c r="W410" s="256"/>
      <c r="X410" s="256"/>
      <c r="Y410" s="256"/>
      <c r="Z410" s="256"/>
      <c r="AA410" s="256"/>
      <c r="AB410" s="256"/>
    </row>
    <row r="411" spans="1:28" ht="14.25" customHeight="1" x14ac:dyDescent="0.2">
      <c r="A411" s="256"/>
      <c r="B411" s="274"/>
      <c r="C411" s="275"/>
      <c r="D411" s="274"/>
      <c r="E411" s="274"/>
      <c r="F411" s="274"/>
      <c r="G411" s="274"/>
      <c r="H411" s="274"/>
      <c r="I411" s="274"/>
      <c r="J411" s="256"/>
      <c r="K411" s="256"/>
      <c r="L411" s="256"/>
      <c r="M411" s="256"/>
      <c r="N411" s="256"/>
      <c r="O411" s="256"/>
      <c r="P411" s="256"/>
      <c r="Q411" s="273"/>
      <c r="R411" s="256"/>
      <c r="S411" s="256"/>
      <c r="T411" s="256"/>
      <c r="U411" s="256"/>
      <c r="V411" s="256"/>
      <c r="W411" s="256"/>
      <c r="X411" s="256"/>
      <c r="Y411" s="256"/>
      <c r="Z411" s="256"/>
      <c r="AA411" s="256"/>
      <c r="AB411" s="256"/>
    </row>
    <row r="412" spans="1:28" ht="14.25" customHeight="1" x14ac:dyDescent="0.2">
      <c r="A412" s="256"/>
      <c r="B412" s="274"/>
      <c r="C412" s="275"/>
      <c r="D412" s="274"/>
      <c r="E412" s="274"/>
      <c r="F412" s="274"/>
      <c r="G412" s="274"/>
      <c r="H412" s="274"/>
      <c r="I412" s="274"/>
      <c r="J412" s="256"/>
      <c r="K412" s="256"/>
      <c r="L412" s="256"/>
      <c r="M412" s="256"/>
      <c r="N412" s="256"/>
      <c r="O412" s="256"/>
      <c r="P412" s="256"/>
      <c r="Q412" s="273"/>
      <c r="R412" s="256"/>
      <c r="S412" s="256"/>
      <c r="T412" s="256"/>
      <c r="U412" s="256"/>
      <c r="V412" s="256"/>
      <c r="W412" s="256"/>
      <c r="X412" s="256"/>
      <c r="Y412" s="256"/>
      <c r="Z412" s="256"/>
      <c r="AA412" s="256"/>
      <c r="AB412" s="256"/>
    </row>
    <row r="413" spans="1:28" ht="14.25" customHeight="1" x14ac:dyDescent="0.2">
      <c r="A413" s="256"/>
      <c r="B413" s="274"/>
      <c r="C413" s="275"/>
      <c r="D413" s="274"/>
      <c r="E413" s="274"/>
      <c r="F413" s="274"/>
      <c r="G413" s="274"/>
      <c r="H413" s="274"/>
      <c r="I413" s="274"/>
      <c r="J413" s="256"/>
      <c r="K413" s="256"/>
      <c r="L413" s="256"/>
      <c r="M413" s="256"/>
      <c r="N413" s="256"/>
      <c r="O413" s="256"/>
      <c r="P413" s="256"/>
      <c r="Q413" s="273"/>
      <c r="R413" s="256"/>
      <c r="S413" s="256"/>
      <c r="T413" s="256"/>
      <c r="U413" s="256"/>
      <c r="V413" s="256"/>
      <c r="W413" s="256"/>
      <c r="X413" s="256"/>
      <c r="Y413" s="256"/>
      <c r="Z413" s="256"/>
      <c r="AA413" s="256"/>
      <c r="AB413" s="256"/>
    </row>
    <row r="414" spans="1:28" ht="14.25" customHeight="1" x14ac:dyDescent="0.2">
      <c r="A414" s="256"/>
      <c r="B414" s="274"/>
      <c r="C414" s="275"/>
      <c r="D414" s="274"/>
      <c r="E414" s="274"/>
      <c r="F414" s="274"/>
      <c r="G414" s="274"/>
      <c r="H414" s="274"/>
      <c r="I414" s="274"/>
      <c r="J414" s="256"/>
      <c r="K414" s="256"/>
      <c r="L414" s="256"/>
      <c r="M414" s="256"/>
      <c r="N414" s="256"/>
      <c r="O414" s="256"/>
      <c r="P414" s="256"/>
      <c r="Q414" s="273"/>
      <c r="R414" s="256"/>
      <c r="S414" s="256"/>
      <c r="T414" s="256"/>
      <c r="U414" s="256"/>
      <c r="V414" s="256"/>
      <c r="W414" s="256"/>
      <c r="X414" s="256"/>
      <c r="Y414" s="256"/>
      <c r="Z414" s="256"/>
      <c r="AA414" s="256"/>
      <c r="AB414" s="256"/>
    </row>
    <row r="415" spans="1:28" ht="14.25" customHeight="1" x14ac:dyDescent="0.2">
      <c r="A415" s="256"/>
      <c r="B415" s="274"/>
      <c r="C415" s="275"/>
      <c r="D415" s="274"/>
      <c r="E415" s="274"/>
      <c r="F415" s="274"/>
      <c r="G415" s="274"/>
      <c r="H415" s="274"/>
      <c r="I415" s="274"/>
      <c r="J415" s="256"/>
      <c r="K415" s="256"/>
      <c r="L415" s="256"/>
      <c r="M415" s="256"/>
      <c r="N415" s="256"/>
      <c r="O415" s="256"/>
      <c r="P415" s="256"/>
      <c r="Q415" s="273"/>
      <c r="R415" s="256"/>
      <c r="S415" s="256"/>
      <c r="T415" s="256"/>
      <c r="U415" s="256"/>
      <c r="V415" s="256"/>
      <c r="W415" s="256"/>
      <c r="X415" s="256"/>
      <c r="Y415" s="256"/>
      <c r="Z415" s="256"/>
      <c r="AA415" s="256"/>
      <c r="AB415" s="256"/>
    </row>
    <row r="416" spans="1:28" ht="14.25" customHeight="1" x14ac:dyDescent="0.2">
      <c r="A416" s="256"/>
      <c r="B416" s="274"/>
      <c r="C416" s="275"/>
      <c r="D416" s="274"/>
      <c r="E416" s="274"/>
      <c r="F416" s="274"/>
      <c r="G416" s="274"/>
      <c r="H416" s="274"/>
      <c r="I416" s="274"/>
      <c r="J416" s="256"/>
      <c r="K416" s="256"/>
      <c r="L416" s="256"/>
      <c r="M416" s="256"/>
      <c r="N416" s="256"/>
      <c r="O416" s="256"/>
      <c r="P416" s="256"/>
      <c r="Q416" s="273"/>
      <c r="R416" s="256"/>
      <c r="S416" s="256"/>
      <c r="T416" s="256"/>
      <c r="U416" s="256"/>
      <c r="V416" s="256"/>
      <c r="W416" s="256"/>
      <c r="X416" s="256"/>
      <c r="Y416" s="256"/>
      <c r="Z416" s="256"/>
      <c r="AA416" s="256"/>
      <c r="AB416" s="256"/>
    </row>
    <row r="417" spans="1:28" ht="14.25" customHeight="1" x14ac:dyDescent="0.2">
      <c r="A417" s="256"/>
      <c r="B417" s="274"/>
      <c r="C417" s="275"/>
      <c r="D417" s="274"/>
      <c r="E417" s="274"/>
      <c r="F417" s="274"/>
      <c r="G417" s="274"/>
      <c r="H417" s="274"/>
      <c r="I417" s="274"/>
      <c r="J417" s="256"/>
      <c r="K417" s="256"/>
      <c r="L417" s="256"/>
      <c r="M417" s="256"/>
      <c r="N417" s="256"/>
      <c r="O417" s="256"/>
      <c r="P417" s="256"/>
      <c r="Q417" s="273"/>
      <c r="R417" s="256"/>
      <c r="S417" s="256"/>
      <c r="T417" s="256"/>
      <c r="U417" s="256"/>
      <c r="V417" s="256"/>
      <c r="W417" s="256"/>
      <c r="X417" s="256"/>
      <c r="Y417" s="256"/>
      <c r="Z417" s="256"/>
      <c r="AA417" s="256"/>
      <c r="AB417" s="256"/>
    </row>
    <row r="418" spans="1:28" ht="14.25" customHeight="1" x14ac:dyDescent="0.2">
      <c r="A418" s="256"/>
      <c r="B418" s="274"/>
      <c r="C418" s="275"/>
      <c r="D418" s="274"/>
      <c r="E418" s="274"/>
      <c r="F418" s="274"/>
      <c r="G418" s="274"/>
      <c r="H418" s="274"/>
      <c r="I418" s="274"/>
      <c r="J418" s="256"/>
      <c r="K418" s="256"/>
      <c r="L418" s="256"/>
      <c r="M418" s="256"/>
      <c r="N418" s="256"/>
      <c r="O418" s="256"/>
      <c r="P418" s="256"/>
      <c r="Q418" s="273"/>
      <c r="R418" s="256"/>
      <c r="S418" s="256"/>
      <c r="T418" s="256"/>
      <c r="U418" s="256"/>
      <c r="V418" s="256"/>
      <c r="W418" s="256"/>
      <c r="X418" s="256"/>
      <c r="Y418" s="256"/>
      <c r="Z418" s="256"/>
      <c r="AA418" s="256"/>
      <c r="AB418" s="256"/>
    </row>
    <row r="419" spans="1:28" ht="14.25" customHeight="1" x14ac:dyDescent="0.2">
      <c r="A419" s="256"/>
      <c r="B419" s="274"/>
      <c r="C419" s="275"/>
      <c r="D419" s="274"/>
      <c r="E419" s="274"/>
      <c r="F419" s="274"/>
      <c r="G419" s="274"/>
      <c r="H419" s="274"/>
      <c r="I419" s="274"/>
      <c r="J419" s="256"/>
      <c r="K419" s="256"/>
      <c r="L419" s="256"/>
      <c r="M419" s="256"/>
      <c r="N419" s="256"/>
      <c r="O419" s="256"/>
      <c r="P419" s="256"/>
      <c r="Q419" s="273"/>
      <c r="R419" s="256"/>
      <c r="S419" s="256"/>
      <c r="T419" s="256"/>
      <c r="U419" s="256"/>
      <c r="V419" s="256"/>
      <c r="W419" s="256"/>
      <c r="X419" s="256"/>
      <c r="Y419" s="256"/>
      <c r="Z419" s="256"/>
      <c r="AA419" s="256"/>
      <c r="AB419" s="256"/>
    </row>
    <row r="420" spans="1:28" ht="14.25" customHeight="1" x14ac:dyDescent="0.2">
      <c r="A420" s="256"/>
      <c r="B420" s="274"/>
      <c r="C420" s="275"/>
      <c r="D420" s="274"/>
      <c r="E420" s="274"/>
      <c r="F420" s="274"/>
      <c r="G420" s="274"/>
      <c r="H420" s="274"/>
      <c r="I420" s="274"/>
      <c r="J420" s="256"/>
      <c r="K420" s="256"/>
      <c r="L420" s="256"/>
      <c r="M420" s="256"/>
      <c r="N420" s="256"/>
      <c r="O420" s="256"/>
      <c r="P420" s="256"/>
      <c r="Q420" s="273"/>
      <c r="R420" s="256"/>
      <c r="S420" s="256"/>
      <c r="T420" s="256"/>
      <c r="U420" s="256"/>
      <c r="V420" s="256"/>
      <c r="W420" s="256"/>
      <c r="X420" s="256"/>
      <c r="Y420" s="256"/>
      <c r="Z420" s="256"/>
      <c r="AA420" s="256"/>
      <c r="AB420" s="256"/>
    </row>
    <row r="421" spans="1:28" ht="14.25" customHeight="1" x14ac:dyDescent="0.2">
      <c r="A421" s="256"/>
      <c r="B421" s="274"/>
      <c r="C421" s="275"/>
      <c r="D421" s="274"/>
      <c r="E421" s="274"/>
      <c r="F421" s="274"/>
      <c r="G421" s="274"/>
      <c r="H421" s="274"/>
      <c r="I421" s="274"/>
      <c r="J421" s="256"/>
      <c r="K421" s="256"/>
      <c r="L421" s="256"/>
      <c r="M421" s="256"/>
      <c r="N421" s="256"/>
      <c r="O421" s="256"/>
      <c r="P421" s="256"/>
      <c r="Q421" s="273"/>
      <c r="R421" s="256"/>
      <c r="S421" s="256"/>
      <c r="T421" s="256"/>
      <c r="U421" s="256"/>
      <c r="V421" s="256"/>
      <c r="W421" s="256"/>
      <c r="X421" s="256"/>
      <c r="Y421" s="256"/>
      <c r="Z421" s="256"/>
      <c r="AA421" s="256"/>
      <c r="AB421" s="256"/>
    </row>
    <row r="422" spans="1:28" ht="14.25" customHeight="1" x14ac:dyDescent="0.2">
      <c r="A422" s="256"/>
      <c r="B422" s="274"/>
      <c r="C422" s="275"/>
      <c r="D422" s="274"/>
      <c r="E422" s="274"/>
      <c r="F422" s="274"/>
      <c r="G422" s="274"/>
      <c r="H422" s="274"/>
      <c r="I422" s="274"/>
      <c r="J422" s="256"/>
      <c r="K422" s="256"/>
      <c r="L422" s="256"/>
      <c r="M422" s="256"/>
      <c r="N422" s="256"/>
      <c r="O422" s="256"/>
      <c r="P422" s="256"/>
      <c r="Q422" s="273"/>
      <c r="R422" s="256"/>
      <c r="S422" s="256"/>
      <c r="T422" s="256"/>
      <c r="U422" s="256"/>
      <c r="V422" s="256"/>
      <c r="W422" s="256"/>
      <c r="X422" s="256"/>
      <c r="Y422" s="256"/>
      <c r="Z422" s="256"/>
      <c r="AA422" s="256"/>
      <c r="AB422" s="256"/>
    </row>
    <row r="423" spans="1:28" ht="14.25" customHeight="1" x14ac:dyDescent="0.2">
      <c r="A423" s="256"/>
      <c r="B423" s="274"/>
      <c r="C423" s="275"/>
      <c r="D423" s="274"/>
      <c r="E423" s="274"/>
      <c r="F423" s="274"/>
      <c r="G423" s="274"/>
      <c r="H423" s="274"/>
      <c r="I423" s="274"/>
      <c r="J423" s="256"/>
      <c r="K423" s="256"/>
      <c r="L423" s="256"/>
      <c r="M423" s="256"/>
      <c r="N423" s="256"/>
      <c r="O423" s="256"/>
      <c r="P423" s="256"/>
      <c r="Q423" s="273"/>
      <c r="R423" s="256"/>
      <c r="S423" s="256"/>
      <c r="T423" s="256"/>
      <c r="U423" s="256"/>
      <c r="V423" s="256"/>
      <c r="W423" s="256"/>
      <c r="X423" s="256"/>
      <c r="Y423" s="256"/>
      <c r="Z423" s="256"/>
      <c r="AA423" s="256"/>
      <c r="AB423" s="256"/>
    </row>
    <row r="424" spans="1:28" ht="14.25" customHeight="1" x14ac:dyDescent="0.2">
      <c r="A424" s="256"/>
      <c r="B424" s="274"/>
      <c r="C424" s="275"/>
      <c r="D424" s="274"/>
      <c r="E424" s="274"/>
      <c r="F424" s="274"/>
      <c r="G424" s="274"/>
      <c r="H424" s="274"/>
      <c r="I424" s="274"/>
      <c r="J424" s="256"/>
      <c r="K424" s="256"/>
      <c r="L424" s="256"/>
      <c r="M424" s="256"/>
      <c r="N424" s="256"/>
      <c r="O424" s="256"/>
      <c r="P424" s="256"/>
      <c r="Q424" s="273"/>
      <c r="R424" s="256"/>
      <c r="S424" s="256"/>
      <c r="T424" s="256"/>
      <c r="U424" s="256"/>
      <c r="V424" s="256"/>
      <c r="W424" s="256"/>
      <c r="X424" s="256"/>
      <c r="Y424" s="256"/>
      <c r="Z424" s="256"/>
      <c r="AA424" s="256"/>
      <c r="AB424" s="256"/>
    </row>
    <row r="425" spans="1:28" ht="14.25" customHeight="1" x14ac:dyDescent="0.2">
      <c r="A425" s="256"/>
      <c r="B425" s="274"/>
      <c r="C425" s="275"/>
      <c r="D425" s="274"/>
      <c r="E425" s="274"/>
      <c r="F425" s="274"/>
      <c r="G425" s="274"/>
      <c r="H425" s="274"/>
      <c r="I425" s="274"/>
      <c r="J425" s="256"/>
      <c r="K425" s="256"/>
      <c r="L425" s="256"/>
      <c r="M425" s="256"/>
      <c r="N425" s="256"/>
      <c r="O425" s="256"/>
      <c r="P425" s="256"/>
      <c r="Q425" s="273"/>
      <c r="R425" s="256"/>
      <c r="S425" s="256"/>
      <c r="T425" s="256"/>
      <c r="U425" s="256"/>
      <c r="V425" s="256"/>
      <c r="W425" s="256"/>
      <c r="X425" s="256"/>
      <c r="Y425" s="256"/>
      <c r="Z425" s="256"/>
      <c r="AA425" s="256"/>
      <c r="AB425" s="256"/>
    </row>
    <row r="426" spans="1:28" ht="14.25" customHeight="1" x14ac:dyDescent="0.2">
      <c r="A426" s="256"/>
      <c r="B426" s="274"/>
      <c r="C426" s="275"/>
      <c r="D426" s="274"/>
      <c r="E426" s="274"/>
      <c r="F426" s="274"/>
      <c r="G426" s="274"/>
      <c r="H426" s="274"/>
      <c r="I426" s="274"/>
      <c r="J426" s="256"/>
      <c r="K426" s="256"/>
      <c r="L426" s="256"/>
      <c r="M426" s="256"/>
      <c r="N426" s="256"/>
      <c r="O426" s="256"/>
      <c r="P426" s="256"/>
      <c r="Q426" s="273"/>
      <c r="R426" s="256"/>
      <c r="S426" s="256"/>
      <c r="T426" s="256"/>
      <c r="U426" s="256"/>
      <c r="V426" s="256"/>
      <c r="W426" s="256"/>
      <c r="X426" s="256"/>
      <c r="Y426" s="256"/>
      <c r="Z426" s="256"/>
      <c r="AA426" s="256"/>
      <c r="AB426" s="256"/>
    </row>
    <row r="427" spans="1:28" ht="14.25" customHeight="1" x14ac:dyDescent="0.2">
      <c r="A427" s="256"/>
      <c r="B427" s="274"/>
      <c r="C427" s="275"/>
      <c r="D427" s="274"/>
      <c r="E427" s="274"/>
      <c r="F427" s="274"/>
      <c r="G427" s="274"/>
      <c r="H427" s="274"/>
      <c r="I427" s="274"/>
      <c r="J427" s="256"/>
      <c r="K427" s="256"/>
      <c r="L427" s="256"/>
      <c r="M427" s="256"/>
      <c r="N427" s="256"/>
      <c r="O427" s="256"/>
      <c r="P427" s="256"/>
      <c r="Q427" s="273"/>
      <c r="R427" s="256"/>
      <c r="S427" s="256"/>
      <c r="T427" s="256"/>
      <c r="U427" s="256"/>
      <c r="V427" s="256"/>
      <c r="W427" s="256"/>
      <c r="X427" s="256"/>
      <c r="Y427" s="256"/>
      <c r="Z427" s="256"/>
      <c r="AA427" s="256"/>
      <c r="AB427" s="256"/>
    </row>
    <row r="428" spans="1:28" ht="14.25" customHeight="1" x14ac:dyDescent="0.2">
      <c r="A428" s="256"/>
      <c r="B428" s="274"/>
      <c r="C428" s="275"/>
      <c r="D428" s="274"/>
      <c r="E428" s="274"/>
      <c r="F428" s="274"/>
      <c r="G428" s="274"/>
      <c r="H428" s="274"/>
      <c r="I428" s="274"/>
      <c r="J428" s="256"/>
      <c r="K428" s="256"/>
      <c r="L428" s="256"/>
      <c r="M428" s="256"/>
      <c r="N428" s="256"/>
      <c r="O428" s="256"/>
      <c r="P428" s="256"/>
      <c r="Q428" s="273"/>
      <c r="R428" s="256"/>
      <c r="S428" s="256"/>
      <c r="T428" s="256"/>
      <c r="U428" s="256"/>
      <c r="V428" s="256"/>
      <c r="W428" s="256"/>
      <c r="X428" s="256"/>
      <c r="Y428" s="256"/>
      <c r="Z428" s="256"/>
      <c r="AA428" s="256"/>
      <c r="AB428" s="256"/>
    </row>
    <row r="429" spans="1:28" ht="14.25" customHeight="1" x14ac:dyDescent="0.2">
      <c r="A429" s="256"/>
      <c r="B429" s="274"/>
      <c r="C429" s="275"/>
      <c r="D429" s="274"/>
      <c r="E429" s="274"/>
      <c r="F429" s="274"/>
      <c r="G429" s="274"/>
      <c r="H429" s="274"/>
      <c r="I429" s="274"/>
      <c r="J429" s="256"/>
      <c r="K429" s="256"/>
      <c r="L429" s="256"/>
      <c r="M429" s="256"/>
      <c r="N429" s="256"/>
      <c r="O429" s="256"/>
      <c r="P429" s="256"/>
      <c r="Q429" s="273"/>
      <c r="R429" s="256"/>
      <c r="S429" s="256"/>
      <c r="T429" s="256"/>
      <c r="U429" s="256"/>
      <c r="V429" s="256"/>
      <c r="W429" s="256"/>
      <c r="X429" s="256"/>
      <c r="Y429" s="256"/>
      <c r="Z429" s="256"/>
      <c r="AA429" s="256"/>
      <c r="AB429" s="256"/>
    </row>
    <row r="430" spans="1:28" ht="14.25" customHeight="1" x14ac:dyDescent="0.2">
      <c r="A430" s="256"/>
      <c r="B430" s="274"/>
      <c r="C430" s="275"/>
      <c r="D430" s="274"/>
      <c r="E430" s="274"/>
      <c r="F430" s="274"/>
      <c r="G430" s="274"/>
      <c r="H430" s="274"/>
      <c r="I430" s="274"/>
      <c r="J430" s="256"/>
      <c r="K430" s="256"/>
      <c r="L430" s="256"/>
      <c r="M430" s="256"/>
      <c r="N430" s="256"/>
      <c r="O430" s="256"/>
      <c r="P430" s="256"/>
      <c r="Q430" s="273"/>
      <c r="R430" s="256"/>
      <c r="S430" s="256"/>
      <c r="T430" s="256"/>
      <c r="U430" s="256"/>
      <c r="V430" s="256"/>
      <c r="W430" s="256"/>
      <c r="X430" s="256"/>
      <c r="Y430" s="256"/>
      <c r="Z430" s="256"/>
      <c r="AA430" s="256"/>
      <c r="AB430" s="256"/>
    </row>
    <row r="431" spans="1:28" ht="14.25" customHeight="1" x14ac:dyDescent="0.2">
      <c r="A431" s="256"/>
      <c r="B431" s="274"/>
      <c r="C431" s="275"/>
      <c r="D431" s="274"/>
      <c r="E431" s="274"/>
      <c r="F431" s="274"/>
      <c r="G431" s="274"/>
      <c r="H431" s="274"/>
      <c r="I431" s="274"/>
      <c r="J431" s="256"/>
      <c r="K431" s="256"/>
      <c r="L431" s="256"/>
      <c r="M431" s="256"/>
      <c r="N431" s="256"/>
      <c r="O431" s="256"/>
      <c r="P431" s="256"/>
      <c r="Q431" s="273"/>
      <c r="R431" s="256"/>
      <c r="S431" s="256"/>
      <c r="T431" s="256"/>
      <c r="U431" s="256"/>
      <c r="V431" s="256"/>
      <c r="W431" s="256"/>
      <c r="X431" s="256"/>
      <c r="Y431" s="256"/>
      <c r="Z431" s="256"/>
      <c r="AA431" s="256"/>
      <c r="AB431" s="256"/>
    </row>
    <row r="432" spans="1:28" ht="14.25" customHeight="1" x14ac:dyDescent="0.2">
      <c r="A432" s="256"/>
      <c r="B432" s="274"/>
      <c r="C432" s="275"/>
      <c r="D432" s="274"/>
      <c r="E432" s="274"/>
      <c r="F432" s="274"/>
      <c r="G432" s="274"/>
      <c r="H432" s="274"/>
      <c r="I432" s="274"/>
      <c r="J432" s="256"/>
      <c r="K432" s="256"/>
      <c r="L432" s="256"/>
      <c r="M432" s="256"/>
      <c r="N432" s="256"/>
      <c r="O432" s="256"/>
      <c r="P432" s="256"/>
      <c r="Q432" s="273"/>
      <c r="R432" s="256"/>
      <c r="S432" s="256"/>
      <c r="T432" s="256"/>
      <c r="U432" s="256"/>
      <c r="V432" s="256"/>
      <c r="W432" s="256"/>
      <c r="X432" s="256"/>
      <c r="Y432" s="256"/>
      <c r="Z432" s="256"/>
      <c r="AA432" s="256"/>
      <c r="AB432" s="256"/>
    </row>
    <row r="433" spans="1:28" ht="14.25" customHeight="1" x14ac:dyDescent="0.2">
      <c r="A433" s="256"/>
      <c r="B433" s="274"/>
      <c r="C433" s="275"/>
      <c r="D433" s="274"/>
      <c r="E433" s="274"/>
      <c r="F433" s="274"/>
      <c r="G433" s="274"/>
      <c r="H433" s="274"/>
      <c r="I433" s="274"/>
      <c r="J433" s="256"/>
      <c r="K433" s="256"/>
      <c r="L433" s="256"/>
      <c r="M433" s="256"/>
      <c r="N433" s="256"/>
      <c r="O433" s="256"/>
      <c r="P433" s="256"/>
      <c r="Q433" s="273"/>
      <c r="R433" s="256"/>
      <c r="S433" s="256"/>
      <c r="T433" s="256"/>
      <c r="U433" s="256"/>
      <c r="V433" s="256"/>
      <c r="W433" s="256"/>
      <c r="X433" s="256"/>
      <c r="Y433" s="256"/>
      <c r="Z433" s="256"/>
      <c r="AA433" s="256"/>
      <c r="AB433" s="256"/>
    </row>
    <row r="434" spans="1:28" ht="14.25" customHeight="1" x14ac:dyDescent="0.2">
      <c r="A434" s="256"/>
      <c r="B434" s="274"/>
      <c r="C434" s="275"/>
      <c r="D434" s="274"/>
      <c r="E434" s="274"/>
      <c r="F434" s="274"/>
      <c r="G434" s="274"/>
      <c r="H434" s="274"/>
      <c r="I434" s="274"/>
      <c r="J434" s="256"/>
      <c r="K434" s="256"/>
      <c r="L434" s="256"/>
      <c r="M434" s="256"/>
      <c r="N434" s="256"/>
      <c r="O434" s="256"/>
      <c r="P434" s="256"/>
      <c r="Q434" s="273"/>
      <c r="R434" s="256"/>
      <c r="S434" s="256"/>
      <c r="T434" s="256"/>
      <c r="U434" s="256"/>
      <c r="V434" s="256"/>
      <c r="W434" s="256"/>
      <c r="X434" s="256"/>
      <c r="Y434" s="256"/>
      <c r="Z434" s="256"/>
      <c r="AA434" s="256"/>
      <c r="AB434" s="256"/>
    </row>
    <row r="435" spans="1:28" ht="14.25" customHeight="1" x14ac:dyDescent="0.2">
      <c r="A435" s="256"/>
      <c r="B435" s="274"/>
      <c r="C435" s="275"/>
      <c r="D435" s="274"/>
      <c r="E435" s="274"/>
      <c r="F435" s="274"/>
      <c r="G435" s="274"/>
      <c r="H435" s="274"/>
      <c r="I435" s="274"/>
      <c r="J435" s="256"/>
      <c r="K435" s="256"/>
      <c r="L435" s="256"/>
      <c r="M435" s="256"/>
      <c r="N435" s="256"/>
      <c r="O435" s="256"/>
      <c r="P435" s="256"/>
      <c r="Q435" s="273"/>
      <c r="R435" s="256"/>
      <c r="S435" s="256"/>
      <c r="T435" s="256"/>
      <c r="U435" s="256"/>
      <c r="V435" s="256"/>
      <c r="W435" s="256"/>
      <c r="X435" s="256"/>
      <c r="Y435" s="256"/>
      <c r="Z435" s="256"/>
      <c r="AA435" s="256"/>
      <c r="AB435" s="256"/>
    </row>
    <row r="436" spans="1:28" ht="14.25" customHeight="1" x14ac:dyDescent="0.2">
      <c r="A436" s="256"/>
      <c r="B436" s="274"/>
      <c r="C436" s="275"/>
      <c r="D436" s="274"/>
      <c r="E436" s="274"/>
      <c r="F436" s="274"/>
      <c r="G436" s="274"/>
      <c r="H436" s="274"/>
      <c r="I436" s="274"/>
      <c r="J436" s="256"/>
      <c r="K436" s="256"/>
      <c r="L436" s="256"/>
      <c r="M436" s="256"/>
      <c r="N436" s="256"/>
      <c r="O436" s="256"/>
      <c r="P436" s="256"/>
      <c r="Q436" s="273"/>
      <c r="R436" s="256"/>
      <c r="S436" s="256"/>
      <c r="T436" s="256"/>
      <c r="U436" s="256"/>
      <c r="V436" s="256"/>
      <c r="W436" s="256"/>
      <c r="X436" s="256"/>
      <c r="Y436" s="256"/>
      <c r="Z436" s="256"/>
      <c r="AA436" s="256"/>
      <c r="AB436" s="256"/>
    </row>
    <row r="437" spans="1:28" ht="14.25" customHeight="1" x14ac:dyDescent="0.2">
      <c r="A437" s="256"/>
      <c r="B437" s="274"/>
      <c r="C437" s="275"/>
      <c r="D437" s="274"/>
      <c r="E437" s="274"/>
      <c r="F437" s="274"/>
      <c r="G437" s="274"/>
      <c r="H437" s="274"/>
      <c r="I437" s="274"/>
      <c r="J437" s="256"/>
      <c r="K437" s="256"/>
      <c r="L437" s="256"/>
      <c r="M437" s="256"/>
      <c r="N437" s="256"/>
      <c r="O437" s="256"/>
      <c r="P437" s="256"/>
      <c r="Q437" s="273"/>
      <c r="R437" s="256"/>
      <c r="S437" s="256"/>
      <c r="T437" s="256"/>
      <c r="U437" s="256"/>
      <c r="V437" s="256"/>
      <c r="W437" s="256"/>
      <c r="X437" s="256"/>
      <c r="Y437" s="256"/>
      <c r="Z437" s="256"/>
      <c r="AA437" s="256"/>
      <c r="AB437" s="256"/>
    </row>
    <row r="438" spans="1:28" ht="14.25" customHeight="1" x14ac:dyDescent="0.2">
      <c r="A438" s="256"/>
      <c r="B438" s="274"/>
      <c r="C438" s="275"/>
      <c r="D438" s="274"/>
      <c r="E438" s="274"/>
      <c r="F438" s="274"/>
      <c r="G438" s="274"/>
      <c r="H438" s="274"/>
      <c r="I438" s="274"/>
      <c r="J438" s="256"/>
      <c r="K438" s="256"/>
      <c r="L438" s="256"/>
      <c r="M438" s="256"/>
      <c r="N438" s="256"/>
      <c r="O438" s="256"/>
      <c r="P438" s="256"/>
      <c r="Q438" s="273"/>
      <c r="R438" s="256"/>
      <c r="S438" s="256"/>
      <c r="T438" s="256"/>
      <c r="U438" s="256"/>
      <c r="V438" s="256"/>
      <c r="W438" s="256"/>
      <c r="X438" s="256"/>
      <c r="Y438" s="256"/>
      <c r="Z438" s="256"/>
      <c r="AA438" s="256"/>
      <c r="AB438" s="256"/>
    </row>
    <row r="439" spans="1:28" ht="14.25" customHeight="1" x14ac:dyDescent="0.2">
      <c r="A439" s="256"/>
      <c r="B439" s="274"/>
      <c r="C439" s="275"/>
      <c r="D439" s="274"/>
      <c r="E439" s="274"/>
      <c r="F439" s="274"/>
      <c r="G439" s="274"/>
      <c r="H439" s="274"/>
      <c r="I439" s="274"/>
      <c r="J439" s="256"/>
      <c r="K439" s="256"/>
      <c r="L439" s="256"/>
      <c r="M439" s="256"/>
      <c r="N439" s="256"/>
      <c r="O439" s="256"/>
      <c r="P439" s="256"/>
      <c r="Q439" s="273"/>
      <c r="R439" s="256"/>
      <c r="S439" s="256"/>
      <c r="T439" s="256"/>
      <c r="U439" s="256"/>
      <c r="V439" s="256"/>
      <c r="W439" s="256"/>
      <c r="X439" s="256"/>
      <c r="Y439" s="256"/>
      <c r="Z439" s="256"/>
      <c r="AA439" s="256"/>
      <c r="AB439" s="256"/>
    </row>
    <row r="440" spans="1:28" ht="14.25" customHeight="1" x14ac:dyDescent="0.2">
      <c r="A440" s="256"/>
      <c r="B440" s="274"/>
      <c r="C440" s="275"/>
      <c r="D440" s="274"/>
      <c r="E440" s="274"/>
      <c r="F440" s="274"/>
      <c r="G440" s="274"/>
      <c r="H440" s="274"/>
      <c r="I440" s="274"/>
      <c r="J440" s="256"/>
      <c r="K440" s="256"/>
      <c r="L440" s="256"/>
      <c r="M440" s="256"/>
      <c r="N440" s="256"/>
      <c r="O440" s="256"/>
      <c r="P440" s="256"/>
      <c r="Q440" s="273"/>
      <c r="R440" s="256"/>
      <c r="S440" s="256"/>
      <c r="T440" s="256"/>
      <c r="U440" s="256"/>
      <c r="V440" s="256"/>
      <c r="W440" s="256"/>
      <c r="X440" s="256"/>
      <c r="Y440" s="256"/>
      <c r="Z440" s="256"/>
      <c r="AA440" s="256"/>
      <c r="AB440" s="256"/>
    </row>
    <row r="441" spans="1:28" ht="14.25" customHeight="1" x14ac:dyDescent="0.2">
      <c r="A441" s="256"/>
      <c r="B441" s="274"/>
      <c r="C441" s="275"/>
      <c r="D441" s="274"/>
      <c r="E441" s="274"/>
      <c r="F441" s="274"/>
      <c r="G441" s="274"/>
      <c r="H441" s="274"/>
      <c r="I441" s="274"/>
      <c r="J441" s="256"/>
      <c r="K441" s="256"/>
      <c r="L441" s="256"/>
      <c r="M441" s="256"/>
      <c r="N441" s="256"/>
      <c r="O441" s="256"/>
      <c r="P441" s="256"/>
      <c r="Q441" s="273"/>
      <c r="R441" s="256"/>
      <c r="S441" s="256"/>
      <c r="T441" s="256"/>
      <c r="U441" s="256"/>
      <c r="V441" s="256"/>
      <c r="W441" s="256"/>
      <c r="X441" s="256"/>
      <c r="Y441" s="256"/>
      <c r="Z441" s="256"/>
      <c r="AA441" s="256"/>
      <c r="AB441" s="256"/>
    </row>
    <row r="442" spans="1:28" ht="14.25" customHeight="1" x14ac:dyDescent="0.2">
      <c r="A442" s="256"/>
      <c r="B442" s="274"/>
      <c r="C442" s="275"/>
      <c r="D442" s="274"/>
      <c r="E442" s="274"/>
      <c r="F442" s="274"/>
      <c r="G442" s="274"/>
      <c r="H442" s="274"/>
      <c r="I442" s="274"/>
      <c r="J442" s="256"/>
      <c r="K442" s="256"/>
      <c r="L442" s="256"/>
      <c r="M442" s="256"/>
      <c r="N442" s="256"/>
      <c r="O442" s="256"/>
      <c r="P442" s="256"/>
      <c r="Q442" s="273"/>
      <c r="R442" s="256"/>
      <c r="S442" s="256"/>
      <c r="T442" s="256"/>
      <c r="U442" s="256"/>
      <c r="V442" s="256"/>
      <c r="W442" s="256"/>
      <c r="X442" s="256"/>
      <c r="Y442" s="256"/>
      <c r="Z442" s="256"/>
      <c r="AA442" s="256"/>
      <c r="AB442" s="256"/>
    </row>
    <row r="443" spans="1:28" ht="14.25" customHeight="1" x14ac:dyDescent="0.2">
      <c r="A443" s="256"/>
      <c r="B443" s="274"/>
      <c r="C443" s="275"/>
      <c r="D443" s="274"/>
      <c r="E443" s="274"/>
      <c r="F443" s="274"/>
      <c r="G443" s="274"/>
      <c r="H443" s="274"/>
      <c r="I443" s="274"/>
      <c r="J443" s="256"/>
      <c r="K443" s="256"/>
      <c r="L443" s="256"/>
      <c r="M443" s="256"/>
      <c r="N443" s="256"/>
      <c r="O443" s="256"/>
      <c r="P443" s="256"/>
      <c r="Q443" s="273"/>
      <c r="R443" s="256"/>
      <c r="S443" s="256"/>
      <c r="T443" s="256"/>
      <c r="U443" s="256"/>
      <c r="V443" s="256"/>
      <c r="W443" s="256"/>
      <c r="X443" s="256"/>
      <c r="Y443" s="256"/>
      <c r="Z443" s="256"/>
      <c r="AA443" s="256"/>
      <c r="AB443" s="256"/>
    </row>
    <row r="444" spans="1:28" ht="14.25" customHeight="1" x14ac:dyDescent="0.2">
      <c r="A444" s="256"/>
      <c r="B444" s="274"/>
      <c r="C444" s="275"/>
      <c r="D444" s="274"/>
      <c r="E444" s="274"/>
      <c r="F444" s="274"/>
      <c r="G444" s="274"/>
      <c r="H444" s="274"/>
      <c r="I444" s="274"/>
      <c r="J444" s="256"/>
      <c r="K444" s="256"/>
      <c r="L444" s="256"/>
      <c r="M444" s="256"/>
      <c r="N444" s="256"/>
      <c r="O444" s="256"/>
      <c r="P444" s="256"/>
      <c r="Q444" s="273"/>
      <c r="R444" s="256"/>
      <c r="S444" s="256"/>
      <c r="T444" s="256"/>
      <c r="U444" s="256"/>
      <c r="V444" s="256"/>
      <c r="W444" s="256"/>
      <c r="X444" s="256"/>
      <c r="Y444" s="256"/>
      <c r="Z444" s="256"/>
      <c r="AA444" s="256"/>
      <c r="AB444" s="256"/>
    </row>
    <row r="445" spans="1:28" ht="14.25" customHeight="1" x14ac:dyDescent="0.2">
      <c r="A445" s="256"/>
      <c r="B445" s="274"/>
      <c r="C445" s="275"/>
      <c r="D445" s="274"/>
      <c r="E445" s="274"/>
      <c r="F445" s="274"/>
      <c r="G445" s="274"/>
      <c r="H445" s="274"/>
      <c r="I445" s="274"/>
      <c r="J445" s="256"/>
      <c r="K445" s="256"/>
      <c r="L445" s="256"/>
      <c r="M445" s="256"/>
      <c r="N445" s="256"/>
      <c r="O445" s="256"/>
      <c r="P445" s="256"/>
      <c r="Q445" s="273"/>
      <c r="R445" s="256"/>
      <c r="S445" s="256"/>
      <c r="T445" s="256"/>
      <c r="U445" s="256"/>
      <c r="V445" s="256"/>
      <c r="W445" s="256"/>
      <c r="X445" s="256"/>
      <c r="Y445" s="256"/>
      <c r="Z445" s="256"/>
      <c r="AA445" s="256"/>
      <c r="AB445" s="256"/>
    </row>
    <row r="446" spans="1:28" ht="14.25" customHeight="1" x14ac:dyDescent="0.2">
      <c r="A446" s="256"/>
      <c r="B446" s="274"/>
      <c r="C446" s="275"/>
      <c r="D446" s="274"/>
      <c r="E446" s="274"/>
      <c r="F446" s="274"/>
      <c r="G446" s="274"/>
      <c r="H446" s="274"/>
      <c r="I446" s="274"/>
      <c r="J446" s="256"/>
      <c r="K446" s="256"/>
      <c r="L446" s="256"/>
      <c r="M446" s="256"/>
      <c r="N446" s="256"/>
      <c r="O446" s="256"/>
      <c r="P446" s="256"/>
      <c r="Q446" s="273"/>
      <c r="R446" s="256"/>
      <c r="S446" s="256"/>
      <c r="T446" s="256"/>
      <c r="U446" s="256"/>
      <c r="V446" s="256"/>
      <c r="W446" s="256"/>
      <c r="X446" s="256"/>
      <c r="Y446" s="256"/>
      <c r="Z446" s="256"/>
      <c r="AA446" s="256"/>
      <c r="AB446" s="256"/>
    </row>
    <row r="447" spans="1:28" ht="14.25" customHeight="1" x14ac:dyDescent="0.2">
      <c r="A447" s="256"/>
      <c r="B447" s="274"/>
      <c r="C447" s="275"/>
      <c r="D447" s="274"/>
      <c r="E447" s="274"/>
      <c r="F447" s="274"/>
      <c r="G447" s="274"/>
      <c r="H447" s="274"/>
      <c r="I447" s="274"/>
      <c r="J447" s="256"/>
      <c r="K447" s="256"/>
      <c r="L447" s="256"/>
      <c r="M447" s="256"/>
      <c r="N447" s="256"/>
      <c r="O447" s="256"/>
      <c r="P447" s="256"/>
      <c r="Q447" s="273"/>
      <c r="R447" s="256"/>
      <c r="S447" s="256"/>
      <c r="T447" s="256"/>
      <c r="U447" s="256"/>
      <c r="V447" s="256"/>
      <c r="W447" s="256"/>
      <c r="X447" s="256"/>
      <c r="Y447" s="256"/>
      <c r="Z447" s="256"/>
      <c r="AA447" s="256"/>
      <c r="AB447" s="256"/>
    </row>
    <row r="448" spans="1:28" ht="14.25" customHeight="1" x14ac:dyDescent="0.2">
      <c r="A448" s="256"/>
      <c r="B448" s="274"/>
      <c r="C448" s="275"/>
      <c r="D448" s="274"/>
      <c r="E448" s="274"/>
      <c r="F448" s="274"/>
      <c r="G448" s="274"/>
      <c r="H448" s="274"/>
      <c r="I448" s="274"/>
      <c r="J448" s="256"/>
      <c r="K448" s="256"/>
      <c r="L448" s="256"/>
      <c r="M448" s="256"/>
      <c r="N448" s="256"/>
      <c r="O448" s="256"/>
      <c r="P448" s="256"/>
      <c r="Q448" s="273"/>
      <c r="R448" s="256"/>
      <c r="S448" s="256"/>
      <c r="T448" s="256"/>
      <c r="U448" s="256"/>
      <c r="V448" s="256"/>
      <c r="W448" s="256"/>
      <c r="X448" s="256"/>
      <c r="Y448" s="256"/>
      <c r="Z448" s="256"/>
      <c r="AA448" s="256"/>
      <c r="AB448" s="256"/>
    </row>
    <row r="449" spans="1:28" ht="14.25" customHeight="1" x14ac:dyDescent="0.2">
      <c r="A449" s="256"/>
      <c r="B449" s="274"/>
      <c r="C449" s="275"/>
      <c r="D449" s="274"/>
      <c r="E449" s="274"/>
      <c r="F449" s="274"/>
      <c r="G449" s="274"/>
      <c r="H449" s="274"/>
      <c r="I449" s="274"/>
      <c r="J449" s="256"/>
      <c r="K449" s="256"/>
      <c r="L449" s="256"/>
      <c r="M449" s="256"/>
      <c r="N449" s="256"/>
      <c r="O449" s="256"/>
      <c r="P449" s="256"/>
      <c r="Q449" s="273"/>
      <c r="R449" s="256"/>
      <c r="S449" s="256"/>
      <c r="T449" s="256"/>
      <c r="U449" s="256"/>
      <c r="V449" s="256"/>
      <c r="W449" s="256"/>
      <c r="X449" s="256"/>
      <c r="Y449" s="256"/>
      <c r="Z449" s="256"/>
      <c r="AA449" s="256"/>
      <c r="AB449" s="256"/>
    </row>
    <row r="450" spans="1:28" ht="14.25" customHeight="1" x14ac:dyDescent="0.2">
      <c r="A450" s="256"/>
      <c r="B450" s="274"/>
      <c r="C450" s="275"/>
      <c r="D450" s="274"/>
      <c r="E450" s="274"/>
      <c r="F450" s="274"/>
      <c r="G450" s="274"/>
      <c r="H450" s="274"/>
      <c r="I450" s="274"/>
      <c r="J450" s="256"/>
      <c r="K450" s="256"/>
      <c r="L450" s="256"/>
      <c r="M450" s="256"/>
      <c r="N450" s="256"/>
      <c r="O450" s="256"/>
      <c r="P450" s="256"/>
      <c r="Q450" s="273"/>
      <c r="R450" s="256"/>
      <c r="S450" s="256"/>
      <c r="T450" s="256"/>
      <c r="U450" s="256"/>
      <c r="V450" s="256"/>
      <c r="W450" s="256"/>
      <c r="X450" s="256"/>
      <c r="Y450" s="256"/>
      <c r="Z450" s="256"/>
      <c r="AA450" s="256"/>
      <c r="AB450" s="256"/>
    </row>
    <row r="451" spans="1:28" ht="14.25" customHeight="1" x14ac:dyDescent="0.2">
      <c r="A451" s="256"/>
      <c r="B451" s="274"/>
      <c r="C451" s="275"/>
      <c r="D451" s="274"/>
      <c r="E451" s="274"/>
      <c r="F451" s="274"/>
      <c r="G451" s="274"/>
      <c r="H451" s="274"/>
      <c r="I451" s="274"/>
      <c r="J451" s="256"/>
      <c r="K451" s="256"/>
      <c r="L451" s="256"/>
      <c r="M451" s="256"/>
      <c r="N451" s="256"/>
      <c r="O451" s="256"/>
      <c r="P451" s="256"/>
      <c r="Q451" s="273"/>
      <c r="R451" s="256"/>
      <c r="S451" s="256"/>
      <c r="T451" s="256"/>
      <c r="U451" s="256"/>
      <c r="V451" s="256"/>
      <c r="W451" s="256"/>
      <c r="X451" s="256"/>
      <c r="Y451" s="256"/>
      <c r="Z451" s="256"/>
      <c r="AA451" s="256"/>
      <c r="AB451" s="256"/>
    </row>
    <row r="452" spans="1:28" ht="14.25" customHeight="1" x14ac:dyDescent="0.2">
      <c r="A452" s="256"/>
      <c r="B452" s="274"/>
      <c r="C452" s="275"/>
      <c r="D452" s="274"/>
      <c r="E452" s="274"/>
      <c r="F452" s="274"/>
      <c r="G452" s="274"/>
      <c r="H452" s="274"/>
      <c r="I452" s="274"/>
      <c r="J452" s="256"/>
      <c r="K452" s="256"/>
      <c r="L452" s="256"/>
      <c r="M452" s="256"/>
      <c r="N452" s="256"/>
      <c r="O452" s="256"/>
      <c r="P452" s="256"/>
      <c r="Q452" s="273"/>
      <c r="R452" s="256"/>
      <c r="S452" s="256"/>
      <c r="T452" s="256"/>
      <c r="U452" s="256"/>
      <c r="V452" s="256"/>
      <c r="W452" s="256"/>
      <c r="X452" s="256"/>
      <c r="Y452" s="256"/>
      <c r="Z452" s="256"/>
      <c r="AA452" s="256"/>
      <c r="AB452" s="256"/>
    </row>
    <row r="453" spans="1:28" ht="14.25" customHeight="1" x14ac:dyDescent="0.2">
      <c r="A453" s="256"/>
      <c r="B453" s="274"/>
      <c r="C453" s="275"/>
      <c r="D453" s="274"/>
      <c r="E453" s="274"/>
      <c r="F453" s="274"/>
      <c r="G453" s="274"/>
      <c r="H453" s="274"/>
      <c r="I453" s="274"/>
      <c r="J453" s="256"/>
      <c r="K453" s="256"/>
      <c r="L453" s="256"/>
      <c r="M453" s="256"/>
      <c r="N453" s="256"/>
      <c r="O453" s="256"/>
      <c r="P453" s="256"/>
      <c r="Q453" s="273"/>
      <c r="R453" s="256"/>
      <c r="S453" s="256"/>
      <c r="T453" s="256"/>
      <c r="U453" s="256"/>
      <c r="V453" s="256"/>
      <c r="W453" s="256"/>
      <c r="X453" s="256"/>
      <c r="Y453" s="256"/>
      <c r="Z453" s="256"/>
      <c r="AA453" s="256"/>
      <c r="AB453" s="256"/>
    </row>
    <row r="454" spans="1:28" ht="14.25" customHeight="1" x14ac:dyDescent="0.2">
      <c r="A454" s="256"/>
      <c r="B454" s="274"/>
      <c r="C454" s="275"/>
      <c r="D454" s="274"/>
      <c r="E454" s="274"/>
      <c r="F454" s="274"/>
      <c r="G454" s="274"/>
      <c r="H454" s="274"/>
      <c r="I454" s="274"/>
      <c r="J454" s="256"/>
      <c r="K454" s="256"/>
      <c r="L454" s="256"/>
      <c r="M454" s="256"/>
      <c r="N454" s="256"/>
      <c r="O454" s="256"/>
      <c r="P454" s="256"/>
      <c r="Q454" s="273"/>
      <c r="R454" s="256"/>
      <c r="S454" s="256"/>
      <c r="T454" s="256"/>
      <c r="U454" s="256"/>
      <c r="V454" s="256"/>
      <c r="W454" s="256"/>
      <c r="X454" s="256"/>
      <c r="Y454" s="256"/>
      <c r="Z454" s="256"/>
      <c r="AA454" s="256"/>
      <c r="AB454" s="256"/>
    </row>
    <row r="455" spans="1:28" ht="14.25" customHeight="1" x14ac:dyDescent="0.2">
      <c r="A455" s="256"/>
      <c r="B455" s="274"/>
      <c r="C455" s="275"/>
      <c r="D455" s="274"/>
      <c r="E455" s="274"/>
      <c r="F455" s="274"/>
      <c r="G455" s="274"/>
      <c r="H455" s="274"/>
      <c r="I455" s="274"/>
      <c r="J455" s="256"/>
      <c r="K455" s="256"/>
      <c r="L455" s="256"/>
      <c r="M455" s="256"/>
      <c r="N455" s="256"/>
      <c r="O455" s="256"/>
      <c r="P455" s="256"/>
      <c r="Q455" s="273"/>
      <c r="R455" s="256"/>
      <c r="S455" s="256"/>
      <c r="T455" s="256"/>
      <c r="U455" s="256"/>
      <c r="V455" s="256"/>
      <c r="W455" s="256"/>
      <c r="X455" s="256"/>
      <c r="Y455" s="256"/>
      <c r="Z455" s="256"/>
      <c r="AA455" s="256"/>
      <c r="AB455" s="256"/>
    </row>
    <row r="456" spans="1:28" ht="14.25" customHeight="1" x14ac:dyDescent="0.2">
      <c r="A456" s="256"/>
      <c r="B456" s="274"/>
      <c r="C456" s="275"/>
      <c r="D456" s="274"/>
      <c r="E456" s="274"/>
      <c r="F456" s="274"/>
      <c r="G456" s="274"/>
      <c r="H456" s="274"/>
      <c r="I456" s="274"/>
      <c r="J456" s="256"/>
      <c r="K456" s="256"/>
      <c r="L456" s="256"/>
      <c r="M456" s="256"/>
      <c r="N456" s="256"/>
      <c r="O456" s="256"/>
      <c r="P456" s="256"/>
      <c r="Q456" s="273"/>
      <c r="R456" s="256"/>
      <c r="S456" s="256"/>
      <c r="T456" s="256"/>
      <c r="U456" s="256"/>
      <c r="V456" s="256"/>
      <c r="W456" s="256"/>
      <c r="X456" s="256"/>
      <c r="Y456" s="256"/>
      <c r="Z456" s="256"/>
      <c r="AA456" s="256"/>
      <c r="AB456" s="256"/>
    </row>
    <row r="457" spans="1:28" ht="14.25" customHeight="1" x14ac:dyDescent="0.2">
      <c r="A457" s="256"/>
      <c r="B457" s="274"/>
      <c r="C457" s="275"/>
      <c r="D457" s="274"/>
      <c r="E457" s="274"/>
      <c r="F457" s="274"/>
      <c r="G457" s="274"/>
      <c r="H457" s="274"/>
      <c r="I457" s="274"/>
      <c r="J457" s="256"/>
      <c r="K457" s="256"/>
      <c r="L457" s="256"/>
      <c r="M457" s="256"/>
      <c r="N457" s="256"/>
      <c r="O457" s="256"/>
      <c r="P457" s="256"/>
      <c r="Q457" s="273"/>
      <c r="R457" s="256"/>
      <c r="S457" s="256"/>
      <c r="T457" s="256"/>
      <c r="U457" s="256"/>
      <c r="V457" s="256"/>
      <c r="W457" s="256"/>
      <c r="X457" s="256"/>
      <c r="Y457" s="256"/>
      <c r="Z457" s="256"/>
      <c r="AA457" s="256"/>
      <c r="AB457" s="256"/>
    </row>
    <row r="458" spans="1:28" ht="14.25" customHeight="1" x14ac:dyDescent="0.2">
      <c r="A458" s="256"/>
      <c r="B458" s="274"/>
      <c r="C458" s="275"/>
      <c r="D458" s="274"/>
      <c r="E458" s="274"/>
      <c r="F458" s="274"/>
      <c r="G458" s="274"/>
      <c r="H458" s="274"/>
      <c r="I458" s="274"/>
      <c r="J458" s="256"/>
      <c r="K458" s="256"/>
      <c r="L458" s="256"/>
      <c r="M458" s="256"/>
      <c r="N458" s="256"/>
      <c r="O458" s="256"/>
      <c r="P458" s="256"/>
      <c r="Q458" s="273"/>
      <c r="R458" s="256"/>
      <c r="S458" s="256"/>
      <c r="T458" s="256"/>
      <c r="U458" s="256"/>
      <c r="V458" s="256"/>
      <c r="W458" s="256"/>
      <c r="X458" s="256"/>
      <c r="Y458" s="256"/>
      <c r="Z458" s="256"/>
      <c r="AA458" s="256"/>
      <c r="AB458" s="256"/>
    </row>
    <row r="459" spans="1:28" ht="14.25" customHeight="1" x14ac:dyDescent="0.2">
      <c r="A459" s="256"/>
      <c r="B459" s="274"/>
      <c r="C459" s="275"/>
      <c r="D459" s="274"/>
      <c r="E459" s="274"/>
      <c r="F459" s="274"/>
      <c r="G459" s="274"/>
      <c r="H459" s="274"/>
      <c r="I459" s="274"/>
      <c r="J459" s="256"/>
      <c r="K459" s="256"/>
      <c r="L459" s="256"/>
      <c r="M459" s="256"/>
      <c r="N459" s="256"/>
      <c r="O459" s="256"/>
      <c r="P459" s="256"/>
      <c r="Q459" s="273"/>
      <c r="R459" s="256"/>
      <c r="S459" s="256"/>
      <c r="T459" s="256"/>
      <c r="U459" s="256"/>
      <c r="V459" s="256"/>
      <c r="W459" s="256"/>
      <c r="X459" s="256"/>
      <c r="Y459" s="256"/>
      <c r="Z459" s="256"/>
      <c r="AA459" s="256"/>
      <c r="AB459" s="256"/>
    </row>
    <row r="460" spans="1:28" ht="14.25" customHeight="1" x14ac:dyDescent="0.2">
      <c r="A460" s="256"/>
      <c r="B460" s="274"/>
      <c r="C460" s="275"/>
      <c r="D460" s="274"/>
      <c r="E460" s="274"/>
      <c r="F460" s="274"/>
      <c r="G460" s="274"/>
      <c r="H460" s="274"/>
      <c r="I460" s="274"/>
      <c r="J460" s="256"/>
      <c r="K460" s="256"/>
      <c r="L460" s="256"/>
      <c r="M460" s="256"/>
      <c r="N460" s="256"/>
      <c r="O460" s="256"/>
      <c r="P460" s="256"/>
      <c r="Q460" s="273"/>
      <c r="R460" s="256"/>
      <c r="S460" s="256"/>
      <c r="T460" s="256"/>
      <c r="U460" s="256"/>
      <c r="V460" s="256"/>
      <c r="W460" s="256"/>
      <c r="X460" s="256"/>
      <c r="Y460" s="256"/>
      <c r="Z460" s="256"/>
      <c r="AA460" s="256"/>
      <c r="AB460" s="256"/>
    </row>
    <row r="461" spans="1:28" ht="14.25" customHeight="1" x14ac:dyDescent="0.2">
      <c r="A461" s="256"/>
      <c r="B461" s="274"/>
      <c r="C461" s="275"/>
      <c r="D461" s="274"/>
      <c r="E461" s="274"/>
      <c r="F461" s="274"/>
      <c r="G461" s="274"/>
      <c r="H461" s="274"/>
      <c r="I461" s="274"/>
      <c r="J461" s="256"/>
      <c r="K461" s="256"/>
      <c r="L461" s="256"/>
      <c r="M461" s="256"/>
      <c r="N461" s="256"/>
      <c r="O461" s="256"/>
      <c r="P461" s="256"/>
      <c r="Q461" s="273"/>
      <c r="R461" s="256"/>
      <c r="S461" s="256"/>
      <c r="T461" s="256"/>
      <c r="U461" s="256"/>
      <c r="V461" s="256"/>
      <c r="W461" s="256"/>
      <c r="X461" s="256"/>
      <c r="Y461" s="256"/>
      <c r="Z461" s="256"/>
      <c r="AA461" s="256"/>
      <c r="AB461" s="256"/>
    </row>
    <row r="462" spans="1:28" ht="14.25" customHeight="1" x14ac:dyDescent="0.2">
      <c r="A462" s="256"/>
      <c r="B462" s="274"/>
      <c r="C462" s="275"/>
      <c r="D462" s="274"/>
      <c r="E462" s="274"/>
      <c r="F462" s="274"/>
      <c r="G462" s="274"/>
      <c r="H462" s="274"/>
      <c r="I462" s="274"/>
      <c r="J462" s="256"/>
      <c r="K462" s="256"/>
      <c r="L462" s="256"/>
      <c r="M462" s="256"/>
      <c r="N462" s="256"/>
      <c r="O462" s="256"/>
      <c r="P462" s="256"/>
      <c r="Q462" s="273"/>
      <c r="R462" s="256"/>
      <c r="S462" s="256"/>
      <c r="T462" s="256"/>
      <c r="U462" s="256"/>
      <c r="V462" s="256"/>
      <c r="W462" s="256"/>
      <c r="X462" s="256"/>
      <c r="Y462" s="256"/>
      <c r="Z462" s="256"/>
      <c r="AA462" s="256"/>
      <c r="AB462" s="256"/>
    </row>
    <row r="463" spans="1:28" ht="14.25" customHeight="1" x14ac:dyDescent="0.2">
      <c r="A463" s="256"/>
      <c r="B463" s="274"/>
      <c r="C463" s="275"/>
      <c r="D463" s="274"/>
      <c r="E463" s="274"/>
      <c r="F463" s="274"/>
      <c r="G463" s="274"/>
      <c r="H463" s="274"/>
      <c r="I463" s="274"/>
      <c r="J463" s="256"/>
      <c r="K463" s="256"/>
      <c r="L463" s="256"/>
      <c r="M463" s="256"/>
      <c r="N463" s="256"/>
      <c r="O463" s="256"/>
      <c r="P463" s="256"/>
      <c r="Q463" s="273"/>
      <c r="R463" s="256"/>
      <c r="S463" s="256"/>
      <c r="T463" s="256"/>
      <c r="U463" s="256"/>
      <c r="V463" s="256"/>
      <c r="W463" s="256"/>
      <c r="X463" s="256"/>
      <c r="Y463" s="256"/>
      <c r="Z463" s="256"/>
      <c r="AA463" s="256"/>
      <c r="AB463" s="256"/>
    </row>
    <row r="464" spans="1:28" ht="14.25" customHeight="1" x14ac:dyDescent="0.2">
      <c r="A464" s="256"/>
      <c r="B464" s="274"/>
      <c r="C464" s="275"/>
      <c r="D464" s="274"/>
      <c r="E464" s="274"/>
      <c r="F464" s="274"/>
      <c r="G464" s="274"/>
      <c r="H464" s="274"/>
      <c r="I464" s="274"/>
      <c r="J464" s="256"/>
      <c r="K464" s="256"/>
      <c r="L464" s="256"/>
      <c r="M464" s="256"/>
      <c r="N464" s="256"/>
      <c r="O464" s="256"/>
      <c r="P464" s="256"/>
      <c r="Q464" s="273"/>
      <c r="R464" s="256"/>
      <c r="S464" s="256"/>
      <c r="T464" s="256"/>
      <c r="U464" s="256"/>
      <c r="V464" s="256"/>
      <c r="W464" s="256"/>
      <c r="X464" s="256"/>
      <c r="Y464" s="256"/>
      <c r="Z464" s="256"/>
      <c r="AA464" s="256"/>
      <c r="AB464" s="256"/>
    </row>
    <row r="465" spans="1:28" ht="14.25" customHeight="1" x14ac:dyDescent="0.2">
      <c r="A465" s="256"/>
      <c r="B465" s="274"/>
      <c r="C465" s="275"/>
      <c r="D465" s="274"/>
      <c r="E465" s="274"/>
      <c r="F465" s="274"/>
      <c r="G465" s="274"/>
      <c r="H465" s="274"/>
      <c r="I465" s="274"/>
      <c r="J465" s="256"/>
      <c r="K465" s="256"/>
      <c r="L465" s="256"/>
      <c r="M465" s="256"/>
      <c r="N465" s="256"/>
      <c r="O465" s="256"/>
      <c r="P465" s="256"/>
      <c r="Q465" s="273"/>
      <c r="R465" s="256"/>
      <c r="S465" s="256"/>
      <c r="T465" s="256"/>
      <c r="U465" s="256"/>
      <c r="V465" s="256"/>
      <c r="W465" s="256"/>
      <c r="X465" s="256"/>
      <c r="Y465" s="256"/>
      <c r="Z465" s="256"/>
      <c r="AA465" s="256"/>
      <c r="AB465" s="256"/>
    </row>
    <row r="466" spans="1:28" ht="14.25" customHeight="1" x14ac:dyDescent="0.2">
      <c r="A466" s="256"/>
      <c r="B466" s="274"/>
      <c r="C466" s="275"/>
      <c r="D466" s="274"/>
      <c r="E466" s="274"/>
      <c r="F466" s="274"/>
      <c r="G466" s="274"/>
      <c r="H466" s="274"/>
      <c r="I466" s="274"/>
      <c r="J466" s="256"/>
      <c r="K466" s="256"/>
      <c r="L466" s="256"/>
      <c r="M466" s="256"/>
      <c r="N466" s="256"/>
      <c r="O466" s="256"/>
      <c r="P466" s="256"/>
      <c r="Q466" s="273"/>
      <c r="R466" s="256"/>
      <c r="S466" s="256"/>
      <c r="T466" s="256"/>
      <c r="U466" s="256"/>
      <c r="V466" s="256"/>
      <c r="W466" s="256"/>
      <c r="X466" s="256"/>
      <c r="Y466" s="256"/>
      <c r="Z466" s="256"/>
      <c r="AA466" s="256"/>
      <c r="AB466" s="256"/>
    </row>
    <row r="467" spans="1:28" ht="14.25" customHeight="1" x14ac:dyDescent="0.2">
      <c r="A467" s="256"/>
      <c r="B467" s="274"/>
      <c r="C467" s="275"/>
      <c r="D467" s="274"/>
      <c r="E467" s="274"/>
      <c r="F467" s="274"/>
      <c r="G467" s="274"/>
      <c r="H467" s="274"/>
      <c r="I467" s="274"/>
      <c r="J467" s="256"/>
      <c r="K467" s="256"/>
      <c r="L467" s="256"/>
      <c r="M467" s="256"/>
      <c r="N467" s="256"/>
      <c r="O467" s="256"/>
      <c r="P467" s="256"/>
      <c r="Q467" s="273"/>
      <c r="R467" s="256"/>
      <c r="S467" s="256"/>
      <c r="T467" s="256"/>
      <c r="U467" s="256"/>
      <c r="V467" s="256"/>
      <c r="W467" s="256"/>
      <c r="X467" s="256"/>
      <c r="Y467" s="256"/>
      <c r="Z467" s="256"/>
      <c r="AA467" s="256"/>
      <c r="AB467" s="256"/>
    </row>
    <row r="468" spans="1:28" ht="14.25" customHeight="1" x14ac:dyDescent="0.2">
      <c r="A468" s="256"/>
      <c r="B468" s="274"/>
      <c r="C468" s="275"/>
      <c r="D468" s="274"/>
      <c r="E468" s="274"/>
      <c r="F468" s="274"/>
      <c r="G468" s="274"/>
      <c r="H468" s="274"/>
      <c r="I468" s="274"/>
      <c r="J468" s="256"/>
      <c r="K468" s="256"/>
      <c r="L468" s="256"/>
      <c r="M468" s="256"/>
      <c r="N468" s="256"/>
      <c r="O468" s="256"/>
      <c r="P468" s="256"/>
      <c r="Q468" s="273"/>
      <c r="R468" s="256"/>
      <c r="S468" s="256"/>
      <c r="T468" s="256"/>
      <c r="U468" s="256"/>
      <c r="V468" s="256"/>
      <c r="W468" s="256"/>
      <c r="X468" s="256"/>
      <c r="Y468" s="256"/>
      <c r="Z468" s="256"/>
      <c r="AA468" s="256"/>
      <c r="AB468" s="256"/>
    </row>
    <row r="469" spans="1:28" ht="14.25" customHeight="1" x14ac:dyDescent="0.2">
      <c r="A469" s="256"/>
      <c r="B469" s="274"/>
      <c r="C469" s="275"/>
      <c r="D469" s="274"/>
      <c r="E469" s="274"/>
      <c r="F469" s="274"/>
      <c r="G469" s="274"/>
      <c r="H469" s="274"/>
      <c r="I469" s="274"/>
      <c r="J469" s="256"/>
      <c r="K469" s="256"/>
      <c r="L469" s="256"/>
      <c r="M469" s="256"/>
      <c r="N469" s="256"/>
      <c r="O469" s="256"/>
      <c r="P469" s="256"/>
      <c r="Q469" s="273"/>
      <c r="R469" s="256"/>
      <c r="S469" s="256"/>
      <c r="T469" s="256"/>
      <c r="U469" s="256"/>
      <c r="V469" s="256"/>
      <c r="W469" s="256"/>
      <c r="X469" s="256"/>
      <c r="Y469" s="256"/>
      <c r="Z469" s="256"/>
      <c r="AA469" s="256"/>
      <c r="AB469" s="256"/>
    </row>
    <row r="470" spans="1:28" ht="14.25" customHeight="1" x14ac:dyDescent="0.2">
      <c r="A470" s="256"/>
      <c r="B470" s="274"/>
      <c r="C470" s="275"/>
      <c r="D470" s="274"/>
      <c r="E470" s="274"/>
      <c r="F470" s="274"/>
      <c r="G470" s="274"/>
      <c r="H470" s="274"/>
      <c r="I470" s="274"/>
      <c r="J470" s="256"/>
      <c r="K470" s="256"/>
      <c r="L470" s="256"/>
      <c r="M470" s="256"/>
      <c r="N470" s="256"/>
      <c r="O470" s="256"/>
      <c r="P470" s="256"/>
      <c r="Q470" s="273"/>
      <c r="R470" s="256"/>
      <c r="S470" s="256"/>
      <c r="T470" s="256"/>
      <c r="U470" s="256"/>
      <c r="V470" s="256"/>
      <c r="W470" s="256"/>
      <c r="X470" s="256"/>
      <c r="Y470" s="256"/>
      <c r="Z470" s="256"/>
      <c r="AA470" s="256"/>
      <c r="AB470" s="256"/>
    </row>
    <row r="471" spans="1:28" ht="14.25" customHeight="1" x14ac:dyDescent="0.2">
      <c r="A471" s="256"/>
      <c r="B471" s="274"/>
      <c r="C471" s="275"/>
      <c r="D471" s="274"/>
      <c r="E471" s="274"/>
      <c r="F471" s="274"/>
      <c r="G471" s="274"/>
      <c r="H471" s="274"/>
      <c r="I471" s="274"/>
      <c r="J471" s="256"/>
      <c r="K471" s="256"/>
      <c r="L471" s="256"/>
      <c r="M471" s="256"/>
      <c r="N471" s="256"/>
      <c r="O471" s="256"/>
      <c r="P471" s="256"/>
      <c r="Q471" s="273"/>
      <c r="R471" s="256"/>
      <c r="S471" s="256"/>
      <c r="T471" s="256"/>
      <c r="U471" s="256"/>
      <c r="V471" s="256"/>
      <c r="W471" s="256"/>
      <c r="X471" s="256"/>
      <c r="Y471" s="256"/>
      <c r="Z471" s="256"/>
      <c r="AA471" s="256"/>
      <c r="AB471" s="256"/>
    </row>
    <row r="472" spans="1:28" ht="14.25" customHeight="1" x14ac:dyDescent="0.2">
      <c r="A472" s="256"/>
      <c r="B472" s="274"/>
      <c r="C472" s="275"/>
      <c r="D472" s="274"/>
      <c r="E472" s="274"/>
      <c r="F472" s="274"/>
      <c r="G472" s="274"/>
      <c r="H472" s="274"/>
      <c r="I472" s="274"/>
      <c r="J472" s="256"/>
      <c r="K472" s="256"/>
      <c r="L472" s="256"/>
      <c r="M472" s="256"/>
      <c r="N472" s="256"/>
      <c r="O472" s="256"/>
      <c r="P472" s="256"/>
      <c r="Q472" s="273"/>
      <c r="R472" s="256"/>
      <c r="S472" s="256"/>
      <c r="T472" s="256"/>
      <c r="U472" s="256"/>
      <c r="V472" s="256"/>
      <c r="W472" s="256"/>
      <c r="X472" s="256"/>
      <c r="Y472" s="256"/>
      <c r="Z472" s="256"/>
      <c r="AA472" s="256"/>
      <c r="AB472" s="256"/>
    </row>
    <row r="473" spans="1:28" ht="14.25" customHeight="1" x14ac:dyDescent="0.2">
      <c r="A473" s="256"/>
      <c r="B473" s="274"/>
      <c r="C473" s="275"/>
      <c r="D473" s="274"/>
      <c r="E473" s="274"/>
      <c r="F473" s="274"/>
      <c r="G473" s="274"/>
      <c r="H473" s="274"/>
      <c r="I473" s="274"/>
      <c r="J473" s="256"/>
      <c r="K473" s="256"/>
      <c r="L473" s="256"/>
      <c r="M473" s="256"/>
      <c r="N473" s="256"/>
      <c r="O473" s="256"/>
      <c r="P473" s="256"/>
      <c r="Q473" s="273"/>
      <c r="R473" s="256"/>
      <c r="S473" s="256"/>
      <c r="T473" s="256"/>
      <c r="U473" s="256"/>
      <c r="V473" s="256"/>
      <c r="W473" s="256"/>
      <c r="X473" s="256"/>
      <c r="Y473" s="256"/>
      <c r="Z473" s="256"/>
      <c r="AA473" s="256"/>
      <c r="AB473" s="256"/>
    </row>
    <row r="474" spans="1:28" ht="14.25" customHeight="1" x14ac:dyDescent="0.2">
      <c r="A474" s="256"/>
      <c r="B474" s="274"/>
      <c r="C474" s="275"/>
      <c r="D474" s="274"/>
      <c r="E474" s="274"/>
      <c r="F474" s="274"/>
      <c r="G474" s="274"/>
      <c r="H474" s="274"/>
      <c r="I474" s="274"/>
      <c r="J474" s="256"/>
      <c r="K474" s="256"/>
      <c r="L474" s="256"/>
      <c r="M474" s="256"/>
      <c r="N474" s="256"/>
      <c r="O474" s="256"/>
      <c r="P474" s="256"/>
      <c r="Q474" s="273"/>
      <c r="R474" s="256"/>
      <c r="S474" s="256"/>
      <c r="T474" s="256"/>
      <c r="U474" s="256"/>
      <c r="V474" s="256"/>
      <c r="W474" s="256"/>
      <c r="X474" s="256"/>
      <c r="Y474" s="256"/>
      <c r="Z474" s="256"/>
      <c r="AA474" s="256"/>
      <c r="AB474" s="256"/>
    </row>
    <row r="475" spans="1:28" ht="14.25" customHeight="1" x14ac:dyDescent="0.2">
      <c r="A475" s="256"/>
      <c r="B475" s="274"/>
      <c r="C475" s="275"/>
      <c r="D475" s="274"/>
      <c r="E475" s="274"/>
      <c r="F475" s="274"/>
      <c r="G475" s="274"/>
      <c r="H475" s="274"/>
      <c r="I475" s="274"/>
      <c r="J475" s="256"/>
      <c r="K475" s="256"/>
      <c r="L475" s="256"/>
      <c r="M475" s="256"/>
      <c r="N475" s="256"/>
      <c r="O475" s="256"/>
      <c r="P475" s="256"/>
      <c r="Q475" s="273"/>
      <c r="R475" s="256"/>
      <c r="S475" s="256"/>
      <c r="T475" s="256"/>
      <c r="U475" s="256"/>
      <c r="V475" s="256"/>
      <c r="W475" s="256"/>
      <c r="X475" s="256"/>
      <c r="Y475" s="256"/>
      <c r="Z475" s="256"/>
      <c r="AA475" s="256"/>
      <c r="AB475" s="256"/>
    </row>
    <row r="476" spans="1:28" ht="14.25" customHeight="1" x14ac:dyDescent="0.2">
      <c r="A476" s="256"/>
      <c r="B476" s="274"/>
      <c r="C476" s="275"/>
      <c r="D476" s="274"/>
      <c r="E476" s="274"/>
      <c r="F476" s="274"/>
      <c r="G476" s="274"/>
      <c r="H476" s="274"/>
      <c r="I476" s="274"/>
      <c r="J476" s="256"/>
      <c r="K476" s="256"/>
      <c r="L476" s="256"/>
      <c r="M476" s="256"/>
      <c r="N476" s="256"/>
      <c r="O476" s="256"/>
      <c r="P476" s="256"/>
      <c r="Q476" s="273"/>
      <c r="R476" s="256"/>
      <c r="S476" s="256"/>
      <c r="T476" s="256"/>
      <c r="U476" s="256"/>
      <c r="V476" s="256"/>
      <c r="W476" s="256"/>
      <c r="X476" s="256"/>
      <c r="Y476" s="256"/>
      <c r="Z476" s="256"/>
      <c r="AA476" s="256"/>
      <c r="AB476" s="256"/>
    </row>
    <row r="477" spans="1:28" ht="14.25" customHeight="1" x14ac:dyDescent="0.2">
      <c r="A477" s="256"/>
      <c r="B477" s="274"/>
      <c r="C477" s="275"/>
      <c r="D477" s="274"/>
      <c r="E477" s="274"/>
      <c r="F477" s="274"/>
      <c r="G477" s="274"/>
      <c r="H477" s="274"/>
      <c r="I477" s="274"/>
      <c r="J477" s="256"/>
      <c r="K477" s="256"/>
      <c r="L477" s="256"/>
      <c r="M477" s="256"/>
      <c r="N477" s="256"/>
      <c r="O477" s="256"/>
      <c r="P477" s="256"/>
      <c r="Q477" s="273"/>
      <c r="R477" s="256"/>
      <c r="S477" s="256"/>
      <c r="T477" s="256"/>
      <c r="U477" s="256"/>
      <c r="V477" s="256"/>
      <c r="W477" s="256"/>
      <c r="X477" s="256"/>
      <c r="Y477" s="256"/>
      <c r="Z477" s="256"/>
      <c r="AA477" s="256"/>
      <c r="AB477" s="256"/>
    </row>
    <row r="478" spans="1:28" ht="14.25" customHeight="1" x14ac:dyDescent="0.2">
      <c r="A478" s="256"/>
      <c r="B478" s="274"/>
      <c r="C478" s="275"/>
      <c r="D478" s="274"/>
      <c r="E478" s="274"/>
      <c r="F478" s="274"/>
      <c r="G478" s="274"/>
      <c r="H478" s="274"/>
      <c r="I478" s="274"/>
      <c r="J478" s="256"/>
      <c r="K478" s="256"/>
      <c r="L478" s="256"/>
      <c r="M478" s="256"/>
      <c r="N478" s="256"/>
      <c r="O478" s="256"/>
      <c r="P478" s="256"/>
      <c r="Q478" s="273"/>
      <c r="R478" s="256"/>
      <c r="S478" s="256"/>
      <c r="T478" s="256"/>
      <c r="U478" s="256"/>
      <c r="V478" s="256"/>
      <c r="W478" s="256"/>
      <c r="X478" s="256"/>
      <c r="Y478" s="256"/>
      <c r="Z478" s="256"/>
      <c r="AA478" s="256"/>
      <c r="AB478" s="256"/>
    </row>
    <row r="479" spans="1:28" ht="14.25" customHeight="1" x14ac:dyDescent="0.2">
      <c r="A479" s="256"/>
      <c r="B479" s="274"/>
      <c r="C479" s="275"/>
      <c r="D479" s="274"/>
      <c r="E479" s="274"/>
      <c r="F479" s="274"/>
      <c r="G479" s="274"/>
      <c r="H479" s="274"/>
      <c r="I479" s="274"/>
      <c r="J479" s="256"/>
      <c r="K479" s="256"/>
      <c r="L479" s="256"/>
      <c r="M479" s="256"/>
      <c r="N479" s="256"/>
      <c r="O479" s="256"/>
      <c r="P479" s="256"/>
      <c r="Q479" s="273"/>
      <c r="R479" s="256"/>
      <c r="S479" s="256"/>
      <c r="T479" s="256"/>
      <c r="U479" s="256"/>
      <c r="V479" s="256"/>
      <c r="W479" s="256"/>
      <c r="X479" s="256"/>
      <c r="Y479" s="256"/>
      <c r="Z479" s="256"/>
      <c r="AA479" s="256"/>
      <c r="AB479" s="256"/>
    </row>
    <row r="480" spans="1:28" ht="14.25" customHeight="1" x14ac:dyDescent="0.2">
      <c r="A480" s="256"/>
      <c r="B480" s="274"/>
      <c r="C480" s="275"/>
      <c r="D480" s="274"/>
      <c r="E480" s="274"/>
      <c r="F480" s="274"/>
      <c r="G480" s="274"/>
      <c r="H480" s="274"/>
      <c r="I480" s="274"/>
      <c r="J480" s="256"/>
      <c r="K480" s="256"/>
      <c r="L480" s="256"/>
      <c r="M480" s="256"/>
      <c r="N480" s="256"/>
      <c r="O480" s="256"/>
      <c r="P480" s="256"/>
      <c r="Q480" s="273"/>
      <c r="R480" s="256"/>
      <c r="S480" s="256"/>
      <c r="T480" s="256"/>
      <c r="U480" s="256"/>
      <c r="V480" s="256"/>
      <c r="W480" s="256"/>
      <c r="X480" s="256"/>
      <c r="Y480" s="256"/>
      <c r="Z480" s="256"/>
      <c r="AA480" s="256"/>
      <c r="AB480" s="256"/>
    </row>
    <row r="481" spans="1:28" ht="14.25" customHeight="1" x14ac:dyDescent="0.2">
      <c r="A481" s="256"/>
      <c r="B481" s="274"/>
      <c r="C481" s="275"/>
      <c r="D481" s="274"/>
      <c r="E481" s="274"/>
      <c r="F481" s="274"/>
      <c r="G481" s="274"/>
      <c r="H481" s="274"/>
      <c r="I481" s="274"/>
      <c r="J481" s="256"/>
      <c r="K481" s="256"/>
      <c r="L481" s="256"/>
      <c r="M481" s="256"/>
      <c r="N481" s="256"/>
      <c r="O481" s="256"/>
      <c r="P481" s="256"/>
      <c r="Q481" s="273"/>
      <c r="R481" s="256"/>
      <c r="S481" s="256"/>
      <c r="T481" s="256"/>
      <c r="U481" s="256"/>
      <c r="V481" s="256"/>
      <c r="W481" s="256"/>
      <c r="X481" s="256"/>
      <c r="Y481" s="256"/>
      <c r="Z481" s="256"/>
      <c r="AA481" s="256"/>
      <c r="AB481" s="256"/>
    </row>
    <row r="482" spans="1:28" ht="14.25" customHeight="1" x14ac:dyDescent="0.2">
      <c r="A482" s="256"/>
      <c r="B482" s="274"/>
      <c r="C482" s="275"/>
      <c r="D482" s="274"/>
      <c r="E482" s="274"/>
      <c r="F482" s="274"/>
      <c r="G482" s="274"/>
      <c r="H482" s="274"/>
      <c r="I482" s="274"/>
      <c r="J482" s="256"/>
      <c r="K482" s="256"/>
      <c r="L482" s="256"/>
      <c r="M482" s="256"/>
      <c r="N482" s="256"/>
      <c r="O482" s="256"/>
      <c r="P482" s="256"/>
      <c r="Q482" s="273"/>
      <c r="R482" s="256"/>
      <c r="S482" s="256"/>
      <c r="T482" s="256"/>
      <c r="U482" s="256"/>
      <c r="V482" s="256"/>
      <c r="W482" s="256"/>
      <c r="X482" s="256"/>
      <c r="Y482" s="256"/>
      <c r="Z482" s="256"/>
      <c r="AA482" s="256"/>
      <c r="AB482" s="256"/>
    </row>
    <row r="483" spans="1:28" ht="14.25" customHeight="1" x14ac:dyDescent="0.2">
      <c r="A483" s="256"/>
      <c r="B483" s="274"/>
      <c r="C483" s="275"/>
      <c r="D483" s="274"/>
      <c r="E483" s="274"/>
      <c r="F483" s="274"/>
      <c r="G483" s="274"/>
      <c r="H483" s="274"/>
      <c r="I483" s="274"/>
      <c r="J483" s="256"/>
      <c r="K483" s="256"/>
      <c r="L483" s="256"/>
      <c r="M483" s="256"/>
      <c r="N483" s="256"/>
      <c r="O483" s="256"/>
      <c r="P483" s="256"/>
      <c r="Q483" s="273"/>
      <c r="R483" s="256"/>
      <c r="S483" s="256"/>
      <c r="T483" s="256"/>
      <c r="U483" s="256"/>
      <c r="V483" s="256"/>
      <c r="W483" s="256"/>
      <c r="X483" s="256"/>
      <c r="Y483" s="256"/>
      <c r="Z483" s="256"/>
      <c r="AA483" s="256"/>
      <c r="AB483" s="256"/>
    </row>
    <row r="484" spans="1:28" ht="14.25" customHeight="1" x14ac:dyDescent="0.2">
      <c r="A484" s="256"/>
      <c r="B484" s="274"/>
      <c r="C484" s="275"/>
      <c r="D484" s="274"/>
      <c r="E484" s="274"/>
      <c r="F484" s="274"/>
      <c r="G484" s="274"/>
      <c r="H484" s="274"/>
      <c r="I484" s="274"/>
      <c r="J484" s="256"/>
      <c r="K484" s="256"/>
      <c r="L484" s="256"/>
      <c r="M484" s="256"/>
      <c r="N484" s="256"/>
      <c r="O484" s="256"/>
      <c r="P484" s="256"/>
      <c r="Q484" s="273"/>
      <c r="R484" s="256"/>
      <c r="S484" s="256"/>
      <c r="T484" s="256"/>
      <c r="U484" s="256"/>
      <c r="V484" s="256"/>
      <c r="W484" s="256"/>
      <c r="X484" s="256"/>
      <c r="Y484" s="256"/>
      <c r="Z484" s="256"/>
      <c r="AA484" s="256"/>
      <c r="AB484" s="256"/>
    </row>
    <row r="485" spans="1:28" ht="14.25" customHeight="1" x14ac:dyDescent="0.2">
      <c r="A485" s="256"/>
      <c r="B485" s="274"/>
      <c r="C485" s="275"/>
      <c r="D485" s="274"/>
      <c r="E485" s="274"/>
      <c r="F485" s="274"/>
      <c r="G485" s="274"/>
      <c r="H485" s="274"/>
      <c r="I485" s="274"/>
      <c r="J485" s="256"/>
      <c r="K485" s="256"/>
      <c r="L485" s="256"/>
      <c r="M485" s="256"/>
      <c r="N485" s="256"/>
      <c r="O485" s="256"/>
      <c r="P485" s="256"/>
      <c r="Q485" s="273"/>
      <c r="R485" s="256"/>
      <c r="S485" s="256"/>
      <c r="T485" s="256"/>
      <c r="U485" s="256"/>
      <c r="V485" s="256"/>
      <c r="W485" s="256"/>
      <c r="X485" s="256"/>
      <c r="Y485" s="256"/>
      <c r="Z485" s="256"/>
      <c r="AA485" s="256"/>
      <c r="AB485" s="256"/>
    </row>
    <row r="486" spans="1:28" ht="14.25" customHeight="1" x14ac:dyDescent="0.2">
      <c r="A486" s="256"/>
      <c r="B486" s="274"/>
      <c r="C486" s="275"/>
      <c r="D486" s="274"/>
      <c r="E486" s="274"/>
      <c r="F486" s="274"/>
      <c r="G486" s="274"/>
      <c r="H486" s="274"/>
      <c r="I486" s="274"/>
      <c r="J486" s="256"/>
      <c r="K486" s="256"/>
      <c r="L486" s="256"/>
      <c r="M486" s="256"/>
      <c r="N486" s="256"/>
      <c r="O486" s="256"/>
      <c r="P486" s="256"/>
      <c r="Q486" s="273"/>
      <c r="R486" s="256"/>
      <c r="S486" s="256"/>
      <c r="T486" s="256"/>
      <c r="U486" s="256"/>
      <c r="V486" s="256"/>
      <c r="W486" s="256"/>
      <c r="X486" s="256"/>
      <c r="Y486" s="256"/>
      <c r="Z486" s="256"/>
      <c r="AA486" s="256"/>
      <c r="AB486" s="256"/>
    </row>
    <row r="487" spans="1:28" ht="14.25" customHeight="1" x14ac:dyDescent="0.2">
      <c r="A487" s="256"/>
      <c r="B487" s="274"/>
      <c r="C487" s="275"/>
      <c r="D487" s="274"/>
      <c r="E487" s="274"/>
      <c r="F487" s="274"/>
      <c r="G487" s="274"/>
      <c r="H487" s="274"/>
      <c r="I487" s="274"/>
      <c r="J487" s="256"/>
      <c r="K487" s="256"/>
      <c r="L487" s="256"/>
      <c r="M487" s="256"/>
      <c r="N487" s="256"/>
      <c r="O487" s="256"/>
      <c r="P487" s="256"/>
      <c r="Q487" s="273"/>
      <c r="R487" s="256"/>
      <c r="S487" s="256"/>
      <c r="T487" s="256"/>
      <c r="U487" s="256"/>
      <c r="V487" s="256"/>
      <c r="W487" s="256"/>
      <c r="X487" s="256"/>
      <c r="Y487" s="256"/>
      <c r="Z487" s="256"/>
      <c r="AA487" s="256"/>
      <c r="AB487" s="256"/>
    </row>
    <row r="488" spans="1:28" ht="14.25" customHeight="1" x14ac:dyDescent="0.2">
      <c r="A488" s="256"/>
      <c r="B488" s="274"/>
      <c r="C488" s="275"/>
      <c r="D488" s="274"/>
      <c r="E488" s="274"/>
      <c r="F488" s="274"/>
      <c r="G488" s="274"/>
      <c r="H488" s="274"/>
      <c r="I488" s="274"/>
      <c r="J488" s="256"/>
      <c r="K488" s="256"/>
      <c r="L488" s="256"/>
      <c r="M488" s="256"/>
      <c r="N488" s="256"/>
      <c r="O488" s="256"/>
      <c r="P488" s="256"/>
      <c r="Q488" s="273"/>
      <c r="R488" s="256"/>
      <c r="S488" s="256"/>
      <c r="T488" s="256"/>
      <c r="U488" s="256"/>
      <c r="V488" s="256"/>
      <c r="W488" s="256"/>
      <c r="X488" s="256"/>
      <c r="Y488" s="256"/>
      <c r="Z488" s="256"/>
      <c r="AA488" s="256"/>
      <c r="AB488" s="256"/>
    </row>
    <row r="489" spans="1:28" ht="14.25" customHeight="1" x14ac:dyDescent="0.2">
      <c r="A489" s="256"/>
      <c r="B489" s="274"/>
      <c r="C489" s="275"/>
      <c r="D489" s="274"/>
      <c r="E489" s="274"/>
      <c r="F489" s="274"/>
      <c r="G489" s="274"/>
      <c r="H489" s="274"/>
      <c r="I489" s="274"/>
      <c r="J489" s="256"/>
      <c r="K489" s="256"/>
      <c r="L489" s="256"/>
      <c r="M489" s="256"/>
      <c r="N489" s="256"/>
      <c r="O489" s="256"/>
      <c r="P489" s="256"/>
      <c r="Q489" s="273"/>
      <c r="R489" s="256"/>
      <c r="S489" s="256"/>
      <c r="T489" s="256"/>
      <c r="U489" s="256"/>
      <c r="V489" s="256"/>
      <c r="W489" s="256"/>
      <c r="X489" s="256"/>
      <c r="Y489" s="256"/>
      <c r="Z489" s="256"/>
      <c r="AA489" s="256"/>
      <c r="AB489" s="256"/>
    </row>
    <row r="490" spans="1:28" ht="14.25" customHeight="1" x14ac:dyDescent="0.2">
      <c r="A490" s="256"/>
      <c r="B490" s="274"/>
      <c r="C490" s="275"/>
      <c r="D490" s="274"/>
      <c r="E490" s="274"/>
      <c r="F490" s="274"/>
      <c r="G490" s="274"/>
      <c r="H490" s="274"/>
      <c r="I490" s="274"/>
      <c r="J490" s="256"/>
      <c r="K490" s="256"/>
      <c r="L490" s="256"/>
      <c r="M490" s="256"/>
      <c r="N490" s="256"/>
      <c r="O490" s="256"/>
      <c r="P490" s="256"/>
      <c r="Q490" s="273"/>
      <c r="R490" s="256"/>
      <c r="S490" s="256"/>
      <c r="T490" s="256"/>
      <c r="U490" s="256"/>
      <c r="V490" s="256"/>
      <c r="W490" s="256"/>
      <c r="X490" s="256"/>
      <c r="Y490" s="256"/>
      <c r="Z490" s="256"/>
      <c r="AA490" s="256"/>
      <c r="AB490" s="256"/>
    </row>
    <row r="491" spans="1:28" ht="14.25" customHeight="1" x14ac:dyDescent="0.2">
      <c r="A491" s="256"/>
      <c r="B491" s="274"/>
      <c r="C491" s="275"/>
      <c r="D491" s="274"/>
      <c r="E491" s="274"/>
      <c r="F491" s="274"/>
      <c r="G491" s="274"/>
      <c r="H491" s="274"/>
      <c r="I491" s="274"/>
      <c r="J491" s="256"/>
      <c r="K491" s="256"/>
      <c r="L491" s="256"/>
      <c r="M491" s="256"/>
      <c r="N491" s="256"/>
      <c r="O491" s="256"/>
      <c r="P491" s="256"/>
      <c r="Q491" s="273"/>
      <c r="R491" s="256"/>
      <c r="S491" s="256"/>
      <c r="T491" s="256"/>
      <c r="U491" s="256"/>
      <c r="V491" s="256"/>
      <c r="W491" s="256"/>
      <c r="X491" s="256"/>
      <c r="Y491" s="256"/>
      <c r="Z491" s="256"/>
      <c r="AA491" s="256"/>
      <c r="AB491" s="256"/>
    </row>
    <row r="492" spans="1:28" ht="14.25" customHeight="1" x14ac:dyDescent="0.2">
      <c r="A492" s="256"/>
      <c r="B492" s="274"/>
      <c r="C492" s="275"/>
      <c r="D492" s="274"/>
      <c r="E492" s="274"/>
      <c r="F492" s="274"/>
      <c r="G492" s="274"/>
      <c r="H492" s="274"/>
      <c r="I492" s="274"/>
      <c r="J492" s="256"/>
      <c r="K492" s="256"/>
      <c r="L492" s="256"/>
      <c r="M492" s="256"/>
      <c r="N492" s="256"/>
      <c r="O492" s="256"/>
      <c r="P492" s="256"/>
      <c r="Q492" s="273"/>
      <c r="R492" s="256"/>
      <c r="S492" s="256"/>
      <c r="T492" s="256"/>
      <c r="U492" s="256"/>
      <c r="V492" s="256"/>
      <c r="W492" s="256"/>
      <c r="X492" s="256"/>
      <c r="Y492" s="256"/>
      <c r="Z492" s="256"/>
      <c r="AA492" s="256"/>
      <c r="AB492" s="256"/>
    </row>
    <row r="493" spans="1:28" ht="14.25" customHeight="1" x14ac:dyDescent="0.2">
      <c r="A493" s="256"/>
      <c r="B493" s="274"/>
      <c r="C493" s="275"/>
      <c r="D493" s="274"/>
      <c r="E493" s="274"/>
      <c r="F493" s="274"/>
      <c r="G493" s="274"/>
      <c r="H493" s="274"/>
      <c r="I493" s="274"/>
      <c r="J493" s="256"/>
      <c r="K493" s="256"/>
      <c r="L493" s="256"/>
      <c r="M493" s="256"/>
      <c r="N493" s="256"/>
      <c r="O493" s="256"/>
      <c r="P493" s="256"/>
      <c r="Q493" s="273"/>
      <c r="R493" s="256"/>
      <c r="S493" s="256"/>
      <c r="T493" s="256"/>
      <c r="U493" s="256"/>
      <c r="V493" s="256"/>
      <c r="W493" s="256"/>
      <c r="X493" s="256"/>
      <c r="Y493" s="256"/>
      <c r="Z493" s="256"/>
      <c r="AA493" s="256"/>
      <c r="AB493" s="256"/>
    </row>
    <row r="494" spans="1:28" ht="14.25" customHeight="1" x14ac:dyDescent="0.2">
      <c r="A494" s="256"/>
      <c r="B494" s="274"/>
      <c r="C494" s="275"/>
      <c r="D494" s="274"/>
      <c r="E494" s="274"/>
      <c r="F494" s="274"/>
      <c r="G494" s="274"/>
      <c r="H494" s="274"/>
      <c r="I494" s="274"/>
      <c r="J494" s="256"/>
      <c r="K494" s="256"/>
      <c r="L494" s="256"/>
      <c r="M494" s="256"/>
      <c r="N494" s="256"/>
      <c r="O494" s="256"/>
      <c r="P494" s="256"/>
      <c r="Q494" s="273"/>
      <c r="R494" s="256"/>
      <c r="S494" s="256"/>
      <c r="T494" s="256"/>
      <c r="U494" s="256"/>
      <c r="V494" s="256"/>
      <c r="W494" s="256"/>
      <c r="X494" s="256"/>
      <c r="Y494" s="256"/>
      <c r="Z494" s="256"/>
      <c r="AA494" s="256"/>
      <c r="AB494" s="256"/>
    </row>
    <row r="495" spans="1:28" ht="14.25" customHeight="1" x14ac:dyDescent="0.2">
      <c r="A495" s="256"/>
      <c r="B495" s="274"/>
      <c r="C495" s="275"/>
      <c r="D495" s="274"/>
      <c r="E495" s="274"/>
      <c r="F495" s="274"/>
      <c r="G495" s="274"/>
      <c r="H495" s="274"/>
      <c r="I495" s="274"/>
      <c r="J495" s="256"/>
      <c r="K495" s="256"/>
      <c r="L495" s="256"/>
      <c r="M495" s="256"/>
      <c r="N495" s="256"/>
      <c r="O495" s="256"/>
      <c r="P495" s="256"/>
      <c r="Q495" s="273"/>
      <c r="R495" s="256"/>
      <c r="S495" s="256"/>
      <c r="T495" s="256"/>
      <c r="U495" s="256"/>
      <c r="V495" s="256"/>
      <c r="W495" s="256"/>
      <c r="X495" s="256"/>
      <c r="Y495" s="256"/>
      <c r="Z495" s="256"/>
      <c r="AA495" s="256"/>
      <c r="AB495" s="256"/>
    </row>
    <row r="496" spans="1:28" ht="14.25" customHeight="1" x14ac:dyDescent="0.2">
      <c r="A496" s="256"/>
      <c r="B496" s="274"/>
      <c r="C496" s="275"/>
      <c r="D496" s="274"/>
      <c r="E496" s="274"/>
      <c r="F496" s="274"/>
      <c r="G496" s="274"/>
      <c r="H496" s="274"/>
      <c r="I496" s="274"/>
      <c r="J496" s="256"/>
      <c r="K496" s="256"/>
      <c r="L496" s="256"/>
      <c r="M496" s="256"/>
      <c r="N496" s="256"/>
      <c r="O496" s="256"/>
      <c r="P496" s="256"/>
      <c r="Q496" s="273"/>
      <c r="R496" s="256"/>
      <c r="S496" s="256"/>
      <c r="T496" s="256"/>
      <c r="U496" s="256"/>
      <c r="V496" s="256"/>
      <c r="W496" s="256"/>
      <c r="X496" s="256"/>
      <c r="Y496" s="256"/>
      <c r="Z496" s="256"/>
      <c r="AA496" s="256"/>
      <c r="AB496" s="256"/>
    </row>
    <row r="497" spans="1:28" ht="14.25" customHeight="1" x14ac:dyDescent="0.2">
      <c r="A497" s="256"/>
      <c r="B497" s="274"/>
      <c r="C497" s="275"/>
      <c r="D497" s="274"/>
      <c r="E497" s="274"/>
      <c r="F497" s="274"/>
      <c r="G497" s="274"/>
      <c r="H497" s="274"/>
      <c r="I497" s="274"/>
      <c r="J497" s="256"/>
      <c r="K497" s="256"/>
      <c r="L497" s="256"/>
      <c r="M497" s="256"/>
      <c r="N497" s="256"/>
      <c r="O497" s="256"/>
      <c r="P497" s="256"/>
      <c r="Q497" s="273"/>
      <c r="R497" s="256"/>
      <c r="S497" s="256"/>
      <c r="T497" s="256"/>
      <c r="U497" s="256"/>
      <c r="V497" s="256"/>
      <c r="W497" s="256"/>
      <c r="X497" s="256"/>
      <c r="Y497" s="256"/>
      <c r="Z497" s="256"/>
      <c r="AA497" s="256"/>
      <c r="AB497" s="256"/>
    </row>
    <row r="498" spans="1:28" ht="14.25" customHeight="1" x14ac:dyDescent="0.2">
      <c r="A498" s="256"/>
      <c r="B498" s="274"/>
      <c r="C498" s="275"/>
      <c r="D498" s="274"/>
      <c r="E498" s="274"/>
      <c r="F498" s="274"/>
      <c r="G498" s="274"/>
      <c r="H498" s="274"/>
      <c r="I498" s="274"/>
      <c r="J498" s="256"/>
      <c r="K498" s="256"/>
      <c r="L498" s="256"/>
      <c r="M498" s="256"/>
      <c r="N498" s="256"/>
      <c r="O498" s="256"/>
      <c r="P498" s="256"/>
      <c r="Q498" s="273"/>
      <c r="R498" s="256"/>
      <c r="S498" s="256"/>
      <c r="T498" s="256"/>
      <c r="U498" s="256"/>
      <c r="V498" s="256"/>
      <c r="W498" s="256"/>
      <c r="X498" s="256"/>
      <c r="Y498" s="256"/>
      <c r="Z498" s="256"/>
      <c r="AA498" s="256"/>
      <c r="AB498" s="256"/>
    </row>
    <row r="499" spans="1:28" ht="14.25" customHeight="1" x14ac:dyDescent="0.2">
      <c r="A499" s="256"/>
      <c r="B499" s="274"/>
      <c r="C499" s="275"/>
      <c r="D499" s="274"/>
      <c r="E499" s="274"/>
      <c r="F499" s="274"/>
      <c r="G499" s="274"/>
      <c r="H499" s="274"/>
      <c r="I499" s="274"/>
      <c r="J499" s="256"/>
      <c r="K499" s="256"/>
      <c r="L499" s="256"/>
      <c r="M499" s="256"/>
      <c r="N499" s="256"/>
      <c r="O499" s="256"/>
      <c r="P499" s="256"/>
      <c r="Q499" s="273"/>
      <c r="R499" s="256"/>
      <c r="S499" s="256"/>
      <c r="T499" s="256"/>
      <c r="U499" s="256"/>
      <c r="V499" s="256"/>
      <c r="W499" s="256"/>
      <c r="X499" s="256"/>
      <c r="Y499" s="256"/>
      <c r="Z499" s="256"/>
      <c r="AA499" s="256"/>
      <c r="AB499" s="256"/>
    </row>
    <row r="500" spans="1:28" ht="14.25" customHeight="1" x14ac:dyDescent="0.2">
      <c r="A500" s="256"/>
      <c r="B500" s="274"/>
      <c r="C500" s="275"/>
      <c r="D500" s="274"/>
      <c r="E500" s="274"/>
      <c r="F500" s="274"/>
      <c r="G500" s="274"/>
      <c r="H500" s="274"/>
      <c r="I500" s="274"/>
      <c r="J500" s="256"/>
      <c r="K500" s="256"/>
      <c r="L500" s="256"/>
      <c r="M500" s="256"/>
      <c r="N500" s="256"/>
      <c r="O500" s="256"/>
      <c r="P500" s="256"/>
      <c r="Q500" s="273"/>
      <c r="R500" s="256"/>
      <c r="S500" s="256"/>
      <c r="T500" s="256"/>
      <c r="U500" s="256"/>
      <c r="V500" s="256"/>
      <c r="W500" s="256"/>
      <c r="X500" s="256"/>
      <c r="Y500" s="256"/>
      <c r="Z500" s="256"/>
      <c r="AA500" s="256"/>
      <c r="AB500" s="256"/>
    </row>
    <row r="501" spans="1:28" ht="14.25" customHeight="1" x14ac:dyDescent="0.2">
      <c r="A501" s="256"/>
      <c r="B501" s="274"/>
      <c r="C501" s="275"/>
      <c r="D501" s="274"/>
      <c r="E501" s="274"/>
      <c r="F501" s="274"/>
      <c r="G501" s="274"/>
      <c r="H501" s="274"/>
      <c r="I501" s="274"/>
      <c r="J501" s="256"/>
      <c r="K501" s="256"/>
      <c r="L501" s="256"/>
      <c r="M501" s="256"/>
      <c r="N501" s="256"/>
      <c r="O501" s="256"/>
      <c r="P501" s="256"/>
      <c r="Q501" s="273"/>
      <c r="R501" s="256"/>
      <c r="S501" s="256"/>
      <c r="T501" s="256"/>
      <c r="U501" s="256"/>
      <c r="V501" s="256"/>
      <c r="W501" s="256"/>
      <c r="X501" s="256"/>
      <c r="Y501" s="256"/>
      <c r="Z501" s="256"/>
      <c r="AA501" s="256"/>
      <c r="AB501" s="256"/>
    </row>
    <row r="502" spans="1:28" ht="14.25" customHeight="1" x14ac:dyDescent="0.2">
      <c r="A502" s="256"/>
      <c r="B502" s="274"/>
      <c r="C502" s="275"/>
      <c r="D502" s="274"/>
      <c r="E502" s="274"/>
      <c r="F502" s="274"/>
      <c r="G502" s="274"/>
      <c r="H502" s="274"/>
      <c r="I502" s="274"/>
      <c r="J502" s="256"/>
      <c r="K502" s="256"/>
      <c r="L502" s="256"/>
      <c r="M502" s="256"/>
      <c r="N502" s="256"/>
      <c r="O502" s="256"/>
      <c r="P502" s="256"/>
      <c r="Q502" s="273"/>
      <c r="R502" s="256"/>
      <c r="S502" s="256"/>
      <c r="T502" s="256"/>
      <c r="U502" s="256"/>
      <c r="V502" s="256"/>
      <c r="W502" s="256"/>
      <c r="X502" s="256"/>
      <c r="Y502" s="256"/>
      <c r="Z502" s="256"/>
      <c r="AA502" s="256"/>
      <c r="AB502" s="256"/>
    </row>
    <row r="503" spans="1:28" ht="14.25" customHeight="1" x14ac:dyDescent="0.2">
      <c r="A503" s="256"/>
      <c r="B503" s="274"/>
      <c r="C503" s="275"/>
      <c r="D503" s="274"/>
      <c r="E503" s="274"/>
      <c r="F503" s="274"/>
      <c r="G503" s="274"/>
      <c r="H503" s="274"/>
      <c r="I503" s="274"/>
      <c r="J503" s="256"/>
      <c r="K503" s="256"/>
      <c r="L503" s="256"/>
      <c r="M503" s="256"/>
      <c r="N503" s="256"/>
      <c r="O503" s="256"/>
      <c r="P503" s="256"/>
      <c r="Q503" s="273"/>
      <c r="R503" s="256"/>
      <c r="S503" s="256"/>
      <c r="T503" s="256"/>
      <c r="U503" s="256"/>
      <c r="V503" s="256"/>
      <c r="W503" s="256"/>
      <c r="X503" s="256"/>
      <c r="Y503" s="256"/>
      <c r="Z503" s="256"/>
      <c r="AA503" s="256"/>
      <c r="AB503" s="256"/>
    </row>
    <row r="504" spans="1:28" ht="14.25" customHeight="1" x14ac:dyDescent="0.2">
      <c r="A504" s="256"/>
      <c r="B504" s="274"/>
      <c r="C504" s="275"/>
      <c r="D504" s="274"/>
      <c r="E504" s="274"/>
      <c r="F504" s="274"/>
      <c r="G504" s="274"/>
      <c r="H504" s="274"/>
      <c r="I504" s="274"/>
      <c r="J504" s="256"/>
      <c r="K504" s="256"/>
      <c r="L504" s="256"/>
      <c r="M504" s="256"/>
      <c r="N504" s="256"/>
      <c r="O504" s="256"/>
      <c r="P504" s="256"/>
      <c r="Q504" s="273"/>
      <c r="R504" s="256"/>
      <c r="S504" s="256"/>
      <c r="T504" s="256"/>
      <c r="U504" s="256"/>
      <c r="V504" s="256"/>
      <c r="W504" s="256"/>
      <c r="X504" s="256"/>
      <c r="Y504" s="256"/>
      <c r="Z504" s="256"/>
      <c r="AA504" s="256"/>
      <c r="AB504" s="256"/>
    </row>
    <row r="505" spans="1:28" ht="14.25" customHeight="1" x14ac:dyDescent="0.2">
      <c r="A505" s="256"/>
      <c r="B505" s="274"/>
      <c r="C505" s="275"/>
      <c r="D505" s="274"/>
      <c r="E505" s="274"/>
      <c r="F505" s="274"/>
      <c r="G505" s="274"/>
      <c r="H505" s="274"/>
      <c r="I505" s="274"/>
      <c r="J505" s="256"/>
      <c r="K505" s="256"/>
      <c r="L505" s="256"/>
      <c r="M505" s="256"/>
      <c r="N505" s="256"/>
      <c r="O505" s="256"/>
      <c r="P505" s="256"/>
      <c r="Q505" s="273"/>
      <c r="R505" s="256"/>
      <c r="S505" s="256"/>
      <c r="T505" s="256"/>
      <c r="U505" s="256"/>
      <c r="V505" s="256"/>
      <c r="W505" s="256"/>
      <c r="X505" s="256"/>
      <c r="Y505" s="256"/>
      <c r="Z505" s="256"/>
      <c r="AA505" s="256"/>
      <c r="AB505" s="256"/>
    </row>
    <row r="506" spans="1:28" ht="14.25" customHeight="1" x14ac:dyDescent="0.2">
      <c r="A506" s="256"/>
      <c r="B506" s="274"/>
      <c r="C506" s="275"/>
      <c r="D506" s="274"/>
      <c r="E506" s="274"/>
      <c r="F506" s="274"/>
      <c r="G506" s="274"/>
      <c r="H506" s="274"/>
      <c r="I506" s="274"/>
      <c r="J506" s="256"/>
      <c r="K506" s="256"/>
      <c r="L506" s="256"/>
      <c r="M506" s="256"/>
      <c r="N506" s="256"/>
      <c r="O506" s="256"/>
      <c r="P506" s="256"/>
      <c r="Q506" s="273"/>
      <c r="R506" s="256"/>
      <c r="S506" s="256"/>
      <c r="T506" s="256"/>
      <c r="U506" s="256"/>
      <c r="V506" s="256"/>
      <c r="W506" s="256"/>
      <c r="X506" s="256"/>
      <c r="Y506" s="256"/>
      <c r="Z506" s="256"/>
      <c r="AA506" s="256"/>
      <c r="AB506" s="256"/>
    </row>
    <row r="507" spans="1:28" ht="14.25" customHeight="1" x14ac:dyDescent="0.2">
      <c r="A507" s="256"/>
      <c r="B507" s="274"/>
      <c r="C507" s="275"/>
      <c r="D507" s="274"/>
      <c r="E507" s="274"/>
      <c r="F507" s="274"/>
      <c r="G507" s="274"/>
      <c r="H507" s="274"/>
      <c r="I507" s="274"/>
      <c r="J507" s="256"/>
      <c r="K507" s="256"/>
      <c r="L507" s="256"/>
      <c r="M507" s="256"/>
      <c r="N507" s="256"/>
      <c r="O507" s="256"/>
      <c r="P507" s="256"/>
      <c r="Q507" s="273"/>
      <c r="R507" s="256"/>
      <c r="S507" s="256"/>
      <c r="T507" s="256"/>
      <c r="U507" s="256"/>
      <c r="V507" s="256"/>
      <c r="W507" s="256"/>
      <c r="X507" s="256"/>
      <c r="Y507" s="256"/>
      <c r="Z507" s="256"/>
      <c r="AA507" s="256"/>
      <c r="AB507" s="256"/>
    </row>
    <row r="508" spans="1:28" ht="14.25" customHeight="1" x14ac:dyDescent="0.2">
      <c r="A508" s="256"/>
      <c r="B508" s="274"/>
      <c r="C508" s="275"/>
      <c r="D508" s="274"/>
      <c r="E508" s="274"/>
      <c r="F508" s="274"/>
      <c r="G508" s="274"/>
      <c r="H508" s="274"/>
      <c r="I508" s="274"/>
      <c r="J508" s="256"/>
      <c r="K508" s="256"/>
      <c r="L508" s="256"/>
      <c r="M508" s="256"/>
      <c r="N508" s="256"/>
      <c r="O508" s="256"/>
      <c r="P508" s="256"/>
      <c r="Q508" s="273"/>
      <c r="R508" s="256"/>
      <c r="S508" s="256"/>
      <c r="T508" s="256"/>
      <c r="U508" s="256"/>
      <c r="V508" s="256"/>
      <c r="W508" s="256"/>
      <c r="X508" s="256"/>
      <c r="Y508" s="256"/>
      <c r="Z508" s="256"/>
      <c r="AA508" s="256"/>
      <c r="AB508" s="256"/>
    </row>
    <row r="509" spans="1:28" ht="14.25" customHeight="1" x14ac:dyDescent="0.2">
      <c r="A509" s="256"/>
      <c r="B509" s="274"/>
      <c r="C509" s="275"/>
      <c r="D509" s="274"/>
      <c r="E509" s="274"/>
      <c r="F509" s="274"/>
      <c r="G509" s="274"/>
      <c r="H509" s="274"/>
      <c r="I509" s="274"/>
      <c r="J509" s="256"/>
      <c r="K509" s="256"/>
      <c r="L509" s="256"/>
      <c r="M509" s="256"/>
      <c r="N509" s="256"/>
      <c r="O509" s="256"/>
      <c r="P509" s="256"/>
      <c r="Q509" s="273"/>
      <c r="R509" s="256"/>
      <c r="S509" s="256"/>
      <c r="T509" s="256"/>
      <c r="U509" s="256"/>
      <c r="V509" s="256"/>
      <c r="W509" s="256"/>
      <c r="X509" s="256"/>
      <c r="Y509" s="256"/>
      <c r="Z509" s="256"/>
      <c r="AA509" s="256"/>
      <c r="AB509" s="256"/>
    </row>
    <row r="510" spans="1:28" ht="14.25" customHeight="1" x14ac:dyDescent="0.2">
      <c r="A510" s="256"/>
      <c r="B510" s="274"/>
      <c r="C510" s="275"/>
      <c r="D510" s="274"/>
      <c r="E510" s="274"/>
      <c r="F510" s="274"/>
      <c r="G510" s="274"/>
      <c r="H510" s="274"/>
      <c r="I510" s="274"/>
      <c r="J510" s="256"/>
      <c r="K510" s="256"/>
      <c r="L510" s="256"/>
      <c r="M510" s="256"/>
      <c r="N510" s="256"/>
      <c r="O510" s="256"/>
      <c r="P510" s="256"/>
      <c r="Q510" s="273"/>
      <c r="R510" s="256"/>
      <c r="S510" s="256"/>
      <c r="T510" s="256"/>
      <c r="U510" s="256"/>
      <c r="V510" s="256"/>
      <c r="W510" s="256"/>
      <c r="X510" s="256"/>
      <c r="Y510" s="256"/>
      <c r="Z510" s="256"/>
      <c r="AA510" s="256"/>
      <c r="AB510" s="256"/>
    </row>
    <row r="511" spans="1:28" ht="14.25" customHeight="1" x14ac:dyDescent="0.2">
      <c r="A511" s="256"/>
      <c r="B511" s="274"/>
      <c r="C511" s="275"/>
      <c r="D511" s="274"/>
      <c r="E511" s="274"/>
      <c r="F511" s="274"/>
      <c r="G511" s="274"/>
      <c r="H511" s="274"/>
      <c r="I511" s="274"/>
      <c r="J511" s="256"/>
      <c r="K511" s="256"/>
      <c r="L511" s="256"/>
      <c r="M511" s="256"/>
      <c r="N511" s="256"/>
      <c r="O511" s="256"/>
      <c r="P511" s="256"/>
      <c r="Q511" s="273"/>
      <c r="R511" s="256"/>
      <c r="S511" s="256"/>
      <c r="T511" s="256"/>
      <c r="U511" s="256"/>
      <c r="V511" s="256"/>
      <c r="W511" s="256"/>
      <c r="X511" s="256"/>
      <c r="Y511" s="256"/>
      <c r="Z511" s="256"/>
      <c r="AA511" s="256"/>
      <c r="AB511" s="256"/>
    </row>
    <row r="512" spans="1:28" ht="14.25" customHeight="1" x14ac:dyDescent="0.2">
      <c r="A512" s="256"/>
      <c r="B512" s="274"/>
      <c r="C512" s="275"/>
      <c r="D512" s="274"/>
      <c r="E512" s="274"/>
      <c r="F512" s="274"/>
      <c r="G512" s="274"/>
      <c r="H512" s="274"/>
      <c r="I512" s="274"/>
      <c r="J512" s="256"/>
      <c r="K512" s="256"/>
      <c r="L512" s="256"/>
      <c r="M512" s="256"/>
      <c r="N512" s="256"/>
      <c r="O512" s="256"/>
      <c r="P512" s="256"/>
      <c r="Q512" s="273"/>
      <c r="R512" s="256"/>
      <c r="S512" s="256"/>
      <c r="T512" s="256"/>
      <c r="U512" s="256"/>
      <c r="V512" s="256"/>
      <c r="W512" s="256"/>
      <c r="X512" s="256"/>
      <c r="Y512" s="256"/>
      <c r="Z512" s="256"/>
      <c r="AA512" s="256"/>
      <c r="AB512" s="256"/>
    </row>
    <row r="513" spans="1:28" ht="14.25" customHeight="1" x14ac:dyDescent="0.2">
      <c r="A513" s="256"/>
      <c r="B513" s="274"/>
      <c r="C513" s="275"/>
      <c r="D513" s="274"/>
      <c r="E513" s="274"/>
      <c r="F513" s="274"/>
      <c r="G513" s="274"/>
      <c r="H513" s="274"/>
      <c r="I513" s="274"/>
      <c r="J513" s="256"/>
      <c r="K513" s="256"/>
      <c r="L513" s="256"/>
      <c r="M513" s="256"/>
      <c r="N513" s="256"/>
      <c r="O513" s="256"/>
      <c r="P513" s="256"/>
      <c r="Q513" s="273"/>
      <c r="R513" s="256"/>
      <c r="S513" s="256"/>
      <c r="T513" s="256"/>
      <c r="U513" s="256"/>
      <c r="V513" s="256"/>
      <c r="W513" s="256"/>
      <c r="X513" s="256"/>
      <c r="Y513" s="256"/>
      <c r="Z513" s="256"/>
      <c r="AA513" s="256"/>
      <c r="AB513" s="256"/>
    </row>
    <row r="514" spans="1:28" ht="14.25" customHeight="1" x14ac:dyDescent="0.2">
      <c r="A514" s="256"/>
      <c r="B514" s="274"/>
      <c r="C514" s="275"/>
      <c r="D514" s="274"/>
      <c r="E514" s="274"/>
      <c r="F514" s="274"/>
      <c r="G514" s="274"/>
      <c r="H514" s="274"/>
      <c r="I514" s="274"/>
      <c r="J514" s="256"/>
      <c r="K514" s="256"/>
      <c r="L514" s="256"/>
      <c r="M514" s="256"/>
      <c r="N514" s="256"/>
      <c r="O514" s="256"/>
      <c r="P514" s="256"/>
      <c r="Q514" s="273"/>
      <c r="R514" s="256"/>
      <c r="S514" s="256"/>
      <c r="T514" s="256"/>
      <c r="U514" s="256"/>
      <c r="V514" s="256"/>
      <c r="W514" s="256"/>
      <c r="X514" s="256"/>
      <c r="Y514" s="256"/>
      <c r="Z514" s="256"/>
      <c r="AA514" s="256"/>
      <c r="AB514" s="256"/>
    </row>
    <row r="515" spans="1:28" ht="14.25" customHeight="1" x14ac:dyDescent="0.2">
      <c r="A515" s="256"/>
      <c r="B515" s="274"/>
      <c r="C515" s="275"/>
      <c r="D515" s="274"/>
      <c r="E515" s="274"/>
      <c r="F515" s="274"/>
      <c r="G515" s="274"/>
      <c r="H515" s="274"/>
      <c r="I515" s="274"/>
      <c r="J515" s="256"/>
      <c r="K515" s="256"/>
      <c r="L515" s="256"/>
      <c r="M515" s="256"/>
      <c r="N515" s="256"/>
      <c r="O515" s="256"/>
      <c r="P515" s="256"/>
      <c r="Q515" s="273"/>
      <c r="R515" s="256"/>
      <c r="S515" s="256"/>
      <c r="T515" s="256"/>
      <c r="U515" s="256"/>
      <c r="V515" s="256"/>
      <c r="W515" s="256"/>
      <c r="X515" s="256"/>
      <c r="Y515" s="256"/>
      <c r="Z515" s="256"/>
      <c r="AA515" s="256"/>
      <c r="AB515" s="256"/>
    </row>
    <row r="516" spans="1:28" ht="14.25" customHeight="1" x14ac:dyDescent="0.2">
      <c r="A516" s="256"/>
      <c r="B516" s="274"/>
      <c r="C516" s="275"/>
      <c r="D516" s="274"/>
      <c r="E516" s="274"/>
      <c r="F516" s="274"/>
      <c r="G516" s="274"/>
      <c r="H516" s="274"/>
      <c r="I516" s="274"/>
      <c r="J516" s="256"/>
      <c r="K516" s="256"/>
      <c r="L516" s="256"/>
      <c r="M516" s="256"/>
      <c r="N516" s="256"/>
      <c r="O516" s="256"/>
      <c r="P516" s="256"/>
      <c r="Q516" s="273"/>
      <c r="R516" s="256"/>
      <c r="S516" s="256"/>
      <c r="T516" s="256"/>
      <c r="U516" s="256"/>
      <c r="V516" s="256"/>
      <c r="W516" s="256"/>
      <c r="X516" s="256"/>
      <c r="Y516" s="256"/>
      <c r="Z516" s="256"/>
      <c r="AA516" s="256"/>
      <c r="AB516" s="256"/>
    </row>
    <row r="517" spans="1:28" ht="14.25" customHeight="1" x14ac:dyDescent="0.2">
      <c r="A517" s="256"/>
      <c r="B517" s="274"/>
      <c r="C517" s="275"/>
      <c r="D517" s="274"/>
      <c r="E517" s="274"/>
      <c r="F517" s="274"/>
      <c r="G517" s="274"/>
      <c r="H517" s="274"/>
      <c r="I517" s="274"/>
      <c r="J517" s="256"/>
      <c r="K517" s="256"/>
      <c r="L517" s="256"/>
      <c r="M517" s="256"/>
      <c r="N517" s="256"/>
      <c r="O517" s="256"/>
      <c r="P517" s="256"/>
      <c r="Q517" s="273"/>
      <c r="R517" s="256"/>
      <c r="S517" s="256"/>
      <c r="T517" s="256"/>
      <c r="U517" s="256"/>
      <c r="V517" s="256"/>
      <c r="W517" s="256"/>
      <c r="X517" s="256"/>
      <c r="Y517" s="256"/>
      <c r="Z517" s="256"/>
      <c r="AA517" s="256"/>
      <c r="AB517" s="256"/>
    </row>
    <row r="518" spans="1:28" ht="14.25" customHeight="1" x14ac:dyDescent="0.2">
      <c r="A518" s="256"/>
      <c r="B518" s="274"/>
      <c r="C518" s="275"/>
      <c r="D518" s="274"/>
      <c r="E518" s="274"/>
      <c r="F518" s="274"/>
      <c r="G518" s="274"/>
      <c r="H518" s="274"/>
      <c r="I518" s="274"/>
      <c r="J518" s="256"/>
      <c r="K518" s="256"/>
      <c r="L518" s="256"/>
      <c r="M518" s="256"/>
      <c r="N518" s="256"/>
      <c r="O518" s="256"/>
      <c r="P518" s="256"/>
      <c r="Q518" s="273"/>
      <c r="R518" s="256"/>
      <c r="S518" s="256"/>
      <c r="T518" s="256"/>
      <c r="U518" s="256"/>
      <c r="V518" s="256"/>
      <c r="W518" s="256"/>
      <c r="X518" s="256"/>
      <c r="Y518" s="256"/>
      <c r="Z518" s="256"/>
      <c r="AA518" s="256"/>
      <c r="AB518" s="256"/>
    </row>
    <row r="519" spans="1:28" ht="14.25" customHeight="1" x14ac:dyDescent="0.2">
      <c r="A519" s="256"/>
      <c r="B519" s="274"/>
      <c r="C519" s="275"/>
      <c r="D519" s="274"/>
      <c r="E519" s="274"/>
      <c r="F519" s="274"/>
      <c r="G519" s="274"/>
      <c r="H519" s="274"/>
      <c r="I519" s="274"/>
      <c r="J519" s="256"/>
      <c r="K519" s="256"/>
      <c r="L519" s="256"/>
      <c r="M519" s="256"/>
      <c r="N519" s="256"/>
      <c r="O519" s="256"/>
      <c r="P519" s="256"/>
      <c r="Q519" s="273"/>
      <c r="R519" s="256"/>
      <c r="S519" s="256"/>
      <c r="T519" s="256"/>
      <c r="U519" s="256"/>
      <c r="V519" s="256"/>
      <c r="W519" s="256"/>
      <c r="X519" s="256"/>
      <c r="Y519" s="256"/>
      <c r="Z519" s="256"/>
      <c r="AA519" s="256"/>
      <c r="AB519" s="256"/>
    </row>
    <row r="520" spans="1:28" ht="14.25" customHeight="1" x14ac:dyDescent="0.2">
      <c r="A520" s="256"/>
      <c r="B520" s="274"/>
      <c r="C520" s="275"/>
      <c r="D520" s="274"/>
      <c r="E520" s="274"/>
      <c r="F520" s="274"/>
      <c r="G520" s="274"/>
      <c r="H520" s="274"/>
      <c r="I520" s="274"/>
      <c r="J520" s="256"/>
      <c r="K520" s="256"/>
      <c r="L520" s="256"/>
      <c r="M520" s="256"/>
      <c r="N520" s="256"/>
      <c r="O520" s="256"/>
      <c r="P520" s="256"/>
      <c r="Q520" s="273"/>
      <c r="R520" s="256"/>
      <c r="S520" s="256"/>
      <c r="T520" s="256"/>
      <c r="U520" s="256"/>
      <c r="V520" s="256"/>
      <c r="W520" s="256"/>
      <c r="X520" s="256"/>
      <c r="Y520" s="256"/>
      <c r="Z520" s="256"/>
      <c r="AA520" s="256"/>
      <c r="AB520" s="256"/>
    </row>
    <row r="521" spans="1:28" ht="14.25" customHeight="1" x14ac:dyDescent="0.2">
      <c r="A521" s="256"/>
      <c r="B521" s="274"/>
      <c r="C521" s="275"/>
      <c r="D521" s="274"/>
      <c r="E521" s="274"/>
      <c r="F521" s="274"/>
      <c r="G521" s="274"/>
      <c r="H521" s="274"/>
      <c r="I521" s="274"/>
      <c r="J521" s="256"/>
      <c r="K521" s="256"/>
      <c r="L521" s="256"/>
      <c r="M521" s="256"/>
      <c r="N521" s="256"/>
      <c r="O521" s="256"/>
      <c r="P521" s="256"/>
      <c r="Q521" s="273"/>
      <c r="R521" s="256"/>
      <c r="S521" s="256"/>
      <c r="T521" s="256"/>
      <c r="U521" s="256"/>
      <c r="V521" s="256"/>
      <c r="W521" s="256"/>
      <c r="X521" s="256"/>
      <c r="Y521" s="256"/>
      <c r="Z521" s="256"/>
      <c r="AA521" s="256"/>
      <c r="AB521" s="256"/>
    </row>
    <row r="522" spans="1:28" ht="14.25" customHeight="1" x14ac:dyDescent="0.2">
      <c r="A522" s="256"/>
      <c r="B522" s="274"/>
      <c r="C522" s="275"/>
      <c r="D522" s="274"/>
      <c r="E522" s="274"/>
      <c r="F522" s="274"/>
      <c r="G522" s="274"/>
      <c r="H522" s="274"/>
      <c r="I522" s="274"/>
      <c r="J522" s="256"/>
      <c r="K522" s="256"/>
      <c r="L522" s="256"/>
      <c r="M522" s="256"/>
      <c r="N522" s="256"/>
      <c r="O522" s="256"/>
      <c r="P522" s="256"/>
      <c r="Q522" s="273"/>
      <c r="R522" s="256"/>
      <c r="S522" s="256"/>
      <c r="T522" s="256"/>
      <c r="U522" s="256"/>
      <c r="V522" s="256"/>
      <c r="W522" s="256"/>
      <c r="X522" s="256"/>
      <c r="Y522" s="256"/>
      <c r="Z522" s="256"/>
      <c r="AA522" s="256"/>
      <c r="AB522" s="256"/>
    </row>
    <row r="523" spans="1:28" ht="14.25" customHeight="1" x14ac:dyDescent="0.2">
      <c r="A523" s="256"/>
      <c r="B523" s="274"/>
      <c r="C523" s="275"/>
      <c r="D523" s="274"/>
      <c r="E523" s="274"/>
      <c r="F523" s="274"/>
      <c r="G523" s="274"/>
      <c r="H523" s="274"/>
      <c r="I523" s="274"/>
      <c r="J523" s="256"/>
      <c r="K523" s="256"/>
      <c r="L523" s="256"/>
      <c r="M523" s="256"/>
      <c r="N523" s="256"/>
      <c r="O523" s="256"/>
      <c r="P523" s="256"/>
      <c r="Q523" s="273"/>
      <c r="R523" s="256"/>
      <c r="S523" s="256"/>
      <c r="T523" s="256"/>
      <c r="U523" s="256"/>
      <c r="V523" s="256"/>
      <c r="W523" s="256"/>
      <c r="X523" s="256"/>
      <c r="Y523" s="256"/>
      <c r="Z523" s="256"/>
      <c r="AA523" s="256"/>
      <c r="AB523" s="256"/>
    </row>
    <row r="524" spans="1:28" ht="14.25" customHeight="1" x14ac:dyDescent="0.2">
      <c r="A524" s="256"/>
      <c r="B524" s="274"/>
      <c r="C524" s="275"/>
      <c r="D524" s="274"/>
      <c r="E524" s="274"/>
      <c r="F524" s="274"/>
      <c r="G524" s="274"/>
      <c r="H524" s="274"/>
      <c r="I524" s="274"/>
      <c r="J524" s="256"/>
      <c r="K524" s="256"/>
      <c r="L524" s="256"/>
      <c r="M524" s="256"/>
      <c r="N524" s="256"/>
      <c r="O524" s="256"/>
      <c r="P524" s="256"/>
      <c r="Q524" s="273"/>
      <c r="R524" s="256"/>
      <c r="S524" s="256"/>
      <c r="T524" s="256"/>
      <c r="U524" s="256"/>
      <c r="V524" s="256"/>
      <c r="W524" s="256"/>
      <c r="X524" s="256"/>
      <c r="Y524" s="256"/>
      <c r="Z524" s="256"/>
      <c r="AA524" s="256"/>
      <c r="AB524" s="256"/>
    </row>
    <row r="525" spans="1:28" ht="14.25" customHeight="1" x14ac:dyDescent="0.2">
      <c r="A525" s="256"/>
      <c r="B525" s="274"/>
      <c r="C525" s="275"/>
      <c r="D525" s="274"/>
      <c r="E525" s="274"/>
      <c r="F525" s="274"/>
      <c r="G525" s="274"/>
      <c r="H525" s="274"/>
      <c r="I525" s="274"/>
      <c r="J525" s="256"/>
      <c r="K525" s="256"/>
      <c r="L525" s="256"/>
      <c r="M525" s="256"/>
      <c r="N525" s="256"/>
      <c r="O525" s="256"/>
      <c r="P525" s="256"/>
      <c r="Q525" s="273"/>
      <c r="R525" s="256"/>
      <c r="S525" s="256"/>
      <c r="T525" s="256"/>
      <c r="U525" s="256"/>
      <c r="V525" s="256"/>
      <c r="W525" s="256"/>
      <c r="X525" s="256"/>
      <c r="Y525" s="256"/>
      <c r="Z525" s="256"/>
      <c r="AA525" s="256"/>
      <c r="AB525" s="256"/>
    </row>
    <row r="526" spans="1:28" ht="14.25" customHeight="1" x14ac:dyDescent="0.2">
      <c r="A526" s="256"/>
      <c r="B526" s="274"/>
      <c r="C526" s="275"/>
      <c r="D526" s="274"/>
      <c r="E526" s="274"/>
      <c r="F526" s="274"/>
      <c r="G526" s="274"/>
      <c r="H526" s="274"/>
      <c r="I526" s="274"/>
      <c r="J526" s="256"/>
      <c r="K526" s="256"/>
      <c r="L526" s="256"/>
      <c r="M526" s="256"/>
      <c r="N526" s="256"/>
      <c r="O526" s="256"/>
      <c r="P526" s="256"/>
      <c r="Q526" s="273"/>
      <c r="R526" s="256"/>
      <c r="S526" s="256"/>
      <c r="T526" s="256"/>
      <c r="U526" s="256"/>
      <c r="V526" s="256"/>
      <c r="W526" s="256"/>
      <c r="X526" s="256"/>
      <c r="Y526" s="256"/>
      <c r="Z526" s="256"/>
      <c r="AA526" s="256"/>
      <c r="AB526" s="256"/>
    </row>
    <row r="527" spans="1:28" ht="14.25" customHeight="1" x14ac:dyDescent="0.2">
      <c r="A527" s="256"/>
      <c r="B527" s="274"/>
      <c r="C527" s="275"/>
      <c r="D527" s="274"/>
      <c r="E527" s="274"/>
      <c r="F527" s="274"/>
      <c r="G527" s="274"/>
      <c r="H527" s="274"/>
      <c r="I527" s="274"/>
      <c r="J527" s="256"/>
      <c r="K527" s="256"/>
      <c r="L527" s="256"/>
      <c r="M527" s="256"/>
      <c r="N527" s="256"/>
      <c r="O527" s="256"/>
      <c r="P527" s="256"/>
      <c r="Q527" s="273"/>
      <c r="R527" s="256"/>
      <c r="S527" s="256"/>
      <c r="T527" s="256"/>
      <c r="U527" s="256"/>
      <c r="V527" s="256"/>
      <c r="W527" s="256"/>
      <c r="X527" s="256"/>
      <c r="Y527" s="256"/>
      <c r="Z527" s="256"/>
      <c r="AA527" s="256"/>
      <c r="AB527" s="256"/>
    </row>
    <row r="528" spans="1:28" ht="14.25" customHeight="1" x14ac:dyDescent="0.2">
      <c r="A528" s="256"/>
      <c r="B528" s="274"/>
      <c r="C528" s="275"/>
      <c r="D528" s="274"/>
      <c r="E528" s="274"/>
      <c r="F528" s="274"/>
      <c r="G528" s="274"/>
      <c r="H528" s="274"/>
      <c r="I528" s="274"/>
      <c r="J528" s="256"/>
      <c r="K528" s="256"/>
      <c r="L528" s="256"/>
      <c r="M528" s="256"/>
      <c r="N528" s="256"/>
      <c r="O528" s="256"/>
      <c r="P528" s="256"/>
      <c r="Q528" s="273"/>
      <c r="R528" s="256"/>
      <c r="S528" s="256"/>
      <c r="T528" s="256"/>
      <c r="U528" s="256"/>
      <c r="V528" s="256"/>
      <c r="W528" s="256"/>
      <c r="X528" s="256"/>
      <c r="Y528" s="256"/>
      <c r="Z528" s="256"/>
      <c r="AA528" s="256"/>
      <c r="AB528" s="256"/>
    </row>
    <row r="529" spans="1:28" ht="14.25" customHeight="1" x14ac:dyDescent="0.2">
      <c r="A529" s="256"/>
      <c r="B529" s="274"/>
      <c r="C529" s="275"/>
      <c r="D529" s="274"/>
      <c r="E529" s="274"/>
      <c r="F529" s="274"/>
      <c r="G529" s="274"/>
      <c r="H529" s="274"/>
      <c r="I529" s="274"/>
      <c r="J529" s="256"/>
      <c r="K529" s="256"/>
      <c r="L529" s="256"/>
      <c r="M529" s="256"/>
      <c r="N529" s="256"/>
      <c r="O529" s="256"/>
      <c r="P529" s="256"/>
      <c r="Q529" s="273"/>
      <c r="R529" s="256"/>
      <c r="S529" s="256"/>
      <c r="T529" s="256"/>
      <c r="U529" s="256"/>
      <c r="V529" s="256"/>
      <c r="W529" s="256"/>
      <c r="X529" s="256"/>
      <c r="Y529" s="256"/>
      <c r="Z529" s="256"/>
      <c r="AA529" s="256"/>
      <c r="AB529" s="256"/>
    </row>
    <row r="530" spans="1:28" ht="14.25" customHeight="1" x14ac:dyDescent="0.2">
      <c r="A530" s="256"/>
      <c r="B530" s="274"/>
      <c r="C530" s="275"/>
      <c r="D530" s="274"/>
      <c r="E530" s="274"/>
      <c r="F530" s="274"/>
      <c r="G530" s="274"/>
      <c r="H530" s="274"/>
      <c r="I530" s="274"/>
      <c r="J530" s="256"/>
      <c r="K530" s="256"/>
      <c r="L530" s="256"/>
      <c r="M530" s="256"/>
      <c r="N530" s="256"/>
      <c r="O530" s="256"/>
      <c r="P530" s="256"/>
      <c r="Q530" s="273"/>
      <c r="R530" s="256"/>
      <c r="S530" s="256"/>
      <c r="T530" s="256"/>
      <c r="U530" s="256"/>
      <c r="V530" s="256"/>
      <c r="W530" s="256"/>
      <c r="X530" s="256"/>
      <c r="Y530" s="256"/>
      <c r="Z530" s="256"/>
      <c r="AA530" s="256"/>
      <c r="AB530" s="256"/>
    </row>
    <row r="531" spans="1:28" ht="14.25" customHeight="1" x14ac:dyDescent="0.2">
      <c r="A531" s="256"/>
      <c r="B531" s="274"/>
      <c r="C531" s="275"/>
      <c r="D531" s="274"/>
      <c r="E531" s="274"/>
      <c r="F531" s="274"/>
      <c r="G531" s="274"/>
      <c r="H531" s="274"/>
      <c r="I531" s="274"/>
      <c r="J531" s="256"/>
      <c r="K531" s="256"/>
      <c r="L531" s="256"/>
      <c r="M531" s="256"/>
      <c r="N531" s="256"/>
      <c r="O531" s="256"/>
      <c r="P531" s="256"/>
      <c r="Q531" s="273"/>
      <c r="R531" s="256"/>
      <c r="S531" s="256"/>
      <c r="T531" s="256"/>
      <c r="U531" s="256"/>
      <c r="V531" s="256"/>
      <c r="W531" s="256"/>
      <c r="X531" s="256"/>
      <c r="Y531" s="256"/>
      <c r="Z531" s="256"/>
      <c r="AA531" s="256"/>
      <c r="AB531" s="256"/>
    </row>
    <row r="532" spans="1:28" ht="14.25" customHeight="1" x14ac:dyDescent="0.2">
      <c r="A532" s="256"/>
      <c r="B532" s="274"/>
      <c r="C532" s="275"/>
      <c r="D532" s="274"/>
      <c r="E532" s="274"/>
      <c r="F532" s="274"/>
      <c r="G532" s="274"/>
      <c r="H532" s="274"/>
      <c r="I532" s="274"/>
      <c r="J532" s="256"/>
      <c r="K532" s="256"/>
      <c r="L532" s="256"/>
      <c r="M532" s="256"/>
      <c r="N532" s="256"/>
      <c r="O532" s="256"/>
      <c r="P532" s="256"/>
      <c r="Q532" s="273"/>
      <c r="R532" s="256"/>
      <c r="S532" s="256"/>
      <c r="T532" s="256"/>
      <c r="U532" s="256"/>
      <c r="V532" s="256"/>
      <c r="W532" s="256"/>
      <c r="X532" s="256"/>
      <c r="Y532" s="256"/>
      <c r="Z532" s="256"/>
      <c r="AA532" s="256"/>
      <c r="AB532" s="256"/>
    </row>
    <row r="533" spans="1:28" ht="14.25" customHeight="1" x14ac:dyDescent="0.2">
      <c r="A533" s="256"/>
      <c r="B533" s="274"/>
      <c r="C533" s="275"/>
      <c r="D533" s="274"/>
      <c r="E533" s="274"/>
      <c r="F533" s="274"/>
      <c r="G533" s="274"/>
      <c r="H533" s="274"/>
      <c r="I533" s="274"/>
      <c r="J533" s="256"/>
      <c r="K533" s="256"/>
      <c r="L533" s="256"/>
      <c r="M533" s="256"/>
      <c r="N533" s="256"/>
      <c r="O533" s="256"/>
      <c r="P533" s="256"/>
      <c r="Q533" s="273"/>
      <c r="R533" s="256"/>
      <c r="S533" s="256"/>
      <c r="T533" s="256"/>
      <c r="U533" s="256"/>
      <c r="V533" s="256"/>
      <c r="W533" s="256"/>
      <c r="X533" s="256"/>
      <c r="Y533" s="256"/>
      <c r="Z533" s="256"/>
      <c r="AA533" s="256"/>
      <c r="AB533" s="256"/>
    </row>
    <row r="534" spans="1:28" ht="14.25" customHeight="1" x14ac:dyDescent="0.2">
      <c r="A534" s="256"/>
      <c r="B534" s="274"/>
      <c r="C534" s="275"/>
      <c r="D534" s="274"/>
      <c r="E534" s="274"/>
      <c r="F534" s="274"/>
      <c r="G534" s="274"/>
      <c r="H534" s="274"/>
      <c r="I534" s="274"/>
      <c r="J534" s="256"/>
      <c r="K534" s="256"/>
      <c r="L534" s="256"/>
      <c r="M534" s="256"/>
      <c r="N534" s="256"/>
      <c r="O534" s="256"/>
      <c r="P534" s="256"/>
      <c r="Q534" s="273"/>
      <c r="R534" s="256"/>
      <c r="S534" s="256"/>
      <c r="T534" s="256"/>
      <c r="U534" s="256"/>
      <c r="V534" s="256"/>
      <c r="W534" s="256"/>
      <c r="X534" s="256"/>
      <c r="Y534" s="256"/>
      <c r="Z534" s="256"/>
      <c r="AA534" s="256"/>
      <c r="AB534" s="256"/>
    </row>
    <row r="535" spans="1:28" ht="14.25" customHeight="1" x14ac:dyDescent="0.2">
      <c r="A535" s="256"/>
      <c r="B535" s="274"/>
      <c r="C535" s="275"/>
      <c r="D535" s="274"/>
      <c r="E535" s="274"/>
      <c r="F535" s="274"/>
      <c r="G535" s="274"/>
      <c r="H535" s="274"/>
      <c r="I535" s="274"/>
      <c r="J535" s="256"/>
      <c r="K535" s="256"/>
      <c r="L535" s="256"/>
      <c r="M535" s="256"/>
      <c r="N535" s="256"/>
      <c r="O535" s="256"/>
      <c r="P535" s="256"/>
      <c r="Q535" s="273"/>
      <c r="R535" s="256"/>
      <c r="S535" s="256"/>
      <c r="T535" s="256"/>
      <c r="U535" s="256"/>
      <c r="V535" s="256"/>
      <c r="W535" s="256"/>
      <c r="X535" s="256"/>
      <c r="Y535" s="256"/>
      <c r="Z535" s="256"/>
      <c r="AA535" s="256"/>
      <c r="AB535" s="256"/>
    </row>
    <row r="536" spans="1:28" ht="14.25" customHeight="1" x14ac:dyDescent="0.2">
      <c r="A536" s="256"/>
      <c r="B536" s="274"/>
      <c r="C536" s="275"/>
      <c r="D536" s="274"/>
      <c r="E536" s="274"/>
      <c r="F536" s="274"/>
      <c r="G536" s="274"/>
      <c r="H536" s="274"/>
      <c r="I536" s="274"/>
      <c r="J536" s="256"/>
      <c r="K536" s="256"/>
      <c r="L536" s="256"/>
      <c r="M536" s="256"/>
      <c r="N536" s="256"/>
      <c r="O536" s="256"/>
      <c r="P536" s="256"/>
      <c r="Q536" s="273"/>
      <c r="R536" s="256"/>
      <c r="S536" s="256"/>
      <c r="T536" s="256"/>
      <c r="U536" s="256"/>
      <c r="V536" s="256"/>
      <c r="W536" s="256"/>
      <c r="X536" s="256"/>
      <c r="Y536" s="256"/>
      <c r="Z536" s="256"/>
      <c r="AA536" s="256"/>
      <c r="AB536" s="256"/>
    </row>
    <row r="537" spans="1:28" ht="14.25" customHeight="1" x14ac:dyDescent="0.2">
      <c r="A537" s="256"/>
      <c r="B537" s="274"/>
      <c r="C537" s="275"/>
      <c r="D537" s="274"/>
      <c r="E537" s="274"/>
      <c r="F537" s="274"/>
      <c r="G537" s="274"/>
      <c r="H537" s="274"/>
      <c r="I537" s="274"/>
      <c r="J537" s="256"/>
      <c r="K537" s="256"/>
      <c r="L537" s="256"/>
      <c r="M537" s="256"/>
      <c r="N537" s="256"/>
      <c r="O537" s="256"/>
      <c r="P537" s="256"/>
      <c r="Q537" s="273"/>
      <c r="R537" s="256"/>
      <c r="S537" s="256"/>
      <c r="T537" s="256"/>
      <c r="U537" s="256"/>
      <c r="V537" s="256"/>
      <c r="W537" s="256"/>
      <c r="X537" s="256"/>
      <c r="Y537" s="256"/>
      <c r="Z537" s="256"/>
      <c r="AA537" s="256"/>
      <c r="AB537" s="256"/>
    </row>
    <row r="538" spans="1:28" ht="14.25" customHeight="1" x14ac:dyDescent="0.2">
      <c r="A538" s="256"/>
      <c r="B538" s="274"/>
      <c r="C538" s="275"/>
      <c r="D538" s="274"/>
      <c r="E538" s="274"/>
      <c r="F538" s="274"/>
      <c r="G538" s="274"/>
      <c r="H538" s="274"/>
      <c r="I538" s="274"/>
      <c r="J538" s="256"/>
      <c r="K538" s="256"/>
      <c r="L538" s="256"/>
      <c r="M538" s="256"/>
      <c r="N538" s="256"/>
      <c r="O538" s="256"/>
      <c r="P538" s="256"/>
      <c r="Q538" s="273"/>
      <c r="R538" s="256"/>
      <c r="S538" s="256"/>
      <c r="T538" s="256"/>
      <c r="U538" s="256"/>
      <c r="V538" s="256"/>
      <c r="W538" s="256"/>
      <c r="X538" s="256"/>
      <c r="Y538" s="256"/>
      <c r="Z538" s="256"/>
      <c r="AA538" s="256"/>
      <c r="AB538" s="256"/>
    </row>
    <row r="539" spans="1:28" ht="14.25" customHeight="1" x14ac:dyDescent="0.2">
      <c r="A539" s="256"/>
      <c r="B539" s="274"/>
      <c r="C539" s="275"/>
      <c r="D539" s="274"/>
      <c r="E539" s="274"/>
      <c r="F539" s="274"/>
      <c r="G539" s="274"/>
      <c r="H539" s="274"/>
      <c r="I539" s="274"/>
      <c r="J539" s="256"/>
      <c r="K539" s="256"/>
      <c r="L539" s="256"/>
      <c r="M539" s="256"/>
      <c r="N539" s="256"/>
      <c r="O539" s="256"/>
      <c r="P539" s="256"/>
      <c r="Q539" s="273"/>
      <c r="R539" s="256"/>
      <c r="S539" s="256"/>
      <c r="T539" s="256"/>
      <c r="U539" s="256"/>
      <c r="V539" s="256"/>
      <c r="W539" s="256"/>
      <c r="X539" s="256"/>
      <c r="Y539" s="256"/>
      <c r="Z539" s="256"/>
      <c r="AA539" s="256"/>
      <c r="AB539" s="256"/>
    </row>
    <row r="540" spans="1:28" ht="14.25" customHeight="1" x14ac:dyDescent="0.2">
      <c r="A540" s="256"/>
      <c r="B540" s="274"/>
      <c r="C540" s="275"/>
      <c r="D540" s="274"/>
      <c r="E540" s="274"/>
      <c r="F540" s="274"/>
      <c r="G540" s="274"/>
      <c r="H540" s="274"/>
      <c r="I540" s="274"/>
      <c r="J540" s="256"/>
      <c r="K540" s="256"/>
      <c r="L540" s="256"/>
      <c r="M540" s="256"/>
      <c r="N540" s="256"/>
      <c r="O540" s="256"/>
      <c r="P540" s="256"/>
      <c r="Q540" s="273"/>
      <c r="R540" s="256"/>
      <c r="S540" s="256"/>
      <c r="T540" s="256"/>
      <c r="U540" s="256"/>
      <c r="V540" s="256"/>
      <c r="W540" s="256"/>
      <c r="X540" s="256"/>
      <c r="Y540" s="256"/>
      <c r="Z540" s="256"/>
      <c r="AA540" s="256"/>
      <c r="AB540" s="256"/>
    </row>
    <row r="541" spans="1:28" ht="14.25" customHeight="1" x14ac:dyDescent="0.2">
      <c r="A541" s="256"/>
      <c r="B541" s="274"/>
      <c r="C541" s="275"/>
      <c r="D541" s="274"/>
      <c r="E541" s="274"/>
      <c r="F541" s="274"/>
      <c r="G541" s="274"/>
      <c r="H541" s="274"/>
      <c r="I541" s="274"/>
      <c r="J541" s="256"/>
      <c r="K541" s="256"/>
      <c r="L541" s="256"/>
      <c r="M541" s="256"/>
      <c r="N541" s="256"/>
      <c r="O541" s="256"/>
      <c r="P541" s="256"/>
      <c r="Q541" s="273"/>
      <c r="R541" s="256"/>
      <c r="S541" s="256"/>
      <c r="T541" s="256"/>
      <c r="U541" s="256"/>
      <c r="V541" s="256"/>
      <c r="W541" s="256"/>
      <c r="X541" s="256"/>
      <c r="Y541" s="256"/>
      <c r="Z541" s="256"/>
      <c r="AA541" s="256"/>
      <c r="AB541" s="256"/>
    </row>
    <row r="542" spans="1:28" ht="14.25" customHeight="1" x14ac:dyDescent="0.2">
      <c r="A542" s="256"/>
      <c r="B542" s="274"/>
      <c r="C542" s="275"/>
      <c r="D542" s="274"/>
      <c r="E542" s="274"/>
      <c r="F542" s="274"/>
      <c r="G542" s="274"/>
      <c r="H542" s="274"/>
      <c r="I542" s="274"/>
      <c r="J542" s="256"/>
      <c r="K542" s="256"/>
      <c r="L542" s="256"/>
      <c r="M542" s="256"/>
      <c r="N542" s="256"/>
      <c r="O542" s="256"/>
      <c r="P542" s="256"/>
      <c r="Q542" s="273"/>
      <c r="R542" s="256"/>
      <c r="S542" s="256"/>
      <c r="T542" s="256"/>
      <c r="U542" s="256"/>
      <c r="V542" s="256"/>
      <c r="W542" s="256"/>
      <c r="X542" s="256"/>
      <c r="Y542" s="256"/>
      <c r="Z542" s="256"/>
      <c r="AA542" s="256"/>
      <c r="AB542" s="256"/>
    </row>
    <row r="543" spans="1:28" ht="14.25" customHeight="1" x14ac:dyDescent="0.2">
      <c r="A543" s="256"/>
      <c r="B543" s="274"/>
      <c r="C543" s="275"/>
      <c r="D543" s="274"/>
      <c r="E543" s="274"/>
      <c r="F543" s="274"/>
      <c r="G543" s="274"/>
      <c r="H543" s="274"/>
      <c r="I543" s="274"/>
      <c r="J543" s="256"/>
      <c r="K543" s="256"/>
      <c r="L543" s="256"/>
      <c r="M543" s="256"/>
      <c r="N543" s="256"/>
      <c r="O543" s="256"/>
      <c r="P543" s="256"/>
      <c r="Q543" s="273"/>
      <c r="R543" s="256"/>
      <c r="S543" s="256"/>
      <c r="T543" s="256"/>
      <c r="U543" s="256"/>
      <c r="V543" s="256"/>
      <c r="W543" s="256"/>
      <c r="X543" s="256"/>
      <c r="Y543" s="256"/>
      <c r="Z543" s="256"/>
      <c r="AA543" s="256"/>
      <c r="AB543" s="256"/>
    </row>
    <row r="544" spans="1:28" ht="14.25" customHeight="1" x14ac:dyDescent="0.2">
      <c r="A544" s="256"/>
      <c r="B544" s="274"/>
      <c r="C544" s="275"/>
      <c r="D544" s="274"/>
      <c r="E544" s="274"/>
      <c r="F544" s="274"/>
      <c r="G544" s="274"/>
      <c r="H544" s="274"/>
      <c r="I544" s="274"/>
      <c r="J544" s="256"/>
      <c r="K544" s="256"/>
      <c r="L544" s="256"/>
      <c r="M544" s="256"/>
      <c r="N544" s="256"/>
      <c r="O544" s="256"/>
      <c r="P544" s="256"/>
      <c r="Q544" s="273"/>
      <c r="R544" s="256"/>
      <c r="S544" s="256"/>
      <c r="T544" s="256"/>
      <c r="U544" s="256"/>
      <c r="V544" s="256"/>
      <c r="W544" s="256"/>
      <c r="X544" s="256"/>
      <c r="Y544" s="256"/>
      <c r="Z544" s="256"/>
      <c r="AA544" s="256"/>
      <c r="AB544" s="256"/>
    </row>
    <row r="545" spans="1:28" ht="14.25" customHeight="1" x14ac:dyDescent="0.2">
      <c r="A545" s="256"/>
      <c r="B545" s="274"/>
      <c r="C545" s="275"/>
      <c r="D545" s="274"/>
      <c r="E545" s="274"/>
      <c r="F545" s="274"/>
      <c r="G545" s="274"/>
      <c r="H545" s="274"/>
      <c r="I545" s="274"/>
      <c r="J545" s="256"/>
      <c r="K545" s="256"/>
      <c r="L545" s="256"/>
      <c r="M545" s="256"/>
      <c r="N545" s="256"/>
      <c r="O545" s="256"/>
      <c r="P545" s="256"/>
      <c r="Q545" s="273"/>
      <c r="R545" s="256"/>
      <c r="S545" s="256"/>
      <c r="T545" s="256"/>
      <c r="U545" s="256"/>
      <c r="V545" s="256"/>
      <c r="W545" s="256"/>
      <c r="X545" s="256"/>
      <c r="Y545" s="256"/>
      <c r="Z545" s="256"/>
      <c r="AA545" s="256"/>
      <c r="AB545" s="256"/>
    </row>
    <row r="546" spans="1:28" ht="14.25" customHeight="1" x14ac:dyDescent="0.2">
      <c r="A546" s="256"/>
      <c r="B546" s="274"/>
      <c r="C546" s="275"/>
      <c r="D546" s="274"/>
      <c r="E546" s="274"/>
      <c r="F546" s="274"/>
      <c r="G546" s="274"/>
      <c r="H546" s="274"/>
      <c r="I546" s="274"/>
      <c r="J546" s="256"/>
      <c r="K546" s="256"/>
      <c r="L546" s="256"/>
      <c r="M546" s="256"/>
      <c r="N546" s="256"/>
      <c r="O546" s="256"/>
      <c r="P546" s="256"/>
      <c r="Q546" s="273"/>
      <c r="R546" s="256"/>
      <c r="S546" s="256"/>
      <c r="T546" s="256"/>
      <c r="U546" s="256"/>
      <c r="V546" s="256"/>
      <c r="W546" s="256"/>
      <c r="X546" s="256"/>
      <c r="Y546" s="256"/>
      <c r="Z546" s="256"/>
      <c r="AA546" s="256"/>
      <c r="AB546" s="256"/>
    </row>
    <row r="547" spans="1:28" ht="14.25" customHeight="1" x14ac:dyDescent="0.2">
      <c r="A547" s="256"/>
      <c r="B547" s="274"/>
      <c r="C547" s="275"/>
      <c r="D547" s="274"/>
      <c r="E547" s="274"/>
      <c r="F547" s="274"/>
      <c r="G547" s="274"/>
      <c r="H547" s="274"/>
      <c r="I547" s="274"/>
      <c r="J547" s="256"/>
      <c r="K547" s="256"/>
      <c r="L547" s="256"/>
      <c r="M547" s="256"/>
      <c r="N547" s="256"/>
      <c r="O547" s="256"/>
      <c r="P547" s="256"/>
      <c r="Q547" s="273"/>
      <c r="R547" s="256"/>
      <c r="S547" s="256"/>
      <c r="T547" s="256"/>
      <c r="U547" s="256"/>
      <c r="V547" s="256"/>
      <c r="W547" s="256"/>
      <c r="X547" s="256"/>
      <c r="Y547" s="256"/>
      <c r="Z547" s="256"/>
      <c r="AA547" s="256"/>
      <c r="AB547" s="256"/>
    </row>
    <row r="548" spans="1:28" ht="14.25" customHeight="1" x14ac:dyDescent="0.2">
      <c r="A548" s="256"/>
      <c r="B548" s="274"/>
      <c r="C548" s="275"/>
      <c r="D548" s="274"/>
      <c r="E548" s="274"/>
      <c r="F548" s="274"/>
      <c r="G548" s="274"/>
      <c r="H548" s="274"/>
      <c r="I548" s="274"/>
      <c r="J548" s="256"/>
      <c r="K548" s="256"/>
      <c r="L548" s="256"/>
      <c r="M548" s="256"/>
      <c r="N548" s="256"/>
      <c r="O548" s="256"/>
      <c r="P548" s="256"/>
      <c r="Q548" s="273"/>
      <c r="R548" s="256"/>
      <c r="S548" s="256"/>
      <c r="T548" s="256"/>
      <c r="U548" s="256"/>
      <c r="V548" s="256"/>
      <c r="W548" s="256"/>
      <c r="X548" s="256"/>
      <c r="Y548" s="256"/>
      <c r="Z548" s="256"/>
      <c r="AA548" s="256"/>
      <c r="AB548" s="256"/>
    </row>
    <row r="549" spans="1:28" ht="14.25" customHeight="1" x14ac:dyDescent="0.2">
      <c r="A549" s="256"/>
      <c r="B549" s="274"/>
      <c r="C549" s="275"/>
      <c r="D549" s="274"/>
      <c r="E549" s="274"/>
      <c r="F549" s="274"/>
      <c r="G549" s="274"/>
      <c r="H549" s="274"/>
      <c r="I549" s="274"/>
      <c r="J549" s="256"/>
      <c r="K549" s="256"/>
      <c r="L549" s="256"/>
      <c r="M549" s="256"/>
      <c r="N549" s="256"/>
      <c r="O549" s="256"/>
      <c r="P549" s="256"/>
      <c r="Q549" s="273"/>
      <c r="R549" s="256"/>
      <c r="S549" s="256"/>
      <c r="T549" s="256"/>
      <c r="U549" s="256"/>
      <c r="V549" s="256"/>
      <c r="W549" s="256"/>
      <c r="X549" s="256"/>
      <c r="Y549" s="256"/>
      <c r="Z549" s="256"/>
      <c r="AA549" s="256"/>
      <c r="AB549" s="256"/>
    </row>
    <row r="550" spans="1:28" ht="14.25" customHeight="1" x14ac:dyDescent="0.2">
      <c r="A550" s="256"/>
      <c r="B550" s="274"/>
      <c r="C550" s="275"/>
      <c r="D550" s="274"/>
      <c r="E550" s="274"/>
      <c r="F550" s="274"/>
      <c r="G550" s="274"/>
      <c r="H550" s="274"/>
      <c r="I550" s="274"/>
      <c r="J550" s="256"/>
      <c r="K550" s="256"/>
      <c r="L550" s="256"/>
      <c r="M550" s="256"/>
      <c r="N550" s="256"/>
      <c r="O550" s="256"/>
      <c r="P550" s="256"/>
      <c r="Q550" s="273"/>
      <c r="R550" s="256"/>
      <c r="S550" s="256"/>
      <c r="T550" s="256"/>
      <c r="U550" s="256"/>
      <c r="V550" s="256"/>
      <c r="W550" s="256"/>
      <c r="X550" s="256"/>
      <c r="Y550" s="256"/>
      <c r="Z550" s="256"/>
      <c r="AA550" s="256"/>
      <c r="AB550" s="256"/>
    </row>
    <row r="551" spans="1:28" ht="14.25" customHeight="1" x14ac:dyDescent="0.2">
      <c r="A551" s="256"/>
      <c r="B551" s="274"/>
      <c r="C551" s="275"/>
      <c r="D551" s="274"/>
      <c r="E551" s="274"/>
      <c r="F551" s="274"/>
      <c r="G551" s="274"/>
      <c r="H551" s="274"/>
      <c r="I551" s="274"/>
      <c r="J551" s="256"/>
      <c r="K551" s="256"/>
      <c r="L551" s="256"/>
      <c r="M551" s="256"/>
      <c r="N551" s="256"/>
      <c r="O551" s="256"/>
      <c r="P551" s="256"/>
      <c r="Q551" s="273"/>
      <c r="R551" s="256"/>
      <c r="S551" s="256"/>
      <c r="T551" s="256"/>
      <c r="U551" s="256"/>
      <c r="V551" s="256"/>
      <c r="W551" s="256"/>
      <c r="X551" s="256"/>
      <c r="Y551" s="256"/>
      <c r="Z551" s="256"/>
      <c r="AA551" s="256"/>
      <c r="AB551" s="256"/>
    </row>
    <row r="552" spans="1:28" ht="14.25" customHeight="1" x14ac:dyDescent="0.2">
      <c r="A552" s="256"/>
      <c r="B552" s="274"/>
      <c r="C552" s="275"/>
      <c r="D552" s="274"/>
      <c r="E552" s="274"/>
      <c r="F552" s="274"/>
      <c r="G552" s="274"/>
      <c r="H552" s="274"/>
      <c r="I552" s="274"/>
      <c r="J552" s="256"/>
      <c r="K552" s="256"/>
      <c r="L552" s="256"/>
      <c r="M552" s="256"/>
      <c r="N552" s="256"/>
      <c r="O552" s="256"/>
      <c r="P552" s="256"/>
      <c r="Q552" s="273"/>
      <c r="R552" s="256"/>
      <c r="S552" s="256"/>
      <c r="T552" s="256"/>
      <c r="U552" s="256"/>
      <c r="V552" s="256"/>
      <c r="W552" s="256"/>
      <c r="X552" s="256"/>
      <c r="Y552" s="256"/>
      <c r="Z552" s="256"/>
      <c r="AA552" s="256"/>
      <c r="AB552" s="256"/>
    </row>
    <row r="553" spans="1:28" ht="14.25" customHeight="1" x14ac:dyDescent="0.2">
      <c r="A553" s="256"/>
      <c r="B553" s="274"/>
      <c r="C553" s="275"/>
      <c r="D553" s="274"/>
      <c r="E553" s="274"/>
      <c r="F553" s="274"/>
      <c r="G553" s="274"/>
      <c r="H553" s="274"/>
      <c r="I553" s="274"/>
      <c r="J553" s="256"/>
      <c r="K553" s="256"/>
      <c r="L553" s="256"/>
      <c r="M553" s="256"/>
      <c r="N553" s="256"/>
      <c r="O553" s="256"/>
      <c r="P553" s="256"/>
      <c r="Q553" s="273"/>
      <c r="R553" s="256"/>
      <c r="S553" s="256"/>
      <c r="T553" s="256"/>
      <c r="U553" s="256"/>
      <c r="V553" s="256"/>
      <c r="W553" s="256"/>
      <c r="X553" s="256"/>
      <c r="Y553" s="256"/>
      <c r="Z553" s="256"/>
      <c r="AA553" s="256"/>
      <c r="AB553" s="256"/>
    </row>
    <row r="554" spans="1:28" ht="14.25" customHeight="1" x14ac:dyDescent="0.2">
      <c r="A554" s="256"/>
      <c r="B554" s="274"/>
      <c r="C554" s="275"/>
      <c r="D554" s="274"/>
      <c r="E554" s="274"/>
      <c r="F554" s="274"/>
      <c r="G554" s="274"/>
      <c r="H554" s="274"/>
      <c r="I554" s="274"/>
      <c r="J554" s="256"/>
      <c r="K554" s="256"/>
      <c r="L554" s="256"/>
      <c r="M554" s="256"/>
      <c r="N554" s="256"/>
      <c r="O554" s="256"/>
      <c r="P554" s="256"/>
      <c r="Q554" s="273"/>
      <c r="R554" s="256"/>
      <c r="S554" s="256"/>
      <c r="T554" s="256"/>
      <c r="U554" s="256"/>
      <c r="V554" s="256"/>
      <c r="W554" s="256"/>
      <c r="X554" s="256"/>
      <c r="Y554" s="256"/>
      <c r="Z554" s="256"/>
      <c r="AA554" s="256"/>
      <c r="AB554" s="256"/>
    </row>
    <row r="555" spans="1:28" ht="14.25" customHeight="1" x14ac:dyDescent="0.2">
      <c r="A555" s="256"/>
      <c r="B555" s="274"/>
      <c r="C555" s="275"/>
      <c r="D555" s="274"/>
      <c r="E555" s="274"/>
      <c r="F555" s="274"/>
      <c r="G555" s="274"/>
      <c r="H555" s="274"/>
      <c r="I555" s="274"/>
      <c r="J555" s="256"/>
      <c r="K555" s="256"/>
      <c r="L555" s="256"/>
      <c r="M555" s="256"/>
      <c r="N555" s="256"/>
      <c r="O555" s="256"/>
      <c r="P555" s="256"/>
      <c r="Q555" s="273"/>
      <c r="R555" s="256"/>
      <c r="S555" s="256"/>
      <c r="T555" s="256"/>
      <c r="U555" s="256"/>
      <c r="V555" s="256"/>
      <c r="W555" s="256"/>
      <c r="X555" s="256"/>
      <c r="Y555" s="256"/>
      <c r="Z555" s="256"/>
      <c r="AA555" s="256"/>
      <c r="AB555" s="256"/>
    </row>
    <row r="556" spans="1:28" ht="14.25" customHeight="1" x14ac:dyDescent="0.2">
      <c r="A556" s="256"/>
      <c r="B556" s="274"/>
      <c r="C556" s="275"/>
      <c r="D556" s="274"/>
      <c r="E556" s="274"/>
      <c r="F556" s="274"/>
      <c r="G556" s="274"/>
      <c r="H556" s="274"/>
      <c r="I556" s="274"/>
      <c r="J556" s="256"/>
      <c r="K556" s="256"/>
      <c r="L556" s="256"/>
      <c r="M556" s="256"/>
      <c r="N556" s="256"/>
      <c r="O556" s="256"/>
      <c r="P556" s="256"/>
      <c r="Q556" s="273"/>
      <c r="R556" s="256"/>
      <c r="S556" s="256"/>
      <c r="T556" s="256"/>
      <c r="U556" s="256"/>
      <c r="V556" s="256"/>
      <c r="W556" s="256"/>
      <c r="X556" s="256"/>
      <c r="Y556" s="256"/>
      <c r="Z556" s="256"/>
      <c r="AA556" s="256"/>
      <c r="AB556" s="256"/>
    </row>
    <row r="557" spans="1:28" ht="14.25" customHeight="1" x14ac:dyDescent="0.2">
      <c r="A557" s="256"/>
      <c r="B557" s="274"/>
      <c r="C557" s="275"/>
      <c r="D557" s="274"/>
      <c r="E557" s="274"/>
      <c r="F557" s="274"/>
      <c r="G557" s="274"/>
      <c r="H557" s="274"/>
      <c r="I557" s="274"/>
      <c r="J557" s="256"/>
      <c r="K557" s="256"/>
      <c r="L557" s="256"/>
      <c r="M557" s="256"/>
      <c r="N557" s="256"/>
      <c r="O557" s="256"/>
      <c r="P557" s="256"/>
      <c r="Q557" s="273"/>
      <c r="R557" s="256"/>
      <c r="S557" s="256"/>
      <c r="T557" s="256"/>
      <c r="U557" s="256"/>
      <c r="V557" s="256"/>
      <c r="W557" s="256"/>
      <c r="X557" s="256"/>
      <c r="Y557" s="256"/>
      <c r="Z557" s="256"/>
      <c r="AA557" s="256"/>
      <c r="AB557" s="256"/>
    </row>
    <row r="558" spans="1:28" ht="14.25" customHeight="1" x14ac:dyDescent="0.2">
      <c r="A558" s="256"/>
      <c r="B558" s="274"/>
      <c r="C558" s="275"/>
      <c r="D558" s="274"/>
      <c r="E558" s="274"/>
      <c r="F558" s="274"/>
      <c r="G558" s="274"/>
      <c r="H558" s="274"/>
      <c r="I558" s="274"/>
      <c r="J558" s="256"/>
      <c r="K558" s="256"/>
      <c r="L558" s="256"/>
      <c r="M558" s="256"/>
      <c r="N558" s="256"/>
      <c r="O558" s="256"/>
      <c r="P558" s="256"/>
      <c r="Q558" s="273"/>
      <c r="R558" s="256"/>
      <c r="S558" s="256"/>
      <c r="T558" s="256"/>
      <c r="U558" s="256"/>
      <c r="V558" s="256"/>
      <c r="W558" s="256"/>
      <c r="X558" s="256"/>
      <c r="Y558" s="256"/>
      <c r="Z558" s="256"/>
      <c r="AA558" s="256"/>
      <c r="AB558" s="256"/>
    </row>
    <row r="559" spans="1:28" ht="14.25" customHeight="1" x14ac:dyDescent="0.2">
      <c r="A559" s="256"/>
      <c r="B559" s="274"/>
      <c r="C559" s="275"/>
      <c r="D559" s="274"/>
      <c r="E559" s="274"/>
      <c r="F559" s="274"/>
      <c r="G559" s="274"/>
      <c r="H559" s="274"/>
      <c r="I559" s="274"/>
      <c r="J559" s="256"/>
      <c r="K559" s="256"/>
      <c r="L559" s="256"/>
      <c r="M559" s="256"/>
      <c r="N559" s="256"/>
      <c r="O559" s="256"/>
      <c r="P559" s="256"/>
      <c r="Q559" s="273"/>
      <c r="R559" s="256"/>
      <c r="S559" s="256"/>
      <c r="T559" s="256"/>
      <c r="U559" s="256"/>
      <c r="V559" s="256"/>
      <c r="W559" s="256"/>
      <c r="X559" s="256"/>
      <c r="Y559" s="256"/>
      <c r="Z559" s="256"/>
      <c r="AA559" s="256"/>
      <c r="AB559" s="256"/>
    </row>
    <row r="560" spans="1:28" ht="14.25" customHeight="1" x14ac:dyDescent="0.2">
      <c r="A560" s="256"/>
      <c r="B560" s="274"/>
      <c r="C560" s="275"/>
      <c r="D560" s="274"/>
      <c r="E560" s="274"/>
      <c r="F560" s="274"/>
      <c r="G560" s="274"/>
      <c r="H560" s="274"/>
      <c r="I560" s="274"/>
      <c r="J560" s="256"/>
      <c r="K560" s="256"/>
      <c r="L560" s="256"/>
      <c r="M560" s="256"/>
      <c r="N560" s="256"/>
      <c r="O560" s="256"/>
      <c r="P560" s="256"/>
      <c r="Q560" s="273"/>
      <c r="R560" s="256"/>
      <c r="S560" s="256"/>
      <c r="T560" s="256"/>
      <c r="U560" s="256"/>
      <c r="V560" s="256"/>
      <c r="W560" s="256"/>
      <c r="X560" s="256"/>
      <c r="Y560" s="256"/>
      <c r="Z560" s="256"/>
      <c r="AA560" s="256"/>
      <c r="AB560" s="256"/>
    </row>
    <row r="561" spans="1:28" ht="14.25" customHeight="1" x14ac:dyDescent="0.2">
      <c r="A561" s="256"/>
      <c r="B561" s="274"/>
      <c r="C561" s="275"/>
      <c r="D561" s="274"/>
      <c r="E561" s="274"/>
      <c r="F561" s="274"/>
      <c r="G561" s="274"/>
      <c r="H561" s="274"/>
      <c r="I561" s="274"/>
      <c r="J561" s="256"/>
      <c r="K561" s="256"/>
      <c r="L561" s="256"/>
      <c r="M561" s="256"/>
      <c r="N561" s="256"/>
      <c r="O561" s="256"/>
      <c r="P561" s="256"/>
      <c r="Q561" s="273"/>
      <c r="R561" s="256"/>
      <c r="S561" s="256"/>
      <c r="T561" s="256"/>
      <c r="U561" s="256"/>
      <c r="V561" s="256"/>
      <c r="W561" s="256"/>
      <c r="X561" s="256"/>
      <c r="Y561" s="256"/>
      <c r="Z561" s="256"/>
      <c r="AA561" s="256"/>
      <c r="AB561" s="256"/>
    </row>
    <row r="562" spans="1:28" ht="14.25" customHeight="1" x14ac:dyDescent="0.2">
      <c r="A562" s="256"/>
      <c r="B562" s="274"/>
      <c r="C562" s="275"/>
      <c r="D562" s="274"/>
      <c r="E562" s="274"/>
      <c r="F562" s="274"/>
      <c r="G562" s="274"/>
      <c r="H562" s="274"/>
      <c r="I562" s="274"/>
      <c r="J562" s="256"/>
      <c r="K562" s="256"/>
      <c r="L562" s="256"/>
      <c r="M562" s="256"/>
      <c r="N562" s="256"/>
      <c r="O562" s="256"/>
      <c r="P562" s="256"/>
      <c r="Q562" s="273"/>
      <c r="R562" s="256"/>
      <c r="S562" s="256"/>
      <c r="T562" s="256"/>
      <c r="U562" s="256"/>
      <c r="V562" s="256"/>
      <c r="W562" s="256"/>
      <c r="X562" s="256"/>
      <c r="Y562" s="256"/>
      <c r="Z562" s="256"/>
      <c r="AA562" s="256"/>
      <c r="AB562" s="256"/>
    </row>
    <row r="563" spans="1:28" ht="14.25" customHeight="1" x14ac:dyDescent="0.2">
      <c r="A563" s="256"/>
      <c r="B563" s="274"/>
      <c r="C563" s="275"/>
      <c r="D563" s="274"/>
      <c r="E563" s="274"/>
      <c r="F563" s="274"/>
      <c r="G563" s="274"/>
      <c r="H563" s="274"/>
      <c r="I563" s="274"/>
      <c r="J563" s="256"/>
      <c r="K563" s="256"/>
      <c r="L563" s="256"/>
      <c r="M563" s="256"/>
      <c r="N563" s="256"/>
      <c r="O563" s="256"/>
      <c r="P563" s="256"/>
      <c r="Q563" s="273"/>
      <c r="R563" s="256"/>
      <c r="S563" s="256"/>
      <c r="T563" s="256"/>
      <c r="U563" s="256"/>
      <c r="V563" s="256"/>
      <c r="W563" s="256"/>
      <c r="X563" s="256"/>
      <c r="Y563" s="256"/>
      <c r="Z563" s="256"/>
      <c r="AA563" s="256"/>
      <c r="AB563" s="256"/>
    </row>
    <row r="564" spans="1:28" ht="14.25" customHeight="1" x14ac:dyDescent="0.2">
      <c r="A564" s="256"/>
      <c r="B564" s="274"/>
      <c r="C564" s="275"/>
      <c r="D564" s="274"/>
      <c r="E564" s="274"/>
      <c r="F564" s="274"/>
      <c r="G564" s="274"/>
      <c r="H564" s="274"/>
      <c r="I564" s="274"/>
      <c r="J564" s="256"/>
      <c r="K564" s="256"/>
      <c r="L564" s="256"/>
      <c r="M564" s="256"/>
      <c r="N564" s="256"/>
      <c r="O564" s="256"/>
      <c r="P564" s="256"/>
      <c r="Q564" s="273"/>
      <c r="R564" s="256"/>
      <c r="S564" s="256"/>
      <c r="T564" s="256"/>
      <c r="U564" s="256"/>
      <c r="V564" s="256"/>
      <c r="W564" s="256"/>
      <c r="X564" s="256"/>
      <c r="Y564" s="256"/>
      <c r="Z564" s="256"/>
      <c r="AA564" s="256"/>
      <c r="AB564" s="256"/>
    </row>
    <row r="565" spans="1:28" ht="14.25" customHeight="1" x14ac:dyDescent="0.2">
      <c r="A565" s="256"/>
      <c r="B565" s="274"/>
      <c r="C565" s="275"/>
      <c r="D565" s="274"/>
      <c r="E565" s="274"/>
      <c r="F565" s="274"/>
      <c r="G565" s="274"/>
      <c r="H565" s="274"/>
      <c r="I565" s="274"/>
      <c r="J565" s="256"/>
      <c r="K565" s="256"/>
      <c r="L565" s="256"/>
      <c r="M565" s="256"/>
      <c r="N565" s="256"/>
      <c r="O565" s="256"/>
      <c r="P565" s="256"/>
      <c r="Q565" s="273"/>
      <c r="R565" s="256"/>
      <c r="S565" s="256"/>
      <c r="T565" s="256"/>
      <c r="U565" s="256"/>
      <c r="V565" s="256"/>
      <c r="W565" s="256"/>
      <c r="X565" s="256"/>
      <c r="Y565" s="256"/>
      <c r="Z565" s="256"/>
      <c r="AA565" s="256"/>
      <c r="AB565" s="256"/>
    </row>
    <row r="566" spans="1:28" ht="14.25" customHeight="1" x14ac:dyDescent="0.2">
      <c r="A566" s="256"/>
      <c r="B566" s="274"/>
      <c r="C566" s="275"/>
      <c r="D566" s="274"/>
      <c r="E566" s="274"/>
      <c r="F566" s="274"/>
      <c r="G566" s="274"/>
      <c r="H566" s="274"/>
      <c r="I566" s="274"/>
      <c r="J566" s="256"/>
      <c r="K566" s="256"/>
      <c r="L566" s="256"/>
      <c r="M566" s="256"/>
      <c r="N566" s="256"/>
      <c r="O566" s="256"/>
      <c r="P566" s="256"/>
      <c r="Q566" s="273"/>
      <c r="R566" s="256"/>
      <c r="S566" s="256"/>
      <c r="T566" s="256"/>
      <c r="U566" s="256"/>
      <c r="V566" s="256"/>
      <c r="W566" s="256"/>
      <c r="X566" s="256"/>
      <c r="Y566" s="256"/>
      <c r="Z566" s="256"/>
      <c r="AA566" s="256"/>
      <c r="AB566" s="256"/>
    </row>
    <row r="567" spans="1:28" ht="14.25" customHeight="1" x14ac:dyDescent="0.2">
      <c r="A567" s="256"/>
      <c r="B567" s="274"/>
      <c r="C567" s="275"/>
      <c r="D567" s="274"/>
      <c r="E567" s="274"/>
      <c r="F567" s="274"/>
      <c r="G567" s="274"/>
      <c r="H567" s="274"/>
      <c r="I567" s="274"/>
      <c r="J567" s="256"/>
      <c r="K567" s="256"/>
      <c r="L567" s="256"/>
      <c r="M567" s="256"/>
      <c r="N567" s="256"/>
      <c r="O567" s="256"/>
      <c r="P567" s="256"/>
      <c r="Q567" s="273"/>
      <c r="R567" s="256"/>
      <c r="S567" s="256"/>
      <c r="T567" s="256"/>
      <c r="U567" s="256"/>
      <c r="V567" s="256"/>
      <c r="W567" s="256"/>
      <c r="X567" s="256"/>
      <c r="Y567" s="256"/>
      <c r="Z567" s="256"/>
      <c r="AA567" s="256"/>
      <c r="AB567" s="256"/>
    </row>
    <row r="568" spans="1:28" ht="14.25" customHeight="1" x14ac:dyDescent="0.2">
      <c r="A568" s="256"/>
      <c r="B568" s="274"/>
      <c r="C568" s="275"/>
      <c r="D568" s="274"/>
      <c r="E568" s="274"/>
      <c r="F568" s="274"/>
      <c r="G568" s="274"/>
      <c r="H568" s="274"/>
      <c r="I568" s="274"/>
      <c r="J568" s="256"/>
      <c r="K568" s="256"/>
      <c r="L568" s="256"/>
      <c r="M568" s="256"/>
      <c r="N568" s="256"/>
      <c r="O568" s="256"/>
      <c r="P568" s="256"/>
      <c r="Q568" s="273"/>
      <c r="R568" s="256"/>
      <c r="S568" s="256"/>
      <c r="T568" s="256"/>
      <c r="U568" s="256"/>
      <c r="V568" s="256"/>
      <c r="W568" s="256"/>
      <c r="X568" s="256"/>
      <c r="Y568" s="256"/>
      <c r="Z568" s="256"/>
      <c r="AA568" s="256"/>
      <c r="AB568" s="256"/>
    </row>
    <row r="569" spans="1:28" ht="14.25" customHeight="1" x14ac:dyDescent="0.2">
      <c r="A569" s="256"/>
      <c r="B569" s="274"/>
      <c r="C569" s="275"/>
      <c r="D569" s="274"/>
      <c r="E569" s="274"/>
      <c r="F569" s="274"/>
      <c r="G569" s="274"/>
      <c r="H569" s="274"/>
      <c r="I569" s="274"/>
      <c r="J569" s="256"/>
      <c r="K569" s="256"/>
      <c r="L569" s="256"/>
      <c r="M569" s="256"/>
      <c r="N569" s="256"/>
      <c r="O569" s="256"/>
      <c r="P569" s="256"/>
      <c r="Q569" s="273"/>
      <c r="R569" s="256"/>
      <c r="S569" s="256"/>
      <c r="T569" s="256"/>
      <c r="U569" s="256"/>
      <c r="V569" s="256"/>
      <c r="W569" s="256"/>
      <c r="X569" s="256"/>
      <c r="Y569" s="256"/>
      <c r="Z569" s="256"/>
      <c r="AA569" s="256"/>
      <c r="AB569" s="256"/>
    </row>
    <row r="570" spans="1:28" ht="14.25" customHeight="1" x14ac:dyDescent="0.2">
      <c r="A570" s="256"/>
      <c r="B570" s="274"/>
      <c r="C570" s="275"/>
      <c r="D570" s="274"/>
      <c r="E570" s="274"/>
      <c r="F570" s="274"/>
      <c r="G570" s="274"/>
      <c r="H570" s="274"/>
      <c r="I570" s="274"/>
      <c r="J570" s="256"/>
      <c r="K570" s="256"/>
      <c r="L570" s="256"/>
      <c r="M570" s="256"/>
      <c r="N570" s="256"/>
      <c r="O570" s="256"/>
      <c r="P570" s="256"/>
      <c r="Q570" s="273"/>
      <c r="R570" s="256"/>
      <c r="S570" s="256"/>
      <c r="T570" s="256"/>
      <c r="U570" s="256"/>
      <c r="V570" s="256"/>
      <c r="W570" s="256"/>
      <c r="X570" s="256"/>
      <c r="Y570" s="256"/>
      <c r="Z570" s="256"/>
      <c r="AA570" s="256"/>
      <c r="AB570" s="256"/>
    </row>
    <row r="571" spans="1:28" ht="14.25" customHeight="1" x14ac:dyDescent="0.2">
      <c r="A571" s="256"/>
      <c r="B571" s="274"/>
      <c r="C571" s="275"/>
      <c r="D571" s="274"/>
      <c r="E571" s="274"/>
      <c r="F571" s="274"/>
      <c r="G571" s="274"/>
      <c r="H571" s="274"/>
      <c r="I571" s="274"/>
      <c r="J571" s="256"/>
      <c r="K571" s="256"/>
      <c r="L571" s="256"/>
      <c r="M571" s="256"/>
      <c r="N571" s="256"/>
      <c r="O571" s="256"/>
      <c r="P571" s="256"/>
      <c r="Q571" s="273"/>
      <c r="R571" s="256"/>
      <c r="S571" s="256"/>
      <c r="T571" s="256"/>
      <c r="U571" s="256"/>
      <c r="V571" s="256"/>
      <c r="W571" s="256"/>
      <c r="X571" s="256"/>
      <c r="Y571" s="256"/>
      <c r="Z571" s="256"/>
      <c r="AA571" s="256"/>
      <c r="AB571" s="256"/>
    </row>
    <row r="572" spans="1:28" ht="14.25" customHeight="1" x14ac:dyDescent="0.2">
      <c r="A572" s="256"/>
      <c r="B572" s="274"/>
      <c r="C572" s="275"/>
      <c r="D572" s="274"/>
      <c r="E572" s="274"/>
      <c r="F572" s="274"/>
      <c r="G572" s="274"/>
      <c r="H572" s="274"/>
      <c r="I572" s="274"/>
      <c r="J572" s="256"/>
      <c r="K572" s="256"/>
      <c r="L572" s="256"/>
      <c r="M572" s="256"/>
      <c r="N572" s="256"/>
      <c r="O572" s="256"/>
      <c r="P572" s="256"/>
      <c r="Q572" s="273"/>
      <c r="R572" s="256"/>
      <c r="S572" s="256"/>
      <c r="T572" s="256"/>
      <c r="U572" s="256"/>
      <c r="V572" s="256"/>
      <c r="W572" s="256"/>
      <c r="X572" s="256"/>
      <c r="Y572" s="256"/>
      <c r="Z572" s="256"/>
      <c r="AA572" s="256"/>
      <c r="AB572" s="256"/>
    </row>
    <row r="573" spans="1:28" ht="14.25" customHeight="1" x14ac:dyDescent="0.2">
      <c r="A573" s="256"/>
      <c r="B573" s="274"/>
      <c r="C573" s="275"/>
      <c r="D573" s="274"/>
      <c r="E573" s="274"/>
      <c r="F573" s="274"/>
      <c r="G573" s="274"/>
      <c r="H573" s="274"/>
      <c r="I573" s="274"/>
      <c r="J573" s="256"/>
      <c r="K573" s="256"/>
      <c r="L573" s="256"/>
      <c r="M573" s="256"/>
      <c r="N573" s="256"/>
      <c r="O573" s="256"/>
      <c r="P573" s="256"/>
      <c r="Q573" s="273"/>
      <c r="R573" s="256"/>
      <c r="S573" s="256"/>
      <c r="T573" s="256"/>
      <c r="U573" s="256"/>
      <c r="V573" s="256"/>
      <c r="W573" s="256"/>
      <c r="X573" s="256"/>
      <c r="Y573" s="256"/>
      <c r="Z573" s="256"/>
      <c r="AA573" s="256"/>
      <c r="AB573" s="256"/>
    </row>
    <row r="574" spans="1:28" ht="14.25" customHeight="1" x14ac:dyDescent="0.2">
      <c r="A574" s="256"/>
      <c r="B574" s="274"/>
      <c r="C574" s="275"/>
      <c r="D574" s="274"/>
      <c r="E574" s="274"/>
      <c r="F574" s="274"/>
      <c r="G574" s="274"/>
      <c r="H574" s="274"/>
      <c r="I574" s="274"/>
      <c r="J574" s="256"/>
      <c r="K574" s="256"/>
      <c r="L574" s="256"/>
      <c r="M574" s="256"/>
      <c r="N574" s="256"/>
      <c r="O574" s="256"/>
      <c r="P574" s="256"/>
      <c r="Q574" s="273"/>
      <c r="R574" s="256"/>
      <c r="S574" s="256"/>
      <c r="T574" s="256"/>
      <c r="U574" s="256"/>
      <c r="V574" s="256"/>
      <c r="W574" s="256"/>
      <c r="X574" s="256"/>
      <c r="Y574" s="256"/>
      <c r="Z574" s="256"/>
      <c r="AA574" s="256"/>
      <c r="AB574" s="256"/>
    </row>
    <row r="575" spans="1:28" ht="14.25" customHeight="1" x14ac:dyDescent="0.2">
      <c r="A575" s="256"/>
      <c r="B575" s="274"/>
      <c r="C575" s="275"/>
      <c r="D575" s="274"/>
      <c r="E575" s="274"/>
      <c r="F575" s="274"/>
      <c r="G575" s="274"/>
      <c r="H575" s="274"/>
      <c r="I575" s="274"/>
      <c r="J575" s="256"/>
      <c r="K575" s="256"/>
      <c r="L575" s="256"/>
      <c r="M575" s="256"/>
      <c r="N575" s="256"/>
      <c r="O575" s="256"/>
      <c r="P575" s="256"/>
      <c r="Q575" s="273"/>
      <c r="R575" s="256"/>
      <c r="S575" s="256"/>
      <c r="T575" s="256"/>
      <c r="U575" s="256"/>
      <c r="V575" s="256"/>
      <c r="W575" s="256"/>
      <c r="X575" s="256"/>
      <c r="Y575" s="256"/>
      <c r="Z575" s="256"/>
      <c r="AA575" s="256"/>
      <c r="AB575" s="256"/>
    </row>
    <row r="576" spans="1:28" ht="14.25" customHeight="1" x14ac:dyDescent="0.2">
      <c r="A576" s="256"/>
      <c r="B576" s="274"/>
      <c r="C576" s="275"/>
      <c r="D576" s="274"/>
      <c r="E576" s="274"/>
      <c r="F576" s="274"/>
      <c r="G576" s="274"/>
      <c r="H576" s="274"/>
      <c r="I576" s="274"/>
      <c r="J576" s="256"/>
      <c r="K576" s="256"/>
      <c r="L576" s="256"/>
      <c r="M576" s="256"/>
      <c r="N576" s="256"/>
      <c r="O576" s="256"/>
      <c r="P576" s="256"/>
      <c r="Q576" s="273"/>
      <c r="R576" s="256"/>
      <c r="S576" s="256"/>
      <c r="T576" s="256"/>
      <c r="U576" s="256"/>
      <c r="V576" s="256"/>
      <c r="W576" s="256"/>
      <c r="X576" s="256"/>
      <c r="Y576" s="256"/>
      <c r="Z576" s="256"/>
      <c r="AA576" s="256"/>
      <c r="AB576" s="256"/>
    </row>
    <row r="577" spans="1:28" ht="14.25" customHeight="1" x14ac:dyDescent="0.2">
      <c r="A577" s="256"/>
      <c r="B577" s="274"/>
      <c r="C577" s="275"/>
      <c r="D577" s="274"/>
      <c r="E577" s="274"/>
      <c r="F577" s="274"/>
      <c r="G577" s="274"/>
      <c r="H577" s="274"/>
      <c r="I577" s="274"/>
      <c r="J577" s="256"/>
      <c r="K577" s="256"/>
      <c r="L577" s="256"/>
      <c r="M577" s="256"/>
      <c r="N577" s="256"/>
      <c r="O577" s="256"/>
      <c r="P577" s="256"/>
      <c r="Q577" s="273"/>
      <c r="R577" s="256"/>
      <c r="S577" s="256"/>
      <c r="T577" s="256"/>
      <c r="U577" s="256"/>
      <c r="V577" s="256"/>
      <c r="W577" s="256"/>
      <c r="X577" s="256"/>
      <c r="Y577" s="256"/>
      <c r="Z577" s="256"/>
      <c r="AA577" s="256"/>
      <c r="AB577" s="256"/>
    </row>
    <row r="578" spans="1:28" ht="14.25" customHeight="1" x14ac:dyDescent="0.2">
      <c r="A578" s="256"/>
      <c r="B578" s="274"/>
      <c r="C578" s="275"/>
      <c r="D578" s="274"/>
      <c r="E578" s="274"/>
      <c r="F578" s="274"/>
      <c r="G578" s="274"/>
      <c r="H578" s="274"/>
      <c r="I578" s="274"/>
      <c r="J578" s="256"/>
      <c r="K578" s="256"/>
      <c r="L578" s="256"/>
      <c r="M578" s="256"/>
      <c r="N578" s="256"/>
      <c r="O578" s="256"/>
      <c r="P578" s="256"/>
      <c r="Q578" s="273"/>
      <c r="R578" s="256"/>
      <c r="S578" s="256"/>
      <c r="T578" s="256"/>
      <c r="U578" s="256"/>
      <c r="V578" s="256"/>
      <c r="W578" s="256"/>
      <c r="X578" s="256"/>
      <c r="Y578" s="256"/>
      <c r="Z578" s="256"/>
      <c r="AA578" s="256"/>
      <c r="AB578" s="256"/>
    </row>
    <row r="579" spans="1:28" ht="14.25" customHeight="1" x14ac:dyDescent="0.2">
      <c r="A579" s="256"/>
      <c r="B579" s="274"/>
      <c r="C579" s="275"/>
      <c r="D579" s="274"/>
      <c r="E579" s="274"/>
      <c r="F579" s="274"/>
      <c r="G579" s="274"/>
      <c r="H579" s="274"/>
      <c r="I579" s="274"/>
      <c r="J579" s="256"/>
      <c r="K579" s="256"/>
      <c r="L579" s="256"/>
      <c r="M579" s="256"/>
      <c r="N579" s="256"/>
      <c r="O579" s="256"/>
      <c r="P579" s="256"/>
      <c r="Q579" s="273"/>
      <c r="R579" s="256"/>
      <c r="S579" s="256"/>
      <c r="T579" s="256"/>
      <c r="U579" s="256"/>
      <c r="V579" s="256"/>
      <c r="W579" s="256"/>
      <c r="X579" s="256"/>
      <c r="Y579" s="256"/>
      <c r="Z579" s="256"/>
      <c r="AA579" s="256"/>
      <c r="AB579" s="256"/>
    </row>
    <row r="580" spans="1:28" ht="14.25" customHeight="1" x14ac:dyDescent="0.2">
      <c r="A580" s="256"/>
      <c r="B580" s="274"/>
      <c r="C580" s="275"/>
      <c r="D580" s="274"/>
      <c r="E580" s="274"/>
      <c r="F580" s="274"/>
      <c r="G580" s="274"/>
      <c r="H580" s="274"/>
      <c r="I580" s="274"/>
      <c r="J580" s="256"/>
      <c r="K580" s="256"/>
      <c r="L580" s="256"/>
      <c r="M580" s="256"/>
      <c r="N580" s="256"/>
      <c r="O580" s="256"/>
      <c r="P580" s="256"/>
      <c r="Q580" s="273"/>
      <c r="R580" s="256"/>
      <c r="S580" s="256"/>
      <c r="T580" s="256"/>
      <c r="U580" s="256"/>
      <c r="V580" s="256"/>
      <c r="W580" s="256"/>
      <c r="X580" s="256"/>
      <c r="Y580" s="256"/>
      <c r="Z580" s="256"/>
      <c r="AA580" s="256"/>
      <c r="AB580" s="256"/>
    </row>
    <row r="581" spans="1:28" ht="14.25" customHeight="1" x14ac:dyDescent="0.2">
      <c r="A581" s="256"/>
      <c r="B581" s="274"/>
      <c r="C581" s="275"/>
      <c r="D581" s="274"/>
      <c r="E581" s="274"/>
      <c r="F581" s="274"/>
      <c r="G581" s="274"/>
      <c r="H581" s="274"/>
      <c r="I581" s="274"/>
      <c r="J581" s="256"/>
      <c r="K581" s="256"/>
      <c r="L581" s="256"/>
      <c r="M581" s="256"/>
      <c r="N581" s="256"/>
      <c r="O581" s="256"/>
      <c r="P581" s="256"/>
      <c r="Q581" s="273"/>
      <c r="R581" s="256"/>
      <c r="S581" s="256"/>
      <c r="T581" s="256"/>
      <c r="U581" s="256"/>
      <c r="V581" s="256"/>
      <c r="W581" s="256"/>
      <c r="X581" s="256"/>
      <c r="Y581" s="256"/>
      <c r="Z581" s="256"/>
      <c r="AA581" s="256"/>
      <c r="AB581" s="256"/>
    </row>
    <row r="582" spans="1:28" ht="14.25" customHeight="1" x14ac:dyDescent="0.2">
      <c r="A582" s="256"/>
      <c r="B582" s="274"/>
      <c r="C582" s="275"/>
      <c r="D582" s="274"/>
      <c r="E582" s="274"/>
      <c r="F582" s="274"/>
      <c r="G582" s="274"/>
      <c r="H582" s="274"/>
      <c r="I582" s="274"/>
      <c r="J582" s="256"/>
      <c r="K582" s="256"/>
      <c r="L582" s="256"/>
      <c r="M582" s="256"/>
      <c r="N582" s="256"/>
      <c r="O582" s="256"/>
      <c r="P582" s="256"/>
      <c r="Q582" s="273"/>
      <c r="R582" s="256"/>
      <c r="S582" s="256"/>
      <c r="T582" s="256"/>
      <c r="U582" s="256"/>
      <c r="V582" s="256"/>
      <c r="W582" s="256"/>
      <c r="X582" s="256"/>
      <c r="Y582" s="256"/>
      <c r="Z582" s="256"/>
      <c r="AA582" s="256"/>
      <c r="AB582" s="256"/>
    </row>
    <row r="583" spans="1:28" ht="14.25" customHeight="1" x14ac:dyDescent="0.2">
      <c r="A583" s="256"/>
      <c r="B583" s="274"/>
      <c r="C583" s="275"/>
      <c r="D583" s="274"/>
      <c r="E583" s="274"/>
      <c r="F583" s="274"/>
      <c r="G583" s="274"/>
      <c r="H583" s="274"/>
      <c r="I583" s="274"/>
      <c r="J583" s="256"/>
      <c r="K583" s="256"/>
      <c r="L583" s="256"/>
      <c r="M583" s="256"/>
      <c r="N583" s="256"/>
      <c r="O583" s="256"/>
      <c r="P583" s="256"/>
      <c r="Q583" s="273"/>
      <c r="R583" s="256"/>
      <c r="S583" s="256"/>
      <c r="T583" s="256"/>
      <c r="U583" s="256"/>
      <c r="V583" s="256"/>
      <c r="W583" s="256"/>
      <c r="X583" s="256"/>
      <c r="Y583" s="256"/>
      <c r="Z583" s="256"/>
      <c r="AA583" s="256"/>
      <c r="AB583" s="256"/>
    </row>
    <row r="584" spans="1:28" ht="14.25" customHeight="1" x14ac:dyDescent="0.2">
      <c r="A584" s="256"/>
      <c r="B584" s="274"/>
      <c r="C584" s="275"/>
      <c r="D584" s="274"/>
      <c r="E584" s="274"/>
      <c r="F584" s="274"/>
      <c r="G584" s="274"/>
      <c r="H584" s="274"/>
      <c r="I584" s="274"/>
      <c r="J584" s="256"/>
      <c r="K584" s="256"/>
      <c r="L584" s="256"/>
      <c r="M584" s="256"/>
      <c r="N584" s="256"/>
      <c r="O584" s="256"/>
      <c r="P584" s="256"/>
      <c r="Q584" s="273"/>
      <c r="R584" s="256"/>
      <c r="S584" s="256"/>
      <c r="T584" s="256"/>
      <c r="U584" s="256"/>
      <c r="V584" s="256"/>
      <c r="W584" s="256"/>
      <c r="X584" s="256"/>
      <c r="Y584" s="256"/>
      <c r="Z584" s="256"/>
      <c r="AA584" s="256"/>
      <c r="AB584" s="256"/>
    </row>
    <row r="585" spans="1:28" ht="14.25" customHeight="1" x14ac:dyDescent="0.2">
      <c r="A585" s="256"/>
      <c r="B585" s="274"/>
      <c r="C585" s="275"/>
      <c r="D585" s="274"/>
      <c r="E585" s="274"/>
      <c r="F585" s="274"/>
      <c r="G585" s="274"/>
      <c r="H585" s="274"/>
      <c r="I585" s="274"/>
      <c r="J585" s="256"/>
      <c r="K585" s="256"/>
      <c r="L585" s="256"/>
      <c r="M585" s="256"/>
      <c r="N585" s="256"/>
      <c r="O585" s="256"/>
      <c r="P585" s="256"/>
      <c r="Q585" s="273"/>
      <c r="R585" s="256"/>
      <c r="S585" s="256"/>
      <c r="T585" s="256"/>
      <c r="U585" s="256"/>
      <c r="V585" s="256"/>
      <c r="W585" s="256"/>
      <c r="X585" s="256"/>
      <c r="Y585" s="256"/>
      <c r="Z585" s="256"/>
      <c r="AA585" s="256"/>
      <c r="AB585" s="256"/>
    </row>
    <row r="586" spans="1:28" ht="14.25" customHeight="1" x14ac:dyDescent="0.2">
      <c r="A586" s="256"/>
      <c r="B586" s="274"/>
      <c r="C586" s="275"/>
      <c r="D586" s="274"/>
      <c r="E586" s="274"/>
      <c r="F586" s="274"/>
      <c r="G586" s="274"/>
      <c r="H586" s="274"/>
      <c r="I586" s="274"/>
      <c r="J586" s="256"/>
      <c r="K586" s="256"/>
      <c r="L586" s="256"/>
      <c r="M586" s="256"/>
      <c r="N586" s="256"/>
      <c r="O586" s="256"/>
      <c r="P586" s="256"/>
      <c r="Q586" s="273"/>
      <c r="R586" s="256"/>
      <c r="S586" s="256"/>
      <c r="T586" s="256"/>
      <c r="U586" s="256"/>
      <c r="V586" s="256"/>
      <c r="W586" s="256"/>
      <c r="X586" s="256"/>
      <c r="Y586" s="256"/>
      <c r="Z586" s="256"/>
      <c r="AA586" s="256"/>
      <c r="AB586" s="256"/>
    </row>
    <row r="587" spans="1:28" ht="14.25" customHeight="1" x14ac:dyDescent="0.2">
      <c r="A587" s="256"/>
      <c r="B587" s="274"/>
      <c r="C587" s="275"/>
      <c r="D587" s="274"/>
      <c r="E587" s="274"/>
      <c r="F587" s="274"/>
      <c r="G587" s="274"/>
      <c r="H587" s="274"/>
      <c r="I587" s="274"/>
      <c r="J587" s="256"/>
      <c r="K587" s="256"/>
      <c r="L587" s="256"/>
      <c r="M587" s="256"/>
      <c r="N587" s="256"/>
      <c r="O587" s="256"/>
      <c r="P587" s="256"/>
      <c r="Q587" s="273"/>
      <c r="R587" s="256"/>
      <c r="S587" s="256"/>
      <c r="T587" s="256"/>
      <c r="U587" s="256"/>
      <c r="V587" s="256"/>
      <c r="W587" s="256"/>
      <c r="X587" s="256"/>
      <c r="Y587" s="256"/>
      <c r="Z587" s="256"/>
      <c r="AA587" s="256"/>
      <c r="AB587" s="256"/>
    </row>
    <row r="588" spans="1:28" ht="14.25" customHeight="1" x14ac:dyDescent="0.2">
      <c r="A588" s="256"/>
      <c r="B588" s="274"/>
      <c r="C588" s="275"/>
      <c r="D588" s="274"/>
      <c r="E588" s="274"/>
      <c r="F588" s="274"/>
      <c r="G588" s="274"/>
      <c r="H588" s="274"/>
      <c r="I588" s="274"/>
      <c r="J588" s="256"/>
      <c r="K588" s="256"/>
      <c r="L588" s="256"/>
      <c r="M588" s="256"/>
      <c r="N588" s="256"/>
      <c r="O588" s="256"/>
      <c r="P588" s="256"/>
      <c r="Q588" s="273"/>
      <c r="R588" s="256"/>
      <c r="S588" s="256"/>
      <c r="T588" s="256"/>
      <c r="U588" s="256"/>
      <c r="V588" s="256"/>
      <c r="W588" s="256"/>
      <c r="X588" s="256"/>
      <c r="Y588" s="256"/>
      <c r="Z588" s="256"/>
      <c r="AA588" s="256"/>
      <c r="AB588" s="256"/>
    </row>
    <row r="589" spans="1:28" ht="14.25" customHeight="1" x14ac:dyDescent="0.2">
      <c r="A589" s="256"/>
      <c r="B589" s="274"/>
      <c r="C589" s="275"/>
      <c r="D589" s="274"/>
      <c r="E589" s="274"/>
      <c r="F589" s="274"/>
      <c r="G589" s="274"/>
      <c r="H589" s="274"/>
      <c r="I589" s="274"/>
      <c r="J589" s="256"/>
      <c r="K589" s="256"/>
      <c r="L589" s="256"/>
      <c r="M589" s="256"/>
      <c r="N589" s="256"/>
      <c r="O589" s="256"/>
      <c r="P589" s="256"/>
      <c r="Q589" s="273"/>
      <c r="R589" s="256"/>
      <c r="S589" s="256"/>
      <c r="T589" s="256"/>
      <c r="U589" s="256"/>
      <c r="V589" s="256"/>
      <c r="W589" s="256"/>
      <c r="X589" s="256"/>
      <c r="Y589" s="256"/>
      <c r="Z589" s="256"/>
      <c r="AA589" s="256"/>
      <c r="AB589" s="256"/>
    </row>
    <row r="590" spans="1:28" ht="14.25" customHeight="1" x14ac:dyDescent="0.2">
      <c r="A590" s="256"/>
      <c r="B590" s="274"/>
      <c r="C590" s="275"/>
      <c r="D590" s="274"/>
      <c r="E590" s="274"/>
      <c r="F590" s="274"/>
      <c r="G590" s="274"/>
      <c r="H590" s="274"/>
      <c r="I590" s="274"/>
      <c r="J590" s="256"/>
      <c r="K590" s="256"/>
      <c r="L590" s="256"/>
      <c r="M590" s="256"/>
      <c r="N590" s="256"/>
      <c r="O590" s="256"/>
      <c r="P590" s="256"/>
      <c r="Q590" s="273"/>
      <c r="R590" s="256"/>
      <c r="S590" s="256"/>
      <c r="T590" s="256"/>
      <c r="U590" s="256"/>
      <c r="V590" s="256"/>
      <c r="W590" s="256"/>
      <c r="X590" s="256"/>
      <c r="Y590" s="256"/>
      <c r="Z590" s="256"/>
      <c r="AA590" s="256"/>
      <c r="AB590" s="256"/>
    </row>
    <row r="591" spans="1:28" ht="14.25" customHeight="1" x14ac:dyDescent="0.2">
      <c r="A591" s="256"/>
      <c r="B591" s="274"/>
      <c r="C591" s="275"/>
      <c r="D591" s="274"/>
      <c r="E591" s="274"/>
      <c r="F591" s="274"/>
      <c r="G591" s="274"/>
      <c r="H591" s="274"/>
      <c r="I591" s="274"/>
      <c r="J591" s="256"/>
      <c r="K591" s="256"/>
      <c r="L591" s="256"/>
      <c r="M591" s="256"/>
      <c r="N591" s="256"/>
      <c r="O591" s="256"/>
      <c r="P591" s="256"/>
      <c r="Q591" s="273"/>
      <c r="R591" s="256"/>
      <c r="S591" s="256"/>
      <c r="T591" s="256"/>
      <c r="U591" s="256"/>
      <c r="V591" s="256"/>
      <c r="W591" s="256"/>
      <c r="X591" s="256"/>
      <c r="Y591" s="256"/>
      <c r="Z591" s="256"/>
      <c r="AA591" s="256"/>
      <c r="AB591" s="256"/>
    </row>
    <row r="592" spans="1:28" ht="14.25" customHeight="1" x14ac:dyDescent="0.2">
      <c r="A592" s="256"/>
      <c r="B592" s="274"/>
      <c r="C592" s="275"/>
      <c r="D592" s="274"/>
      <c r="E592" s="274"/>
      <c r="F592" s="274"/>
      <c r="G592" s="274"/>
      <c r="H592" s="274"/>
      <c r="I592" s="274"/>
      <c r="J592" s="256"/>
      <c r="K592" s="256"/>
      <c r="L592" s="256"/>
      <c r="M592" s="256"/>
      <c r="N592" s="256"/>
      <c r="O592" s="256"/>
      <c r="P592" s="256"/>
      <c r="Q592" s="273"/>
      <c r="R592" s="256"/>
      <c r="S592" s="256"/>
      <c r="T592" s="256"/>
      <c r="U592" s="256"/>
      <c r="V592" s="256"/>
      <c r="W592" s="256"/>
      <c r="X592" s="256"/>
      <c r="Y592" s="256"/>
      <c r="Z592" s="256"/>
      <c r="AA592" s="256"/>
      <c r="AB592" s="256"/>
    </row>
    <row r="593" spans="1:28" ht="14.25" customHeight="1" x14ac:dyDescent="0.2">
      <c r="A593" s="256"/>
      <c r="B593" s="274"/>
      <c r="C593" s="275"/>
      <c r="D593" s="274"/>
      <c r="E593" s="274"/>
      <c r="F593" s="274"/>
      <c r="G593" s="274"/>
      <c r="H593" s="274"/>
      <c r="I593" s="274"/>
      <c r="J593" s="256"/>
      <c r="K593" s="256"/>
      <c r="L593" s="256"/>
      <c r="M593" s="256"/>
      <c r="N593" s="256"/>
      <c r="O593" s="256"/>
      <c r="P593" s="256"/>
      <c r="Q593" s="273"/>
      <c r="R593" s="256"/>
      <c r="S593" s="256"/>
      <c r="T593" s="256"/>
      <c r="U593" s="256"/>
      <c r="V593" s="256"/>
      <c r="W593" s="256"/>
      <c r="X593" s="256"/>
      <c r="Y593" s="256"/>
      <c r="Z593" s="256"/>
      <c r="AA593" s="256"/>
      <c r="AB593" s="256"/>
    </row>
    <row r="594" spans="1:28" ht="14.25" customHeight="1" x14ac:dyDescent="0.2">
      <c r="A594" s="256"/>
      <c r="B594" s="274"/>
      <c r="C594" s="275"/>
      <c r="D594" s="274"/>
      <c r="E594" s="274"/>
      <c r="F594" s="274"/>
      <c r="G594" s="274"/>
      <c r="H594" s="274"/>
      <c r="I594" s="274"/>
      <c r="J594" s="256"/>
      <c r="K594" s="256"/>
      <c r="L594" s="256"/>
      <c r="M594" s="256"/>
      <c r="N594" s="256"/>
      <c r="O594" s="256"/>
      <c r="P594" s="256"/>
      <c r="Q594" s="273"/>
      <c r="R594" s="256"/>
      <c r="S594" s="256"/>
      <c r="T594" s="256"/>
      <c r="U594" s="256"/>
      <c r="V594" s="256"/>
      <c r="W594" s="256"/>
      <c r="X594" s="256"/>
      <c r="Y594" s="256"/>
      <c r="Z594" s="256"/>
      <c r="AA594" s="256"/>
      <c r="AB594" s="256"/>
    </row>
    <row r="595" spans="1:28" ht="14.25" customHeight="1" x14ac:dyDescent="0.2">
      <c r="A595" s="256"/>
      <c r="B595" s="274"/>
      <c r="C595" s="275"/>
      <c r="D595" s="274"/>
      <c r="E595" s="274"/>
      <c r="F595" s="274"/>
      <c r="G595" s="274"/>
      <c r="H595" s="274"/>
      <c r="I595" s="274"/>
      <c r="J595" s="256"/>
      <c r="K595" s="256"/>
      <c r="L595" s="256"/>
      <c r="M595" s="256"/>
      <c r="N595" s="256"/>
      <c r="O595" s="256"/>
      <c r="P595" s="256"/>
      <c r="Q595" s="273"/>
      <c r="R595" s="256"/>
      <c r="S595" s="256"/>
      <c r="T595" s="256"/>
      <c r="U595" s="256"/>
      <c r="V595" s="256"/>
      <c r="W595" s="256"/>
      <c r="X595" s="256"/>
      <c r="Y595" s="256"/>
      <c r="Z595" s="256"/>
      <c r="AA595" s="256"/>
      <c r="AB595" s="256"/>
    </row>
    <row r="596" spans="1:28" ht="14.25" customHeight="1" x14ac:dyDescent="0.2">
      <c r="A596" s="256"/>
      <c r="B596" s="274"/>
      <c r="C596" s="275"/>
      <c r="D596" s="274"/>
      <c r="E596" s="274"/>
      <c r="F596" s="274"/>
      <c r="G596" s="274"/>
      <c r="H596" s="274"/>
      <c r="I596" s="274"/>
      <c r="J596" s="256"/>
      <c r="K596" s="256"/>
      <c r="L596" s="256"/>
      <c r="M596" s="256"/>
      <c r="N596" s="256"/>
      <c r="O596" s="256"/>
      <c r="P596" s="256"/>
      <c r="Q596" s="273"/>
      <c r="R596" s="256"/>
      <c r="S596" s="256"/>
      <c r="T596" s="256"/>
      <c r="U596" s="256"/>
      <c r="V596" s="256"/>
      <c r="W596" s="256"/>
      <c r="X596" s="256"/>
      <c r="Y596" s="256"/>
      <c r="Z596" s="256"/>
      <c r="AA596" s="256"/>
      <c r="AB596" s="256"/>
    </row>
    <row r="597" spans="1:28" ht="14.25" customHeight="1" x14ac:dyDescent="0.2">
      <c r="A597" s="256"/>
      <c r="B597" s="274"/>
      <c r="C597" s="275"/>
      <c r="D597" s="274"/>
      <c r="E597" s="274"/>
      <c r="F597" s="274"/>
      <c r="G597" s="274"/>
      <c r="H597" s="274"/>
      <c r="I597" s="274"/>
      <c r="J597" s="256"/>
      <c r="K597" s="256"/>
      <c r="L597" s="256"/>
      <c r="M597" s="256"/>
      <c r="N597" s="256"/>
      <c r="O597" s="256"/>
      <c r="P597" s="256"/>
      <c r="Q597" s="273"/>
      <c r="R597" s="256"/>
      <c r="S597" s="256"/>
      <c r="T597" s="256"/>
      <c r="U597" s="256"/>
      <c r="V597" s="256"/>
      <c r="W597" s="256"/>
      <c r="X597" s="256"/>
      <c r="Y597" s="256"/>
      <c r="Z597" s="256"/>
      <c r="AA597" s="256"/>
      <c r="AB597" s="256"/>
    </row>
    <row r="598" spans="1:28" ht="14.25" customHeight="1" x14ac:dyDescent="0.2">
      <c r="A598" s="256"/>
      <c r="B598" s="274"/>
      <c r="C598" s="275"/>
      <c r="D598" s="274"/>
      <c r="E598" s="274"/>
      <c r="F598" s="274"/>
      <c r="G598" s="274"/>
      <c r="H598" s="274"/>
      <c r="I598" s="274"/>
      <c r="J598" s="256"/>
      <c r="K598" s="256"/>
      <c r="L598" s="256"/>
      <c r="M598" s="256"/>
      <c r="N598" s="256"/>
      <c r="O598" s="256"/>
      <c r="P598" s="256"/>
      <c r="Q598" s="273"/>
      <c r="R598" s="256"/>
      <c r="S598" s="256"/>
      <c r="T598" s="256"/>
      <c r="U598" s="256"/>
      <c r="V598" s="256"/>
      <c r="W598" s="256"/>
      <c r="X598" s="256"/>
      <c r="Y598" s="256"/>
      <c r="Z598" s="256"/>
      <c r="AA598" s="256"/>
      <c r="AB598" s="256"/>
    </row>
    <row r="599" spans="1:28" ht="14.25" customHeight="1" x14ac:dyDescent="0.2">
      <c r="A599" s="256"/>
      <c r="B599" s="274"/>
      <c r="C599" s="275"/>
      <c r="D599" s="274"/>
      <c r="E599" s="274"/>
      <c r="F599" s="274"/>
      <c r="G599" s="274"/>
      <c r="H599" s="274"/>
      <c r="I599" s="274"/>
      <c r="J599" s="256"/>
      <c r="K599" s="256"/>
      <c r="L599" s="256"/>
      <c r="M599" s="256"/>
      <c r="N599" s="256"/>
      <c r="O599" s="256"/>
      <c r="P599" s="256"/>
      <c r="Q599" s="273"/>
      <c r="R599" s="256"/>
      <c r="S599" s="256"/>
      <c r="T599" s="256"/>
      <c r="U599" s="256"/>
      <c r="V599" s="256"/>
      <c r="W599" s="256"/>
      <c r="X599" s="256"/>
      <c r="Y599" s="256"/>
      <c r="Z599" s="256"/>
      <c r="AA599" s="256"/>
      <c r="AB599" s="256"/>
    </row>
    <row r="600" spans="1:28" ht="14.25" customHeight="1" x14ac:dyDescent="0.2">
      <c r="A600" s="256"/>
      <c r="B600" s="274"/>
      <c r="C600" s="275"/>
      <c r="D600" s="274"/>
      <c r="E600" s="274"/>
      <c r="F600" s="274"/>
      <c r="G600" s="274"/>
      <c r="H600" s="274"/>
      <c r="I600" s="274"/>
      <c r="J600" s="256"/>
      <c r="K600" s="256"/>
      <c r="L600" s="256"/>
      <c r="M600" s="256"/>
      <c r="N600" s="256"/>
      <c r="O600" s="256"/>
      <c r="P600" s="256"/>
      <c r="Q600" s="273"/>
      <c r="R600" s="256"/>
      <c r="S600" s="256"/>
      <c r="T600" s="256"/>
      <c r="U600" s="256"/>
      <c r="V600" s="256"/>
      <c r="W600" s="256"/>
      <c r="X600" s="256"/>
      <c r="Y600" s="256"/>
      <c r="Z600" s="256"/>
      <c r="AA600" s="256"/>
      <c r="AB600" s="256"/>
    </row>
    <row r="601" spans="1:28" ht="14.25" customHeight="1" x14ac:dyDescent="0.2">
      <c r="A601" s="256"/>
      <c r="B601" s="274"/>
      <c r="C601" s="275"/>
      <c r="D601" s="274"/>
      <c r="E601" s="274"/>
      <c r="F601" s="274"/>
      <c r="G601" s="274"/>
      <c r="H601" s="274"/>
      <c r="I601" s="274"/>
      <c r="J601" s="256"/>
      <c r="K601" s="256"/>
      <c r="L601" s="256"/>
      <c r="M601" s="256"/>
      <c r="N601" s="256"/>
      <c r="O601" s="256"/>
      <c r="P601" s="256"/>
      <c r="Q601" s="273"/>
      <c r="R601" s="256"/>
      <c r="S601" s="256"/>
      <c r="T601" s="256"/>
      <c r="U601" s="256"/>
      <c r="V601" s="256"/>
      <c r="W601" s="256"/>
      <c r="X601" s="256"/>
      <c r="Y601" s="256"/>
      <c r="Z601" s="256"/>
      <c r="AA601" s="256"/>
      <c r="AB601" s="256"/>
    </row>
    <row r="602" spans="1:28" ht="14.25" customHeight="1" x14ac:dyDescent="0.2">
      <c r="A602" s="256"/>
      <c r="B602" s="274"/>
      <c r="C602" s="275"/>
      <c r="D602" s="274"/>
      <c r="E602" s="274"/>
      <c r="F602" s="274"/>
      <c r="G602" s="274"/>
      <c r="H602" s="274"/>
      <c r="I602" s="274"/>
      <c r="J602" s="256"/>
      <c r="K602" s="256"/>
      <c r="L602" s="256"/>
      <c r="M602" s="256"/>
      <c r="N602" s="256"/>
      <c r="O602" s="256"/>
      <c r="P602" s="256"/>
      <c r="Q602" s="273"/>
      <c r="R602" s="256"/>
      <c r="S602" s="256"/>
      <c r="T602" s="256"/>
      <c r="U602" s="256"/>
      <c r="V602" s="256"/>
      <c r="W602" s="256"/>
      <c r="X602" s="256"/>
      <c r="Y602" s="256"/>
      <c r="Z602" s="256"/>
      <c r="AA602" s="256"/>
      <c r="AB602" s="256"/>
    </row>
    <row r="603" spans="1:28" ht="14.25" customHeight="1" x14ac:dyDescent="0.2">
      <c r="A603" s="256"/>
      <c r="B603" s="274"/>
      <c r="C603" s="275"/>
      <c r="D603" s="274"/>
      <c r="E603" s="274"/>
      <c r="F603" s="274"/>
      <c r="G603" s="274"/>
      <c r="H603" s="274"/>
      <c r="I603" s="274"/>
      <c r="J603" s="256"/>
      <c r="K603" s="256"/>
      <c r="L603" s="256"/>
      <c r="M603" s="256"/>
      <c r="N603" s="256"/>
      <c r="O603" s="256"/>
      <c r="P603" s="256"/>
      <c r="Q603" s="273"/>
      <c r="R603" s="256"/>
      <c r="S603" s="256"/>
      <c r="T603" s="256"/>
      <c r="U603" s="256"/>
      <c r="V603" s="256"/>
      <c r="W603" s="256"/>
      <c r="X603" s="256"/>
      <c r="Y603" s="256"/>
      <c r="Z603" s="256"/>
      <c r="AA603" s="256"/>
      <c r="AB603" s="256"/>
    </row>
    <row r="604" spans="1:28" ht="14.25" customHeight="1" x14ac:dyDescent="0.2">
      <c r="A604" s="256"/>
      <c r="B604" s="274"/>
      <c r="C604" s="275"/>
      <c r="D604" s="274"/>
      <c r="E604" s="274"/>
      <c r="F604" s="274"/>
      <c r="G604" s="274"/>
      <c r="H604" s="274"/>
      <c r="I604" s="274"/>
      <c r="J604" s="256"/>
      <c r="K604" s="256"/>
      <c r="L604" s="256"/>
      <c r="M604" s="256"/>
      <c r="N604" s="256"/>
      <c r="O604" s="256"/>
      <c r="P604" s="256"/>
      <c r="Q604" s="273"/>
      <c r="R604" s="256"/>
      <c r="S604" s="256"/>
      <c r="T604" s="256"/>
      <c r="U604" s="256"/>
      <c r="V604" s="256"/>
      <c r="W604" s="256"/>
      <c r="X604" s="256"/>
      <c r="Y604" s="256"/>
      <c r="Z604" s="256"/>
      <c r="AA604" s="256"/>
      <c r="AB604" s="256"/>
    </row>
    <row r="605" spans="1:28" ht="14.25" customHeight="1" x14ac:dyDescent="0.2">
      <c r="A605" s="256"/>
      <c r="B605" s="274"/>
      <c r="C605" s="275"/>
      <c r="D605" s="274"/>
      <c r="E605" s="274"/>
      <c r="F605" s="274"/>
      <c r="G605" s="274"/>
      <c r="H605" s="274"/>
      <c r="I605" s="274"/>
      <c r="J605" s="256"/>
      <c r="K605" s="256"/>
      <c r="L605" s="256"/>
      <c r="M605" s="256"/>
      <c r="N605" s="256"/>
      <c r="O605" s="256"/>
      <c r="P605" s="256"/>
      <c r="Q605" s="273"/>
      <c r="R605" s="256"/>
      <c r="S605" s="256"/>
      <c r="T605" s="256"/>
      <c r="U605" s="256"/>
      <c r="V605" s="256"/>
      <c r="W605" s="256"/>
      <c r="X605" s="256"/>
      <c r="Y605" s="256"/>
      <c r="Z605" s="256"/>
      <c r="AA605" s="256"/>
      <c r="AB605" s="256"/>
    </row>
    <row r="606" spans="1:28" ht="14.25" customHeight="1" x14ac:dyDescent="0.2">
      <c r="A606" s="256"/>
      <c r="B606" s="274"/>
      <c r="C606" s="275"/>
      <c r="D606" s="274"/>
      <c r="E606" s="274"/>
      <c r="F606" s="274"/>
      <c r="G606" s="274"/>
      <c r="H606" s="274"/>
      <c r="I606" s="274"/>
      <c r="J606" s="256"/>
      <c r="K606" s="256"/>
      <c r="L606" s="256"/>
      <c r="M606" s="256"/>
      <c r="N606" s="256"/>
      <c r="O606" s="256"/>
      <c r="P606" s="256"/>
      <c r="Q606" s="273"/>
      <c r="R606" s="256"/>
      <c r="S606" s="256"/>
      <c r="T606" s="256"/>
      <c r="U606" s="256"/>
      <c r="V606" s="256"/>
      <c r="W606" s="256"/>
      <c r="X606" s="256"/>
      <c r="Y606" s="256"/>
      <c r="Z606" s="256"/>
      <c r="AA606" s="256"/>
      <c r="AB606" s="256"/>
    </row>
    <row r="607" spans="1:28" ht="14.25" customHeight="1" x14ac:dyDescent="0.2">
      <c r="A607" s="256"/>
      <c r="B607" s="274"/>
      <c r="C607" s="275"/>
      <c r="D607" s="274"/>
      <c r="E607" s="274"/>
      <c r="F607" s="274"/>
      <c r="G607" s="274"/>
      <c r="H607" s="274"/>
      <c r="I607" s="274"/>
      <c r="J607" s="256"/>
      <c r="K607" s="256"/>
      <c r="L607" s="256"/>
      <c r="M607" s="256"/>
      <c r="N607" s="256"/>
      <c r="O607" s="256"/>
      <c r="P607" s="256"/>
      <c r="Q607" s="273"/>
      <c r="R607" s="256"/>
      <c r="S607" s="256"/>
      <c r="T607" s="256"/>
      <c r="U607" s="256"/>
      <c r="V607" s="256"/>
      <c r="W607" s="256"/>
      <c r="X607" s="256"/>
      <c r="Y607" s="256"/>
      <c r="Z607" s="256"/>
      <c r="AA607" s="256"/>
      <c r="AB607" s="256"/>
    </row>
    <row r="608" spans="1:28" ht="14.25" customHeight="1" x14ac:dyDescent="0.2">
      <c r="A608" s="256"/>
      <c r="B608" s="274"/>
      <c r="C608" s="275"/>
      <c r="D608" s="274"/>
      <c r="E608" s="274"/>
      <c r="F608" s="274"/>
      <c r="G608" s="274"/>
      <c r="H608" s="274"/>
      <c r="I608" s="274"/>
      <c r="J608" s="256"/>
      <c r="K608" s="256"/>
      <c r="L608" s="256"/>
      <c r="M608" s="256"/>
      <c r="N608" s="256"/>
      <c r="O608" s="256"/>
      <c r="P608" s="256"/>
      <c r="Q608" s="273"/>
      <c r="R608" s="256"/>
      <c r="S608" s="256"/>
      <c r="T608" s="256"/>
      <c r="U608" s="256"/>
      <c r="V608" s="256"/>
      <c r="W608" s="256"/>
      <c r="X608" s="256"/>
      <c r="Y608" s="256"/>
      <c r="Z608" s="256"/>
      <c r="AA608" s="256"/>
      <c r="AB608" s="256"/>
    </row>
    <row r="609" spans="1:28" ht="14.25" customHeight="1" x14ac:dyDescent="0.2">
      <c r="A609" s="256"/>
      <c r="B609" s="274"/>
      <c r="C609" s="275"/>
      <c r="D609" s="274"/>
      <c r="E609" s="274"/>
      <c r="F609" s="274"/>
      <c r="G609" s="274"/>
      <c r="H609" s="274"/>
      <c r="I609" s="274"/>
      <c r="J609" s="256"/>
      <c r="K609" s="256"/>
      <c r="L609" s="256"/>
      <c r="M609" s="256"/>
      <c r="N609" s="256"/>
      <c r="O609" s="256"/>
      <c r="P609" s="256"/>
      <c r="Q609" s="273"/>
      <c r="R609" s="256"/>
      <c r="S609" s="256"/>
      <c r="T609" s="256"/>
      <c r="U609" s="256"/>
      <c r="V609" s="256"/>
      <c r="W609" s="256"/>
      <c r="X609" s="256"/>
      <c r="Y609" s="256"/>
      <c r="Z609" s="256"/>
      <c r="AA609" s="256"/>
      <c r="AB609" s="256"/>
    </row>
    <row r="610" spans="1:28" ht="14.25" customHeight="1" x14ac:dyDescent="0.2">
      <c r="A610" s="256"/>
      <c r="B610" s="274"/>
      <c r="C610" s="275"/>
      <c r="D610" s="274"/>
      <c r="E610" s="274"/>
      <c r="F610" s="274"/>
      <c r="G610" s="274"/>
      <c r="H610" s="274"/>
      <c r="I610" s="274"/>
      <c r="J610" s="256"/>
      <c r="K610" s="256"/>
      <c r="L610" s="256"/>
      <c r="M610" s="256"/>
      <c r="N610" s="256"/>
      <c r="O610" s="256"/>
      <c r="P610" s="256"/>
      <c r="Q610" s="273"/>
      <c r="R610" s="256"/>
      <c r="S610" s="256"/>
      <c r="T610" s="256"/>
      <c r="U610" s="256"/>
      <c r="V610" s="256"/>
      <c r="W610" s="256"/>
      <c r="X610" s="256"/>
      <c r="Y610" s="256"/>
      <c r="Z610" s="256"/>
      <c r="AA610" s="256"/>
      <c r="AB610" s="256"/>
    </row>
    <row r="611" spans="1:28" ht="14.25" customHeight="1" x14ac:dyDescent="0.2">
      <c r="A611" s="256"/>
      <c r="B611" s="274"/>
      <c r="C611" s="275"/>
      <c r="D611" s="274"/>
      <c r="E611" s="274"/>
      <c r="F611" s="274"/>
      <c r="G611" s="274"/>
      <c r="H611" s="274"/>
      <c r="I611" s="274"/>
      <c r="J611" s="256"/>
      <c r="K611" s="256"/>
      <c r="L611" s="256"/>
      <c r="M611" s="256"/>
      <c r="N611" s="256"/>
      <c r="O611" s="256"/>
      <c r="P611" s="256"/>
      <c r="Q611" s="273"/>
      <c r="R611" s="256"/>
      <c r="S611" s="256"/>
      <c r="T611" s="256"/>
      <c r="U611" s="256"/>
      <c r="V611" s="256"/>
      <c r="W611" s="256"/>
      <c r="X611" s="256"/>
      <c r="Y611" s="256"/>
      <c r="Z611" s="256"/>
      <c r="AA611" s="256"/>
      <c r="AB611" s="256"/>
    </row>
    <row r="612" spans="1:28" ht="14.25" customHeight="1" x14ac:dyDescent="0.2">
      <c r="A612" s="256"/>
      <c r="B612" s="274"/>
      <c r="C612" s="275"/>
      <c r="D612" s="274"/>
      <c r="E612" s="274"/>
      <c r="F612" s="274"/>
      <c r="G612" s="274"/>
      <c r="H612" s="274"/>
      <c r="I612" s="274"/>
      <c r="J612" s="256"/>
      <c r="K612" s="256"/>
      <c r="L612" s="256"/>
      <c r="M612" s="256"/>
      <c r="N612" s="256"/>
      <c r="O612" s="256"/>
      <c r="P612" s="256"/>
      <c r="Q612" s="273"/>
      <c r="R612" s="256"/>
      <c r="S612" s="256"/>
      <c r="T612" s="256"/>
      <c r="U612" s="256"/>
      <c r="V612" s="256"/>
      <c r="W612" s="256"/>
      <c r="X612" s="256"/>
      <c r="Y612" s="256"/>
      <c r="Z612" s="256"/>
      <c r="AA612" s="256"/>
      <c r="AB612" s="256"/>
    </row>
    <row r="613" spans="1:28" ht="14.25" customHeight="1" x14ac:dyDescent="0.2">
      <c r="A613" s="256"/>
      <c r="B613" s="274"/>
      <c r="C613" s="275"/>
      <c r="D613" s="274"/>
      <c r="E613" s="274"/>
      <c r="F613" s="274"/>
      <c r="G613" s="274"/>
      <c r="H613" s="274"/>
      <c r="I613" s="274"/>
      <c r="J613" s="256"/>
      <c r="K613" s="256"/>
      <c r="L613" s="256"/>
      <c r="M613" s="256"/>
      <c r="N613" s="256"/>
      <c r="O613" s="256"/>
      <c r="P613" s="256"/>
      <c r="Q613" s="273"/>
      <c r="R613" s="256"/>
      <c r="S613" s="256"/>
      <c r="T613" s="256"/>
      <c r="U613" s="256"/>
      <c r="V613" s="256"/>
      <c r="W613" s="256"/>
      <c r="X613" s="256"/>
      <c r="Y613" s="256"/>
      <c r="Z613" s="256"/>
      <c r="AA613" s="256"/>
      <c r="AB613" s="256"/>
    </row>
    <row r="614" spans="1:28" ht="14.25" customHeight="1" x14ac:dyDescent="0.2">
      <c r="A614" s="256"/>
      <c r="B614" s="274"/>
      <c r="C614" s="275"/>
      <c r="D614" s="274"/>
      <c r="E614" s="274"/>
      <c r="F614" s="274"/>
      <c r="G614" s="274"/>
      <c r="H614" s="274"/>
      <c r="I614" s="274"/>
      <c r="J614" s="256"/>
      <c r="K614" s="256"/>
      <c r="L614" s="256"/>
      <c r="M614" s="256"/>
      <c r="N614" s="256"/>
      <c r="O614" s="256"/>
      <c r="P614" s="256"/>
      <c r="Q614" s="273"/>
      <c r="R614" s="256"/>
      <c r="S614" s="256"/>
      <c r="T614" s="256"/>
      <c r="U614" s="256"/>
      <c r="V614" s="256"/>
      <c r="W614" s="256"/>
      <c r="X614" s="256"/>
      <c r="Y614" s="256"/>
      <c r="Z614" s="256"/>
      <c r="AA614" s="256"/>
      <c r="AB614" s="256"/>
    </row>
    <row r="615" spans="1:28" ht="14.25" customHeight="1" x14ac:dyDescent="0.2">
      <c r="A615" s="256"/>
      <c r="B615" s="274"/>
      <c r="C615" s="275"/>
      <c r="D615" s="274"/>
      <c r="E615" s="274"/>
      <c r="F615" s="274"/>
      <c r="G615" s="274"/>
      <c r="H615" s="274"/>
      <c r="I615" s="274"/>
      <c r="J615" s="256"/>
      <c r="K615" s="256"/>
      <c r="L615" s="256"/>
      <c r="M615" s="256"/>
      <c r="N615" s="256"/>
      <c r="O615" s="256"/>
      <c r="P615" s="256"/>
      <c r="Q615" s="273"/>
      <c r="R615" s="256"/>
      <c r="S615" s="256"/>
      <c r="T615" s="256"/>
      <c r="U615" s="256"/>
      <c r="V615" s="256"/>
      <c r="W615" s="256"/>
      <c r="X615" s="256"/>
      <c r="Y615" s="256"/>
      <c r="Z615" s="256"/>
      <c r="AA615" s="256"/>
      <c r="AB615" s="256"/>
    </row>
    <row r="616" spans="1:28" ht="14.25" customHeight="1" x14ac:dyDescent="0.2">
      <c r="A616" s="256"/>
      <c r="B616" s="274"/>
      <c r="C616" s="275"/>
      <c r="D616" s="274"/>
      <c r="E616" s="274"/>
      <c r="F616" s="274"/>
      <c r="G616" s="274"/>
      <c r="H616" s="274"/>
      <c r="I616" s="274"/>
      <c r="J616" s="256"/>
      <c r="K616" s="256"/>
      <c r="L616" s="256"/>
      <c r="M616" s="256"/>
      <c r="N616" s="256"/>
      <c r="O616" s="256"/>
      <c r="P616" s="256"/>
      <c r="Q616" s="273"/>
      <c r="R616" s="256"/>
      <c r="S616" s="256"/>
      <c r="T616" s="256"/>
      <c r="U616" s="256"/>
      <c r="V616" s="256"/>
      <c r="W616" s="256"/>
      <c r="X616" s="256"/>
      <c r="Y616" s="256"/>
      <c r="Z616" s="256"/>
      <c r="AA616" s="256"/>
      <c r="AB616" s="256"/>
    </row>
    <row r="617" spans="1:28" ht="14.25" customHeight="1" x14ac:dyDescent="0.2">
      <c r="A617" s="256"/>
      <c r="B617" s="274"/>
      <c r="C617" s="275"/>
      <c r="D617" s="274"/>
      <c r="E617" s="274"/>
      <c r="F617" s="274"/>
      <c r="G617" s="274"/>
      <c r="H617" s="274"/>
      <c r="I617" s="274"/>
      <c r="J617" s="256"/>
      <c r="K617" s="256"/>
      <c r="L617" s="256"/>
      <c r="M617" s="256"/>
      <c r="N617" s="256"/>
      <c r="O617" s="256"/>
      <c r="P617" s="256"/>
      <c r="Q617" s="273"/>
      <c r="R617" s="256"/>
      <c r="S617" s="256"/>
      <c r="T617" s="256"/>
      <c r="U617" s="256"/>
      <c r="V617" s="256"/>
      <c r="W617" s="256"/>
      <c r="X617" s="256"/>
      <c r="Y617" s="256"/>
      <c r="Z617" s="256"/>
      <c r="AA617" s="256"/>
      <c r="AB617" s="256"/>
    </row>
    <row r="618" spans="1:28" ht="14.25" customHeight="1" x14ac:dyDescent="0.2">
      <c r="A618" s="256"/>
      <c r="B618" s="274"/>
      <c r="C618" s="275"/>
      <c r="D618" s="274"/>
      <c r="E618" s="274"/>
      <c r="F618" s="274"/>
      <c r="G618" s="274"/>
      <c r="H618" s="274"/>
      <c r="I618" s="274"/>
      <c r="J618" s="256"/>
      <c r="K618" s="256"/>
      <c r="L618" s="256"/>
      <c r="M618" s="256"/>
      <c r="N618" s="256"/>
      <c r="O618" s="256"/>
      <c r="P618" s="256"/>
      <c r="Q618" s="273"/>
      <c r="R618" s="256"/>
      <c r="S618" s="256"/>
      <c r="T618" s="256"/>
      <c r="U618" s="256"/>
      <c r="V618" s="256"/>
      <c r="W618" s="256"/>
      <c r="X618" s="256"/>
      <c r="Y618" s="256"/>
      <c r="Z618" s="256"/>
      <c r="AA618" s="256"/>
      <c r="AB618" s="256"/>
    </row>
    <row r="619" spans="1:28" ht="14.25" customHeight="1" x14ac:dyDescent="0.2">
      <c r="A619" s="256"/>
      <c r="B619" s="274"/>
      <c r="C619" s="275"/>
      <c r="D619" s="274"/>
      <c r="E619" s="274"/>
      <c r="F619" s="274"/>
      <c r="G619" s="274"/>
      <c r="H619" s="274"/>
      <c r="I619" s="274"/>
      <c r="J619" s="256"/>
      <c r="K619" s="256"/>
      <c r="L619" s="256"/>
      <c r="M619" s="256"/>
      <c r="N619" s="256"/>
      <c r="O619" s="256"/>
      <c r="P619" s="256"/>
      <c r="Q619" s="273"/>
      <c r="R619" s="256"/>
      <c r="S619" s="256"/>
      <c r="T619" s="256"/>
      <c r="U619" s="256"/>
      <c r="V619" s="256"/>
      <c r="W619" s="256"/>
      <c r="X619" s="256"/>
      <c r="Y619" s="256"/>
      <c r="Z619" s="256"/>
      <c r="AA619" s="256"/>
      <c r="AB619" s="256"/>
    </row>
    <row r="620" spans="1:28" ht="14.25" customHeight="1" x14ac:dyDescent="0.2">
      <c r="A620" s="256"/>
      <c r="B620" s="274"/>
      <c r="C620" s="275"/>
      <c r="D620" s="274"/>
      <c r="E620" s="274"/>
      <c r="F620" s="274"/>
      <c r="G620" s="274"/>
      <c r="H620" s="274"/>
      <c r="I620" s="274"/>
      <c r="J620" s="256"/>
      <c r="K620" s="256"/>
      <c r="L620" s="256"/>
      <c r="M620" s="256"/>
      <c r="N620" s="256"/>
      <c r="O620" s="256"/>
      <c r="P620" s="256"/>
      <c r="Q620" s="273"/>
      <c r="R620" s="256"/>
      <c r="S620" s="256"/>
      <c r="T620" s="256"/>
      <c r="U620" s="256"/>
      <c r="V620" s="256"/>
      <c r="W620" s="256"/>
      <c r="X620" s="256"/>
      <c r="Y620" s="256"/>
      <c r="Z620" s="256"/>
      <c r="AA620" s="256"/>
      <c r="AB620" s="256"/>
    </row>
    <row r="621" spans="1:28" ht="14.25" customHeight="1" x14ac:dyDescent="0.2">
      <c r="A621" s="256"/>
      <c r="B621" s="274"/>
      <c r="C621" s="275"/>
      <c r="D621" s="274"/>
      <c r="E621" s="274"/>
      <c r="F621" s="274"/>
      <c r="G621" s="274"/>
      <c r="H621" s="274"/>
      <c r="I621" s="274"/>
      <c r="J621" s="256"/>
      <c r="K621" s="256"/>
      <c r="L621" s="256"/>
      <c r="M621" s="256"/>
      <c r="N621" s="256"/>
      <c r="O621" s="256"/>
      <c r="P621" s="256"/>
      <c r="Q621" s="273"/>
      <c r="R621" s="256"/>
      <c r="S621" s="256"/>
      <c r="T621" s="256"/>
      <c r="U621" s="256"/>
      <c r="V621" s="256"/>
      <c r="W621" s="256"/>
      <c r="X621" s="256"/>
      <c r="Y621" s="256"/>
      <c r="Z621" s="256"/>
      <c r="AA621" s="256"/>
      <c r="AB621" s="256"/>
    </row>
    <row r="622" spans="1:28" ht="14.25" customHeight="1" x14ac:dyDescent="0.2">
      <c r="A622" s="256"/>
      <c r="B622" s="274"/>
      <c r="C622" s="275"/>
      <c r="D622" s="274"/>
      <c r="E622" s="274"/>
      <c r="F622" s="274"/>
      <c r="G622" s="274"/>
      <c r="H622" s="274"/>
      <c r="I622" s="274"/>
      <c r="J622" s="256"/>
      <c r="K622" s="256"/>
      <c r="L622" s="256"/>
      <c r="M622" s="256"/>
      <c r="N622" s="256"/>
      <c r="O622" s="256"/>
      <c r="P622" s="256"/>
      <c r="Q622" s="273"/>
      <c r="R622" s="256"/>
      <c r="S622" s="256"/>
      <c r="T622" s="256"/>
      <c r="U622" s="256"/>
      <c r="V622" s="256"/>
      <c r="W622" s="256"/>
      <c r="X622" s="256"/>
      <c r="Y622" s="256"/>
      <c r="Z622" s="256"/>
      <c r="AA622" s="256"/>
      <c r="AB622" s="256"/>
    </row>
    <row r="623" spans="1:28" ht="14.25" customHeight="1" x14ac:dyDescent="0.2">
      <c r="A623" s="256"/>
      <c r="B623" s="274"/>
      <c r="C623" s="275"/>
      <c r="D623" s="274"/>
      <c r="E623" s="274"/>
      <c r="F623" s="274"/>
      <c r="G623" s="274"/>
      <c r="H623" s="274"/>
      <c r="I623" s="274"/>
      <c r="J623" s="256"/>
      <c r="K623" s="256"/>
      <c r="L623" s="256"/>
      <c r="M623" s="256"/>
      <c r="N623" s="256"/>
      <c r="O623" s="256"/>
      <c r="P623" s="256"/>
      <c r="Q623" s="273"/>
      <c r="R623" s="256"/>
      <c r="S623" s="256"/>
      <c r="T623" s="256"/>
      <c r="U623" s="256"/>
      <c r="V623" s="256"/>
      <c r="W623" s="256"/>
      <c r="X623" s="256"/>
      <c r="Y623" s="256"/>
      <c r="Z623" s="256"/>
      <c r="AA623" s="256"/>
      <c r="AB623" s="256"/>
    </row>
    <row r="624" spans="1:28" ht="14.25" customHeight="1" x14ac:dyDescent="0.2">
      <c r="A624" s="256"/>
      <c r="B624" s="274"/>
      <c r="C624" s="275"/>
      <c r="D624" s="274"/>
      <c r="E624" s="274"/>
      <c r="F624" s="274"/>
      <c r="G624" s="274"/>
      <c r="H624" s="274"/>
      <c r="I624" s="274"/>
      <c r="J624" s="256"/>
      <c r="K624" s="256"/>
      <c r="L624" s="256"/>
      <c r="M624" s="256"/>
      <c r="N624" s="256"/>
      <c r="O624" s="256"/>
      <c r="P624" s="256"/>
      <c r="Q624" s="273"/>
      <c r="R624" s="256"/>
      <c r="S624" s="256"/>
      <c r="T624" s="256"/>
      <c r="U624" s="256"/>
      <c r="V624" s="256"/>
      <c r="W624" s="256"/>
      <c r="X624" s="256"/>
      <c r="Y624" s="256"/>
      <c r="Z624" s="256"/>
      <c r="AA624" s="256"/>
      <c r="AB624" s="256"/>
    </row>
    <row r="625" spans="1:28" ht="14.25" customHeight="1" x14ac:dyDescent="0.2">
      <c r="A625" s="256"/>
      <c r="B625" s="274"/>
      <c r="C625" s="275"/>
      <c r="D625" s="274"/>
      <c r="E625" s="274"/>
      <c r="F625" s="274"/>
      <c r="G625" s="274"/>
      <c r="H625" s="274"/>
      <c r="I625" s="274"/>
      <c r="J625" s="256"/>
      <c r="K625" s="256"/>
      <c r="L625" s="256"/>
      <c r="M625" s="256"/>
      <c r="N625" s="256"/>
      <c r="O625" s="256"/>
      <c r="P625" s="256"/>
      <c r="Q625" s="273"/>
      <c r="R625" s="256"/>
      <c r="S625" s="256"/>
      <c r="T625" s="256"/>
      <c r="U625" s="256"/>
      <c r="V625" s="256"/>
      <c r="W625" s="256"/>
      <c r="X625" s="256"/>
      <c r="Y625" s="256"/>
      <c r="Z625" s="256"/>
      <c r="AA625" s="256"/>
      <c r="AB625" s="256"/>
    </row>
    <row r="626" spans="1:28" ht="14.25" customHeight="1" x14ac:dyDescent="0.2">
      <c r="A626" s="256"/>
      <c r="B626" s="274"/>
      <c r="C626" s="275"/>
      <c r="D626" s="274"/>
      <c r="E626" s="274"/>
      <c r="F626" s="274"/>
      <c r="G626" s="274"/>
      <c r="H626" s="274"/>
      <c r="I626" s="274"/>
      <c r="J626" s="256"/>
      <c r="K626" s="256"/>
      <c r="L626" s="256"/>
      <c r="M626" s="256"/>
      <c r="N626" s="256"/>
      <c r="O626" s="256"/>
      <c r="P626" s="256"/>
      <c r="Q626" s="273"/>
      <c r="R626" s="256"/>
      <c r="S626" s="256"/>
      <c r="T626" s="256"/>
      <c r="U626" s="256"/>
      <c r="V626" s="256"/>
      <c r="W626" s="256"/>
      <c r="X626" s="256"/>
      <c r="Y626" s="256"/>
      <c r="Z626" s="256"/>
      <c r="AA626" s="256"/>
      <c r="AB626" s="256"/>
    </row>
    <row r="627" spans="1:28" ht="14.25" customHeight="1" x14ac:dyDescent="0.2">
      <c r="A627" s="256"/>
      <c r="B627" s="274"/>
      <c r="C627" s="275"/>
      <c r="D627" s="274"/>
      <c r="E627" s="274"/>
      <c r="F627" s="274"/>
      <c r="G627" s="274"/>
      <c r="H627" s="274"/>
      <c r="I627" s="274"/>
      <c r="J627" s="256"/>
      <c r="K627" s="256"/>
      <c r="L627" s="256"/>
      <c r="M627" s="256"/>
      <c r="N627" s="256"/>
      <c r="O627" s="256"/>
      <c r="P627" s="256"/>
      <c r="Q627" s="273"/>
      <c r="R627" s="256"/>
      <c r="S627" s="256"/>
      <c r="T627" s="256"/>
      <c r="U627" s="256"/>
      <c r="V627" s="256"/>
      <c r="W627" s="256"/>
      <c r="X627" s="256"/>
      <c r="Y627" s="256"/>
      <c r="Z627" s="256"/>
      <c r="AA627" s="256"/>
      <c r="AB627" s="256"/>
    </row>
    <row r="628" spans="1:28" ht="14.25" customHeight="1" x14ac:dyDescent="0.2">
      <c r="A628" s="256"/>
      <c r="B628" s="274"/>
      <c r="C628" s="275"/>
      <c r="D628" s="274"/>
      <c r="E628" s="274"/>
      <c r="F628" s="274"/>
      <c r="G628" s="274"/>
      <c r="H628" s="274"/>
      <c r="I628" s="274"/>
      <c r="J628" s="256"/>
      <c r="K628" s="256"/>
      <c r="L628" s="256"/>
      <c r="M628" s="256"/>
      <c r="N628" s="256"/>
      <c r="O628" s="256"/>
      <c r="P628" s="256"/>
      <c r="Q628" s="273"/>
      <c r="R628" s="256"/>
      <c r="S628" s="256"/>
      <c r="T628" s="256"/>
      <c r="U628" s="256"/>
      <c r="V628" s="256"/>
      <c r="W628" s="256"/>
      <c r="X628" s="256"/>
      <c r="Y628" s="256"/>
      <c r="Z628" s="256"/>
      <c r="AA628" s="256"/>
      <c r="AB628" s="256"/>
    </row>
    <row r="629" spans="1:28" ht="14.25" customHeight="1" x14ac:dyDescent="0.2">
      <c r="A629" s="256"/>
      <c r="B629" s="274"/>
      <c r="C629" s="275"/>
      <c r="D629" s="274"/>
      <c r="E629" s="274"/>
      <c r="F629" s="274"/>
      <c r="G629" s="274"/>
      <c r="H629" s="274"/>
      <c r="I629" s="274"/>
      <c r="J629" s="256"/>
      <c r="K629" s="256"/>
      <c r="L629" s="256"/>
      <c r="M629" s="256"/>
      <c r="N629" s="256"/>
      <c r="O629" s="256"/>
      <c r="P629" s="256"/>
      <c r="Q629" s="273"/>
      <c r="R629" s="256"/>
      <c r="S629" s="256"/>
      <c r="T629" s="256"/>
      <c r="U629" s="256"/>
      <c r="V629" s="256"/>
      <c r="W629" s="256"/>
      <c r="X629" s="256"/>
      <c r="Y629" s="256"/>
      <c r="Z629" s="256"/>
      <c r="AA629" s="256"/>
      <c r="AB629" s="256"/>
    </row>
    <row r="630" spans="1:28" ht="14.25" customHeight="1" x14ac:dyDescent="0.2">
      <c r="A630" s="256"/>
      <c r="B630" s="274"/>
      <c r="C630" s="275"/>
      <c r="D630" s="274"/>
      <c r="E630" s="274"/>
      <c r="F630" s="274"/>
      <c r="G630" s="274"/>
      <c r="H630" s="274"/>
      <c r="I630" s="274"/>
      <c r="J630" s="256"/>
      <c r="K630" s="256"/>
      <c r="L630" s="256"/>
      <c r="M630" s="256"/>
      <c r="N630" s="256"/>
      <c r="O630" s="256"/>
      <c r="P630" s="256"/>
      <c r="Q630" s="273"/>
      <c r="R630" s="256"/>
      <c r="S630" s="256"/>
      <c r="T630" s="256"/>
      <c r="U630" s="256"/>
      <c r="V630" s="256"/>
      <c r="W630" s="256"/>
      <c r="X630" s="256"/>
      <c r="Y630" s="256"/>
      <c r="Z630" s="256"/>
      <c r="AA630" s="256"/>
      <c r="AB630" s="256"/>
    </row>
    <row r="631" spans="1:28" ht="14.25" customHeight="1" x14ac:dyDescent="0.2">
      <c r="A631" s="256"/>
      <c r="B631" s="274"/>
      <c r="C631" s="275"/>
      <c r="D631" s="274"/>
      <c r="E631" s="274"/>
      <c r="F631" s="274"/>
      <c r="G631" s="274"/>
      <c r="H631" s="274"/>
      <c r="I631" s="274"/>
      <c r="J631" s="256"/>
      <c r="K631" s="256"/>
      <c r="L631" s="256"/>
      <c r="M631" s="256"/>
      <c r="N631" s="256"/>
      <c r="O631" s="256"/>
      <c r="P631" s="256"/>
      <c r="Q631" s="273"/>
      <c r="R631" s="256"/>
      <c r="S631" s="256"/>
      <c r="T631" s="256"/>
      <c r="U631" s="256"/>
      <c r="V631" s="256"/>
      <c r="W631" s="256"/>
      <c r="X631" s="256"/>
      <c r="Y631" s="256"/>
      <c r="Z631" s="256"/>
      <c r="AA631" s="256"/>
      <c r="AB631" s="256"/>
    </row>
    <row r="632" spans="1:28" ht="14.25" customHeight="1" x14ac:dyDescent="0.2">
      <c r="A632" s="256"/>
      <c r="B632" s="274"/>
      <c r="C632" s="275"/>
      <c r="D632" s="274"/>
      <c r="E632" s="274"/>
      <c r="F632" s="274"/>
      <c r="G632" s="274"/>
      <c r="H632" s="274"/>
      <c r="I632" s="274"/>
      <c r="J632" s="256"/>
      <c r="K632" s="256"/>
      <c r="L632" s="256"/>
      <c r="M632" s="256"/>
      <c r="N632" s="256"/>
      <c r="O632" s="256"/>
      <c r="P632" s="256"/>
      <c r="Q632" s="273"/>
      <c r="R632" s="256"/>
      <c r="S632" s="256"/>
      <c r="T632" s="256"/>
      <c r="U632" s="256"/>
      <c r="V632" s="256"/>
      <c r="W632" s="256"/>
      <c r="X632" s="256"/>
      <c r="Y632" s="256"/>
      <c r="Z632" s="256"/>
      <c r="AA632" s="256"/>
      <c r="AB632" s="256"/>
    </row>
    <row r="633" spans="1:28" ht="14.25" customHeight="1" x14ac:dyDescent="0.2">
      <c r="A633" s="256"/>
      <c r="B633" s="274"/>
      <c r="C633" s="275"/>
      <c r="D633" s="274"/>
      <c r="E633" s="274"/>
      <c r="F633" s="274"/>
      <c r="G633" s="274"/>
      <c r="H633" s="274"/>
      <c r="I633" s="274"/>
      <c r="J633" s="256"/>
      <c r="K633" s="256"/>
      <c r="L633" s="256"/>
      <c r="M633" s="256"/>
      <c r="N633" s="256"/>
      <c r="O633" s="256"/>
      <c r="P633" s="256"/>
      <c r="Q633" s="273"/>
      <c r="R633" s="256"/>
      <c r="S633" s="256"/>
      <c r="T633" s="256"/>
      <c r="U633" s="256"/>
      <c r="V633" s="256"/>
      <c r="W633" s="256"/>
      <c r="X633" s="256"/>
      <c r="Y633" s="256"/>
      <c r="Z633" s="256"/>
      <c r="AA633" s="256"/>
      <c r="AB633" s="256"/>
    </row>
    <row r="634" spans="1:28" ht="14.25" customHeight="1" x14ac:dyDescent="0.2">
      <c r="A634" s="256"/>
      <c r="B634" s="274"/>
      <c r="C634" s="275"/>
      <c r="D634" s="274"/>
      <c r="E634" s="274"/>
      <c r="F634" s="274"/>
      <c r="G634" s="274"/>
      <c r="H634" s="274"/>
      <c r="I634" s="274"/>
      <c r="J634" s="256"/>
      <c r="K634" s="256"/>
      <c r="L634" s="256"/>
      <c r="M634" s="256"/>
      <c r="N634" s="256"/>
      <c r="O634" s="256"/>
      <c r="P634" s="256"/>
      <c r="Q634" s="273"/>
      <c r="R634" s="256"/>
      <c r="S634" s="256"/>
      <c r="T634" s="256"/>
      <c r="U634" s="256"/>
      <c r="V634" s="256"/>
      <c r="W634" s="256"/>
      <c r="X634" s="256"/>
      <c r="Y634" s="256"/>
      <c r="Z634" s="256"/>
      <c r="AA634" s="256"/>
      <c r="AB634" s="256"/>
    </row>
    <row r="635" spans="1:28" ht="14.25" customHeight="1" x14ac:dyDescent="0.2">
      <c r="A635" s="256"/>
      <c r="B635" s="274"/>
      <c r="C635" s="275"/>
      <c r="D635" s="274"/>
      <c r="E635" s="274"/>
      <c r="F635" s="274"/>
      <c r="G635" s="274"/>
      <c r="H635" s="274"/>
      <c r="I635" s="274"/>
      <c r="J635" s="256"/>
      <c r="K635" s="256"/>
      <c r="L635" s="256"/>
      <c r="M635" s="256"/>
      <c r="N635" s="256"/>
      <c r="O635" s="256"/>
      <c r="P635" s="256"/>
      <c r="Q635" s="273"/>
      <c r="R635" s="256"/>
      <c r="S635" s="256"/>
      <c r="T635" s="256"/>
      <c r="U635" s="256"/>
      <c r="V635" s="256"/>
      <c r="W635" s="256"/>
      <c r="X635" s="256"/>
      <c r="Y635" s="256"/>
      <c r="Z635" s="256"/>
      <c r="AA635" s="256"/>
      <c r="AB635" s="256"/>
    </row>
    <row r="636" spans="1:28" ht="14.25" customHeight="1" x14ac:dyDescent="0.2">
      <c r="A636" s="256"/>
      <c r="B636" s="274"/>
      <c r="C636" s="275"/>
      <c r="D636" s="274"/>
      <c r="E636" s="274"/>
      <c r="F636" s="274"/>
      <c r="G636" s="274"/>
      <c r="H636" s="274"/>
      <c r="I636" s="274"/>
      <c r="J636" s="256"/>
      <c r="K636" s="256"/>
      <c r="L636" s="256"/>
      <c r="M636" s="256"/>
      <c r="N636" s="256"/>
      <c r="O636" s="256"/>
      <c r="P636" s="256"/>
      <c r="Q636" s="273"/>
      <c r="R636" s="256"/>
      <c r="S636" s="256"/>
      <c r="T636" s="256"/>
      <c r="U636" s="256"/>
      <c r="V636" s="256"/>
      <c r="W636" s="256"/>
      <c r="X636" s="256"/>
      <c r="Y636" s="256"/>
      <c r="Z636" s="256"/>
      <c r="AA636" s="256"/>
      <c r="AB636" s="256"/>
    </row>
    <row r="637" spans="1:28" ht="14.25" customHeight="1" x14ac:dyDescent="0.2">
      <c r="A637" s="256"/>
      <c r="B637" s="274"/>
      <c r="C637" s="275"/>
      <c r="D637" s="274"/>
      <c r="E637" s="274"/>
      <c r="F637" s="274"/>
      <c r="G637" s="274"/>
      <c r="H637" s="274"/>
      <c r="I637" s="274"/>
      <c r="J637" s="256"/>
      <c r="K637" s="256"/>
      <c r="L637" s="256"/>
      <c r="M637" s="256"/>
      <c r="N637" s="256"/>
      <c r="O637" s="256"/>
      <c r="P637" s="256"/>
      <c r="Q637" s="273"/>
      <c r="R637" s="256"/>
      <c r="S637" s="256"/>
      <c r="T637" s="256"/>
      <c r="U637" s="256"/>
      <c r="V637" s="256"/>
      <c r="W637" s="256"/>
      <c r="X637" s="256"/>
      <c r="Y637" s="256"/>
      <c r="Z637" s="256"/>
      <c r="AA637" s="256"/>
      <c r="AB637" s="256"/>
    </row>
    <row r="638" spans="1:28" ht="14.25" customHeight="1" x14ac:dyDescent="0.2">
      <c r="A638" s="256"/>
      <c r="B638" s="274"/>
      <c r="C638" s="275"/>
      <c r="D638" s="274"/>
      <c r="E638" s="274"/>
      <c r="F638" s="274"/>
      <c r="G638" s="274"/>
      <c r="H638" s="274"/>
      <c r="I638" s="274"/>
      <c r="J638" s="256"/>
      <c r="K638" s="256"/>
      <c r="L638" s="256"/>
      <c r="M638" s="256"/>
      <c r="N638" s="256"/>
      <c r="O638" s="256"/>
      <c r="P638" s="256"/>
      <c r="Q638" s="273"/>
      <c r="R638" s="256"/>
      <c r="S638" s="256"/>
      <c r="T638" s="256"/>
      <c r="U638" s="256"/>
      <c r="V638" s="256"/>
      <c r="W638" s="256"/>
      <c r="X638" s="256"/>
      <c r="Y638" s="256"/>
      <c r="Z638" s="256"/>
      <c r="AA638" s="256"/>
      <c r="AB638" s="256"/>
    </row>
    <row r="639" spans="1:28" ht="14.25" customHeight="1" x14ac:dyDescent="0.2">
      <c r="A639" s="256"/>
      <c r="B639" s="274"/>
      <c r="C639" s="275"/>
      <c r="D639" s="274"/>
      <c r="E639" s="274"/>
      <c r="F639" s="274"/>
      <c r="G639" s="274"/>
      <c r="H639" s="274"/>
      <c r="I639" s="274"/>
      <c r="J639" s="256"/>
      <c r="K639" s="256"/>
      <c r="L639" s="256"/>
      <c r="M639" s="256"/>
      <c r="N639" s="256"/>
      <c r="O639" s="256"/>
      <c r="P639" s="256"/>
      <c r="Q639" s="273"/>
      <c r="R639" s="256"/>
      <c r="S639" s="256"/>
      <c r="T639" s="256"/>
      <c r="U639" s="256"/>
      <c r="V639" s="256"/>
      <c r="W639" s="256"/>
      <c r="X639" s="256"/>
      <c r="Y639" s="256"/>
      <c r="Z639" s="256"/>
      <c r="AA639" s="256"/>
      <c r="AB639" s="256"/>
    </row>
    <row r="640" spans="1:28" ht="14.25" customHeight="1" x14ac:dyDescent="0.2">
      <c r="A640" s="256"/>
      <c r="B640" s="274"/>
      <c r="C640" s="275"/>
      <c r="D640" s="274"/>
      <c r="E640" s="274"/>
      <c r="F640" s="274"/>
      <c r="G640" s="274"/>
      <c r="H640" s="274"/>
      <c r="I640" s="274"/>
      <c r="J640" s="256"/>
      <c r="K640" s="256"/>
      <c r="L640" s="256"/>
      <c r="M640" s="256"/>
      <c r="N640" s="256"/>
      <c r="O640" s="256"/>
      <c r="P640" s="256"/>
      <c r="Q640" s="273"/>
      <c r="R640" s="256"/>
      <c r="S640" s="256"/>
      <c r="T640" s="256"/>
      <c r="U640" s="256"/>
      <c r="V640" s="256"/>
      <c r="W640" s="256"/>
      <c r="X640" s="256"/>
      <c r="Y640" s="256"/>
      <c r="Z640" s="256"/>
      <c r="AA640" s="256"/>
      <c r="AB640" s="256"/>
    </row>
    <row r="641" spans="1:28" ht="14.25" customHeight="1" x14ac:dyDescent="0.2">
      <c r="A641" s="256"/>
      <c r="B641" s="274"/>
      <c r="C641" s="275"/>
      <c r="D641" s="274"/>
      <c r="E641" s="274"/>
      <c r="F641" s="274"/>
      <c r="G641" s="274"/>
      <c r="H641" s="274"/>
      <c r="I641" s="274"/>
      <c r="J641" s="256"/>
      <c r="K641" s="256"/>
      <c r="L641" s="256"/>
      <c r="M641" s="256"/>
      <c r="N641" s="256"/>
      <c r="O641" s="256"/>
      <c r="P641" s="256"/>
      <c r="Q641" s="273"/>
      <c r="R641" s="256"/>
      <c r="S641" s="256"/>
      <c r="T641" s="256"/>
      <c r="U641" s="256"/>
      <c r="V641" s="256"/>
      <c r="W641" s="256"/>
      <c r="X641" s="256"/>
      <c r="Y641" s="256"/>
      <c r="Z641" s="256"/>
      <c r="AA641" s="256"/>
      <c r="AB641" s="256"/>
    </row>
    <row r="642" spans="1:28" ht="14.25" customHeight="1" x14ac:dyDescent="0.2">
      <c r="A642" s="256"/>
      <c r="B642" s="274"/>
      <c r="C642" s="275"/>
      <c r="D642" s="274"/>
      <c r="E642" s="274"/>
      <c r="F642" s="274"/>
      <c r="G642" s="274"/>
      <c r="H642" s="274"/>
      <c r="I642" s="274"/>
      <c r="J642" s="256"/>
      <c r="K642" s="256"/>
      <c r="L642" s="256"/>
      <c r="M642" s="256"/>
      <c r="N642" s="256"/>
      <c r="O642" s="256"/>
      <c r="P642" s="256"/>
      <c r="Q642" s="273"/>
      <c r="R642" s="256"/>
      <c r="S642" s="256"/>
      <c r="T642" s="256"/>
      <c r="U642" s="256"/>
      <c r="V642" s="256"/>
      <c r="W642" s="256"/>
      <c r="X642" s="256"/>
      <c r="Y642" s="256"/>
      <c r="Z642" s="256"/>
      <c r="AA642" s="256"/>
      <c r="AB642" s="256"/>
    </row>
    <row r="643" spans="1:28" ht="14.25" customHeight="1" x14ac:dyDescent="0.2">
      <c r="A643" s="256"/>
      <c r="B643" s="274"/>
      <c r="C643" s="275"/>
      <c r="D643" s="274"/>
      <c r="E643" s="274"/>
      <c r="F643" s="274"/>
      <c r="G643" s="274"/>
      <c r="H643" s="274"/>
      <c r="I643" s="274"/>
      <c r="J643" s="256"/>
      <c r="K643" s="256"/>
      <c r="L643" s="256"/>
      <c r="M643" s="256"/>
      <c r="N643" s="256"/>
      <c r="O643" s="256"/>
      <c r="P643" s="256"/>
      <c r="Q643" s="273"/>
      <c r="R643" s="256"/>
      <c r="S643" s="256"/>
      <c r="T643" s="256"/>
      <c r="U643" s="256"/>
      <c r="V643" s="256"/>
      <c r="W643" s="256"/>
      <c r="X643" s="256"/>
      <c r="Y643" s="256"/>
      <c r="Z643" s="256"/>
      <c r="AA643" s="256"/>
      <c r="AB643" s="256"/>
    </row>
    <row r="644" spans="1:28" ht="14.25" customHeight="1" x14ac:dyDescent="0.2">
      <c r="A644" s="256"/>
      <c r="B644" s="274"/>
      <c r="C644" s="275"/>
      <c r="D644" s="274"/>
      <c r="E644" s="274"/>
      <c r="F644" s="274"/>
      <c r="G644" s="274"/>
      <c r="H644" s="274"/>
      <c r="I644" s="274"/>
      <c r="J644" s="256"/>
      <c r="K644" s="256"/>
      <c r="L644" s="256"/>
      <c r="M644" s="256"/>
      <c r="N644" s="256"/>
      <c r="O644" s="256"/>
      <c r="P644" s="256"/>
      <c r="Q644" s="273"/>
      <c r="R644" s="256"/>
      <c r="S644" s="256"/>
      <c r="T644" s="256"/>
      <c r="U644" s="256"/>
      <c r="V644" s="256"/>
      <c r="W644" s="256"/>
      <c r="X644" s="256"/>
      <c r="Y644" s="256"/>
      <c r="Z644" s="256"/>
      <c r="AA644" s="256"/>
      <c r="AB644" s="256"/>
    </row>
    <row r="645" spans="1:28" ht="14.25" customHeight="1" x14ac:dyDescent="0.2">
      <c r="A645" s="256"/>
      <c r="B645" s="274"/>
      <c r="C645" s="275"/>
      <c r="D645" s="274"/>
      <c r="E645" s="274"/>
      <c r="F645" s="274"/>
      <c r="G645" s="274"/>
      <c r="H645" s="274"/>
      <c r="I645" s="274"/>
      <c r="J645" s="256"/>
      <c r="K645" s="256"/>
      <c r="L645" s="256"/>
      <c r="M645" s="256"/>
      <c r="N645" s="256"/>
      <c r="O645" s="256"/>
      <c r="P645" s="256"/>
      <c r="Q645" s="273"/>
      <c r="R645" s="256"/>
      <c r="S645" s="256"/>
      <c r="T645" s="256"/>
      <c r="U645" s="256"/>
      <c r="V645" s="256"/>
      <c r="W645" s="256"/>
      <c r="X645" s="256"/>
      <c r="Y645" s="256"/>
      <c r="Z645" s="256"/>
      <c r="AA645" s="256"/>
      <c r="AB645" s="256"/>
    </row>
    <row r="646" spans="1:28" ht="14.25" customHeight="1" x14ac:dyDescent="0.2">
      <c r="A646" s="256"/>
      <c r="B646" s="274"/>
      <c r="C646" s="275"/>
      <c r="D646" s="274"/>
      <c r="E646" s="274"/>
      <c r="F646" s="274"/>
      <c r="G646" s="274"/>
      <c r="H646" s="274"/>
      <c r="I646" s="274"/>
      <c r="J646" s="256"/>
      <c r="K646" s="256"/>
      <c r="L646" s="256"/>
      <c r="M646" s="256"/>
      <c r="N646" s="256"/>
      <c r="O646" s="256"/>
      <c r="P646" s="256"/>
      <c r="Q646" s="273"/>
      <c r="R646" s="256"/>
      <c r="S646" s="256"/>
      <c r="T646" s="256"/>
      <c r="U646" s="256"/>
      <c r="V646" s="256"/>
      <c r="W646" s="256"/>
      <c r="X646" s="256"/>
      <c r="Y646" s="256"/>
      <c r="Z646" s="256"/>
      <c r="AA646" s="256"/>
      <c r="AB646" s="256"/>
    </row>
    <row r="647" spans="1:28" ht="14.25" customHeight="1" x14ac:dyDescent="0.2">
      <c r="A647" s="256"/>
      <c r="B647" s="274"/>
      <c r="C647" s="275"/>
      <c r="D647" s="274"/>
      <c r="E647" s="274"/>
      <c r="F647" s="274"/>
      <c r="G647" s="274"/>
      <c r="H647" s="274"/>
      <c r="I647" s="274"/>
      <c r="J647" s="256"/>
      <c r="K647" s="256"/>
      <c r="L647" s="256"/>
      <c r="M647" s="256"/>
      <c r="N647" s="256"/>
      <c r="O647" s="256"/>
      <c r="P647" s="256"/>
      <c r="Q647" s="273"/>
      <c r="R647" s="256"/>
      <c r="S647" s="256"/>
      <c r="T647" s="256"/>
      <c r="U647" s="256"/>
      <c r="V647" s="256"/>
      <c r="W647" s="256"/>
      <c r="X647" s="256"/>
      <c r="Y647" s="256"/>
      <c r="Z647" s="256"/>
      <c r="AA647" s="256"/>
      <c r="AB647" s="256"/>
    </row>
    <row r="648" spans="1:28" ht="14.25" customHeight="1" x14ac:dyDescent="0.2">
      <c r="A648" s="256"/>
      <c r="B648" s="274"/>
      <c r="C648" s="275"/>
      <c r="D648" s="274"/>
      <c r="E648" s="274"/>
      <c r="F648" s="274"/>
      <c r="G648" s="274"/>
      <c r="H648" s="274"/>
      <c r="I648" s="274"/>
      <c r="J648" s="256"/>
      <c r="K648" s="256"/>
      <c r="L648" s="256"/>
      <c r="M648" s="256"/>
      <c r="N648" s="256"/>
      <c r="O648" s="256"/>
      <c r="P648" s="256"/>
      <c r="Q648" s="273"/>
      <c r="R648" s="256"/>
      <c r="S648" s="256"/>
      <c r="T648" s="256"/>
      <c r="U648" s="256"/>
      <c r="V648" s="256"/>
      <c r="W648" s="256"/>
      <c r="X648" s="256"/>
      <c r="Y648" s="256"/>
      <c r="Z648" s="256"/>
      <c r="AA648" s="256"/>
      <c r="AB648" s="256"/>
    </row>
    <row r="649" spans="1:28" ht="14.25" customHeight="1" x14ac:dyDescent="0.2">
      <c r="A649" s="256"/>
      <c r="B649" s="274"/>
      <c r="C649" s="275"/>
      <c r="D649" s="274"/>
      <c r="E649" s="274"/>
      <c r="F649" s="274"/>
      <c r="G649" s="274"/>
      <c r="H649" s="274"/>
      <c r="I649" s="274"/>
      <c r="J649" s="256"/>
      <c r="K649" s="256"/>
      <c r="L649" s="256"/>
      <c r="M649" s="256"/>
      <c r="N649" s="256"/>
      <c r="O649" s="256"/>
      <c r="P649" s="256"/>
      <c r="Q649" s="273"/>
      <c r="R649" s="256"/>
      <c r="S649" s="256"/>
      <c r="T649" s="256"/>
      <c r="U649" s="256"/>
      <c r="V649" s="256"/>
      <c r="W649" s="256"/>
      <c r="X649" s="256"/>
      <c r="Y649" s="256"/>
      <c r="Z649" s="256"/>
      <c r="AA649" s="256"/>
      <c r="AB649" s="256"/>
    </row>
    <row r="650" spans="1:28" ht="14.25" customHeight="1" x14ac:dyDescent="0.2">
      <c r="A650" s="256"/>
      <c r="B650" s="274"/>
      <c r="C650" s="275"/>
      <c r="D650" s="274"/>
      <c r="E650" s="274"/>
      <c r="F650" s="274"/>
      <c r="G650" s="274"/>
      <c r="H650" s="274"/>
      <c r="I650" s="274"/>
      <c r="J650" s="256"/>
      <c r="K650" s="256"/>
      <c r="L650" s="256"/>
      <c r="M650" s="256"/>
      <c r="N650" s="256"/>
      <c r="O650" s="256"/>
      <c r="P650" s="256"/>
      <c r="Q650" s="273"/>
      <c r="R650" s="256"/>
      <c r="S650" s="256"/>
      <c r="T650" s="256"/>
      <c r="U650" s="256"/>
      <c r="V650" s="256"/>
      <c r="W650" s="256"/>
      <c r="X650" s="256"/>
      <c r="Y650" s="256"/>
      <c r="Z650" s="256"/>
      <c r="AA650" s="256"/>
      <c r="AB650" s="256"/>
    </row>
    <row r="651" spans="1:28" ht="14.25" customHeight="1" x14ac:dyDescent="0.2">
      <c r="A651" s="256"/>
      <c r="B651" s="274"/>
      <c r="C651" s="275"/>
      <c r="D651" s="274"/>
      <c r="E651" s="274"/>
      <c r="F651" s="274"/>
      <c r="G651" s="274"/>
      <c r="H651" s="274"/>
      <c r="I651" s="274"/>
      <c r="J651" s="256"/>
      <c r="K651" s="256"/>
      <c r="L651" s="256"/>
      <c r="M651" s="256"/>
      <c r="N651" s="256"/>
      <c r="O651" s="256"/>
      <c r="P651" s="256"/>
      <c r="Q651" s="273"/>
      <c r="R651" s="256"/>
      <c r="S651" s="256"/>
      <c r="T651" s="256"/>
      <c r="U651" s="256"/>
      <c r="V651" s="256"/>
      <c r="W651" s="256"/>
      <c r="X651" s="256"/>
      <c r="Y651" s="256"/>
      <c r="Z651" s="256"/>
      <c r="AA651" s="256"/>
      <c r="AB651" s="256"/>
    </row>
    <row r="652" spans="1:28" ht="14.25" customHeight="1" x14ac:dyDescent="0.2">
      <c r="A652" s="256"/>
      <c r="B652" s="274"/>
      <c r="C652" s="275"/>
      <c r="D652" s="274"/>
      <c r="E652" s="274"/>
      <c r="F652" s="274"/>
      <c r="G652" s="274"/>
      <c r="H652" s="274"/>
      <c r="I652" s="274"/>
      <c r="J652" s="256"/>
      <c r="K652" s="256"/>
      <c r="L652" s="256"/>
      <c r="M652" s="256"/>
      <c r="N652" s="256"/>
      <c r="O652" s="256"/>
      <c r="P652" s="256"/>
      <c r="Q652" s="273"/>
      <c r="R652" s="256"/>
      <c r="S652" s="256"/>
      <c r="T652" s="256"/>
      <c r="U652" s="256"/>
      <c r="V652" s="256"/>
      <c r="W652" s="256"/>
      <c r="X652" s="256"/>
      <c r="Y652" s="256"/>
      <c r="Z652" s="256"/>
      <c r="AA652" s="256"/>
      <c r="AB652" s="256"/>
    </row>
    <row r="653" spans="1:28" ht="14.25" customHeight="1" x14ac:dyDescent="0.2">
      <c r="A653" s="256"/>
      <c r="B653" s="274"/>
      <c r="C653" s="275"/>
      <c r="D653" s="274"/>
      <c r="E653" s="274"/>
      <c r="F653" s="274"/>
      <c r="G653" s="274"/>
      <c r="H653" s="274"/>
      <c r="I653" s="274"/>
      <c r="J653" s="256"/>
      <c r="K653" s="256"/>
      <c r="L653" s="256"/>
      <c r="M653" s="256"/>
      <c r="N653" s="256"/>
      <c r="O653" s="256"/>
      <c r="P653" s="256"/>
      <c r="Q653" s="273"/>
      <c r="R653" s="256"/>
      <c r="S653" s="256"/>
      <c r="T653" s="256"/>
      <c r="U653" s="256"/>
      <c r="V653" s="256"/>
      <c r="W653" s="256"/>
      <c r="X653" s="256"/>
      <c r="Y653" s="256"/>
      <c r="Z653" s="256"/>
      <c r="AA653" s="256"/>
      <c r="AB653" s="256"/>
    </row>
    <row r="654" spans="1:28" ht="14.25" customHeight="1" x14ac:dyDescent="0.2">
      <c r="A654" s="256"/>
      <c r="B654" s="274"/>
      <c r="C654" s="275"/>
      <c r="D654" s="274"/>
      <c r="E654" s="274"/>
      <c r="F654" s="274"/>
      <c r="G654" s="274"/>
      <c r="H654" s="274"/>
      <c r="I654" s="274"/>
      <c r="J654" s="256"/>
      <c r="K654" s="256"/>
      <c r="L654" s="256"/>
      <c r="M654" s="256"/>
      <c r="N654" s="256"/>
      <c r="O654" s="256"/>
      <c r="P654" s="256"/>
      <c r="Q654" s="273"/>
      <c r="R654" s="256"/>
      <c r="S654" s="256"/>
      <c r="T654" s="256"/>
      <c r="U654" s="256"/>
      <c r="V654" s="256"/>
      <c r="W654" s="256"/>
      <c r="X654" s="256"/>
      <c r="Y654" s="256"/>
      <c r="Z654" s="256"/>
      <c r="AA654" s="256"/>
      <c r="AB654" s="256"/>
    </row>
    <row r="655" spans="1:28" ht="14.25" customHeight="1" x14ac:dyDescent="0.2">
      <c r="A655" s="256"/>
      <c r="B655" s="274"/>
      <c r="C655" s="275"/>
      <c r="D655" s="274"/>
      <c r="E655" s="274"/>
      <c r="F655" s="274"/>
      <c r="G655" s="274"/>
      <c r="H655" s="274"/>
      <c r="I655" s="274"/>
      <c r="J655" s="256"/>
      <c r="K655" s="256"/>
      <c r="L655" s="256"/>
      <c r="M655" s="256"/>
      <c r="N655" s="256"/>
      <c r="O655" s="256"/>
      <c r="P655" s="256"/>
      <c r="Q655" s="273"/>
      <c r="R655" s="256"/>
      <c r="S655" s="256"/>
      <c r="T655" s="256"/>
      <c r="U655" s="256"/>
      <c r="V655" s="256"/>
      <c r="W655" s="256"/>
      <c r="X655" s="256"/>
      <c r="Y655" s="256"/>
      <c r="Z655" s="256"/>
      <c r="AA655" s="256"/>
      <c r="AB655" s="256"/>
    </row>
    <row r="656" spans="1:28" ht="14.25" customHeight="1" x14ac:dyDescent="0.2">
      <c r="A656" s="256"/>
      <c r="B656" s="274"/>
      <c r="C656" s="275"/>
      <c r="D656" s="274"/>
      <c r="E656" s="274"/>
      <c r="F656" s="274"/>
      <c r="G656" s="274"/>
      <c r="H656" s="274"/>
      <c r="I656" s="274"/>
      <c r="J656" s="256"/>
      <c r="K656" s="256"/>
      <c r="L656" s="256"/>
      <c r="M656" s="256"/>
      <c r="N656" s="256"/>
      <c r="O656" s="256"/>
      <c r="P656" s="256"/>
      <c r="Q656" s="273"/>
      <c r="R656" s="256"/>
      <c r="S656" s="256"/>
      <c r="T656" s="256"/>
      <c r="U656" s="256"/>
      <c r="V656" s="256"/>
      <c r="W656" s="256"/>
      <c r="X656" s="256"/>
      <c r="Y656" s="256"/>
      <c r="Z656" s="256"/>
      <c r="AA656" s="256"/>
      <c r="AB656" s="256"/>
    </row>
    <row r="657" spans="1:28" ht="14.25" customHeight="1" x14ac:dyDescent="0.2">
      <c r="A657" s="256"/>
      <c r="B657" s="274"/>
      <c r="C657" s="275"/>
      <c r="D657" s="274"/>
      <c r="E657" s="274"/>
      <c r="F657" s="274"/>
      <c r="G657" s="274"/>
      <c r="H657" s="274"/>
      <c r="I657" s="274"/>
      <c r="J657" s="256"/>
      <c r="K657" s="256"/>
      <c r="L657" s="256"/>
      <c r="M657" s="256"/>
      <c r="N657" s="256"/>
      <c r="O657" s="256"/>
      <c r="P657" s="256"/>
      <c r="Q657" s="273"/>
      <c r="R657" s="256"/>
      <c r="S657" s="256"/>
      <c r="T657" s="256"/>
      <c r="U657" s="256"/>
      <c r="V657" s="256"/>
      <c r="W657" s="256"/>
      <c r="X657" s="256"/>
      <c r="Y657" s="256"/>
      <c r="Z657" s="256"/>
      <c r="AA657" s="256"/>
      <c r="AB657" s="256"/>
    </row>
    <row r="658" spans="1:28" ht="14.25" customHeight="1" x14ac:dyDescent="0.2">
      <c r="A658" s="256"/>
      <c r="B658" s="274"/>
      <c r="C658" s="275"/>
      <c r="D658" s="274"/>
      <c r="E658" s="274"/>
      <c r="F658" s="274"/>
      <c r="G658" s="274"/>
      <c r="H658" s="274"/>
      <c r="I658" s="274"/>
      <c r="J658" s="256"/>
      <c r="K658" s="256"/>
      <c r="L658" s="256"/>
      <c r="M658" s="256"/>
      <c r="N658" s="256"/>
      <c r="O658" s="256"/>
      <c r="P658" s="256"/>
      <c r="Q658" s="273"/>
      <c r="R658" s="256"/>
      <c r="S658" s="256"/>
      <c r="T658" s="256"/>
      <c r="U658" s="256"/>
      <c r="V658" s="256"/>
      <c r="W658" s="256"/>
      <c r="X658" s="256"/>
      <c r="Y658" s="256"/>
      <c r="Z658" s="256"/>
      <c r="AA658" s="256"/>
      <c r="AB658" s="256"/>
    </row>
    <row r="659" spans="1:28" ht="14.25" customHeight="1" x14ac:dyDescent="0.2">
      <c r="A659" s="256"/>
      <c r="B659" s="274"/>
      <c r="C659" s="275"/>
      <c r="D659" s="274"/>
      <c r="E659" s="274"/>
      <c r="F659" s="274"/>
      <c r="G659" s="274"/>
      <c r="H659" s="274"/>
      <c r="I659" s="274"/>
      <c r="J659" s="256"/>
      <c r="K659" s="256"/>
      <c r="L659" s="256"/>
      <c r="M659" s="256"/>
      <c r="N659" s="256"/>
      <c r="O659" s="256"/>
      <c r="P659" s="256"/>
      <c r="Q659" s="273"/>
      <c r="R659" s="256"/>
      <c r="S659" s="256"/>
      <c r="T659" s="256"/>
      <c r="U659" s="256"/>
      <c r="V659" s="256"/>
      <c r="W659" s="256"/>
      <c r="X659" s="256"/>
      <c r="Y659" s="256"/>
      <c r="Z659" s="256"/>
      <c r="AA659" s="256"/>
      <c r="AB659" s="256"/>
    </row>
    <row r="660" spans="1:28" ht="14.25" customHeight="1" x14ac:dyDescent="0.2">
      <c r="A660" s="256"/>
      <c r="B660" s="274"/>
      <c r="C660" s="275"/>
      <c r="D660" s="274"/>
      <c r="E660" s="274"/>
      <c r="F660" s="274"/>
      <c r="G660" s="274"/>
      <c r="H660" s="274"/>
      <c r="I660" s="274"/>
      <c r="J660" s="256"/>
      <c r="K660" s="256"/>
      <c r="L660" s="256"/>
      <c r="M660" s="256"/>
      <c r="N660" s="256"/>
      <c r="O660" s="256"/>
      <c r="P660" s="256"/>
      <c r="Q660" s="273"/>
      <c r="R660" s="256"/>
      <c r="S660" s="256"/>
      <c r="T660" s="256"/>
      <c r="U660" s="256"/>
      <c r="V660" s="256"/>
      <c r="W660" s="256"/>
      <c r="X660" s="256"/>
      <c r="Y660" s="256"/>
      <c r="Z660" s="256"/>
      <c r="AA660" s="256"/>
      <c r="AB660" s="256"/>
    </row>
    <row r="661" spans="1:28" ht="14.25" customHeight="1" x14ac:dyDescent="0.2">
      <c r="A661" s="256"/>
      <c r="B661" s="274"/>
      <c r="C661" s="275"/>
      <c r="D661" s="274"/>
      <c r="E661" s="274"/>
      <c r="F661" s="274"/>
      <c r="G661" s="274"/>
      <c r="H661" s="274"/>
      <c r="I661" s="274"/>
      <c r="J661" s="256"/>
      <c r="K661" s="256"/>
      <c r="L661" s="256"/>
      <c r="M661" s="256"/>
      <c r="N661" s="256"/>
      <c r="O661" s="256"/>
      <c r="P661" s="256"/>
      <c r="Q661" s="273"/>
      <c r="R661" s="256"/>
      <c r="S661" s="256"/>
      <c r="T661" s="256"/>
      <c r="U661" s="256"/>
      <c r="V661" s="256"/>
      <c r="W661" s="256"/>
      <c r="X661" s="256"/>
      <c r="Y661" s="256"/>
      <c r="Z661" s="256"/>
      <c r="AA661" s="256"/>
      <c r="AB661" s="256"/>
    </row>
    <row r="662" spans="1:28" ht="14.25" customHeight="1" x14ac:dyDescent="0.2">
      <c r="A662" s="256"/>
      <c r="B662" s="274"/>
      <c r="C662" s="275"/>
      <c r="D662" s="274"/>
      <c r="E662" s="274"/>
      <c r="F662" s="274"/>
      <c r="G662" s="274"/>
      <c r="H662" s="274"/>
      <c r="I662" s="274"/>
      <c r="J662" s="256"/>
      <c r="K662" s="256"/>
      <c r="L662" s="256"/>
      <c r="M662" s="256"/>
      <c r="N662" s="256"/>
      <c r="O662" s="256"/>
      <c r="P662" s="256"/>
      <c r="Q662" s="273"/>
      <c r="R662" s="256"/>
      <c r="S662" s="256"/>
      <c r="T662" s="256"/>
      <c r="U662" s="256"/>
      <c r="V662" s="256"/>
      <c r="W662" s="256"/>
      <c r="X662" s="256"/>
      <c r="Y662" s="256"/>
      <c r="Z662" s="256"/>
      <c r="AA662" s="256"/>
      <c r="AB662" s="256"/>
    </row>
    <row r="663" spans="1:28" ht="14.25" customHeight="1" x14ac:dyDescent="0.2">
      <c r="A663" s="256"/>
      <c r="B663" s="274"/>
      <c r="C663" s="275"/>
      <c r="D663" s="274"/>
      <c r="E663" s="274"/>
      <c r="F663" s="274"/>
      <c r="G663" s="274"/>
      <c r="H663" s="274"/>
      <c r="I663" s="274"/>
      <c r="J663" s="256"/>
      <c r="K663" s="256"/>
      <c r="L663" s="256"/>
      <c r="M663" s="256"/>
      <c r="N663" s="256"/>
      <c r="O663" s="256"/>
      <c r="P663" s="256"/>
      <c r="Q663" s="273"/>
      <c r="R663" s="256"/>
      <c r="S663" s="256"/>
      <c r="T663" s="256"/>
      <c r="U663" s="256"/>
      <c r="V663" s="256"/>
      <c r="W663" s="256"/>
      <c r="X663" s="256"/>
      <c r="Y663" s="256"/>
      <c r="Z663" s="256"/>
      <c r="AA663" s="256"/>
      <c r="AB663" s="256"/>
    </row>
    <row r="664" spans="1:28" ht="14.25" customHeight="1" x14ac:dyDescent="0.2">
      <c r="A664" s="256"/>
      <c r="B664" s="274"/>
      <c r="C664" s="275"/>
      <c r="D664" s="274"/>
      <c r="E664" s="274"/>
      <c r="F664" s="274"/>
      <c r="G664" s="274"/>
      <c r="H664" s="274"/>
      <c r="I664" s="274"/>
      <c r="J664" s="256"/>
      <c r="K664" s="256"/>
      <c r="L664" s="256"/>
      <c r="M664" s="256"/>
      <c r="N664" s="256"/>
      <c r="O664" s="256"/>
      <c r="P664" s="256"/>
      <c r="Q664" s="273"/>
      <c r="R664" s="256"/>
      <c r="S664" s="256"/>
      <c r="T664" s="256"/>
      <c r="U664" s="256"/>
      <c r="V664" s="256"/>
      <c r="W664" s="256"/>
      <c r="X664" s="256"/>
      <c r="Y664" s="256"/>
      <c r="Z664" s="256"/>
      <c r="AA664" s="256"/>
      <c r="AB664" s="256"/>
    </row>
    <row r="665" spans="1:28" ht="14.25" customHeight="1" x14ac:dyDescent="0.2">
      <c r="A665" s="256"/>
      <c r="B665" s="274"/>
      <c r="C665" s="275"/>
      <c r="D665" s="274"/>
      <c r="E665" s="274"/>
      <c r="F665" s="274"/>
      <c r="G665" s="274"/>
      <c r="H665" s="274"/>
      <c r="I665" s="274"/>
      <c r="J665" s="256"/>
      <c r="K665" s="256"/>
      <c r="L665" s="256"/>
      <c r="M665" s="256"/>
      <c r="N665" s="256"/>
      <c r="O665" s="256"/>
      <c r="P665" s="256"/>
      <c r="Q665" s="273"/>
      <c r="R665" s="256"/>
      <c r="S665" s="256"/>
      <c r="T665" s="256"/>
      <c r="U665" s="256"/>
      <c r="V665" s="256"/>
      <c r="W665" s="256"/>
      <c r="X665" s="256"/>
      <c r="Y665" s="256"/>
      <c r="Z665" s="256"/>
      <c r="AA665" s="256"/>
      <c r="AB665" s="256"/>
    </row>
    <row r="666" spans="1:28" ht="14.25" customHeight="1" x14ac:dyDescent="0.2">
      <c r="A666" s="256"/>
      <c r="B666" s="274"/>
      <c r="C666" s="275"/>
      <c r="D666" s="274"/>
      <c r="E666" s="274"/>
      <c r="F666" s="274"/>
      <c r="G666" s="274"/>
      <c r="H666" s="274"/>
      <c r="I666" s="274"/>
      <c r="J666" s="256"/>
      <c r="K666" s="256"/>
      <c r="L666" s="256"/>
      <c r="M666" s="256"/>
      <c r="N666" s="256"/>
      <c r="O666" s="256"/>
      <c r="P666" s="256"/>
      <c r="Q666" s="273"/>
      <c r="R666" s="256"/>
      <c r="S666" s="256"/>
      <c r="T666" s="256"/>
      <c r="U666" s="256"/>
      <c r="V666" s="256"/>
      <c r="W666" s="256"/>
      <c r="X666" s="256"/>
      <c r="Y666" s="256"/>
      <c r="Z666" s="256"/>
      <c r="AA666" s="256"/>
      <c r="AB666" s="256"/>
    </row>
    <row r="667" spans="1:28" ht="14.25" customHeight="1" x14ac:dyDescent="0.2">
      <c r="A667" s="256"/>
      <c r="B667" s="274"/>
      <c r="C667" s="275"/>
      <c r="D667" s="274"/>
      <c r="E667" s="274"/>
      <c r="F667" s="274"/>
      <c r="G667" s="274"/>
      <c r="H667" s="274"/>
      <c r="I667" s="274"/>
      <c r="J667" s="256"/>
      <c r="K667" s="256"/>
      <c r="L667" s="256"/>
      <c r="M667" s="256"/>
      <c r="N667" s="256"/>
      <c r="O667" s="256"/>
      <c r="P667" s="256"/>
      <c r="Q667" s="273"/>
      <c r="R667" s="256"/>
      <c r="S667" s="256"/>
      <c r="T667" s="256"/>
      <c r="U667" s="256"/>
      <c r="V667" s="256"/>
      <c r="W667" s="256"/>
      <c r="X667" s="256"/>
      <c r="Y667" s="256"/>
      <c r="Z667" s="256"/>
      <c r="AA667" s="256"/>
      <c r="AB667" s="256"/>
    </row>
    <row r="668" spans="1:28" ht="14.25" customHeight="1" x14ac:dyDescent="0.2">
      <c r="A668" s="256"/>
      <c r="B668" s="274"/>
      <c r="C668" s="275"/>
      <c r="D668" s="274"/>
      <c r="E668" s="274"/>
      <c r="F668" s="274"/>
      <c r="G668" s="274"/>
      <c r="H668" s="274"/>
      <c r="I668" s="274"/>
      <c r="J668" s="256"/>
      <c r="K668" s="256"/>
      <c r="L668" s="256"/>
      <c r="M668" s="256"/>
      <c r="N668" s="256"/>
      <c r="O668" s="256"/>
      <c r="P668" s="256"/>
      <c r="Q668" s="273"/>
      <c r="R668" s="256"/>
      <c r="S668" s="256"/>
      <c r="T668" s="256"/>
      <c r="U668" s="256"/>
      <c r="V668" s="256"/>
      <c r="W668" s="256"/>
      <c r="X668" s="256"/>
      <c r="Y668" s="256"/>
      <c r="Z668" s="256"/>
      <c r="AA668" s="256"/>
      <c r="AB668" s="256"/>
    </row>
    <row r="669" spans="1:28" ht="14.25" customHeight="1" x14ac:dyDescent="0.2">
      <c r="A669" s="256"/>
      <c r="B669" s="274"/>
      <c r="C669" s="275"/>
      <c r="D669" s="274"/>
      <c r="E669" s="274"/>
      <c r="F669" s="274"/>
      <c r="G669" s="274"/>
      <c r="H669" s="274"/>
      <c r="I669" s="274"/>
      <c r="J669" s="256"/>
      <c r="K669" s="256"/>
      <c r="L669" s="256"/>
      <c r="M669" s="256"/>
      <c r="N669" s="256"/>
      <c r="O669" s="256"/>
      <c r="P669" s="256"/>
      <c r="Q669" s="273"/>
      <c r="R669" s="256"/>
      <c r="S669" s="256"/>
      <c r="T669" s="256"/>
      <c r="U669" s="256"/>
      <c r="V669" s="256"/>
      <c r="W669" s="256"/>
      <c r="X669" s="256"/>
      <c r="Y669" s="256"/>
      <c r="Z669" s="256"/>
      <c r="AA669" s="256"/>
      <c r="AB669" s="256"/>
    </row>
    <row r="670" spans="1:28" ht="14.25" customHeight="1" x14ac:dyDescent="0.2">
      <c r="A670" s="256"/>
      <c r="B670" s="274"/>
      <c r="C670" s="275"/>
      <c r="D670" s="274"/>
      <c r="E670" s="274"/>
      <c r="F670" s="274"/>
      <c r="G670" s="274"/>
      <c r="H670" s="274"/>
      <c r="I670" s="274"/>
      <c r="J670" s="256"/>
      <c r="K670" s="256"/>
      <c r="L670" s="256"/>
      <c r="M670" s="256"/>
      <c r="N670" s="256"/>
      <c r="O670" s="256"/>
      <c r="P670" s="256"/>
      <c r="Q670" s="273"/>
      <c r="R670" s="256"/>
      <c r="S670" s="256"/>
      <c r="T670" s="256"/>
      <c r="U670" s="256"/>
      <c r="V670" s="256"/>
      <c r="W670" s="256"/>
      <c r="X670" s="256"/>
      <c r="Y670" s="256"/>
      <c r="Z670" s="256"/>
      <c r="AA670" s="256"/>
      <c r="AB670" s="256"/>
    </row>
    <row r="671" spans="1:28" ht="14.25" customHeight="1" x14ac:dyDescent="0.2">
      <c r="A671" s="256"/>
      <c r="B671" s="274"/>
      <c r="C671" s="275"/>
      <c r="D671" s="274"/>
      <c r="E671" s="274"/>
      <c r="F671" s="274"/>
      <c r="G671" s="274"/>
      <c r="H671" s="274"/>
      <c r="I671" s="274"/>
      <c r="J671" s="256"/>
      <c r="K671" s="256"/>
      <c r="L671" s="256"/>
      <c r="M671" s="256"/>
      <c r="N671" s="256"/>
      <c r="O671" s="256"/>
      <c r="P671" s="256"/>
      <c r="Q671" s="273"/>
      <c r="R671" s="256"/>
      <c r="S671" s="256"/>
      <c r="T671" s="256"/>
      <c r="U671" s="256"/>
      <c r="V671" s="256"/>
      <c r="W671" s="256"/>
      <c r="X671" s="256"/>
      <c r="Y671" s="256"/>
      <c r="Z671" s="256"/>
      <c r="AA671" s="256"/>
      <c r="AB671" s="256"/>
    </row>
    <row r="672" spans="1:28" ht="14.25" customHeight="1" x14ac:dyDescent="0.2">
      <c r="A672" s="256"/>
      <c r="B672" s="274"/>
      <c r="C672" s="275"/>
      <c r="D672" s="274"/>
      <c r="E672" s="274"/>
      <c r="F672" s="274"/>
      <c r="G672" s="274"/>
      <c r="H672" s="274"/>
      <c r="I672" s="274"/>
      <c r="J672" s="256"/>
      <c r="K672" s="256"/>
      <c r="L672" s="256"/>
      <c r="M672" s="256"/>
      <c r="N672" s="256"/>
      <c r="O672" s="256"/>
      <c r="P672" s="256"/>
      <c r="Q672" s="273"/>
      <c r="R672" s="256"/>
      <c r="S672" s="256"/>
      <c r="T672" s="256"/>
      <c r="U672" s="256"/>
      <c r="V672" s="256"/>
      <c r="W672" s="256"/>
      <c r="X672" s="256"/>
      <c r="Y672" s="256"/>
      <c r="Z672" s="256"/>
      <c r="AA672" s="256"/>
      <c r="AB672" s="256"/>
    </row>
    <row r="673" spans="1:28" ht="14.25" customHeight="1" x14ac:dyDescent="0.2">
      <c r="A673" s="256"/>
      <c r="B673" s="274"/>
      <c r="C673" s="275"/>
      <c r="D673" s="274"/>
      <c r="E673" s="274"/>
      <c r="F673" s="274"/>
      <c r="G673" s="274"/>
      <c r="H673" s="274"/>
      <c r="I673" s="274"/>
      <c r="J673" s="256"/>
      <c r="K673" s="256"/>
      <c r="L673" s="256"/>
      <c r="M673" s="256"/>
      <c r="N673" s="256"/>
      <c r="O673" s="256"/>
      <c r="P673" s="256"/>
      <c r="Q673" s="273"/>
      <c r="R673" s="256"/>
      <c r="S673" s="256"/>
      <c r="T673" s="256"/>
      <c r="U673" s="256"/>
      <c r="V673" s="256"/>
      <c r="W673" s="256"/>
      <c r="X673" s="256"/>
      <c r="Y673" s="256"/>
      <c r="Z673" s="256"/>
      <c r="AA673" s="256"/>
      <c r="AB673" s="256"/>
    </row>
    <row r="674" spans="1:28" ht="14.25" customHeight="1" x14ac:dyDescent="0.2">
      <c r="A674" s="256"/>
      <c r="B674" s="274"/>
      <c r="C674" s="275"/>
      <c r="D674" s="274"/>
      <c r="E674" s="274"/>
      <c r="F674" s="274"/>
      <c r="G674" s="274"/>
      <c r="H674" s="274"/>
      <c r="I674" s="274"/>
      <c r="J674" s="256"/>
      <c r="K674" s="256"/>
      <c r="L674" s="256"/>
      <c r="M674" s="256"/>
      <c r="N674" s="256"/>
      <c r="O674" s="256"/>
      <c r="P674" s="256"/>
      <c r="Q674" s="273"/>
      <c r="R674" s="256"/>
      <c r="S674" s="256"/>
      <c r="T674" s="256"/>
      <c r="U674" s="256"/>
      <c r="V674" s="256"/>
      <c r="W674" s="256"/>
      <c r="X674" s="256"/>
      <c r="Y674" s="256"/>
      <c r="Z674" s="256"/>
      <c r="AA674" s="256"/>
      <c r="AB674" s="256"/>
    </row>
    <row r="675" spans="1:28" ht="14.25" customHeight="1" x14ac:dyDescent="0.2">
      <c r="A675" s="256"/>
      <c r="B675" s="274"/>
      <c r="C675" s="275"/>
      <c r="D675" s="274"/>
      <c r="E675" s="274"/>
      <c r="F675" s="274"/>
      <c r="G675" s="274"/>
      <c r="H675" s="274"/>
      <c r="I675" s="274"/>
      <c r="J675" s="256"/>
      <c r="K675" s="256"/>
      <c r="L675" s="256"/>
      <c r="M675" s="256"/>
      <c r="N675" s="256"/>
      <c r="O675" s="256"/>
      <c r="P675" s="256"/>
      <c r="Q675" s="273"/>
      <c r="R675" s="256"/>
      <c r="S675" s="256"/>
      <c r="T675" s="256"/>
      <c r="U675" s="256"/>
      <c r="V675" s="256"/>
      <c r="W675" s="256"/>
      <c r="X675" s="256"/>
      <c r="Y675" s="256"/>
      <c r="Z675" s="256"/>
      <c r="AA675" s="256"/>
      <c r="AB675" s="256"/>
    </row>
    <row r="676" spans="1:28" ht="14.25" customHeight="1" x14ac:dyDescent="0.2">
      <c r="A676" s="256"/>
      <c r="B676" s="274"/>
      <c r="C676" s="275"/>
      <c r="D676" s="274"/>
      <c r="E676" s="274"/>
      <c r="F676" s="274"/>
      <c r="G676" s="274"/>
      <c r="H676" s="274"/>
      <c r="I676" s="274"/>
      <c r="J676" s="256"/>
      <c r="K676" s="256"/>
      <c r="L676" s="256"/>
      <c r="M676" s="256"/>
      <c r="N676" s="256"/>
      <c r="O676" s="256"/>
      <c r="P676" s="256"/>
      <c r="Q676" s="273"/>
      <c r="R676" s="256"/>
      <c r="S676" s="256"/>
      <c r="T676" s="256"/>
      <c r="U676" s="256"/>
      <c r="V676" s="256"/>
      <c r="W676" s="256"/>
      <c r="X676" s="256"/>
      <c r="Y676" s="256"/>
      <c r="Z676" s="256"/>
      <c r="AA676" s="256"/>
      <c r="AB676" s="256"/>
    </row>
    <row r="677" spans="1:28" ht="14.25" customHeight="1" x14ac:dyDescent="0.2">
      <c r="A677" s="256"/>
      <c r="B677" s="274"/>
      <c r="C677" s="275"/>
      <c r="D677" s="274"/>
      <c r="E677" s="274"/>
      <c r="F677" s="274"/>
      <c r="G677" s="274"/>
      <c r="H677" s="274"/>
      <c r="I677" s="274"/>
      <c r="J677" s="256"/>
      <c r="K677" s="256"/>
      <c r="L677" s="256"/>
      <c r="M677" s="256"/>
      <c r="N677" s="256"/>
      <c r="O677" s="256"/>
      <c r="P677" s="256"/>
      <c r="Q677" s="273"/>
      <c r="R677" s="256"/>
      <c r="S677" s="256"/>
      <c r="T677" s="256"/>
      <c r="U677" s="256"/>
      <c r="V677" s="256"/>
      <c r="W677" s="256"/>
      <c r="X677" s="256"/>
      <c r="Y677" s="256"/>
      <c r="Z677" s="256"/>
      <c r="AA677" s="256"/>
      <c r="AB677" s="256"/>
    </row>
    <row r="678" spans="1:28" ht="14.25" customHeight="1" x14ac:dyDescent="0.2">
      <c r="A678" s="256"/>
      <c r="B678" s="274"/>
      <c r="C678" s="275"/>
      <c r="D678" s="274"/>
      <c r="E678" s="274"/>
      <c r="F678" s="274"/>
      <c r="G678" s="274"/>
      <c r="H678" s="274"/>
      <c r="I678" s="274"/>
      <c r="J678" s="256"/>
      <c r="K678" s="256"/>
      <c r="L678" s="256"/>
      <c r="M678" s="256"/>
      <c r="N678" s="256"/>
      <c r="O678" s="256"/>
      <c r="P678" s="256"/>
      <c r="Q678" s="273"/>
      <c r="R678" s="256"/>
      <c r="S678" s="256"/>
      <c r="T678" s="256"/>
      <c r="U678" s="256"/>
      <c r="V678" s="256"/>
      <c r="W678" s="256"/>
      <c r="X678" s="256"/>
      <c r="Y678" s="256"/>
      <c r="Z678" s="256"/>
      <c r="AA678" s="256"/>
      <c r="AB678" s="256"/>
    </row>
    <row r="679" spans="1:28" ht="14.25" customHeight="1" x14ac:dyDescent="0.2">
      <c r="A679" s="256"/>
      <c r="B679" s="274"/>
      <c r="C679" s="275"/>
      <c r="D679" s="274"/>
      <c r="E679" s="274"/>
      <c r="F679" s="274"/>
      <c r="G679" s="274"/>
      <c r="H679" s="274"/>
      <c r="I679" s="274"/>
      <c r="J679" s="256"/>
      <c r="K679" s="256"/>
      <c r="L679" s="256"/>
      <c r="M679" s="256"/>
      <c r="N679" s="256"/>
      <c r="O679" s="256"/>
      <c r="P679" s="256"/>
      <c r="Q679" s="273"/>
      <c r="R679" s="256"/>
      <c r="S679" s="256"/>
      <c r="T679" s="256"/>
      <c r="U679" s="256"/>
      <c r="V679" s="256"/>
      <c r="W679" s="256"/>
      <c r="X679" s="256"/>
      <c r="Y679" s="256"/>
      <c r="Z679" s="256"/>
      <c r="AA679" s="256"/>
      <c r="AB679" s="256"/>
    </row>
    <row r="680" spans="1:28" ht="14.25" customHeight="1" x14ac:dyDescent="0.2">
      <c r="A680" s="256"/>
      <c r="B680" s="274"/>
      <c r="C680" s="275"/>
      <c r="D680" s="274"/>
      <c r="E680" s="274"/>
      <c r="F680" s="274"/>
      <c r="G680" s="274"/>
      <c r="H680" s="274"/>
      <c r="I680" s="274"/>
      <c r="J680" s="256"/>
      <c r="K680" s="256"/>
      <c r="L680" s="256"/>
      <c r="M680" s="256"/>
      <c r="N680" s="256"/>
      <c r="O680" s="256"/>
      <c r="P680" s="256"/>
      <c r="Q680" s="273"/>
      <c r="R680" s="256"/>
      <c r="S680" s="256"/>
      <c r="T680" s="256"/>
      <c r="U680" s="256"/>
      <c r="V680" s="256"/>
      <c r="W680" s="256"/>
      <c r="X680" s="256"/>
      <c r="Y680" s="256"/>
      <c r="Z680" s="256"/>
      <c r="AA680" s="256"/>
      <c r="AB680" s="256"/>
    </row>
    <row r="681" spans="1:28" ht="14.25" customHeight="1" x14ac:dyDescent="0.2">
      <c r="A681" s="256"/>
      <c r="B681" s="274"/>
      <c r="C681" s="275"/>
      <c r="D681" s="274"/>
      <c r="E681" s="274"/>
      <c r="F681" s="274"/>
      <c r="G681" s="274"/>
      <c r="H681" s="274"/>
      <c r="I681" s="274"/>
      <c r="J681" s="256"/>
      <c r="K681" s="256"/>
      <c r="L681" s="256"/>
      <c r="M681" s="256"/>
      <c r="N681" s="256"/>
      <c r="O681" s="256"/>
      <c r="P681" s="256"/>
      <c r="Q681" s="273"/>
      <c r="R681" s="256"/>
      <c r="S681" s="256"/>
      <c r="T681" s="256"/>
      <c r="U681" s="256"/>
      <c r="V681" s="256"/>
      <c r="W681" s="256"/>
      <c r="X681" s="256"/>
      <c r="Y681" s="256"/>
      <c r="Z681" s="256"/>
      <c r="AA681" s="256"/>
      <c r="AB681" s="256"/>
    </row>
    <row r="682" spans="1:28" ht="14.25" customHeight="1" x14ac:dyDescent="0.2">
      <c r="A682" s="256"/>
      <c r="B682" s="274"/>
      <c r="C682" s="275"/>
      <c r="D682" s="274"/>
      <c r="E682" s="274"/>
      <c r="F682" s="274"/>
      <c r="G682" s="274"/>
      <c r="H682" s="274"/>
      <c r="I682" s="274"/>
      <c r="J682" s="256"/>
      <c r="K682" s="256"/>
      <c r="L682" s="256"/>
      <c r="M682" s="256"/>
      <c r="N682" s="256"/>
      <c r="O682" s="256"/>
      <c r="P682" s="256"/>
      <c r="Q682" s="273"/>
      <c r="R682" s="256"/>
      <c r="S682" s="256"/>
      <c r="T682" s="256"/>
      <c r="U682" s="256"/>
      <c r="V682" s="256"/>
      <c r="W682" s="256"/>
      <c r="X682" s="256"/>
      <c r="Y682" s="256"/>
      <c r="Z682" s="256"/>
      <c r="AA682" s="256"/>
      <c r="AB682" s="256"/>
    </row>
    <row r="683" spans="1:28" ht="14.25" customHeight="1" x14ac:dyDescent="0.2">
      <c r="A683" s="256"/>
      <c r="B683" s="274"/>
      <c r="C683" s="275"/>
      <c r="D683" s="274"/>
      <c r="E683" s="274"/>
      <c r="F683" s="274"/>
      <c r="G683" s="274"/>
      <c r="H683" s="274"/>
      <c r="I683" s="274"/>
      <c r="J683" s="256"/>
      <c r="K683" s="256"/>
      <c r="L683" s="256"/>
      <c r="M683" s="256"/>
      <c r="N683" s="256"/>
      <c r="O683" s="256"/>
      <c r="P683" s="256"/>
      <c r="Q683" s="273"/>
      <c r="R683" s="256"/>
      <c r="S683" s="256"/>
      <c r="T683" s="256"/>
      <c r="U683" s="256"/>
      <c r="V683" s="256"/>
      <c r="W683" s="256"/>
      <c r="X683" s="256"/>
      <c r="Y683" s="256"/>
      <c r="Z683" s="256"/>
      <c r="AA683" s="256"/>
      <c r="AB683" s="256"/>
    </row>
    <row r="684" spans="1:28" ht="14.25" customHeight="1" x14ac:dyDescent="0.2">
      <c r="A684" s="256"/>
      <c r="B684" s="274"/>
      <c r="C684" s="275"/>
      <c r="D684" s="274"/>
      <c r="E684" s="274"/>
      <c r="F684" s="274"/>
      <c r="G684" s="274"/>
      <c r="H684" s="274"/>
      <c r="I684" s="274"/>
      <c r="J684" s="256"/>
      <c r="K684" s="256"/>
      <c r="L684" s="256"/>
      <c r="M684" s="256"/>
      <c r="N684" s="256"/>
      <c r="O684" s="256"/>
      <c r="P684" s="256"/>
      <c r="Q684" s="273"/>
      <c r="R684" s="256"/>
      <c r="S684" s="256"/>
      <c r="T684" s="256"/>
      <c r="U684" s="256"/>
      <c r="V684" s="256"/>
      <c r="W684" s="256"/>
      <c r="X684" s="256"/>
      <c r="Y684" s="256"/>
      <c r="Z684" s="256"/>
      <c r="AA684" s="256"/>
      <c r="AB684" s="256"/>
    </row>
    <row r="685" spans="1:28" ht="14.25" customHeight="1" x14ac:dyDescent="0.2">
      <c r="A685" s="256"/>
      <c r="B685" s="274"/>
      <c r="C685" s="275"/>
      <c r="D685" s="274"/>
      <c r="E685" s="274"/>
      <c r="F685" s="274"/>
      <c r="G685" s="274"/>
      <c r="H685" s="274"/>
      <c r="I685" s="274"/>
      <c r="J685" s="256"/>
      <c r="K685" s="256"/>
      <c r="L685" s="256"/>
      <c r="M685" s="256"/>
      <c r="N685" s="256"/>
      <c r="O685" s="256"/>
      <c r="P685" s="256"/>
      <c r="Q685" s="273"/>
      <c r="R685" s="256"/>
      <c r="S685" s="256"/>
      <c r="T685" s="256"/>
      <c r="U685" s="256"/>
      <c r="V685" s="256"/>
      <c r="W685" s="256"/>
      <c r="X685" s="256"/>
      <c r="Y685" s="256"/>
      <c r="Z685" s="256"/>
      <c r="AA685" s="256"/>
      <c r="AB685" s="256"/>
    </row>
    <row r="686" spans="1:28" ht="14.25" customHeight="1" x14ac:dyDescent="0.2">
      <c r="A686" s="256"/>
      <c r="B686" s="274"/>
      <c r="C686" s="275"/>
      <c r="D686" s="274"/>
      <c r="E686" s="274"/>
      <c r="F686" s="274"/>
      <c r="G686" s="274"/>
      <c r="H686" s="274"/>
      <c r="I686" s="274"/>
      <c r="J686" s="256"/>
      <c r="K686" s="256"/>
      <c r="L686" s="256"/>
      <c r="M686" s="256"/>
      <c r="N686" s="256"/>
      <c r="O686" s="256"/>
      <c r="P686" s="256"/>
      <c r="Q686" s="273"/>
      <c r="R686" s="256"/>
      <c r="S686" s="256"/>
      <c r="T686" s="256"/>
      <c r="U686" s="256"/>
      <c r="V686" s="256"/>
      <c r="W686" s="256"/>
      <c r="X686" s="256"/>
      <c r="Y686" s="256"/>
      <c r="Z686" s="256"/>
      <c r="AA686" s="256"/>
      <c r="AB686" s="256"/>
    </row>
    <row r="687" spans="1:28" ht="14.25" customHeight="1" x14ac:dyDescent="0.2">
      <c r="A687" s="256"/>
      <c r="B687" s="274"/>
      <c r="C687" s="275"/>
      <c r="D687" s="274"/>
      <c r="E687" s="274"/>
      <c r="F687" s="274"/>
      <c r="G687" s="274"/>
      <c r="H687" s="274"/>
      <c r="I687" s="274"/>
      <c r="J687" s="256"/>
      <c r="K687" s="256"/>
      <c r="L687" s="256"/>
      <c r="M687" s="256"/>
      <c r="N687" s="256"/>
      <c r="O687" s="256"/>
      <c r="P687" s="256"/>
      <c r="Q687" s="273"/>
      <c r="R687" s="256"/>
      <c r="S687" s="256"/>
      <c r="T687" s="256"/>
      <c r="U687" s="256"/>
      <c r="V687" s="256"/>
      <c r="W687" s="256"/>
      <c r="X687" s="256"/>
      <c r="Y687" s="256"/>
      <c r="Z687" s="256"/>
      <c r="AA687" s="256"/>
      <c r="AB687" s="256"/>
    </row>
    <row r="688" spans="1:28" ht="14.25" customHeight="1" x14ac:dyDescent="0.2">
      <c r="A688" s="256"/>
      <c r="B688" s="274"/>
      <c r="C688" s="275"/>
      <c r="D688" s="274"/>
      <c r="E688" s="274"/>
      <c r="F688" s="274"/>
      <c r="G688" s="274"/>
      <c r="H688" s="274"/>
      <c r="I688" s="274"/>
      <c r="J688" s="256"/>
      <c r="K688" s="256"/>
      <c r="L688" s="256"/>
      <c r="M688" s="256"/>
      <c r="N688" s="256"/>
      <c r="O688" s="256"/>
      <c r="P688" s="256"/>
      <c r="Q688" s="273"/>
      <c r="R688" s="256"/>
      <c r="S688" s="256"/>
      <c r="T688" s="256"/>
      <c r="U688" s="256"/>
      <c r="V688" s="256"/>
      <c r="W688" s="256"/>
      <c r="X688" s="256"/>
      <c r="Y688" s="256"/>
      <c r="Z688" s="256"/>
      <c r="AA688" s="256"/>
      <c r="AB688" s="256"/>
    </row>
    <row r="689" spans="1:28" ht="14.25" customHeight="1" x14ac:dyDescent="0.2">
      <c r="A689" s="256"/>
      <c r="B689" s="274"/>
      <c r="C689" s="275"/>
      <c r="D689" s="274"/>
      <c r="E689" s="274"/>
      <c r="F689" s="274"/>
      <c r="G689" s="274"/>
      <c r="H689" s="274"/>
      <c r="I689" s="274"/>
      <c r="J689" s="256"/>
      <c r="K689" s="256"/>
      <c r="L689" s="256"/>
      <c r="M689" s="256"/>
      <c r="N689" s="256"/>
      <c r="O689" s="256"/>
      <c r="P689" s="256"/>
      <c r="Q689" s="273"/>
      <c r="R689" s="256"/>
      <c r="S689" s="256"/>
      <c r="T689" s="256"/>
      <c r="U689" s="256"/>
      <c r="V689" s="256"/>
      <c r="W689" s="256"/>
      <c r="X689" s="256"/>
      <c r="Y689" s="256"/>
      <c r="Z689" s="256"/>
      <c r="AA689" s="256"/>
      <c r="AB689" s="256"/>
    </row>
    <row r="690" spans="1:28" ht="14.25" customHeight="1" x14ac:dyDescent="0.2">
      <c r="A690" s="256"/>
      <c r="B690" s="274"/>
      <c r="C690" s="275"/>
      <c r="D690" s="274"/>
      <c r="E690" s="274"/>
      <c r="F690" s="274"/>
      <c r="G690" s="274"/>
      <c r="H690" s="274"/>
      <c r="I690" s="274"/>
      <c r="J690" s="256"/>
      <c r="K690" s="256"/>
      <c r="L690" s="256"/>
      <c r="M690" s="256"/>
      <c r="N690" s="256"/>
      <c r="O690" s="256"/>
      <c r="P690" s="256"/>
      <c r="Q690" s="273"/>
      <c r="R690" s="256"/>
      <c r="S690" s="256"/>
      <c r="T690" s="256"/>
      <c r="U690" s="256"/>
      <c r="V690" s="256"/>
      <c r="W690" s="256"/>
      <c r="X690" s="256"/>
      <c r="Y690" s="256"/>
      <c r="Z690" s="256"/>
      <c r="AA690" s="256"/>
      <c r="AB690" s="256"/>
    </row>
    <row r="691" spans="1:28" ht="14.25" customHeight="1" x14ac:dyDescent="0.2">
      <c r="A691" s="256"/>
      <c r="B691" s="274"/>
      <c r="C691" s="275"/>
      <c r="D691" s="274"/>
      <c r="E691" s="274"/>
      <c r="F691" s="274"/>
      <c r="G691" s="274"/>
      <c r="H691" s="274"/>
      <c r="I691" s="274"/>
      <c r="J691" s="256"/>
      <c r="K691" s="256"/>
      <c r="L691" s="256"/>
      <c r="M691" s="256"/>
      <c r="N691" s="256"/>
      <c r="O691" s="256"/>
      <c r="P691" s="256"/>
      <c r="Q691" s="273"/>
      <c r="R691" s="256"/>
      <c r="S691" s="256"/>
      <c r="T691" s="256"/>
      <c r="U691" s="256"/>
      <c r="V691" s="256"/>
      <c r="W691" s="256"/>
      <c r="X691" s="256"/>
      <c r="Y691" s="256"/>
      <c r="Z691" s="256"/>
      <c r="AA691" s="256"/>
      <c r="AB691" s="256"/>
    </row>
    <row r="692" spans="1:28" ht="14.25" customHeight="1" x14ac:dyDescent="0.2">
      <c r="A692" s="256"/>
      <c r="B692" s="274"/>
      <c r="C692" s="275"/>
      <c r="D692" s="274"/>
      <c r="E692" s="274"/>
      <c r="F692" s="274"/>
      <c r="G692" s="274"/>
      <c r="H692" s="274"/>
      <c r="I692" s="274"/>
      <c r="J692" s="256"/>
      <c r="K692" s="256"/>
      <c r="L692" s="256"/>
      <c r="M692" s="256"/>
      <c r="N692" s="256"/>
      <c r="O692" s="256"/>
      <c r="P692" s="256"/>
      <c r="Q692" s="273"/>
      <c r="R692" s="256"/>
      <c r="S692" s="256"/>
      <c r="T692" s="256"/>
      <c r="U692" s="256"/>
      <c r="V692" s="256"/>
      <c r="W692" s="256"/>
      <c r="X692" s="256"/>
      <c r="Y692" s="256"/>
      <c r="Z692" s="256"/>
      <c r="AA692" s="256"/>
      <c r="AB692" s="256"/>
    </row>
    <row r="693" spans="1:28" ht="14.25" customHeight="1" x14ac:dyDescent="0.2">
      <c r="A693" s="256"/>
      <c r="B693" s="274"/>
      <c r="C693" s="275"/>
      <c r="D693" s="274"/>
      <c r="E693" s="274"/>
      <c r="F693" s="274"/>
      <c r="G693" s="274"/>
      <c r="H693" s="274"/>
      <c r="I693" s="274"/>
      <c r="J693" s="256"/>
      <c r="K693" s="256"/>
      <c r="L693" s="256"/>
      <c r="M693" s="256"/>
      <c r="N693" s="256"/>
      <c r="O693" s="256"/>
      <c r="P693" s="256"/>
      <c r="Q693" s="273"/>
      <c r="R693" s="256"/>
      <c r="S693" s="256"/>
      <c r="T693" s="256"/>
      <c r="U693" s="256"/>
      <c r="V693" s="256"/>
      <c r="W693" s="256"/>
      <c r="X693" s="256"/>
      <c r="Y693" s="256"/>
      <c r="Z693" s="256"/>
      <c r="AA693" s="256"/>
      <c r="AB693" s="256"/>
    </row>
    <row r="694" spans="1:28" ht="14.25" customHeight="1" x14ac:dyDescent="0.2">
      <c r="A694" s="256"/>
      <c r="B694" s="274"/>
      <c r="C694" s="275"/>
      <c r="D694" s="274"/>
      <c r="E694" s="274"/>
      <c r="F694" s="274"/>
      <c r="G694" s="274"/>
      <c r="H694" s="274"/>
      <c r="I694" s="274"/>
      <c r="J694" s="256"/>
      <c r="K694" s="256"/>
      <c r="L694" s="256"/>
      <c r="M694" s="256"/>
      <c r="N694" s="256"/>
      <c r="O694" s="256"/>
      <c r="P694" s="256"/>
      <c r="Q694" s="273"/>
      <c r="R694" s="256"/>
      <c r="S694" s="256"/>
      <c r="T694" s="256"/>
      <c r="U694" s="256"/>
      <c r="V694" s="256"/>
      <c r="W694" s="256"/>
      <c r="X694" s="256"/>
      <c r="Y694" s="256"/>
      <c r="Z694" s="256"/>
      <c r="AA694" s="256"/>
      <c r="AB694" s="256"/>
    </row>
    <row r="695" spans="1:28" ht="14.25" customHeight="1" x14ac:dyDescent="0.2">
      <c r="A695" s="256"/>
      <c r="B695" s="274"/>
      <c r="C695" s="275"/>
      <c r="D695" s="274"/>
      <c r="E695" s="274"/>
      <c r="F695" s="274"/>
      <c r="G695" s="274"/>
      <c r="H695" s="274"/>
      <c r="I695" s="274"/>
      <c r="J695" s="256"/>
      <c r="K695" s="256"/>
      <c r="L695" s="256"/>
      <c r="M695" s="256"/>
      <c r="N695" s="256"/>
      <c r="O695" s="256"/>
      <c r="P695" s="256"/>
      <c r="Q695" s="273"/>
      <c r="R695" s="256"/>
      <c r="S695" s="256"/>
      <c r="T695" s="256"/>
      <c r="U695" s="256"/>
      <c r="V695" s="256"/>
      <c r="W695" s="256"/>
      <c r="X695" s="256"/>
      <c r="Y695" s="256"/>
      <c r="Z695" s="256"/>
      <c r="AA695" s="256"/>
      <c r="AB695" s="256"/>
    </row>
    <row r="696" spans="1:28" ht="14.25" customHeight="1" x14ac:dyDescent="0.2">
      <c r="A696" s="256"/>
      <c r="B696" s="274"/>
      <c r="C696" s="275"/>
      <c r="D696" s="274"/>
      <c r="E696" s="274"/>
      <c r="F696" s="274"/>
      <c r="G696" s="274"/>
      <c r="H696" s="274"/>
      <c r="I696" s="274"/>
      <c r="J696" s="256"/>
      <c r="K696" s="256"/>
      <c r="L696" s="256"/>
      <c r="M696" s="256"/>
      <c r="N696" s="256"/>
      <c r="O696" s="256"/>
      <c r="P696" s="256"/>
      <c r="Q696" s="273"/>
      <c r="R696" s="256"/>
      <c r="S696" s="256"/>
      <c r="T696" s="256"/>
      <c r="U696" s="256"/>
      <c r="V696" s="256"/>
      <c r="W696" s="256"/>
      <c r="X696" s="256"/>
      <c r="Y696" s="256"/>
      <c r="Z696" s="256"/>
      <c r="AA696" s="256"/>
      <c r="AB696" s="256"/>
    </row>
    <row r="697" spans="1:28" ht="14.25" customHeight="1" x14ac:dyDescent="0.2">
      <c r="A697" s="256"/>
      <c r="B697" s="274"/>
      <c r="C697" s="275"/>
      <c r="D697" s="274"/>
      <c r="E697" s="274"/>
      <c r="F697" s="274"/>
      <c r="G697" s="274"/>
      <c r="H697" s="274"/>
      <c r="I697" s="274"/>
      <c r="J697" s="256"/>
      <c r="K697" s="256"/>
      <c r="L697" s="256"/>
      <c r="M697" s="256"/>
      <c r="N697" s="256"/>
      <c r="O697" s="256"/>
      <c r="P697" s="256"/>
      <c r="Q697" s="273"/>
      <c r="R697" s="256"/>
      <c r="S697" s="256"/>
      <c r="T697" s="256"/>
      <c r="U697" s="256"/>
      <c r="V697" s="256"/>
      <c r="W697" s="256"/>
      <c r="X697" s="256"/>
      <c r="Y697" s="256"/>
      <c r="Z697" s="256"/>
      <c r="AA697" s="256"/>
      <c r="AB697" s="256"/>
    </row>
    <row r="698" spans="1:28" ht="14.25" customHeight="1" x14ac:dyDescent="0.2">
      <c r="A698" s="256"/>
      <c r="B698" s="274"/>
      <c r="C698" s="275"/>
      <c r="D698" s="274"/>
      <c r="E698" s="274"/>
      <c r="F698" s="274"/>
      <c r="G698" s="274"/>
      <c r="H698" s="274"/>
      <c r="I698" s="274"/>
      <c r="J698" s="256"/>
      <c r="K698" s="256"/>
      <c r="L698" s="256"/>
      <c r="M698" s="256"/>
      <c r="N698" s="256"/>
      <c r="O698" s="256"/>
      <c r="P698" s="256"/>
      <c r="Q698" s="273"/>
      <c r="R698" s="256"/>
      <c r="S698" s="256"/>
      <c r="T698" s="256"/>
      <c r="U698" s="256"/>
      <c r="V698" s="256"/>
      <c r="W698" s="256"/>
      <c r="X698" s="256"/>
      <c r="Y698" s="256"/>
      <c r="Z698" s="256"/>
      <c r="AA698" s="256"/>
      <c r="AB698" s="256"/>
    </row>
    <row r="699" spans="1:28" ht="14.25" customHeight="1" x14ac:dyDescent="0.2">
      <c r="A699" s="256"/>
      <c r="B699" s="274"/>
      <c r="C699" s="275"/>
      <c r="D699" s="274"/>
      <c r="E699" s="274"/>
      <c r="F699" s="274"/>
      <c r="G699" s="274"/>
      <c r="H699" s="274"/>
      <c r="I699" s="274"/>
      <c r="J699" s="256"/>
      <c r="K699" s="256"/>
      <c r="L699" s="256"/>
      <c r="M699" s="256"/>
      <c r="N699" s="256"/>
      <c r="O699" s="256"/>
      <c r="P699" s="256"/>
      <c r="Q699" s="273"/>
      <c r="R699" s="256"/>
      <c r="S699" s="256"/>
      <c r="T699" s="256"/>
      <c r="U699" s="256"/>
      <c r="V699" s="256"/>
      <c r="W699" s="256"/>
      <c r="X699" s="256"/>
      <c r="Y699" s="256"/>
      <c r="Z699" s="256"/>
      <c r="AA699" s="256"/>
      <c r="AB699" s="256"/>
    </row>
    <row r="700" spans="1:28" ht="14.25" customHeight="1" x14ac:dyDescent="0.2">
      <c r="A700" s="256"/>
      <c r="B700" s="274"/>
      <c r="C700" s="275"/>
      <c r="D700" s="274"/>
      <c r="E700" s="274"/>
      <c r="F700" s="274"/>
      <c r="G700" s="274"/>
      <c r="H700" s="274"/>
      <c r="I700" s="274"/>
      <c r="J700" s="256"/>
      <c r="K700" s="256"/>
      <c r="L700" s="256"/>
      <c r="M700" s="256"/>
      <c r="N700" s="256"/>
      <c r="O700" s="256"/>
      <c r="P700" s="256"/>
      <c r="Q700" s="273"/>
      <c r="R700" s="256"/>
      <c r="S700" s="256"/>
      <c r="T700" s="256"/>
      <c r="U700" s="256"/>
      <c r="V700" s="256"/>
      <c r="W700" s="256"/>
      <c r="X700" s="256"/>
      <c r="Y700" s="256"/>
      <c r="Z700" s="256"/>
      <c r="AA700" s="256"/>
      <c r="AB700" s="256"/>
    </row>
    <row r="701" spans="1:28" ht="14.25" customHeight="1" x14ac:dyDescent="0.2">
      <c r="A701" s="256"/>
      <c r="B701" s="274"/>
      <c r="C701" s="275"/>
      <c r="D701" s="274"/>
      <c r="E701" s="274"/>
      <c r="F701" s="274"/>
      <c r="G701" s="274"/>
      <c r="H701" s="274"/>
      <c r="I701" s="274"/>
      <c r="J701" s="256"/>
      <c r="K701" s="256"/>
      <c r="L701" s="256"/>
      <c r="M701" s="256"/>
      <c r="N701" s="256"/>
      <c r="O701" s="256"/>
      <c r="P701" s="256"/>
      <c r="Q701" s="273"/>
      <c r="R701" s="256"/>
      <c r="S701" s="256"/>
      <c r="T701" s="256"/>
      <c r="U701" s="256"/>
      <c r="V701" s="256"/>
      <c r="W701" s="256"/>
      <c r="X701" s="256"/>
      <c r="Y701" s="256"/>
      <c r="Z701" s="256"/>
      <c r="AA701" s="256"/>
      <c r="AB701" s="256"/>
    </row>
    <row r="702" spans="1:28" ht="14.25" customHeight="1" x14ac:dyDescent="0.2">
      <c r="A702" s="256"/>
      <c r="B702" s="274"/>
      <c r="C702" s="275"/>
      <c r="D702" s="274"/>
      <c r="E702" s="274"/>
      <c r="F702" s="274"/>
      <c r="G702" s="274"/>
      <c r="H702" s="274"/>
      <c r="I702" s="274"/>
      <c r="J702" s="256"/>
      <c r="K702" s="256"/>
      <c r="L702" s="256"/>
      <c r="M702" s="256"/>
      <c r="N702" s="256"/>
      <c r="O702" s="256"/>
      <c r="P702" s="256"/>
      <c r="Q702" s="273"/>
      <c r="R702" s="256"/>
      <c r="S702" s="256"/>
      <c r="T702" s="256"/>
      <c r="U702" s="256"/>
      <c r="V702" s="256"/>
      <c r="W702" s="256"/>
      <c r="X702" s="256"/>
      <c r="Y702" s="256"/>
      <c r="Z702" s="256"/>
      <c r="AA702" s="256"/>
      <c r="AB702" s="256"/>
    </row>
    <row r="703" spans="1:28" ht="14.25" customHeight="1" x14ac:dyDescent="0.2">
      <c r="A703" s="256"/>
      <c r="B703" s="274"/>
      <c r="C703" s="275"/>
      <c r="D703" s="274"/>
      <c r="E703" s="274"/>
      <c r="F703" s="274"/>
      <c r="G703" s="274"/>
      <c r="H703" s="274"/>
      <c r="I703" s="274"/>
      <c r="J703" s="256"/>
      <c r="K703" s="256"/>
      <c r="L703" s="256"/>
      <c r="M703" s="256"/>
      <c r="N703" s="256"/>
      <c r="O703" s="256"/>
      <c r="P703" s="256"/>
      <c r="Q703" s="273"/>
      <c r="R703" s="256"/>
      <c r="S703" s="256"/>
      <c r="T703" s="256"/>
      <c r="U703" s="256"/>
      <c r="V703" s="256"/>
      <c r="W703" s="256"/>
      <c r="X703" s="256"/>
      <c r="Y703" s="256"/>
      <c r="Z703" s="256"/>
      <c r="AA703" s="256"/>
      <c r="AB703" s="256"/>
    </row>
    <row r="704" spans="1:28" ht="14.25" customHeight="1" x14ac:dyDescent="0.2">
      <c r="A704" s="256"/>
      <c r="B704" s="274"/>
      <c r="C704" s="275"/>
      <c r="D704" s="274"/>
      <c r="E704" s="274"/>
      <c r="F704" s="274"/>
      <c r="G704" s="274"/>
      <c r="H704" s="274"/>
      <c r="I704" s="274"/>
      <c r="J704" s="256"/>
      <c r="K704" s="256"/>
      <c r="L704" s="256"/>
      <c r="M704" s="256"/>
      <c r="N704" s="256"/>
      <c r="O704" s="256"/>
      <c r="P704" s="256"/>
      <c r="Q704" s="273"/>
      <c r="R704" s="256"/>
      <c r="S704" s="256"/>
      <c r="T704" s="256"/>
      <c r="U704" s="256"/>
      <c r="V704" s="256"/>
      <c r="W704" s="256"/>
      <c r="X704" s="256"/>
      <c r="Y704" s="256"/>
      <c r="Z704" s="256"/>
      <c r="AA704" s="256"/>
      <c r="AB704" s="256"/>
    </row>
    <row r="705" spans="1:28" ht="14.25" customHeight="1" x14ac:dyDescent="0.2">
      <c r="A705" s="256"/>
      <c r="B705" s="274"/>
      <c r="C705" s="275"/>
      <c r="D705" s="274"/>
      <c r="E705" s="274"/>
      <c r="F705" s="274"/>
      <c r="G705" s="274"/>
      <c r="H705" s="274"/>
      <c r="I705" s="274"/>
      <c r="J705" s="256"/>
      <c r="K705" s="256"/>
      <c r="L705" s="256"/>
      <c r="M705" s="256"/>
      <c r="N705" s="256"/>
      <c r="O705" s="256"/>
      <c r="P705" s="256"/>
      <c r="Q705" s="273"/>
      <c r="R705" s="256"/>
      <c r="S705" s="256"/>
      <c r="T705" s="256"/>
      <c r="U705" s="256"/>
      <c r="V705" s="256"/>
      <c r="W705" s="256"/>
      <c r="X705" s="256"/>
      <c r="Y705" s="256"/>
      <c r="Z705" s="256"/>
      <c r="AA705" s="256"/>
      <c r="AB705" s="256"/>
    </row>
    <row r="706" spans="1:28" ht="14.25" customHeight="1" x14ac:dyDescent="0.2">
      <c r="A706" s="256"/>
      <c r="B706" s="274"/>
      <c r="C706" s="275"/>
      <c r="D706" s="274"/>
      <c r="E706" s="274"/>
      <c r="F706" s="274"/>
      <c r="G706" s="274"/>
      <c r="H706" s="274"/>
      <c r="I706" s="274"/>
      <c r="J706" s="256"/>
      <c r="K706" s="256"/>
      <c r="L706" s="256"/>
      <c r="M706" s="256"/>
      <c r="N706" s="256"/>
      <c r="O706" s="256"/>
      <c r="P706" s="256"/>
      <c r="Q706" s="273"/>
      <c r="R706" s="256"/>
      <c r="S706" s="256"/>
      <c r="T706" s="256"/>
      <c r="U706" s="256"/>
      <c r="V706" s="256"/>
      <c r="W706" s="256"/>
      <c r="X706" s="256"/>
      <c r="Y706" s="256"/>
      <c r="Z706" s="256"/>
      <c r="AA706" s="256"/>
      <c r="AB706" s="256"/>
    </row>
    <row r="707" spans="1:28" ht="14.25" customHeight="1" x14ac:dyDescent="0.2">
      <c r="A707" s="256"/>
      <c r="B707" s="274"/>
      <c r="C707" s="275"/>
      <c r="D707" s="274"/>
      <c r="E707" s="274"/>
      <c r="F707" s="274"/>
      <c r="G707" s="274"/>
      <c r="H707" s="274"/>
      <c r="I707" s="274"/>
      <c r="J707" s="256"/>
      <c r="K707" s="256"/>
      <c r="L707" s="256"/>
      <c r="M707" s="256"/>
      <c r="N707" s="256"/>
      <c r="O707" s="256"/>
      <c r="P707" s="256"/>
      <c r="Q707" s="273"/>
      <c r="R707" s="256"/>
      <c r="S707" s="256"/>
      <c r="T707" s="256"/>
      <c r="U707" s="256"/>
      <c r="V707" s="256"/>
      <c r="W707" s="256"/>
      <c r="X707" s="256"/>
      <c r="Y707" s="256"/>
      <c r="Z707" s="256"/>
      <c r="AA707" s="256"/>
      <c r="AB707" s="256"/>
    </row>
    <row r="708" spans="1:28" ht="14.25" customHeight="1" x14ac:dyDescent="0.2">
      <c r="A708" s="256"/>
      <c r="B708" s="274"/>
      <c r="C708" s="275"/>
      <c r="D708" s="274"/>
      <c r="E708" s="274"/>
      <c r="F708" s="274"/>
      <c r="G708" s="274"/>
      <c r="H708" s="274"/>
      <c r="I708" s="274"/>
      <c r="J708" s="256"/>
      <c r="K708" s="256"/>
      <c r="L708" s="256"/>
      <c r="M708" s="256"/>
      <c r="N708" s="256"/>
      <c r="O708" s="256"/>
      <c r="P708" s="256"/>
      <c r="Q708" s="273"/>
      <c r="R708" s="256"/>
      <c r="S708" s="256"/>
      <c r="T708" s="256"/>
      <c r="U708" s="256"/>
      <c r="V708" s="256"/>
      <c r="W708" s="256"/>
      <c r="X708" s="256"/>
      <c r="Y708" s="256"/>
      <c r="Z708" s="256"/>
      <c r="AA708" s="256"/>
      <c r="AB708" s="256"/>
    </row>
    <row r="709" spans="1:28" ht="14.25" customHeight="1" x14ac:dyDescent="0.2">
      <c r="A709" s="256"/>
      <c r="B709" s="274"/>
      <c r="C709" s="275"/>
      <c r="D709" s="274"/>
      <c r="E709" s="274"/>
      <c r="F709" s="274"/>
      <c r="G709" s="274"/>
      <c r="H709" s="274"/>
      <c r="I709" s="274"/>
      <c r="J709" s="256"/>
      <c r="K709" s="256"/>
      <c r="L709" s="256"/>
      <c r="M709" s="256"/>
      <c r="N709" s="256"/>
      <c r="O709" s="256"/>
      <c r="P709" s="256"/>
      <c r="Q709" s="273"/>
      <c r="R709" s="256"/>
      <c r="S709" s="256"/>
      <c r="T709" s="256"/>
      <c r="U709" s="256"/>
      <c r="V709" s="256"/>
      <c r="W709" s="256"/>
      <c r="X709" s="256"/>
      <c r="Y709" s="256"/>
      <c r="Z709" s="256"/>
      <c r="AA709" s="256"/>
      <c r="AB709" s="256"/>
    </row>
    <row r="710" spans="1:28" ht="14.25" customHeight="1" x14ac:dyDescent="0.2">
      <c r="A710" s="256"/>
      <c r="B710" s="274"/>
      <c r="C710" s="275"/>
      <c r="D710" s="274"/>
      <c r="E710" s="274"/>
      <c r="F710" s="274"/>
      <c r="G710" s="274"/>
      <c r="H710" s="274"/>
      <c r="I710" s="274"/>
      <c r="J710" s="256"/>
      <c r="K710" s="256"/>
      <c r="L710" s="256"/>
      <c r="M710" s="256"/>
      <c r="N710" s="256"/>
      <c r="O710" s="256"/>
      <c r="P710" s="256"/>
      <c r="Q710" s="273"/>
      <c r="R710" s="256"/>
      <c r="S710" s="256"/>
      <c r="T710" s="256"/>
      <c r="U710" s="256"/>
      <c r="V710" s="256"/>
      <c r="W710" s="256"/>
      <c r="X710" s="256"/>
      <c r="Y710" s="256"/>
      <c r="Z710" s="256"/>
      <c r="AA710" s="256"/>
      <c r="AB710" s="256"/>
    </row>
    <row r="711" spans="1:28" ht="14.25" customHeight="1" x14ac:dyDescent="0.2">
      <c r="A711" s="256"/>
      <c r="B711" s="274"/>
      <c r="C711" s="275"/>
      <c r="D711" s="274"/>
      <c r="E711" s="274"/>
      <c r="F711" s="274"/>
      <c r="G711" s="274"/>
      <c r="H711" s="274"/>
      <c r="I711" s="274"/>
      <c r="J711" s="256"/>
      <c r="K711" s="256"/>
      <c r="L711" s="256"/>
      <c r="M711" s="256"/>
      <c r="N711" s="256"/>
      <c r="O711" s="256"/>
      <c r="P711" s="256"/>
      <c r="Q711" s="273"/>
      <c r="R711" s="256"/>
      <c r="S711" s="256"/>
      <c r="T711" s="256"/>
      <c r="U711" s="256"/>
      <c r="V711" s="256"/>
      <c r="W711" s="256"/>
      <c r="X711" s="256"/>
      <c r="Y711" s="256"/>
      <c r="Z711" s="256"/>
      <c r="AA711" s="256"/>
      <c r="AB711" s="256"/>
    </row>
    <row r="712" spans="1:28" ht="14.25" customHeight="1" x14ac:dyDescent="0.2">
      <c r="A712" s="256"/>
      <c r="B712" s="274"/>
      <c r="C712" s="275"/>
      <c r="D712" s="274"/>
      <c r="E712" s="274"/>
      <c r="F712" s="274"/>
      <c r="G712" s="274"/>
      <c r="H712" s="274"/>
      <c r="I712" s="274"/>
      <c r="J712" s="256"/>
      <c r="K712" s="256"/>
      <c r="L712" s="256"/>
      <c r="M712" s="256"/>
      <c r="N712" s="256"/>
      <c r="O712" s="256"/>
      <c r="P712" s="256"/>
      <c r="Q712" s="273"/>
      <c r="R712" s="256"/>
      <c r="S712" s="256"/>
      <c r="T712" s="256"/>
      <c r="U712" s="256"/>
      <c r="V712" s="256"/>
      <c r="W712" s="256"/>
      <c r="X712" s="256"/>
      <c r="Y712" s="256"/>
      <c r="Z712" s="256"/>
      <c r="AA712" s="256"/>
      <c r="AB712" s="256"/>
    </row>
    <row r="713" spans="1:28" ht="14.25" customHeight="1" x14ac:dyDescent="0.2">
      <c r="A713" s="256"/>
      <c r="B713" s="274"/>
      <c r="C713" s="275"/>
      <c r="D713" s="274"/>
      <c r="E713" s="274"/>
      <c r="F713" s="274"/>
      <c r="G713" s="274"/>
      <c r="H713" s="274"/>
      <c r="I713" s="274"/>
      <c r="J713" s="256"/>
      <c r="K713" s="256"/>
      <c r="L713" s="256"/>
      <c r="M713" s="256"/>
      <c r="N713" s="256"/>
      <c r="O713" s="256"/>
      <c r="P713" s="256"/>
      <c r="Q713" s="273"/>
      <c r="R713" s="256"/>
      <c r="S713" s="256"/>
      <c r="T713" s="256"/>
      <c r="U713" s="256"/>
      <c r="V713" s="256"/>
      <c r="W713" s="256"/>
      <c r="X713" s="256"/>
      <c r="Y713" s="256"/>
      <c r="Z713" s="256"/>
      <c r="AA713" s="256"/>
      <c r="AB713" s="256"/>
    </row>
    <row r="714" spans="1:28" ht="14.25" customHeight="1" x14ac:dyDescent="0.2">
      <c r="A714" s="256"/>
      <c r="B714" s="274"/>
      <c r="C714" s="275"/>
      <c r="D714" s="274"/>
      <c r="E714" s="274"/>
      <c r="F714" s="274"/>
      <c r="G714" s="274"/>
      <c r="H714" s="274"/>
      <c r="I714" s="274"/>
      <c r="J714" s="256"/>
      <c r="K714" s="256"/>
      <c r="L714" s="256"/>
      <c r="M714" s="256"/>
      <c r="N714" s="256"/>
      <c r="O714" s="256"/>
      <c r="P714" s="256"/>
      <c r="Q714" s="273"/>
      <c r="R714" s="256"/>
      <c r="S714" s="256"/>
      <c r="T714" s="256"/>
      <c r="U714" s="256"/>
      <c r="V714" s="256"/>
      <c r="W714" s="256"/>
      <c r="X714" s="256"/>
      <c r="Y714" s="256"/>
      <c r="Z714" s="256"/>
      <c r="AA714" s="256"/>
      <c r="AB714" s="256"/>
    </row>
    <row r="715" spans="1:28" ht="14.25" customHeight="1" x14ac:dyDescent="0.2">
      <c r="A715" s="256"/>
      <c r="B715" s="274"/>
      <c r="C715" s="275"/>
      <c r="D715" s="274"/>
      <c r="E715" s="274"/>
      <c r="F715" s="274"/>
      <c r="G715" s="274"/>
      <c r="H715" s="274"/>
      <c r="I715" s="274"/>
      <c r="J715" s="256"/>
      <c r="K715" s="256"/>
      <c r="L715" s="256"/>
      <c r="M715" s="256"/>
      <c r="N715" s="256"/>
      <c r="O715" s="256"/>
      <c r="P715" s="256"/>
      <c r="Q715" s="273"/>
      <c r="R715" s="256"/>
      <c r="S715" s="256"/>
      <c r="T715" s="256"/>
      <c r="U715" s="256"/>
      <c r="V715" s="256"/>
      <c r="W715" s="256"/>
      <c r="X715" s="256"/>
      <c r="Y715" s="256"/>
      <c r="Z715" s="256"/>
      <c r="AA715" s="256"/>
      <c r="AB715" s="256"/>
    </row>
    <row r="716" spans="1:28" ht="14.25" customHeight="1" x14ac:dyDescent="0.2">
      <c r="A716" s="256"/>
      <c r="B716" s="274"/>
      <c r="C716" s="275"/>
      <c r="D716" s="274"/>
      <c r="E716" s="274"/>
      <c r="F716" s="274"/>
      <c r="G716" s="274"/>
      <c r="H716" s="274"/>
      <c r="I716" s="274"/>
      <c r="J716" s="256"/>
      <c r="K716" s="256"/>
      <c r="L716" s="256"/>
      <c r="M716" s="256"/>
      <c r="N716" s="256"/>
      <c r="O716" s="256"/>
      <c r="P716" s="256"/>
      <c r="Q716" s="273"/>
      <c r="R716" s="256"/>
      <c r="S716" s="256"/>
      <c r="T716" s="256"/>
      <c r="U716" s="256"/>
      <c r="V716" s="256"/>
      <c r="W716" s="256"/>
      <c r="X716" s="256"/>
      <c r="Y716" s="256"/>
      <c r="Z716" s="256"/>
      <c r="AA716" s="256"/>
      <c r="AB716" s="256"/>
    </row>
    <row r="717" spans="1:28" ht="14.25" customHeight="1" x14ac:dyDescent="0.2">
      <c r="A717" s="256"/>
      <c r="B717" s="274"/>
      <c r="C717" s="275"/>
      <c r="D717" s="274"/>
      <c r="E717" s="274"/>
      <c r="F717" s="274"/>
      <c r="G717" s="274"/>
      <c r="H717" s="274"/>
      <c r="I717" s="274"/>
      <c r="J717" s="256"/>
      <c r="K717" s="256"/>
      <c r="L717" s="256"/>
      <c r="M717" s="256"/>
      <c r="N717" s="256"/>
      <c r="O717" s="256"/>
      <c r="P717" s="256"/>
      <c r="Q717" s="273"/>
      <c r="R717" s="256"/>
      <c r="S717" s="256"/>
      <c r="T717" s="256"/>
      <c r="U717" s="256"/>
      <c r="V717" s="256"/>
      <c r="W717" s="256"/>
      <c r="X717" s="256"/>
      <c r="Y717" s="256"/>
      <c r="Z717" s="256"/>
      <c r="AA717" s="256"/>
      <c r="AB717" s="256"/>
    </row>
    <row r="718" spans="1:28" ht="14.25" customHeight="1" x14ac:dyDescent="0.2">
      <c r="A718" s="256"/>
      <c r="B718" s="274"/>
      <c r="C718" s="275"/>
      <c r="D718" s="274"/>
      <c r="E718" s="274"/>
      <c r="F718" s="274"/>
      <c r="G718" s="274"/>
      <c r="H718" s="274"/>
      <c r="I718" s="274"/>
      <c r="J718" s="256"/>
      <c r="K718" s="256"/>
      <c r="L718" s="256"/>
      <c r="M718" s="256"/>
      <c r="N718" s="256"/>
      <c r="O718" s="256"/>
      <c r="P718" s="256"/>
      <c r="Q718" s="273"/>
      <c r="R718" s="256"/>
      <c r="S718" s="256"/>
      <c r="T718" s="256"/>
      <c r="U718" s="256"/>
      <c r="V718" s="256"/>
      <c r="W718" s="256"/>
      <c r="X718" s="256"/>
      <c r="Y718" s="256"/>
      <c r="Z718" s="256"/>
      <c r="AA718" s="256"/>
      <c r="AB718" s="256"/>
    </row>
    <row r="719" spans="1:28" ht="14.25" customHeight="1" x14ac:dyDescent="0.2">
      <c r="A719" s="256"/>
      <c r="B719" s="274"/>
      <c r="C719" s="275"/>
      <c r="D719" s="274"/>
      <c r="E719" s="274"/>
      <c r="F719" s="274"/>
      <c r="G719" s="274"/>
      <c r="H719" s="274"/>
      <c r="I719" s="274"/>
      <c r="J719" s="256"/>
      <c r="K719" s="256"/>
      <c r="L719" s="256"/>
      <c r="M719" s="256"/>
      <c r="N719" s="256"/>
      <c r="O719" s="256"/>
      <c r="P719" s="256"/>
      <c r="Q719" s="273"/>
      <c r="R719" s="256"/>
      <c r="S719" s="256"/>
      <c r="T719" s="256"/>
      <c r="U719" s="256"/>
      <c r="V719" s="256"/>
      <c r="W719" s="256"/>
      <c r="X719" s="256"/>
      <c r="Y719" s="256"/>
      <c r="Z719" s="256"/>
      <c r="AA719" s="256"/>
      <c r="AB719" s="256"/>
    </row>
    <row r="720" spans="1:28" ht="14.25" customHeight="1" x14ac:dyDescent="0.2">
      <c r="A720" s="256"/>
      <c r="B720" s="274"/>
      <c r="C720" s="275"/>
      <c r="D720" s="274"/>
      <c r="E720" s="274"/>
      <c r="F720" s="274"/>
      <c r="G720" s="274"/>
      <c r="H720" s="274"/>
      <c r="I720" s="274"/>
      <c r="J720" s="256"/>
      <c r="K720" s="256"/>
      <c r="L720" s="256"/>
      <c r="M720" s="256"/>
      <c r="N720" s="256"/>
      <c r="O720" s="256"/>
      <c r="P720" s="256"/>
      <c r="Q720" s="273"/>
      <c r="R720" s="256"/>
      <c r="S720" s="256"/>
      <c r="T720" s="256"/>
      <c r="U720" s="256"/>
      <c r="V720" s="256"/>
      <c r="W720" s="256"/>
      <c r="X720" s="256"/>
      <c r="Y720" s="256"/>
      <c r="Z720" s="256"/>
      <c r="AA720" s="256"/>
      <c r="AB720" s="256"/>
    </row>
    <row r="721" spans="1:28" ht="14.25" customHeight="1" x14ac:dyDescent="0.2">
      <c r="A721" s="256"/>
      <c r="B721" s="274"/>
      <c r="C721" s="275"/>
      <c r="D721" s="274"/>
      <c r="E721" s="274"/>
      <c r="F721" s="274"/>
      <c r="G721" s="274"/>
      <c r="H721" s="274"/>
      <c r="I721" s="274"/>
      <c r="J721" s="256"/>
      <c r="K721" s="256"/>
      <c r="L721" s="256"/>
      <c r="M721" s="256"/>
      <c r="N721" s="256"/>
      <c r="O721" s="256"/>
      <c r="P721" s="256"/>
      <c r="Q721" s="273"/>
      <c r="R721" s="256"/>
      <c r="S721" s="256"/>
      <c r="T721" s="256"/>
      <c r="U721" s="256"/>
      <c r="V721" s="256"/>
      <c r="W721" s="256"/>
      <c r="X721" s="256"/>
      <c r="Y721" s="256"/>
      <c r="Z721" s="256"/>
      <c r="AA721" s="256"/>
      <c r="AB721" s="256"/>
    </row>
    <row r="722" spans="1:28" ht="14.25" customHeight="1" x14ac:dyDescent="0.2">
      <c r="A722" s="256"/>
      <c r="B722" s="274"/>
      <c r="C722" s="275"/>
      <c r="D722" s="274"/>
      <c r="E722" s="274"/>
      <c r="F722" s="274"/>
      <c r="G722" s="274"/>
      <c r="H722" s="274"/>
      <c r="I722" s="274"/>
      <c r="J722" s="256"/>
      <c r="K722" s="256"/>
      <c r="L722" s="256"/>
      <c r="M722" s="256"/>
      <c r="N722" s="256"/>
      <c r="O722" s="256"/>
      <c r="P722" s="256"/>
      <c r="Q722" s="273"/>
      <c r="R722" s="256"/>
      <c r="S722" s="256"/>
      <c r="T722" s="256"/>
      <c r="U722" s="256"/>
      <c r="V722" s="256"/>
      <c r="W722" s="256"/>
      <c r="X722" s="256"/>
      <c r="Y722" s="256"/>
      <c r="Z722" s="256"/>
      <c r="AA722" s="256"/>
      <c r="AB722" s="256"/>
    </row>
    <row r="723" spans="1:28" ht="14.25" customHeight="1" x14ac:dyDescent="0.2">
      <c r="A723" s="256"/>
      <c r="B723" s="274"/>
      <c r="C723" s="275"/>
      <c r="D723" s="274"/>
      <c r="E723" s="274"/>
      <c r="F723" s="274"/>
      <c r="G723" s="274"/>
      <c r="H723" s="274"/>
      <c r="I723" s="274"/>
      <c r="J723" s="256"/>
      <c r="K723" s="256"/>
      <c r="L723" s="256"/>
      <c r="M723" s="256"/>
      <c r="N723" s="256"/>
      <c r="O723" s="256"/>
      <c r="P723" s="256"/>
      <c r="Q723" s="273"/>
      <c r="R723" s="256"/>
      <c r="S723" s="256"/>
      <c r="T723" s="256"/>
      <c r="U723" s="256"/>
      <c r="V723" s="256"/>
      <c r="W723" s="256"/>
      <c r="X723" s="256"/>
      <c r="Y723" s="256"/>
      <c r="Z723" s="256"/>
      <c r="AA723" s="256"/>
      <c r="AB723" s="256"/>
    </row>
    <row r="724" spans="1:28" ht="14.25" customHeight="1" x14ac:dyDescent="0.2">
      <c r="A724" s="256"/>
      <c r="B724" s="274"/>
      <c r="C724" s="275"/>
      <c r="D724" s="274"/>
      <c r="E724" s="274"/>
      <c r="F724" s="274"/>
      <c r="G724" s="274"/>
      <c r="H724" s="274"/>
      <c r="I724" s="274"/>
      <c r="J724" s="256"/>
      <c r="K724" s="256"/>
      <c r="L724" s="256"/>
      <c r="M724" s="256"/>
      <c r="N724" s="256"/>
      <c r="O724" s="256"/>
      <c r="P724" s="256"/>
      <c r="Q724" s="273"/>
      <c r="R724" s="256"/>
      <c r="S724" s="256"/>
      <c r="T724" s="256"/>
      <c r="U724" s="256"/>
      <c r="V724" s="256"/>
      <c r="W724" s="256"/>
      <c r="X724" s="256"/>
      <c r="Y724" s="256"/>
      <c r="Z724" s="256"/>
      <c r="AA724" s="256"/>
      <c r="AB724" s="256"/>
    </row>
    <row r="725" spans="1:28" ht="14.25" customHeight="1" x14ac:dyDescent="0.2">
      <c r="A725" s="256"/>
      <c r="B725" s="274"/>
      <c r="C725" s="275"/>
      <c r="D725" s="274"/>
      <c r="E725" s="274"/>
      <c r="F725" s="274"/>
      <c r="G725" s="274"/>
      <c r="H725" s="274"/>
      <c r="I725" s="274"/>
      <c r="J725" s="256"/>
      <c r="K725" s="256"/>
      <c r="L725" s="256"/>
      <c r="M725" s="256"/>
      <c r="N725" s="256"/>
      <c r="O725" s="256"/>
      <c r="P725" s="256"/>
      <c r="Q725" s="273"/>
      <c r="R725" s="256"/>
      <c r="S725" s="256"/>
      <c r="T725" s="256"/>
      <c r="U725" s="256"/>
      <c r="V725" s="256"/>
      <c r="W725" s="256"/>
      <c r="X725" s="256"/>
      <c r="Y725" s="256"/>
      <c r="Z725" s="256"/>
      <c r="AA725" s="256"/>
      <c r="AB725" s="256"/>
    </row>
    <row r="726" spans="1:28" ht="14.25" customHeight="1" x14ac:dyDescent="0.2">
      <c r="A726" s="256"/>
      <c r="B726" s="274"/>
      <c r="C726" s="275"/>
      <c r="D726" s="274"/>
      <c r="E726" s="274"/>
      <c r="F726" s="274"/>
      <c r="G726" s="274"/>
      <c r="H726" s="274"/>
      <c r="I726" s="274"/>
      <c r="J726" s="256"/>
      <c r="K726" s="256"/>
      <c r="L726" s="256"/>
      <c r="M726" s="256"/>
      <c r="N726" s="256"/>
      <c r="O726" s="256"/>
      <c r="P726" s="256"/>
      <c r="Q726" s="273"/>
      <c r="R726" s="256"/>
      <c r="S726" s="256"/>
      <c r="T726" s="256"/>
      <c r="U726" s="256"/>
      <c r="V726" s="256"/>
      <c r="W726" s="256"/>
      <c r="X726" s="256"/>
      <c r="Y726" s="256"/>
      <c r="Z726" s="256"/>
      <c r="AA726" s="256"/>
      <c r="AB726" s="256"/>
    </row>
    <row r="727" spans="1:28" ht="14.25" customHeight="1" x14ac:dyDescent="0.2">
      <c r="A727" s="256"/>
      <c r="B727" s="274"/>
      <c r="C727" s="275"/>
      <c r="D727" s="274"/>
      <c r="E727" s="274"/>
      <c r="F727" s="274"/>
      <c r="G727" s="274"/>
      <c r="H727" s="274"/>
      <c r="I727" s="274"/>
      <c r="J727" s="256"/>
      <c r="K727" s="256"/>
      <c r="L727" s="256"/>
      <c r="M727" s="256"/>
      <c r="N727" s="256"/>
      <c r="O727" s="256"/>
      <c r="P727" s="256"/>
      <c r="Q727" s="273"/>
      <c r="R727" s="256"/>
      <c r="S727" s="256"/>
      <c r="T727" s="256"/>
      <c r="U727" s="256"/>
      <c r="V727" s="256"/>
      <c r="W727" s="256"/>
      <c r="X727" s="256"/>
      <c r="Y727" s="256"/>
      <c r="Z727" s="256"/>
      <c r="AA727" s="256"/>
      <c r="AB727" s="256"/>
    </row>
    <row r="728" spans="1:28" ht="14.25" customHeight="1" x14ac:dyDescent="0.2">
      <c r="A728" s="256"/>
      <c r="B728" s="274"/>
      <c r="C728" s="275"/>
      <c r="D728" s="274"/>
      <c r="E728" s="274"/>
      <c r="F728" s="274"/>
      <c r="G728" s="274"/>
      <c r="H728" s="274"/>
      <c r="I728" s="274"/>
      <c r="J728" s="256"/>
      <c r="K728" s="256"/>
      <c r="L728" s="256"/>
      <c r="M728" s="256"/>
      <c r="N728" s="256"/>
      <c r="O728" s="256"/>
      <c r="P728" s="256"/>
      <c r="Q728" s="273"/>
      <c r="R728" s="256"/>
      <c r="S728" s="256"/>
      <c r="T728" s="256"/>
      <c r="U728" s="256"/>
      <c r="V728" s="256"/>
      <c r="W728" s="256"/>
      <c r="X728" s="256"/>
      <c r="Y728" s="256"/>
      <c r="Z728" s="256"/>
      <c r="AA728" s="256"/>
      <c r="AB728" s="256"/>
    </row>
    <row r="729" spans="1:28" ht="14.25" customHeight="1" x14ac:dyDescent="0.2">
      <c r="A729" s="256"/>
      <c r="B729" s="274"/>
      <c r="C729" s="275"/>
      <c r="D729" s="274"/>
      <c r="E729" s="274"/>
      <c r="F729" s="274"/>
      <c r="G729" s="274"/>
      <c r="H729" s="274"/>
      <c r="I729" s="274"/>
      <c r="J729" s="256"/>
      <c r="K729" s="256"/>
      <c r="L729" s="256"/>
      <c r="M729" s="256"/>
      <c r="N729" s="256"/>
      <c r="O729" s="256"/>
      <c r="P729" s="256"/>
      <c r="Q729" s="273"/>
      <c r="R729" s="256"/>
      <c r="S729" s="256"/>
      <c r="T729" s="256"/>
      <c r="U729" s="256"/>
      <c r="V729" s="256"/>
      <c r="W729" s="256"/>
      <c r="X729" s="256"/>
      <c r="Y729" s="256"/>
      <c r="Z729" s="256"/>
      <c r="AA729" s="256"/>
      <c r="AB729" s="256"/>
    </row>
    <row r="730" spans="1:28" ht="14.25" customHeight="1" x14ac:dyDescent="0.2">
      <c r="A730" s="256"/>
      <c r="B730" s="274"/>
      <c r="C730" s="275"/>
      <c r="D730" s="274"/>
      <c r="E730" s="274"/>
      <c r="F730" s="274"/>
      <c r="G730" s="274"/>
      <c r="H730" s="274"/>
      <c r="I730" s="274"/>
      <c r="J730" s="256"/>
      <c r="K730" s="256"/>
      <c r="L730" s="256"/>
      <c r="M730" s="256"/>
      <c r="N730" s="256"/>
      <c r="O730" s="256"/>
      <c r="P730" s="256"/>
      <c r="Q730" s="273"/>
      <c r="R730" s="256"/>
      <c r="S730" s="256"/>
      <c r="T730" s="256"/>
      <c r="U730" s="256"/>
      <c r="V730" s="256"/>
      <c r="W730" s="256"/>
      <c r="X730" s="256"/>
      <c r="Y730" s="256"/>
      <c r="Z730" s="256"/>
      <c r="AA730" s="256"/>
      <c r="AB730" s="256"/>
    </row>
    <row r="731" spans="1:28" ht="14.25" customHeight="1" x14ac:dyDescent="0.2">
      <c r="A731" s="256"/>
      <c r="B731" s="274"/>
      <c r="C731" s="275"/>
      <c r="D731" s="274"/>
      <c r="E731" s="274"/>
      <c r="F731" s="274"/>
      <c r="G731" s="274"/>
      <c r="H731" s="274"/>
      <c r="I731" s="274"/>
      <c r="J731" s="256"/>
      <c r="K731" s="256"/>
      <c r="L731" s="256"/>
      <c r="M731" s="256"/>
      <c r="N731" s="256"/>
      <c r="O731" s="256"/>
      <c r="P731" s="256"/>
      <c r="Q731" s="273"/>
      <c r="R731" s="256"/>
      <c r="S731" s="256"/>
      <c r="T731" s="256"/>
      <c r="U731" s="256"/>
      <c r="V731" s="256"/>
      <c r="W731" s="256"/>
      <c r="X731" s="256"/>
      <c r="Y731" s="256"/>
      <c r="Z731" s="256"/>
      <c r="AA731" s="256"/>
      <c r="AB731" s="256"/>
    </row>
    <row r="732" spans="1:28" ht="14.25" customHeight="1" x14ac:dyDescent="0.2">
      <c r="A732" s="256"/>
      <c r="B732" s="274"/>
      <c r="C732" s="275"/>
      <c r="D732" s="274"/>
      <c r="E732" s="274"/>
      <c r="F732" s="274"/>
      <c r="G732" s="274"/>
      <c r="H732" s="274"/>
      <c r="I732" s="274"/>
      <c r="J732" s="256"/>
      <c r="K732" s="256"/>
      <c r="L732" s="256"/>
      <c r="M732" s="256"/>
      <c r="N732" s="256"/>
      <c r="O732" s="256"/>
      <c r="P732" s="256"/>
      <c r="Q732" s="273"/>
      <c r="R732" s="256"/>
      <c r="S732" s="256"/>
      <c r="T732" s="256"/>
      <c r="U732" s="256"/>
      <c r="V732" s="256"/>
      <c r="W732" s="256"/>
      <c r="X732" s="256"/>
      <c r="Y732" s="256"/>
      <c r="Z732" s="256"/>
      <c r="AA732" s="256"/>
      <c r="AB732" s="256"/>
    </row>
    <row r="733" spans="1:28" ht="14.25" customHeight="1" x14ac:dyDescent="0.2">
      <c r="A733" s="256"/>
      <c r="B733" s="274"/>
      <c r="C733" s="275"/>
      <c r="D733" s="274"/>
      <c r="E733" s="274"/>
      <c r="F733" s="274"/>
      <c r="G733" s="274"/>
      <c r="H733" s="274"/>
      <c r="I733" s="274"/>
      <c r="J733" s="256"/>
      <c r="K733" s="256"/>
      <c r="L733" s="256"/>
      <c r="M733" s="256"/>
      <c r="N733" s="256"/>
      <c r="O733" s="256"/>
      <c r="P733" s="256"/>
      <c r="Q733" s="273"/>
      <c r="R733" s="256"/>
      <c r="S733" s="256"/>
      <c r="T733" s="256"/>
      <c r="U733" s="256"/>
      <c r="V733" s="256"/>
      <c r="W733" s="256"/>
      <c r="X733" s="256"/>
      <c r="Y733" s="256"/>
      <c r="Z733" s="256"/>
      <c r="AA733" s="256"/>
      <c r="AB733" s="256"/>
    </row>
    <row r="734" spans="1:28" ht="14.25" customHeight="1" x14ac:dyDescent="0.2">
      <c r="A734" s="256"/>
      <c r="B734" s="274"/>
      <c r="C734" s="275"/>
      <c r="D734" s="274"/>
      <c r="E734" s="274"/>
      <c r="F734" s="274"/>
      <c r="G734" s="274"/>
      <c r="H734" s="274"/>
      <c r="I734" s="274"/>
      <c r="J734" s="256"/>
      <c r="K734" s="256"/>
      <c r="L734" s="256"/>
      <c r="M734" s="256"/>
      <c r="N734" s="256"/>
      <c r="O734" s="256"/>
      <c r="P734" s="256"/>
      <c r="Q734" s="273"/>
      <c r="R734" s="256"/>
      <c r="S734" s="256"/>
      <c r="T734" s="256"/>
      <c r="U734" s="256"/>
      <c r="V734" s="256"/>
      <c r="W734" s="256"/>
      <c r="X734" s="256"/>
      <c r="Y734" s="256"/>
      <c r="Z734" s="256"/>
      <c r="AA734" s="256"/>
      <c r="AB734" s="256"/>
    </row>
    <row r="735" spans="1:28" ht="14.25" customHeight="1" x14ac:dyDescent="0.2">
      <c r="A735" s="256"/>
      <c r="B735" s="274"/>
      <c r="C735" s="275"/>
      <c r="D735" s="274"/>
      <c r="E735" s="274"/>
      <c r="F735" s="274"/>
      <c r="G735" s="274"/>
      <c r="H735" s="274"/>
      <c r="I735" s="274"/>
      <c r="J735" s="256"/>
      <c r="K735" s="256"/>
      <c r="L735" s="256"/>
      <c r="M735" s="256"/>
      <c r="N735" s="256"/>
      <c r="O735" s="256"/>
      <c r="P735" s="256"/>
      <c r="Q735" s="273"/>
      <c r="R735" s="256"/>
      <c r="S735" s="256"/>
      <c r="T735" s="256"/>
      <c r="U735" s="256"/>
      <c r="V735" s="256"/>
      <c r="W735" s="256"/>
      <c r="X735" s="256"/>
      <c r="Y735" s="256"/>
      <c r="Z735" s="256"/>
      <c r="AA735" s="256"/>
      <c r="AB735" s="256"/>
    </row>
    <row r="736" spans="1:28" ht="14.25" customHeight="1" x14ac:dyDescent="0.2">
      <c r="A736" s="256"/>
      <c r="B736" s="274"/>
      <c r="C736" s="275"/>
      <c r="D736" s="274"/>
      <c r="E736" s="274"/>
      <c r="F736" s="274"/>
      <c r="G736" s="274"/>
      <c r="H736" s="274"/>
      <c r="I736" s="274"/>
      <c r="J736" s="256"/>
      <c r="K736" s="256"/>
      <c r="L736" s="256"/>
      <c r="M736" s="256"/>
      <c r="N736" s="256"/>
      <c r="O736" s="256"/>
      <c r="P736" s="256"/>
      <c r="Q736" s="273"/>
      <c r="R736" s="256"/>
      <c r="S736" s="256"/>
      <c r="T736" s="256"/>
      <c r="U736" s="256"/>
      <c r="V736" s="256"/>
      <c r="W736" s="256"/>
      <c r="X736" s="256"/>
      <c r="Y736" s="256"/>
      <c r="Z736" s="256"/>
      <c r="AA736" s="256"/>
      <c r="AB736" s="256"/>
    </row>
    <row r="737" spans="1:28" ht="14.25" customHeight="1" x14ac:dyDescent="0.2">
      <c r="A737" s="256"/>
      <c r="B737" s="274"/>
      <c r="C737" s="275"/>
      <c r="D737" s="274"/>
      <c r="E737" s="274"/>
      <c r="F737" s="274"/>
      <c r="G737" s="274"/>
      <c r="H737" s="274"/>
      <c r="I737" s="274"/>
      <c r="J737" s="256"/>
      <c r="K737" s="256"/>
      <c r="L737" s="256"/>
      <c r="M737" s="256"/>
      <c r="N737" s="256"/>
      <c r="O737" s="256"/>
      <c r="P737" s="256"/>
      <c r="Q737" s="273"/>
      <c r="R737" s="256"/>
      <c r="S737" s="256"/>
      <c r="T737" s="256"/>
      <c r="U737" s="256"/>
      <c r="V737" s="256"/>
      <c r="W737" s="256"/>
      <c r="X737" s="256"/>
      <c r="Y737" s="256"/>
      <c r="Z737" s="256"/>
      <c r="AA737" s="256"/>
      <c r="AB737" s="256"/>
    </row>
    <row r="738" spans="1:28" ht="14.25" customHeight="1" x14ac:dyDescent="0.2">
      <c r="A738" s="256"/>
      <c r="B738" s="274"/>
      <c r="C738" s="275"/>
      <c r="D738" s="274"/>
      <c r="E738" s="274"/>
      <c r="F738" s="274"/>
      <c r="G738" s="274"/>
      <c r="H738" s="274"/>
      <c r="I738" s="274"/>
      <c r="J738" s="256"/>
      <c r="K738" s="256"/>
      <c r="L738" s="256"/>
      <c r="M738" s="256"/>
      <c r="N738" s="256"/>
      <c r="O738" s="256"/>
      <c r="P738" s="256"/>
      <c r="Q738" s="273"/>
      <c r="R738" s="256"/>
      <c r="S738" s="256"/>
      <c r="T738" s="256"/>
      <c r="U738" s="256"/>
      <c r="V738" s="256"/>
      <c r="W738" s="256"/>
      <c r="X738" s="256"/>
      <c r="Y738" s="256"/>
      <c r="Z738" s="256"/>
      <c r="AA738" s="256"/>
      <c r="AB738" s="256"/>
    </row>
    <row r="739" spans="1:28" ht="14.25" customHeight="1" x14ac:dyDescent="0.2">
      <c r="A739" s="256"/>
      <c r="B739" s="274"/>
      <c r="C739" s="275"/>
      <c r="D739" s="274"/>
      <c r="E739" s="274"/>
      <c r="F739" s="274"/>
      <c r="G739" s="274"/>
      <c r="H739" s="274"/>
      <c r="I739" s="274"/>
      <c r="J739" s="256"/>
      <c r="K739" s="256"/>
      <c r="L739" s="256"/>
      <c r="M739" s="256"/>
      <c r="N739" s="256"/>
      <c r="O739" s="256"/>
      <c r="P739" s="256"/>
      <c r="Q739" s="273"/>
      <c r="R739" s="256"/>
      <c r="S739" s="256"/>
      <c r="T739" s="256"/>
      <c r="U739" s="256"/>
      <c r="V739" s="256"/>
      <c r="W739" s="256"/>
      <c r="X739" s="256"/>
      <c r="Y739" s="256"/>
      <c r="Z739" s="256"/>
      <c r="AA739" s="256"/>
      <c r="AB739" s="256"/>
    </row>
    <row r="740" spans="1:28" ht="14.25" customHeight="1" x14ac:dyDescent="0.2">
      <c r="A740" s="256"/>
      <c r="B740" s="274"/>
      <c r="C740" s="275"/>
      <c r="D740" s="274"/>
      <c r="E740" s="274"/>
      <c r="F740" s="274"/>
      <c r="G740" s="274"/>
      <c r="H740" s="274"/>
      <c r="I740" s="274"/>
      <c r="J740" s="256"/>
      <c r="K740" s="256"/>
      <c r="L740" s="256"/>
      <c r="M740" s="256"/>
      <c r="N740" s="256"/>
      <c r="O740" s="256"/>
      <c r="P740" s="256"/>
      <c r="Q740" s="273"/>
      <c r="R740" s="256"/>
      <c r="S740" s="256"/>
      <c r="T740" s="256"/>
      <c r="U740" s="256"/>
      <c r="V740" s="256"/>
      <c r="W740" s="256"/>
      <c r="X740" s="256"/>
      <c r="Y740" s="256"/>
      <c r="Z740" s="256"/>
      <c r="AA740" s="256"/>
      <c r="AB740" s="256"/>
    </row>
    <row r="741" spans="1:28" ht="14.25" customHeight="1" x14ac:dyDescent="0.2">
      <c r="A741" s="256"/>
      <c r="B741" s="274"/>
      <c r="C741" s="275"/>
      <c r="D741" s="274"/>
      <c r="E741" s="274"/>
      <c r="F741" s="274"/>
      <c r="G741" s="274"/>
      <c r="H741" s="274"/>
      <c r="I741" s="274"/>
      <c r="J741" s="256"/>
      <c r="K741" s="256"/>
      <c r="L741" s="256"/>
      <c r="M741" s="256"/>
      <c r="N741" s="256"/>
      <c r="O741" s="256"/>
      <c r="P741" s="256"/>
      <c r="Q741" s="273"/>
      <c r="R741" s="256"/>
      <c r="S741" s="256"/>
      <c r="T741" s="256"/>
      <c r="U741" s="256"/>
      <c r="V741" s="256"/>
      <c r="W741" s="256"/>
      <c r="X741" s="256"/>
      <c r="Y741" s="256"/>
      <c r="Z741" s="256"/>
      <c r="AA741" s="256"/>
      <c r="AB741" s="256"/>
    </row>
    <row r="742" spans="1:28" ht="14.25" customHeight="1" x14ac:dyDescent="0.2">
      <c r="A742" s="256"/>
      <c r="B742" s="274"/>
      <c r="C742" s="275"/>
      <c r="D742" s="274"/>
      <c r="E742" s="274"/>
      <c r="F742" s="274"/>
      <c r="G742" s="274"/>
      <c r="H742" s="274"/>
      <c r="I742" s="274"/>
      <c r="J742" s="256"/>
      <c r="K742" s="256"/>
      <c r="L742" s="256"/>
      <c r="M742" s="256"/>
      <c r="N742" s="256"/>
      <c r="O742" s="256"/>
      <c r="P742" s="256"/>
      <c r="Q742" s="273"/>
      <c r="R742" s="256"/>
      <c r="S742" s="256"/>
      <c r="T742" s="256"/>
      <c r="U742" s="256"/>
      <c r="V742" s="256"/>
      <c r="W742" s="256"/>
      <c r="X742" s="256"/>
      <c r="Y742" s="256"/>
      <c r="Z742" s="256"/>
      <c r="AA742" s="256"/>
      <c r="AB742" s="256"/>
    </row>
    <row r="743" spans="1:28" ht="14.25" customHeight="1" x14ac:dyDescent="0.2">
      <c r="A743" s="256"/>
      <c r="B743" s="274"/>
      <c r="C743" s="275"/>
      <c r="D743" s="274"/>
      <c r="E743" s="274"/>
      <c r="F743" s="274"/>
      <c r="G743" s="274"/>
      <c r="H743" s="274"/>
      <c r="I743" s="274"/>
      <c r="J743" s="256"/>
      <c r="K743" s="256"/>
      <c r="L743" s="256"/>
      <c r="M743" s="256"/>
      <c r="N743" s="256"/>
      <c r="O743" s="256"/>
      <c r="P743" s="256"/>
      <c r="Q743" s="273"/>
      <c r="R743" s="256"/>
      <c r="S743" s="256"/>
      <c r="T743" s="256"/>
      <c r="U743" s="256"/>
      <c r="V743" s="256"/>
      <c r="W743" s="256"/>
      <c r="X743" s="256"/>
      <c r="Y743" s="256"/>
      <c r="Z743" s="256"/>
      <c r="AA743" s="256"/>
      <c r="AB743" s="256"/>
    </row>
    <row r="744" spans="1:28" ht="14.25" customHeight="1" x14ac:dyDescent="0.2">
      <c r="A744" s="256"/>
      <c r="B744" s="274"/>
      <c r="C744" s="275"/>
      <c r="D744" s="274"/>
      <c r="E744" s="274"/>
      <c r="F744" s="274"/>
      <c r="G744" s="274"/>
      <c r="H744" s="274"/>
      <c r="I744" s="274"/>
      <c r="J744" s="256"/>
      <c r="K744" s="256"/>
      <c r="L744" s="256"/>
      <c r="M744" s="256"/>
      <c r="N744" s="256"/>
      <c r="O744" s="256"/>
      <c r="P744" s="256"/>
      <c r="Q744" s="273"/>
      <c r="R744" s="256"/>
      <c r="S744" s="256"/>
      <c r="T744" s="256"/>
      <c r="U744" s="256"/>
      <c r="V744" s="256"/>
      <c r="W744" s="256"/>
      <c r="X744" s="256"/>
      <c r="Y744" s="256"/>
      <c r="Z744" s="256"/>
      <c r="AA744" s="256"/>
      <c r="AB744" s="256"/>
    </row>
    <row r="745" spans="1:28" ht="14.25" customHeight="1" x14ac:dyDescent="0.2">
      <c r="A745" s="256"/>
      <c r="B745" s="274"/>
      <c r="C745" s="275"/>
      <c r="D745" s="274"/>
      <c r="E745" s="274"/>
      <c r="F745" s="274"/>
      <c r="G745" s="274"/>
      <c r="H745" s="274"/>
      <c r="I745" s="274"/>
      <c r="J745" s="256"/>
      <c r="K745" s="256"/>
      <c r="L745" s="256"/>
      <c r="M745" s="256"/>
      <c r="N745" s="256"/>
      <c r="O745" s="256"/>
      <c r="P745" s="256"/>
      <c r="Q745" s="273"/>
      <c r="R745" s="256"/>
      <c r="S745" s="256"/>
      <c r="T745" s="256"/>
      <c r="U745" s="256"/>
      <c r="V745" s="256"/>
      <c r="W745" s="256"/>
      <c r="X745" s="256"/>
      <c r="Y745" s="256"/>
      <c r="Z745" s="256"/>
      <c r="AA745" s="256"/>
      <c r="AB745" s="256"/>
    </row>
    <row r="746" spans="1:28" ht="14.25" customHeight="1" x14ac:dyDescent="0.2">
      <c r="A746" s="256"/>
      <c r="B746" s="274"/>
      <c r="C746" s="275"/>
      <c r="D746" s="274"/>
      <c r="E746" s="274"/>
      <c r="F746" s="274"/>
      <c r="G746" s="274"/>
      <c r="H746" s="274"/>
      <c r="I746" s="274"/>
      <c r="J746" s="256"/>
      <c r="K746" s="256"/>
      <c r="L746" s="256"/>
      <c r="M746" s="256"/>
      <c r="N746" s="256"/>
      <c r="O746" s="256"/>
      <c r="P746" s="256"/>
      <c r="Q746" s="273"/>
      <c r="R746" s="256"/>
      <c r="S746" s="256"/>
      <c r="T746" s="256"/>
      <c r="U746" s="256"/>
      <c r="V746" s="256"/>
      <c r="W746" s="256"/>
      <c r="X746" s="256"/>
      <c r="Y746" s="256"/>
      <c r="Z746" s="256"/>
      <c r="AA746" s="256"/>
      <c r="AB746" s="256"/>
    </row>
    <row r="747" spans="1:28" ht="14.25" customHeight="1" x14ac:dyDescent="0.2">
      <c r="A747" s="256"/>
      <c r="B747" s="274"/>
      <c r="C747" s="275"/>
      <c r="D747" s="274"/>
      <c r="E747" s="274"/>
      <c r="F747" s="274"/>
      <c r="G747" s="274"/>
      <c r="H747" s="274"/>
      <c r="I747" s="274"/>
      <c r="J747" s="256"/>
      <c r="K747" s="256"/>
      <c r="L747" s="256"/>
      <c r="M747" s="256"/>
      <c r="N747" s="256"/>
      <c r="O747" s="256"/>
      <c r="P747" s="256"/>
      <c r="Q747" s="273"/>
      <c r="R747" s="256"/>
      <c r="S747" s="256"/>
      <c r="T747" s="256"/>
      <c r="U747" s="256"/>
      <c r="V747" s="256"/>
      <c r="W747" s="256"/>
      <c r="X747" s="256"/>
      <c r="Y747" s="256"/>
      <c r="Z747" s="256"/>
      <c r="AA747" s="256"/>
      <c r="AB747" s="256"/>
    </row>
    <row r="748" spans="1:28" ht="14.25" customHeight="1" x14ac:dyDescent="0.2">
      <c r="A748" s="256"/>
      <c r="B748" s="274"/>
      <c r="C748" s="275"/>
      <c r="D748" s="274"/>
      <c r="E748" s="274"/>
      <c r="F748" s="274"/>
      <c r="G748" s="274"/>
      <c r="H748" s="274"/>
      <c r="I748" s="274"/>
      <c r="J748" s="256"/>
      <c r="K748" s="256"/>
      <c r="L748" s="256"/>
      <c r="M748" s="256"/>
      <c r="N748" s="256"/>
      <c r="O748" s="256"/>
      <c r="P748" s="256"/>
      <c r="Q748" s="273"/>
      <c r="R748" s="256"/>
      <c r="S748" s="256"/>
      <c r="T748" s="256"/>
      <c r="U748" s="256"/>
      <c r="V748" s="256"/>
      <c r="W748" s="256"/>
      <c r="X748" s="256"/>
      <c r="Y748" s="256"/>
      <c r="Z748" s="256"/>
      <c r="AA748" s="256"/>
      <c r="AB748" s="256"/>
    </row>
    <row r="749" spans="1:28" ht="14.25" customHeight="1" x14ac:dyDescent="0.2">
      <c r="A749" s="256"/>
      <c r="B749" s="274"/>
      <c r="C749" s="275"/>
      <c r="D749" s="274"/>
      <c r="E749" s="274"/>
      <c r="F749" s="274"/>
      <c r="G749" s="274"/>
      <c r="H749" s="274"/>
      <c r="I749" s="274"/>
      <c r="J749" s="256"/>
      <c r="K749" s="256"/>
      <c r="L749" s="256"/>
      <c r="M749" s="256"/>
      <c r="N749" s="256"/>
      <c r="O749" s="256"/>
      <c r="P749" s="256"/>
      <c r="Q749" s="273"/>
      <c r="R749" s="256"/>
      <c r="S749" s="256"/>
      <c r="T749" s="256"/>
      <c r="U749" s="256"/>
      <c r="V749" s="256"/>
      <c r="W749" s="256"/>
      <c r="X749" s="256"/>
      <c r="Y749" s="256"/>
      <c r="Z749" s="256"/>
      <c r="AA749" s="256"/>
      <c r="AB749" s="256"/>
    </row>
    <row r="750" spans="1:28" ht="14.25" customHeight="1" x14ac:dyDescent="0.2">
      <c r="A750" s="256"/>
      <c r="B750" s="274"/>
      <c r="C750" s="275"/>
      <c r="D750" s="274"/>
      <c r="E750" s="274"/>
      <c r="F750" s="274"/>
      <c r="G750" s="274"/>
      <c r="H750" s="274"/>
      <c r="I750" s="274"/>
      <c r="J750" s="256"/>
      <c r="K750" s="256"/>
      <c r="L750" s="256"/>
      <c r="M750" s="256"/>
      <c r="N750" s="256"/>
      <c r="O750" s="256"/>
      <c r="P750" s="256"/>
      <c r="Q750" s="273"/>
      <c r="R750" s="256"/>
      <c r="S750" s="256"/>
      <c r="T750" s="256"/>
      <c r="U750" s="256"/>
      <c r="V750" s="256"/>
      <c r="W750" s="256"/>
      <c r="X750" s="256"/>
      <c r="Y750" s="256"/>
      <c r="Z750" s="256"/>
      <c r="AA750" s="256"/>
      <c r="AB750" s="256"/>
    </row>
    <row r="751" spans="1:28" ht="14.25" customHeight="1" x14ac:dyDescent="0.2">
      <c r="A751" s="256"/>
      <c r="B751" s="274"/>
      <c r="C751" s="275"/>
      <c r="D751" s="274"/>
      <c r="E751" s="274"/>
      <c r="F751" s="274"/>
      <c r="G751" s="274"/>
      <c r="H751" s="274"/>
      <c r="I751" s="274"/>
      <c r="J751" s="256"/>
      <c r="K751" s="256"/>
      <c r="L751" s="256"/>
      <c r="M751" s="256"/>
      <c r="N751" s="256"/>
      <c r="O751" s="256"/>
      <c r="P751" s="256"/>
      <c r="Q751" s="273"/>
      <c r="R751" s="256"/>
      <c r="S751" s="256"/>
      <c r="T751" s="256"/>
      <c r="U751" s="256"/>
      <c r="V751" s="256"/>
      <c r="W751" s="256"/>
      <c r="X751" s="256"/>
      <c r="Y751" s="256"/>
      <c r="Z751" s="256"/>
      <c r="AA751" s="256"/>
      <c r="AB751" s="256"/>
    </row>
    <row r="752" spans="1:28" ht="14.25" customHeight="1" x14ac:dyDescent="0.2">
      <c r="A752" s="256"/>
      <c r="B752" s="274"/>
      <c r="C752" s="275"/>
      <c r="D752" s="274"/>
      <c r="E752" s="274"/>
      <c r="F752" s="274"/>
      <c r="G752" s="274"/>
      <c r="H752" s="274"/>
      <c r="I752" s="274"/>
      <c r="J752" s="256"/>
      <c r="K752" s="256"/>
      <c r="L752" s="256"/>
      <c r="M752" s="256"/>
      <c r="N752" s="256"/>
      <c r="O752" s="256"/>
      <c r="P752" s="256"/>
      <c r="Q752" s="273"/>
      <c r="R752" s="256"/>
      <c r="S752" s="256"/>
      <c r="T752" s="256"/>
      <c r="U752" s="256"/>
      <c r="V752" s="256"/>
      <c r="W752" s="256"/>
      <c r="X752" s="256"/>
      <c r="Y752" s="256"/>
      <c r="Z752" s="256"/>
      <c r="AA752" s="256"/>
      <c r="AB752" s="256"/>
    </row>
    <row r="753" spans="1:28" ht="14.25" customHeight="1" x14ac:dyDescent="0.2">
      <c r="A753" s="256"/>
      <c r="B753" s="274"/>
      <c r="C753" s="275"/>
      <c r="D753" s="274"/>
      <c r="E753" s="274"/>
      <c r="F753" s="274"/>
      <c r="G753" s="274"/>
      <c r="H753" s="274"/>
      <c r="I753" s="274"/>
      <c r="J753" s="256"/>
      <c r="K753" s="256"/>
      <c r="L753" s="256"/>
      <c r="M753" s="256"/>
      <c r="N753" s="256"/>
      <c r="O753" s="256"/>
      <c r="P753" s="256"/>
      <c r="Q753" s="273"/>
      <c r="R753" s="256"/>
      <c r="S753" s="256"/>
      <c r="T753" s="256"/>
      <c r="U753" s="256"/>
      <c r="V753" s="256"/>
      <c r="W753" s="256"/>
      <c r="X753" s="256"/>
      <c r="Y753" s="256"/>
      <c r="Z753" s="256"/>
      <c r="AA753" s="256"/>
      <c r="AB753" s="256"/>
    </row>
    <row r="754" spans="1:28" ht="14.25" customHeight="1" x14ac:dyDescent="0.2">
      <c r="A754" s="256"/>
      <c r="B754" s="274"/>
      <c r="C754" s="275"/>
      <c r="D754" s="274"/>
      <c r="E754" s="274"/>
      <c r="F754" s="274"/>
      <c r="G754" s="274"/>
      <c r="H754" s="274"/>
      <c r="I754" s="274"/>
      <c r="J754" s="256"/>
      <c r="K754" s="256"/>
      <c r="L754" s="256"/>
      <c r="M754" s="256"/>
      <c r="N754" s="256"/>
      <c r="O754" s="256"/>
      <c r="P754" s="256"/>
      <c r="Q754" s="273"/>
      <c r="R754" s="256"/>
      <c r="S754" s="256"/>
      <c r="T754" s="256"/>
      <c r="U754" s="256"/>
      <c r="V754" s="256"/>
      <c r="W754" s="256"/>
      <c r="X754" s="256"/>
      <c r="Y754" s="256"/>
      <c r="Z754" s="256"/>
      <c r="AA754" s="256"/>
      <c r="AB754" s="256"/>
    </row>
    <row r="755" spans="1:28" ht="14.25" customHeight="1" x14ac:dyDescent="0.2">
      <c r="A755" s="256"/>
      <c r="B755" s="274"/>
      <c r="C755" s="275"/>
      <c r="D755" s="274"/>
      <c r="E755" s="274"/>
      <c r="F755" s="274"/>
      <c r="G755" s="274"/>
      <c r="H755" s="274"/>
      <c r="I755" s="274"/>
      <c r="J755" s="256"/>
      <c r="K755" s="256"/>
      <c r="L755" s="256"/>
      <c r="M755" s="256"/>
      <c r="N755" s="256"/>
      <c r="O755" s="256"/>
      <c r="P755" s="256"/>
      <c r="Q755" s="273"/>
      <c r="R755" s="256"/>
      <c r="S755" s="256"/>
      <c r="T755" s="256"/>
      <c r="U755" s="256"/>
      <c r="V755" s="256"/>
      <c r="W755" s="256"/>
      <c r="X755" s="256"/>
      <c r="Y755" s="256"/>
      <c r="Z755" s="256"/>
      <c r="AA755" s="256"/>
      <c r="AB755" s="256"/>
    </row>
    <row r="756" spans="1:28" ht="14.25" customHeight="1" x14ac:dyDescent="0.2">
      <c r="A756" s="256"/>
      <c r="B756" s="274"/>
      <c r="C756" s="275"/>
      <c r="D756" s="274"/>
      <c r="E756" s="274"/>
      <c r="F756" s="274"/>
      <c r="G756" s="274"/>
      <c r="H756" s="274"/>
      <c r="I756" s="274"/>
      <c r="J756" s="256"/>
      <c r="K756" s="256"/>
      <c r="L756" s="256"/>
      <c r="M756" s="256"/>
      <c r="N756" s="256"/>
      <c r="O756" s="256"/>
      <c r="P756" s="256"/>
      <c r="Q756" s="273"/>
      <c r="R756" s="256"/>
      <c r="S756" s="256"/>
      <c r="T756" s="256"/>
      <c r="U756" s="256"/>
      <c r="V756" s="256"/>
      <c r="W756" s="256"/>
      <c r="X756" s="256"/>
      <c r="Y756" s="256"/>
      <c r="Z756" s="256"/>
      <c r="AA756" s="256"/>
      <c r="AB756" s="256"/>
    </row>
    <row r="757" spans="1:28" ht="14.25" customHeight="1" x14ac:dyDescent="0.2">
      <c r="A757" s="256"/>
      <c r="B757" s="274"/>
      <c r="C757" s="275"/>
      <c r="D757" s="274"/>
      <c r="E757" s="274"/>
      <c r="F757" s="274"/>
      <c r="G757" s="274"/>
      <c r="H757" s="274"/>
      <c r="I757" s="274"/>
      <c r="J757" s="256"/>
      <c r="K757" s="256"/>
      <c r="L757" s="256"/>
      <c r="M757" s="256"/>
      <c r="N757" s="256"/>
      <c r="O757" s="256"/>
      <c r="P757" s="256"/>
      <c r="Q757" s="273"/>
      <c r="R757" s="256"/>
      <c r="S757" s="256"/>
      <c r="T757" s="256"/>
      <c r="U757" s="256"/>
      <c r="V757" s="256"/>
      <c r="W757" s="256"/>
      <c r="X757" s="256"/>
      <c r="Y757" s="256"/>
      <c r="Z757" s="256"/>
      <c r="AA757" s="256"/>
      <c r="AB757" s="256"/>
    </row>
    <row r="758" spans="1:28" ht="14.25" customHeight="1" x14ac:dyDescent="0.2">
      <c r="A758" s="256"/>
      <c r="B758" s="274"/>
      <c r="C758" s="275"/>
      <c r="D758" s="274"/>
      <c r="E758" s="274"/>
      <c r="F758" s="274"/>
      <c r="G758" s="274"/>
      <c r="H758" s="274"/>
      <c r="I758" s="274"/>
      <c r="J758" s="256"/>
      <c r="K758" s="256"/>
      <c r="L758" s="256"/>
      <c r="M758" s="256"/>
      <c r="N758" s="256"/>
      <c r="O758" s="256"/>
      <c r="P758" s="256"/>
      <c r="Q758" s="273"/>
      <c r="R758" s="256"/>
      <c r="S758" s="256"/>
      <c r="T758" s="256"/>
      <c r="U758" s="256"/>
      <c r="V758" s="256"/>
      <c r="W758" s="256"/>
      <c r="X758" s="256"/>
      <c r="Y758" s="256"/>
      <c r="Z758" s="256"/>
      <c r="AA758" s="256"/>
      <c r="AB758" s="256"/>
    </row>
    <row r="759" spans="1:28" ht="14.25" customHeight="1" x14ac:dyDescent="0.2">
      <c r="A759" s="256"/>
      <c r="B759" s="274"/>
      <c r="C759" s="275"/>
      <c r="D759" s="274"/>
      <c r="E759" s="274"/>
      <c r="F759" s="274"/>
      <c r="G759" s="274"/>
      <c r="H759" s="274"/>
      <c r="I759" s="274"/>
      <c r="J759" s="256"/>
      <c r="K759" s="256"/>
      <c r="L759" s="256"/>
      <c r="M759" s="256"/>
      <c r="N759" s="256"/>
      <c r="O759" s="256"/>
      <c r="P759" s="256"/>
      <c r="Q759" s="273"/>
      <c r="R759" s="256"/>
      <c r="S759" s="256"/>
      <c r="T759" s="256"/>
      <c r="U759" s="256"/>
      <c r="V759" s="256"/>
      <c r="W759" s="256"/>
      <c r="X759" s="256"/>
      <c r="Y759" s="256"/>
      <c r="Z759" s="256"/>
      <c r="AA759" s="256"/>
      <c r="AB759" s="256"/>
    </row>
    <row r="760" spans="1:28" ht="14.25" customHeight="1" x14ac:dyDescent="0.2">
      <c r="A760" s="256"/>
      <c r="B760" s="274"/>
      <c r="C760" s="275"/>
      <c r="D760" s="274"/>
      <c r="E760" s="274"/>
      <c r="F760" s="274"/>
      <c r="G760" s="274"/>
      <c r="H760" s="274"/>
      <c r="I760" s="274"/>
      <c r="J760" s="256"/>
      <c r="K760" s="256"/>
      <c r="L760" s="256"/>
      <c r="M760" s="256"/>
      <c r="N760" s="256"/>
      <c r="O760" s="256"/>
      <c r="P760" s="256"/>
      <c r="Q760" s="273"/>
      <c r="R760" s="256"/>
      <c r="S760" s="256"/>
      <c r="T760" s="256"/>
      <c r="U760" s="256"/>
      <c r="V760" s="256"/>
      <c r="W760" s="256"/>
      <c r="X760" s="256"/>
      <c r="Y760" s="256"/>
      <c r="Z760" s="256"/>
      <c r="AA760" s="256"/>
      <c r="AB760" s="256"/>
    </row>
    <row r="761" spans="1:28" ht="14.25" customHeight="1" x14ac:dyDescent="0.2">
      <c r="A761" s="256"/>
      <c r="B761" s="274"/>
      <c r="C761" s="275"/>
      <c r="D761" s="274"/>
      <c r="E761" s="274"/>
      <c r="F761" s="274"/>
      <c r="G761" s="274"/>
      <c r="H761" s="274"/>
      <c r="I761" s="274"/>
      <c r="J761" s="256"/>
      <c r="K761" s="256"/>
      <c r="L761" s="256"/>
      <c r="M761" s="256"/>
      <c r="N761" s="256"/>
      <c r="O761" s="256"/>
      <c r="P761" s="256"/>
      <c r="Q761" s="273"/>
      <c r="R761" s="256"/>
      <c r="S761" s="256"/>
      <c r="T761" s="256"/>
      <c r="U761" s="256"/>
      <c r="V761" s="256"/>
      <c r="W761" s="256"/>
      <c r="X761" s="256"/>
      <c r="Y761" s="256"/>
      <c r="Z761" s="256"/>
      <c r="AA761" s="256"/>
      <c r="AB761" s="256"/>
    </row>
    <row r="762" spans="1:28" ht="14.25" customHeight="1" x14ac:dyDescent="0.2">
      <c r="A762" s="256"/>
      <c r="B762" s="274"/>
      <c r="C762" s="275"/>
      <c r="D762" s="274"/>
      <c r="E762" s="274"/>
      <c r="F762" s="274"/>
      <c r="G762" s="274"/>
      <c r="H762" s="274"/>
      <c r="I762" s="274"/>
      <c r="J762" s="256"/>
      <c r="K762" s="256"/>
      <c r="L762" s="256"/>
      <c r="M762" s="256"/>
      <c r="N762" s="256"/>
      <c r="O762" s="256"/>
      <c r="P762" s="256"/>
      <c r="Q762" s="273"/>
      <c r="R762" s="256"/>
      <c r="S762" s="256"/>
      <c r="T762" s="256"/>
      <c r="U762" s="256"/>
      <c r="V762" s="256"/>
      <c r="W762" s="256"/>
      <c r="X762" s="256"/>
      <c r="Y762" s="256"/>
      <c r="Z762" s="256"/>
      <c r="AA762" s="256"/>
      <c r="AB762" s="256"/>
    </row>
    <row r="763" spans="1:28" ht="14.25" customHeight="1" x14ac:dyDescent="0.2">
      <c r="A763" s="256"/>
      <c r="B763" s="274"/>
      <c r="C763" s="275"/>
      <c r="D763" s="274"/>
      <c r="E763" s="274"/>
      <c r="F763" s="274"/>
      <c r="G763" s="274"/>
      <c r="H763" s="274"/>
      <c r="I763" s="274"/>
      <c r="J763" s="256"/>
      <c r="K763" s="256"/>
      <c r="L763" s="256"/>
      <c r="M763" s="256"/>
      <c r="N763" s="256"/>
      <c r="O763" s="256"/>
      <c r="P763" s="256"/>
      <c r="Q763" s="273"/>
      <c r="R763" s="256"/>
      <c r="S763" s="256"/>
      <c r="T763" s="256"/>
      <c r="U763" s="256"/>
      <c r="V763" s="256"/>
      <c r="W763" s="256"/>
      <c r="X763" s="256"/>
      <c r="Y763" s="256"/>
      <c r="Z763" s="256"/>
      <c r="AA763" s="256"/>
      <c r="AB763" s="256"/>
    </row>
    <row r="764" spans="1:28" ht="14.25" customHeight="1" x14ac:dyDescent="0.2">
      <c r="A764" s="256"/>
      <c r="B764" s="274"/>
      <c r="C764" s="275"/>
      <c r="D764" s="274"/>
      <c r="E764" s="274"/>
      <c r="F764" s="274"/>
      <c r="G764" s="274"/>
      <c r="H764" s="274"/>
      <c r="I764" s="274"/>
      <c r="J764" s="256"/>
      <c r="K764" s="256"/>
      <c r="L764" s="256"/>
      <c r="M764" s="256"/>
      <c r="N764" s="256"/>
      <c r="O764" s="256"/>
      <c r="P764" s="256"/>
      <c r="Q764" s="273"/>
      <c r="R764" s="256"/>
      <c r="S764" s="256"/>
      <c r="T764" s="256"/>
      <c r="U764" s="256"/>
      <c r="V764" s="256"/>
      <c r="W764" s="256"/>
      <c r="X764" s="256"/>
      <c r="Y764" s="256"/>
      <c r="Z764" s="256"/>
      <c r="AA764" s="256"/>
      <c r="AB764" s="256"/>
    </row>
    <row r="765" spans="1:28" ht="14.25" customHeight="1" x14ac:dyDescent="0.2">
      <c r="A765" s="256"/>
      <c r="B765" s="274"/>
      <c r="C765" s="275"/>
      <c r="D765" s="274"/>
      <c r="E765" s="274"/>
      <c r="F765" s="274"/>
      <c r="G765" s="274"/>
      <c r="H765" s="274"/>
      <c r="I765" s="274"/>
      <c r="J765" s="256"/>
      <c r="K765" s="256"/>
      <c r="L765" s="256"/>
      <c r="M765" s="256"/>
      <c r="N765" s="256"/>
      <c r="O765" s="256"/>
      <c r="P765" s="256"/>
      <c r="Q765" s="273"/>
      <c r="R765" s="256"/>
      <c r="S765" s="256"/>
      <c r="T765" s="256"/>
      <c r="U765" s="256"/>
      <c r="V765" s="256"/>
      <c r="W765" s="256"/>
      <c r="X765" s="256"/>
      <c r="Y765" s="256"/>
      <c r="Z765" s="256"/>
      <c r="AA765" s="256"/>
      <c r="AB765" s="256"/>
    </row>
    <row r="766" spans="1:28" ht="14.25" customHeight="1" x14ac:dyDescent="0.2">
      <c r="A766" s="256"/>
      <c r="B766" s="274"/>
      <c r="C766" s="275"/>
      <c r="D766" s="274"/>
      <c r="E766" s="274"/>
      <c r="F766" s="274"/>
      <c r="G766" s="274"/>
      <c r="H766" s="274"/>
      <c r="I766" s="274"/>
      <c r="J766" s="256"/>
      <c r="K766" s="256"/>
      <c r="L766" s="256"/>
      <c r="M766" s="256"/>
      <c r="N766" s="256"/>
      <c r="O766" s="256"/>
      <c r="P766" s="256"/>
      <c r="Q766" s="273"/>
      <c r="R766" s="256"/>
      <c r="S766" s="256"/>
      <c r="T766" s="256"/>
      <c r="U766" s="256"/>
      <c r="V766" s="256"/>
      <c r="W766" s="256"/>
      <c r="X766" s="256"/>
      <c r="Y766" s="256"/>
      <c r="Z766" s="256"/>
      <c r="AA766" s="256"/>
      <c r="AB766" s="256"/>
    </row>
    <row r="767" spans="1:28" ht="14.25" customHeight="1" x14ac:dyDescent="0.2">
      <c r="A767" s="256"/>
      <c r="B767" s="274"/>
      <c r="C767" s="275"/>
      <c r="D767" s="274"/>
      <c r="E767" s="274"/>
      <c r="F767" s="274"/>
      <c r="G767" s="274"/>
      <c r="H767" s="274"/>
      <c r="I767" s="274"/>
      <c r="J767" s="256"/>
      <c r="K767" s="256"/>
      <c r="L767" s="256"/>
      <c r="M767" s="256"/>
      <c r="N767" s="256"/>
      <c r="O767" s="256"/>
      <c r="P767" s="256"/>
      <c r="Q767" s="273"/>
      <c r="R767" s="256"/>
      <c r="S767" s="256"/>
      <c r="T767" s="256"/>
      <c r="U767" s="256"/>
      <c r="V767" s="256"/>
      <c r="W767" s="256"/>
      <c r="X767" s="256"/>
      <c r="Y767" s="256"/>
      <c r="Z767" s="256"/>
      <c r="AA767" s="256"/>
      <c r="AB767" s="256"/>
    </row>
    <row r="768" spans="1:28" ht="14.25" customHeight="1" x14ac:dyDescent="0.2">
      <c r="A768" s="256"/>
      <c r="B768" s="274"/>
      <c r="C768" s="275"/>
      <c r="D768" s="274"/>
      <c r="E768" s="274"/>
      <c r="F768" s="274"/>
      <c r="G768" s="274"/>
      <c r="H768" s="274"/>
      <c r="I768" s="274"/>
      <c r="J768" s="256"/>
      <c r="K768" s="256"/>
      <c r="L768" s="256"/>
      <c r="M768" s="256"/>
      <c r="N768" s="256"/>
      <c r="O768" s="256"/>
      <c r="P768" s="256"/>
      <c r="Q768" s="273"/>
      <c r="R768" s="256"/>
      <c r="S768" s="256"/>
      <c r="T768" s="256"/>
      <c r="U768" s="256"/>
      <c r="V768" s="256"/>
      <c r="W768" s="256"/>
      <c r="X768" s="256"/>
      <c r="Y768" s="256"/>
      <c r="Z768" s="256"/>
      <c r="AA768" s="256"/>
      <c r="AB768" s="256"/>
    </row>
    <row r="769" spans="1:28" ht="14.25" customHeight="1" x14ac:dyDescent="0.2">
      <c r="A769" s="256"/>
      <c r="B769" s="274"/>
      <c r="C769" s="275"/>
      <c r="D769" s="274"/>
      <c r="E769" s="274"/>
      <c r="F769" s="274"/>
      <c r="G769" s="274"/>
      <c r="H769" s="274"/>
      <c r="I769" s="274"/>
      <c r="J769" s="256"/>
      <c r="K769" s="256"/>
      <c r="L769" s="256"/>
      <c r="M769" s="256"/>
      <c r="N769" s="256"/>
      <c r="O769" s="256"/>
      <c r="P769" s="256"/>
      <c r="Q769" s="273"/>
      <c r="R769" s="256"/>
      <c r="S769" s="256"/>
      <c r="T769" s="256"/>
      <c r="U769" s="256"/>
      <c r="V769" s="256"/>
      <c r="W769" s="256"/>
      <c r="X769" s="256"/>
      <c r="Y769" s="256"/>
      <c r="Z769" s="256"/>
      <c r="AA769" s="256"/>
      <c r="AB769" s="256"/>
    </row>
    <row r="770" spans="1:28" ht="14.25" customHeight="1" x14ac:dyDescent="0.2">
      <c r="A770" s="256"/>
      <c r="B770" s="274"/>
      <c r="C770" s="275"/>
      <c r="D770" s="274"/>
      <c r="E770" s="274"/>
      <c r="F770" s="274"/>
      <c r="G770" s="274"/>
      <c r="H770" s="274"/>
      <c r="I770" s="274"/>
      <c r="J770" s="256"/>
      <c r="K770" s="256"/>
      <c r="L770" s="256"/>
      <c r="M770" s="256"/>
      <c r="N770" s="256"/>
      <c r="O770" s="256"/>
      <c r="P770" s="256"/>
      <c r="Q770" s="273"/>
      <c r="R770" s="256"/>
      <c r="S770" s="256"/>
      <c r="T770" s="256"/>
      <c r="U770" s="256"/>
      <c r="V770" s="256"/>
      <c r="W770" s="256"/>
      <c r="X770" s="256"/>
      <c r="Y770" s="256"/>
      <c r="Z770" s="256"/>
      <c r="AA770" s="256"/>
      <c r="AB770" s="256"/>
    </row>
    <row r="771" spans="1:28" ht="14.25" customHeight="1" x14ac:dyDescent="0.2">
      <c r="A771" s="256"/>
      <c r="B771" s="274"/>
      <c r="C771" s="275"/>
      <c r="D771" s="274"/>
      <c r="E771" s="274"/>
      <c r="F771" s="274"/>
      <c r="G771" s="274"/>
      <c r="H771" s="274"/>
      <c r="I771" s="274"/>
      <c r="J771" s="256"/>
      <c r="K771" s="256"/>
      <c r="L771" s="256"/>
      <c r="M771" s="256"/>
      <c r="N771" s="256"/>
      <c r="O771" s="256"/>
      <c r="P771" s="256"/>
      <c r="Q771" s="273"/>
      <c r="R771" s="256"/>
      <c r="S771" s="256"/>
      <c r="T771" s="256"/>
      <c r="U771" s="256"/>
      <c r="V771" s="256"/>
      <c r="W771" s="256"/>
      <c r="X771" s="256"/>
      <c r="Y771" s="256"/>
      <c r="Z771" s="256"/>
      <c r="AA771" s="256"/>
      <c r="AB771" s="256"/>
    </row>
    <row r="772" spans="1:28" ht="14.25" customHeight="1" x14ac:dyDescent="0.2">
      <c r="A772" s="256"/>
      <c r="B772" s="274"/>
      <c r="C772" s="275"/>
      <c r="D772" s="274"/>
      <c r="E772" s="274"/>
      <c r="F772" s="274"/>
      <c r="G772" s="274"/>
      <c r="H772" s="274"/>
      <c r="I772" s="274"/>
      <c r="J772" s="256"/>
      <c r="K772" s="256"/>
      <c r="L772" s="256"/>
      <c r="M772" s="256"/>
      <c r="N772" s="256"/>
      <c r="O772" s="256"/>
      <c r="P772" s="256"/>
      <c r="Q772" s="273"/>
      <c r="R772" s="256"/>
      <c r="S772" s="256"/>
      <c r="T772" s="256"/>
      <c r="U772" s="256"/>
      <c r="V772" s="256"/>
      <c r="W772" s="256"/>
      <c r="X772" s="256"/>
      <c r="Y772" s="256"/>
      <c r="Z772" s="256"/>
      <c r="AA772" s="256"/>
      <c r="AB772" s="256"/>
    </row>
    <row r="773" spans="1:28" ht="14.25" customHeight="1" x14ac:dyDescent="0.2">
      <c r="A773" s="256"/>
      <c r="B773" s="274"/>
      <c r="C773" s="275"/>
      <c r="D773" s="274"/>
      <c r="E773" s="274"/>
      <c r="F773" s="274"/>
      <c r="G773" s="274"/>
      <c r="H773" s="274"/>
      <c r="I773" s="274"/>
      <c r="J773" s="256"/>
      <c r="K773" s="256"/>
      <c r="L773" s="256"/>
      <c r="M773" s="256"/>
      <c r="N773" s="256"/>
      <c r="O773" s="256"/>
      <c r="P773" s="256"/>
      <c r="Q773" s="273"/>
      <c r="R773" s="256"/>
      <c r="S773" s="256"/>
      <c r="T773" s="256"/>
      <c r="U773" s="256"/>
      <c r="V773" s="256"/>
      <c r="W773" s="256"/>
      <c r="X773" s="256"/>
      <c r="Y773" s="256"/>
      <c r="Z773" s="256"/>
      <c r="AA773" s="256"/>
      <c r="AB773" s="256"/>
    </row>
    <row r="774" spans="1:28" ht="14.25" customHeight="1" x14ac:dyDescent="0.2">
      <c r="A774" s="256"/>
      <c r="B774" s="274"/>
      <c r="C774" s="275"/>
      <c r="D774" s="274"/>
      <c r="E774" s="274"/>
      <c r="F774" s="274"/>
      <c r="G774" s="274"/>
      <c r="H774" s="274"/>
      <c r="I774" s="274"/>
      <c r="J774" s="256"/>
      <c r="K774" s="256"/>
      <c r="L774" s="256"/>
      <c r="M774" s="256"/>
      <c r="N774" s="256"/>
      <c r="O774" s="256"/>
      <c r="P774" s="256"/>
      <c r="Q774" s="273"/>
      <c r="R774" s="256"/>
      <c r="S774" s="256"/>
      <c r="T774" s="256"/>
      <c r="U774" s="256"/>
      <c r="V774" s="256"/>
      <c r="W774" s="256"/>
      <c r="X774" s="256"/>
      <c r="Y774" s="256"/>
      <c r="Z774" s="256"/>
      <c r="AA774" s="256"/>
      <c r="AB774" s="256"/>
    </row>
    <row r="775" spans="1:28" ht="14.25" customHeight="1" x14ac:dyDescent="0.2">
      <c r="A775" s="256"/>
      <c r="B775" s="274"/>
      <c r="C775" s="275"/>
      <c r="D775" s="274"/>
      <c r="E775" s="274"/>
      <c r="F775" s="274"/>
      <c r="G775" s="274"/>
      <c r="H775" s="274"/>
      <c r="I775" s="274"/>
      <c r="J775" s="256"/>
      <c r="K775" s="256"/>
      <c r="L775" s="256"/>
      <c r="M775" s="256"/>
      <c r="N775" s="256"/>
      <c r="O775" s="256"/>
      <c r="P775" s="256"/>
      <c r="Q775" s="273"/>
      <c r="R775" s="256"/>
      <c r="S775" s="256"/>
      <c r="T775" s="256"/>
      <c r="U775" s="256"/>
      <c r="V775" s="256"/>
      <c r="W775" s="256"/>
      <c r="X775" s="256"/>
      <c r="Y775" s="256"/>
      <c r="Z775" s="256"/>
      <c r="AA775" s="256"/>
      <c r="AB775" s="256"/>
    </row>
    <row r="776" spans="1:28" ht="14.25" customHeight="1" x14ac:dyDescent="0.2">
      <c r="A776" s="256"/>
      <c r="B776" s="274"/>
      <c r="C776" s="275"/>
      <c r="D776" s="274"/>
      <c r="E776" s="274"/>
      <c r="F776" s="274"/>
      <c r="G776" s="274"/>
      <c r="H776" s="274"/>
      <c r="I776" s="274"/>
      <c r="J776" s="256"/>
      <c r="K776" s="256"/>
      <c r="L776" s="256"/>
      <c r="M776" s="256"/>
      <c r="N776" s="256"/>
      <c r="O776" s="256"/>
      <c r="P776" s="256"/>
      <c r="Q776" s="273"/>
      <c r="R776" s="256"/>
      <c r="S776" s="256"/>
      <c r="T776" s="256"/>
      <c r="U776" s="256"/>
      <c r="V776" s="256"/>
      <c r="W776" s="256"/>
      <c r="X776" s="256"/>
      <c r="Y776" s="256"/>
      <c r="Z776" s="256"/>
      <c r="AA776" s="256"/>
      <c r="AB776" s="256"/>
    </row>
    <row r="777" spans="1:28" ht="14.25" customHeight="1" x14ac:dyDescent="0.2">
      <c r="A777" s="256"/>
      <c r="B777" s="274"/>
      <c r="C777" s="275"/>
      <c r="D777" s="274"/>
      <c r="E777" s="274"/>
      <c r="F777" s="274"/>
      <c r="G777" s="274"/>
      <c r="H777" s="274"/>
      <c r="I777" s="274"/>
      <c r="J777" s="256"/>
      <c r="K777" s="256"/>
      <c r="L777" s="256"/>
      <c r="M777" s="256"/>
      <c r="N777" s="256"/>
      <c r="O777" s="256"/>
      <c r="P777" s="256"/>
      <c r="Q777" s="273"/>
      <c r="R777" s="256"/>
      <c r="S777" s="256"/>
      <c r="T777" s="256"/>
      <c r="U777" s="256"/>
      <c r="V777" s="256"/>
      <c r="W777" s="256"/>
      <c r="X777" s="256"/>
      <c r="Y777" s="256"/>
      <c r="Z777" s="256"/>
      <c r="AA777" s="256"/>
      <c r="AB777" s="256"/>
    </row>
    <row r="778" spans="1:28" ht="14.25" customHeight="1" x14ac:dyDescent="0.2">
      <c r="A778" s="256"/>
      <c r="B778" s="274"/>
      <c r="C778" s="275"/>
      <c r="D778" s="274"/>
      <c r="E778" s="274"/>
      <c r="F778" s="274"/>
      <c r="G778" s="274"/>
      <c r="H778" s="274"/>
      <c r="I778" s="274"/>
      <c r="J778" s="256"/>
      <c r="K778" s="256"/>
      <c r="L778" s="256"/>
      <c r="M778" s="256"/>
      <c r="N778" s="256"/>
      <c r="O778" s="256"/>
      <c r="P778" s="256"/>
      <c r="Q778" s="273"/>
      <c r="R778" s="256"/>
      <c r="S778" s="256"/>
      <c r="T778" s="256"/>
      <c r="U778" s="256"/>
      <c r="V778" s="256"/>
      <c r="W778" s="256"/>
      <c r="X778" s="256"/>
      <c r="Y778" s="256"/>
      <c r="Z778" s="256"/>
      <c r="AA778" s="256"/>
      <c r="AB778" s="256"/>
    </row>
    <row r="779" spans="1:28" ht="14.25" customHeight="1" x14ac:dyDescent="0.2">
      <c r="A779" s="256"/>
      <c r="B779" s="274"/>
      <c r="C779" s="275"/>
      <c r="D779" s="274"/>
      <c r="E779" s="274"/>
      <c r="F779" s="274"/>
      <c r="G779" s="274"/>
      <c r="H779" s="274"/>
      <c r="I779" s="274"/>
      <c r="J779" s="256"/>
      <c r="K779" s="256"/>
      <c r="L779" s="256"/>
      <c r="M779" s="256"/>
      <c r="N779" s="256"/>
      <c r="O779" s="256"/>
      <c r="P779" s="256"/>
      <c r="Q779" s="273"/>
      <c r="R779" s="256"/>
      <c r="S779" s="256"/>
      <c r="T779" s="256"/>
      <c r="U779" s="256"/>
      <c r="V779" s="256"/>
      <c r="W779" s="256"/>
      <c r="X779" s="256"/>
      <c r="Y779" s="256"/>
      <c r="Z779" s="256"/>
      <c r="AA779" s="256"/>
      <c r="AB779" s="256"/>
    </row>
    <row r="780" spans="1:28" ht="14.25" customHeight="1" x14ac:dyDescent="0.2">
      <c r="A780" s="256"/>
      <c r="B780" s="274"/>
      <c r="C780" s="275"/>
      <c r="D780" s="274"/>
      <c r="E780" s="274"/>
      <c r="F780" s="274"/>
      <c r="G780" s="274"/>
      <c r="H780" s="274"/>
      <c r="I780" s="274"/>
      <c r="J780" s="256"/>
      <c r="K780" s="256"/>
      <c r="L780" s="256"/>
      <c r="M780" s="256"/>
      <c r="N780" s="256"/>
      <c r="O780" s="256"/>
      <c r="P780" s="256"/>
      <c r="Q780" s="273"/>
      <c r="R780" s="256"/>
      <c r="S780" s="256"/>
      <c r="T780" s="256"/>
      <c r="U780" s="256"/>
      <c r="V780" s="256"/>
      <c r="W780" s="256"/>
      <c r="X780" s="256"/>
      <c r="Y780" s="256"/>
      <c r="Z780" s="256"/>
      <c r="AA780" s="256"/>
      <c r="AB780" s="256"/>
    </row>
    <row r="781" spans="1:28" ht="14.25" customHeight="1" x14ac:dyDescent="0.2">
      <c r="A781" s="256"/>
      <c r="B781" s="274"/>
      <c r="C781" s="275"/>
      <c r="D781" s="274"/>
      <c r="E781" s="274"/>
      <c r="F781" s="274"/>
      <c r="G781" s="274"/>
      <c r="H781" s="274"/>
      <c r="I781" s="274"/>
      <c r="J781" s="256"/>
      <c r="K781" s="256"/>
      <c r="L781" s="256"/>
      <c r="M781" s="256"/>
      <c r="N781" s="256"/>
      <c r="O781" s="256"/>
      <c r="P781" s="256"/>
      <c r="Q781" s="273"/>
      <c r="R781" s="256"/>
      <c r="S781" s="256"/>
      <c r="T781" s="256"/>
      <c r="U781" s="256"/>
      <c r="V781" s="256"/>
      <c r="W781" s="256"/>
      <c r="X781" s="256"/>
      <c r="Y781" s="256"/>
      <c r="Z781" s="256"/>
      <c r="AA781" s="256"/>
      <c r="AB781" s="256"/>
    </row>
    <row r="782" spans="1:28" ht="14.25" customHeight="1" x14ac:dyDescent="0.2">
      <c r="A782" s="256"/>
      <c r="B782" s="274"/>
      <c r="C782" s="275"/>
      <c r="D782" s="274"/>
      <c r="E782" s="274"/>
      <c r="F782" s="274"/>
      <c r="G782" s="274"/>
      <c r="H782" s="274"/>
      <c r="I782" s="274"/>
      <c r="J782" s="256"/>
      <c r="K782" s="256"/>
      <c r="L782" s="256"/>
      <c r="M782" s="256"/>
      <c r="N782" s="256"/>
      <c r="O782" s="256"/>
      <c r="P782" s="256"/>
      <c r="Q782" s="273"/>
      <c r="R782" s="256"/>
      <c r="S782" s="256"/>
      <c r="T782" s="256"/>
      <c r="U782" s="256"/>
      <c r="V782" s="256"/>
      <c r="W782" s="256"/>
      <c r="X782" s="256"/>
      <c r="Y782" s="256"/>
      <c r="Z782" s="256"/>
      <c r="AA782" s="256"/>
      <c r="AB782" s="256"/>
    </row>
    <row r="783" spans="1:28" ht="14.25" customHeight="1" x14ac:dyDescent="0.2">
      <c r="A783" s="256"/>
      <c r="B783" s="274"/>
      <c r="C783" s="275"/>
      <c r="D783" s="274"/>
      <c r="E783" s="274"/>
      <c r="F783" s="274"/>
      <c r="G783" s="274"/>
      <c r="H783" s="274"/>
      <c r="I783" s="274"/>
      <c r="J783" s="256"/>
      <c r="K783" s="256"/>
      <c r="L783" s="256"/>
      <c r="M783" s="256"/>
      <c r="N783" s="256"/>
      <c r="O783" s="256"/>
      <c r="P783" s="256"/>
      <c r="Q783" s="273"/>
      <c r="R783" s="256"/>
      <c r="S783" s="256"/>
      <c r="T783" s="256"/>
      <c r="U783" s="256"/>
      <c r="V783" s="256"/>
      <c r="W783" s="256"/>
      <c r="X783" s="256"/>
      <c r="Y783" s="256"/>
      <c r="Z783" s="256"/>
      <c r="AA783" s="256"/>
      <c r="AB783" s="256"/>
    </row>
    <row r="784" spans="1:28" ht="14.25" customHeight="1" x14ac:dyDescent="0.2">
      <c r="A784" s="256"/>
      <c r="B784" s="274"/>
      <c r="C784" s="275"/>
      <c r="D784" s="274"/>
      <c r="E784" s="274"/>
      <c r="F784" s="274"/>
      <c r="G784" s="274"/>
      <c r="H784" s="274"/>
      <c r="I784" s="274"/>
      <c r="J784" s="256"/>
      <c r="K784" s="256"/>
      <c r="L784" s="256"/>
      <c r="M784" s="256"/>
      <c r="N784" s="256"/>
      <c r="O784" s="256"/>
      <c r="P784" s="256"/>
      <c r="Q784" s="273"/>
      <c r="R784" s="256"/>
      <c r="S784" s="256"/>
      <c r="T784" s="256"/>
      <c r="U784" s="256"/>
      <c r="V784" s="256"/>
      <c r="W784" s="256"/>
      <c r="X784" s="256"/>
      <c r="Y784" s="256"/>
      <c r="Z784" s="256"/>
      <c r="AA784" s="256"/>
      <c r="AB784" s="256"/>
    </row>
    <row r="785" spans="1:28" ht="14.25" customHeight="1" x14ac:dyDescent="0.2">
      <c r="A785" s="256"/>
      <c r="B785" s="274"/>
      <c r="C785" s="275"/>
      <c r="D785" s="274"/>
      <c r="E785" s="274"/>
      <c r="F785" s="274"/>
      <c r="G785" s="274"/>
      <c r="H785" s="274"/>
      <c r="I785" s="274"/>
      <c r="J785" s="256"/>
      <c r="K785" s="256"/>
      <c r="L785" s="256"/>
      <c r="M785" s="256"/>
      <c r="N785" s="256"/>
      <c r="O785" s="256"/>
      <c r="P785" s="256"/>
      <c r="Q785" s="273"/>
      <c r="R785" s="256"/>
      <c r="S785" s="256"/>
      <c r="T785" s="256"/>
      <c r="U785" s="256"/>
      <c r="V785" s="256"/>
      <c r="W785" s="256"/>
      <c r="X785" s="256"/>
      <c r="Y785" s="256"/>
      <c r="Z785" s="256"/>
      <c r="AA785" s="256"/>
      <c r="AB785" s="256"/>
    </row>
    <row r="786" spans="1:28" ht="14.25" customHeight="1" x14ac:dyDescent="0.2">
      <c r="A786" s="256"/>
      <c r="B786" s="274"/>
      <c r="C786" s="275"/>
      <c r="D786" s="274"/>
      <c r="E786" s="274"/>
      <c r="F786" s="274"/>
      <c r="G786" s="274"/>
      <c r="H786" s="274"/>
      <c r="I786" s="274"/>
      <c r="J786" s="256"/>
      <c r="K786" s="256"/>
      <c r="L786" s="256"/>
      <c r="M786" s="256"/>
      <c r="N786" s="256"/>
      <c r="O786" s="256"/>
      <c r="P786" s="256"/>
      <c r="Q786" s="273"/>
      <c r="R786" s="256"/>
      <c r="S786" s="256"/>
      <c r="T786" s="256"/>
      <c r="U786" s="256"/>
      <c r="V786" s="256"/>
      <c r="W786" s="256"/>
      <c r="X786" s="256"/>
      <c r="Y786" s="256"/>
      <c r="Z786" s="256"/>
      <c r="AA786" s="256"/>
      <c r="AB786" s="256"/>
    </row>
    <row r="787" spans="1:28" ht="14.25" customHeight="1" x14ac:dyDescent="0.2">
      <c r="A787" s="256"/>
      <c r="B787" s="274"/>
      <c r="C787" s="275"/>
      <c r="D787" s="274"/>
      <c r="E787" s="274"/>
      <c r="F787" s="274"/>
      <c r="G787" s="274"/>
      <c r="H787" s="274"/>
      <c r="I787" s="274"/>
      <c r="J787" s="256"/>
      <c r="K787" s="256"/>
      <c r="L787" s="256"/>
      <c r="M787" s="256"/>
      <c r="N787" s="256"/>
      <c r="O787" s="256"/>
      <c r="P787" s="256"/>
      <c r="Q787" s="273"/>
      <c r="R787" s="256"/>
      <c r="S787" s="256"/>
      <c r="T787" s="256"/>
      <c r="U787" s="256"/>
      <c r="V787" s="256"/>
      <c r="W787" s="256"/>
      <c r="X787" s="256"/>
      <c r="Y787" s="256"/>
      <c r="Z787" s="256"/>
      <c r="AA787" s="256"/>
      <c r="AB787" s="256"/>
    </row>
    <row r="788" spans="1:28" ht="14.25" customHeight="1" x14ac:dyDescent="0.2">
      <c r="A788" s="256"/>
      <c r="B788" s="274"/>
      <c r="C788" s="275"/>
      <c r="D788" s="274"/>
      <c r="E788" s="274"/>
      <c r="F788" s="274"/>
      <c r="G788" s="274"/>
      <c r="H788" s="274"/>
      <c r="I788" s="274"/>
      <c r="J788" s="256"/>
      <c r="K788" s="256"/>
      <c r="L788" s="256"/>
      <c r="M788" s="256"/>
      <c r="N788" s="256"/>
      <c r="O788" s="256"/>
      <c r="P788" s="256"/>
      <c r="Q788" s="273"/>
      <c r="R788" s="256"/>
      <c r="S788" s="256"/>
      <c r="T788" s="256"/>
      <c r="U788" s="256"/>
      <c r="V788" s="256"/>
      <c r="W788" s="256"/>
      <c r="X788" s="256"/>
      <c r="Y788" s="256"/>
      <c r="Z788" s="256"/>
      <c r="AA788" s="256"/>
      <c r="AB788" s="256"/>
    </row>
    <row r="789" spans="1:28" ht="14.25" customHeight="1" x14ac:dyDescent="0.2">
      <c r="A789" s="256"/>
      <c r="B789" s="274"/>
      <c r="C789" s="275"/>
      <c r="D789" s="274"/>
      <c r="E789" s="274"/>
      <c r="F789" s="274"/>
      <c r="G789" s="274"/>
      <c r="H789" s="274"/>
      <c r="I789" s="274"/>
      <c r="J789" s="256"/>
      <c r="K789" s="256"/>
      <c r="L789" s="256"/>
      <c r="M789" s="256"/>
      <c r="N789" s="256"/>
      <c r="O789" s="256"/>
      <c r="P789" s="256"/>
      <c r="Q789" s="273"/>
      <c r="R789" s="256"/>
      <c r="S789" s="256"/>
      <c r="T789" s="256"/>
      <c r="U789" s="256"/>
      <c r="V789" s="256"/>
      <c r="W789" s="256"/>
      <c r="X789" s="256"/>
      <c r="Y789" s="256"/>
      <c r="Z789" s="256"/>
      <c r="AA789" s="256"/>
      <c r="AB789" s="256"/>
    </row>
    <row r="790" spans="1:28" ht="14.25" customHeight="1" x14ac:dyDescent="0.2">
      <c r="A790" s="256"/>
      <c r="B790" s="274"/>
      <c r="C790" s="275"/>
      <c r="D790" s="274"/>
      <c r="E790" s="274"/>
      <c r="F790" s="274"/>
      <c r="G790" s="274"/>
      <c r="H790" s="274"/>
      <c r="I790" s="274"/>
      <c r="J790" s="256"/>
      <c r="K790" s="256"/>
      <c r="L790" s="256"/>
      <c r="M790" s="256"/>
      <c r="N790" s="256"/>
      <c r="O790" s="256"/>
      <c r="P790" s="256"/>
      <c r="Q790" s="273"/>
      <c r="R790" s="256"/>
      <c r="S790" s="256"/>
      <c r="T790" s="256"/>
      <c r="U790" s="256"/>
      <c r="V790" s="256"/>
      <c r="W790" s="256"/>
      <c r="X790" s="256"/>
      <c r="Y790" s="256"/>
      <c r="Z790" s="256"/>
      <c r="AA790" s="256"/>
      <c r="AB790" s="256"/>
    </row>
    <row r="791" spans="1:28" ht="14.25" customHeight="1" x14ac:dyDescent="0.2">
      <c r="A791" s="256"/>
      <c r="B791" s="274"/>
      <c r="C791" s="275"/>
      <c r="D791" s="274"/>
      <c r="E791" s="274"/>
      <c r="F791" s="274"/>
      <c r="G791" s="274"/>
      <c r="H791" s="274"/>
      <c r="I791" s="274"/>
      <c r="J791" s="256"/>
      <c r="K791" s="256"/>
      <c r="L791" s="256"/>
      <c r="M791" s="256"/>
      <c r="N791" s="256"/>
      <c r="O791" s="256"/>
      <c r="P791" s="256"/>
      <c r="Q791" s="273"/>
      <c r="R791" s="256"/>
      <c r="S791" s="256"/>
      <c r="T791" s="256"/>
      <c r="U791" s="256"/>
      <c r="V791" s="256"/>
      <c r="W791" s="256"/>
      <c r="X791" s="256"/>
      <c r="Y791" s="256"/>
      <c r="Z791" s="256"/>
      <c r="AA791" s="256"/>
      <c r="AB791" s="256"/>
    </row>
    <row r="792" spans="1:28" ht="14.25" customHeight="1" x14ac:dyDescent="0.2">
      <c r="A792" s="256"/>
      <c r="B792" s="274"/>
      <c r="C792" s="275"/>
      <c r="D792" s="274"/>
      <c r="E792" s="274"/>
      <c r="F792" s="274"/>
      <c r="G792" s="274"/>
      <c r="H792" s="274"/>
      <c r="I792" s="274"/>
      <c r="J792" s="256"/>
      <c r="K792" s="256"/>
      <c r="L792" s="256"/>
      <c r="M792" s="256"/>
      <c r="N792" s="256"/>
      <c r="O792" s="256"/>
      <c r="P792" s="256"/>
      <c r="Q792" s="273"/>
      <c r="R792" s="256"/>
      <c r="S792" s="256"/>
      <c r="T792" s="256"/>
      <c r="U792" s="256"/>
      <c r="V792" s="256"/>
      <c r="W792" s="256"/>
      <c r="X792" s="256"/>
      <c r="Y792" s="256"/>
      <c r="Z792" s="256"/>
      <c r="AA792" s="256"/>
      <c r="AB792" s="256"/>
    </row>
    <row r="793" spans="1:28" ht="14.25" customHeight="1" x14ac:dyDescent="0.2">
      <c r="A793" s="256"/>
      <c r="B793" s="274"/>
      <c r="C793" s="275"/>
      <c r="D793" s="274"/>
      <c r="E793" s="274"/>
      <c r="F793" s="274"/>
      <c r="G793" s="274"/>
      <c r="H793" s="274"/>
      <c r="I793" s="274"/>
      <c r="J793" s="256"/>
      <c r="K793" s="256"/>
      <c r="L793" s="256"/>
      <c r="M793" s="256"/>
      <c r="N793" s="256"/>
      <c r="O793" s="256"/>
      <c r="P793" s="256"/>
      <c r="Q793" s="273"/>
      <c r="R793" s="256"/>
      <c r="S793" s="256"/>
      <c r="T793" s="256"/>
      <c r="U793" s="256"/>
      <c r="V793" s="256"/>
      <c r="W793" s="256"/>
      <c r="X793" s="256"/>
      <c r="Y793" s="256"/>
      <c r="Z793" s="256"/>
      <c r="AA793" s="256"/>
      <c r="AB793" s="256"/>
    </row>
    <row r="794" spans="1:28" ht="14.25" customHeight="1" x14ac:dyDescent="0.2">
      <c r="A794" s="256"/>
      <c r="B794" s="274"/>
      <c r="C794" s="275"/>
      <c r="D794" s="274"/>
      <c r="E794" s="274"/>
      <c r="F794" s="274"/>
      <c r="G794" s="274"/>
      <c r="H794" s="274"/>
      <c r="I794" s="274"/>
      <c r="J794" s="256"/>
      <c r="K794" s="256"/>
      <c r="L794" s="256"/>
      <c r="M794" s="256"/>
      <c r="N794" s="256"/>
      <c r="O794" s="256"/>
      <c r="P794" s="256"/>
      <c r="Q794" s="273"/>
      <c r="R794" s="256"/>
      <c r="S794" s="256"/>
      <c r="T794" s="256"/>
      <c r="U794" s="256"/>
      <c r="V794" s="256"/>
      <c r="W794" s="256"/>
      <c r="X794" s="256"/>
      <c r="Y794" s="256"/>
      <c r="Z794" s="256"/>
      <c r="AA794" s="256"/>
      <c r="AB794" s="256"/>
    </row>
    <row r="795" spans="1:28" ht="14.25" customHeight="1" x14ac:dyDescent="0.2">
      <c r="A795" s="256"/>
      <c r="B795" s="274"/>
      <c r="C795" s="275"/>
      <c r="D795" s="274"/>
      <c r="E795" s="274"/>
      <c r="F795" s="274"/>
      <c r="G795" s="274"/>
      <c r="H795" s="274"/>
      <c r="I795" s="274"/>
      <c r="J795" s="256"/>
      <c r="K795" s="256"/>
      <c r="L795" s="256"/>
      <c r="M795" s="256"/>
      <c r="N795" s="256"/>
      <c r="O795" s="256"/>
      <c r="P795" s="256"/>
      <c r="Q795" s="273"/>
      <c r="R795" s="256"/>
      <c r="S795" s="256"/>
      <c r="T795" s="256"/>
      <c r="U795" s="256"/>
      <c r="V795" s="256"/>
      <c r="W795" s="256"/>
      <c r="X795" s="256"/>
      <c r="Y795" s="256"/>
      <c r="Z795" s="256"/>
      <c r="AA795" s="256"/>
      <c r="AB795" s="256"/>
    </row>
    <row r="796" spans="1:28" ht="14.25" customHeight="1" x14ac:dyDescent="0.2">
      <c r="A796" s="256"/>
      <c r="B796" s="274"/>
      <c r="C796" s="275"/>
      <c r="D796" s="274"/>
      <c r="E796" s="274"/>
      <c r="F796" s="274"/>
      <c r="G796" s="274"/>
      <c r="H796" s="274"/>
      <c r="I796" s="274"/>
      <c r="J796" s="256"/>
      <c r="K796" s="256"/>
      <c r="L796" s="256"/>
      <c r="M796" s="256"/>
      <c r="N796" s="256"/>
      <c r="O796" s="256"/>
      <c r="P796" s="256"/>
      <c r="Q796" s="273"/>
      <c r="R796" s="256"/>
      <c r="S796" s="256"/>
      <c r="T796" s="256"/>
      <c r="U796" s="256"/>
      <c r="V796" s="256"/>
      <c r="W796" s="256"/>
      <c r="X796" s="256"/>
      <c r="Y796" s="256"/>
      <c r="Z796" s="256"/>
      <c r="AA796" s="256"/>
      <c r="AB796" s="256"/>
    </row>
    <row r="797" spans="1:28" ht="14.25" customHeight="1" x14ac:dyDescent="0.2">
      <c r="A797" s="256"/>
      <c r="B797" s="274"/>
      <c r="C797" s="275"/>
      <c r="D797" s="274"/>
      <c r="E797" s="274"/>
      <c r="F797" s="274"/>
      <c r="G797" s="274"/>
      <c r="H797" s="274"/>
      <c r="I797" s="274"/>
      <c r="J797" s="256"/>
      <c r="K797" s="256"/>
      <c r="L797" s="256"/>
      <c r="M797" s="256"/>
      <c r="N797" s="256"/>
      <c r="O797" s="256"/>
      <c r="P797" s="256"/>
      <c r="Q797" s="273"/>
      <c r="R797" s="256"/>
      <c r="S797" s="256"/>
      <c r="T797" s="256"/>
      <c r="U797" s="256"/>
      <c r="V797" s="256"/>
      <c r="W797" s="256"/>
      <c r="X797" s="256"/>
      <c r="Y797" s="256"/>
      <c r="Z797" s="256"/>
      <c r="AA797" s="256"/>
      <c r="AB797" s="256"/>
    </row>
    <row r="798" spans="1:28" ht="14.25" customHeight="1" x14ac:dyDescent="0.2">
      <c r="A798" s="256"/>
      <c r="B798" s="274"/>
      <c r="C798" s="275"/>
      <c r="D798" s="274"/>
      <c r="E798" s="274"/>
      <c r="F798" s="274"/>
      <c r="G798" s="274"/>
      <c r="H798" s="274"/>
      <c r="I798" s="274"/>
      <c r="J798" s="256"/>
      <c r="K798" s="256"/>
      <c r="L798" s="256"/>
      <c r="M798" s="256"/>
      <c r="N798" s="256"/>
      <c r="O798" s="256"/>
      <c r="P798" s="256"/>
      <c r="Q798" s="273"/>
      <c r="R798" s="256"/>
      <c r="S798" s="256"/>
      <c r="T798" s="256"/>
      <c r="U798" s="256"/>
      <c r="V798" s="256"/>
      <c r="W798" s="256"/>
      <c r="X798" s="256"/>
      <c r="Y798" s="256"/>
      <c r="Z798" s="256"/>
      <c r="AA798" s="256"/>
      <c r="AB798" s="256"/>
    </row>
    <row r="799" spans="1:28" ht="14.25" customHeight="1" x14ac:dyDescent="0.2">
      <c r="A799" s="256"/>
      <c r="B799" s="274"/>
      <c r="C799" s="275"/>
      <c r="D799" s="274"/>
      <c r="E799" s="274"/>
      <c r="F799" s="274"/>
      <c r="G799" s="274"/>
      <c r="H799" s="274"/>
      <c r="I799" s="274"/>
      <c r="J799" s="256"/>
      <c r="K799" s="256"/>
      <c r="L799" s="256"/>
      <c r="M799" s="256"/>
      <c r="N799" s="256"/>
      <c r="O799" s="256"/>
      <c r="P799" s="256"/>
      <c r="Q799" s="273"/>
      <c r="R799" s="256"/>
      <c r="S799" s="256"/>
      <c r="T799" s="256"/>
      <c r="U799" s="256"/>
      <c r="V799" s="256"/>
      <c r="W799" s="256"/>
      <c r="X799" s="256"/>
      <c r="Y799" s="256"/>
      <c r="Z799" s="256"/>
      <c r="AA799" s="256"/>
      <c r="AB799" s="256"/>
    </row>
    <row r="800" spans="1:28" ht="14.25" customHeight="1" x14ac:dyDescent="0.2">
      <c r="A800" s="256"/>
      <c r="B800" s="274"/>
      <c r="C800" s="275"/>
      <c r="D800" s="274"/>
      <c r="E800" s="274"/>
      <c r="F800" s="274"/>
      <c r="G800" s="274"/>
      <c r="H800" s="274"/>
      <c r="I800" s="274"/>
      <c r="J800" s="256"/>
      <c r="K800" s="256"/>
      <c r="L800" s="256"/>
      <c r="M800" s="256"/>
      <c r="N800" s="256"/>
      <c r="O800" s="256"/>
      <c r="P800" s="256"/>
      <c r="Q800" s="273"/>
      <c r="R800" s="256"/>
      <c r="S800" s="256"/>
      <c r="T800" s="256"/>
      <c r="U800" s="256"/>
      <c r="V800" s="256"/>
      <c r="W800" s="256"/>
      <c r="X800" s="256"/>
      <c r="Y800" s="256"/>
      <c r="Z800" s="256"/>
      <c r="AA800" s="256"/>
      <c r="AB800" s="256"/>
    </row>
    <row r="801" spans="1:28" ht="14.25" customHeight="1" x14ac:dyDescent="0.2">
      <c r="A801" s="256"/>
      <c r="B801" s="274"/>
      <c r="C801" s="275"/>
      <c r="D801" s="274"/>
      <c r="E801" s="274"/>
      <c r="F801" s="274"/>
      <c r="G801" s="274"/>
      <c r="H801" s="274"/>
      <c r="I801" s="274"/>
      <c r="J801" s="256"/>
      <c r="K801" s="256"/>
      <c r="L801" s="256"/>
      <c r="M801" s="256"/>
      <c r="N801" s="256"/>
      <c r="O801" s="256"/>
      <c r="P801" s="256"/>
      <c r="Q801" s="273"/>
      <c r="R801" s="256"/>
      <c r="S801" s="256"/>
      <c r="T801" s="256"/>
      <c r="U801" s="256"/>
      <c r="V801" s="256"/>
      <c r="W801" s="256"/>
      <c r="X801" s="256"/>
      <c r="Y801" s="256"/>
      <c r="Z801" s="256"/>
      <c r="AA801" s="256"/>
      <c r="AB801" s="256"/>
    </row>
    <row r="802" spans="1:28" ht="14.25" customHeight="1" x14ac:dyDescent="0.2">
      <c r="A802" s="256"/>
      <c r="B802" s="274"/>
      <c r="C802" s="275"/>
      <c r="D802" s="274"/>
      <c r="E802" s="274"/>
      <c r="F802" s="274"/>
      <c r="G802" s="274"/>
      <c r="H802" s="274"/>
      <c r="I802" s="274"/>
      <c r="J802" s="256"/>
      <c r="K802" s="256"/>
      <c r="L802" s="256"/>
      <c r="M802" s="256"/>
      <c r="N802" s="256"/>
      <c r="O802" s="256"/>
      <c r="P802" s="256"/>
      <c r="Q802" s="273"/>
      <c r="R802" s="256"/>
      <c r="S802" s="256"/>
      <c r="T802" s="256"/>
      <c r="U802" s="256"/>
      <c r="V802" s="256"/>
      <c r="W802" s="256"/>
      <c r="X802" s="256"/>
      <c r="Y802" s="256"/>
      <c r="Z802" s="256"/>
      <c r="AA802" s="256"/>
      <c r="AB802" s="256"/>
    </row>
    <row r="803" spans="1:28" ht="14.25" customHeight="1" x14ac:dyDescent="0.2">
      <c r="A803" s="256"/>
      <c r="B803" s="274"/>
      <c r="C803" s="275"/>
      <c r="D803" s="274"/>
      <c r="E803" s="274"/>
      <c r="F803" s="274"/>
      <c r="G803" s="274"/>
      <c r="H803" s="274"/>
      <c r="I803" s="274"/>
      <c r="J803" s="256"/>
      <c r="K803" s="256"/>
      <c r="L803" s="256"/>
      <c r="M803" s="256"/>
      <c r="N803" s="256"/>
      <c r="O803" s="256"/>
      <c r="P803" s="256"/>
      <c r="Q803" s="273"/>
      <c r="R803" s="256"/>
      <c r="S803" s="256"/>
      <c r="T803" s="256"/>
      <c r="U803" s="256"/>
      <c r="V803" s="256"/>
      <c r="W803" s="256"/>
      <c r="X803" s="256"/>
      <c r="Y803" s="256"/>
      <c r="Z803" s="256"/>
      <c r="AA803" s="256"/>
      <c r="AB803" s="256"/>
    </row>
    <row r="804" spans="1:28" ht="14.25" customHeight="1" x14ac:dyDescent="0.2">
      <c r="A804" s="256"/>
      <c r="B804" s="274"/>
      <c r="C804" s="275"/>
      <c r="D804" s="274"/>
      <c r="E804" s="274"/>
      <c r="F804" s="274"/>
      <c r="G804" s="274"/>
      <c r="H804" s="274"/>
      <c r="I804" s="274"/>
      <c r="J804" s="256"/>
      <c r="K804" s="256"/>
      <c r="L804" s="256"/>
      <c r="M804" s="256"/>
      <c r="N804" s="256"/>
      <c r="O804" s="256"/>
      <c r="P804" s="256"/>
      <c r="Q804" s="273"/>
      <c r="R804" s="256"/>
      <c r="S804" s="256"/>
      <c r="T804" s="256"/>
      <c r="U804" s="256"/>
      <c r="V804" s="256"/>
      <c r="W804" s="256"/>
      <c r="X804" s="256"/>
      <c r="Y804" s="256"/>
      <c r="Z804" s="256"/>
      <c r="AA804" s="256"/>
      <c r="AB804" s="256"/>
    </row>
    <row r="805" spans="1:28" ht="14.25" customHeight="1" x14ac:dyDescent="0.2">
      <c r="A805" s="256"/>
      <c r="B805" s="274"/>
      <c r="C805" s="275"/>
      <c r="D805" s="274"/>
      <c r="E805" s="274"/>
      <c r="F805" s="274"/>
      <c r="G805" s="274"/>
      <c r="H805" s="274"/>
      <c r="I805" s="274"/>
      <c r="J805" s="256"/>
      <c r="K805" s="256"/>
      <c r="L805" s="256"/>
      <c r="M805" s="256"/>
      <c r="N805" s="256"/>
      <c r="O805" s="256"/>
      <c r="P805" s="256"/>
      <c r="Q805" s="273"/>
      <c r="R805" s="256"/>
      <c r="S805" s="256"/>
      <c r="T805" s="256"/>
      <c r="U805" s="256"/>
      <c r="V805" s="256"/>
      <c r="W805" s="256"/>
      <c r="X805" s="256"/>
      <c r="Y805" s="256"/>
      <c r="Z805" s="256"/>
      <c r="AA805" s="256"/>
      <c r="AB805" s="256"/>
    </row>
    <row r="806" spans="1:28" ht="14.25" customHeight="1" x14ac:dyDescent="0.2">
      <c r="A806" s="256"/>
      <c r="B806" s="274"/>
      <c r="C806" s="275"/>
      <c r="D806" s="274"/>
      <c r="E806" s="274"/>
      <c r="F806" s="274"/>
      <c r="G806" s="274"/>
      <c r="H806" s="274"/>
      <c r="I806" s="274"/>
      <c r="J806" s="256"/>
      <c r="K806" s="256"/>
      <c r="L806" s="256"/>
      <c r="M806" s="256"/>
      <c r="N806" s="256"/>
      <c r="O806" s="256"/>
      <c r="P806" s="256"/>
      <c r="Q806" s="273"/>
      <c r="R806" s="256"/>
      <c r="S806" s="256"/>
      <c r="T806" s="256"/>
      <c r="U806" s="256"/>
      <c r="V806" s="256"/>
      <c r="W806" s="256"/>
      <c r="X806" s="256"/>
      <c r="Y806" s="256"/>
      <c r="Z806" s="256"/>
      <c r="AA806" s="256"/>
      <c r="AB806" s="256"/>
    </row>
    <row r="807" spans="1:28" ht="14.25" customHeight="1" x14ac:dyDescent="0.2">
      <c r="A807" s="256"/>
      <c r="B807" s="274"/>
      <c r="C807" s="275"/>
      <c r="D807" s="274"/>
      <c r="E807" s="274"/>
      <c r="F807" s="274"/>
      <c r="G807" s="274"/>
      <c r="H807" s="274"/>
      <c r="I807" s="274"/>
      <c r="J807" s="256"/>
      <c r="K807" s="256"/>
      <c r="L807" s="256"/>
      <c r="M807" s="256"/>
      <c r="N807" s="256"/>
      <c r="O807" s="256"/>
      <c r="P807" s="256"/>
      <c r="Q807" s="273"/>
      <c r="R807" s="256"/>
      <c r="S807" s="256"/>
      <c r="T807" s="256"/>
      <c r="U807" s="256"/>
      <c r="V807" s="256"/>
      <c r="W807" s="256"/>
      <c r="X807" s="256"/>
      <c r="Y807" s="256"/>
      <c r="Z807" s="256"/>
      <c r="AA807" s="256"/>
      <c r="AB807" s="256"/>
    </row>
    <row r="808" spans="1:28" ht="14.25" customHeight="1" x14ac:dyDescent="0.2">
      <c r="A808" s="256"/>
      <c r="B808" s="274"/>
      <c r="C808" s="275"/>
      <c r="D808" s="274"/>
      <c r="E808" s="274"/>
      <c r="F808" s="274"/>
      <c r="G808" s="274"/>
      <c r="H808" s="274"/>
      <c r="I808" s="274"/>
      <c r="J808" s="256"/>
      <c r="K808" s="256"/>
      <c r="L808" s="256"/>
      <c r="M808" s="256"/>
      <c r="N808" s="256"/>
      <c r="O808" s="256"/>
      <c r="P808" s="256"/>
      <c r="Q808" s="273"/>
      <c r="R808" s="256"/>
      <c r="S808" s="256"/>
      <c r="T808" s="256"/>
      <c r="U808" s="256"/>
      <c r="V808" s="256"/>
      <c r="W808" s="256"/>
      <c r="X808" s="256"/>
      <c r="Y808" s="256"/>
      <c r="Z808" s="256"/>
      <c r="AA808" s="256"/>
      <c r="AB808" s="256"/>
    </row>
    <row r="809" spans="1:28" ht="14.25" customHeight="1" x14ac:dyDescent="0.2">
      <c r="A809" s="256"/>
      <c r="B809" s="274"/>
      <c r="C809" s="275"/>
      <c r="D809" s="274"/>
      <c r="E809" s="274"/>
      <c r="F809" s="274"/>
      <c r="G809" s="274"/>
      <c r="H809" s="274"/>
      <c r="I809" s="274"/>
      <c r="J809" s="256"/>
      <c r="K809" s="256"/>
      <c r="L809" s="256"/>
      <c r="M809" s="256"/>
      <c r="N809" s="256"/>
      <c r="O809" s="256"/>
      <c r="P809" s="256"/>
      <c r="Q809" s="273"/>
      <c r="R809" s="256"/>
      <c r="S809" s="256"/>
      <c r="T809" s="256"/>
      <c r="U809" s="256"/>
      <c r="V809" s="256"/>
      <c r="W809" s="256"/>
      <c r="X809" s="256"/>
      <c r="Y809" s="256"/>
      <c r="Z809" s="256"/>
      <c r="AA809" s="256"/>
      <c r="AB809" s="256"/>
    </row>
    <row r="810" spans="1:28" ht="14.25" customHeight="1" x14ac:dyDescent="0.2">
      <c r="A810" s="256"/>
      <c r="B810" s="274"/>
      <c r="C810" s="275"/>
      <c r="D810" s="274"/>
      <c r="E810" s="274"/>
      <c r="F810" s="274"/>
      <c r="G810" s="274"/>
      <c r="H810" s="274"/>
      <c r="I810" s="274"/>
      <c r="J810" s="256"/>
      <c r="K810" s="256"/>
      <c r="L810" s="256"/>
      <c r="M810" s="256"/>
      <c r="N810" s="256"/>
      <c r="O810" s="256"/>
      <c r="P810" s="256"/>
      <c r="Q810" s="273"/>
      <c r="R810" s="256"/>
      <c r="S810" s="256"/>
      <c r="T810" s="256"/>
      <c r="U810" s="256"/>
      <c r="V810" s="256"/>
      <c r="W810" s="256"/>
      <c r="X810" s="256"/>
      <c r="Y810" s="256"/>
      <c r="Z810" s="256"/>
      <c r="AA810" s="256"/>
      <c r="AB810" s="256"/>
    </row>
    <row r="811" spans="1:28" ht="14.25" customHeight="1" x14ac:dyDescent="0.2">
      <c r="A811" s="256"/>
      <c r="B811" s="274"/>
      <c r="C811" s="275"/>
      <c r="D811" s="274"/>
      <c r="E811" s="274"/>
      <c r="F811" s="274"/>
      <c r="G811" s="274"/>
      <c r="H811" s="274"/>
      <c r="I811" s="274"/>
      <c r="J811" s="256"/>
      <c r="K811" s="256"/>
      <c r="L811" s="256"/>
      <c r="M811" s="256"/>
      <c r="N811" s="256"/>
      <c r="O811" s="256"/>
      <c r="P811" s="256"/>
      <c r="Q811" s="273"/>
      <c r="R811" s="256"/>
      <c r="S811" s="256"/>
      <c r="T811" s="256"/>
      <c r="U811" s="256"/>
      <c r="V811" s="256"/>
      <c r="W811" s="256"/>
      <c r="X811" s="256"/>
      <c r="Y811" s="256"/>
      <c r="Z811" s="256"/>
      <c r="AA811" s="256"/>
      <c r="AB811" s="256"/>
    </row>
    <row r="812" spans="1:28" ht="14.25" customHeight="1" x14ac:dyDescent="0.2">
      <c r="A812" s="256"/>
      <c r="B812" s="274"/>
      <c r="C812" s="275"/>
      <c r="D812" s="274"/>
      <c r="E812" s="274"/>
      <c r="F812" s="274"/>
      <c r="G812" s="274"/>
      <c r="H812" s="274"/>
      <c r="I812" s="274"/>
      <c r="J812" s="256"/>
      <c r="K812" s="256"/>
      <c r="L812" s="256"/>
      <c r="M812" s="256"/>
      <c r="N812" s="256"/>
      <c r="O812" s="256"/>
      <c r="P812" s="256"/>
      <c r="Q812" s="273"/>
      <c r="R812" s="256"/>
      <c r="S812" s="256"/>
      <c r="T812" s="256"/>
      <c r="U812" s="256"/>
      <c r="V812" s="256"/>
      <c r="W812" s="256"/>
      <c r="X812" s="256"/>
      <c r="Y812" s="256"/>
      <c r="Z812" s="256"/>
      <c r="AA812" s="256"/>
      <c r="AB812" s="256"/>
    </row>
    <row r="813" spans="1:28" ht="14.25" customHeight="1" x14ac:dyDescent="0.2">
      <c r="A813" s="256"/>
      <c r="B813" s="274"/>
      <c r="C813" s="275"/>
      <c r="D813" s="274"/>
      <c r="E813" s="274"/>
      <c r="F813" s="274"/>
      <c r="G813" s="274"/>
      <c r="H813" s="274"/>
      <c r="I813" s="274"/>
      <c r="J813" s="256"/>
      <c r="K813" s="256"/>
      <c r="L813" s="256"/>
      <c r="M813" s="256"/>
      <c r="N813" s="256"/>
      <c r="O813" s="256"/>
      <c r="P813" s="256"/>
      <c r="Q813" s="273"/>
      <c r="R813" s="256"/>
      <c r="S813" s="256"/>
      <c r="T813" s="256"/>
      <c r="U813" s="256"/>
      <c r="V813" s="256"/>
      <c r="W813" s="256"/>
      <c r="X813" s="256"/>
      <c r="Y813" s="256"/>
      <c r="Z813" s="256"/>
      <c r="AA813" s="256"/>
      <c r="AB813" s="256"/>
    </row>
    <row r="814" spans="1:28" ht="14.25" customHeight="1" x14ac:dyDescent="0.2">
      <c r="A814" s="256"/>
      <c r="B814" s="274"/>
      <c r="C814" s="275"/>
      <c r="D814" s="274"/>
      <c r="E814" s="274"/>
      <c r="F814" s="274"/>
      <c r="G814" s="274"/>
      <c r="H814" s="274"/>
      <c r="I814" s="274"/>
      <c r="J814" s="256"/>
      <c r="K814" s="256"/>
      <c r="L814" s="256"/>
      <c r="M814" s="256"/>
      <c r="N814" s="256"/>
      <c r="O814" s="256"/>
      <c r="P814" s="256"/>
      <c r="Q814" s="273"/>
      <c r="R814" s="256"/>
      <c r="S814" s="256"/>
      <c r="T814" s="256"/>
      <c r="U814" s="256"/>
      <c r="V814" s="256"/>
      <c r="W814" s="256"/>
      <c r="X814" s="256"/>
      <c r="Y814" s="256"/>
      <c r="Z814" s="256"/>
      <c r="AA814" s="256"/>
      <c r="AB814" s="256"/>
    </row>
    <row r="815" spans="1:28" ht="14.25" customHeight="1" x14ac:dyDescent="0.2">
      <c r="A815" s="256"/>
      <c r="B815" s="274"/>
      <c r="C815" s="275"/>
      <c r="D815" s="274"/>
      <c r="E815" s="274"/>
      <c r="F815" s="274"/>
      <c r="G815" s="274"/>
      <c r="H815" s="274"/>
      <c r="I815" s="274"/>
      <c r="J815" s="256"/>
      <c r="K815" s="256"/>
      <c r="L815" s="256"/>
      <c r="M815" s="256"/>
      <c r="N815" s="256"/>
      <c r="O815" s="256"/>
      <c r="P815" s="256"/>
      <c r="Q815" s="273"/>
      <c r="R815" s="256"/>
      <c r="S815" s="256"/>
      <c r="T815" s="256"/>
      <c r="U815" s="256"/>
      <c r="V815" s="256"/>
      <c r="W815" s="256"/>
      <c r="X815" s="256"/>
      <c r="Y815" s="256"/>
      <c r="Z815" s="256"/>
      <c r="AA815" s="256"/>
      <c r="AB815" s="256"/>
    </row>
    <row r="816" spans="1:28" ht="14.25" customHeight="1" x14ac:dyDescent="0.2">
      <c r="A816" s="256"/>
      <c r="B816" s="274"/>
      <c r="C816" s="275"/>
      <c r="D816" s="274"/>
      <c r="E816" s="274"/>
      <c r="F816" s="274"/>
      <c r="G816" s="274"/>
      <c r="H816" s="274"/>
      <c r="I816" s="274"/>
      <c r="J816" s="256"/>
      <c r="K816" s="256"/>
      <c r="L816" s="256"/>
      <c r="M816" s="256"/>
      <c r="N816" s="256"/>
      <c r="O816" s="256"/>
      <c r="P816" s="256"/>
      <c r="Q816" s="273"/>
      <c r="R816" s="256"/>
      <c r="S816" s="256"/>
      <c r="T816" s="256"/>
      <c r="U816" s="256"/>
      <c r="V816" s="256"/>
      <c r="W816" s="256"/>
      <c r="X816" s="256"/>
      <c r="Y816" s="256"/>
      <c r="Z816" s="256"/>
      <c r="AA816" s="256"/>
      <c r="AB816" s="256"/>
    </row>
    <row r="817" spans="1:28" ht="14.25" customHeight="1" x14ac:dyDescent="0.2">
      <c r="A817" s="256"/>
      <c r="B817" s="274"/>
      <c r="C817" s="275"/>
      <c r="D817" s="274"/>
      <c r="E817" s="274"/>
      <c r="F817" s="274"/>
      <c r="G817" s="274"/>
      <c r="H817" s="274"/>
      <c r="I817" s="274"/>
      <c r="J817" s="256"/>
      <c r="K817" s="256"/>
      <c r="L817" s="256"/>
      <c r="M817" s="256"/>
      <c r="N817" s="256"/>
      <c r="O817" s="256"/>
      <c r="P817" s="256"/>
      <c r="Q817" s="273"/>
      <c r="R817" s="256"/>
      <c r="S817" s="256"/>
      <c r="T817" s="256"/>
      <c r="U817" s="256"/>
      <c r="V817" s="256"/>
      <c r="W817" s="256"/>
      <c r="X817" s="256"/>
      <c r="Y817" s="256"/>
      <c r="Z817" s="256"/>
      <c r="AA817" s="256"/>
      <c r="AB817" s="256"/>
    </row>
    <row r="818" spans="1:28" ht="14.25" customHeight="1" x14ac:dyDescent="0.2">
      <c r="A818" s="256"/>
      <c r="B818" s="274"/>
      <c r="C818" s="275"/>
      <c r="D818" s="274"/>
      <c r="E818" s="274"/>
      <c r="F818" s="274"/>
      <c r="G818" s="274"/>
      <c r="H818" s="274"/>
      <c r="I818" s="274"/>
      <c r="J818" s="256"/>
      <c r="K818" s="256"/>
      <c r="L818" s="256"/>
      <c r="M818" s="256"/>
      <c r="N818" s="256"/>
      <c r="O818" s="256"/>
      <c r="P818" s="256"/>
      <c r="Q818" s="273"/>
      <c r="R818" s="256"/>
      <c r="S818" s="256"/>
      <c r="T818" s="256"/>
      <c r="U818" s="256"/>
      <c r="V818" s="256"/>
      <c r="W818" s="256"/>
      <c r="X818" s="256"/>
      <c r="Y818" s="256"/>
      <c r="Z818" s="256"/>
      <c r="AA818" s="256"/>
      <c r="AB818" s="256"/>
    </row>
    <row r="819" spans="1:28" ht="14.25" customHeight="1" x14ac:dyDescent="0.2">
      <c r="A819" s="256"/>
      <c r="B819" s="274"/>
      <c r="C819" s="275"/>
      <c r="D819" s="274"/>
      <c r="E819" s="274"/>
      <c r="F819" s="274"/>
      <c r="G819" s="274"/>
      <c r="H819" s="274"/>
      <c r="I819" s="274"/>
      <c r="J819" s="256"/>
      <c r="K819" s="256"/>
      <c r="L819" s="256"/>
      <c r="M819" s="256"/>
      <c r="N819" s="256"/>
      <c r="O819" s="256"/>
      <c r="P819" s="256"/>
      <c r="Q819" s="273"/>
      <c r="R819" s="256"/>
      <c r="S819" s="256"/>
      <c r="T819" s="256"/>
      <c r="U819" s="256"/>
      <c r="V819" s="256"/>
      <c r="W819" s="256"/>
      <c r="X819" s="256"/>
      <c r="Y819" s="256"/>
      <c r="Z819" s="256"/>
      <c r="AA819" s="256"/>
      <c r="AB819" s="256"/>
    </row>
    <row r="820" spans="1:28" ht="14.25" customHeight="1" x14ac:dyDescent="0.2">
      <c r="A820" s="256"/>
      <c r="B820" s="274"/>
      <c r="C820" s="275"/>
      <c r="D820" s="274"/>
      <c r="E820" s="274"/>
      <c r="F820" s="274"/>
      <c r="G820" s="274"/>
      <c r="H820" s="274"/>
      <c r="I820" s="274"/>
      <c r="J820" s="256"/>
      <c r="K820" s="256"/>
      <c r="L820" s="256"/>
      <c r="M820" s="256"/>
      <c r="N820" s="256"/>
      <c r="O820" s="256"/>
      <c r="P820" s="256"/>
      <c r="Q820" s="273"/>
      <c r="R820" s="256"/>
      <c r="S820" s="256"/>
      <c r="T820" s="256"/>
      <c r="U820" s="256"/>
      <c r="V820" s="256"/>
      <c r="W820" s="256"/>
      <c r="X820" s="256"/>
      <c r="Y820" s="256"/>
      <c r="Z820" s="256"/>
      <c r="AA820" s="256"/>
      <c r="AB820" s="256"/>
    </row>
    <row r="821" spans="1:28" ht="14.25" customHeight="1" x14ac:dyDescent="0.2">
      <c r="A821" s="256"/>
      <c r="B821" s="274"/>
      <c r="C821" s="275"/>
      <c r="D821" s="274"/>
      <c r="E821" s="274"/>
      <c r="F821" s="274"/>
      <c r="G821" s="274"/>
      <c r="H821" s="274"/>
      <c r="I821" s="274"/>
      <c r="J821" s="256"/>
      <c r="K821" s="256"/>
      <c r="L821" s="256"/>
      <c r="M821" s="256"/>
      <c r="N821" s="256"/>
      <c r="O821" s="256"/>
      <c r="P821" s="256"/>
      <c r="Q821" s="273"/>
      <c r="R821" s="256"/>
      <c r="S821" s="256"/>
      <c r="T821" s="256"/>
      <c r="U821" s="256"/>
      <c r="V821" s="256"/>
      <c r="W821" s="256"/>
      <c r="X821" s="256"/>
      <c r="Y821" s="256"/>
      <c r="Z821" s="256"/>
      <c r="AA821" s="256"/>
      <c r="AB821" s="256"/>
    </row>
    <row r="822" spans="1:28" ht="14.25" customHeight="1" x14ac:dyDescent="0.2">
      <c r="A822" s="256"/>
      <c r="B822" s="274"/>
      <c r="C822" s="275"/>
      <c r="D822" s="274"/>
      <c r="E822" s="274"/>
      <c r="F822" s="274"/>
      <c r="G822" s="274"/>
      <c r="H822" s="274"/>
      <c r="I822" s="274"/>
      <c r="J822" s="256"/>
      <c r="K822" s="256"/>
      <c r="L822" s="256"/>
      <c r="M822" s="256"/>
      <c r="N822" s="256"/>
      <c r="O822" s="256"/>
      <c r="P822" s="256"/>
      <c r="Q822" s="273"/>
      <c r="R822" s="256"/>
      <c r="S822" s="256"/>
      <c r="T822" s="256"/>
      <c r="U822" s="256"/>
      <c r="V822" s="256"/>
      <c r="W822" s="256"/>
      <c r="X822" s="256"/>
      <c r="Y822" s="256"/>
      <c r="Z822" s="256"/>
      <c r="AA822" s="256"/>
      <c r="AB822" s="256"/>
    </row>
    <row r="823" spans="1:28" ht="14.25" customHeight="1" x14ac:dyDescent="0.2">
      <c r="A823" s="256"/>
      <c r="B823" s="274"/>
      <c r="C823" s="275"/>
      <c r="D823" s="274"/>
      <c r="E823" s="274"/>
      <c r="F823" s="274"/>
      <c r="G823" s="274"/>
      <c r="H823" s="274"/>
      <c r="I823" s="274"/>
      <c r="J823" s="256"/>
      <c r="K823" s="256"/>
      <c r="L823" s="256"/>
      <c r="M823" s="256"/>
      <c r="N823" s="256"/>
      <c r="O823" s="256"/>
      <c r="P823" s="256"/>
      <c r="Q823" s="273"/>
      <c r="R823" s="256"/>
      <c r="S823" s="256"/>
      <c r="T823" s="256"/>
      <c r="U823" s="256"/>
      <c r="V823" s="256"/>
      <c r="W823" s="256"/>
      <c r="X823" s="256"/>
      <c r="Y823" s="256"/>
      <c r="Z823" s="256"/>
      <c r="AA823" s="256"/>
      <c r="AB823" s="256"/>
    </row>
    <row r="824" spans="1:28" ht="14.25" customHeight="1" x14ac:dyDescent="0.2">
      <c r="A824" s="256"/>
      <c r="B824" s="274"/>
      <c r="C824" s="275"/>
      <c r="D824" s="274"/>
      <c r="E824" s="274"/>
      <c r="F824" s="274"/>
      <c r="G824" s="274"/>
      <c r="H824" s="274"/>
      <c r="I824" s="274"/>
      <c r="J824" s="256"/>
      <c r="K824" s="256"/>
      <c r="L824" s="256"/>
      <c r="M824" s="256"/>
      <c r="N824" s="256"/>
      <c r="O824" s="256"/>
      <c r="P824" s="256"/>
      <c r="Q824" s="273"/>
      <c r="R824" s="256"/>
      <c r="S824" s="256"/>
      <c r="T824" s="256"/>
      <c r="U824" s="256"/>
      <c r="V824" s="256"/>
      <c r="W824" s="256"/>
      <c r="X824" s="256"/>
      <c r="Y824" s="256"/>
      <c r="Z824" s="256"/>
      <c r="AA824" s="256"/>
      <c r="AB824" s="256"/>
    </row>
    <row r="825" spans="1:28" ht="14.25" customHeight="1" x14ac:dyDescent="0.2">
      <c r="A825" s="256"/>
      <c r="B825" s="274"/>
      <c r="C825" s="275"/>
      <c r="D825" s="274"/>
      <c r="E825" s="274"/>
      <c r="F825" s="274"/>
      <c r="G825" s="274"/>
      <c r="H825" s="274"/>
      <c r="I825" s="274"/>
      <c r="J825" s="256"/>
      <c r="K825" s="256"/>
      <c r="L825" s="256"/>
      <c r="M825" s="256"/>
      <c r="N825" s="256"/>
      <c r="O825" s="256"/>
      <c r="P825" s="256"/>
      <c r="Q825" s="273"/>
      <c r="R825" s="256"/>
      <c r="S825" s="256"/>
      <c r="T825" s="256"/>
      <c r="U825" s="256"/>
      <c r="V825" s="256"/>
      <c r="W825" s="256"/>
      <c r="X825" s="256"/>
      <c r="Y825" s="256"/>
      <c r="Z825" s="256"/>
      <c r="AA825" s="256"/>
      <c r="AB825" s="256"/>
    </row>
    <row r="826" spans="1:28" ht="14.25" customHeight="1" x14ac:dyDescent="0.2">
      <c r="A826" s="256"/>
      <c r="B826" s="274"/>
      <c r="C826" s="275"/>
      <c r="D826" s="274"/>
      <c r="E826" s="274"/>
      <c r="F826" s="274"/>
      <c r="G826" s="274"/>
      <c r="H826" s="274"/>
      <c r="I826" s="274"/>
      <c r="J826" s="256"/>
      <c r="K826" s="256"/>
      <c r="L826" s="256"/>
      <c r="M826" s="256"/>
      <c r="N826" s="256"/>
      <c r="O826" s="256"/>
      <c r="P826" s="256"/>
      <c r="Q826" s="273"/>
      <c r="R826" s="256"/>
      <c r="S826" s="256"/>
      <c r="T826" s="256"/>
      <c r="U826" s="256"/>
      <c r="V826" s="256"/>
      <c r="W826" s="256"/>
      <c r="X826" s="256"/>
      <c r="Y826" s="256"/>
      <c r="Z826" s="256"/>
      <c r="AA826" s="256"/>
      <c r="AB826" s="256"/>
    </row>
    <row r="827" spans="1:28" ht="14.25" customHeight="1" x14ac:dyDescent="0.2">
      <c r="A827" s="256"/>
      <c r="B827" s="274"/>
      <c r="C827" s="275"/>
      <c r="D827" s="274"/>
      <c r="E827" s="274"/>
      <c r="F827" s="274"/>
      <c r="G827" s="274"/>
      <c r="H827" s="274"/>
      <c r="I827" s="274"/>
      <c r="J827" s="256"/>
      <c r="K827" s="256"/>
      <c r="L827" s="256"/>
      <c r="M827" s="256"/>
      <c r="N827" s="256"/>
      <c r="O827" s="256"/>
      <c r="P827" s="256"/>
      <c r="Q827" s="273"/>
      <c r="R827" s="256"/>
      <c r="S827" s="256"/>
      <c r="T827" s="256"/>
      <c r="U827" s="256"/>
      <c r="V827" s="256"/>
      <c r="W827" s="256"/>
      <c r="X827" s="256"/>
      <c r="Y827" s="256"/>
      <c r="Z827" s="256"/>
      <c r="AA827" s="256"/>
      <c r="AB827" s="256"/>
    </row>
    <row r="828" spans="1:28" ht="14.25" customHeight="1" x14ac:dyDescent="0.2">
      <c r="A828" s="256"/>
      <c r="B828" s="274"/>
      <c r="C828" s="275"/>
      <c r="D828" s="274"/>
      <c r="E828" s="274"/>
      <c r="F828" s="274"/>
      <c r="G828" s="274"/>
      <c r="H828" s="274"/>
      <c r="I828" s="274"/>
      <c r="J828" s="256"/>
      <c r="K828" s="256"/>
      <c r="L828" s="256"/>
      <c r="M828" s="256"/>
      <c r="N828" s="256"/>
      <c r="O828" s="256"/>
      <c r="P828" s="256"/>
      <c r="Q828" s="273"/>
      <c r="R828" s="256"/>
      <c r="S828" s="256"/>
      <c r="T828" s="256"/>
      <c r="U828" s="256"/>
      <c r="V828" s="256"/>
      <c r="W828" s="256"/>
      <c r="X828" s="256"/>
      <c r="Y828" s="256"/>
      <c r="Z828" s="256"/>
      <c r="AA828" s="256"/>
      <c r="AB828" s="256"/>
    </row>
    <row r="829" spans="1:28" ht="14.25" customHeight="1" x14ac:dyDescent="0.2">
      <c r="A829" s="256"/>
      <c r="B829" s="274"/>
      <c r="C829" s="275"/>
      <c r="D829" s="274"/>
      <c r="E829" s="274"/>
      <c r="F829" s="274"/>
      <c r="G829" s="274"/>
      <c r="H829" s="274"/>
      <c r="I829" s="274"/>
      <c r="J829" s="256"/>
      <c r="K829" s="256"/>
      <c r="L829" s="256"/>
      <c r="M829" s="256"/>
      <c r="N829" s="256"/>
      <c r="O829" s="256"/>
      <c r="P829" s="256"/>
      <c r="Q829" s="273"/>
      <c r="R829" s="256"/>
      <c r="S829" s="256"/>
      <c r="T829" s="256"/>
      <c r="U829" s="256"/>
      <c r="V829" s="256"/>
      <c r="W829" s="256"/>
      <c r="X829" s="256"/>
      <c r="Y829" s="256"/>
      <c r="Z829" s="256"/>
      <c r="AA829" s="256"/>
      <c r="AB829" s="256"/>
    </row>
    <row r="830" spans="1:28" ht="14.25" customHeight="1" x14ac:dyDescent="0.2">
      <c r="A830" s="256"/>
      <c r="B830" s="274"/>
      <c r="C830" s="275"/>
      <c r="D830" s="274"/>
      <c r="E830" s="274"/>
      <c r="F830" s="274"/>
      <c r="G830" s="274"/>
      <c r="H830" s="274"/>
      <c r="I830" s="274"/>
      <c r="J830" s="256"/>
      <c r="K830" s="256"/>
      <c r="L830" s="256"/>
      <c r="M830" s="256"/>
      <c r="N830" s="256"/>
      <c r="O830" s="256"/>
      <c r="P830" s="256"/>
      <c r="Q830" s="273"/>
      <c r="R830" s="256"/>
      <c r="S830" s="256"/>
      <c r="T830" s="256"/>
      <c r="U830" s="256"/>
      <c r="V830" s="256"/>
      <c r="W830" s="256"/>
      <c r="X830" s="256"/>
      <c r="Y830" s="256"/>
      <c r="Z830" s="256"/>
      <c r="AA830" s="256"/>
      <c r="AB830" s="256"/>
    </row>
    <row r="831" spans="1:28" ht="14.25" customHeight="1" x14ac:dyDescent="0.2">
      <c r="A831" s="256"/>
      <c r="B831" s="274"/>
      <c r="C831" s="275"/>
      <c r="D831" s="274"/>
      <c r="E831" s="274"/>
      <c r="F831" s="274"/>
      <c r="G831" s="274"/>
      <c r="H831" s="274"/>
      <c r="I831" s="274"/>
      <c r="J831" s="256"/>
      <c r="K831" s="256"/>
      <c r="L831" s="256"/>
      <c r="M831" s="256"/>
      <c r="N831" s="256"/>
      <c r="O831" s="256"/>
      <c r="P831" s="256"/>
      <c r="Q831" s="273"/>
      <c r="R831" s="256"/>
      <c r="S831" s="256"/>
      <c r="T831" s="256"/>
      <c r="U831" s="256"/>
      <c r="V831" s="256"/>
      <c r="W831" s="256"/>
      <c r="X831" s="256"/>
      <c r="Y831" s="256"/>
      <c r="Z831" s="256"/>
      <c r="AA831" s="256"/>
      <c r="AB831" s="256"/>
    </row>
    <row r="832" spans="1:28" ht="14.25" customHeight="1" x14ac:dyDescent="0.2">
      <c r="A832" s="256"/>
      <c r="B832" s="274"/>
      <c r="C832" s="275"/>
      <c r="D832" s="274"/>
      <c r="E832" s="274"/>
      <c r="F832" s="274"/>
      <c r="G832" s="274"/>
      <c r="H832" s="274"/>
      <c r="I832" s="274"/>
      <c r="J832" s="256"/>
      <c r="K832" s="256"/>
      <c r="L832" s="256"/>
      <c r="M832" s="256"/>
      <c r="N832" s="256"/>
      <c r="O832" s="256"/>
      <c r="P832" s="256"/>
      <c r="Q832" s="273"/>
      <c r="R832" s="256"/>
      <c r="S832" s="256"/>
      <c r="T832" s="256"/>
      <c r="U832" s="256"/>
      <c r="V832" s="256"/>
      <c r="W832" s="256"/>
      <c r="X832" s="256"/>
      <c r="Y832" s="256"/>
      <c r="Z832" s="256"/>
      <c r="AA832" s="256"/>
      <c r="AB832" s="256"/>
    </row>
    <row r="833" spans="1:28" ht="14.25" customHeight="1" x14ac:dyDescent="0.2">
      <c r="A833" s="256"/>
      <c r="B833" s="274"/>
      <c r="C833" s="275"/>
      <c r="D833" s="274"/>
      <c r="E833" s="274"/>
      <c r="F833" s="274"/>
      <c r="G833" s="274"/>
      <c r="H833" s="274"/>
      <c r="I833" s="274"/>
      <c r="J833" s="256"/>
      <c r="K833" s="256"/>
      <c r="L833" s="256"/>
      <c r="M833" s="256"/>
      <c r="N833" s="256"/>
      <c r="O833" s="256"/>
      <c r="P833" s="256"/>
      <c r="Q833" s="273"/>
      <c r="R833" s="256"/>
      <c r="S833" s="256"/>
      <c r="T833" s="256"/>
      <c r="U833" s="256"/>
      <c r="V833" s="256"/>
      <c r="W833" s="256"/>
      <c r="X833" s="256"/>
      <c r="Y833" s="256"/>
      <c r="Z833" s="256"/>
      <c r="AA833" s="256"/>
      <c r="AB833" s="256"/>
    </row>
    <row r="834" spans="1:28" ht="14.25" customHeight="1" x14ac:dyDescent="0.2">
      <c r="A834" s="256"/>
      <c r="B834" s="274"/>
      <c r="C834" s="275"/>
      <c r="D834" s="274"/>
      <c r="E834" s="274"/>
      <c r="F834" s="274"/>
      <c r="G834" s="274"/>
      <c r="H834" s="274"/>
      <c r="I834" s="274"/>
      <c r="J834" s="256"/>
      <c r="K834" s="256"/>
      <c r="L834" s="256"/>
      <c r="M834" s="256"/>
      <c r="N834" s="256"/>
      <c r="O834" s="256"/>
      <c r="P834" s="256"/>
      <c r="Q834" s="273"/>
      <c r="R834" s="256"/>
      <c r="S834" s="256"/>
      <c r="T834" s="256"/>
      <c r="U834" s="256"/>
      <c r="V834" s="256"/>
      <c r="W834" s="256"/>
      <c r="X834" s="256"/>
      <c r="Y834" s="256"/>
      <c r="Z834" s="256"/>
      <c r="AA834" s="256"/>
      <c r="AB834" s="256"/>
    </row>
    <row r="835" spans="1:28" ht="14.25" customHeight="1" x14ac:dyDescent="0.2">
      <c r="A835" s="256"/>
      <c r="B835" s="274"/>
      <c r="C835" s="275"/>
      <c r="D835" s="274"/>
      <c r="E835" s="274"/>
      <c r="F835" s="274"/>
      <c r="G835" s="274"/>
      <c r="H835" s="274"/>
      <c r="I835" s="274"/>
      <c r="J835" s="256"/>
      <c r="K835" s="256"/>
      <c r="L835" s="256"/>
      <c r="M835" s="256"/>
      <c r="N835" s="256"/>
      <c r="O835" s="256"/>
      <c r="P835" s="256"/>
      <c r="Q835" s="273"/>
      <c r="R835" s="256"/>
      <c r="S835" s="256"/>
      <c r="T835" s="256"/>
      <c r="U835" s="256"/>
      <c r="V835" s="256"/>
      <c r="W835" s="256"/>
      <c r="X835" s="256"/>
      <c r="Y835" s="256"/>
      <c r="Z835" s="256"/>
      <c r="AA835" s="256"/>
      <c r="AB835" s="256"/>
    </row>
    <row r="836" spans="1:28" ht="14.25" customHeight="1" x14ac:dyDescent="0.2">
      <c r="A836" s="256"/>
      <c r="B836" s="274"/>
      <c r="C836" s="275"/>
      <c r="D836" s="274"/>
      <c r="E836" s="274"/>
      <c r="F836" s="274"/>
      <c r="G836" s="274"/>
      <c r="H836" s="274"/>
      <c r="I836" s="274"/>
      <c r="J836" s="256"/>
      <c r="K836" s="256"/>
      <c r="L836" s="256"/>
      <c r="M836" s="256"/>
      <c r="N836" s="256"/>
      <c r="O836" s="256"/>
      <c r="P836" s="256"/>
      <c r="Q836" s="273"/>
      <c r="R836" s="256"/>
      <c r="S836" s="256"/>
      <c r="T836" s="256"/>
      <c r="U836" s="256"/>
      <c r="V836" s="256"/>
      <c r="W836" s="256"/>
      <c r="X836" s="256"/>
      <c r="Y836" s="256"/>
      <c r="Z836" s="256"/>
      <c r="AA836" s="256"/>
      <c r="AB836" s="256"/>
    </row>
    <row r="837" spans="1:28" ht="14.25" customHeight="1" x14ac:dyDescent="0.2">
      <c r="A837" s="256"/>
      <c r="B837" s="274"/>
      <c r="C837" s="275"/>
      <c r="D837" s="274"/>
      <c r="E837" s="274"/>
      <c r="F837" s="274"/>
      <c r="G837" s="274"/>
      <c r="H837" s="274"/>
      <c r="I837" s="274"/>
      <c r="J837" s="256"/>
      <c r="K837" s="256"/>
      <c r="L837" s="256"/>
      <c r="M837" s="256"/>
      <c r="N837" s="256"/>
      <c r="O837" s="256"/>
      <c r="P837" s="256"/>
      <c r="Q837" s="273"/>
      <c r="R837" s="256"/>
      <c r="S837" s="256"/>
      <c r="T837" s="256"/>
      <c r="U837" s="256"/>
      <c r="V837" s="256"/>
      <c r="W837" s="256"/>
      <c r="X837" s="256"/>
      <c r="Y837" s="256"/>
      <c r="Z837" s="256"/>
      <c r="AA837" s="256"/>
      <c r="AB837" s="256"/>
    </row>
    <row r="838" spans="1:28" ht="14.25" customHeight="1" x14ac:dyDescent="0.2">
      <c r="A838" s="256"/>
      <c r="B838" s="274"/>
      <c r="C838" s="275"/>
      <c r="D838" s="274"/>
      <c r="E838" s="274"/>
      <c r="F838" s="274"/>
      <c r="G838" s="274"/>
      <c r="H838" s="274"/>
      <c r="I838" s="274"/>
      <c r="J838" s="256"/>
      <c r="K838" s="256"/>
      <c r="L838" s="256"/>
      <c r="M838" s="256"/>
      <c r="N838" s="256"/>
      <c r="O838" s="256"/>
      <c r="P838" s="256"/>
      <c r="Q838" s="273"/>
      <c r="R838" s="256"/>
      <c r="S838" s="256"/>
      <c r="T838" s="256"/>
      <c r="U838" s="256"/>
      <c r="V838" s="256"/>
      <c r="W838" s="256"/>
      <c r="X838" s="256"/>
      <c r="Y838" s="256"/>
      <c r="Z838" s="256"/>
      <c r="AA838" s="256"/>
      <c r="AB838" s="256"/>
    </row>
    <row r="839" spans="1:28" ht="14.25" customHeight="1" x14ac:dyDescent="0.2">
      <c r="A839" s="256"/>
      <c r="B839" s="274"/>
      <c r="C839" s="275"/>
      <c r="D839" s="274"/>
      <c r="E839" s="274"/>
      <c r="F839" s="274"/>
      <c r="G839" s="274"/>
      <c r="H839" s="274"/>
      <c r="I839" s="274"/>
      <c r="J839" s="256"/>
      <c r="K839" s="256"/>
      <c r="L839" s="256"/>
      <c r="M839" s="256"/>
      <c r="N839" s="256"/>
      <c r="O839" s="256"/>
      <c r="P839" s="256"/>
      <c r="Q839" s="273"/>
      <c r="R839" s="256"/>
      <c r="S839" s="256"/>
      <c r="T839" s="256"/>
      <c r="U839" s="256"/>
      <c r="V839" s="256"/>
      <c r="W839" s="256"/>
      <c r="X839" s="256"/>
      <c r="Y839" s="256"/>
      <c r="Z839" s="256"/>
      <c r="AA839" s="256"/>
      <c r="AB839" s="256"/>
    </row>
    <row r="840" spans="1:28" ht="14.25" customHeight="1" x14ac:dyDescent="0.2">
      <c r="A840" s="256"/>
      <c r="B840" s="274"/>
      <c r="C840" s="275"/>
      <c r="D840" s="274"/>
      <c r="E840" s="274"/>
      <c r="F840" s="274"/>
      <c r="G840" s="274"/>
      <c r="H840" s="274"/>
      <c r="I840" s="274"/>
      <c r="J840" s="256"/>
      <c r="K840" s="256"/>
      <c r="L840" s="256"/>
      <c r="M840" s="256"/>
      <c r="N840" s="256"/>
      <c r="O840" s="256"/>
      <c r="P840" s="256"/>
      <c r="Q840" s="273"/>
      <c r="R840" s="256"/>
      <c r="S840" s="256"/>
      <c r="T840" s="256"/>
      <c r="U840" s="256"/>
      <c r="V840" s="256"/>
      <c r="W840" s="256"/>
      <c r="X840" s="256"/>
      <c r="Y840" s="256"/>
      <c r="Z840" s="256"/>
      <c r="AA840" s="256"/>
      <c r="AB840" s="256"/>
    </row>
    <row r="841" spans="1:28" ht="14.25" customHeight="1" x14ac:dyDescent="0.2">
      <c r="A841" s="256"/>
      <c r="B841" s="274"/>
      <c r="C841" s="275"/>
      <c r="D841" s="274"/>
      <c r="E841" s="274"/>
      <c r="F841" s="274"/>
      <c r="G841" s="274"/>
      <c r="H841" s="274"/>
      <c r="I841" s="274"/>
      <c r="J841" s="256"/>
      <c r="K841" s="256"/>
      <c r="L841" s="256"/>
      <c r="M841" s="256"/>
      <c r="N841" s="256"/>
      <c r="O841" s="256"/>
      <c r="P841" s="256"/>
      <c r="Q841" s="273"/>
      <c r="R841" s="256"/>
      <c r="S841" s="256"/>
      <c r="T841" s="256"/>
      <c r="U841" s="256"/>
      <c r="V841" s="256"/>
      <c r="W841" s="256"/>
      <c r="X841" s="256"/>
      <c r="Y841" s="256"/>
      <c r="Z841" s="256"/>
      <c r="AA841" s="256"/>
      <c r="AB841" s="256"/>
    </row>
    <row r="842" spans="1:28" ht="14.25" customHeight="1" x14ac:dyDescent="0.2">
      <c r="A842" s="256"/>
      <c r="B842" s="274"/>
      <c r="C842" s="275"/>
      <c r="D842" s="274"/>
      <c r="E842" s="274"/>
      <c r="F842" s="274"/>
      <c r="G842" s="274"/>
      <c r="H842" s="274"/>
      <c r="I842" s="274"/>
      <c r="J842" s="256"/>
      <c r="K842" s="256"/>
      <c r="L842" s="256"/>
      <c r="M842" s="256"/>
      <c r="N842" s="256"/>
      <c r="O842" s="256"/>
      <c r="P842" s="256"/>
      <c r="Q842" s="273"/>
      <c r="R842" s="256"/>
      <c r="S842" s="256"/>
      <c r="T842" s="256"/>
      <c r="U842" s="256"/>
      <c r="V842" s="256"/>
      <c r="W842" s="256"/>
      <c r="X842" s="256"/>
      <c r="Y842" s="256"/>
      <c r="Z842" s="256"/>
      <c r="AA842" s="256"/>
      <c r="AB842" s="256"/>
    </row>
    <row r="843" spans="1:28" ht="14.25" customHeight="1" x14ac:dyDescent="0.2">
      <c r="A843" s="256"/>
      <c r="B843" s="274"/>
      <c r="C843" s="275"/>
      <c r="D843" s="274"/>
      <c r="E843" s="274"/>
      <c r="F843" s="274"/>
      <c r="G843" s="274"/>
      <c r="H843" s="274"/>
      <c r="I843" s="274"/>
      <c r="J843" s="256"/>
      <c r="K843" s="256"/>
      <c r="L843" s="256"/>
      <c r="M843" s="256"/>
      <c r="N843" s="256"/>
      <c r="O843" s="256"/>
      <c r="P843" s="256"/>
      <c r="Q843" s="273"/>
      <c r="R843" s="256"/>
      <c r="S843" s="256"/>
      <c r="T843" s="256"/>
      <c r="U843" s="256"/>
      <c r="V843" s="256"/>
      <c r="W843" s="256"/>
      <c r="X843" s="256"/>
      <c r="Y843" s="256"/>
      <c r="Z843" s="256"/>
      <c r="AA843" s="256"/>
      <c r="AB843" s="256"/>
    </row>
    <row r="844" spans="1:28" ht="14.25" customHeight="1" x14ac:dyDescent="0.2">
      <c r="A844" s="256"/>
      <c r="B844" s="274"/>
      <c r="C844" s="275"/>
      <c r="D844" s="274"/>
      <c r="E844" s="274"/>
      <c r="F844" s="274"/>
      <c r="G844" s="274"/>
      <c r="H844" s="274"/>
      <c r="I844" s="274"/>
      <c r="J844" s="256"/>
      <c r="K844" s="256"/>
      <c r="L844" s="256"/>
      <c r="M844" s="256"/>
      <c r="N844" s="256"/>
      <c r="O844" s="256"/>
      <c r="P844" s="256"/>
      <c r="Q844" s="273"/>
      <c r="R844" s="256"/>
      <c r="S844" s="256"/>
      <c r="T844" s="256"/>
      <c r="U844" s="256"/>
      <c r="V844" s="256"/>
      <c r="W844" s="256"/>
      <c r="X844" s="256"/>
      <c r="Y844" s="256"/>
      <c r="Z844" s="256"/>
      <c r="AA844" s="256"/>
      <c r="AB844" s="256"/>
    </row>
    <row r="845" spans="1:28" ht="14.25" customHeight="1" x14ac:dyDescent="0.2">
      <c r="A845" s="256"/>
      <c r="B845" s="274"/>
      <c r="C845" s="275"/>
      <c r="D845" s="274"/>
      <c r="E845" s="274"/>
      <c r="F845" s="274"/>
      <c r="G845" s="274"/>
      <c r="H845" s="274"/>
      <c r="I845" s="274"/>
      <c r="J845" s="256"/>
      <c r="K845" s="256"/>
      <c r="L845" s="256"/>
      <c r="M845" s="256"/>
      <c r="N845" s="256"/>
      <c r="O845" s="256"/>
      <c r="P845" s="256"/>
      <c r="Q845" s="273"/>
      <c r="R845" s="256"/>
      <c r="S845" s="256"/>
      <c r="T845" s="256"/>
      <c r="U845" s="256"/>
      <c r="V845" s="256"/>
      <c r="W845" s="256"/>
      <c r="X845" s="256"/>
      <c r="Y845" s="256"/>
      <c r="Z845" s="256"/>
      <c r="AA845" s="256"/>
      <c r="AB845" s="256"/>
    </row>
    <row r="846" spans="1:28" ht="14.25" customHeight="1" x14ac:dyDescent="0.2">
      <c r="A846" s="256"/>
      <c r="B846" s="274"/>
      <c r="C846" s="275"/>
      <c r="D846" s="274"/>
      <c r="E846" s="274"/>
      <c r="F846" s="274"/>
      <c r="G846" s="274"/>
      <c r="H846" s="274"/>
      <c r="I846" s="274"/>
      <c r="J846" s="256"/>
      <c r="K846" s="256"/>
      <c r="L846" s="256"/>
      <c r="M846" s="256"/>
      <c r="N846" s="256"/>
      <c r="O846" s="256"/>
      <c r="P846" s="256"/>
      <c r="Q846" s="273"/>
      <c r="R846" s="256"/>
      <c r="S846" s="256"/>
      <c r="T846" s="256"/>
      <c r="U846" s="256"/>
      <c r="V846" s="256"/>
      <c r="W846" s="256"/>
      <c r="X846" s="256"/>
      <c r="Y846" s="256"/>
      <c r="Z846" s="256"/>
      <c r="AA846" s="256"/>
      <c r="AB846" s="256"/>
    </row>
    <row r="847" spans="1:28" ht="14.25" customHeight="1" x14ac:dyDescent="0.2">
      <c r="A847" s="256"/>
      <c r="B847" s="274"/>
      <c r="C847" s="275"/>
      <c r="D847" s="274"/>
      <c r="E847" s="274"/>
      <c r="F847" s="274"/>
      <c r="G847" s="274"/>
      <c r="H847" s="274"/>
      <c r="I847" s="274"/>
      <c r="J847" s="256"/>
      <c r="K847" s="256"/>
      <c r="L847" s="256"/>
      <c r="M847" s="256"/>
      <c r="N847" s="256"/>
      <c r="O847" s="256"/>
      <c r="P847" s="256"/>
      <c r="Q847" s="273"/>
      <c r="R847" s="256"/>
      <c r="S847" s="256"/>
      <c r="T847" s="256"/>
      <c r="U847" s="256"/>
      <c r="V847" s="256"/>
      <c r="W847" s="256"/>
      <c r="X847" s="256"/>
      <c r="Y847" s="256"/>
      <c r="Z847" s="256"/>
      <c r="AA847" s="256"/>
      <c r="AB847" s="256"/>
    </row>
    <row r="848" spans="1:28" ht="14.25" customHeight="1" x14ac:dyDescent="0.2">
      <c r="A848" s="256"/>
      <c r="B848" s="274"/>
      <c r="C848" s="275"/>
      <c r="D848" s="274"/>
      <c r="E848" s="274"/>
      <c r="F848" s="274"/>
      <c r="G848" s="274"/>
      <c r="H848" s="274"/>
      <c r="I848" s="274"/>
      <c r="J848" s="256"/>
      <c r="K848" s="256"/>
      <c r="L848" s="256"/>
      <c r="M848" s="256"/>
      <c r="N848" s="256"/>
      <c r="O848" s="256"/>
      <c r="P848" s="256"/>
      <c r="Q848" s="273"/>
      <c r="R848" s="256"/>
      <c r="S848" s="256"/>
      <c r="T848" s="256"/>
      <c r="U848" s="256"/>
      <c r="V848" s="256"/>
      <c r="W848" s="256"/>
      <c r="X848" s="256"/>
      <c r="Y848" s="256"/>
      <c r="Z848" s="256"/>
      <c r="AA848" s="256"/>
      <c r="AB848" s="256"/>
    </row>
    <row r="849" spans="1:28" ht="14.25" customHeight="1" x14ac:dyDescent="0.2">
      <c r="A849" s="256"/>
      <c r="B849" s="274"/>
      <c r="C849" s="275"/>
      <c r="D849" s="274"/>
      <c r="E849" s="274"/>
      <c r="F849" s="274"/>
      <c r="G849" s="274"/>
      <c r="H849" s="274"/>
      <c r="I849" s="274"/>
      <c r="J849" s="256"/>
      <c r="K849" s="256"/>
      <c r="L849" s="256"/>
      <c r="M849" s="256"/>
      <c r="N849" s="256"/>
      <c r="O849" s="256"/>
      <c r="P849" s="256"/>
      <c r="Q849" s="273"/>
      <c r="R849" s="256"/>
      <c r="S849" s="256"/>
      <c r="T849" s="256"/>
      <c r="U849" s="256"/>
      <c r="V849" s="256"/>
      <c r="W849" s="256"/>
      <c r="X849" s="256"/>
      <c r="Y849" s="256"/>
      <c r="Z849" s="256"/>
      <c r="AA849" s="256"/>
      <c r="AB849" s="256"/>
    </row>
    <row r="850" spans="1:28" ht="14.25" customHeight="1" x14ac:dyDescent="0.2">
      <c r="A850" s="256"/>
      <c r="B850" s="274"/>
      <c r="C850" s="275"/>
      <c r="D850" s="274"/>
      <c r="E850" s="274"/>
      <c r="F850" s="274"/>
      <c r="G850" s="274"/>
      <c r="H850" s="274"/>
      <c r="I850" s="274"/>
      <c r="J850" s="256"/>
      <c r="K850" s="256"/>
      <c r="L850" s="256"/>
      <c r="M850" s="256"/>
      <c r="N850" s="256"/>
      <c r="O850" s="256"/>
      <c r="P850" s="256"/>
      <c r="Q850" s="273"/>
      <c r="R850" s="256"/>
      <c r="S850" s="256"/>
      <c r="T850" s="256"/>
      <c r="U850" s="256"/>
      <c r="V850" s="256"/>
      <c r="W850" s="256"/>
      <c r="X850" s="256"/>
      <c r="Y850" s="256"/>
      <c r="Z850" s="256"/>
      <c r="AA850" s="256"/>
      <c r="AB850" s="256"/>
    </row>
    <row r="851" spans="1:28" ht="14.25" customHeight="1" x14ac:dyDescent="0.2">
      <c r="A851" s="256"/>
      <c r="B851" s="274"/>
      <c r="C851" s="275"/>
      <c r="D851" s="274"/>
      <c r="E851" s="274"/>
      <c r="F851" s="274"/>
      <c r="G851" s="274"/>
      <c r="H851" s="274"/>
      <c r="I851" s="274"/>
      <c r="J851" s="256"/>
      <c r="K851" s="256"/>
      <c r="L851" s="256"/>
      <c r="M851" s="256"/>
      <c r="N851" s="256"/>
      <c r="O851" s="256"/>
      <c r="P851" s="256"/>
      <c r="Q851" s="273"/>
      <c r="R851" s="256"/>
      <c r="S851" s="256"/>
      <c r="T851" s="256"/>
      <c r="U851" s="256"/>
      <c r="V851" s="256"/>
      <c r="W851" s="256"/>
      <c r="X851" s="256"/>
      <c r="Y851" s="256"/>
      <c r="Z851" s="256"/>
      <c r="AA851" s="256"/>
      <c r="AB851" s="256"/>
    </row>
    <row r="852" spans="1:28" ht="14.25" customHeight="1" x14ac:dyDescent="0.2">
      <c r="A852" s="256"/>
      <c r="B852" s="274"/>
      <c r="C852" s="275"/>
      <c r="D852" s="274"/>
      <c r="E852" s="274"/>
      <c r="F852" s="274"/>
      <c r="G852" s="274"/>
      <c r="H852" s="274"/>
      <c r="I852" s="274"/>
      <c r="J852" s="256"/>
      <c r="K852" s="256"/>
      <c r="L852" s="256"/>
      <c r="M852" s="256"/>
      <c r="N852" s="256"/>
      <c r="O852" s="256"/>
      <c r="P852" s="256"/>
      <c r="Q852" s="273"/>
      <c r="R852" s="256"/>
      <c r="S852" s="256"/>
      <c r="T852" s="256"/>
      <c r="U852" s="256"/>
      <c r="V852" s="256"/>
      <c r="W852" s="256"/>
      <c r="X852" s="256"/>
      <c r="Y852" s="256"/>
      <c r="Z852" s="256"/>
      <c r="AA852" s="256"/>
      <c r="AB852" s="256"/>
    </row>
    <row r="853" spans="1:28" ht="14.25" customHeight="1" x14ac:dyDescent="0.2">
      <c r="A853" s="256"/>
      <c r="B853" s="274"/>
      <c r="C853" s="275"/>
      <c r="D853" s="274"/>
      <c r="E853" s="274"/>
      <c r="F853" s="274"/>
      <c r="G853" s="274"/>
      <c r="H853" s="274"/>
      <c r="I853" s="274"/>
      <c r="J853" s="256"/>
      <c r="K853" s="256"/>
      <c r="L853" s="256"/>
      <c r="M853" s="256"/>
      <c r="N853" s="256"/>
      <c r="O853" s="256"/>
      <c r="P853" s="256"/>
      <c r="Q853" s="273"/>
      <c r="R853" s="256"/>
      <c r="S853" s="256"/>
      <c r="T853" s="256"/>
      <c r="U853" s="256"/>
      <c r="V853" s="256"/>
      <c r="W853" s="256"/>
      <c r="X853" s="256"/>
      <c r="Y853" s="256"/>
      <c r="Z853" s="256"/>
      <c r="AA853" s="256"/>
      <c r="AB853" s="256"/>
    </row>
    <row r="854" spans="1:28" ht="14.25" customHeight="1" x14ac:dyDescent="0.2">
      <c r="A854" s="256"/>
      <c r="B854" s="274"/>
      <c r="C854" s="275"/>
      <c r="D854" s="274"/>
      <c r="E854" s="274"/>
      <c r="F854" s="274"/>
      <c r="G854" s="274"/>
      <c r="H854" s="274"/>
      <c r="I854" s="274"/>
      <c r="J854" s="256"/>
      <c r="K854" s="256"/>
      <c r="L854" s="256"/>
      <c r="M854" s="256"/>
      <c r="N854" s="256"/>
      <c r="O854" s="256"/>
      <c r="P854" s="256"/>
      <c r="Q854" s="273"/>
      <c r="R854" s="256"/>
      <c r="S854" s="256"/>
      <c r="T854" s="256"/>
      <c r="U854" s="256"/>
      <c r="V854" s="256"/>
      <c r="W854" s="256"/>
      <c r="X854" s="256"/>
      <c r="Y854" s="256"/>
      <c r="Z854" s="256"/>
      <c r="AA854" s="256"/>
      <c r="AB854" s="256"/>
    </row>
    <row r="855" spans="1:28" ht="14.25" customHeight="1" x14ac:dyDescent="0.2">
      <c r="A855" s="256"/>
      <c r="B855" s="274"/>
      <c r="C855" s="275"/>
      <c r="D855" s="274"/>
      <c r="E855" s="274"/>
      <c r="F855" s="274"/>
      <c r="G855" s="274"/>
      <c r="H855" s="274"/>
      <c r="I855" s="274"/>
      <c r="J855" s="256"/>
      <c r="K855" s="256"/>
      <c r="L855" s="256"/>
      <c r="M855" s="256"/>
      <c r="N855" s="256"/>
      <c r="O855" s="256"/>
      <c r="P855" s="256"/>
      <c r="Q855" s="273"/>
      <c r="R855" s="256"/>
      <c r="S855" s="256"/>
      <c r="T855" s="256"/>
      <c r="U855" s="256"/>
      <c r="V855" s="256"/>
      <c r="W855" s="256"/>
      <c r="X855" s="256"/>
      <c r="Y855" s="256"/>
      <c r="Z855" s="256"/>
      <c r="AA855" s="256"/>
      <c r="AB855" s="256"/>
    </row>
    <row r="856" spans="1:28" ht="14.25" customHeight="1" x14ac:dyDescent="0.2">
      <c r="A856" s="256"/>
      <c r="B856" s="274"/>
      <c r="C856" s="275"/>
      <c r="D856" s="274"/>
      <c r="E856" s="274"/>
      <c r="F856" s="274"/>
      <c r="G856" s="274"/>
      <c r="H856" s="274"/>
      <c r="I856" s="274"/>
      <c r="J856" s="256"/>
      <c r="K856" s="256"/>
      <c r="L856" s="256"/>
      <c r="M856" s="256"/>
      <c r="N856" s="256"/>
      <c r="O856" s="256"/>
      <c r="P856" s="256"/>
      <c r="Q856" s="273"/>
      <c r="R856" s="256"/>
      <c r="S856" s="256"/>
      <c r="T856" s="256"/>
      <c r="U856" s="256"/>
      <c r="V856" s="256"/>
      <c r="W856" s="256"/>
      <c r="X856" s="256"/>
      <c r="Y856" s="256"/>
      <c r="Z856" s="256"/>
      <c r="AA856" s="256"/>
      <c r="AB856" s="256"/>
    </row>
    <row r="857" spans="1:28" ht="14.25" customHeight="1" x14ac:dyDescent="0.2">
      <c r="A857" s="256"/>
      <c r="B857" s="274"/>
      <c r="C857" s="275"/>
      <c r="D857" s="274"/>
      <c r="E857" s="274"/>
      <c r="F857" s="274"/>
      <c r="G857" s="274"/>
      <c r="H857" s="274"/>
      <c r="I857" s="274"/>
      <c r="J857" s="256"/>
      <c r="K857" s="256"/>
      <c r="L857" s="256"/>
      <c r="M857" s="256"/>
      <c r="N857" s="256"/>
      <c r="O857" s="256"/>
      <c r="P857" s="256"/>
      <c r="Q857" s="273"/>
      <c r="R857" s="256"/>
      <c r="S857" s="256"/>
      <c r="T857" s="256"/>
      <c r="U857" s="256"/>
      <c r="V857" s="256"/>
      <c r="W857" s="256"/>
      <c r="X857" s="256"/>
      <c r="Y857" s="256"/>
      <c r="Z857" s="256"/>
      <c r="AA857" s="256"/>
      <c r="AB857" s="256"/>
    </row>
    <row r="858" spans="1:28" ht="14.25" customHeight="1" x14ac:dyDescent="0.2">
      <c r="A858" s="256"/>
      <c r="B858" s="274"/>
      <c r="C858" s="275"/>
      <c r="D858" s="274"/>
      <c r="E858" s="274"/>
      <c r="F858" s="274"/>
      <c r="G858" s="274"/>
      <c r="H858" s="274"/>
      <c r="I858" s="274"/>
      <c r="J858" s="256"/>
      <c r="K858" s="256"/>
      <c r="L858" s="256"/>
      <c r="M858" s="256"/>
      <c r="N858" s="256"/>
      <c r="O858" s="256"/>
      <c r="P858" s="256"/>
      <c r="Q858" s="273"/>
      <c r="R858" s="256"/>
      <c r="S858" s="256"/>
      <c r="T858" s="256"/>
      <c r="U858" s="256"/>
      <c r="V858" s="256"/>
      <c r="W858" s="256"/>
      <c r="X858" s="256"/>
      <c r="Y858" s="256"/>
      <c r="Z858" s="256"/>
      <c r="AA858" s="256"/>
      <c r="AB858" s="256"/>
    </row>
    <row r="859" spans="1:28" ht="14.25" customHeight="1" x14ac:dyDescent="0.2">
      <c r="A859" s="256"/>
      <c r="B859" s="274"/>
      <c r="C859" s="275"/>
      <c r="D859" s="274"/>
      <c r="E859" s="274"/>
      <c r="F859" s="274"/>
      <c r="G859" s="274"/>
      <c r="H859" s="274"/>
      <c r="I859" s="274"/>
      <c r="J859" s="256"/>
      <c r="K859" s="256"/>
      <c r="L859" s="256"/>
      <c r="M859" s="256"/>
      <c r="N859" s="256"/>
      <c r="O859" s="256"/>
      <c r="P859" s="256"/>
      <c r="Q859" s="273"/>
      <c r="R859" s="256"/>
      <c r="S859" s="256"/>
      <c r="T859" s="256"/>
      <c r="U859" s="256"/>
      <c r="V859" s="256"/>
      <c r="W859" s="256"/>
      <c r="X859" s="256"/>
      <c r="Y859" s="256"/>
      <c r="Z859" s="256"/>
      <c r="AA859" s="256"/>
      <c r="AB859" s="256"/>
    </row>
    <row r="860" spans="1:28" ht="14.25" customHeight="1" x14ac:dyDescent="0.2">
      <c r="A860" s="256"/>
      <c r="B860" s="274"/>
      <c r="C860" s="275"/>
      <c r="D860" s="274"/>
      <c r="E860" s="274"/>
      <c r="F860" s="274"/>
      <c r="G860" s="274"/>
      <c r="H860" s="274"/>
      <c r="I860" s="274"/>
      <c r="J860" s="256"/>
      <c r="K860" s="256"/>
      <c r="L860" s="256"/>
      <c r="M860" s="256"/>
      <c r="N860" s="256"/>
      <c r="O860" s="256"/>
      <c r="P860" s="256"/>
      <c r="Q860" s="273"/>
      <c r="R860" s="256"/>
      <c r="S860" s="256"/>
      <c r="T860" s="256"/>
      <c r="U860" s="256"/>
      <c r="V860" s="256"/>
      <c r="W860" s="256"/>
      <c r="X860" s="256"/>
      <c r="Y860" s="256"/>
      <c r="Z860" s="256"/>
      <c r="AA860" s="256"/>
      <c r="AB860" s="256"/>
    </row>
    <row r="861" spans="1:28" ht="14.25" customHeight="1" x14ac:dyDescent="0.2">
      <c r="A861" s="256"/>
      <c r="B861" s="274"/>
      <c r="C861" s="275"/>
      <c r="D861" s="274"/>
      <c r="E861" s="274"/>
      <c r="F861" s="274"/>
      <c r="G861" s="274"/>
      <c r="H861" s="274"/>
      <c r="I861" s="274"/>
      <c r="J861" s="256"/>
      <c r="K861" s="256"/>
      <c r="L861" s="256"/>
      <c r="M861" s="256"/>
      <c r="N861" s="256"/>
      <c r="O861" s="256"/>
      <c r="P861" s="256"/>
      <c r="Q861" s="273"/>
      <c r="R861" s="256"/>
      <c r="S861" s="256"/>
      <c r="T861" s="256"/>
      <c r="U861" s="256"/>
      <c r="V861" s="256"/>
      <c r="W861" s="256"/>
      <c r="X861" s="256"/>
      <c r="Y861" s="256"/>
      <c r="Z861" s="256"/>
      <c r="AA861" s="256"/>
      <c r="AB861" s="256"/>
    </row>
    <row r="862" spans="1:28" ht="14.25" customHeight="1" x14ac:dyDescent="0.2">
      <c r="A862" s="256"/>
      <c r="B862" s="274"/>
      <c r="C862" s="275"/>
      <c r="D862" s="274"/>
      <c r="E862" s="274"/>
      <c r="F862" s="274"/>
      <c r="G862" s="274"/>
      <c r="H862" s="274"/>
      <c r="I862" s="274"/>
      <c r="J862" s="256"/>
      <c r="K862" s="256"/>
      <c r="L862" s="256"/>
      <c r="M862" s="256"/>
      <c r="N862" s="256"/>
      <c r="O862" s="256"/>
      <c r="P862" s="256"/>
      <c r="Q862" s="273"/>
      <c r="R862" s="256"/>
      <c r="S862" s="256"/>
      <c r="T862" s="256"/>
      <c r="U862" s="256"/>
      <c r="V862" s="256"/>
      <c r="W862" s="256"/>
      <c r="X862" s="256"/>
      <c r="Y862" s="256"/>
      <c r="Z862" s="256"/>
      <c r="AA862" s="256"/>
      <c r="AB862" s="256"/>
    </row>
    <row r="863" spans="1:28" ht="14.25" customHeight="1" x14ac:dyDescent="0.2">
      <c r="A863" s="256"/>
      <c r="B863" s="274"/>
      <c r="C863" s="275"/>
      <c r="D863" s="274"/>
      <c r="E863" s="274"/>
      <c r="F863" s="274"/>
      <c r="G863" s="274"/>
      <c r="H863" s="274"/>
      <c r="I863" s="274"/>
      <c r="J863" s="256"/>
      <c r="K863" s="256"/>
      <c r="L863" s="256"/>
      <c r="M863" s="256"/>
      <c r="N863" s="256"/>
      <c r="O863" s="256"/>
      <c r="P863" s="256"/>
      <c r="Q863" s="273"/>
      <c r="R863" s="256"/>
      <c r="S863" s="256"/>
      <c r="T863" s="256"/>
      <c r="U863" s="256"/>
      <c r="V863" s="256"/>
      <c r="W863" s="256"/>
      <c r="X863" s="256"/>
      <c r="Y863" s="256"/>
      <c r="Z863" s="256"/>
      <c r="AA863" s="256"/>
      <c r="AB863" s="256"/>
    </row>
    <row r="864" spans="1:28" ht="14.25" customHeight="1" x14ac:dyDescent="0.2">
      <c r="A864" s="256"/>
      <c r="B864" s="274"/>
      <c r="C864" s="275"/>
      <c r="D864" s="274"/>
      <c r="E864" s="274"/>
      <c r="F864" s="274"/>
      <c r="G864" s="274"/>
      <c r="H864" s="274"/>
      <c r="I864" s="274"/>
      <c r="J864" s="256"/>
      <c r="K864" s="256"/>
      <c r="L864" s="256"/>
      <c r="M864" s="256"/>
      <c r="N864" s="256"/>
      <c r="O864" s="256"/>
      <c r="P864" s="256"/>
      <c r="Q864" s="273"/>
      <c r="R864" s="256"/>
      <c r="S864" s="256"/>
      <c r="T864" s="256"/>
      <c r="U864" s="256"/>
      <c r="V864" s="256"/>
      <c r="W864" s="256"/>
      <c r="X864" s="256"/>
      <c r="Y864" s="256"/>
      <c r="Z864" s="256"/>
      <c r="AA864" s="256"/>
      <c r="AB864" s="256"/>
    </row>
    <row r="865" spans="1:28" ht="14.25" customHeight="1" x14ac:dyDescent="0.2">
      <c r="A865" s="256"/>
      <c r="B865" s="274"/>
      <c r="C865" s="275"/>
      <c r="D865" s="274"/>
      <c r="E865" s="274"/>
      <c r="F865" s="274"/>
      <c r="G865" s="274"/>
      <c r="H865" s="274"/>
      <c r="I865" s="274"/>
      <c r="J865" s="256"/>
      <c r="K865" s="256"/>
      <c r="L865" s="256"/>
      <c r="M865" s="256"/>
      <c r="N865" s="256"/>
      <c r="O865" s="256"/>
      <c r="P865" s="256"/>
      <c r="Q865" s="273"/>
      <c r="R865" s="256"/>
      <c r="S865" s="256"/>
      <c r="T865" s="256"/>
      <c r="U865" s="256"/>
      <c r="V865" s="256"/>
      <c r="W865" s="256"/>
      <c r="X865" s="256"/>
      <c r="Y865" s="256"/>
      <c r="Z865" s="256"/>
      <c r="AA865" s="256"/>
      <c r="AB865" s="256"/>
    </row>
    <row r="866" spans="1:28" ht="14.25" customHeight="1" x14ac:dyDescent="0.2">
      <c r="A866" s="256"/>
      <c r="B866" s="274"/>
      <c r="C866" s="275"/>
      <c r="D866" s="274"/>
      <c r="E866" s="274"/>
      <c r="F866" s="274"/>
      <c r="G866" s="274"/>
      <c r="H866" s="274"/>
      <c r="I866" s="274"/>
      <c r="J866" s="256"/>
      <c r="K866" s="256"/>
      <c r="L866" s="256"/>
      <c r="M866" s="256"/>
      <c r="N866" s="256"/>
      <c r="O866" s="256"/>
      <c r="P866" s="256"/>
      <c r="Q866" s="273"/>
      <c r="R866" s="256"/>
      <c r="S866" s="256"/>
      <c r="T866" s="256"/>
      <c r="U866" s="256"/>
      <c r="V866" s="256"/>
      <c r="W866" s="256"/>
      <c r="X866" s="256"/>
      <c r="Y866" s="256"/>
      <c r="Z866" s="256"/>
      <c r="AA866" s="256"/>
      <c r="AB866" s="256"/>
    </row>
    <row r="867" spans="1:28" ht="14.25" customHeight="1" x14ac:dyDescent="0.2">
      <c r="A867" s="256"/>
      <c r="B867" s="274"/>
      <c r="C867" s="275"/>
      <c r="D867" s="274"/>
      <c r="E867" s="274"/>
      <c r="F867" s="274"/>
      <c r="G867" s="274"/>
      <c r="H867" s="274"/>
      <c r="I867" s="274"/>
      <c r="J867" s="256"/>
      <c r="K867" s="256"/>
      <c r="L867" s="256"/>
      <c r="M867" s="256"/>
      <c r="N867" s="256"/>
      <c r="O867" s="256"/>
      <c r="P867" s="256"/>
      <c r="Q867" s="273"/>
      <c r="R867" s="256"/>
      <c r="S867" s="256"/>
      <c r="T867" s="256"/>
      <c r="U867" s="256"/>
      <c r="V867" s="256"/>
      <c r="W867" s="256"/>
      <c r="X867" s="256"/>
      <c r="Y867" s="256"/>
      <c r="Z867" s="256"/>
      <c r="AA867" s="256"/>
      <c r="AB867" s="256"/>
    </row>
    <row r="868" spans="1:28" ht="14.25" customHeight="1" x14ac:dyDescent="0.2">
      <c r="A868" s="256"/>
      <c r="B868" s="274"/>
      <c r="C868" s="275"/>
      <c r="D868" s="274"/>
      <c r="E868" s="274"/>
      <c r="F868" s="274"/>
      <c r="G868" s="274"/>
      <c r="H868" s="274"/>
      <c r="I868" s="274"/>
      <c r="J868" s="256"/>
      <c r="K868" s="256"/>
      <c r="L868" s="256"/>
      <c r="M868" s="256"/>
      <c r="N868" s="256"/>
      <c r="O868" s="256"/>
      <c r="P868" s="256"/>
      <c r="Q868" s="273"/>
      <c r="R868" s="256"/>
      <c r="S868" s="256"/>
      <c r="T868" s="256"/>
      <c r="U868" s="256"/>
      <c r="V868" s="256"/>
      <c r="W868" s="256"/>
      <c r="X868" s="256"/>
      <c r="Y868" s="256"/>
      <c r="Z868" s="256"/>
      <c r="AA868" s="256"/>
      <c r="AB868" s="256"/>
    </row>
    <row r="869" spans="1:28" ht="14.25" customHeight="1" x14ac:dyDescent="0.2">
      <c r="A869" s="256"/>
      <c r="B869" s="274"/>
      <c r="C869" s="275"/>
      <c r="D869" s="274"/>
      <c r="E869" s="274"/>
      <c r="F869" s="274"/>
      <c r="G869" s="274"/>
      <c r="H869" s="274"/>
      <c r="I869" s="274"/>
      <c r="J869" s="256"/>
      <c r="K869" s="256"/>
      <c r="L869" s="256"/>
      <c r="M869" s="256"/>
      <c r="N869" s="256"/>
      <c r="O869" s="256"/>
      <c r="P869" s="256"/>
      <c r="Q869" s="273"/>
      <c r="R869" s="256"/>
      <c r="S869" s="256"/>
      <c r="T869" s="256"/>
      <c r="U869" s="256"/>
      <c r="V869" s="256"/>
      <c r="W869" s="256"/>
      <c r="X869" s="256"/>
      <c r="Y869" s="256"/>
      <c r="Z869" s="256"/>
      <c r="AA869" s="256"/>
      <c r="AB869" s="256"/>
    </row>
    <row r="870" spans="1:28" ht="14.25" customHeight="1" x14ac:dyDescent="0.2">
      <c r="A870" s="256"/>
      <c r="B870" s="274"/>
      <c r="C870" s="275"/>
      <c r="D870" s="274"/>
      <c r="E870" s="274"/>
      <c r="F870" s="274"/>
      <c r="G870" s="274"/>
      <c r="H870" s="274"/>
      <c r="I870" s="274"/>
      <c r="J870" s="256"/>
      <c r="K870" s="256"/>
      <c r="L870" s="256"/>
      <c r="M870" s="256"/>
      <c r="N870" s="256"/>
      <c r="O870" s="256"/>
      <c r="P870" s="256"/>
      <c r="Q870" s="273"/>
      <c r="R870" s="256"/>
      <c r="S870" s="256"/>
      <c r="T870" s="256"/>
      <c r="U870" s="256"/>
      <c r="V870" s="256"/>
      <c r="W870" s="256"/>
      <c r="X870" s="256"/>
      <c r="Y870" s="256"/>
      <c r="Z870" s="256"/>
      <c r="AA870" s="256"/>
      <c r="AB870" s="256"/>
    </row>
    <row r="871" spans="1:28" ht="14.25" customHeight="1" x14ac:dyDescent="0.2">
      <c r="A871" s="256"/>
      <c r="B871" s="274"/>
      <c r="C871" s="275"/>
      <c r="D871" s="274"/>
      <c r="E871" s="274"/>
      <c r="F871" s="274"/>
      <c r="G871" s="274"/>
      <c r="H871" s="274"/>
      <c r="I871" s="274"/>
      <c r="J871" s="256"/>
      <c r="K871" s="256"/>
      <c r="L871" s="256"/>
      <c r="M871" s="256"/>
      <c r="N871" s="256"/>
      <c r="O871" s="256"/>
      <c r="P871" s="256"/>
      <c r="Q871" s="273"/>
      <c r="R871" s="256"/>
      <c r="S871" s="256"/>
      <c r="T871" s="256"/>
      <c r="U871" s="256"/>
      <c r="V871" s="256"/>
      <c r="W871" s="256"/>
      <c r="X871" s="256"/>
      <c r="Y871" s="256"/>
      <c r="Z871" s="256"/>
      <c r="AA871" s="256"/>
      <c r="AB871" s="256"/>
    </row>
    <row r="872" spans="1:28" ht="14.25" customHeight="1" x14ac:dyDescent="0.2">
      <c r="A872" s="256"/>
      <c r="B872" s="274"/>
      <c r="C872" s="275"/>
      <c r="D872" s="274"/>
      <c r="E872" s="274"/>
      <c r="F872" s="274"/>
      <c r="G872" s="274"/>
      <c r="H872" s="274"/>
      <c r="I872" s="274"/>
      <c r="J872" s="256"/>
      <c r="K872" s="256"/>
      <c r="L872" s="256"/>
      <c r="M872" s="256"/>
      <c r="N872" s="256"/>
      <c r="O872" s="256"/>
      <c r="P872" s="256"/>
      <c r="Q872" s="273"/>
      <c r="R872" s="256"/>
      <c r="S872" s="256"/>
      <c r="T872" s="256"/>
      <c r="U872" s="256"/>
      <c r="V872" s="256"/>
      <c r="W872" s="256"/>
      <c r="X872" s="256"/>
      <c r="Y872" s="256"/>
      <c r="Z872" s="256"/>
      <c r="AA872" s="256"/>
      <c r="AB872" s="256"/>
    </row>
    <row r="873" spans="1:28" ht="14.25" customHeight="1" x14ac:dyDescent="0.2">
      <c r="A873" s="256"/>
      <c r="B873" s="274"/>
      <c r="C873" s="275"/>
      <c r="D873" s="274"/>
      <c r="E873" s="274"/>
      <c r="F873" s="274"/>
      <c r="G873" s="274"/>
      <c r="H873" s="274"/>
      <c r="I873" s="274"/>
      <c r="J873" s="256"/>
      <c r="K873" s="256"/>
      <c r="L873" s="256"/>
      <c r="M873" s="256"/>
      <c r="N873" s="256"/>
      <c r="O873" s="256"/>
      <c r="P873" s="256"/>
      <c r="Q873" s="273"/>
      <c r="R873" s="256"/>
      <c r="S873" s="256"/>
      <c r="T873" s="256"/>
      <c r="U873" s="256"/>
      <c r="V873" s="256"/>
      <c r="W873" s="256"/>
      <c r="X873" s="256"/>
      <c r="Y873" s="256"/>
      <c r="Z873" s="256"/>
      <c r="AA873" s="256"/>
      <c r="AB873" s="256"/>
    </row>
    <row r="874" spans="1:28" ht="14.25" customHeight="1" x14ac:dyDescent="0.2">
      <c r="A874" s="256"/>
      <c r="B874" s="274"/>
      <c r="C874" s="275"/>
      <c r="D874" s="274"/>
      <c r="E874" s="274"/>
      <c r="F874" s="274"/>
      <c r="G874" s="274"/>
      <c r="H874" s="274"/>
      <c r="I874" s="274"/>
      <c r="J874" s="256"/>
      <c r="K874" s="256"/>
      <c r="L874" s="256"/>
      <c r="M874" s="256"/>
      <c r="N874" s="256"/>
      <c r="O874" s="256"/>
      <c r="P874" s="256"/>
      <c r="Q874" s="273"/>
      <c r="R874" s="256"/>
      <c r="S874" s="256"/>
      <c r="T874" s="256"/>
      <c r="U874" s="256"/>
      <c r="V874" s="256"/>
      <c r="W874" s="256"/>
      <c r="X874" s="256"/>
      <c r="Y874" s="256"/>
      <c r="Z874" s="256"/>
      <c r="AA874" s="256"/>
      <c r="AB874" s="256"/>
    </row>
    <row r="875" spans="1:28" ht="14.25" customHeight="1" x14ac:dyDescent="0.2">
      <c r="A875" s="256"/>
      <c r="B875" s="274"/>
      <c r="C875" s="275"/>
      <c r="D875" s="274"/>
      <c r="E875" s="274"/>
      <c r="F875" s="274"/>
      <c r="G875" s="274"/>
      <c r="H875" s="274"/>
      <c r="I875" s="274"/>
      <c r="J875" s="256"/>
      <c r="K875" s="256"/>
      <c r="L875" s="256"/>
      <c r="M875" s="256"/>
      <c r="N875" s="256"/>
      <c r="O875" s="256"/>
      <c r="P875" s="256"/>
      <c r="Q875" s="273"/>
      <c r="R875" s="256"/>
      <c r="S875" s="256"/>
      <c r="T875" s="256"/>
      <c r="U875" s="256"/>
      <c r="V875" s="256"/>
      <c r="W875" s="256"/>
      <c r="X875" s="256"/>
      <c r="Y875" s="256"/>
      <c r="Z875" s="256"/>
      <c r="AA875" s="256"/>
      <c r="AB875" s="256"/>
    </row>
    <row r="876" spans="1:28" ht="14.25" customHeight="1" x14ac:dyDescent="0.2">
      <c r="A876" s="256"/>
      <c r="B876" s="274"/>
      <c r="C876" s="275"/>
      <c r="D876" s="274"/>
      <c r="E876" s="274"/>
      <c r="F876" s="274"/>
      <c r="G876" s="274"/>
      <c r="H876" s="274"/>
      <c r="I876" s="274"/>
      <c r="J876" s="256"/>
      <c r="K876" s="256"/>
      <c r="L876" s="256"/>
      <c r="M876" s="256"/>
      <c r="N876" s="256"/>
      <c r="O876" s="256"/>
      <c r="P876" s="256"/>
      <c r="Q876" s="273"/>
      <c r="R876" s="256"/>
      <c r="S876" s="256"/>
      <c r="T876" s="256"/>
      <c r="U876" s="256"/>
      <c r="V876" s="256"/>
      <c r="W876" s="256"/>
      <c r="X876" s="256"/>
      <c r="Y876" s="256"/>
      <c r="Z876" s="256"/>
      <c r="AA876" s="256"/>
      <c r="AB876" s="256"/>
    </row>
    <row r="877" spans="1:28" ht="14.25" customHeight="1" x14ac:dyDescent="0.2">
      <c r="A877" s="256"/>
      <c r="B877" s="274"/>
      <c r="C877" s="275"/>
      <c r="D877" s="274"/>
      <c r="E877" s="274"/>
      <c r="F877" s="274"/>
      <c r="G877" s="274"/>
      <c r="H877" s="274"/>
      <c r="I877" s="274"/>
      <c r="J877" s="256"/>
      <c r="K877" s="256"/>
      <c r="L877" s="256"/>
      <c r="M877" s="256"/>
      <c r="N877" s="256"/>
      <c r="O877" s="256"/>
      <c r="P877" s="256"/>
      <c r="Q877" s="273"/>
      <c r="R877" s="256"/>
      <c r="S877" s="256"/>
      <c r="T877" s="256"/>
      <c r="U877" s="256"/>
      <c r="V877" s="256"/>
      <c r="W877" s="256"/>
      <c r="X877" s="256"/>
      <c r="Y877" s="256"/>
      <c r="Z877" s="256"/>
      <c r="AA877" s="256"/>
      <c r="AB877" s="256"/>
    </row>
    <row r="878" spans="1:28" ht="14.25" customHeight="1" x14ac:dyDescent="0.2">
      <c r="A878" s="256"/>
      <c r="B878" s="274"/>
      <c r="C878" s="275"/>
      <c r="D878" s="274"/>
      <c r="E878" s="274"/>
      <c r="F878" s="274"/>
      <c r="G878" s="274"/>
      <c r="H878" s="274"/>
      <c r="I878" s="274"/>
      <c r="J878" s="256"/>
      <c r="K878" s="256"/>
      <c r="L878" s="256"/>
      <c r="M878" s="256"/>
      <c r="N878" s="256"/>
      <c r="O878" s="256"/>
      <c r="P878" s="256"/>
      <c r="Q878" s="273"/>
      <c r="R878" s="256"/>
      <c r="S878" s="256"/>
      <c r="T878" s="256"/>
      <c r="U878" s="256"/>
      <c r="V878" s="256"/>
      <c r="W878" s="256"/>
      <c r="X878" s="256"/>
      <c r="Y878" s="256"/>
      <c r="Z878" s="256"/>
      <c r="AA878" s="256"/>
      <c r="AB878" s="256"/>
    </row>
    <row r="879" spans="1:28" ht="14.25" customHeight="1" x14ac:dyDescent="0.2">
      <c r="A879" s="256"/>
      <c r="B879" s="274"/>
      <c r="C879" s="275"/>
      <c r="D879" s="274"/>
      <c r="E879" s="274"/>
      <c r="F879" s="274"/>
      <c r="G879" s="274"/>
      <c r="H879" s="274"/>
      <c r="I879" s="274"/>
      <c r="J879" s="256"/>
      <c r="K879" s="256"/>
      <c r="L879" s="256"/>
      <c r="M879" s="256"/>
      <c r="N879" s="256"/>
      <c r="O879" s="256"/>
      <c r="P879" s="256"/>
      <c r="Q879" s="273"/>
      <c r="R879" s="256"/>
      <c r="S879" s="256"/>
      <c r="T879" s="256"/>
      <c r="U879" s="256"/>
      <c r="V879" s="256"/>
      <c r="W879" s="256"/>
      <c r="X879" s="256"/>
      <c r="Y879" s="256"/>
      <c r="Z879" s="256"/>
      <c r="AA879" s="256"/>
      <c r="AB879" s="256"/>
    </row>
    <row r="880" spans="1:28" ht="14.25" customHeight="1" x14ac:dyDescent="0.2">
      <c r="A880" s="256"/>
      <c r="B880" s="274"/>
      <c r="C880" s="275"/>
      <c r="D880" s="274"/>
      <c r="E880" s="274"/>
      <c r="F880" s="274"/>
      <c r="G880" s="274"/>
      <c r="H880" s="274"/>
      <c r="I880" s="274"/>
      <c r="J880" s="256"/>
      <c r="K880" s="256"/>
      <c r="L880" s="256"/>
      <c r="M880" s="256"/>
      <c r="N880" s="256"/>
      <c r="O880" s="256"/>
      <c r="P880" s="256"/>
      <c r="Q880" s="273"/>
      <c r="R880" s="256"/>
      <c r="S880" s="256"/>
      <c r="T880" s="256"/>
      <c r="U880" s="256"/>
      <c r="V880" s="256"/>
      <c r="W880" s="256"/>
      <c r="X880" s="256"/>
      <c r="Y880" s="256"/>
      <c r="Z880" s="256"/>
      <c r="AA880" s="256"/>
      <c r="AB880" s="256"/>
    </row>
    <row r="881" spans="1:28" ht="14.25" customHeight="1" x14ac:dyDescent="0.2">
      <c r="A881" s="256"/>
      <c r="B881" s="274"/>
      <c r="C881" s="275"/>
      <c r="D881" s="274"/>
      <c r="E881" s="274"/>
      <c r="F881" s="274"/>
      <c r="G881" s="274"/>
      <c r="H881" s="274"/>
      <c r="I881" s="274"/>
      <c r="J881" s="256"/>
      <c r="K881" s="256"/>
      <c r="L881" s="256"/>
      <c r="M881" s="256"/>
      <c r="N881" s="256"/>
      <c r="O881" s="256"/>
      <c r="P881" s="256"/>
      <c r="Q881" s="273"/>
      <c r="R881" s="256"/>
      <c r="S881" s="256"/>
      <c r="T881" s="256"/>
      <c r="U881" s="256"/>
      <c r="V881" s="256"/>
      <c r="W881" s="256"/>
      <c r="X881" s="256"/>
      <c r="Y881" s="256"/>
      <c r="Z881" s="256"/>
      <c r="AA881" s="256"/>
      <c r="AB881" s="256"/>
    </row>
    <row r="882" spans="1:28" ht="14.25" customHeight="1" x14ac:dyDescent="0.2">
      <c r="A882" s="256"/>
      <c r="B882" s="274"/>
      <c r="C882" s="275"/>
      <c r="D882" s="274"/>
      <c r="E882" s="274"/>
      <c r="F882" s="274"/>
      <c r="G882" s="274"/>
      <c r="H882" s="274"/>
      <c r="I882" s="274"/>
      <c r="J882" s="256"/>
      <c r="K882" s="256"/>
      <c r="L882" s="256"/>
      <c r="M882" s="256"/>
      <c r="N882" s="256"/>
      <c r="O882" s="256"/>
      <c r="P882" s="256"/>
      <c r="Q882" s="273"/>
      <c r="R882" s="256"/>
      <c r="S882" s="256"/>
      <c r="T882" s="256"/>
      <c r="U882" s="256"/>
      <c r="V882" s="256"/>
      <c r="W882" s="256"/>
      <c r="X882" s="256"/>
      <c r="Y882" s="256"/>
      <c r="Z882" s="256"/>
      <c r="AA882" s="256"/>
      <c r="AB882" s="256"/>
    </row>
    <row r="883" spans="1:28" ht="14.25" customHeight="1" x14ac:dyDescent="0.2">
      <c r="A883" s="256"/>
      <c r="B883" s="274"/>
      <c r="C883" s="275"/>
      <c r="D883" s="274"/>
      <c r="E883" s="274"/>
      <c r="F883" s="274"/>
      <c r="G883" s="274"/>
      <c r="H883" s="274"/>
      <c r="I883" s="274"/>
      <c r="J883" s="256"/>
      <c r="K883" s="256"/>
      <c r="L883" s="256"/>
      <c r="M883" s="256"/>
      <c r="N883" s="256"/>
      <c r="O883" s="256"/>
      <c r="P883" s="256"/>
      <c r="Q883" s="273"/>
      <c r="R883" s="256"/>
      <c r="S883" s="256"/>
      <c r="T883" s="256"/>
      <c r="U883" s="256"/>
      <c r="V883" s="256"/>
      <c r="W883" s="256"/>
      <c r="X883" s="256"/>
      <c r="Y883" s="256"/>
      <c r="Z883" s="256"/>
      <c r="AA883" s="256"/>
      <c r="AB883" s="256"/>
    </row>
    <row r="884" spans="1:28" ht="14.25" customHeight="1" x14ac:dyDescent="0.2">
      <c r="A884" s="256"/>
      <c r="B884" s="274"/>
      <c r="C884" s="275"/>
      <c r="D884" s="274"/>
      <c r="E884" s="274"/>
      <c r="F884" s="274"/>
      <c r="G884" s="274"/>
      <c r="H884" s="274"/>
      <c r="I884" s="274"/>
      <c r="J884" s="256"/>
      <c r="K884" s="256"/>
      <c r="L884" s="256"/>
      <c r="M884" s="256"/>
      <c r="N884" s="256"/>
      <c r="O884" s="256"/>
      <c r="P884" s="256"/>
      <c r="Q884" s="273"/>
      <c r="R884" s="256"/>
      <c r="S884" s="256"/>
      <c r="T884" s="256"/>
      <c r="U884" s="256"/>
      <c r="V884" s="256"/>
      <c r="W884" s="256"/>
      <c r="X884" s="256"/>
      <c r="Y884" s="256"/>
      <c r="Z884" s="256"/>
      <c r="AA884" s="256"/>
      <c r="AB884" s="256"/>
    </row>
    <row r="885" spans="1:28" ht="14.25" customHeight="1" x14ac:dyDescent="0.2">
      <c r="A885" s="256"/>
      <c r="B885" s="274"/>
      <c r="C885" s="275"/>
      <c r="D885" s="274"/>
      <c r="E885" s="274"/>
      <c r="F885" s="274"/>
      <c r="G885" s="274"/>
      <c r="H885" s="274"/>
      <c r="I885" s="274"/>
      <c r="J885" s="256"/>
      <c r="K885" s="256"/>
      <c r="L885" s="256"/>
      <c r="M885" s="256"/>
      <c r="N885" s="256"/>
      <c r="O885" s="256"/>
      <c r="P885" s="256"/>
      <c r="Q885" s="273"/>
      <c r="R885" s="256"/>
      <c r="S885" s="256"/>
      <c r="T885" s="256"/>
      <c r="U885" s="256"/>
      <c r="V885" s="256"/>
      <c r="W885" s="256"/>
      <c r="X885" s="256"/>
      <c r="Y885" s="256"/>
      <c r="Z885" s="256"/>
      <c r="AA885" s="256"/>
      <c r="AB885" s="256"/>
    </row>
    <row r="886" spans="1:28" ht="14.25" customHeight="1" x14ac:dyDescent="0.2">
      <c r="A886" s="256"/>
      <c r="B886" s="274"/>
      <c r="C886" s="275"/>
      <c r="D886" s="274"/>
      <c r="E886" s="274"/>
      <c r="F886" s="274"/>
      <c r="G886" s="274"/>
      <c r="H886" s="274"/>
      <c r="I886" s="274"/>
      <c r="J886" s="256"/>
      <c r="K886" s="256"/>
      <c r="L886" s="256"/>
      <c r="M886" s="256"/>
      <c r="N886" s="256"/>
      <c r="O886" s="256"/>
      <c r="P886" s="256"/>
      <c r="Q886" s="273"/>
      <c r="R886" s="256"/>
      <c r="S886" s="256"/>
      <c r="T886" s="256"/>
      <c r="U886" s="256"/>
      <c r="V886" s="256"/>
      <c r="W886" s="256"/>
      <c r="X886" s="256"/>
      <c r="Y886" s="256"/>
      <c r="Z886" s="256"/>
      <c r="AA886" s="256"/>
      <c r="AB886" s="256"/>
    </row>
    <row r="887" spans="1:28" ht="14.25" customHeight="1" x14ac:dyDescent="0.2">
      <c r="A887" s="256"/>
      <c r="B887" s="274"/>
      <c r="C887" s="275"/>
      <c r="D887" s="274"/>
      <c r="E887" s="274"/>
      <c r="F887" s="274"/>
      <c r="G887" s="274"/>
      <c r="H887" s="274"/>
      <c r="I887" s="274"/>
      <c r="J887" s="256"/>
      <c r="K887" s="256"/>
      <c r="L887" s="256"/>
      <c r="M887" s="256"/>
      <c r="N887" s="256"/>
      <c r="O887" s="256"/>
      <c r="P887" s="256"/>
      <c r="Q887" s="273"/>
      <c r="R887" s="256"/>
      <c r="S887" s="256"/>
      <c r="T887" s="256"/>
      <c r="U887" s="256"/>
      <c r="V887" s="256"/>
      <c r="W887" s="256"/>
      <c r="X887" s="256"/>
      <c r="Y887" s="256"/>
      <c r="Z887" s="256"/>
      <c r="AA887" s="256"/>
      <c r="AB887" s="256"/>
    </row>
    <row r="888" spans="1:28" ht="14.25" customHeight="1" x14ac:dyDescent="0.2">
      <c r="A888" s="256"/>
      <c r="B888" s="274"/>
      <c r="C888" s="275"/>
      <c r="D888" s="274"/>
      <c r="E888" s="274"/>
      <c r="F888" s="274"/>
      <c r="G888" s="274"/>
      <c r="H888" s="274"/>
      <c r="I888" s="274"/>
      <c r="J888" s="256"/>
      <c r="K888" s="256"/>
      <c r="L888" s="256"/>
      <c r="M888" s="256"/>
      <c r="N888" s="256"/>
      <c r="O888" s="256"/>
      <c r="P888" s="256"/>
      <c r="Q888" s="273"/>
      <c r="R888" s="256"/>
      <c r="S888" s="256"/>
      <c r="T888" s="256"/>
      <c r="U888" s="256"/>
      <c r="V888" s="256"/>
      <c r="W888" s="256"/>
      <c r="X888" s="256"/>
      <c r="Y888" s="256"/>
      <c r="Z888" s="256"/>
      <c r="AA888" s="256"/>
      <c r="AB888" s="256"/>
    </row>
    <row r="889" spans="1:28" ht="14.25" customHeight="1" x14ac:dyDescent="0.2">
      <c r="A889" s="256"/>
      <c r="B889" s="274"/>
      <c r="C889" s="275"/>
      <c r="D889" s="274"/>
      <c r="E889" s="274"/>
      <c r="F889" s="274"/>
      <c r="G889" s="274"/>
      <c r="H889" s="274"/>
      <c r="I889" s="274"/>
      <c r="J889" s="256"/>
      <c r="K889" s="256"/>
      <c r="L889" s="256"/>
      <c r="M889" s="256"/>
      <c r="N889" s="256"/>
      <c r="O889" s="256"/>
      <c r="P889" s="256"/>
      <c r="Q889" s="273"/>
      <c r="R889" s="256"/>
      <c r="S889" s="256"/>
      <c r="T889" s="256"/>
      <c r="U889" s="256"/>
      <c r="V889" s="256"/>
      <c r="W889" s="256"/>
      <c r="X889" s="256"/>
      <c r="Y889" s="256"/>
      <c r="Z889" s="256"/>
      <c r="AA889" s="256"/>
      <c r="AB889" s="256"/>
    </row>
    <row r="890" spans="1:28" ht="14.25" customHeight="1" x14ac:dyDescent="0.2">
      <c r="A890" s="256"/>
      <c r="B890" s="274"/>
      <c r="C890" s="275"/>
      <c r="D890" s="274"/>
      <c r="E890" s="274"/>
      <c r="F890" s="274"/>
      <c r="G890" s="274"/>
      <c r="H890" s="274"/>
      <c r="I890" s="274"/>
      <c r="J890" s="256"/>
      <c r="K890" s="256"/>
      <c r="L890" s="256"/>
      <c r="M890" s="256"/>
      <c r="N890" s="256"/>
      <c r="O890" s="256"/>
      <c r="P890" s="256"/>
      <c r="Q890" s="273"/>
      <c r="R890" s="256"/>
      <c r="S890" s="256"/>
      <c r="T890" s="256"/>
      <c r="U890" s="256"/>
      <c r="V890" s="256"/>
      <c r="W890" s="256"/>
      <c r="X890" s="256"/>
      <c r="Y890" s="256"/>
      <c r="Z890" s="256"/>
      <c r="AA890" s="256"/>
      <c r="AB890" s="256"/>
    </row>
    <row r="891" spans="1:28" ht="14.25" customHeight="1" x14ac:dyDescent="0.2">
      <c r="A891" s="256"/>
      <c r="B891" s="274"/>
      <c r="C891" s="275"/>
      <c r="D891" s="274"/>
      <c r="E891" s="274"/>
      <c r="F891" s="274"/>
      <c r="G891" s="274"/>
      <c r="H891" s="274"/>
      <c r="I891" s="274"/>
      <c r="J891" s="256"/>
      <c r="K891" s="256"/>
      <c r="L891" s="256"/>
      <c r="M891" s="256"/>
      <c r="N891" s="256"/>
      <c r="O891" s="256"/>
      <c r="P891" s="256"/>
      <c r="Q891" s="273"/>
      <c r="R891" s="256"/>
      <c r="S891" s="256"/>
      <c r="T891" s="256"/>
      <c r="U891" s="256"/>
      <c r="V891" s="256"/>
      <c r="W891" s="256"/>
      <c r="X891" s="256"/>
      <c r="Y891" s="256"/>
      <c r="Z891" s="256"/>
      <c r="AA891" s="256"/>
      <c r="AB891" s="256"/>
    </row>
    <row r="892" spans="1:28" ht="14.25" customHeight="1" x14ac:dyDescent="0.2">
      <c r="A892" s="256"/>
      <c r="B892" s="274"/>
      <c r="C892" s="275"/>
      <c r="D892" s="274"/>
      <c r="E892" s="274"/>
      <c r="F892" s="274"/>
      <c r="G892" s="274"/>
      <c r="H892" s="274"/>
      <c r="I892" s="274"/>
      <c r="J892" s="256"/>
      <c r="K892" s="256"/>
      <c r="L892" s="256"/>
      <c r="M892" s="256"/>
      <c r="N892" s="256"/>
      <c r="O892" s="256"/>
      <c r="P892" s="256"/>
      <c r="Q892" s="273"/>
      <c r="R892" s="256"/>
      <c r="S892" s="256"/>
      <c r="T892" s="256"/>
      <c r="U892" s="256"/>
      <c r="V892" s="256"/>
      <c r="W892" s="256"/>
      <c r="X892" s="256"/>
      <c r="Y892" s="256"/>
      <c r="Z892" s="256"/>
      <c r="AA892" s="256"/>
      <c r="AB892" s="256"/>
    </row>
    <row r="893" spans="1:28" ht="14.25" customHeight="1" x14ac:dyDescent="0.2">
      <c r="A893" s="256"/>
      <c r="B893" s="274"/>
      <c r="C893" s="275"/>
      <c r="D893" s="274"/>
      <c r="E893" s="274"/>
      <c r="F893" s="274"/>
      <c r="G893" s="274"/>
      <c r="H893" s="274"/>
      <c r="I893" s="274"/>
      <c r="J893" s="256"/>
      <c r="K893" s="256"/>
      <c r="L893" s="256"/>
      <c r="M893" s="256"/>
      <c r="N893" s="256"/>
      <c r="O893" s="256"/>
      <c r="P893" s="256"/>
      <c r="Q893" s="273"/>
      <c r="R893" s="256"/>
      <c r="S893" s="256"/>
      <c r="T893" s="256"/>
      <c r="U893" s="256"/>
      <c r="V893" s="256"/>
      <c r="W893" s="256"/>
      <c r="X893" s="256"/>
      <c r="Y893" s="256"/>
      <c r="Z893" s="256"/>
      <c r="AA893" s="256"/>
      <c r="AB893" s="256"/>
    </row>
    <row r="894" spans="1:28" ht="14.25" customHeight="1" x14ac:dyDescent="0.2">
      <c r="A894" s="256"/>
      <c r="B894" s="274"/>
      <c r="C894" s="275"/>
      <c r="D894" s="274"/>
      <c r="E894" s="274"/>
      <c r="F894" s="274"/>
      <c r="G894" s="274"/>
      <c r="H894" s="274"/>
      <c r="I894" s="274"/>
      <c r="J894" s="256"/>
      <c r="K894" s="256"/>
      <c r="L894" s="256"/>
      <c r="M894" s="256"/>
      <c r="N894" s="256"/>
      <c r="O894" s="256"/>
      <c r="P894" s="256"/>
      <c r="Q894" s="273"/>
      <c r="R894" s="256"/>
      <c r="S894" s="256"/>
      <c r="T894" s="256"/>
      <c r="U894" s="256"/>
      <c r="V894" s="256"/>
      <c r="W894" s="256"/>
      <c r="X894" s="256"/>
      <c r="Y894" s="256"/>
      <c r="Z894" s="256"/>
      <c r="AA894" s="256"/>
      <c r="AB894" s="256"/>
    </row>
    <row r="895" spans="1:28" ht="14.25" customHeight="1" x14ac:dyDescent="0.2">
      <c r="A895" s="256"/>
      <c r="B895" s="274"/>
      <c r="C895" s="275"/>
      <c r="D895" s="274"/>
      <c r="E895" s="274"/>
      <c r="F895" s="274"/>
      <c r="G895" s="274"/>
      <c r="H895" s="274"/>
      <c r="I895" s="274"/>
      <c r="J895" s="256"/>
      <c r="K895" s="256"/>
      <c r="L895" s="256"/>
      <c r="M895" s="256"/>
      <c r="N895" s="256"/>
      <c r="O895" s="256"/>
      <c r="P895" s="256"/>
      <c r="Q895" s="273"/>
      <c r="R895" s="256"/>
      <c r="S895" s="256"/>
      <c r="T895" s="256"/>
      <c r="U895" s="256"/>
      <c r="V895" s="256"/>
      <c r="W895" s="256"/>
      <c r="X895" s="256"/>
      <c r="Y895" s="256"/>
      <c r="Z895" s="256"/>
      <c r="AA895" s="256"/>
      <c r="AB895" s="256"/>
    </row>
    <row r="896" spans="1:28" ht="14.25" customHeight="1" x14ac:dyDescent="0.2">
      <c r="A896" s="256"/>
      <c r="B896" s="274"/>
      <c r="C896" s="275"/>
      <c r="D896" s="274"/>
      <c r="E896" s="274"/>
      <c r="F896" s="274"/>
      <c r="G896" s="274"/>
      <c r="H896" s="274"/>
      <c r="I896" s="274"/>
      <c r="J896" s="256"/>
      <c r="K896" s="256"/>
      <c r="L896" s="256"/>
      <c r="M896" s="256"/>
      <c r="N896" s="256"/>
      <c r="O896" s="256"/>
      <c r="P896" s="256"/>
      <c r="Q896" s="273"/>
      <c r="R896" s="256"/>
      <c r="S896" s="256"/>
      <c r="T896" s="256"/>
      <c r="U896" s="256"/>
      <c r="V896" s="256"/>
      <c r="W896" s="256"/>
      <c r="X896" s="256"/>
      <c r="Y896" s="256"/>
      <c r="Z896" s="256"/>
      <c r="AA896" s="256"/>
      <c r="AB896" s="256"/>
    </row>
    <row r="897" spans="1:28" ht="14.25" customHeight="1" x14ac:dyDescent="0.2">
      <c r="A897" s="256"/>
      <c r="B897" s="274"/>
      <c r="C897" s="275"/>
      <c r="D897" s="274"/>
      <c r="E897" s="274"/>
      <c r="F897" s="274"/>
      <c r="G897" s="274"/>
      <c r="H897" s="274"/>
      <c r="I897" s="274"/>
      <c r="J897" s="256"/>
      <c r="K897" s="256"/>
      <c r="L897" s="256"/>
      <c r="M897" s="256"/>
      <c r="N897" s="256"/>
      <c r="O897" s="256"/>
      <c r="P897" s="256"/>
      <c r="Q897" s="273"/>
      <c r="R897" s="256"/>
      <c r="S897" s="256"/>
      <c r="T897" s="256"/>
      <c r="U897" s="256"/>
      <c r="V897" s="256"/>
      <c r="W897" s="256"/>
      <c r="X897" s="256"/>
      <c r="Y897" s="256"/>
      <c r="Z897" s="256"/>
      <c r="AA897" s="256"/>
      <c r="AB897" s="256"/>
    </row>
    <row r="898" spans="1:28" ht="14.25" customHeight="1" x14ac:dyDescent="0.2">
      <c r="A898" s="256"/>
      <c r="B898" s="274"/>
      <c r="C898" s="275"/>
      <c r="D898" s="274"/>
      <c r="E898" s="274"/>
      <c r="F898" s="274"/>
      <c r="G898" s="274"/>
      <c r="H898" s="274"/>
      <c r="I898" s="274"/>
      <c r="J898" s="256"/>
      <c r="K898" s="256"/>
      <c r="L898" s="256"/>
      <c r="M898" s="256"/>
      <c r="N898" s="256"/>
      <c r="O898" s="256"/>
      <c r="P898" s="256"/>
      <c r="Q898" s="273"/>
      <c r="R898" s="256"/>
      <c r="S898" s="256"/>
      <c r="T898" s="256"/>
      <c r="U898" s="256"/>
      <c r="V898" s="256"/>
      <c r="W898" s="256"/>
      <c r="X898" s="256"/>
      <c r="Y898" s="256"/>
      <c r="Z898" s="256"/>
      <c r="AA898" s="256"/>
      <c r="AB898" s="256"/>
    </row>
    <row r="899" spans="1:28" ht="14.25" customHeight="1" x14ac:dyDescent="0.2">
      <c r="A899" s="256"/>
      <c r="B899" s="274"/>
      <c r="C899" s="275"/>
      <c r="D899" s="274"/>
      <c r="E899" s="274"/>
      <c r="F899" s="274"/>
      <c r="G899" s="274"/>
      <c r="H899" s="274"/>
      <c r="I899" s="274"/>
      <c r="J899" s="256"/>
      <c r="K899" s="256"/>
      <c r="L899" s="256"/>
      <c r="M899" s="256"/>
      <c r="N899" s="256"/>
      <c r="O899" s="256"/>
      <c r="P899" s="256"/>
      <c r="Q899" s="273"/>
      <c r="R899" s="256"/>
      <c r="S899" s="256"/>
      <c r="T899" s="256"/>
      <c r="U899" s="256"/>
      <c r="V899" s="256"/>
      <c r="W899" s="256"/>
      <c r="X899" s="256"/>
      <c r="Y899" s="256"/>
      <c r="Z899" s="256"/>
      <c r="AA899" s="256"/>
      <c r="AB899" s="256"/>
    </row>
    <row r="900" spans="1:28" ht="14.25" customHeight="1" x14ac:dyDescent="0.2">
      <c r="A900" s="256"/>
      <c r="B900" s="274"/>
      <c r="C900" s="275"/>
      <c r="D900" s="274"/>
      <c r="E900" s="274"/>
      <c r="F900" s="274"/>
      <c r="G900" s="274"/>
      <c r="H900" s="274"/>
      <c r="I900" s="274"/>
      <c r="J900" s="256"/>
      <c r="K900" s="256"/>
      <c r="L900" s="256"/>
      <c r="M900" s="256"/>
      <c r="N900" s="256"/>
      <c r="O900" s="256"/>
      <c r="P900" s="256"/>
      <c r="Q900" s="273"/>
      <c r="R900" s="256"/>
      <c r="S900" s="256"/>
      <c r="T900" s="256"/>
      <c r="U900" s="256"/>
      <c r="V900" s="256"/>
      <c r="W900" s="256"/>
      <c r="X900" s="256"/>
      <c r="Y900" s="256"/>
      <c r="Z900" s="256"/>
      <c r="AA900" s="256"/>
      <c r="AB900" s="256"/>
    </row>
    <row r="901" spans="1:28" ht="14.25" customHeight="1" x14ac:dyDescent="0.2">
      <c r="A901" s="256"/>
      <c r="B901" s="274"/>
      <c r="C901" s="275"/>
      <c r="D901" s="274"/>
      <c r="E901" s="274"/>
      <c r="F901" s="274"/>
      <c r="G901" s="274"/>
      <c r="H901" s="274"/>
      <c r="I901" s="274"/>
      <c r="J901" s="256"/>
      <c r="K901" s="256"/>
      <c r="L901" s="256"/>
      <c r="M901" s="256"/>
      <c r="N901" s="256"/>
      <c r="O901" s="256"/>
      <c r="P901" s="256"/>
      <c r="Q901" s="273"/>
      <c r="R901" s="256"/>
      <c r="S901" s="256"/>
      <c r="T901" s="256"/>
      <c r="U901" s="256"/>
      <c r="V901" s="256"/>
      <c r="W901" s="256"/>
      <c r="X901" s="256"/>
      <c r="Y901" s="256"/>
      <c r="Z901" s="256"/>
      <c r="AA901" s="256"/>
      <c r="AB901" s="256"/>
    </row>
    <row r="902" spans="1:28" ht="14.25" customHeight="1" x14ac:dyDescent="0.2">
      <c r="A902" s="256"/>
      <c r="B902" s="274"/>
      <c r="C902" s="275"/>
      <c r="D902" s="274"/>
      <c r="E902" s="274"/>
      <c r="F902" s="274"/>
      <c r="G902" s="274"/>
      <c r="H902" s="274"/>
      <c r="I902" s="274"/>
      <c r="J902" s="256"/>
      <c r="K902" s="256"/>
      <c r="L902" s="256"/>
      <c r="M902" s="256"/>
      <c r="N902" s="256"/>
      <c r="O902" s="256"/>
      <c r="P902" s="256"/>
      <c r="Q902" s="273"/>
      <c r="R902" s="256"/>
      <c r="S902" s="256"/>
      <c r="T902" s="256"/>
      <c r="U902" s="256"/>
      <c r="V902" s="256"/>
      <c r="W902" s="256"/>
      <c r="X902" s="256"/>
      <c r="Y902" s="256"/>
      <c r="Z902" s="256"/>
      <c r="AA902" s="256"/>
      <c r="AB902" s="256"/>
    </row>
    <row r="903" spans="1:28" ht="14.25" customHeight="1" x14ac:dyDescent="0.2">
      <c r="A903" s="256"/>
      <c r="B903" s="274"/>
      <c r="C903" s="275"/>
      <c r="D903" s="274"/>
      <c r="E903" s="274"/>
      <c r="F903" s="274"/>
      <c r="G903" s="274"/>
      <c r="H903" s="274"/>
      <c r="I903" s="274"/>
      <c r="J903" s="256"/>
      <c r="K903" s="256"/>
      <c r="L903" s="256"/>
      <c r="M903" s="256"/>
      <c r="N903" s="256"/>
      <c r="O903" s="256"/>
      <c r="P903" s="256"/>
      <c r="Q903" s="273"/>
      <c r="R903" s="256"/>
      <c r="S903" s="256"/>
      <c r="T903" s="256"/>
      <c r="U903" s="256"/>
      <c r="V903" s="256"/>
      <c r="W903" s="256"/>
      <c r="X903" s="256"/>
      <c r="Y903" s="256"/>
      <c r="Z903" s="256"/>
      <c r="AA903" s="256"/>
      <c r="AB903" s="256"/>
    </row>
    <row r="904" spans="1:28" ht="14.25" customHeight="1" x14ac:dyDescent="0.2">
      <c r="A904" s="256"/>
      <c r="B904" s="274"/>
      <c r="C904" s="275"/>
      <c r="D904" s="274"/>
      <c r="E904" s="274"/>
      <c r="F904" s="274"/>
      <c r="G904" s="274"/>
      <c r="H904" s="274"/>
      <c r="I904" s="274"/>
      <c r="J904" s="256"/>
      <c r="K904" s="256"/>
      <c r="L904" s="256"/>
      <c r="M904" s="256"/>
      <c r="N904" s="256"/>
      <c r="O904" s="256"/>
      <c r="P904" s="256"/>
      <c r="Q904" s="273"/>
      <c r="R904" s="256"/>
      <c r="S904" s="256"/>
      <c r="T904" s="256"/>
      <c r="U904" s="256"/>
      <c r="V904" s="256"/>
      <c r="W904" s="256"/>
      <c r="X904" s="256"/>
      <c r="Y904" s="256"/>
      <c r="Z904" s="256"/>
      <c r="AA904" s="256"/>
      <c r="AB904" s="256"/>
    </row>
    <row r="905" spans="1:28" ht="14.25" customHeight="1" x14ac:dyDescent="0.2">
      <c r="A905" s="256"/>
      <c r="B905" s="274"/>
      <c r="C905" s="275"/>
      <c r="D905" s="274"/>
      <c r="E905" s="274"/>
      <c r="F905" s="274"/>
      <c r="G905" s="274"/>
      <c r="H905" s="274"/>
      <c r="I905" s="274"/>
      <c r="J905" s="256"/>
      <c r="K905" s="256"/>
      <c r="L905" s="256"/>
      <c r="M905" s="256"/>
      <c r="N905" s="256"/>
      <c r="O905" s="256"/>
      <c r="P905" s="256"/>
      <c r="Q905" s="273"/>
      <c r="R905" s="256"/>
      <c r="S905" s="256"/>
      <c r="T905" s="256"/>
      <c r="U905" s="256"/>
      <c r="V905" s="256"/>
      <c r="W905" s="256"/>
      <c r="X905" s="256"/>
      <c r="Y905" s="256"/>
      <c r="Z905" s="256"/>
      <c r="AA905" s="256"/>
      <c r="AB905" s="256"/>
    </row>
    <row r="906" spans="1:28" ht="14.25" customHeight="1" x14ac:dyDescent="0.2">
      <c r="A906" s="256"/>
      <c r="B906" s="274"/>
      <c r="C906" s="275"/>
      <c r="D906" s="274"/>
      <c r="E906" s="274"/>
      <c r="F906" s="274"/>
      <c r="G906" s="274"/>
      <c r="H906" s="274"/>
      <c r="I906" s="274"/>
      <c r="J906" s="256"/>
      <c r="K906" s="256"/>
      <c r="L906" s="256"/>
      <c r="M906" s="256"/>
      <c r="N906" s="256"/>
      <c r="O906" s="256"/>
      <c r="P906" s="256"/>
      <c r="Q906" s="273"/>
      <c r="R906" s="256"/>
      <c r="S906" s="256"/>
      <c r="T906" s="256"/>
      <c r="U906" s="256"/>
      <c r="V906" s="256"/>
      <c r="W906" s="256"/>
      <c r="X906" s="256"/>
      <c r="Y906" s="256"/>
      <c r="Z906" s="256"/>
      <c r="AA906" s="256"/>
      <c r="AB906" s="256"/>
    </row>
    <row r="907" spans="1:28" ht="14.25" customHeight="1" x14ac:dyDescent="0.2">
      <c r="A907" s="256"/>
      <c r="B907" s="274"/>
      <c r="C907" s="275"/>
      <c r="D907" s="274"/>
      <c r="E907" s="274"/>
      <c r="F907" s="274"/>
      <c r="G907" s="274"/>
      <c r="H907" s="274"/>
      <c r="I907" s="274"/>
      <c r="J907" s="256"/>
      <c r="K907" s="256"/>
      <c r="L907" s="256"/>
      <c r="M907" s="256"/>
      <c r="N907" s="256"/>
      <c r="O907" s="256"/>
      <c r="P907" s="256"/>
      <c r="Q907" s="273"/>
      <c r="R907" s="256"/>
      <c r="S907" s="256"/>
      <c r="T907" s="256"/>
      <c r="U907" s="256"/>
      <c r="V907" s="256"/>
      <c r="W907" s="256"/>
      <c r="X907" s="256"/>
      <c r="Y907" s="256"/>
      <c r="Z907" s="256"/>
      <c r="AA907" s="256"/>
      <c r="AB907" s="256"/>
    </row>
    <row r="908" spans="1:28" ht="14.25" customHeight="1" x14ac:dyDescent="0.2">
      <c r="A908" s="256"/>
      <c r="B908" s="274"/>
      <c r="C908" s="275"/>
      <c r="D908" s="274"/>
      <c r="E908" s="274"/>
      <c r="F908" s="274"/>
      <c r="G908" s="274"/>
      <c r="H908" s="274"/>
      <c r="I908" s="274"/>
      <c r="J908" s="256"/>
      <c r="K908" s="256"/>
      <c r="L908" s="256"/>
      <c r="M908" s="256"/>
      <c r="N908" s="256"/>
      <c r="O908" s="256"/>
      <c r="P908" s="256"/>
      <c r="Q908" s="273"/>
      <c r="R908" s="256"/>
      <c r="S908" s="256"/>
      <c r="T908" s="256"/>
      <c r="U908" s="256"/>
      <c r="V908" s="256"/>
      <c r="W908" s="256"/>
      <c r="X908" s="256"/>
      <c r="Y908" s="256"/>
      <c r="Z908" s="256"/>
      <c r="AA908" s="256"/>
      <c r="AB908" s="256"/>
    </row>
    <row r="909" spans="1:28" ht="14.25" customHeight="1" x14ac:dyDescent="0.2">
      <c r="A909" s="256"/>
      <c r="B909" s="274"/>
      <c r="C909" s="275"/>
      <c r="D909" s="274"/>
      <c r="E909" s="274"/>
      <c r="F909" s="274"/>
      <c r="G909" s="274"/>
      <c r="H909" s="274"/>
      <c r="I909" s="274"/>
      <c r="J909" s="256"/>
      <c r="K909" s="256"/>
      <c r="L909" s="256"/>
      <c r="M909" s="256"/>
      <c r="N909" s="256"/>
      <c r="O909" s="256"/>
      <c r="P909" s="256"/>
      <c r="Q909" s="273"/>
      <c r="R909" s="256"/>
      <c r="S909" s="256"/>
      <c r="T909" s="256"/>
      <c r="U909" s="256"/>
      <c r="V909" s="256"/>
      <c r="W909" s="256"/>
      <c r="X909" s="256"/>
      <c r="Y909" s="256"/>
      <c r="Z909" s="256"/>
      <c r="AA909" s="256"/>
      <c r="AB909" s="256"/>
    </row>
    <row r="910" spans="1:28" ht="14.25" customHeight="1" x14ac:dyDescent="0.2">
      <c r="A910" s="256"/>
      <c r="B910" s="274"/>
      <c r="C910" s="275"/>
      <c r="D910" s="274"/>
      <c r="E910" s="274"/>
      <c r="F910" s="274"/>
      <c r="G910" s="274"/>
      <c r="H910" s="274"/>
      <c r="I910" s="274"/>
      <c r="J910" s="256"/>
      <c r="K910" s="256"/>
      <c r="L910" s="256"/>
      <c r="M910" s="256"/>
      <c r="N910" s="256"/>
      <c r="O910" s="256"/>
      <c r="P910" s="256"/>
      <c r="Q910" s="273"/>
      <c r="R910" s="256"/>
      <c r="S910" s="256"/>
      <c r="T910" s="256"/>
      <c r="U910" s="256"/>
      <c r="V910" s="256"/>
      <c r="W910" s="256"/>
      <c r="X910" s="256"/>
      <c r="Y910" s="256"/>
      <c r="Z910" s="256"/>
      <c r="AA910" s="256"/>
      <c r="AB910" s="256"/>
    </row>
    <row r="911" spans="1:28" ht="14.25" customHeight="1" x14ac:dyDescent="0.2">
      <c r="A911" s="256"/>
      <c r="B911" s="274"/>
      <c r="C911" s="275"/>
      <c r="D911" s="274"/>
      <c r="E911" s="274"/>
      <c r="F911" s="274"/>
      <c r="G911" s="274"/>
      <c r="H911" s="274"/>
      <c r="I911" s="274"/>
      <c r="J911" s="256"/>
      <c r="K911" s="256"/>
      <c r="L911" s="256"/>
      <c r="M911" s="256"/>
      <c r="N911" s="256"/>
      <c r="O911" s="256"/>
      <c r="P911" s="256"/>
      <c r="Q911" s="273"/>
      <c r="R911" s="256"/>
      <c r="S911" s="256"/>
      <c r="T911" s="256"/>
      <c r="U911" s="256"/>
      <c r="V911" s="256"/>
      <c r="W911" s="256"/>
      <c r="X911" s="256"/>
      <c r="Y911" s="256"/>
      <c r="Z911" s="256"/>
      <c r="AA911" s="256"/>
      <c r="AB911" s="256"/>
    </row>
    <row r="912" spans="1:28" ht="14.25" customHeight="1" x14ac:dyDescent="0.2">
      <c r="A912" s="256"/>
      <c r="B912" s="274"/>
      <c r="C912" s="275"/>
      <c r="D912" s="274"/>
      <c r="E912" s="274"/>
      <c r="F912" s="274"/>
      <c r="G912" s="274"/>
      <c r="H912" s="274"/>
      <c r="I912" s="274"/>
      <c r="J912" s="256"/>
      <c r="K912" s="256"/>
      <c r="L912" s="256"/>
      <c r="M912" s="256"/>
      <c r="N912" s="256"/>
      <c r="O912" s="256"/>
      <c r="P912" s="256"/>
      <c r="Q912" s="273"/>
      <c r="R912" s="256"/>
      <c r="S912" s="256"/>
      <c r="T912" s="256"/>
      <c r="U912" s="256"/>
      <c r="V912" s="256"/>
      <c r="W912" s="256"/>
      <c r="X912" s="256"/>
      <c r="Y912" s="256"/>
      <c r="Z912" s="256"/>
      <c r="AA912" s="256"/>
      <c r="AB912" s="256"/>
    </row>
    <row r="913" spans="1:28" ht="14.25" customHeight="1" x14ac:dyDescent="0.2">
      <c r="A913" s="256"/>
      <c r="B913" s="274"/>
      <c r="C913" s="275"/>
      <c r="D913" s="274"/>
      <c r="E913" s="274"/>
      <c r="F913" s="274"/>
      <c r="G913" s="274"/>
      <c r="H913" s="274"/>
      <c r="I913" s="274"/>
      <c r="J913" s="256"/>
      <c r="K913" s="256"/>
      <c r="L913" s="256"/>
      <c r="M913" s="256"/>
      <c r="N913" s="256"/>
      <c r="O913" s="256"/>
      <c r="P913" s="256"/>
      <c r="Q913" s="273"/>
      <c r="R913" s="256"/>
      <c r="S913" s="256"/>
      <c r="T913" s="256"/>
      <c r="U913" s="256"/>
      <c r="V913" s="256"/>
      <c r="W913" s="256"/>
      <c r="X913" s="256"/>
      <c r="Y913" s="256"/>
      <c r="Z913" s="256"/>
      <c r="AA913" s="256"/>
      <c r="AB913" s="256"/>
    </row>
    <row r="914" spans="1:28" ht="14.25" customHeight="1" x14ac:dyDescent="0.2">
      <c r="A914" s="256"/>
      <c r="B914" s="274"/>
      <c r="C914" s="275"/>
      <c r="D914" s="274"/>
      <c r="E914" s="274"/>
      <c r="F914" s="274"/>
      <c r="G914" s="274"/>
      <c r="H914" s="274"/>
      <c r="I914" s="274"/>
      <c r="J914" s="256"/>
      <c r="K914" s="256"/>
      <c r="L914" s="256"/>
      <c r="M914" s="256"/>
      <c r="N914" s="256"/>
      <c r="O914" s="256"/>
      <c r="P914" s="256"/>
      <c r="Q914" s="273"/>
      <c r="R914" s="256"/>
      <c r="S914" s="256"/>
      <c r="T914" s="256"/>
      <c r="U914" s="256"/>
      <c r="V914" s="256"/>
      <c r="W914" s="256"/>
      <c r="X914" s="256"/>
      <c r="Y914" s="256"/>
      <c r="Z914" s="256"/>
      <c r="AA914" s="256"/>
      <c r="AB914" s="256"/>
    </row>
    <row r="915" spans="1:28" ht="14.25" customHeight="1" x14ac:dyDescent="0.2">
      <c r="A915" s="256"/>
      <c r="B915" s="274"/>
      <c r="C915" s="275"/>
      <c r="D915" s="274"/>
      <c r="E915" s="274"/>
      <c r="F915" s="274"/>
      <c r="G915" s="274"/>
      <c r="H915" s="274"/>
      <c r="I915" s="274"/>
      <c r="J915" s="256"/>
      <c r="K915" s="256"/>
      <c r="L915" s="256"/>
      <c r="M915" s="256"/>
      <c r="N915" s="256"/>
      <c r="O915" s="256"/>
      <c r="P915" s="256"/>
      <c r="Q915" s="273"/>
      <c r="R915" s="256"/>
      <c r="S915" s="256"/>
      <c r="T915" s="256"/>
      <c r="U915" s="256"/>
      <c r="V915" s="256"/>
      <c r="W915" s="256"/>
      <c r="X915" s="256"/>
      <c r="Y915" s="256"/>
      <c r="Z915" s="256"/>
      <c r="AA915" s="256"/>
      <c r="AB915" s="256"/>
    </row>
    <row r="916" spans="1:28" ht="14.25" customHeight="1" x14ac:dyDescent="0.2">
      <c r="A916" s="256"/>
      <c r="B916" s="274"/>
      <c r="C916" s="275"/>
      <c r="D916" s="274"/>
      <c r="E916" s="274"/>
      <c r="F916" s="274"/>
      <c r="G916" s="274"/>
      <c r="H916" s="274"/>
      <c r="I916" s="274"/>
      <c r="J916" s="256"/>
      <c r="K916" s="256"/>
      <c r="L916" s="256"/>
      <c r="M916" s="256"/>
      <c r="N916" s="256"/>
      <c r="O916" s="256"/>
      <c r="P916" s="256"/>
      <c r="Q916" s="273"/>
      <c r="R916" s="256"/>
      <c r="S916" s="256"/>
      <c r="T916" s="256"/>
      <c r="U916" s="256"/>
      <c r="V916" s="256"/>
      <c r="W916" s="256"/>
      <c r="X916" s="256"/>
      <c r="Y916" s="256"/>
      <c r="Z916" s="256"/>
      <c r="AA916" s="256"/>
      <c r="AB916" s="256"/>
    </row>
    <row r="917" spans="1:28" ht="14.25" customHeight="1" x14ac:dyDescent="0.2">
      <c r="A917" s="256"/>
      <c r="B917" s="274"/>
      <c r="C917" s="275"/>
      <c r="D917" s="274"/>
      <c r="E917" s="274"/>
      <c r="F917" s="274"/>
      <c r="G917" s="274"/>
      <c r="H917" s="274"/>
      <c r="I917" s="274"/>
      <c r="J917" s="256"/>
      <c r="K917" s="256"/>
      <c r="L917" s="256"/>
      <c r="M917" s="256"/>
      <c r="N917" s="256"/>
      <c r="O917" s="256"/>
      <c r="P917" s="256"/>
      <c r="Q917" s="273"/>
      <c r="R917" s="256"/>
      <c r="S917" s="256"/>
      <c r="T917" s="256"/>
      <c r="U917" s="256"/>
      <c r="V917" s="256"/>
      <c r="W917" s="256"/>
      <c r="X917" s="256"/>
      <c r="Y917" s="256"/>
      <c r="Z917" s="256"/>
      <c r="AA917" s="256"/>
      <c r="AB917" s="256"/>
    </row>
    <row r="918" spans="1:28" ht="14.25" customHeight="1" x14ac:dyDescent="0.2">
      <c r="A918" s="256"/>
      <c r="B918" s="274"/>
      <c r="C918" s="275"/>
      <c r="D918" s="274"/>
      <c r="E918" s="274"/>
      <c r="F918" s="274"/>
      <c r="G918" s="274"/>
      <c r="H918" s="274"/>
      <c r="I918" s="274"/>
      <c r="J918" s="256"/>
      <c r="K918" s="256"/>
      <c r="L918" s="256"/>
      <c r="M918" s="256"/>
      <c r="N918" s="256"/>
      <c r="O918" s="256"/>
      <c r="P918" s="256"/>
      <c r="Q918" s="273"/>
      <c r="R918" s="256"/>
      <c r="S918" s="256"/>
      <c r="T918" s="256"/>
      <c r="U918" s="256"/>
      <c r="V918" s="256"/>
      <c r="W918" s="256"/>
      <c r="X918" s="256"/>
      <c r="Y918" s="256"/>
      <c r="Z918" s="256"/>
      <c r="AA918" s="256"/>
      <c r="AB918" s="256"/>
    </row>
    <row r="919" spans="1:28" ht="14.25" customHeight="1" x14ac:dyDescent="0.2">
      <c r="A919" s="256"/>
      <c r="B919" s="274"/>
      <c r="C919" s="275"/>
      <c r="D919" s="274"/>
      <c r="E919" s="274"/>
      <c r="F919" s="274"/>
      <c r="G919" s="274"/>
      <c r="H919" s="274"/>
      <c r="I919" s="274"/>
      <c r="J919" s="256"/>
      <c r="K919" s="256"/>
      <c r="L919" s="256"/>
      <c r="M919" s="256"/>
      <c r="N919" s="256"/>
      <c r="O919" s="256"/>
      <c r="P919" s="256"/>
      <c r="Q919" s="273"/>
      <c r="R919" s="256"/>
      <c r="S919" s="256"/>
      <c r="T919" s="256"/>
      <c r="U919" s="256"/>
      <c r="V919" s="256"/>
      <c r="W919" s="256"/>
      <c r="X919" s="256"/>
      <c r="Y919" s="256"/>
      <c r="Z919" s="256"/>
      <c r="AA919" s="256"/>
      <c r="AB919" s="256"/>
    </row>
    <row r="920" spans="1:28" ht="14.25" customHeight="1" x14ac:dyDescent="0.2">
      <c r="A920" s="256"/>
      <c r="B920" s="274"/>
      <c r="C920" s="275"/>
      <c r="D920" s="274"/>
      <c r="E920" s="274"/>
      <c r="F920" s="274"/>
      <c r="G920" s="274"/>
      <c r="H920" s="274"/>
      <c r="I920" s="274"/>
      <c r="J920" s="256"/>
      <c r="K920" s="256"/>
      <c r="L920" s="256"/>
      <c r="M920" s="256"/>
      <c r="N920" s="256"/>
      <c r="O920" s="256"/>
      <c r="P920" s="256"/>
      <c r="Q920" s="273"/>
      <c r="R920" s="256"/>
      <c r="S920" s="256"/>
      <c r="T920" s="256"/>
      <c r="U920" s="256"/>
      <c r="V920" s="256"/>
      <c r="W920" s="256"/>
      <c r="X920" s="256"/>
      <c r="Y920" s="256"/>
      <c r="Z920" s="256"/>
      <c r="AA920" s="256"/>
      <c r="AB920" s="256"/>
    </row>
    <row r="921" spans="1:28" ht="14.25" customHeight="1" x14ac:dyDescent="0.2">
      <c r="A921" s="256"/>
      <c r="B921" s="274"/>
      <c r="C921" s="275"/>
      <c r="D921" s="274"/>
      <c r="E921" s="274"/>
      <c r="F921" s="274"/>
      <c r="G921" s="274"/>
      <c r="H921" s="274"/>
      <c r="I921" s="274"/>
      <c r="J921" s="256"/>
      <c r="K921" s="256"/>
      <c r="L921" s="256"/>
      <c r="M921" s="256"/>
      <c r="N921" s="256"/>
      <c r="O921" s="256"/>
      <c r="P921" s="256"/>
      <c r="Q921" s="273"/>
      <c r="R921" s="256"/>
      <c r="S921" s="256"/>
      <c r="T921" s="256"/>
      <c r="U921" s="256"/>
      <c r="V921" s="256"/>
      <c r="W921" s="256"/>
      <c r="X921" s="256"/>
      <c r="Y921" s="256"/>
      <c r="Z921" s="256"/>
      <c r="AA921" s="256"/>
      <c r="AB921" s="256"/>
    </row>
    <row r="922" spans="1:28" ht="14.25" customHeight="1" x14ac:dyDescent="0.2">
      <c r="A922" s="256"/>
      <c r="B922" s="274"/>
      <c r="C922" s="275"/>
      <c r="D922" s="274"/>
      <c r="E922" s="274"/>
      <c r="F922" s="274"/>
      <c r="G922" s="274"/>
      <c r="H922" s="274"/>
      <c r="I922" s="274"/>
      <c r="J922" s="256"/>
      <c r="K922" s="256"/>
      <c r="L922" s="256"/>
      <c r="M922" s="256"/>
      <c r="N922" s="256"/>
      <c r="O922" s="256"/>
      <c r="P922" s="256"/>
      <c r="Q922" s="273"/>
      <c r="R922" s="256"/>
      <c r="S922" s="256"/>
      <c r="T922" s="256"/>
      <c r="U922" s="256"/>
      <c r="V922" s="256"/>
      <c r="W922" s="256"/>
      <c r="X922" s="256"/>
      <c r="Y922" s="256"/>
      <c r="Z922" s="256"/>
      <c r="AA922" s="256"/>
      <c r="AB922" s="256"/>
    </row>
    <row r="923" spans="1:28" ht="14.25" customHeight="1" x14ac:dyDescent="0.2">
      <c r="A923" s="256"/>
      <c r="B923" s="274"/>
      <c r="C923" s="275"/>
      <c r="D923" s="274"/>
      <c r="E923" s="274"/>
      <c r="F923" s="274"/>
      <c r="G923" s="274"/>
      <c r="H923" s="274"/>
      <c r="I923" s="274"/>
      <c r="J923" s="256"/>
      <c r="K923" s="256"/>
      <c r="L923" s="256"/>
      <c r="M923" s="256"/>
      <c r="N923" s="256"/>
      <c r="O923" s="256"/>
      <c r="P923" s="256"/>
      <c r="Q923" s="273"/>
      <c r="R923" s="256"/>
      <c r="S923" s="256"/>
      <c r="T923" s="256"/>
      <c r="U923" s="256"/>
      <c r="V923" s="256"/>
      <c r="W923" s="256"/>
      <c r="X923" s="256"/>
      <c r="Y923" s="256"/>
      <c r="Z923" s="256"/>
      <c r="AA923" s="256"/>
      <c r="AB923" s="256"/>
    </row>
    <row r="924" spans="1:28" ht="14.25" customHeight="1" x14ac:dyDescent="0.2">
      <c r="A924" s="256"/>
      <c r="B924" s="274"/>
      <c r="C924" s="275"/>
      <c r="D924" s="274"/>
      <c r="E924" s="274"/>
      <c r="F924" s="274"/>
      <c r="G924" s="274"/>
      <c r="H924" s="274"/>
      <c r="I924" s="274"/>
      <c r="J924" s="256"/>
      <c r="K924" s="256"/>
      <c r="L924" s="256"/>
      <c r="M924" s="256"/>
      <c r="N924" s="256"/>
      <c r="O924" s="256"/>
      <c r="P924" s="256"/>
      <c r="Q924" s="273"/>
      <c r="R924" s="256"/>
      <c r="S924" s="256"/>
      <c r="T924" s="256"/>
      <c r="U924" s="256"/>
      <c r="V924" s="256"/>
      <c r="W924" s="256"/>
      <c r="X924" s="256"/>
      <c r="Y924" s="256"/>
      <c r="Z924" s="256"/>
      <c r="AA924" s="256"/>
      <c r="AB924" s="256"/>
    </row>
    <row r="925" spans="1:28" ht="14.25" customHeight="1" x14ac:dyDescent="0.2">
      <c r="A925" s="256"/>
      <c r="B925" s="274"/>
      <c r="C925" s="275"/>
      <c r="D925" s="274"/>
      <c r="E925" s="274"/>
      <c r="F925" s="274"/>
      <c r="G925" s="274"/>
      <c r="H925" s="274"/>
      <c r="I925" s="274"/>
      <c r="J925" s="256"/>
      <c r="K925" s="256"/>
      <c r="L925" s="256"/>
      <c r="M925" s="256"/>
      <c r="N925" s="256"/>
      <c r="O925" s="256"/>
      <c r="P925" s="256"/>
      <c r="Q925" s="273"/>
      <c r="R925" s="256"/>
      <c r="S925" s="256"/>
      <c r="T925" s="256"/>
      <c r="U925" s="256"/>
      <c r="V925" s="256"/>
      <c r="W925" s="256"/>
      <c r="X925" s="256"/>
      <c r="Y925" s="256"/>
      <c r="Z925" s="256"/>
      <c r="AA925" s="256"/>
      <c r="AB925" s="256"/>
    </row>
    <row r="926" spans="1:28" ht="14.25" customHeight="1" x14ac:dyDescent="0.2">
      <c r="A926" s="256"/>
      <c r="B926" s="274"/>
      <c r="C926" s="275"/>
      <c r="D926" s="274"/>
      <c r="E926" s="274"/>
      <c r="F926" s="274"/>
      <c r="G926" s="274"/>
      <c r="H926" s="274"/>
      <c r="I926" s="274"/>
      <c r="J926" s="256"/>
      <c r="K926" s="256"/>
      <c r="L926" s="256"/>
      <c r="M926" s="256"/>
      <c r="N926" s="256"/>
      <c r="O926" s="256"/>
      <c r="P926" s="256"/>
      <c r="Q926" s="273"/>
      <c r="R926" s="256"/>
      <c r="S926" s="256"/>
      <c r="T926" s="256"/>
      <c r="U926" s="256"/>
      <c r="V926" s="256"/>
      <c r="W926" s="256"/>
      <c r="X926" s="256"/>
      <c r="Y926" s="256"/>
      <c r="Z926" s="256"/>
      <c r="AA926" s="256"/>
      <c r="AB926" s="256"/>
    </row>
    <row r="927" spans="1:28" ht="14.25" customHeight="1" x14ac:dyDescent="0.2">
      <c r="A927" s="256"/>
      <c r="B927" s="274"/>
      <c r="C927" s="275"/>
      <c r="D927" s="274"/>
      <c r="E927" s="274"/>
      <c r="F927" s="274"/>
      <c r="G927" s="274"/>
      <c r="H927" s="274"/>
      <c r="I927" s="274"/>
      <c r="J927" s="256"/>
      <c r="K927" s="256"/>
      <c r="L927" s="256"/>
      <c r="M927" s="256"/>
      <c r="N927" s="256"/>
      <c r="O927" s="256"/>
      <c r="P927" s="256"/>
      <c r="Q927" s="273"/>
      <c r="R927" s="256"/>
      <c r="S927" s="256"/>
      <c r="T927" s="256"/>
      <c r="U927" s="256"/>
      <c r="V927" s="256"/>
      <c r="W927" s="256"/>
      <c r="X927" s="256"/>
      <c r="Y927" s="256"/>
      <c r="Z927" s="256"/>
      <c r="AA927" s="256"/>
      <c r="AB927" s="256"/>
    </row>
    <row r="928" spans="1:28" ht="14.25" customHeight="1" x14ac:dyDescent="0.2">
      <c r="A928" s="256"/>
      <c r="B928" s="274"/>
      <c r="C928" s="275"/>
      <c r="D928" s="274"/>
      <c r="E928" s="274"/>
      <c r="F928" s="274"/>
      <c r="G928" s="274"/>
      <c r="H928" s="274"/>
      <c r="I928" s="274"/>
      <c r="J928" s="256"/>
      <c r="K928" s="256"/>
      <c r="L928" s="256"/>
      <c r="M928" s="256"/>
      <c r="N928" s="256"/>
      <c r="O928" s="256"/>
      <c r="P928" s="256"/>
      <c r="Q928" s="273"/>
      <c r="R928" s="256"/>
      <c r="S928" s="256"/>
      <c r="T928" s="256"/>
      <c r="U928" s="256"/>
      <c r="V928" s="256"/>
      <c r="W928" s="256"/>
      <c r="X928" s="256"/>
      <c r="Y928" s="256"/>
      <c r="Z928" s="256"/>
      <c r="AA928" s="256"/>
      <c r="AB928" s="256"/>
    </row>
    <row r="929" spans="1:28" ht="14.25" customHeight="1" x14ac:dyDescent="0.2">
      <c r="A929" s="256"/>
      <c r="B929" s="274"/>
      <c r="C929" s="275"/>
      <c r="D929" s="274"/>
      <c r="E929" s="274"/>
      <c r="F929" s="274"/>
      <c r="G929" s="274"/>
      <c r="H929" s="274"/>
      <c r="I929" s="274"/>
      <c r="J929" s="256"/>
      <c r="K929" s="256"/>
      <c r="L929" s="256"/>
      <c r="M929" s="256"/>
      <c r="N929" s="256"/>
      <c r="O929" s="256"/>
      <c r="P929" s="256"/>
      <c r="Q929" s="273"/>
      <c r="R929" s="256"/>
      <c r="S929" s="256"/>
      <c r="T929" s="256"/>
      <c r="U929" s="256"/>
      <c r="V929" s="256"/>
      <c r="W929" s="256"/>
      <c r="X929" s="256"/>
      <c r="Y929" s="256"/>
      <c r="Z929" s="256"/>
      <c r="AA929" s="256"/>
      <c r="AB929" s="256"/>
    </row>
    <row r="930" spans="1:28" ht="14.25" customHeight="1" x14ac:dyDescent="0.2">
      <c r="A930" s="256"/>
      <c r="B930" s="274"/>
      <c r="C930" s="275"/>
      <c r="D930" s="274"/>
      <c r="E930" s="274"/>
      <c r="F930" s="274"/>
      <c r="G930" s="274"/>
      <c r="H930" s="274"/>
      <c r="I930" s="274"/>
      <c r="J930" s="256"/>
      <c r="K930" s="256"/>
      <c r="L930" s="256"/>
      <c r="M930" s="256"/>
      <c r="N930" s="256"/>
      <c r="O930" s="256"/>
      <c r="P930" s="256"/>
      <c r="Q930" s="273"/>
      <c r="R930" s="256"/>
      <c r="S930" s="256"/>
      <c r="T930" s="256"/>
      <c r="U930" s="256"/>
      <c r="V930" s="256"/>
      <c r="W930" s="256"/>
      <c r="X930" s="256"/>
      <c r="Y930" s="256"/>
      <c r="Z930" s="256"/>
      <c r="AA930" s="256"/>
      <c r="AB930" s="256"/>
    </row>
    <row r="931" spans="1:28" ht="14.25" customHeight="1" x14ac:dyDescent="0.2">
      <c r="A931" s="256"/>
      <c r="B931" s="274"/>
      <c r="C931" s="275"/>
      <c r="D931" s="274"/>
      <c r="E931" s="274"/>
      <c r="F931" s="274"/>
      <c r="G931" s="274"/>
      <c r="H931" s="274"/>
      <c r="I931" s="274"/>
      <c r="J931" s="256"/>
      <c r="K931" s="256"/>
      <c r="L931" s="256"/>
      <c r="M931" s="256"/>
      <c r="N931" s="256"/>
      <c r="O931" s="256"/>
      <c r="P931" s="256"/>
      <c r="Q931" s="273"/>
      <c r="R931" s="256"/>
      <c r="S931" s="256"/>
      <c r="T931" s="256"/>
      <c r="U931" s="256"/>
      <c r="V931" s="256"/>
      <c r="W931" s="256"/>
      <c r="X931" s="256"/>
      <c r="Y931" s="256"/>
      <c r="Z931" s="256"/>
      <c r="AA931" s="256"/>
      <c r="AB931" s="256"/>
    </row>
    <row r="932" spans="1:28" ht="14.25" customHeight="1" x14ac:dyDescent="0.2">
      <c r="A932" s="256"/>
      <c r="B932" s="274"/>
      <c r="C932" s="275"/>
      <c r="D932" s="274"/>
      <c r="E932" s="274"/>
      <c r="F932" s="274"/>
      <c r="G932" s="274"/>
      <c r="H932" s="274"/>
      <c r="I932" s="274"/>
      <c r="J932" s="256"/>
      <c r="K932" s="256"/>
      <c r="L932" s="256"/>
      <c r="M932" s="256"/>
      <c r="N932" s="256"/>
      <c r="O932" s="256"/>
      <c r="P932" s="256"/>
      <c r="Q932" s="273"/>
      <c r="R932" s="256"/>
      <c r="S932" s="256"/>
      <c r="T932" s="256"/>
      <c r="U932" s="256"/>
      <c r="V932" s="256"/>
      <c r="W932" s="256"/>
      <c r="X932" s="256"/>
      <c r="Y932" s="256"/>
      <c r="Z932" s="256"/>
      <c r="AA932" s="256"/>
      <c r="AB932" s="256"/>
    </row>
    <row r="933" spans="1:28" ht="14.25" customHeight="1" x14ac:dyDescent="0.2">
      <c r="A933" s="256"/>
      <c r="B933" s="274"/>
      <c r="C933" s="275"/>
      <c r="D933" s="274"/>
      <c r="E933" s="274"/>
      <c r="F933" s="274"/>
      <c r="G933" s="274"/>
      <c r="H933" s="274"/>
      <c r="I933" s="274"/>
      <c r="J933" s="256"/>
      <c r="K933" s="256"/>
      <c r="L933" s="256"/>
      <c r="M933" s="256"/>
      <c r="N933" s="256"/>
      <c r="O933" s="256"/>
      <c r="P933" s="256"/>
      <c r="Q933" s="273"/>
      <c r="R933" s="256"/>
      <c r="S933" s="256"/>
      <c r="T933" s="256"/>
      <c r="U933" s="256"/>
      <c r="V933" s="256"/>
      <c r="W933" s="256"/>
      <c r="X933" s="256"/>
      <c r="Y933" s="256"/>
      <c r="Z933" s="256"/>
      <c r="AA933" s="256"/>
      <c r="AB933" s="256"/>
    </row>
    <row r="934" spans="1:28" ht="14.25" customHeight="1" x14ac:dyDescent="0.2">
      <c r="A934" s="256"/>
      <c r="B934" s="274"/>
      <c r="C934" s="275"/>
      <c r="D934" s="274"/>
      <c r="E934" s="274"/>
      <c r="F934" s="274"/>
      <c r="G934" s="274"/>
      <c r="H934" s="274"/>
      <c r="I934" s="274"/>
      <c r="J934" s="256"/>
      <c r="K934" s="256"/>
      <c r="L934" s="256"/>
      <c r="M934" s="256"/>
      <c r="N934" s="256"/>
      <c r="O934" s="256"/>
      <c r="P934" s="256"/>
      <c r="Q934" s="273"/>
      <c r="R934" s="256"/>
      <c r="S934" s="256"/>
      <c r="T934" s="256"/>
      <c r="U934" s="256"/>
      <c r="V934" s="256"/>
      <c r="W934" s="256"/>
      <c r="X934" s="256"/>
      <c r="Y934" s="256"/>
      <c r="Z934" s="256"/>
      <c r="AA934" s="256"/>
      <c r="AB934" s="256"/>
    </row>
    <row r="935" spans="1:28" ht="14.25" customHeight="1" x14ac:dyDescent="0.2">
      <c r="A935" s="256"/>
      <c r="B935" s="274"/>
      <c r="C935" s="275"/>
      <c r="D935" s="274"/>
      <c r="E935" s="274"/>
      <c r="F935" s="274"/>
      <c r="G935" s="274"/>
      <c r="H935" s="274"/>
      <c r="I935" s="274"/>
      <c r="J935" s="256"/>
      <c r="K935" s="256"/>
      <c r="L935" s="256"/>
      <c r="M935" s="256"/>
      <c r="N935" s="256"/>
      <c r="O935" s="256"/>
      <c r="P935" s="256"/>
      <c r="Q935" s="273"/>
      <c r="R935" s="256"/>
      <c r="S935" s="256"/>
      <c r="T935" s="256"/>
      <c r="U935" s="256"/>
      <c r="V935" s="256"/>
      <c r="W935" s="256"/>
      <c r="X935" s="256"/>
      <c r="Y935" s="256"/>
      <c r="Z935" s="256"/>
      <c r="AA935" s="256"/>
      <c r="AB935" s="256"/>
    </row>
    <row r="936" spans="1:28" ht="14.25" customHeight="1" x14ac:dyDescent="0.2">
      <c r="A936" s="256"/>
      <c r="B936" s="274"/>
      <c r="C936" s="275"/>
      <c r="D936" s="274"/>
      <c r="E936" s="274"/>
      <c r="F936" s="274"/>
      <c r="G936" s="274"/>
      <c r="H936" s="274"/>
      <c r="I936" s="274"/>
      <c r="J936" s="256"/>
      <c r="K936" s="256"/>
      <c r="L936" s="256"/>
      <c r="M936" s="256"/>
      <c r="N936" s="256"/>
      <c r="O936" s="256"/>
      <c r="P936" s="256"/>
      <c r="Q936" s="273"/>
      <c r="R936" s="256"/>
      <c r="S936" s="256"/>
      <c r="T936" s="256"/>
      <c r="U936" s="256"/>
      <c r="V936" s="256"/>
      <c r="W936" s="256"/>
      <c r="X936" s="256"/>
      <c r="Y936" s="256"/>
      <c r="Z936" s="256"/>
      <c r="AA936" s="256"/>
      <c r="AB936" s="256"/>
    </row>
    <row r="937" spans="1:28" ht="14.25" customHeight="1" x14ac:dyDescent="0.2">
      <c r="A937" s="256"/>
      <c r="B937" s="274"/>
      <c r="C937" s="275"/>
      <c r="D937" s="274"/>
      <c r="E937" s="274"/>
      <c r="F937" s="274"/>
      <c r="G937" s="274"/>
      <c r="H937" s="274"/>
      <c r="I937" s="274"/>
      <c r="J937" s="256"/>
      <c r="K937" s="256"/>
      <c r="L937" s="256"/>
      <c r="M937" s="256"/>
      <c r="N937" s="256"/>
      <c r="O937" s="256"/>
      <c r="P937" s="256"/>
      <c r="Q937" s="273"/>
      <c r="R937" s="256"/>
      <c r="S937" s="256"/>
      <c r="T937" s="256"/>
      <c r="U937" s="256"/>
      <c r="V937" s="256"/>
      <c r="W937" s="256"/>
      <c r="X937" s="256"/>
      <c r="Y937" s="256"/>
      <c r="Z937" s="256"/>
      <c r="AA937" s="256"/>
      <c r="AB937" s="256"/>
    </row>
    <row r="938" spans="1:28" ht="14.25" customHeight="1" x14ac:dyDescent="0.2">
      <c r="A938" s="256"/>
      <c r="B938" s="274"/>
      <c r="C938" s="275"/>
      <c r="D938" s="274"/>
      <c r="E938" s="274"/>
      <c r="F938" s="274"/>
      <c r="G938" s="274"/>
      <c r="H938" s="274"/>
      <c r="I938" s="274"/>
      <c r="J938" s="256"/>
      <c r="K938" s="256"/>
      <c r="L938" s="256"/>
      <c r="M938" s="256"/>
      <c r="N938" s="256"/>
      <c r="O938" s="256"/>
      <c r="P938" s="256"/>
      <c r="Q938" s="273"/>
      <c r="R938" s="256"/>
      <c r="S938" s="256"/>
      <c r="T938" s="256"/>
      <c r="U938" s="256"/>
      <c r="V938" s="256"/>
      <c r="W938" s="256"/>
      <c r="X938" s="256"/>
      <c r="Y938" s="256"/>
      <c r="Z938" s="256"/>
      <c r="AA938" s="256"/>
      <c r="AB938" s="256"/>
    </row>
    <row r="939" spans="1:28" ht="14.25" customHeight="1" x14ac:dyDescent="0.2">
      <c r="A939" s="256"/>
      <c r="B939" s="274"/>
      <c r="C939" s="275"/>
      <c r="D939" s="274"/>
      <c r="E939" s="274"/>
      <c r="F939" s="274"/>
      <c r="G939" s="274"/>
      <c r="H939" s="274"/>
      <c r="I939" s="274"/>
      <c r="J939" s="256"/>
      <c r="K939" s="256"/>
      <c r="L939" s="256"/>
      <c r="M939" s="256"/>
      <c r="N939" s="256"/>
      <c r="O939" s="256"/>
      <c r="P939" s="256"/>
      <c r="Q939" s="273"/>
      <c r="R939" s="256"/>
      <c r="S939" s="256"/>
      <c r="T939" s="256"/>
      <c r="U939" s="256"/>
      <c r="V939" s="256"/>
      <c r="W939" s="256"/>
      <c r="X939" s="256"/>
      <c r="Y939" s="256"/>
      <c r="Z939" s="256"/>
      <c r="AA939" s="256"/>
      <c r="AB939" s="256"/>
    </row>
    <row r="940" spans="1:28" ht="14.25" customHeight="1" x14ac:dyDescent="0.2">
      <c r="A940" s="256"/>
      <c r="B940" s="274"/>
      <c r="C940" s="275"/>
      <c r="D940" s="274"/>
      <c r="E940" s="274"/>
      <c r="F940" s="274"/>
      <c r="G940" s="274"/>
      <c r="H940" s="274"/>
      <c r="I940" s="274"/>
      <c r="J940" s="256"/>
      <c r="K940" s="256"/>
      <c r="L940" s="256"/>
      <c r="M940" s="256"/>
      <c r="N940" s="256"/>
      <c r="O940" s="256"/>
      <c r="P940" s="256"/>
      <c r="Q940" s="273"/>
      <c r="R940" s="256"/>
      <c r="S940" s="256"/>
      <c r="T940" s="256"/>
      <c r="U940" s="256"/>
      <c r="V940" s="256"/>
      <c r="W940" s="256"/>
      <c r="X940" s="256"/>
      <c r="Y940" s="256"/>
      <c r="Z940" s="256"/>
      <c r="AA940" s="256"/>
      <c r="AB940" s="256"/>
    </row>
    <row r="941" spans="1:28" ht="14.25" customHeight="1" x14ac:dyDescent="0.2">
      <c r="A941" s="256"/>
      <c r="B941" s="274"/>
      <c r="C941" s="275"/>
      <c r="D941" s="274"/>
      <c r="E941" s="274"/>
      <c r="F941" s="274"/>
      <c r="G941" s="274"/>
      <c r="H941" s="274"/>
      <c r="I941" s="274"/>
      <c r="J941" s="256"/>
      <c r="K941" s="256"/>
      <c r="L941" s="256"/>
      <c r="M941" s="256"/>
      <c r="N941" s="256"/>
      <c r="O941" s="256"/>
      <c r="P941" s="256"/>
      <c r="Q941" s="273"/>
      <c r="R941" s="256"/>
      <c r="S941" s="256"/>
      <c r="T941" s="256"/>
      <c r="U941" s="256"/>
      <c r="V941" s="256"/>
      <c r="W941" s="256"/>
      <c r="X941" s="256"/>
      <c r="Y941" s="256"/>
      <c r="Z941" s="256"/>
      <c r="AA941" s="256"/>
      <c r="AB941" s="256"/>
    </row>
    <row r="942" spans="1:28" ht="14.25" customHeight="1" x14ac:dyDescent="0.2">
      <c r="A942" s="256"/>
      <c r="B942" s="274"/>
      <c r="C942" s="275"/>
      <c r="D942" s="274"/>
      <c r="E942" s="274"/>
      <c r="F942" s="274"/>
      <c r="G942" s="274"/>
      <c r="H942" s="274"/>
      <c r="I942" s="274"/>
      <c r="J942" s="256"/>
      <c r="K942" s="256"/>
      <c r="L942" s="256"/>
      <c r="M942" s="256"/>
      <c r="N942" s="256"/>
      <c r="O942" s="256"/>
      <c r="P942" s="256"/>
      <c r="Q942" s="273"/>
      <c r="R942" s="256"/>
      <c r="S942" s="256"/>
      <c r="T942" s="256"/>
      <c r="U942" s="256"/>
      <c r="V942" s="256"/>
      <c r="W942" s="256"/>
      <c r="X942" s="256"/>
      <c r="Y942" s="256"/>
      <c r="Z942" s="256"/>
      <c r="AA942" s="256"/>
      <c r="AB942" s="256"/>
    </row>
    <row r="943" spans="1:28" ht="14.25" customHeight="1" x14ac:dyDescent="0.2">
      <c r="A943" s="256"/>
      <c r="B943" s="274"/>
      <c r="C943" s="275"/>
      <c r="D943" s="274"/>
      <c r="E943" s="274"/>
      <c r="F943" s="274"/>
      <c r="G943" s="274"/>
      <c r="H943" s="274"/>
      <c r="I943" s="274"/>
      <c r="J943" s="256"/>
      <c r="K943" s="256"/>
      <c r="L943" s="256"/>
      <c r="M943" s="256"/>
      <c r="N943" s="256"/>
      <c r="O943" s="256"/>
      <c r="P943" s="256"/>
      <c r="Q943" s="273"/>
      <c r="R943" s="256"/>
      <c r="S943" s="256"/>
      <c r="T943" s="256"/>
      <c r="U943" s="256"/>
      <c r="V943" s="256"/>
      <c r="W943" s="256"/>
      <c r="X943" s="256"/>
      <c r="Y943" s="256"/>
      <c r="Z943" s="256"/>
      <c r="AA943" s="256"/>
      <c r="AB943" s="256"/>
    </row>
    <row r="944" spans="1:28" ht="14.25" customHeight="1" x14ac:dyDescent="0.2">
      <c r="A944" s="256"/>
      <c r="B944" s="274"/>
      <c r="C944" s="275"/>
      <c r="D944" s="274"/>
      <c r="E944" s="274"/>
      <c r="F944" s="274"/>
      <c r="G944" s="274"/>
      <c r="H944" s="274"/>
      <c r="I944" s="274"/>
      <c r="J944" s="256"/>
      <c r="K944" s="256"/>
      <c r="L944" s="256"/>
      <c r="M944" s="256"/>
      <c r="N944" s="256"/>
      <c r="O944" s="256"/>
      <c r="P944" s="256"/>
      <c r="Q944" s="273"/>
      <c r="R944" s="256"/>
      <c r="S944" s="256"/>
      <c r="T944" s="256"/>
      <c r="U944" s="256"/>
      <c r="V944" s="256"/>
      <c r="W944" s="256"/>
      <c r="X944" s="256"/>
      <c r="Y944" s="256"/>
      <c r="Z944" s="256"/>
      <c r="AA944" s="256"/>
      <c r="AB944" s="256"/>
    </row>
    <row r="945" spans="1:28" ht="14.25" customHeight="1" x14ac:dyDescent="0.2">
      <c r="A945" s="256"/>
      <c r="B945" s="274"/>
      <c r="C945" s="275"/>
      <c r="D945" s="274"/>
      <c r="E945" s="274"/>
      <c r="F945" s="274"/>
      <c r="G945" s="274"/>
      <c r="H945" s="274"/>
      <c r="I945" s="274"/>
      <c r="J945" s="256"/>
      <c r="K945" s="256"/>
      <c r="L945" s="256"/>
      <c r="M945" s="256"/>
      <c r="N945" s="256"/>
      <c r="O945" s="256"/>
      <c r="P945" s="256"/>
      <c r="Q945" s="273"/>
      <c r="R945" s="256"/>
      <c r="S945" s="256"/>
      <c r="T945" s="256"/>
      <c r="U945" s="256"/>
      <c r="V945" s="256"/>
      <c r="W945" s="256"/>
      <c r="X945" s="256"/>
      <c r="Y945" s="256"/>
      <c r="Z945" s="256"/>
      <c r="AA945" s="256"/>
      <c r="AB945" s="256"/>
    </row>
    <row r="946" spans="1:28" ht="14.25" customHeight="1" x14ac:dyDescent="0.2">
      <c r="A946" s="256"/>
      <c r="B946" s="274"/>
      <c r="C946" s="275"/>
      <c r="D946" s="274"/>
      <c r="E946" s="274"/>
      <c r="F946" s="274"/>
      <c r="G946" s="274"/>
      <c r="H946" s="274"/>
      <c r="I946" s="274"/>
      <c r="J946" s="256"/>
      <c r="K946" s="256"/>
      <c r="L946" s="256"/>
      <c r="M946" s="256"/>
      <c r="N946" s="256"/>
      <c r="O946" s="256"/>
      <c r="P946" s="256"/>
      <c r="Q946" s="273"/>
      <c r="R946" s="256"/>
      <c r="S946" s="256"/>
      <c r="T946" s="256"/>
      <c r="U946" s="256"/>
      <c r="V946" s="256"/>
      <c r="W946" s="256"/>
      <c r="X946" s="256"/>
      <c r="Y946" s="256"/>
      <c r="Z946" s="256"/>
      <c r="AA946" s="256"/>
      <c r="AB946" s="256"/>
    </row>
    <row r="947" spans="1:28" ht="14.25" customHeight="1" x14ac:dyDescent="0.2">
      <c r="A947" s="256"/>
      <c r="B947" s="274"/>
      <c r="C947" s="275"/>
      <c r="D947" s="274"/>
      <c r="E947" s="274"/>
      <c r="F947" s="274"/>
      <c r="G947" s="274"/>
      <c r="H947" s="274"/>
      <c r="I947" s="274"/>
      <c r="J947" s="256"/>
      <c r="K947" s="256"/>
      <c r="L947" s="256"/>
      <c r="M947" s="256"/>
      <c r="N947" s="256"/>
      <c r="O947" s="256"/>
      <c r="P947" s="256"/>
      <c r="Q947" s="273"/>
      <c r="R947" s="256"/>
      <c r="S947" s="256"/>
      <c r="T947" s="256"/>
      <c r="U947" s="256"/>
      <c r="V947" s="256"/>
      <c r="W947" s="256"/>
      <c r="X947" s="256"/>
      <c r="Y947" s="256"/>
      <c r="Z947" s="256"/>
      <c r="AA947" s="256"/>
      <c r="AB947" s="256"/>
    </row>
    <row r="948" spans="1:28" ht="14.25" customHeight="1" x14ac:dyDescent="0.2">
      <c r="A948" s="256"/>
      <c r="B948" s="274"/>
      <c r="C948" s="275"/>
      <c r="D948" s="274"/>
      <c r="E948" s="274"/>
      <c r="F948" s="274"/>
      <c r="G948" s="274"/>
      <c r="H948" s="274"/>
      <c r="I948" s="274"/>
      <c r="J948" s="256"/>
      <c r="K948" s="256"/>
      <c r="L948" s="256"/>
      <c r="M948" s="256"/>
      <c r="N948" s="256"/>
      <c r="O948" s="256"/>
      <c r="P948" s="256"/>
      <c r="Q948" s="273"/>
      <c r="R948" s="256"/>
      <c r="S948" s="256"/>
      <c r="T948" s="256"/>
      <c r="U948" s="256"/>
      <c r="V948" s="256"/>
      <c r="W948" s="256"/>
      <c r="X948" s="256"/>
      <c r="Y948" s="256"/>
      <c r="Z948" s="256"/>
      <c r="AA948" s="256"/>
      <c r="AB948" s="256"/>
    </row>
    <row r="949" spans="1:28" ht="14.25" customHeight="1" x14ac:dyDescent="0.2">
      <c r="A949" s="256"/>
      <c r="B949" s="274"/>
      <c r="C949" s="275"/>
      <c r="D949" s="274"/>
      <c r="E949" s="274"/>
      <c r="F949" s="274"/>
      <c r="G949" s="274"/>
      <c r="H949" s="274"/>
      <c r="I949" s="274"/>
      <c r="J949" s="256"/>
      <c r="K949" s="256"/>
      <c r="L949" s="256"/>
      <c r="M949" s="256"/>
      <c r="N949" s="256"/>
      <c r="O949" s="256"/>
      <c r="P949" s="256"/>
      <c r="Q949" s="273"/>
      <c r="R949" s="256"/>
      <c r="S949" s="256"/>
      <c r="T949" s="256"/>
      <c r="U949" s="256"/>
      <c r="V949" s="256"/>
      <c r="W949" s="256"/>
      <c r="X949" s="256"/>
      <c r="Y949" s="256"/>
      <c r="Z949" s="256"/>
      <c r="AA949" s="256"/>
      <c r="AB949" s="256"/>
    </row>
    <row r="950" spans="1:28" ht="14.25" customHeight="1" x14ac:dyDescent="0.2">
      <c r="A950" s="256"/>
      <c r="B950" s="274"/>
      <c r="C950" s="275"/>
      <c r="D950" s="274"/>
      <c r="E950" s="274"/>
      <c r="F950" s="274"/>
      <c r="G950" s="274"/>
      <c r="H950" s="274"/>
      <c r="I950" s="274"/>
      <c r="J950" s="256"/>
      <c r="K950" s="256"/>
      <c r="L950" s="256"/>
      <c r="M950" s="256"/>
      <c r="N950" s="256"/>
      <c r="O950" s="256"/>
      <c r="P950" s="256"/>
      <c r="Q950" s="273"/>
      <c r="R950" s="256"/>
      <c r="S950" s="256"/>
      <c r="T950" s="256"/>
      <c r="U950" s="256"/>
      <c r="V950" s="256"/>
      <c r="W950" s="256"/>
      <c r="X950" s="256"/>
      <c r="Y950" s="256"/>
      <c r="Z950" s="256"/>
      <c r="AA950" s="256"/>
      <c r="AB950" s="256"/>
    </row>
    <row r="951" spans="1:28" ht="14.25" customHeight="1" x14ac:dyDescent="0.2">
      <c r="A951" s="256"/>
      <c r="B951" s="274"/>
      <c r="C951" s="275"/>
      <c r="D951" s="274"/>
      <c r="E951" s="274"/>
      <c r="F951" s="274"/>
      <c r="G951" s="274"/>
      <c r="H951" s="274"/>
      <c r="I951" s="274"/>
      <c r="J951" s="256"/>
      <c r="K951" s="256"/>
      <c r="L951" s="256"/>
      <c r="M951" s="256"/>
      <c r="N951" s="256"/>
      <c r="O951" s="256"/>
      <c r="P951" s="256"/>
      <c r="Q951" s="273"/>
      <c r="R951" s="256"/>
      <c r="S951" s="256"/>
      <c r="T951" s="256"/>
      <c r="U951" s="256"/>
      <c r="V951" s="256"/>
      <c r="W951" s="256"/>
      <c r="X951" s="256"/>
      <c r="Y951" s="256"/>
      <c r="Z951" s="256"/>
      <c r="AA951" s="256"/>
      <c r="AB951" s="256"/>
    </row>
    <row r="952" spans="1:28" ht="14.25" customHeight="1" x14ac:dyDescent="0.2">
      <c r="A952" s="256"/>
      <c r="B952" s="274"/>
      <c r="C952" s="275"/>
      <c r="D952" s="274"/>
      <c r="E952" s="274"/>
      <c r="F952" s="274"/>
      <c r="G952" s="274"/>
      <c r="H952" s="274"/>
      <c r="I952" s="274"/>
      <c r="J952" s="256"/>
      <c r="K952" s="256"/>
      <c r="L952" s="256"/>
      <c r="M952" s="256"/>
      <c r="N952" s="256"/>
      <c r="O952" s="256"/>
      <c r="P952" s="256"/>
      <c r="Q952" s="273"/>
      <c r="R952" s="256"/>
      <c r="S952" s="256"/>
      <c r="T952" s="256"/>
      <c r="U952" s="256"/>
      <c r="V952" s="256"/>
      <c r="W952" s="256"/>
      <c r="X952" s="256"/>
      <c r="Y952" s="256"/>
      <c r="Z952" s="256"/>
      <c r="AA952" s="256"/>
      <c r="AB952" s="256"/>
    </row>
    <row r="953" spans="1:28" ht="14.25" customHeight="1" x14ac:dyDescent="0.2">
      <c r="A953" s="256"/>
      <c r="B953" s="274"/>
      <c r="C953" s="275"/>
      <c r="D953" s="274"/>
      <c r="E953" s="274"/>
      <c r="F953" s="274"/>
      <c r="G953" s="274"/>
      <c r="H953" s="274"/>
      <c r="I953" s="274"/>
      <c r="J953" s="256"/>
      <c r="K953" s="256"/>
      <c r="L953" s="256"/>
      <c r="M953" s="256"/>
      <c r="N953" s="256"/>
      <c r="O953" s="256"/>
      <c r="P953" s="256"/>
      <c r="Q953" s="273"/>
      <c r="R953" s="256"/>
      <c r="S953" s="256"/>
      <c r="T953" s="256"/>
      <c r="U953" s="256"/>
      <c r="V953" s="256"/>
      <c r="W953" s="256"/>
      <c r="X953" s="256"/>
      <c r="Y953" s="256"/>
      <c r="Z953" s="256"/>
      <c r="AA953" s="256"/>
      <c r="AB953" s="256"/>
    </row>
    <row r="954" spans="1:28" ht="14.25" customHeight="1" x14ac:dyDescent="0.2">
      <c r="A954" s="256"/>
      <c r="B954" s="274"/>
      <c r="C954" s="275"/>
      <c r="D954" s="274"/>
      <c r="E954" s="274"/>
      <c r="F954" s="274"/>
      <c r="G954" s="274"/>
      <c r="H954" s="274"/>
      <c r="I954" s="274"/>
      <c r="J954" s="256"/>
      <c r="K954" s="256"/>
      <c r="L954" s="256"/>
      <c r="M954" s="256"/>
      <c r="N954" s="256"/>
      <c r="O954" s="256"/>
      <c r="P954" s="256"/>
      <c r="Q954" s="273"/>
      <c r="R954" s="256"/>
      <c r="S954" s="256"/>
      <c r="T954" s="256"/>
      <c r="U954" s="256"/>
      <c r="V954" s="256"/>
      <c r="W954" s="256"/>
      <c r="X954" s="256"/>
      <c r="Y954" s="256"/>
      <c r="Z954" s="256"/>
      <c r="AA954" s="256"/>
      <c r="AB954" s="256"/>
    </row>
    <row r="955" spans="1:28" ht="14.25" customHeight="1" x14ac:dyDescent="0.2">
      <c r="A955" s="256"/>
      <c r="B955" s="274"/>
      <c r="C955" s="275"/>
      <c r="D955" s="274"/>
      <c r="E955" s="274"/>
      <c r="F955" s="274"/>
      <c r="G955" s="274"/>
      <c r="H955" s="274"/>
      <c r="I955" s="274"/>
      <c r="J955" s="256"/>
      <c r="K955" s="256"/>
      <c r="L955" s="256"/>
      <c r="M955" s="256"/>
      <c r="N955" s="256"/>
      <c r="O955" s="256"/>
      <c r="P955" s="256"/>
      <c r="Q955" s="273"/>
      <c r="R955" s="256"/>
      <c r="S955" s="256"/>
      <c r="T955" s="256"/>
      <c r="U955" s="256"/>
      <c r="V955" s="256"/>
      <c r="W955" s="256"/>
      <c r="X955" s="256"/>
      <c r="Y955" s="256"/>
      <c r="Z955" s="256"/>
      <c r="AA955" s="256"/>
      <c r="AB955" s="256"/>
    </row>
    <row r="956" spans="1:28" ht="14.25" customHeight="1" x14ac:dyDescent="0.2">
      <c r="A956" s="256"/>
      <c r="B956" s="274"/>
      <c r="C956" s="275"/>
      <c r="D956" s="274"/>
      <c r="E956" s="274"/>
      <c r="F956" s="274"/>
      <c r="G956" s="274"/>
      <c r="H956" s="274"/>
      <c r="I956" s="274"/>
      <c r="J956" s="256"/>
      <c r="K956" s="256"/>
      <c r="L956" s="256"/>
      <c r="M956" s="256"/>
      <c r="N956" s="256"/>
      <c r="O956" s="256"/>
      <c r="P956" s="256"/>
      <c r="Q956" s="273"/>
      <c r="R956" s="256"/>
      <c r="S956" s="256"/>
      <c r="T956" s="256"/>
      <c r="U956" s="256"/>
      <c r="V956" s="256"/>
      <c r="W956" s="256"/>
      <c r="X956" s="256"/>
      <c r="Y956" s="256"/>
      <c r="Z956" s="256"/>
      <c r="AA956" s="256"/>
      <c r="AB956" s="256"/>
    </row>
    <row r="957" spans="1:28" ht="14.25" customHeight="1" x14ac:dyDescent="0.2">
      <c r="A957" s="256"/>
      <c r="B957" s="274"/>
      <c r="C957" s="275"/>
      <c r="D957" s="274"/>
      <c r="E957" s="274"/>
      <c r="F957" s="274"/>
      <c r="G957" s="274"/>
      <c r="H957" s="274"/>
      <c r="I957" s="274"/>
      <c r="J957" s="256"/>
      <c r="K957" s="256"/>
      <c r="L957" s="256"/>
      <c r="M957" s="256"/>
      <c r="N957" s="256"/>
      <c r="O957" s="256"/>
      <c r="P957" s="256"/>
      <c r="Q957" s="273"/>
      <c r="R957" s="256"/>
      <c r="S957" s="256"/>
      <c r="T957" s="256"/>
      <c r="U957" s="256"/>
      <c r="V957" s="256"/>
      <c r="W957" s="256"/>
      <c r="X957" s="256"/>
      <c r="Y957" s="256"/>
      <c r="Z957" s="256"/>
      <c r="AA957" s="256"/>
      <c r="AB957" s="256"/>
    </row>
    <row r="958" spans="1:28" ht="14.25" customHeight="1" x14ac:dyDescent="0.2">
      <c r="A958" s="256"/>
      <c r="B958" s="274"/>
      <c r="C958" s="275"/>
      <c r="D958" s="274"/>
      <c r="E958" s="274"/>
      <c r="F958" s="274"/>
      <c r="G958" s="274"/>
      <c r="H958" s="274"/>
      <c r="I958" s="274"/>
      <c r="J958" s="256"/>
      <c r="K958" s="256"/>
      <c r="L958" s="256"/>
      <c r="M958" s="256"/>
      <c r="N958" s="256"/>
      <c r="O958" s="256"/>
      <c r="P958" s="256"/>
      <c r="Q958" s="273"/>
      <c r="R958" s="256"/>
      <c r="S958" s="256"/>
      <c r="T958" s="256"/>
      <c r="U958" s="256"/>
      <c r="V958" s="256"/>
      <c r="W958" s="256"/>
      <c r="X958" s="256"/>
      <c r="Y958" s="256"/>
      <c r="Z958" s="256"/>
      <c r="AA958" s="256"/>
      <c r="AB958" s="256"/>
    </row>
    <row r="959" spans="1:28" ht="14.25" customHeight="1" x14ac:dyDescent="0.2">
      <c r="A959" s="256"/>
      <c r="B959" s="274"/>
      <c r="C959" s="275"/>
      <c r="D959" s="274"/>
      <c r="E959" s="274"/>
      <c r="F959" s="274"/>
      <c r="G959" s="274"/>
      <c r="H959" s="274"/>
      <c r="I959" s="274"/>
      <c r="J959" s="256"/>
      <c r="K959" s="256"/>
      <c r="L959" s="256"/>
      <c r="M959" s="256"/>
      <c r="N959" s="256"/>
      <c r="O959" s="256"/>
      <c r="P959" s="256"/>
      <c r="Q959" s="273"/>
      <c r="R959" s="256"/>
      <c r="S959" s="256"/>
      <c r="T959" s="256"/>
      <c r="U959" s="256"/>
      <c r="V959" s="256"/>
      <c r="W959" s="256"/>
      <c r="X959" s="256"/>
      <c r="Y959" s="256"/>
      <c r="Z959" s="256"/>
      <c r="AA959" s="256"/>
      <c r="AB959" s="256"/>
    </row>
    <row r="960" spans="1:28" ht="14.25" customHeight="1" x14ac:dyDescent="0.2">
      <c r="A960" s="256"/>
      <c r="B960" s="274"/>
      <c r="C960" s="275"/>
      <c r="D960" s="274"/>
      <c r="E960" s="274"/>
      <c r="F960" s="274"/>
      <c r="G960" s="274"/>
      <c r="H960" s="274"/>
      <c r="I960" s="274"/>
      <c r="J960" s="256"/>
      <c r="K960" s="256"/>
      <c r="L960" s="256"/>
      <c r="M960" s="256"/>
      <c r="N960" s="256"/>
      <c r="O960" s="256"/>
      <c r="P960" s="256"/>
      <c r="Q960" s="273"/>
      <c r="R960" s="256"/>
      <c r="S960" s="256"/>
      <c r="T960" s="256"/>
      <c r="U960" s="256"/>
      <c r="V960" s="256"/>
      <c r="W960" s="256"/>
      <c r="X960" s="256"/>
      <c r="Y960" s="256"/>
      <c r="Z960" s="256"/>
      <c r="AA960" s="256"/>
      <c r="AB960" s="256"/>
    </row>
    <row r="961" spans="1:28" ht="14.25" customHeight="1" x14ac:dyDescent="0.2">
      <c r="A961" s="256"/>
      <c r="B961" s="274"/>
      <c r="C961" s="275"/>
      <c r="D961" s="274"/>
      <c r="E961" s="274"/>
      <c r="F961" s="274"/>
      <c r="G961" s="274"/>
      <c r="H961" s="274"/>
      <c r="I961" s="274"/>
      <c r="J961" s="256"/>
      <c r="K961" s="256"/>
      <c r="L961" s="256"/>
      <c r="M961" s="256"/>
      <c r="N961" s="256"/>
      <c r="O961" s="256"/>
      <c r="P961" s="256"/>
      <c r="Q961" s="273"/>
      <c r="R961" s="256"/>
      <c r="S961" s="256"/>
      <c r="T961" s="256"/>
      <c r="U961" s="256"/>
      <c r="V961" s="256"/>
      <c r="W961" s="256"/>
      <c r="X961" s="256"/>
      <c r="Y961" s="256"/>
      <c r="Z961" s="256"/>
      <c r="AA961" s="256"/>
      <c r="AB961" s="256"/>
    </row>
    <row r="962" spans="1:28" ht="14.25" customHeight="1" x14ac:dyDescent="0.2">
      <c r="A962" s="256"/>
      <c r="B962" s="274"/>
      <c r="C962" s="275"/>
      <c r="D962" s="274"/>
      <c r="E962" s="274"/>
      <c r="F962" s="274"/>
      <c r="G962" s="274"/>
      <c r="H962" s="274"/>
      <c r="I962" s="274"/>
      <c r="J962" s="256"/>
      <c r="K962" s="256"/>
      <c r="L962" s="256"/>
      <c r="M962" s="256"/>
      <c r="N962" s="256"/>
      <c r="O962" s="256"/>
      <c r="P962" s="256"/>
      <c r="Q962" s="273"/>
      <c r="R962" s="256"/>
      <c r="S962" s="256"/>
      <c r="T962" s="256"/>
      <c r="U962" s="256"/>
      <c r="V962" s="256"/>
      <c r="W962" s="256"/>
      <c r="X962" s="256"/>
      <c r="Y962" s="256"/>
      <c r="Z962" s="256"/>
      <c r="AA962" s="256"/>
      <c r="AB962" s="256"/>
    </row>
    <row r="963" spans="1:28" ht="14.25" customHeight="1" x14ac:dyDescent="0.2">
      <c r="A963" s="256"/>
      <c r="B963" s="274"/>
      <c r="C963" s="275"/>
      <c r="D963" s="274"/>
      <c r="E963" s="274"/>
      <c r="F963" s="274"/>
      <c r="G963" s="274"/>
      <c r="H963" s="274"/>
      <c r="I963" s="274"/>
      <c r="J963" s="256"/>
      <c r="K963" s="256"/>
      <c r="L963" s="256"/>
      <c r="M963" s="256"/>
      <c r="N963" s="256"/>
      <c r="O963" s="256"/>
      <c r="P963" s="256"/>
      <c r="Q963" s="273"/>
      <c r="R963" s="256"/>
      <c r="S963" s="256"/>
      <c r="T963" s="256"/>
      <c r="U963" s="256"/>
      <c r="V963" s="256"/>
      <c r="W963" s="256"/>
      <c r="X963" s="256"/>
      <c r="Y963" s="256"/>
      <c r="Z963" s="256"/>
      <c r="AA963" s="256"/>
      <c r="AB963" s="256"/>
    </row>
    <row r="964" spans="1:28" ht="14.25" customHeight="1" x14ac:dyDescent="0.2">
      <c r="A964" s="256"/>
      <c r="B964" s="274"/>
      <c r="C964" s="275"/>
      <c r="D964" s="274"/>
      <c r="E964" s="274"/>
      <c r="F964" s="274"/>
      <c r="G964" s="274"/>
      <c r="H964" s="274"/>
      <c r="I964" s="274"/>
      <c r="J964" s="256"/>
      <c r="K964" s="256"/>
      <c r="L964" s="256"/>
      <c r="M964" s="256"/>
      <c r="N964" s="256"/>
      <c r="O964" s="256"/>
      <c r="P964" s="256"/>
      <c r="Q964" s="273"/>
      <c r="R964" s="256"/>
      <c r="S964" s="256"/>
      <c r="T964" s="256"/>
      <c r="U964" s="256"/>
      <c r="V964" s="256"/>
      <c r="W964" s="256"/>
      <c r="X964" s="256"/>
      <c r="Y964" s="256"/>
      <c r="Z964" s="256"/>
      <c r="AA964" s="256"/>
      <c r="AB964" s="256"/>
    </row>
    <row r="965" spans="1:28" ht="14.25" customHeight="1" x14ac:dyDescent="0.2">
      <c r="A965" s="256"/>
      <c r="B965" s="274"/>
      <c r="C965" s="275"/>
      <c r="D965" s="274"/>
      <c r="E965" s="274"/>
      <c r="F965" s="274"/>
      <c r="G965" s="274"/>
      <c r="H965" s="274"/>
      <c r="I965" s="274"/>
      <c r="J965" s="256"/>
      <c r="K965" s="256"/>
      <c r="L965" s="256"/>
      <c r="M965" s="256"/>
      <c r="N965" s="256"/>
      <c r="O965" s="256"/>
      <c r="P965" s="256"/>
      <c r="Q965" s="273"/>
      <c r="R965" s="256"/>
      <c r="S965" s="256"/>
      <c r="T965" s="256"/>
      <c r="U965" s="256"/>
      <c r="V965" s="256"/>
      <c r="W965" s="256"/>
      <c r="X965" s="256"/>
      <c r="Y965" s="256"/>
      <c r="Z965" s="256"/>
      <c r="AA965" s="256"/>
      <c r="AB965" s="256"/>
    </row>
    <row r="966" spans="1:28" ht="14.25" customHeight="1" x14ac:dyDescent="0.2">
      <c r="A966" s="256"/>
      <c r="B966" s="274"/>
      <c r="C966" s="275"/>
      <c r="D966" s="274"/>
      <c r="E966" s="274"/>
      <c r="F966" s="274"/>
      <c r="G966" s="274"/>
      <c r="H966" s="274"/>
      <c r="I966" s="274"/>
      <c r="J966" s="256"/>
      <c r="K966" s="256"/>
      <c r="L966" s="256"/>
      <c r="M966" s="256"/>
      <c r="N966" s="256"/>
      <c r="O966" s="256"/>
      <c r="P966" s="256"/>
      <c r="Q966" s="273"/>
      <c r="R966" s="256"/>
      <c r="S966" s="256"/>
      <c r="T966" s="256"/>
      <c r="U966" s="256"/>
      <c r="V966" s="256"/>
      <c r="W966" s="256"/>
      <c r="X966" s="256"/>
      <c r="Y966" s="256"/>
      <c r="Z966" s="256"/>
      <c r="AA966" s="256"/>
      <c r="AB966" s="256"/>
    </row>
    <row r="967" spans="1:28" ht="14.25" customHeight="1" x14ac:dyDescent="0.2">
      <c r="A967" s="256"/>
      <c r="B967" s="274"/>
      <c r="C967" s="275"/>
      <c r="D967" s="274"/>
      <c r="E967" s="274"/>
      <c r="F967" s="274"/>
      <c r="G967" s="274"/>
      <c r="H967" s="274"/>
      <c r="I967" s="274"/>
      <c r="J967" s="256"/>
      <c r="K967" s="256"/>
      <c r="L967" s="256"/>
      <c r="M967" s="256"/>
      <c r="N967" s="256"/>
      <c r="O967" s="256"/>
      <c r="P967" s="256"/>
      <c r="Q967" s="273"/>
      <c r="R967" s="256"/>
      <c r="S967" s="256"/>
      <c r="T967" s="256"/>
      <c r="U967" s="256"/>
      <c r="V967" s="256"/>
      <c r="W967" s="256"/>
      <c r="X967" s="256"/>
      <c r="Y967" s="256"/>
      <c r="Z967" s="256"/>
      <c r="AA967" s="256"/>
      <c r="AB967" s="256"/>
    </row>
    <row r="968" spans="1:28" ht="14.25" customHeight="1" x14ac:dyDescent="0.2">
      <c r="A968" s="256"/>
      <c r="B968" s="274"/>
      <c r="C968" s="275"/>
      <c r="D968" s="274"/>
      <c r="E968" s="274"/>
      <c r="F968" s="274"/>
      <c r="G968" s="274"/>
      <c r="H968" s="274"/>
      <c r="I968" s="274"/>
      <c r="J968" s="256"/>
      <c r="K968" s="256"/>
      <c r="L968" s="256"/>
      <c r="M968" s="256"/>
      <c r="N968" s="256"/>
      <c r="O968" s="256"/>
      <c r="P968" s="256"/>
      <c r="Q968" s="273"/>
      <c r="R968" s="256"/>
      <c r="S968" s="256"/>
      <c r="T968" s="256"/>
      <c r="U968" s="256"/>
      <c r="V968" s="256"/>
      <c r="W968" s="256"/>
      <c r="X968" s="256"/>
      <c r="Y968" s="256"/>
      <c r="Z968" s="256"/>
      <c r="AA968" s="256"/>
      <c r="AB968" s="256"/>
    </row>
    <row r="969" spans="1:28" ht="14.25" customHeight="1" x14ac:dyDescent="0.2">
      <c r="A969" s="256"/>
      <c r="B969" s="274"/>
      <c r="C969" s="275"/>
      <c r="D969" s="274"/>
      <c r="E969" s="274"/>
      <c r="F969" s="274"/>
      <c r="G969" s="274"/>
      <c r="H969" s="274"/>
      <c r="I969" s="274"/>
      <c r="J969" s="256"/>
      <c r="K969" s="256"/>
      <c r="L969" s="256"/>
      <c r="M969" s="256"/>
      <c r="N969" s="256"/>
      <c r="O969" s="256"/>
      <c r="P969" s="256"/>
      <c r="Q969" s="273"/>
      <c r="R969" s="256"/>
      <c r="S969" s="256"/>
      <c r="T969" s="256"/>
      <c r="U969" s="256"/>
      <c r="V969" s="256"/>
      <c r="W969" s="256"/>
      <c r="X969" s="256"/>
      <c r="Y969" s="256"/>
      <c r="Z969" s="256"/>
      <c r="AA969" s="256"/>
      <c r="AB969" s="256"/>
    </row>
    <row r="970" spans="1:28" ht="14.25" customHeight="1" x14ac:dyDescent="0.2">
      <c r="A970" s="256"/>
      <c r="B970" s="274"/>
      <c r="C970" s="275"/>
      <c r="D970" s="274"/>
      <c r="E970" s="274"/>
      <c r="F970" s="274"/>
      <c r="G970" s="274"/>
      <c r="H970" s="274"/>
      <c r="I970" s="274"/>
      <c r="J970" s="256"/>
      <c r="K970" s="256"/>
      <c r="L970" s="256"/>
      <c r="M970" s="256"/>
      <c r="N970" s="256"/>
      <c r="O970" s="256"/>
      <c r="P970" s="256"/>
      <c r="Q970" s="273"/>
      <c r="R970" s="256"/>
      <c r="S970" s="256"/>
      <c r="T970" s="256"/>
      <c r="U970" s="256"/>
      <c r="V970" s="256"/>
      <c r="W970" s="256"/>
      <c r="X970" s="256"/>
      <c r="Y970" s="256"/>
      <c r="Z970" s="256"/>
      <c r="AA970" s="256"/>
      <c r="AB970" s="256"/>
    </row>
    <row r="971" spans="1:28" ht="14.25" customHeight="1" x14ac:dyDescent="0.2">
      <c r="A971" s="256"/>
      <c r="B971" s="274"/>
      <c r="C971" s="275"/>
      <c r="D971" s="274"/>
      <c r="E971" s="274"/>
      <c r="F971" s="274"/>
      <c r="G971" s="274"/>
      <c r="H971" s="274"/>
      <c r="I971" s="274"/>
      <c r="J971" s="256"/>
      <c r="K971" s="256"/>
      <c r="L971" s="256"/>
      <c r="M971" s="256"/>
      <c r="N971" s="256"/>
      <c r="O971" s="256"/>
      <c r="P971" s="256"/>
      <c r="Q971" s="273"/>
      <c r="R971" s="256"/>
      <c r="S971" s="256"/>
      <c r="T971" s="256"/>
      <c r="U971" s="256"/>
      <c r="V971" s="256"/>
      <c r="W971" s="256"/>
      <c r="X971" s="256"/>
      <c r="Y971" s="256"/>
      <c r="Z971" s="256"/>
      <c r="AA971" s="256"/>
      <c r="AB971" s="256"/>
    </row>
    <row r="972" spans="1:28" ht="14.25" customHeight="1" x14ac:dyDescent="0.2">
      <c r="A972" s="256"/>
      <c r="B972" s="274"/>
      <c r="C972" s="275"/>
      <c r="D972" s="274"/>
      <c r="E972" s="274"/>
      <c r="F972" s="274"/>
      <c r="G972" s="274"/>
      <c r="H972" s="274"/>
      <c r="I972" s="274"/>
      <c r="J972" s="256"/>
      <c r="K972" s="256"/>
      <c r="L972" s="256"/>
      <c r="M972" s="256"/>
      <c r="N972" s="256"/>
      <c r="O972" s="256"/>
      <c r="P972" s="256"/>
      <c r="Q972" s="273"/>
      <c r="R972" s="256"/>
      <c r="S972" s="256"/>
      <c r="T972" s="256"/>
      <c r="U972" s="256"/>
      <c r="V972" s="256"/>
      <c r="W972" s="256"/>
      <c r="X972" s="256"/>
      <c r="Y972" s="256"/>
      <c r="Z972" s="256"/>
      <c r="AA972" s="256"/>
      <c r="AB972" s="256"/>
    </row>
    <row r="973" spans="1:28" ht="14.25" customHeight="1" x14ac:dyDescent="0.2">
      <c r="A973" s="256"/>
      <c r="B973" s="274"/>
      <c r="C973" s="275"/>
      <c r="D973" s="274"/>
      <c r="E973" s="274"/>
      <c r="F973" s="274"/>
      <c r="G973" s="274"/>
      <c r="H973" s="274"/>
      <c r="I973" s="274"/>
      <c r="J973" s="256"/>
      <c r="K973" s="256"/>
      <c r="L973" s="256"/>
      <c r="M973" s="256"/>
      <c r="N973" s="256"/>
      <c r="O973" s="256"/>
      <c r="P973" s="256"/>
      <c r="Q973" s="273"/>
      <c r="R973" s="256"/>
      <c r="S973" s="256"/>
      <c r="T973" s="256"/>
      <c r="U973" s="256"/>
      <c r="V973" s="256"/>
      <c r="W973" s="256"/>
      <c r="X973" s="256"/>
      <c r="Y973" s="256"/>
      <c r="Z973" s="256"/>
      <c r="AA973" s="256"/>
      <c r="AB973" s="256"/>
    </row>
    <row r="974" spans="1:28" ht="14.25" customHeight="1" x14ac:dyDescent="0.2">
      <c r="A974" s="256"/>
      <c r="B974" s="274"/>
      <c r="C974" s="275"/>
      <c r="D974" s="274"/>
      <c r="E974" s="274"/>
      <c r="F974" s="274"/>
      <c r="G974" s="274"/>
      <c r="H974" s="274"/>
      <c r="I974" s="274"/>
      <c r="J974" s="256"/>
      <c r="K974" s="256"/>
      <c r="L974" s="256"/>
      <c r="M974" s="256"/>
      <c r="N974" s="256"/>
      <c r="O974" s="256"/>
      <c r="P974" s="256"/>
      <c r="Q974" s="273"/>
      <c r="R974" s="256"/>
      <c r="S974" s="256"/>
      <c r="T974" s="256"/>
      <c r="U974" s="256"/>
      <c r="V974" s="256"/>
      <c r="W974" s="256"/>
      <c r="X974" s="256"/>
      <c r="Y974" s="256"/>
      <c r="Z974" s="256"/>
      <c r="AA974" s="256"/>
      <c r="AB974" s="256"/>
    </row>
    <row r="975" spans="1:28" ht="14.25" customHeight="1" x14ac:dyDescent="0.2">
      <c r="A975" s="256"/>
      <c r="B975" s="274"/>
      <c r="C975" s="275"/>
      <c r="D975" s="274"/>
      <c r="E975" s="274"/>
      <c r="F975" s="274"/>
      <c r="G975" s="274"/>
      <c r="H975" s="274"/>
      <c r="I975" s="274"/>
      <c r="J975" s="256"/>
      <c r="K975" s="256"/>
      <c r="L975" s="256"/>
      <c r="M975" s="256"/>
      <c r="N975" s="256"/>
      <c r="O975" s="256"/>
      <c r="P975" s="256"/>
      <c r="Q975" s="273"/>
      <c r="R975" s="256"/>
      <c r="S975" s="256"/>
      <c r="T975" s="256"/>
      <c r="U975" s="256"/>
      <c r="V975" s="256"/>
      <c r="W975" s="256"/>
      <c r="X975" s="256"/>
      <c r="Y975" s="256"/>
      <c r="Z975" s="256"/>
      <c r="AA975" s="256"/>
      <c r="AB975" s="256"/>
    </row>
    <row r="976" spans="1:28" ht="14.25" customHeight="1" x14ac:dyDescent="0.2">
      <c r="A976" s="256"/>
      <c r="B976" s="274"/>
      <c r="C976" s="275"/>
      <c r="D976" s="274"/>
      <c r="E976" s="274"/>
      <c r="F976" s="274"/>
      <c r="G976" s="274"/>
      <c r="H976" s="274"/>
      <c r="I976" s="274"/>
      <c r="J976" s="256"/>
      <c r="K976" s="256"/>
      <c r="L976" s="256"/>
      <c r="M976" s="256"/>
      <c r="N976" s="256"/>
      <c r="O976" s="256"/>
      <c r="P976" s="256"/>
      <c r="Q976" s="273"/>
      <c r="R976" s="256"/>
      <c r="S976" s="256"/>
      <c r="T976" s="256"/>
      <c r="U976" s="256"/>
      <c r="V976" s="256"/>
      <c r="W976" s="256"/>
      <c r="X976" s="256"/>
      <c r="Y976" s="256"/>
      <c r="Z976" s="256"/>
      <c r="AA976" s="256"/>
      <c r="AB976" s="256"/>
    </row>
    <row r="977" spans="1:28" ht="14.25" customHeight="1" x14ac:dyDescent="0.2">
      <c r="A977" s="256"/>
      <c r="B977" s="274"/>
      <c r="C977" s="275"/>
      <c r="D977" s="274"/>
      <c r="E977" s="274"/>
      <c r="F977" s="274"/>
      <c r="G977" s="274"/>
      <c r="H977" s="274"/>
      <c r="I977" s="274"/>
      <c r="J977" s="256"/>
      <c r="K977" s="256"/>
      <c r="L977" s="256"/>
      <c r="M977" s="256"/>
      <c r="N977" s="256"/>
      <c r="O977" s="256"/>
      <c r="P977" s="256"/>
      <c r="Q977" s="273"/>
      <c r="R977" s="256"/>
      <c r="S977" s="256"/>
      <c r="T977" s="256"/>
      <c r="U977" s="256"/>
      <c r="V977" s="256"/>
      <c r="W977" s="256"/>
      <c r="X977" s="256"/>
      <c r="Y977" s="256"/>
      <c r="Z977" s="256"/>
      <c r="AA977" s="256"/>
      <c r="AB977" s="256"/>
    </row>
    <row r="978" spans="1:28" ht="14.25" customHeight="1" x14ac:dyDescent="0.2">
      <c r="A978" s="256"/>
      <c r="B978" s="274"/>
      <c r="C978" s="275"/>
      <c r="D978" s="274"/>
      <c r="E978" s="274"/>
      <c r="F978" s="274"/>
      <c r="G978" s="274"/>
      <c r="H978" s="274"/>
      <c r="I978" s="274"/>
      <c r="J978" s="256"/>
      <c r="K978" s="256"/>
      <c r="L978" s="256"/>
      <c r="M978" s="256"/>
      <c r="N978" s="256"/>
      <c r="O978" s="256"/>
      <c r="P978" s="256"/>
      <c r="Q978" s="273"/>
      <c r="R978" s="256"/>
      <c r="S978" s="256"/>
      <c r="T978" s="256"/>
      <c r="U978" s="256"/>
      <c r="V978" s="256"/>
      <c r="W978" s="256"/>
      <c r="X978" s="256"/>
      <c r="Y978" s="256"/>
      <c r="Z978" s="256"/>
      <c r="AA978" s="256"/>
      <c r="AB978" s="256"/>
    </row>
    <row r="979" spans="1:28" ht="14.25" customHeight="1" x14ac:dyDescent="0.2">
      <c r="A979" s="256"/>
      <c r="B979" s="274"/>
      <c r="C979" s="275"/>
      <c r="D979" s="274"/>
      <c r="E979" s="274"/>
      <c r="F979" s="274"/>
      <c r="G979" s="274"/>
      <c r="H979" s="274"/>
      <c r="I979" s="274"/>
      <c r="J979" s="256"/>
      <c r="K979" s="256"/>
      <c r="L979" s="256"/>
      <c r="M979" s="256"/>
      <c r="N979" s="256"/>
      <c r="O979" s="256"/>
      <c r="P979" s="256"/>
      <c r="Q979" s="273"/>
      <c r="R979" s="256"/>
      <c r="S979" s="256"/>
      <c r="T979" s="256"/>
      <c r="U979" s="256"/>
      <c r="V979" s="256"/>
      <c r="W979" s="256"/>
      <c r="X979" s="256"/>
      <c r="Y979" s="256"/>
      <c r="Z979" s="256"/>
      <c r="AA979" s="256"/>
      <c r="AB979" s="256"/>
    </row>
    <row r="980" spans="1:28" ht="14.25" customHeight="1" x14ac:dyDescent="0.2">
      <c r="A980" s="256"/>
      <c r="B980" s="274"/>
      <c r="C980" s="275"/>
      <c r="D980" s="274"/>
      <c r="E980" s="274"/>
      <c r="F980" s="274"/>
      <c r="G980" s="274"/>
      <c r="H980" s="274"/>
      <c r="I980" s="274"/>
      <c r="J980" s="256"/>
      <c r="K980" s="256"/>
      <c r="L980" s="256"/>
      <c r="M980" s="256"/>
      <c r="N980" s="256"/>
      <c r="O980" s="256"/>
      <c r="P980" s="256"/>
      <c r="Q980" s="273"/>
      <c r="R980" s="256"/>
      <c r="S980" s="256"/>
      <c r="T980" s="256"/>
      <c r="U980" s="256"/>
      <c r="V980" s="256"/>
      <c r="W980" s="256"/>
      <c r="X980" s="256"/>
      <c r="Y980" s="256"/>
      <c r="Z980" s="256"/>
      <c r="AA980" s="256"/>
      <c r="AB980" s="256"/>
    </row>
    <row r="981" spans="1:28" ht="14.25" customHeight="1" x14ac:dyDescent="0.2">
      <c r="A981" s="256"/>
      <c r="B981" s="274"/>
      <c r="C981" s="275"/>
      <c r="D981" s="274"/>
      <c r="E981" s="274"/>
      <c r="F981" s="274"/>
      <c r="G981" s="274"/>
      <c r="H981" s="274"/>
      <c r="I981" s="274"/>
      <c r="J981" s="256"/>
      <c r="K981" s="256"/>
      <c r="L981" s="256"/>
      <c r="M981" s="256"/>
      <c r="N981" s="256"/>
      <c r="O981" s="256"/>
      <c r="P981" s="256"/>
      <c r="Q981" s="273"/>
      <c r="R981" s="256"/>
      <c r="S981" s="256"/>
      <c r="T981" s="256"/>
      <c r="U981" s="256"/>
      <c r="V981" s="256"/>
      <c r="W981" s="256"/>
      <c r="X981" s="256"/>
      <c r="Y981" s="256"/>
      <c r="Z981" s="256"/>
      <c r="AA981" s="256"/>
      <c r="AB981" s="256"/>
    </row>
    <row r="982" spans="1:28" ht="14.25" customHeight="1" x14ac:dyDescent="0.2">
      <c r="A982" s="256"/>
      <c r="B982" s="274"/>
      <c r="C982" s="275"/>
      <c r="D982" s="274"/>
      <c r="E982" s="274"/>
      <c r="F982" s="274"/>
      <c r="G982" s="274"/>
      <c r="H982" s="274"/>
      <c r="I982" s="274"/>
      <c r="J982" s="256"/>
      <c r="K982" s="256"/>
      <c r="L982" s="256"/>
      <c r="M982" s="256"/>
      <c r="N982" s="256"/>
      <c r="O982" s="256"/>
      <c r="P982" s="256"/>
      <c r="Q982" s="273"/>
      <c r="R982" s="256"/>
      <c r="S982" s="256"/>
      <c r="T982" s="256"/>
      <c r="U982" s="256"/>
      <c r="V982" s="256"/>
      <c r="W982" s="256"/>
      <c r="X982" s="256"/>
      <c r="Y982" s="256"/>
      <c r="Z982" s="256"/>
      <c r="AA982" s="256"/>
      <c r="AB982" s="256"/>
    </row>
    <row r="983" spans="1:28" ht="14.25" customHeight="1" x14ac:dyDescent="0.2">
      <c r="A983" s="256"/>
      <c r="B983" s="274"/>
      <c r="C983" s="275"/>
      <c r="D983" s="274"/>
      <c r="E983" s="274"/>
      <c r="F983" s="274"/>
      <c r="G983" s="274"/>
      <c r="H983" s="274"/>
      <c r="I983" s="274"/>
      <c r="J983" s="256"/>
      <c r="K983" s="256"/>
      <c r="L983" s="256"/>
      <c r="M983" s="256"/>
      <c r="N983" s="256"/>
      <c r="O983" s="256"/>
      <c r="P983" s="256"/>
      <c r="Q983" s="273"/>
      <c r="R983" s="256"/>
      <c r="S983" s="256"/>
      <c r="T983" s="256"/>
      <c r="U983" s="256"/>
      <c r="V983" s="256"/>
      <c r="W983" s="256"/>
      <c r="X983" s="256"/>
      <c r="Y983" s="256"/>
      <c r="Z983" s="256"/>
      <c r="AA983" s="256"/>
      <c r="AB983" s="256"/>
    </row>
    <row r="984" spans="1:28" ht="14.25" customHeight="1" x14ac:dyDescent="0.2">
      <c r="A984" s="256"/>
      <c r="B984" s="274"/>
      <c r="C984" s="275"/>
      <c r="D984" s="274"/>
      <c r="E984" s="274"/>
      <c r="F984" s="274"/>
      <c r="G984" s="274"/>
      <c r="H984" s="274"/>
      <c r="I984" s="274"/>
      <c r="J984" s="256"/>
      <c r="K984" s="256"/>
      <c r="L984" s="256"/>
      <c r="M984" s="256"/>
      <c r="N984" s="256"/>
      <c r="O984" s="256"/>
      <c r="P984" s="256"/>
      <c r="Q984" s="273"/>
      <c r="R984" s="256"/>
      <c r="S984" s="256"/>
      <c r="T984" s="256"/>
      <c r="U984" s="256"/>
      <c r="V984" s="256"/>
      <c r="W984" s="256"/>
      <c r="X984" s="256"/>
      <c r="Y984" s="256"/>
      <c r="Z984" s="256"/>
      <c r="AA984" s="256"/>
      <c r="AB984" s="256"/>
    </row>
    <row r="985" spans="1:28" ht="14.25" customHeight="1" x14ac:dyDescent="0.2">
      <c r="A985" s="256"/>
      <c r="B985" s="274"/>
      <c r="C985" s="275"/>
      <c r="D985" s="274"/>
      <c r="E985" s="274"/>
      <c r="F985" s="274"/>
      <c r="G985" s="274"/>
      <c r="H985" s="274"/>
      <c r="I985" s="274"/>
      <c r="J985" s="256"/>
      <c r="K985" s="256"/>
      <c r="L985" s="256"/>
      <c r="M985" s="256"/>
      <c r="N985" s="256"/>
      <c r="O985" s="256"/>
      <c r="P985" s="256"/>
      <c r="Q985" s="273"/>
      <c r="R985" s="256"/>
      <c r="S985" s="256"/>
      <c r="T985" s="256"/>
      <c r="U985" s="256"/>
      <c r="V985" s="256"/>
      <c r="W985" s="256"/>
      <c r="X985" s="256"/>
      <c r="Y985" s="256"/>
      <c r="Z985" s="256"/>
      <c r="AA985" s="256"/>
      <c r="AB985" s="256"/>
    </row>
    <row r="986" spans="1:28" ht="14.25" customHeight="1" x14ac:dyDescent="0.2">
      <c r="A986" s="256"/>
      <c r="B986" s="274"/>
      <c r="C986" s="275"/>
      <c r="D986" s="274"/>
      <c r="E986" s="274"/>
      <c r="F986" s="274"/>
      <c r="G986" s="274"/>
      <c r="H986" s="274"/>
      <c r="I986" s="274"/>
      <c r="J986" s="256"/>
      <c r="K986" s="256"/>
      <c r="L986" s="256"/>
      <c r="M986" s="256"/>
      <c r="N986" s="256"/>
      <c r="O986" s="256"/>
      <c r="P986" s="256"/>
      <c r="Q986" s="273"/>
      <c r="R986" s="256"/>
      <c r="S986" s="256"/>
      <c r="T986" s="256"/>
      <c r="U986" s="256"/>
      <c r="V986" s="256"/>
      <c r="W986" s="256"/>
      <c r="X986" s="256"/>
      <c r="Y986" s="256"/>
      <c r="Z986" s="256"/>
      <c r="AA986" s="256"/>
      <c r="AB986" s="256"/>
    </row>
    <row r="987" spans="1:28" ht="14.25" customHeight="1" x14ac:dyDescent="0.2">
      <c r="A987" s="256"/>
      <c r="B987" s="274"/>
      <c r="C987" s="275"/>
      <c r="D987" s="274"/>
      <c r="E987" s="274"/>
      <c r="F987" s="274"/>
      <c r="G987" s="274"/>
      <c r="H987" s="274"/>
      <c r="I987" s="274"/>
      <c r="J987" s="256"/>
      <c r="K987" s="256"/>
      <c r="L987" s="256"/>
      <c r="M987" s="256"/>
      <c r="N987" s="256"/>
      <c r="O987" s="256"/>
      <c r="P987" s="256"/>
      <c r="Q987" s="273"/>
      <c r="R987" s="256"/>
      <c r="S987" s="256"/>
      <c r="T987" s="256"/>
      <c r="U987" s="256"/>
      <c r="V987" s="256"/>
      <c r="W987" s="256"/>
      <c r="X987" s="256"/>
      <c r="Y987" s="256"/>
      <c r="Z987" s="256"/>
      <c r="AA987" s="256"/>
      <c r="AB987" s="256"/>
    </row>
    <row r="988" spans="1:28" ht="14.25" customHeight="1" x14ac:dyDescent="0.2">
      <c r="A988" s="256"/>
      <c r="B988" s="274"/>
      <c r="C988" s="275"/>
      <c r="D988" s="274"/>
      <c r="E988" s="274"/>
      <c r="F988" s="274"/>
      <c r="G988" s="274"/>
      <c r="H988" s="274"/>
      <c r="I988" s="274"/>
      <c r="J988" s="256"/>
      <c r="K988" s="256"/>
      <c r="L988" s="256"/>
      <c r="M988" s="256"/>
      <c r="N988" s="256"/>
      <c r="O988" s="256"/>
      <c r="P988" s="256"/>
      <c r="Q988" s="273"/>
      <c r="R988" s="256"/>
      <c r="S988" s="256"/>
      <c r="T988" s="256"/>
      <c r="U988" s="256"/>
      <c r="V988" s="256"/>
      <c r="W988" s="256"/>
      <c r="X988" s="256"/>
      <c r="Y988" s="256"/>
      <c r="Z988" s="256"/>
      <c r="AA988" s="256"/>
      <c r="AB988" s="256"/>
    </row>
    <row r="989" spans="1:28" ht="14.25" customHeight="1" x14ac:dyDescent="0.2">
      <c r="A989" s="256"/>
      <c r="B989" s="274"/>
      <c r="C989" s="275"/>
      <c r="D989" s="274"/>
      <c r="E989" s="274"/>
      <c r="F989" s="274"/>
      <c r="G989" s="274"/>
      <c r="H989" s="274"/>
      <c r="I989" s="274"/>
      <c r="J989" s="256"/>
      <c r="K989" s="256"/>
      <c r="L989" s="256"/>
      <c r="M989" s="256"/>
      <c r="N989" s="256"/>
      <c r="O989" s="256"/>
      <c r="P989" s="256"/>
      <c r="Q989" s="273"/>
      <c r="R989" s="256"/>
      <c r="S989" s="256"/>
      <c r="T989" s="256"/>
      <c r="U989" s="256"/>
      <c r="V989" s="256"/>
      <c r="W989" s="256"/>
      <c r="X989" s="256"/>
      <c r="Y989" s="256"/>
      <c r="Z989" s="256"/>
      <c r="AA989" s="256"/>
      <c r="AB989" s="256"/>
    </row>
    <row r="990" spans="1:28" ht="14.25" customHeight="1" x14ac:dyDescent="0.2">
      <c r="A990" s="256"/>
      <c r="B990" s="274"/>
      <c r="C990" s="275"/>
      <c r="D990" s="274"/>
      <c r="E990" s="274"/>
      <c r="F990" s="274"/>
      <c r="G990" s="274"/>
      <c r="H990" s="274"/>
      <c r="I990" s="274"/>
      <c r="J990" s="256"/>
      <c r="K990" s="256"/>
      <c r="L990" s="256"/>
      <c r="M990" s="256"/>
      <c r="N990" s="256"/>
      <c r="O990" s="256"/>
      <c r="P990" s="256"/>
      <c r="Q990" s="273"/>
      <c r="R990" s="256"/>
      <c r="S990" s="256"/>
      <c r="T990" s="256"/>
      <c r="U990" s="256"/>
      <c r="V990" s="256"/>
      <c r="W990" s="256"/>
      <c r="X990" s="256"/>
      <c r="Y990" s="256"/>
      <c r="Z990" s="256"/>
      <c r="AA990" s="256"/>
      <c r="AB990" s="256"/>
    </row>
    <row r="991" spans="1:28" ht="14.25" customHeight="1" x14ac:dyDescent="0.2">
      <c r="A991" s="256"/>
      <c r="B991" s="274"/>
      <c r="C991" s="275"/>
      <c r="D991" s="274"/>
      <c r="E991" s="274"/>
      <c r="F991" s="274"/>
      <c r="G991" s="274"/>
      <c r="H991" s="274"/>
      <c r="I991" s="274"/>
      <c r="J991" s="256"/>
      <c r="K991" s="256"/>
      <c r="L991" s="256"/>
      <c r="M991" s="256"/>
      <c r="N991" s="256"/>
      <c r="O991" s="256"/>
      <c r="P991" s="256"/>
      <c r="Q991" s="273"/>
      <c r="R991" s="256"/>
      <c r="S991" s="256"/>
      <c r="T991" s="256"/>
      <c r="U991" s="256"/>
      <c r="V991" s="256"/>
      <c r="W991" s="256"/>
      <c r="X991" s="256"/>
      <c r="Y991" s="256"/>
      <c r="Z991" s="256"/>
      <c r="AA991" s="256"/>
      <c r="AB991" s="256"/>
    </row>
    <row r="992" spans="1:28" ht="14.25" customHeight="1" x14ac:dyDescent="0.2">
      <c r="A992" s="256"/>
      <c r="B992" s="274"/>
      <c r="C992" s="275"/>
      <c r="D992" s="274"/>
      <c r="E992" s="274"/>
      <c r="F992" s="274"/>
      <c r="G992" s="274"/>
      <c r="H992" s="274"/>
      <c r="I992" s="274"/>
      <c r="J992" s="256"/>
      <c r="K992" s="256"/>
      <c r="L992" s="256"/>
      <c r="M992" s="256"/>
      <c r="N992" s="256"/>
      <c r="O992" s="256"/>
      <c r="P992" s="256"/>
      <c r="Q992" s="273"/>
      <c r="R992" s="256"/>
      <c r="S992" s="256"/>
      <c r="T992" s="256"/>
      <c r="U992" s="256"/>
      <c r="V992" s="256"/>
      <c r="W992" s="256"/>
      <c r="X992" s="256"/>
      <c r="Y992" s="256"/>
      <c r="Z992" s="256"/>
      <c r="AA992" s="256"/>
      <c r="AB992" s="256"/>
    </row>
    <row r="993" spans="1:28" ht="14.25" customHeight="1" x14ac:dyDescent="0.2">
      <c r="A993" s="256"/>
      <c r="B993" s="274"/>
      <c r="C993" s="275"/>
      <c r="D993" s="274"/>
      <c r="E993" s="274"/>
      <c r="F993" s="274"/>
      <c r="G993" s="274"/>
      <c r="H993" s="274"/>
      <c r="I993" s="274"/>
      <c r="J993" s="256"/>
      <c r="K993" s="256"/>
      <c r="L993" s="256"/>
      <c r="M993" s="256"/>
      <c r="N993" s="256"/>
      <c r="O993" s="256"/>
      <c r="P993" s="256"/>
      <c r="Q993" s="273"/>
      <c r="R993" s="256"/>
      <c r="S993" s="256"/>
      <c r="T993" s="256"/>
      <c r="U993" s="256"/>
      <c r="V993" s="256"/>
      <c r="W993" s="256"/>
      <c r="X993" s="256"/>
      <c r="Y993" s="256"/>
      <c r="Z993" s="256"/>
      <c r="AA993" s="256"/>
      <c r="AB993" s="256"/>
    </row>
    <row r="994" spans="1:28" ht="14.25" customHeight="1" x14ac:dyDescent="0.2">
      <c r="A994" s="256"/>
      <c r="B994" s="274"/>
      <c r="C994" s="275"/>
      <c r="D994" s="274"/>
      <c r="E994" s="274"/>
      <c r="F994" s="274"/>
      <c r="G994" s="274"/>
      <c r="H994" s="274"/>
      <c r="I994" s="274"/>
      <c r="J994" s="256"/>
      <c r="K994" s="256"/>
      <c r="L994" s="256"/>
      <c r="M994" s="256"/>
      <c r="N994" s="256"/>
      <c r="O994" s="256"/>
      <c r="P994" s="256"/>
      <c r="Q994" s="273"/>
      <c r="R994" s="256"/>
      <c r="S994" s="256"/>
      <c r="T994" s="256"/>
      <c r="U994" s="256"/>
      <c r="V994" s="256"/>
      <c r="W994" s="256"/>
      <c r="X994" s="256"/>
      <c r="Y994" s="256"/>
      <c r="Z994" s="256"/>
      <c r="AA994" s="256"/>
      <c r="AB994" s="256"/>
    </row>
    <row r="995" spans="1:28" ht="14.25" customHeight="1" x14ac:dyDescent="0.2">
      <c r="A995" s="256"/>
      <c r="B995" s="274"/>
      <c r="C995" s="275"/>
      <c r="D995" s="274"/>
      <c r="E995" s="274"/>
      <c r="F995" s="274"/>
      <c r="G995" s="274"/>
      <c r="H995" s="274"/>
      <c r="I995" s="274"/>
      <c r="J995" s="256"/>
      <c r="K995" s="256"/>
      <c r="L995" s="256"/>
      <c r="M995" s="256"/>
      <c r="N995" s="256"/>
      <c r="O995" s="256"/>
      <c r="P995" s="256"/>
      <c r="Q995" s="273"/>
      <c r="R995" s="256"/>
      <c r="S995" s="256"/>
      <c r="T995" s="256"/>
      <c r="U995" s="256"/>
      <c r="V995" s="256"/>
      <c r="W995" s="256"/>
      <c r="X995" s="256"/>
      <c r="Y995" s="256"/>
      <c r="Z995" s="256"/>
      <c r="AA995" s="256"/>
      <c r="AB995" s="256"/>
    </row>
    <row r="996" spans="1:28" ht="14.25" customHeight="1" x14ac:dyDescent="0.2">
      <c r="A996" s="256"/>
      <c r="B996" s="274"/>
      <c r="C996" s="275"/>
      <c r="D996" s="274"/>
      <c r="E996" s="274"/>
      <c r="F996" s="274"/>
      <c r="G996" s="274"/>
      <c r="H996" s="274"/>
      <c r="I996" s="274"/>
      <c r="J996" s="256"/>
      <c r="K996" s="256"/>
      <c r="L996" s="256"/>
      <c r="M996" s="256"/>
      <c r="N996" s="256"/>
      <c r="O996" s="256"/>
      <c r="P996" s="256"/>
      <c r="Q996" s="273"/>
      <c r="R996" s="256"/>
      <c r="S996" s="256"/>
      <c r="T996" s="256"/>
      <c r="U996" s="256"/>
      <c r="V996" s="256"/>
      <c r="W996" s="256"/>
      <c r="X996" s="256"/>
      <c r="Y996" s="256"/>
      <c r="Z996" s="256"/>
      <c r="AA996" s="256"/>
      <c r="AB996" s="256"/>
    </row>
    <row r="997" spans="1:28" ht="14.25" customHeight="1" x14ac:dyDescent="0.2">
      <c r="A997" s="256"/>
      <c r="B997" s="274"/>
      <c r="C997" s="275"/>
      <c r="D997" s="274"/>
      <c r="E997" s="274"/>
      <c r="F997" s="274"/>
      <c r="G997" s="274"/>
      <c r="H997" s="274"/>
      <c r="I997" s="274"/>
      <c r="J997" s="256"/>
      <c r="K997" s="256"/>
      <c r="L997" s="256"/>
      <c r="M997" s="256"/>
      <c r="N997" s="256"/>
      <c r="O997" s="256"/>
      <c r="P997" s="256"/>
      <c r="Q997" s="273"/>
      <c r="R997" s="256"/>
      <c r="S997" s="256"/>
      <c r="T997" s="256"/>
      <c r="U997" s="256"/>
      <c r="V997" s="256"/>
      <c r="W997" s="256"/>
      <c r="X997" s="256"/>
      <c r="Y997" s="256"/>
      <c r="Z997" s="256"/>
      <c r="AA997" s="256"/>
      <c r="AB997" s="256"/>
    </row>
    <row r="998" spans="1:28" ht="14.25" customHeight="1" x14ac:dyDescent="0.2">
      <c r="A998" s="256"/>
      <c r="B998" s="274"/>
      <c r="C998" s="275"/>
      <c r="D998" s="274"/>
      <c r="E998" s="274"/>
      <c r="F998" s="274"/>
      <c r="G998" s="274"/>
      <c r="H998" s="274"/>
      <c r="I998" s="274"/>
      <c r="J998" s="256"/>
      <c r="K998" s="256"/>
      <c r="L998" s="256"/>
      <c r="M998" s="256"/>
      <c r="N998" s="256"/>
      <c r="O998" s="256"/>
      <c r="P998" s="256"/>
      <c r="Q998" s="273"/>
      <c r="R998" s="256"/>
      <c r="S998" s="256"/>
      <c r="T998" s="256"/>
      <c r="U998" s="256"/>
      <c r="V998" s="256"/>
      <c r="W998" s="256"/>
      <c r="X998" s="256"/>
      <c r="Y998" s="256"/>
      <c r="Z998" s="256"/>
      <c r="AA998" s="256"/>
      <c r="AB998" s="256"/>
    </row>
    <row r="999" spans="1:28" ht="14.25" customHeight="1" x14ac:dyDescent="0.2">
      <c r="A999" s="256"/>
      <c r="B999" s="274"/>
      <c r="C999" s="275"/>
      <c r="D999" s="274"/>
      <c r="E999" s="274"/>
      <c r="F999" s="274"/>
      <c r="G999" s="274"/>
      <c r="H999" s="274"/>
      <c r="I999" s="274"/>
      <c r="J999" s="256"/>
      <c r="K999" s="256"/>
      <c r="L999" s="256"/>
      <c r="M999" s="256"/>
      <c r="N999" s="256"/>
      <c r="O999" s="256"/>
      <c r="P999" s="256"/>
      <c r="Q999" s="273"/>
      <c r="R999" s="256"/>
      <c r="S999" s="256"/>
      <c r="T999" s="256"/>
      <c r="U999" s="256"/>
      <c r="V999" s="256"/>
      <c r="W999" s="256"/>
      <c r="X999" s="256"/>
      <c r="Y999" s="256"/>
      <c r="Z999" s="256"/>
      <c r="AA999" s="256"/>
      <c r="AB999" s="256"/>
    </row>
    <row r="1000" spans="1:28" ht="14.25" customHeight="1" x14ac:dyDescent="0.2">
      <c r="A1000" s="256"/>
      <c r="B1000" s="274"/>
      <c r="C1000" s="275"/>
      <c r="D1000" s="274"/>
      <c r="E1000" s="274"/>
      <c r="F1000" s="274"/>
      <c r="G1000" s="274"/>
      <c r="H1000" s="274"/>
      <c r="I1000" s="274"/>
      <c r="J1000" s="256"/>
      <c r="K1000" s="256"/>
      <c r="L1000" s="256"/>
      <c r="M1000" s="256"/>
      <c r="N1000" s="256"/>
      <c r="O1000" s="256"/>
      <c r="P1000" s="256"/>
      <c r="Q1000" s="273"/>
      <c r="R1000" s="256"/>
      <c r="S1000" s="256"/>
      <c r="T1000" s="256"/>
      <c r="U1000" s="256"/>
      <c r="V1000" s="256"/>
      <c r="W1000" s="256"/>
      <c r="X1000" s="256"/>
      <c r="Y1000" s="256"/>
      <c r="Z1000" s="256"/>
      <c r="AA1000" s="256"/>
      <c r="AB1000" s="256"/>
    </row>
    <row r="1001" spans="1:28" ht="14.25" customHeight="1" x14ac:dyDescent="0.2">
      <c r="A1001" s="256"/>
      <c r="B1001" s="274"/>
      <c r="C1001" s="275"/>
      <c r="D1001" s="274"/>
      <c r="E1001" s="274"/>
      <c r="F1001" s="274"/>
      <c r="G1001" s="274"/>
      <c r="H1001" s="274"/>
      <c r="I1001" s="274"/>
      <c r="J1001" s="256"/>
      <c r="K1001" s="256"/>
      <c r="L1001" s="256"/>
      <c r="M1001" s="256"/>
      <c r="N1001" s="256"/>
      <c r="O1001" s="256"/>
      <c r="P1001" s="256"/>
      <c r="Q1001" s="273"/>
      <c r="R1001" s="256"/>
      <c r="S1001" s="256"/>
      <c r="T1001" s="256"/>
      <c r="U1001" s="256"/>
      <c r="V1001" s="256"/>
      <c r="W1001" s="256"/>
      <c r="X1001" s="256"/>
      <c r="Y1001" s="256"/>
      <c r="Z1001" s="256"/>
      <c r="AA1001" s="256"/>
      <c r="AB1001" s="256"/>
    </row>
    <row r="1002" spans="1:28" ht="14.25" customHeight="1" x14ac:dyDescent="0.2">
      <c r="A1002" s="256"/>
      <c r="B1002" s="274"/>
      <c r="C1002" s="275"/>
      <c r="D1002" s="274"/>
      <c r="E1002" s="274"/>
      <c r="F1002" s="274"/>
      <c r="G1002" s="274"/>
      <c r="H1002" s="274"/>
      <c r="I1002" s="274"/>
      <c r="J1002" s="256"/>
      <c r="K1002" s="256"/>
      <c r="L1002" s="256"/>
      <c r="M1002" s="256"/>
      <c r="N1002" s="256"/>
      <c r="O1002" s="256"/>
      <c r="P1002" s="256"/>
      <c r="Q1002" s="273"/>
      <c r="R1002" s="256"/>
      <c r="S1002" s="256"/>
      <c r="T1002" s="256"/>
      <c r="U1002" s="256"/>
      <c r="V1002" s="256"/>
      <c r="W1002" s="256"/>
      <c r="X1002" s="256"/>
      <c r="Y1002" s="256"/>
      <c r="Z1002" s="256"/>
      <c r="AA1002" s="256"/>
      <c r="AB1002" s="256"/>
    </row>
    <row r="1003" spans="1:28" ht="14.25" customHeight="1" x14ac:dyDescent="0.2">
      <c r="A1003" s="256"/>
      <c r="B1003" s="274"/>
      <c r="C1003" s="275"/>
      <c r="D1003" s="274"/>
      <c r="E1003" s="274"/>
      <c r="F1003" s="274"/>
      <c r="G1003" s="274"/>
      <c r="H1003" s="274"/>
      <c r="I1003" s="274"/>
      <c r="J1003" s="256"/>
      <c r="K1003" s="256"/>
      <c r="L1003" s="256"/>
      <c r="M1003" s="256"/>
      <c r="N1003" s="256"/>
      <c r="O1003" s="256"/>
      <c r="P1003" s="256"/>
      <c r="Q1003" s="273"/>
      <c r="R1003" s="256"/>
      <c r="S1003" s="256"/>
      <c r="T1003" s="256"/>
      <c r="U1003" s="256"/>
      <c r="V1003" s="256"/>
      <c r="W1003" s="256"/>
      <c r="X1003" s="256"/>
      <c r="Y1003" s="256"/>
      <c r="Z1003" s="256"/>
      <c r="AA1003" s="256"/>
      <c r="AB1003" s="256"/>
    </row>
    <row r="1004" spans="1:28" ht="14.25" customHeight="1" x14ac:dyDescent="0.2">
      <c r="A1004" s="256"/>
      <c r="B1004" s="274"/>
      <c r="C1004" s="275"/>
      <c r="D1004" s="274"/>
      <c r="E1004" s="274"/>
      <c r="F1004" s="274"/>
      <c r="G1004" s="274"/>
      <c r="H1004" s="274"/>
      <c r="I1004" s="274"/>
      <c r="J1004" s="256"/>
      <c r="K1004" s="256"/>
      <c r="L1004" s="256"/>
      <c r="M1004" s="256"/>
      <c r="N1004" s="256"/>
      <c r="O1004" s="256"/>
      <c r="P1004" s="256"/>
      <c r="Q1004" s="273"/>
      <c r="R1004" s="256"/>
      <c r="S1004" s="256"/>
      <c r="T1004" s="256"/>
      <c r="U1004" s="256"/>
      <c r="V1004" s="256"/>
      <c r="W1004" s="256"/>
      <c r="X1004" s="256"/>
      <c r="Y1004" s="256"/>
      <c r="Z1004" s="256"/>
      <c r="AA1004" s="256"/>
      <c r="AB1004" s="256"/>
    </row>
    <row r="1005" spans="1:28" ht="14.25" customHeight="1" x14ac:dyDescent="0.2">
      <c r="A1005" s="256"/>
      <c r="B1005" s="274"/>
      <c r="C1005" s="275"/>
      <c r="D1005" s="274"/>
      <c r="E1005" s="274"/>
      <c r="F1005" s="274"/>
      <c r="G1005" s="274"/>
      <c r="H1005" s="274"/>
      <c r="I1005" s="274"/>
      <c r="J1005" s="256"/>
      <c r="K1005" s="256"/>
      <c r="L1005" s="256"/>
      <c r="M1005" s="256"/>
      <c r="N1005" s="256"/>
      <c r="O1005" s="256"/>
      <c r="P1005" s="256"/>
      <c r="Q1005" s="273"/>
      <c r="R1005" s="256"/>
      <c r="S1005" s="256"/>
      <c r="T1005" s="256"/>
      <c r="U1005" s="256"/>
      <c r="V1005" s="256"/>
      <c r="W1005" s="256"/>
      <c r="X1005" s="256"/>
      <c r="Y1005" s="256"/>
      <c r="Z1005" s="256"/>
      <c r="AA1005" s="256"/>
      <c r="AB1005" s="256"/>
    </row>
    <row r="1006" spans="1:28" ht="15" customHeight="1" x14ac:dyDescent="0.2">
      <c r="D1006" s="274"/>
      <c r="E1006" s="274"/>
      <c r="F1006" s="274"/>
      <c r="G1006" s="274"/>
      <c r="H1006" s="274"/>
      <c r="I1006" s="274"/>
      <c r="K1006" s="256"/>
      <c r="L1006" s="256"/>
      <c r="M1006" s="256"/>
      <c r="N1006" s="256"/>
      <c r="O1006" s="256"/>
      <c r="P1006" s="256"/>
    </row>
  </sheetData>
  <mergeCells count="135">
    <mergeCell ref="D30:F30"/>
    <mergeCell ref="G30:I30"/>
    <mergeCell ref="K30:M30"/>
    <mergeCell ref="N30:P30"/>
    <mergeCell ref="T3:T13"/>
    <mergeCell ref="D23:G23"/>
    <mergeCell ref="K23:N23"/>
    <mergeCell ref="D39:G39"/>
    <mergeCell ref="K39:N39"/>
    <mergeCell ref="C3:Q3"/>
    <mergeCell ref="E22:F22"/>
    <mergeCell ref="D9:I9"/>
    <mergeCell ref="K9:P9"/>
    <mergeCell ref="N10:P10"/>
    <mergeCell ref="K15:P15"/>
    <mergeCell ref="K16:P16"/>
    <mergeCell ref="K17:P17"/>
    <mergeCell ref="L18:M18"/>
    <mergeCell ref="K19:N19"/>
    <mergeCell ref="L20:M20"/>
    <mergeCell ref="D10:F10"/>
    <mergeCell ref="D11:F11"/>
    <mergeCell ref="D12:F12"/>
    <mergeCell ref="D5:I5"/>
    <mergeCell ref="K29:M29"/>
    <mergeCell ref="N29:P29"/>
    <mergeCell ref="D27:F27"/>
    <mergeCell ref="D28:F28"/>
    <mergeCell ref="G28:I28"/>
    <mergeCell ref="K28:M28"/>
    <mergeCell ref="N28:P28"/>
    <mergeCell ref="D29:F29"/>
    <mergeCell ref="G29:I29"/>
    <mergeCell ref="K26:M26"/>
    <mergeCell ref="K27:M27"/>
    <mergeCell ref="D25:I25"/>
    <mergeCell ref="K25:P25"/>
    <mergeCell ref="D26:F26"/>
    <mergeCell ref="G26:I26"/>
    <mergeCell ref="N26:P26"/>
    <mergeCell ref="G27:I27"/>
    <mergeCell ref="N27:P27"/>
    <mergeCell ref="N31:P31"/>
    <mergeCell ref="D31:F31"/>
    <mergeCell ref="D32:F33"/>
    <mergeCell ref="G32:I33"/>
    <mergeCell ref="K32:M33"/>
    <mergeCell ref="N32:P33"/>
    <mergeCell ref="D64:I65"/>
    <mergeCell ref="K64:P65"/>
    <mergeCell ref="D66:I66"/>
    <mergeCell ref="K66:P66"/>
    <mergeCell ref="D41:I41"/>
    <mergeCell ref="K41:P41"/>
    <mergeCell ref="D43:I43"/>
    <mergeCell ref="K43:P43"/>
    <mergeCell ref="D42:I42"/>
    <mergeCell ref="K42:P42"/>
    <mergeCell ref="K40:P40"/>
    <mergeCell ref="D40:I40"/>
    <mergeCell ref="G31:I31"/>
    <mergeCell ref="K31:M31"/>
    <mergeCell ref="D34:F34"/>
    <mergeCell ref="G34:I34"/>
    <mergeCell ref="D54:I56"/>
    <mergeCell ref="D57:I57"/>
    <mergeCell ref="D58:I59"/>
    <mergeCell ref="K34:M34"/>
    <mergeCell ref="N34:P34"/>
    <mergeCell ref="D48:I48"/>
    <mergeCell ref="K48:P48"/>
    <mergeCell ref="D49:I50"/>
    <mergeCell ref="K49:P50"/>
    <mergeCell ref="K54:P56"/>
    <mergeCell ref="K57:P57"/>
    <mergeCell ref="K58:P59"/>
    <mergeCell ref="D45:I45"/>
    <mergeCell ref="K45:P45"/>
    <mergeCell ref="D44:I44"/>
    <mergeCell ref="K44:P44"/>
    <mergeCell ref="E18:F18"/>
    <mergeCell ref="D19:G19"/>
    <mergeCell ref="E20:F20"/>
    <mergeCell ref="D21:G21"/>
    <mergeCell ref="K5:P5"/>
    <mergeCell ref="D6:F6"/>
    <mergeCell ref="G6:I6"/>
    <mergeCell ref="K6:M6"/>
    <mergeCell ref="N6:P6"/>
    <mergeCell ref="D7:F7"/>
    <mergeCell ref="G7:I7"/>
    <mergeCell ref="K7:M7"/>
    <mergeCell ref="N7:P7"/>
    <mergeCell ref="D87:P89"/>
    <mergeCell ref="I86:K86"/>
    <mergeCell ref="D90:P95"/>
    <mergeCell ref="P1:P2"/>
    <mergeCell ref="D60:I60"/>
    <mergeCell ref="K60:P60"/>
    <mergeCell ref="D61:I62"/>
    <mergeCell ref="K61:P62"/>
    <mergeCell ref="K63:P63"/>
    <mergeCell ref="K21:N21"/>
    <mergeCell ref="L22:M22"/>
    <mergeCell ref="G10:I10"/>
    <mergeCell ref="K10:M10"/>
    <mergeCell ref="K11:M11"/>
    <mergeCell ref="N11:P11"/>
    <mergeCell ref="K12:M12"/>
    <mergeCell ref="N12:P12"/>
    <mergeCell ref="K14:P14"/>
    <mergeCell ref="G11:I11"/>
    <mergeCell ref="G12:I12"/>
    <mergeCell ref="D14:I14"/>
    <mergeCell ref="D15:I15"/>
    <mergeCell ref="D16:I16"/>
    <mergeCell ref="D17:I17"/>
    <mergeCell ref="K67:P68"/>
    <mergeCell ref="K69:P69"/>
    <mergeCell ref="D63:I63"/>
    <mergeCell ref="D82:P85"/>
    <mergeCell ref="D79:P81"/>
    <mergeCell ref="I78:K78"/>
    <mergeCell ref="D75:I75"/>
    <mergeCell ref="D76:I77"/>
    <mergeCell ref="K76:P77"/>
    <mergeCell ref="D70:I71"/>
    <mergeCell ref="K70:P71"/>
    <mergeCell ref="D72:I72"/>
    <mergeCell ref="K72:P72"/>
    <mergeCell ref="D73:I74"/>
    <mergeCell ref="K73:P74"/>
    <mergeCell ref="K75:P75"/>
    <mergeCell ref="D67:I68"/>
    <mergeCell ref="D69:I69"/>
  </mergeCells>
  <conditionalFormatting sqref="D29 H40">
    <cfRule type="cellIs" dxfId="204" priority="3" operator="greaterThan">
      <formula>0</formula>
    </cfRule>
  </conditionalFormatting>
  <conditionalFormatting sqref="H24 H42">
    <cfRule type="cellIs" dxfId="203" priority="5" operator="greaterThan">
      <formula>0</formula>
    </cfRule>
  </conditionalFormatting>
  <conditionalFormatting sqref="K29 K16">
    <cfRule type="cellIs" dxfId="202" priority="6" operator="greaterThan">
      <formula>0</formula>
    </cfRule>
  </conditionalFormatting>
  <conditionalFormatting sqref="O24">
    <cfRule type="cellIs" dxfId="201" priority="7" operator="greaterThan">
      <formula>0</formula>
    </cfRule>
  </conditionalFormatting>
  <conditionalFormatting sqref="D49:I50 Q48:Q49 K49:P50 Q52 Q44">
    <cfRule type="cellIs" dxfId="200" priority="9" operator="equal">
      <formula>"Seus limites de perda máxima estão congruentes com sua estratégia operacioanal, por isso hoje você pode operar normalmente."</formula>
    </cfRule>
  </conditionalFormatting>
  <conditionalFormatting sqref="D49:I50 Q48:Q49 K49:P50 Q52 Q44">
    <cfRule type="cellIs" dxfId="199" priority="10" operator="equal">
      <formula>"Seu Plano de Trade compromete seu capital de investimento! Reavalie seus LIMITES DE PERDA MÁXIMA, quantidade de LOTES ou sua Estratégia Operacional ajustando seu Stop Loss e Gain."</formula>
    </cfRule>
  </conditionalFormatting>
  <conditionalFormatting sqref="D16">
    <cfRule type="cellIs" dxfId="198" priority="13" operator="greaterThan">
      <formula>0</formula>
    </cfRule>
  </conditionalFormatting>
  <conditionalFormatting sqref="O40">
    <cfRule type="cellIs" dxfId="197" priority="2" operator="greaterThan">
      <formula>0</formula>
    </cfRule>
  </conditionalFormatting>
  <conditionalFormatting sqref="O42">
    <cfRule type="cellIs" dxfId="196" priority="1" operator="greaterThan">
      <formula>0</formula>
    </cfRule>
  </conditionalFormatting>
  <pageMargins left="0.511811024" right="0.511811024" top="0.78740157499999996" bottom="0.78740157499999996" header="0" footer="0"/>
  <pageSetup paperSize="9" orientation="portrait"/>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5"/>
  <dimension ref="A1:AN1040"/>
  <sheetViews>
    <sheetView showGridLines="0" zoomScale="90" zoomScaleNormal="90" workbookViewId="0">
      <pane xSplit="4" ySplit="15" topLeftCell="E16" activePane="bottomRight" state="frozen"/>
      <selection pane="topRight" activeCell="E1" sqref="E1"/>
      <selection pane="bottomLeft" activeCell="A11" sqref="A11"/>
      <selection pane="bottomRight"/>
    </sheetView>
  </sheetViews>
  <sheetFormatPr defaultColWidth="12.625" defaultRowHeight="15" customHeight="1" x14ac:dyDescent="0.2"/>
  <cols>
    <col min="1" max="1" width="1.375" style="59" customWidth="1"/>
    <col min="2" max="2" width="2.125" style="59" customWidth="1"/>
    <col min="3" max="3" width="7.125" style="59" customWidth="1"/>
    <col min="4" max="4" width="11.875" style="59" customWidth="1"/>
    <col min="5" max="5" width="6.875" style="59" customWidth="1"/>
    <col min="6" max="6" width="7.875" style="59" customWidth="1"/>
    <col min="7" max="7" width="10.375" style="59" customWidth="1"/>
    <col min="8" max="8" width="9.375" style="59" customWidth="1"/>
    <col min="9" max="9" width="7.875" style="59" customWidth="1"/>
    <col min="10" max="10" width="9.625" style="59" bestFit="1" customWidth="1"/>
    <col min="11" max="11" width="11.125" style="59" bestFit="1" customWidth="1"/>
    <col min="12" max="12" width="9.875" style="59" bestFit="1" customWidth="1"/>
    <col min="13" max="13" width="11.375" style="59" customWidth="1"/>
    <col min="14" max="14" width="10.875" style="59" bestFit="1" customWidth="1"/>
    <col min="15" max="15" width="10.75" style="59" customWidth="1"/>
    <col min="16" max="16" width="1.25" style="59" customWidth="1"/>
    <col min="17" max="17" width="12.25" style="59" customWidth="1"/>
    <col min="18" max="18" width="11.25" style="59" customWidth="1"/>
    <col min="19" max="19" width="13" style="59" customWidth="1"/>
    <col min="20" max="20" width="12.875" style="59" customWidth="1"/>
    <col min="21" max="21" width="11.25" style="59" customWidth="1"/>
    <col min="22" max="22" width="12.875" style="59" customWidth="1"/>
    <col min="23" max="24" width="0.75" style="59" customWidth="1"/>
    <col min="25" max="25" width="5.625" style="59" customWidth="1"/>
    <col min="26" max="40" width="5.75" style="59" customWidth="1"/>
    <col min="41" max="16384" width="12.625" style="59"/>
  </cols>
  <sheetData>
    <row r="1" spans="1:40" ht="15" customHeight="1" thickBot="1" x14ac:dyDescent="0.25">
      <c r="A1" s="569"/>
      <c r="V1" s="586"/>
    </row>
    <row r="2" spans="1:40" ht="15.75" customHeight="1" thickBot="1" x14ac:dyDescent="0.25">
      <c r="B2" s="102"/>
      <c r="C2" s="100"/>
      <c r="D2" s="100"/>
      <c r="E2" s="100"/>
      <c r="F2" s="178"/>
      <c r="G2" s="103"/>
      <c r="H2" s="100"/>
      <c r="I2" s="100"/>
      <c r="J2" s="100"/>
      <c r="K2" s="103"/>
      <c r="L2" s="103"/>
      <c r="M2" s="105"/>
      <c r="N2" s="105"/>
      <c r="O2" s="105"/>
      <c r="P2" s="105"/>
      <c r="Q2" s="105"/>
      <c r="R2" s="105"/>
      <c r="S2" s="105"/>
      <c r="T2" s="105"/>
      <c r="U2" s="106"/>
      <c r="V2" s="586"/>
      <c r="W2" s="101"/>
      <c r="X2" s="256"/>
      <c r="Y2" s="256"/>
      <c r="Z2" s="256"/>
      <c r="AA2" s="256"/>
      <c r="AB2" s="256"/>
      <c r="AC2" s="256"/>
      <c r="AD2" s="256"/>
      <c r="AE2" s="256"/>
      <c r="AF2" s="256"/>
      <c r="AG2" s="256"/>
      <c r="AH2" s="256"/>
      <c r="AI2" s="256"/>
      <c r="AJ2" s="256"/>
      <c r="AK2" s="256"/>
      <c r="AL2" s="256"/>
      <c r="AM2" s="256"/>
      <c r="AN2" s="256"/>
    </row>
    <row r="3" spans="1:40" ht="49.5" customHeight="1" x14ac:dyDescent="0.2">
      <c r="B3" s="176"/>
      <c r="C3" s="828" t="s">
        <v>0</v>
      </c>
      <c r="D3" s="829"/>
      <c r="E3" s="829"/>
      <c r="F3" s="829"/>
      <c r="G3" s="829"/>
      <c r="H3" s="829"/>
      <c r="I3" s="829"/>
      <c r="J3" s="829"/>
      <c r="K3" s="829"/>
      <c r="L3" s="829"/>
      <c r="M3" s="829"/>
      <c r="N3" s="829"/>
      <c r="O3" s="829"/>
      <c r="P3" s="829"/>
      <c r="Q3" s="829"/>
      <c r="R3" s="829"/>
      <c r="S3" s="829"/>
      <c r="T3" s="829"/>
      <c r="U3" s="829"/>
      <c r="V3" s="829"/>
      <c r="W3" s="177"/>
      <c r="X3" s="256"/>
      <c r="Y3" s="675"/>
      <c r="Z3" s="256"/>
      <c r="AA3" s="214"/>
      <c r="AB3" s="256"/>
      <c r="AC3" s="256"/>
      <c r="AD3" s="256"/>
      <c r="AE3" s="256"/>
      <c r="AF3" s="256"/>
      <c r="AG3" s="256"/>
      <c r="AH3" s="256"/>
      <c r="AI3" s="256"/>
      <c r="AJ3" s="256"/>
      <c r="AK3" s="256"/>
      <c r="AL3" s="256"/>
      <c r="AM3" s="256"/>
      <c r="AN3" s="256"/>
    </row>
    <row r="4" spans="1:40" ht="15" customHeight="1" thickBot="1" x14ac:dyDescent="0.25">
      <c r="B4" s="84"/>
      <c r="C4" s="179"/>
      <c r="D4" s="179"/>
      <c r="E4" s="179"/>
      <c r="F4" s="179"/>
      <c r="G4" s="179"/>
      <c r="H4" s="179"/>
      <c r="I4" s="179"/>
      <c r="J4" s="179"/>
      <c r="K4" s="179"/>
      <c r="L4" s="179"/>
      <c r="M4" s="179"/>
      <c r="N4" s="179"/>
      <c r="O4" s="179"/>
      <c r="P4" s="179"/>
      <c r="Q4" s="179"/>
      <c r="R4" s="179"/>
      <c r="S4" s="179"/>
      <c r="T4" s="179"/>
      <c r="U4" s="179"/>
      <c r="V4" s="179"/>
      <c r="W4" s="85"/>
      <c r="X4" s="273"/>
      <c r="Y4" s="676"/>
      <c r="Z4" s="273"/>
      <c r="AA4" s="215"/>
      <c r="AB4" s="273"/>
      <c r="AC4" s="273"/>
      <c r="AD4" s="273"/>
      <c r="AE4" s="273"/>
      <c r="AF4" s="273"/>
      <c r="AG4" s="273"/>
      <c r="AH4" s="273"/>
      <c r="AI4" s="273"/>
      <c r="AJ4" s="273"/>
      <c r="AK4" s="273"/>
      <c r="AL4" s="273"/>
      <c r="AM4" s="273"/>
      <c r="AN4" s="273"/>
    </row>
    <row r="5" spans="1:40" ht="49.5" customHeight="1" x14ac:dyDescent="0.2">
      <c r="B5" s="84"/>
      <c r="C5" s="806" t="s">
        <v>183</v>
      </c>
      <c r="D5" s="806"/>
      <c r="E5" s="806"/>
      <c r="F5" s="806"/>
      <c r="G5" s="806"/>
      <c r="H5" s="806"/>
      <c r="I5" s="806"/>
      <c r="J5" s="806"/>
      <c r="K5" s="806"/>
      <c r="L5" s="806"/>
      <c r="M5" s="806"/>
      <c r="N5" s="806"/>
      <c r="O5" s="806"/>
      <c r="P5" s="70"/>
      <c r="Q5" s="807" t="s">
        <v>182</v>
      </c>
      <c r="R5" s="807"/>
      <c r="S5" s="807"/>
      <c r="T5" s="807"/>
      <c r="U5" s="807"/>
      <c r="V5" s="807"/>
      <c r="W5" s="85"/>
      <c r="X5" s="273"/>
      <c r="Y5" s="676"/>
      <c r="Z5" s="273"/>
      <c r="AA5" s="215"/>
      <c r="AB5" s="273"/>
      <c r="AC5" s="273"/>
      <c r="AD5" s="273"/>
      <c r="AE5" s="273"/>
      <c r="AF5" s="273"/>
      <c r="AG5" s="273"/>
      <c r="AH5" s="273"/>
      <c r="AI5" s="273"/>
      <c r="AJ5" s="273"/>
      <c r="AK5" s="273"/>
      <c r="AL5" s="273"/>
      <c r="AM5" s="273"/>
      <c r="AN5" s="273"/>
    </row>
    <row r="6" spans="1:40" ht="15" customHeight="1" x14ac:dyDescent="0.2">
      <c r="B6" s="71"/>
      <c r="C6" s="608" t="s">
        <v>169</v>
      </c>
      <c r="D6" s="608"/>
      <c r="E6" s="608"/>
      <c r="F6" s="608"/>
      <c r="G6" s="816">
        <v>10000</v>
      </c>
      <c r="H6" s="816"/>
      <c r="I6" s="161" t="s">
        <v>170</v>
      </c>
      <c r="J6" s="317">
        <v>46023</v>
      </c>
      <c r="K6" s="161" t="s">
        <v>171</v>
      </c>
      <c r="L6" s="317">
        <v>45870</v>
      </c>
      <c r="M6" s="161" t="s">
        <v>172</v>
      </c>
      <c r="N6" s="816">
        <v>6000</v>
      </c>
      <c r="O6" s="816"/>
      <c r="P6" s="185"/>
      <c r="Q6" s="820" t="s">
        <v>22</v>
      </c>
      <c r="R6" s="821"/>
      <c r="S6" s="821"/>
      <c r="T6" s="821"/>
      <c r="U6" s="821"/>
      <c r="V6" s="821"/>
      <c r="W6" s="86">
        <f>(YEAR(J6)-YEAR(L6))*12+MONTH(J6)-MONTH(L6)</f>
        <v>5</v>
      </c>
      <c r="X6" s="276"/>
      <c r="Y6" s="676"/>
      <c r="Z6" s="276"/>
      <c r="AA6" s="276"/>
      <c r="AB6" s="276"/>
      <c r="AC6" s="276"/>
      <c r="AD6" s="276"/>
      <c r="AE6" s="276"/>
      <c r="AF6" s="276"/>
      <c r="AG6" s="276"/>
      <c r="AH6" s="276"/>
      <c r="AI6" s="276"/>
      <c r="AJ6" s="276"/>
      <c r="AK6" s="276"/>
      <c r="AL6" s="276"/>
      <c r="AM6" s="276"/>
      <c r="AN6" s="276"/>
    </row>
    <row r="7" spans="1:40" ht="15" customHeight="1" thickBot="1" x14ac:dyDescent="0.25">
      <c r="B7" s="71"/>
      <c r="C7" s="588" t="s">
        <v>173</v>
      </c>
      <c r="D7" s="588"/>
      <c r="E7" s="588"/>
      <c r="F7" s="61">
        <f>RATE(W6,,-N6,G6)</f>
        <v>0.10756634324829126</v>
      </c>
      <c r="G7" s="588" t="s">
        <v>174</v>
      </c>
      <c r="H7" s="588"/>
      <c r="I7" s="588"/>
      <c r="J7" s="588"/>
      <c r="K7" s="588"/>
      <c r="L7" s="63">
        <f ca="1">TODAY()</f>
        <v>46300</v>
      </c>
      <c r="M7" s="99" t="s">
        <v>175</v>
      </c>
      <c r="N7" s="817">
        <f>Resultados!J381</f>
        <v>6000</v>
      </c>
      <c r="O7" s="817"/>
      <c r="P7" s="65"/>
      <c r="Q7" s="619" t="s">
        <v>24</v>
      </c>
      <c r="R7" s="619"/>
      <c r="S7" s="619" t="s">
        <v>206</v>
      </c>
      <c r="T7" s="619"/>
      <c r="U7" s="619" t="s">
        <v>184</v>
      </c>
      <c r="V7" s="619"/>
      <c r="W7" s="86">
        <f ca="1">(YEAR(J6)-YEAR(L7))*12+MONTH(J6)-MONTH(L7)</f>
        <v>-9</v>
      </c>
      <c r="X7" s="277"/>
      <c r="Y7" s="676"/>
      <c r="Z7" s="277"/>
      <c r="AA7" s="277"/>
      <c r="AB7" s="277"/>
      <c r="AC7" s="277"/>
      <c r="AD7" s="277"/>
      <c r="AE7" s="277"/>
      <c r="AF7" s="277"/>
      <c r="AG7" s="277"/>
      <c r="AH7" s="277"/>
      <c r="AI7" s="277"/>
      <c r="AJ7" s="277"/>
      <c r="AK7" s="277"/>
      <c r="AL7" s="277"/>
      <c r="AM7" s="277"/>
      <c r="AN7" s="277"/>
    </row>
    <row r="8" spans="1:40" ht="12.75" customHeight="1" x14ac:dyDescent="0.2">
      <c r="B8" s="71"/>
      <c r="C8" s="588" t="s">
        <v>176</v>
      </c>
      <c r="D8" s="588"/>
      <c r="E8" s="588"/>
      <c r="F8" s="62">
        <f ca="1">RATE(W7,,-N7,G6)</f>
        <v>-5.5177691629927146E-2</v>
      </c>
      <c r="G8" s="588" t="s">
        <v>177</v>
      </c>
      <c r="H8" s="588"/>
      <c r="I8" s="588"/>
      <c r="J8" s="588"/>
      <c r="K8" s="588"/>
      <c r="L8" s="588"/>
      <c r="M8" s="313">
        <f ca="1">N7*F8</f>
        <v>-331.06614977956286</v>
      </c>
      <c r="N8" s="588" t="s">
        <v>178</v>
      </c>
      <c r="O8" s="588"/>
      <c r="P8" s="77"/>
      <c r="Q8" s="830">
        <v>10</v>
      </c>
      <c r="R8" s="830"/>
      <c r="S8" s="626">
        <v>25</v>
      </c>
      <c r="T8" s="626"/>
      <c r="U8" s="831">
        <v>2.6</v>
      </c>
      <c r="V8" s="831"/>
      <c r="W8" s="80"/>
      <c r="X8" s="276"/>
      <c r="Y8" s="676"/>
      <c r="Z8" s="276"/>
      <c r="AA8" s="276"/>
      <c r="AB8" s="276"/>
      <c r="AC8" s="276"/>
      <c r="AD8" s="276"/>
      <c r="AE8" s="276"/>
      <c r="AF8" s="276"/>
      <c r="AG8" s="276"/>
      <c r="AH8" s="276"/>
      <c r="AI8" s="276"/>
      <c r="AJ8" s="276"/>
      <c r="AK8" s="276"/>
      <c r="AL8" s="276"/>
      <c r="AM8" s="276"/>
      <c r="AN8" s="276"/>
    </row>
    <row r="9" spans="1:40" ht="12.75" customHeight="1" x14ac:dyDescent="0.2">
      <c r="B9" s="71"/>
      <c r="C9" s="588" t="s">
        <v>179</v>
      </c>
      <c r="D9" s="588"/>
      <c r="E9" s="588"/>
      <c r="F9" s="61">
        <f>'Plano de Trade'!D22*4</f>
        <v>0.2</v>
      </c>
      <c r="G9" s="588" t="s">
        <v>252</v>
      </c>
      <c r="H9" s="588"/>
      <c r="I9" s="588"/>
      <c r="J9" s="588"/>
      <c r="K9" s="588"/>
      <c r="L9" s="588"/>
      <c r="M9" s="314">
        <f>N7*F9</f>
        <v>1200</v>
      </c>
      <c r="N9" s="818" t="str">
        <f ca="1">IF(M9&gt;=M8,", logo ela é alcançável.",", logo ela não é alcançável.")</f>
        <v>, logo ela é alcançável.</v>
      </c>
      <c r="O9" s="818"/>
      <c r="P9" s="66"/>
      <c r="Q9" s="681" t="s">
        <v>25</v>
      </c>
      <c r="R9" s="618"/>
      <c r="S9" s="618"/>
      <c r="T9" s="618"/>
      <c r="U9" s="618"/>
      <c r="V9" s="618"/>
      <c r="W9" s="72"/>
      <c r="X9" s="278"/>
      <c r="Y9" s="676"/>
      <c r="Z9" s="276"/>
      <c r="AA9" s="276"/>
      <c r="AB9" s="276"/>
      <c r="AC9" s="276"/>
      <c r="AD9" s="276"/>
      <c r="AE9" s="276"/>
      <c r="AF9" s="276"/>
      <c r="AG9" s="276"/>
      <c r="AH9" s="276"/>
      <c r="AI9" s="276"/>
      <c r="AJ9" s="276"/>
      <c r="AK9" s="278"/>
      <c r="AL9" s="278"/>
      <c r="AM9" s="278"/>
      <c r="AN9" s="278"/>
    </row>
    <row r="10" spans="1:40" ht="5.25" customHeight="1" x14ac:dyDescent="0.2">
      <c r="B10" s="71"/>
      <c r="C10" s="181"/>
      <c r="D10" s="181"/>
      <c r="E10" s="181"/>
      <c r="F10" s="181"/>
      <c r="G10" s="181"/>
      <c r="H10" s="181"/>
      <c r="I10" s="181"/>
      <c r="J10" s="181"/>
      <c r="K10" s="181"/>
      <c r="L10" s="181"/>
      <c r="M10" s="181"/>
      <c r="N10" s="181"/>
      <c r="O10" s="181"/>
      <c r="P10" s="60"/>
      <c r="Q10" s="687"/>
      <c r="R10" s="589"/>
      <c r="S10" s="589"/>
      <c r="T10" s="590"/>
      <c r="U10" s="589"/>
      <c r="V10" s="589"/>
      <c r="W10" s="72"/>
      <c r="X10" s="278"/>
      <c r="Y10" s="676"/>
      <c r="Z10" s="276"/>
      <c r="AA10" s="276"/>
      <c r="AB10" s="276"/>
      <c r="AC10" s="276"/>
      <c r="AD10" s="276"/>
      <c r="AE10" s="276"/>
      <c r="AF10" s="276"/>
      <c r="AG10" s="276"/>
      <c r="AH10" s="276"/>
      <c r="AI10" s="276"/>
      <c r="AJ10" s="276"/>
      <c r="AK10" s="278"/>
      <c r="AL10" s="278"/>
      <c r="AM10" s="278"/>
      <c r="AN10" s="278"/>
    </row>
    <row r="11" spans="1:40" ht="12.75" customHeight="1" x14ac:dyDescent="0.2">
      <c r="B11" s="71"/>
      <c r="C11" s="182"/>
      <c r="D11" s="819" t="s">
        <v>191</v>
      </c>
      <c r="E11" s="819"/>
      <c r="F11" s="819"/>
      <c r="G11" s="819"/>
      <c r="H11" s="819"/>
      <c r="I11" s="819"/>
      <c r="J11" s="819"/>
      <c r="K11" s="819"/>
      <c r="L11" s="819"/>
      <c r="M11" s="819"/>
      <c r="N11" s="819"/>
      <c r="O11" s="182"/>
      <c r="P11" s="67"/>
      <c r="Q11" s="687" t="s">
        <v>26</v>
      </c>
      <c r="R11" s="589"/>
      <c r="S11" s="589"/>
      <c r="T11" s="590" t="s">
        <v>27</v>
      </c>
      <c r="U11" s="589"/>
      <c r="V11" s="589"/>
      <c r="W11" s="72"/>
      <c r="X11" s="278"/>
      <c r="Y11" s="676"/>
      <c r="Z11" s="276"/>
      <c r="AA11" s="276"/>
      <c r="AB11" s="276"/>
      <c r="AC11" s="276"/>
      <c r="AD11" s="276"/>
      <c r="AE11" s="276"/>
      <c r="AF11" s="276"/>
      <c r="AG11" s="276"/>
      <c r="AH11" s="276"/>
      <c r="AI11" s="276"/>
      <c r="AJ11" s="276"/>
      <c r="AK11" s="278"/>
      <c r="AL11" s="278"/>
      <c r="AM11" s="278"/>
      <c r="AN11" s="278"/>
    </row>
    <row r="12" spans="1:40" ht="12.75" customHeight="1" x14ac:dyDescent="0.2">
      <c r="B12" s="71"/>
      <c r="C12" s="182"/>
      <c r="D12" s="819"/>
      <c r="E12" s="819"/>
      <c r="F12" s="819"/>
      <c r="G12" s="819"/>
      <c r="H12" s="819"/>
      <c r="I12" s="819"/>
      <c r="J12" s="819"/>
      <c r="K12" s="819"/>
      <c r="L12" s="819"/>
      <c r="M12" s="819"/>
      <c r="N12" s="819"/>
      <c r="O12" s="182"/>
      <c r="P12" s="67"/>
      <c r="Q12" s="822">
        <v>2</v>
      </c>
      <c r="R12" s="571"/>
      <c r="S12" s="571"/>
      <c r="T12" s="594">
        <v>2</v>
      </c>
      <c r="U12" s="595"/>
      <c r="V12" s="595"/>
      <c r="W12" s="72"/>
      <c r="X12" s="278"/>
      <c r="Y12" s="676"/>
      <c r="Z12" s="276"/>
      <c r="AA12" s="276"/>
      <c r="AB12" s="276"/>
      <c r="AC12" s="276"/>
      <c r="AD12" s="276"/>
      <c r="AE12" s="276"/>
      <c r="AF12" s="276"/>
      <c r="AG12" s="276"/>
      <c r="AH12" s="276"/>
      <c r="AI12" s="276"/>
      <c r="AJ12" s="276"/>
      <c r="AK12" s="278"/>
      <c r="AL12" s="278"/>
      <c r="AM12" s="278"/>
      <c r="AN12" s="278"/>
    </row>
    <row r="13" spans="1:40" ht="20.25" customHeight="1" x14ac:dyDescent="0.2">
      <c r="B13" s="71"/>
      <c r="C13" s="182"/>
      <c r="D13" s="819"/>
      <c r="E13" s="819"/>
      <c r="F13" s="819"/>
      <c r="G13" s="819"/>
      <c r="H13" s="819"/>
      <c r="I13" s="819"/>
      <c r="J13" s="819"/>
      <c r="K13" s="819"/>
      <c r="L13" s="819"/>
      <c r="M13" s="819"/>
      <c r="N13" s="819"/>
      <c r="O13" s="182"/>
      <c r="P13" s="67"/>
      <c r="Q13" s="689">
        <f>IF(OR(Q12&gt;V20,T20&lt;(Q12*Q8),),"Risco de perda do capital!",(Q12*$Q$8))</f>
        <v>20</v>
      </c>
      <c r="R13" s="589"/>
      <c r="S13" s="589"/>
      <c r="T13" s="598">
        <f>T12*Q8</f>
        <v>20</v>
      </c>
      <c r="U13" s="589"/>
      <c r="V13" s="589"/>
      <c r="W13" s="72"/>
      <c r="X13" s="278"/>
      <c r="Y13" s="676"/>
      <c r="Z13" s="276"/>
      <c r="AA13" s="276"/>
      <c r="AB13" s="276"/>
      <c r="AE13" s="276"/>
      <c r="AF13" s="276"/>
      <c r="AG13" s="276"/>
      <c r="AH13" s="276"/>
      <c r="AI13" s="276"/>
      <c r="AJ13" s="276"/>
      <c r="AK13" s="278"/>
      <c r="AL13" s="278"/>
      <c r="AM13" s="278"/>
      <c r="AN13" s="278"/>
    </row>
    <row r="14" spans="1:40" ht="9" customHeight="1" x14ac:dyDescent="0.2">
      <c r="B14" s="71"/>
      <c r="C14" s="71"/>
      <c r="D14" s="60"/>
      <c r="E14" s="60"/>
      <c r="F14" s="60"/>
      <c r="G14" s="60"/>
      <c r="H14" s="60"/>
      <c r="I14" s="60"/>
      <c r="J14" s="60"/>
      <c r="K14" s="60"/>
      <c r="L14" s="60"/>
      <c r="M14" s="60"/>
      <c r="N14" s="60"/>
      <c r="O14" s="60"/>
      <c r="P14" s="60"/>
      <c r="Q14" s="60"/>
      <c r="R14" s="60"/>
      <c r="S14" s="60"/>
      <c r="T14" s="60"/>
      <c r="U14" s="60"/>
      <c r="V14" s="60"/>
      <c r="W14" s="72"/>
      <c r="X14" s="278"/>
      <c r="Y14" s="676"/>
      <c r="Z14" s="276"/>
      <c r="AA14" s="276"/>
      <c r="AB14" s="276"/>
      <c r="AC14" s="276"/>
      <c r="AD14" s="276"/>
      <c r="AE14" s="276"/>
      <c r="AF14" s="276"/>
      <c r="AG14" s="276"/>
      <c r="AH14" s="276"/>
      <c r="AI14" s="276"/>
      <c r="AJ14" s="276"/>
      <c r="AK14" s="278"/>
      <c r="AL14" s="278"/>
      <c r="AM14" s="278"/>
      <c r="AN14" s="278"/>
    </row>
    <row r="15" spans="1:40" ht="34.5" customHeight="1" x14ac:dyDescent="0.2">
      <c r="B15" s="71"/>
      <c r="C15" s="183" t="s">
        <v>167</v>
      </c>
      <c r="D15" s="808" t="s">
        <v>187</v>
      </c>
      <c r="E15" s="809"/>
      <c r="F15" s="174" t="s">
        <v>168</v>
      </c>
      <c r="G15" s="810" t="s">
        <v>188</v>
      </c>
      <c r="H15" s="811"/>
      <c r="I15" s="811" t="s">
        <v>18</v>
      </c>
      <c r="J15" s="811"/>
      <c r="K15" s="188" t="s">
        <v>19</v>
      </c>
      <c r="L15" s="811" t="s">
        <v>20</v>
      </c>
      <c r="M15" s="811"/>
      <c r="N15" s="811" t="s">
        <v>21</v>
      </c>
      <c r="O15" s="811"/>
      <c r="P15" s="68"/>
      <c r="Q15" s="180"/>
      <c r="R15" s="180"/>
      <c r="S15" s="180"/>
      <c r="T15" s="180"/>
      <c r="U15" s="180"/>
      <c r="V15" s="180"/>
      <c r="W15" s="81"/>
      <c r="X15" s="276"/>
      <c r="Y15" s="676"/>
      <c r="Z15" s="276"/>
      <c r="AA15" s="276"/>
      <c r="AB15" s="276"/>
      <c r="AC15" s="276"/>
      <c r="AD15" s="276"/>
      <c r="AE15" s="276"/>
      <c r="AF15" s="276"/>
      <c r="AG15" s="276"/>
      <c r="AH15" s="276"/>
      <c r="AI15" s="276"/>
      <c r="AJ15" s="278"/>
      <c r="AK15" s="278"/>
      <c r="AL15" s="278"/>
      <c r="AM15" s="278"/>
    </row>
    <row r="16" spans="1:40" ht="15.75" customHeight="1" x14ac:dyDescent="0.2">
      <c r="B16" s="71"/>
      <c r="C16" s="184" t="str">
        <f ca="1">MONTH($L$7)&amp;"/"&amp;YEAR(L7)</f>
        <v>10/2026</v>
      </c>
      <c r="D16" s="812">
        <f ca="1">IF(OR(F8=0,F8=0),0,N$7*F$8+$N$7)</f>
        <v>5668.9338502204373</v>
      </c>
      <c r="E16" s="812"/>
      <c r="F16" s="175" t="str">
        <f>MONTH($J$6)&amp;"/"&amp;YEAR(L6)</f>
        <v>1/2025</v>
      </c>
      <c r="G16" s="812">
        <f>IF(OR(F7=0,F7=0),0,N$6*F$7+$N$6)</f>
        <v>6645.3980594897475</v>
      </c>
      <c r="H16" s="812"/>
      <c r="I16" s="796"/>
      <c r="J16" s="796"/>
      <c r="K16" s="92">
        <f>IFERROR(((I16/G16)/I16)*(I16-G16),0)</f>
        <v>0</v>
      </c>
      <c r="L16" s="813">
        <f>I16-G16</f>
        <v>-6645.3980594897475</v>
      </c>
      <c r="M16" s="813"/>
      <c r="N16" s="793">
        <f>$G$6-I16</f>
        <v>10000</v>
      </c>
      <c r="O16" s="793"/>
      <c r="P16" s="69"/>
      <c r="Q16" s="814" t="s">
        <v>28</v>
      </c>
      <c r="R16" s="814"/>
      <c r="S16" s="814"/>
      <c r="T16" s="814"/>
      <c r="U16" s="814"/>
      <c r="V16" s="814"/>
      <c r="W16" s="82"/>
      <c r="X16" s="276"/>
      <c r="AA16" s="276"/>
      <c r="AB16" s="276"/>
      <c r="AC16" s="276"/>
      <c r="AD16" s="276"/>
      <c r="AE16" s="276"/>
      <c r="AF16" s="276"/>
      <c r="AG16" s="276"/>
      <c r="AH16" s="276"/>
      <c r="AI16" s="276"/>
      <c r="AJ16" s="276"/>
      <c r="AK16" s="276"/>
      <c r="AL16" s="276"/>
      <c r="AM16" s="276"/>
    </row>
    <row r="17" spans="2:39" x14ac:dyDescent="0.2">
      <c r="B17" s="71"/>
      <c r="C17" s="184" t="str">
        <f t="shared" ref="C17:C48" ca="1" si="0">IF(MONTH(C16)=12,MONTH(1),MONTH(C16)+1)&amp;"/"&amp;IF(MONTH(C16)=12,YEAR(C16)+1,YEAR(C16))</f>
        <v>11/2026</v>
      </c>
      <c r="D17" s="795">
        <f t="shared" ref="D17:D48" ca="1" si="1">IF($D$16=0,"-",D16*$F$8+D16)</f>
        <v>5356.1351663625182</v>
      </c>
      <c r="E17" s="795"/>
      <c r="F17" s="175" t="str">
        <f t="shared" ref="F17:F80" si="2">IF(MONTH(F16)=12,MONTH(1),MONTH(F16)+1)&amp;"/"&amp;IF(MONTH(F16)=12,YEAR(F16)+1,YEAR(F16))</f>
        <v>2/2025</v>
      </c>
      <c r="G17" s="795">
        <f>IF($G$16=0,"-",G16*$F$7+G16)</f>
        <v>7360.21922817835</v>
      </c>
      <c r="H17" s="795"/>
      <c r="I17" s="796"/>
      <c r="J17" s="796"/>
      <c r="K17" s="92">
        <f>IFERROR(((I17/G17)/I17)*(I17-G17),0)</f>
        <v>0</v>
      </c>
      <c r="L17" s="793">
        <f>I17-G17</f>
        <v>-7360.21922817835</v>
      </c>
      <c r="M17" s="793"/>
      <c r="N17" s="793">
        <f>N16-I17</f>
        <v>10000</v>
      </c>
      <c r="O17" s="793"/>
      <c r="P17" s="69"/>
      <c r="Q17" s="823" t="s">
        <v>29</v>
      </c>
      <c r="R17" s="575"/>
      <c r="S17" s="575"/>
      <c r="T17" s="575"/>
      <c r="U17" s="575"/>
      <c r="V17" s="575"/>
      <c r="W17" s="277"/>
      <c r="X17" s="277"/>
      <c r="AA17" s="276"/>
      <c r="AB17" s="276"/>
      <c r="AC17" s="276"/>
      <c r="AD17" s="276"/>
      <c r="AE17" s="276"/>
      <c r="AF17" s="276"/>
      <c r="AG17" s="276"/>
      <c r="AH17" s="276"/>
      <c r="AI17" s="276"/>
      <c r="AJ17" s="276"/>
      <c r="AK17" s="276"/>
      <c r="AL17" s="276"/>
      <c r="AM17" s="276"/>
    </row>
    <row r="18" spans="2:39" ht="20.25" x14ac:dyDescent="0.3">
      <c r="B18" s="71"/>
      <c r="C18" s="184" t="str">
        <f t="shared" ca="1" si="0"/>
        <v>12/2026</v>
      </c>
      <c r="D18" s="795">
        <f t="shared" ca="1" si="1"/>
        <v>5060.595991824759</v>
      </c>
      <c r="E18" s="795"/>
      <c r="F18" s="175" t="str">
        <f t="shared" si="2"/>
        <v>3/2025</v>
      </c>
      <c r="G18" s="795">
        <f t="shared" ref="G18:G81" si="3">IF($G$16=0,"-",G17*$F$7+G17)</f>
        <v>8151.9310960592557</v>
      </c>
      <c r="H18" s="795"/>
      <c r="I18" s="796"/>
      <c r="J18" s="796"/>
      <c r="K18" s="92">
        <f t="shared" ref="K18:K81" si="4">IFERROR(((I18/G18)/I18)*(I18-G18),0)</f>
        <v>0</v>
      </c>
      <c r="L18" s="793">
        <f t="shared" ref="L18:L81" si="5">I18-G18</f>
        <v>-8151.9310960592557</v>
      </c>
      <c r="M18" s="793"/>
      <c r="N18" s="793">
        <f t="shared" ref="N18:N81" si="6">N17-I18</f>
        <v>10000</v>
      </c>
      <c r="O18" s="793"/>
      <c r="P18" s="69"/>
      <c r="Q18" s="824">
        <v>1000</v>
      </c>
      <c r="R18" s="825"/>
      <c r="S18" s="825"/>
      <c r="T18" s="825"/>
      <c r="U18" s="825"/>
      <c r="V18" s="825"/>
      <c r="W18" s="277"/>
      <c r="X18" s="285"/>
      <c r="AD18" s="276"/>
      <c r="AE18" s="276"/>
      <c r="AF18" s="276"/>
      <c r="AG18" s="276"/>
      <c r="AH18" s="276"/>
      <c r="AI18" s="276"/>
      <c r="AJ18" s="276"/>
      <c r="AK18" s="276"/>
      <c r="AL18" s="276"/>
      <c r="AM18" s="276"/>
    </row>
    <row r="19" spans="2:39" ht="15.75" customHeight="1" x14ac:dyDescent="0.2">
      <c r="B19" s="71"/>
      <c r="C19" s="184" t="str">
        <f t="shared" ca="1" si="0"/>
        <v>1/2027</v>
      </c>
      <c r="D19" s="795">
        <f t="shared" ca="1" si="1"/>
        <v>4781.3639867242073</v>
      </c>
      <c r="E19" s="795"/>
      <c r="F19" s="175" t="str">
        <f t="shared" si="2"/>
        <v>4/2025</v>
      </c>
      <c r="G19" s="795">
        <f t="shared" si="3"/>
        <v>9028.8045144743846</v>
      </c>
      <c r="H19" s="795"/>
      <c r="I19" s="796"/>
      <c r="J19" s="796"/>
      <c r="K19" s="92">
        <f t="shared" si="4"/>
        <v>0</v>
      </c>
      <c r="L19" s="793">
        <f t="shared" si="5"/>
        <v>-9028.8045144743846</v>
      </c>
      <c r="M19" s="793"/>
      <c r="N19" s="793">
        <f t="shared" si="6"/>
        <v>10000</v>
      </c>
      <c r="O19" s="793"/>
      <c r="P19" s="69"/>
      <c r="Q19" s="604" t="s">
        <v>180</v>
      </c>
      <c r="R19" s="605"/>
      <c r="S19" s="605"/>
      <c r="T19" s="605"/>
      <c r="U19" s="605"/>
      <c r="V19" s="605"/>
      <c r="W19" s="82"/>
      <c r="AD19" s="276"/>
      <c r="AE19" s="276"/>
      <c r="AF19" s="276"/>
      <c r="AG19" s="276"/>
      <c r="AH19" s="276"/>
      <c r="AI19" s="276"/>
      <c r="AJ19" s="276"/>
      <c r="AK19" s="276"/>
      <c r="AL19" s="276"/>
      <c r="AM19" s="276"/>
    </row>
    <row r="20" spans="2:39" ht="15" customHeight="1" x14ac:dyDescent="0.2">
      <c r="B20" s="71"/>
      <c r="C20" s="184" t="str">
        <f t="shared" ca="1" si="0"/>
        <v>2/2027</v>
      </c>
      <c r="D20" s="795">
        <f t="shared" ca="1" si="1"/>
        <v>4517.5393590943004</v>
      </c>
      <c r="E20" s="795"/>
      <c r="F20" s="175" t="str">
        <f t="shared" si="2"/>
        <v>5/2025</v>
      </c>
      <c r="G20" s="795">
        <f t="shared" si="3"/>
        <v>10000.000000000058</v>
      </c>
      <c r="H20" s="795"/>
      <c r="I20" s="796"/>
      <c r="J20" s="796"/>
      <c r="K20" s="92">
        <f t="shared" si="4"/>
        <v>0</v>
      </c>
      <c r="L20" s="793">
        <f t="shared" si="5"/>
        <v>-10000.000000000058</v>
      </c>
      <c r="M20" s="793"/>
      <c r="N20" s="793">
        <f t="shared" si="6"/>
        <v>10000</v>
      </c>
      <c r="O20" s="793"/>
      <c r="P20" s="69"/>
      <c r="Q20" s="316">
        <v>0.05</v>
      </c>
      <c r="R20" s="608" t="s">
        <v>30</v>
      </c>
      <c r="S20" s="575"/>
      <c r="T20" s="194">
        <f>Q18*Q20</f>
        <v>50</v>
      </c>
      <c r="U20" s="161" t="s">
        <v>31</v>
      </c>
      <c r="V20" s="195">
        <f>ROUNDUP(T20/Q$8,0)</f>
        <v>5</v>
      </c>
      <c r="W20" s="82"/>
      <c r="AA20" s="276"/>
      <c r="AB20" s="276"/>
      <c r="AC20" s="276"/>
      <c r="AD20" s="276"/>
      <c r="AE20" s="276"/>
      <c r="AF20" s="276"/>
      <c r="AG20" s="276"/>
      <c r="AH20" s="276"/>
      <c r="AI20" s="276"/>
      <c r="AJ20" s="276"/>
      <c r="AK20" s="276"/>
      <c r="AL20" s="276"/>
      <c r="AM20" s="276"/>
    </row>
    <row r="21" spans="2:39" x14ac:dyDescent="0.2">
      <c r="B21" s="71"/>
      <c r="C21" s="184" t="str">
        <f t="shared" ca="1" si="0"/>
        <v>3/2027</v>
      </c>
      <c r="D21" s="795">
        <f t="shared" ca="1" si="1"/>
        <v>4268.2719654121365</v>
      </c>
      <c r="E21" s="795"/>
      <c r="F21" s="175" t="str">
        <f t="shared" si="2"/>
        <v>6/2025</v>
      </c>
      <c r="G21" s="795">
        <f t="shared" si="3"/>
        <v>11075.663432482977</v>
      </c>
      <c r="H21" s="795"/>
      <c r="I21" s="796"/>
      <c r="J21" s="796"/>
      <c r="K21" s="92">
        <f t="shared" si="4"/>
        <v>0</v>
      </c>
      <c r="L21" s="793">
        <f t="shared" si="5"/>
        <v>-11075.663432482977</v>
      </c>
      <c r="M21" s="793"/>
      <c r="N21" s="793">
        <f t="shared" si="6"/>
        <v>10000</v>
      </c>
      <c r="O21" s="793"/>
      <c r="P21" s="69"/>
      <c r="Q21" s="609" t="s">
        <v>32</v>
      </c>
      <c r="R21" s="605"/>
      <c r="S21" s="605"/>
      <c r="T21" s="605"/>
      <c r="U21" s="193">
        <f>ROUNDDOWN((Q$18-T20)/($Q$13*$Q$45),0)</f>
        <v>15</v>
      </c>
      <c r="V21" s="160" t="s">
        <v>33</v>
      </c>
      <c r="W21" s="82"/>
      <c r="AA21" s="276"/>
      <c r="AB21" s="276"/>
      <c r="AC21" s="276"/>
      <c r="AD21" s="276"/>
      <c r="AE21" s="276"/>
      <c r="AF21" s="276"/>
      <c r="AG21" s="276"/>
      <c r="AH21" s="276"/>
      <c r="AI21" s="276"/>
      <c r="AJ21" s="276"/>
      <c r="AK21" s="276"/>
      <c r="AL21" s="276"/>
      <c r="AM21" s="276"/>
    </row>
    <row r="22" spans="2:39" x14ac:dyDescent="0.2">
      <c r="B22" s="71"/>
      <c r="C22" s="184" t="str">
        <f t="shared" ca="1" si="0"/>
        <v>4/2027</v>
      </c>
      <c r="D22" s="795">
        <f t="shared" ca="1" si="1"/>
        <v>4032.7585711119627</v>
      </c>
      <c r="E22" s="795"/>
      <c r="F22" s="175" t="str">
        <f t="shared" si="2"/>
        <v>7/2025</v>
      </c>
      <c r="G22" s="795">
        <f t="shared" si="3"/>
        <v>12267.032046963988</v>
      </c>
      <c r="H22" s="795"/>
      <c r="I22" s="796"/>
      <c r="J22" s="796"/>
      <c r="K22" s="92">
        <f t="shared" si="4"/>
        <v>0</v>
      </c>
      <c r="L22" s="793">
        <f t="shared" si="5"/>
        <v>-12267.032046963988</v>
      </c>
      <c r="M22" s="793"/>
      <c r="N22" s="793">
        <f t="shared" si="6"/>
        <v>10000</v>
      </c>
      <c r="O22" s="793"/>
      <c r="P22" s="69"/>
      <c r="Q22" s="316">
        <v>0.1</v>
      </c>
      <c r="R22" s="608" t="s">
        <v>34</v>
      </c>
      <c r="S22" s="575"/>
      <c r="T22" s="194">
        <f>Q18*Q22</f>
        <v>100</v>
      </c>
      <c r="U22" s="161" t="s">
        <v>31</v>
      </c>
      <c r="V22" s="195">
        <f>ROUNDUP(T22/Q$8,0)</f>
        <v>10</v>
      </c>
      <c r="W22" s="82"/>
      <c r="X22" s="276"/>
      <c r="AA22" s="276"/>
      <c r="AB22" s="276"/>
      <c r="AC22" s="276"/>
      <c r="AD22" s="276"/>
      <c r="AE22" s="276"/>
      <c r="AF22" s="276"/>
      <c r="AG22" s="276"/>
      <c r="AH22" s="276"/>
      <c r="AI22" s="276"/>
      <c r="AJ22" s="276"/>
      <c r="AK22" s="276"/>
      <c r="AL22" s="276"/>
      <c r="AM22" s="276"/>
    </row>
    <row r="23" spans="2:39" x14ac:dyDescent="0.2">
      <c r="B23" s="71"/>
      <c r="C23" s="184" t="str">
        <f t="shared" ca="1" si="0"/>
        <v>5/2027</v>
      </c>
      <c r="D23" s="795">
        <f t="shared" ca="1" si="1"/>
        <v>3810.2402622572013</v>
      </c>
      <c r="E23" s="795"/>
      <c r="F23" s="175" t="str">
        <f t="shared" si="2"/>
        <v>8/2025</v>
      </c>
      <c r="G23" s="795">
        <f t="shared" si="3"/>
        <v>13586.551826765506</v>
      </c>
      <c r="H23" s="795"/>
      <c r="I23" s="796"/>
      <c r="J23" s="796"/>
      <c r="K23" s="92">
        <f t="shared" si="4"/>
        <v>0</v>
      </c>
      <c r="L23" s="793">
        <f t="shared" si="5"/>
        <v>-13586.551826765506</v>
      </c>
      <c r="M23" s="793"/>
      <c r="N23" s="793">
        <f t="shared" si="6"/>
        <v>10000</v>
      </c>
      <c r="O23" s="793"/>
      <c r="P23" s="69"/>
      <c r="Q23" s="609" t="s">
        <v>32</v>
      </c>
      <c r="R23" s="605"/>
      <c r="S23" s="605"/>
      <c r="T23" s="605"/>
      <c r="U23" s="193">
        <f>ROUNDDOWN((Q$18-T22)/($Q$13*$Q$45),0)</f>
        <v>15</v>
      </c>
      <c r="V23" s="160" t="s">
        <v>33</v>
      </c>
      <c r="W23" s="82"/>
      <c r="X23" s="276"/>
      <c r="AE23" s="276"/>
      <c r="AF23" s="276"/>
      <c r="AG23" s="276"/>
      <c r="AH23" s="276"/>
      <c r="AI23" s="276"/>
      <c r="AJ23" s="276"/>
      <c r="AK23" s="276"/>
      <c r="AL23" s="276"/>
      <c r="AM23" s="276"/>
    </row>
    <row r="24" spans="2:39" x14ac:dyDescent="0.2">
      <c r="B24" s="71"/>
      <c r="C24" s="184" t="str">
        <f t="shared" ca="1" si="0"/>
        <v>6/2027</v>
      </c>
      <c r="D24" s="795">
        <f t="shared" ca="1" si="1"/>
        <v>3600.0000000304408</v>
      </c>
      <c r="E24" s="795"/>
      <c r="F24" s="175" t="str">
        <f t="shared" si="2"/>
        <v>9/2025</v>
      </c>
      <c r="G24" s="795">
        <f t="shared" si="3"/>
        <v>15048.007524124063</v>
      </c>
      <c r="H24" s="795"/>
      <c r="I24" s="796"/>
      <c r="J24" s="796"/>
      <c r="K24" s="92">
        <f t="shared" si="4"/>
        <v>0</v>
      </c>
      <c r="L24" s="793">
        <f t="shared" si="5"/>
        <v>-15048.007524124063</v>
      </c>
      <c r="M24" s="793"/>
      <c r="N24" s="793">
        <f t="shared" si="6"/>
        <v>10000</v>
      </c>
      <c r="O24" s="793"/>
      <c r="P24" s="69"/>
      <c r="Q24" s="316">
        <v>0.2</v>
      </c>
      <c r="R24" s="608" t="s">
        <v>35</v>
      </c>
      <c r="S24" s="575"/>
      <c r="T24" s="194">
        <f>Q18*Q24</f>
        <v>200</v>
      </c>
      <c r="U24" s="161" t="s">
        <v>31</v>
      </c>
      <c r="V24" s="195">
        <f>ROUNDUP(T24/Q$8,0)</f>
        <v>20</v>
      </c>
      <c r="W24" s="82"/>
      <c r="X24" s="276"/>
      <c r="AE24" s="276"/>
      <c r="AF24" s="276"/>
      <c r="AG24" s="276"/>
      <c r="AH24" s="276"/>
      <c r="AI24" s="276"/>
      <c r="AJ24" s="276"/>
      <c r="AK24" s="276"/>
      <c r="AL24" s="276"/>
      <c r="AM24" s="276"/>
    </row>
    <row r="25" spans="2:39" x14ac:dyDescent="0.2">
      <c r="B25" s="71"/>
      <c r="C25" s="184" t="str">
        <f t="shared" ca="1" si="0"/>
        <v>7/2027</v>
      </c>
      <c r="D25" s="795">
        <f t="shared" ca="1" si="1"/>
        <v>3401.3603101610233</v>
      </c>
      <c r="E25" s="795"/>
      <c r="F25" s="175" t="str">
        <f t="shared" si="2"/>
        <v>10/2025</v>
      </c>
      <c r="G25" s="795">
        <f t="shared" si="3"/>
        <v>16666.666666666861</v>
      </c>
      <c r="H25" s="795"/>
      <c r="I25" s="796"/>
      <c r="J25" s="796"/>
      <c r="K25" s="92">
        <f t="shared" si="4"/>
        <v>0</v>
      </c>
      <c r="L25" s="793">
        <f t="shared" si="5"/>
        <v>-16666.666666666861</v>
      </c>
      <c r="M25" s="793"/>
      <c r="N25" s="793">
        <f t="shared" si="6"/>
        <v>10000</v>
      </c>
      <c r="O25" s="793"/>
      <c r="P25" s="69"/>
      <c r="Q25" s="64" t="s">
        <v>32</v>
      </c>
      <c r="R25" s="64"/>
      <c r="S25" s="64"/>
      <c r="T25" s="64"/>
      <c r="U25" s="193">
        <f>ROUNDDOWN((Q$18-T24)/($Q$13*$Q$45),0)</f>
        <v>13</v>
      </c>
      <c r="V25" s="129" t="s">
        <v>33</v>
      </c>
      <c r="W25" s="82"/>
      <c r="X25" s="276"/>
      <c r="AA25" s="276"/>
      <c r="AB25" s="276"/>
      <c r="AC25" s="276"/>
      <c r="AD25" s="276"/>
      <c r="AE25" s="276"/>
      <c r="AF25" s="276"/>
      <c r="AG25" s="276"/>
      <c r="AH25" s="276"/>
      <c r="AI25" s="276"/>
      <c r="AJ25" s="276"/>
      <c r="AK25" s="276"/>
      <c r="AL25" s="276"/>
      <c r="AM25" s="276"/>
    </row>
    <row r="26" spans="2:39" ht="15.75" customHeight="1" x14ac:dyDescent="0.2">
      <c r="B26" s="71"/>
      <c r="C26" s="184" t="str">
        <f t="shared" ca="1" si="0"/>
        <v>8/2027</v>
      </c>
      <c r="D26" s="795">
        <f t="shared" ca="1" si="1"/>
        <v>3213.6810998446849</v>
      </c>
      <c r="E26" s="795"/>
      <c r="F26" s="175" t="str">
        <f t="shared" si="2"/>
        <v>11/2025</v>
      </c>
      <c r="G26" s="795">
        <f t="shared" si="3"/>
        <v>18459.439054138402</v>
      </c>
      <c r="H26" s="795"/>
      <c r="I26" s="796"/>
      <c r="J26" s="796"/>
      <c r="K26" s="92">
        <f t="shared" si="4"/>
        <v>0</v>
      </c>
      <c r="L26" s="793">
        <f t="shared" si="5"/>
        <v>-18459.439054138402</v>
      </c>
      <c r="M26" s="793"/>
      <c r="N26" s="793">
        <f t="shared" si="6"/>
        <v>10000</v>
      </c>
      <c r="O26" s="793"/>
      <c r="P26" s="69"/>
      <c r="Q26" s="187"/>
      <c r="R26" s="187"/>
      <c r="S26" s="187"/>
      <c r="T26" s="187"/>
      <c r="U26" s="187"/>
      <c r="V26" s="187"/>
      <c r="W26" s="82"/>
      <c r="X26" s="276"/>
      <c r="AA26" s="276"/>
      <c r="AB26" s="276"/>
      <c r="AC26" s="276"/>
      <c r="AD26" s="276"/>
      <c r="AE26" s="276"/>
      <c r="AF26" s="276"/>
      <c r="AG26" s="276"/>
      <c r="AH26" s="276"/>
      <c r="AI26" s="276"/>
      <c r="AJ26" s="276"/>
      <c r="AK26" s="276"/>
      <c r="AL26" s="276"/>
      <c r="AM26" s="276"/>
    </row>
    <row r="27" spans="2:39" ht="15.75" customHeight="1" x14ac:dyDescent="0.2">
      <c r="B27" s="71"/>
      <c r="C27" s="184" t="str">
        <f t="shared" ca="1" si="0"/>
        <v>9/2027</v>
      </c>
      <c r="D27" s="795">
        <f t="shared" ca="1" si="1"/>
        <v>3036.3575951205298</v>
      </c>
      <c r="E27" s="795"/>
      <c r="F27" s="175" t="str">
        <f t="shared" si="2"/>
        <v>12/2025</v>
      </c>
      <c r="G27" s="795">
        <f t="shared" si="3"/>
        <v>20445.053411606765</v>
      </c>
      <c r="H27" s="795"/>
      <c r="I27" s="796"/>
      <c r="J27" s="796"/>
      <c r="K27" s="92">
        <f t="shared" si="4"/>
        <v>0</v>
      </c>
      <c r="L27" s="793">
        <f t="shared" si="5"/>
        <v>-20445.053411606765</v>
      </c>
      <c r="M27" s="793"/>
      <c r="N27" s="793">
        <f t="shared" si="6"/>
        <v>10000</v>
      </c>
      <c r="O27" s="793"/>
      <c r="P27" s="69"/>
      <c r="Q27" s="190"/>
      <c r="R27" s="355"/>
      <c r="S27" s="355"/>
      <c r="T27" s="355"/>
      <c r="U27" s="355"/>
      <c r="V27" s="355"/>
      <c r="W27" s="82"/>
      <c r="X27" s="276"/>
      <c r="AA27" s="276"/>
      <c r="AB27" s="276"/>
      <c r="AC27" s="276"/>
      <c r="AD27" s="276"/>
      <c r="AE27" s="276"/>
      <c r="AF27" s="276"/>
      <c r="AG27" s="276"/>
      <c r="AH27" s="276"/>
      <c r="AI27" s="276"/>
      <c r="AJ27" s="276"/>
      <c r="AK27" s="276"/>
      <c r="AL27" s="276"/>
      <c r="AM27" s="276"/>
    </row>
    <row r="28" spans="2:39" ht="15.75" customHeight="1" x14ac:dyDescent="0.2">
      <c r="B28" s="71"/>
      <c r="C28" s="184" t="str">
        <f t="shared" ca="1" si="0"/>
        <v>10/2027</v>
      </c>
      <c r="D28" s="795">
        <f t="shared" ca="1" si="1"/>
        <v>2868.8183920587821</v>
      </c>
      <c r="E28" s="795"/>
      <c r="F28" s="175" t="str">
        <f t="shared" si="2"/>
        <v>1/2026</v>
      </c>
      <c r="G28" s="795">
        <f t="shared" si="3"/>
        <v>22644.253044609308</v>
      </c>
      <c r="H28" s="795"/>
      <c r="I28" s="796"/>
      <c r="J28" s="796"/>
      <c r="K28" s="92">
        <f t="shared" si="4"/>
        <v>0</v>
      </c>
      <c r="L28" s="793">
        <f t="shared" si="5"/>
        <v>-22644.253044609308</v>
      </c>
      <c r="M28" s="793"/>
      <c r="N28" s="793">
        <f t="shared" si="6"/>
        <v>10000</v>
      </c>
      <c r="O28" s="793"/>
      <c r="P28" s="69"/>
      <c r="Q28" s="814" t="s">
        <v>207</v>
      </c>
      <c r="R28" s="814"/>
      <c r="S28" s="814"/>
      <c r="T28" s="814"/>
      <c r="U28" s="814"/>
      <c r="V28" s="814"/>
      <c r="W28" s="82"/>
      <c r="X28" s="276"/>
      <c r="AA28" s="276"/>
      <c r="AB28" s="276"/>
      <c r="AC28" s="276"/>
      <c r="AD28" s="276"/>
      <c r="AE28" s="276"/>
      <c r="AF28" s="276"/>
      <c r="AG28" s="276"/>
      <c r="AH28" s="276"/>
      <c r="AI28" s="276"/>
      <c r="AJ28" s="276"/>
      <c r="AK28" s="276"/>
      <c r="AL28" s="276"/>
      <c r="AM28" s="276"/>
    </row>
    <row r="29" spans="2:39" ht="15.75" customHeight="1" x14ac:dyDescent="0.2">
      <c r="B29" s="71"/>
      <c r="C29" s="184" t="str">
        <f t="shared" ca="1" si="0"/>
        <v>11/2027</v>
      </c>
      <c r="D29" s="795">
        <f t="shared" ca="1" si="1"/>
        <v>2710.5236154794993</v>
      </c>
      <c r="E29" s="795"/>
      <c r="F29" s="175" t="str">
        <f t="shared" si="2"/>
        <v>2/2026</v>
      </c>
      <c r="G29" s="795">
        <f t="shared" si="3"/>
        <v>25080.012540206917</v>
      </c>
      <c r="H29" s="795"/>
      <c r="I29" s="796"/>
      <c r="J29" s="796"/>
      <c r="K29" s="92">
        <f t="shared" si="4"/>
        <v>0</v>
      </c>
      <c r="L29" s="793">
        <f t="shared" si="5"/>
        <v>-25080.012540206917</v>
      </c>
      <c r="M29" s="793"/>
      <c r="N29" s="793">
        <f t="shared" si="6"/>
        <v>10000</v>
      </c>
      <c r="O29" s="793"/>
      <c r="P29" s="69"/>
      <c r="Q29" s="814"/>
      <c r="R29" s="814"/>
      <c r="S29" s="814"/>
      <c r="T29" s="814"/>
      <c r="U29" s="814"/>
      <c r="V29" s="814"/>
      <c r="W29" s="82"/>
      <c r="X29" s="276"/>
      <c r="AA29" s="276"/>
      <c r="AB29" s="276"/>
      <c r="AC29" s="276"/>
      <c r="AD29" s="276"/>
      <c r="AE29" s="276"/>
      <c r="AF29" s="276"/>
      <c r="AG29" s="276"/>
      <c r="AH29" s="276"/>
      <c r="AI29" s="276"/>
      <c r="AJ29" s="276"/>
      <c r="AK29" s="276"/>
      <c r="AL29" s="276"/>
      <c r="AM29" s="276"/>
    </row>
    <row r="30" spans="2:39" ht="15.75" customHeight="1" x14ac:dyDescent="0.2">
      <c r="B30" s="71"/>
      <c r="C30" s="184" t="str">
        <f t="shared" ca="1" si="0"/>
        <v>12/2027</v>
      </c>
      <c r="D30" s="795">
        <f t="shared" ca="1" si="1"/>
        <v>2560.9631792689361</v>
      </c>
      <c r="E30" s="795"/>
      <c r="F30" s="175" t="str">
        <f t="shared" si="2"/>
        <v>3/2026</v>
      </c>
      <c r="G30" s="795">
        <f t="shared" si="3"/>
        <v>27777.777777778265</v>
      </c>
      <c r="H30" s="795"/>
      <c r="I30" s="796"/>
      <c r="J30" s="796"/>
      <c r="K30" s="92">
        <f t="shared" si="4"/>
        <v>0</v>
      </c>
      <c r="L30" s="793">
        <f t="shared" si="5"/>
        <v>-27777.777777778265</v>
      </c>
      <c r="M30" s="793"/>
      <c r="N30" s="793">
        <f t="shared" si="6"/>
        <v>10000</v>
      </c>
      <c r="O30" s="793"/>
      <c r="P30" s="69"/>
      <c r="Q30" s="189"/>
      <c r="R30" s="189"/>
      <c r="S30" s="189"/>
      <c r="T30" s="189"/>
      <c r="U30" s="189"/>
      <c r="V30" s="189"/>
      <c r="W30" s="82"/>
      <c r="X30" s="276"/>
      <c r="AA30" s="276"/>
      <c r="AB30" s="276"/>
      <c r="AC30" s="276"/>
      <c r="AD30" s="276"/>
      <c r="AE30" s="276"/>
      <c r="AF30" s="276"/>
      <c r="AG30" s="276"/>
      <c r="AH30" s="276"/>
      <c r="AI30" s="276"/>
      <c r="AJ30" s="276"/>
      <c r="AK30" s="276"/>
      <c r="AL30" s="276"/>
      <c r="AM30" s="276"/>
    </row>
    <row r="31" spans="2:39" ht="15.75" customHeight="1" x14ac:dyDescent="0.2">
      <c r="B31" s="71"/>
      <c r="C31" s="184" t="str">
        <f t="shared" ca="1" si="0"/>
        <v>1/2028</v>
      </c>
      <c r="D31" s="795">
        <f t="shared" ca="1" si="1"/>
        <v>2419.6551426876367</v>
      </c>
      <c r="E31" s="795"/>
      <c r="F31" s="175" t="str">
        <f t="shared" si="2"/>
        <v>4/2026</v>
      </c>
      <c r="G31" s="795">
        <f t="shared" si="3"/>
        <v>30765.73175689752</v>
      </c>
      <c r="H31" s="795"/>
      <c r="I31" s="796"/>
      <c r="J31" s="796"/>
      <c r="K31" s="92">
        <f t="shared" si="4"/>
        <v>0</v>
      </c>
      <c r="L31" s="793">
        <f t="shared" si="5"/>
        <v>-30765.73175689752</v>
      </c>
      <c r="M31" s="793"/>
      <c r="N31" s="793">
        <f t="shared" si="6"/>
        <v>10000</v>
      </c>
      <c r="O31" s="793"/>
      <c r="P31" s="69"/>
      <c r="Q31" s="648" t="s">
        <v>41</v>
      </c>
      <c r="R31" s="589"/>
      <c r="S31" s="649"/>
      <c r="T31" s="648" t="s">
        <v>42</v>
      </c>
      <c r="U31" s="589"/>
      <c r="V31" s="589"/>
      <c r="W31" s="82"/>
      <c r="X31" s="276"/>
      <c r="AA31" s="276"/>
      <c r="AB31" s="276"/>
      <c r="AC31" s="276"/>
      <c r="AD31" s="276"/>
      <c r="AE31" s="276"/>
      <c r="AF31" s="276"/>
      <c r="AG31" s="276"/>
      <c r="AH31" s="276"/>
      <c r="AI31" s="276"/>
      <c r="AJ31" s="276"/>
      <c r="AK31" s="276"/>
      <c r="AL31" s="276"/>
      <c r="AM31" s="276"/>
    </row>
    <row r="32" spans="2:39" ht="15.75" customHeight="1" x14ac:dyDescent="0.2">
      <c r="B32" s="71"/>
      <c r="C32" s="184" t="str">
        <f t="shared" ca="1" si="0"/>
        <v>2/2028</v>
      </c>
      <c r="D32" s="795">
        <f t="shared" ca="1" si="1"/>
        <v>2286.1441573736511</v>
      </c>
      <c r="E32" s="795"/>
      <c r="F32" s="175" t="str">
        <f t="shared" si="2"/>
        <v>5/2026</v>
      </c>
      <c r="G32" s="795">
        <f t="shared" si="3"/>
        <v>34075.089019344814</v>
      </c>
      <c r="H32" s="795"/>
      <c r="I32" s="796"/>
      <c r="J32" s="796"/>
      <c r="K32" s="92">
        <f t="shared" si="4"/>
        <v>0</v>
      </c>
      <c r="L32" s="793">
        <f t="shared" si="5"/>
        <v>-34075.089019344814</v>
      </c>
      <c r="M32" s="793"/>
      <c r="N32" s="793">
        <f t="shared" si="6"/>
        <v>10000</v>
      </c>
      <c r="O32" s="793"/>
      <c r="P32" s="69"/>
      <c r="Q32" s="670">
        <f>Q22</f>
        <v>0.1</v>
      </c>
      <c r="R32" s="663"/>
      <c r="S32" s="663"/>
      <c r="T32" s="799">
        <f>Q22</f>
        <v>0.1</v>
      </c>
      <c r="U32" s="667"/>
      <c r="V32" s="667"/>
      <c r="W32" s="82"/>
      <c r="X32" s="276"/>
      <c r="AA32" s="276"/>
      <c r="AB32" s="276"/>
      <c r="AC32" s="276"/>
      <c r="AD32" s="276"/>
      <c r="AE32" s="276"/>
      <c r="AF32" s="276"/>
      <c r="AG32" s="276"/>
      <c r="AH32" s="276"/>
      <c r="AI32" s="276"/>
      <c r="AJ32" s="276"/>
      <c r="AK32" s="276"/>
      <c r="AL32" s="276"/>
      <c r="AM32" s="276"/>
    </row>
    <row r="33" spans="2:39" ht="15.75" customHeight="1" x14ac:dyDescent="0.2">
      <c r="B33" s="71"/>
      <c r="C33" s="184" t="str">
        <f t="shared" ca="1" si="0"/>
        <v>3/2028</v>
      </c>
      <c r="D33" s="795">
        <f t="shared" ca="1" si="1"/>
        <v>2160.000000036528</v>
      </c>
      <c r="E33" s="795"/>
      <c r="F33" s="175" t="str">
        <f t="shared" si="2"/>
        <v>6/2026</v>
      </c>
      <c r="G33" s="795">
        <f t="shared" si="3"/>
        <v>37740.421741015736</v>
      </c>
      <c r="H33" s="795"/>
      <c r="I33" s="796"/>
      <c r="J33" s="796"/>
      <c r="K33" s="92">
        <f t="shared" si="4"/>
        <v>0</v>
      </c>
      <c r="L33" s="793">
        <f t="shared" si="5"/>
        <v>-37740.421741015736</v>
      </c>
      <c r="M33" s="793"/>
      <c r="N33" s="793">
        <f t="shared" si="6"/>
        <v>10000</v>
      </c>
      <c r="O33" s="793"/>
      <c r="P33" s="69"/>
      <c r="Q33" s="588" t="s">
        <v>43</v>
      </c>
      <c r="R33" s="589"/>
      <c r="S33" s="649"/>
      <c r="T33" s="588" t="s">
        <v>43</v>
      </c>
      <c r="U33" s="589"/>
      <c r="V33" s="589"/>
      <c r="W33" s="82"/>
      <c r="X33" s="276"/>
      <c r="AA33" s="276"/>
      <c r="AB33" s="276"/>
      <c r="AC33" s="276"/>
      <c r="AD33" s="276"/>
      <c r="AE33" s="276"/>
      <c r="AF33" s="276"/>
      <c r="AG33" s="276"/>
      <c r="AH33" s="276"/>
      <c r="AI33" s="276"/>
      <c r="AJ33" s="276"/>
      <c r="AK33" s="276"/>
      <c r="AL33" s="276"/>
      <c r="AM33" s="276"/>
    </row>
    <row r="34" spans="2:39" ht="15.75" customHeight="1" x14ac:dyDescent="0.3">
      <c r="B34" s="71"/>
      <c r="C34" s="184" t="str">
        <f t="shared" ca="1" si="0"/>
        <v>4/2028</v>
      </c>
      <c r="D34" s="795">
        <f t="shared" ca="1" si="1"/>
        <v>2040.8161861138699</v>
      </c>
      <c r="E34" s="795"/>
      <c r="F34" s="175" t="str">
        <f t="shared" si="2"/>
        <v>7/2026</v>
      </c>
      <c r="G34" s="795">
        <f t="shared" si="3"/>
        <v>41800.020900345109</v>
      </c>
      <c r="H34" s="795"/>
      <c r="I34" s="796"/>
      <c r="J34" s="796"/>
      <c r="K34" s="92">
        <f t="shared" si="4"/>
        <v>0</v>
      </c>
      <c r="L34" s="793">
        <f t="shared" si="5"/>
        <v>-41800.020900345109</v>
      </c>
      <c r="M34" s="793"/>
      <c r="N34" s="793">
        <f t="shared" si="6"/>
        <v>10000</v>
      </c>
      <c r="O34" s="793"/>
      <c r="P34" s="69"/>
      <c r="Q34" s="800">
        <f>Q32*-Q18</f>
        <v>-100</v>
      </c>
      <c r="R34" s="801"/>
      <c r="S34" s="801"/>
      <c r="T34" s="802">
        <f>T32*Q18</f>
        <v>100</v>
      </c>
      <c r="U34" s="803"/>
      <c r="V34" s="803"/>
      <c r="W34" s="82"/>
      <c r="X34" s="276"/>
      <c r="AA34" s="276"/>
      <c r="AB34" s="276"/>
      <c r="AC34" s="276"/>
      <c r="AD34" s="276"/>
      <c r="AE34" s="276"/>
      <c r="AF34" s="276"/>
      <c r="AG34" s="276"/>
      <c r="AH34" s="276"/>
      <c r="AI34" s="276"/>
      <c r="AJ34" s="276"/>
      <c r="AK34" s="276"/>
      <c r="AL34" s="276"/>
      <c r="AM34" s="276"/>
    </row>
    <row r="35" spans="2:39" ht="15.75" customHeight="1" x14ac:dyDescent="0.2">
      <c r="B35" s="71"/>
      <c r="C35" s="184" t="str">
        <f t="shared" ca="1" si="0"/>
        <v>5/2028</v>
      </c>
      <c r="D35" s="795">
        <f t="shared" ca="1" si="1"/>
        <v>1928.2086599231147</v>
      </c>
      <c r="E35" s="795"/>
      <c r="F35" s="175" t="str">
        <f t="shared" si="2"/>
        <v>8/2026</v>
      </c>
      <c r="G35" s="795">
        <f t="shared" si="3"/>
        <v>46296.296296297383</v>
      </c>
      <c r="H35" s="795"/>
      <c r="I35" s="796"/>
      <c r="J35" s="796"/>
      <c r="K35" s="92">
        <f t="shared" si="4"/>
        <v>0</v>
      </c>
      <c r="L35" s="793">
        <f t="shared" si="5"/>
        <v>-46296.296296297383</v>
      </c>
      <c r="M35" s="793"/>
      <c r="N35" s="793">
        <f t="shared" si="6"/>
        <v>10000</v>
      </c>
      <c r="O35" s="793"/>
      <c r="P35" s="186"/>
      <c r="Q35" s="648" t="s">
        <v>44</v>
      </c>
      <c r="R35" s="589"/>
      <c r="S35" s="649"/>
      <c r="T35" s="648" t="s">
        <v>45</v>
      </c>
      <c r="U35" s="589"/>
      <c r="V35" s="589"/>
      <c r="W35" s="82"/>
      <c r="X35" s="276"/>
      <c r="AA35" s="276"/>
      <c r="AB35" s="276"/>
      <c r="AC35" s="276"/>
      <c r="AD35" s="276"/>
      <c r="AE35" s="276"/>
      <c r="AF35" s="276"/>
      <c r="AG35" s="276"/>
      <c r="AH35" s="276"/>
      <c r="AI35" s="276"/>
      <c r="AJ35" s="276"/>
      <c r="AK35" s="276"/>
      <c r="AL35" s="276"/>
      <c r="AM35" s="276"/>
    </row>
    <row r="36" spans="2:39" ht="15.75" customHeight="1" x14ac:dyDescent="0.2">
      <c r="B36" s="71"/>
      <c r="C36" s="184" t="str">
        <f t="shared" ca="1" si="0"/>
        <v>6/2028</v>
      </c>
      <c r="D36" s="795">
        <f t="shared" ca="1" si="1"/>
        <v>1821.8145570877221</v>
      </c>
      <c r="E36" s="795"/>
      <c r="F36" s="175" t="str">
        <f t="shared" si="2"/>
        <v>9/2026</v>
      </c>
      <c r="G36" s="795">
        <f t="shared" si="3"/>
        <v>51276.219594829505</v>
      </c>
      <c r="H36" s="795"/>
      <c r="I36" s="796"/>
      <c r="J36" s="796"/>
      <c r="K36" s="92">
        <f t="shared" si="4"/>
        <v>0</v>
      </c>
      <c r="L36" s="793">
        <f t="shared" si="5"/>
        <v>-51276.219594829505</v>
      </c>
      <c r="M36" s="793"/>
      <c r="N36" s="793">
        <f t="shared" si="6"/>
        <v>10000</v>
      </c>
      <c r="O36" s="793"/>
      <c r="P36" s="186"/>
      <c r="Q36" s="645">
        <f>ROUNDUP(Q34/(-Q13*R40),0)</f>
        <v>2</v>
      </c>
      <c r="R36" s="646"/>
      <c r="S36" s="647"/>
      <c r="T36" s="645">
        <f>ROUNDUP(T34/(T13*U40),0)</f>
        <v>3</v>
      </c>
      <c r="U36" s="646"/>
      <c r="V36" s="647"/>
      <c r="W36" s="82"/>
      <c r="X36" s="276"/>
      <c r="AA36" s="276"/>
      <c r="AB36" s="276"/>
      <c r="AC36" s="276"/>
      <c r="AD36" s="276"/>
      <c r="AE36" s="276"/>
      <c r="AF36" s="276"/>
      <c r="AG36" s="276"/>
      <c r="AH36" s="276"/>
      <c r="AI36" s="276"/>
      <c r="AJ36" s="276"/>
      <c r="AK36" s="276"/>
      <c r="AL36" s="276"/>
      <c r="AM36" s="276"/>
    </row>
    <row r="37" spans="2:39" ht="15.75" customHeight="1" x14ac:dyDescent="0.2">
      <c r="B37" s="71"/>
      <c r="C37" s="184" t="str">
        <f t="shared" ca="1" si="0"/>
        <v>7/2028</v>
      </c>
      <c r="D37" s="795">
        <f t="shared" ca="1" si="1"/>
        <v>1721.2910352498234</v>
      </c>
      <c r="E37" s="795"/>
      <c r="F37" s="175" t="str">
        <f t="shared" si="2"/>
        <v>10/2026</v>
      </c>
      <c r="G37" s="795">
        <f t="shared" si="3"/>
        <v>56791.815032241691</v>
      </c>
      <c r="H37" s="795"/>
      <c r="I37" s="796"/>
      <c r="J37" s="796"/>
      <c r="K37" s="92">
        <f t="shared" si="4"/>
        <v>0</v>
      </c>
      <c r="L37" s="793">
        <f t="shared" si="5"/>
        <v>-56791.815032241691</v>
      </c>
      <c r="M37" s="793"/>
      <c r="N37" s="793">
        <f t="shared" si="6"/>
        <v>10000</v>
      </c>
      <c r="O37" s="793"/>
      <c r="P37" s="186"/>
      <c r="Q37" s="648" t="s">
        <v>46</v>
      </c>
      <c r="R37" s="589"/>
      <c r="S37" s="649"/>
      <c r="T37" s="650" t="s">
        <v>268</v>
      </c>
      <c r="U37" s="589"/>
      <c r="V37" s="589"/>
      <c r="W37" s="82"/>
      <c r="X37" s="276"/>
      <c r="AA37" s="276"/>
      <c r="AB37" s="276"/>
      <c r="AC37" s="276"/>
      <c r="AD37" s="276"/>
      <c r="AE37" s="276"/>
      <c r="AF37" s="276"/>
      <c r="AG37" s="276"/>
      <c r="AH37" s="276"/>
      <c r="AI37" s="276"/>
      <c r="AJ37" s="276"/>
      <c r="AK37" s="276"/>
      <c r="AL37" s="276"/>
      <c r="AM37" s="276"/>
    </row>
    <row r="38" spans="2:39" ht="15.75" customHeight="1" x14ac:dyDescent="0.2">
      <c r="B38" s="71"/>
      <c r="C38" s="184" t="str">
        <f t="shared" ca="1" si="0"/>
        <v>8/2028</v>
      </c>
      <c r="D38" s="795">
        <f t="shared" ca="1" si="1"/>
        <v>1626.3141693014506</v>
      </c>
      <c r="E38" s="795"/>
      <c r="F38" s="175" t="str">
        <f t="shared" si="2"/>
        <v>11/2026</v>
      </c>
      <c r="G38" s="795">
        <f t="shared" si="3"/>
        <v>62900.702901693265</v>
      </c>
      <c r="H38" s="795"/>
      <c r="I38" s="796"/>
      <c r="J38" s="796"/>
      <c r="K38" s="92">
        <f t="shared" si="4"/>
        <v>0</v>
      </c>
      <c r="L38" s="793">
        <f t="shared" si="5"/>
        <v>-62900.702901693265</v>
      </c>
      <c r="M38" s="793"/>
      <c r="N38" s="793">
        <f t="shared" si="6"/>
        <v>10000</v>
      </c>
      <c r="O38" s="793"/>
      <c r="P38" s="186"/>
      <c r="Q38" s="589"/>
      <c r="R38" s="589"/>
      <c r="S38" s="649"/>
      <c r="T38" s="589"/>
      <c r="U38" s="589"/>
      <c r="V38" s="589"/>
      <c r="W38" s="82"/>
      <c r="X38" s="276"/>
      <c r="AA38" s="276"/>
      <c r="AB38" s="276"/>
      <c r="AC38" s="276"/>
      <c r="AD38" s="276"/>
      <c r="AE38" s="276"/>
      <c r="AF38" s="276"/>
      <c r="AG38" s="276"/>
      <c r="AH38" s="276"/>
      <c r="AI38" s="276"/>
      <c r="AJ38" s="276"/>
      <c r="AK38" s="276"/>
      <c r="AL38" s="276"/>
      <c r="AM38" s="276"/>
    </row>
    <row r="39" spans="2:39" ht="15.75" customHeight="1" x14ac:dyDescent="0.2">
      <c r="B39" s="71"/>
      <c r="C39" s="184" t="str">
        <f t="shared" ca="1" si="0"/>
        <v>9/2028</v>
      </c>
      <c r="D39" s="795">
        <f t="shared" ca="1" si="1"/>
        <v>1536.577907574354</v>
      </c>
      <c r="E39" s="795"/>
      <c r="F39" s="175" t="str">
        <f t="shared" si="2"/>
        <v>12/2026</v>
      </c>
      <c r="G39" s="795">
        <f t="shared" si="3"/>
        <v>69666.701500575597</v>
      </c>
      <c r="H39" s="795"/>
      <c r="I39" s="796"/>
      <c r="J39" s="796"/>
      <c r="K39" s="92">
        <f t="shared" si="4"/>
        <v>0</v>
      </c>
      <c r="L39" s="793">
        <f t="shared" si="5"/>
        <v>-69666.701500575597</v>
      </c>
      <c r="M39" s="793"/>
      <c r="N39" s="793">
        <f t="shared" si="6"/>
        <v>10000</v>
      </c>
      <c r="O39" s="793"/>
      <c r="P39" s="186"/>
      <c r="Q39" s="832">
        <f>Q36*Q12</f>
        <v>4</v>
      </c>
      <c r="R39" s="663"/>
      <c r="S39" s="663"/>
      <c r="T39" s="804">
        <f>T36*T12</f>
        <v>6</v>
      </c>
      <c r="U39" s="805"/>
      <c r="V39" s="805"/>
      <c r="W39" s="82"/>
      <c r="X39" s="276"/>
      <c r="AA39" s="276"/>
      <c r="AB39" s="276"/>
      <c r="AC39" s="276"/>
      <c r="AD39" s="276"/>
      <c r="AE39" s="276"/>
      <c r="AF39" s="276"/>
      <c r="AG39" s="276"/>
      <c r="AH39" s="276"/>
      <c r="AI39" s="276"/>
      <c r="AJ39" s="276"/>
      <c r="AK39" s="276"/>
      <c r="AL39" s="276"/>
      <c r="AM39" s="276"/>
    </row>
    <row r="40" spans="2:39" ht="15.75" customHeight="1" x14ac:dyDescent="0.2">
      <c r="B40" s="71"/>
      <c r="C40" s="184" t="str">
        <f t="shared" ca="1" si="0"/>
        <v>10/2028</v>
      </c>
      <c r="D40" s="795">
        <f t="shared" ca="1" si="1"/>
        <v>1451.7930856248577</v>
      </c>
      <c r="E40" s="795"/>
      <c r="F40" s="175" t="str">
        <f t="shared" si="2"/>
        <v>1/2027</v>
      </c>
      <c r="G40" s="795">
        <f t="shared" si="3"/>
        <v>77160.493827162762</v>
      </c>
      <c r="H40" s="795"/>
      <c r="I40" s="796"/>
      <c r="J40" s="796"/>
      <c r="K40" s="92">
        <f t="shared" si="4"/>
        <v>0</v>
      </c>
      <c r="L40" s="793">
        <f t="shared" si="5"/>
        <v>-77160.493827162762</v>
      </c>
      <c r="M40" s="793"/>
      <c r="N40" s="793">
        <f t="shared" si="6"/>
        <v>10000</v>
      </c>
      <c r="O40" s="793"/>
      <c r="P40" s="186"/>
      <c r="Q40" s="565" t="s">
        <v>250</v>
      </c>
      <c r="R40" s="568">
        <v>3</v>
      </c>
      <c r="S40" s="567" t="s">
        <v>249</v>
      </c>
      <c r="T40" s="566" t="s">
        <v>250</v>
      </c>
      <c r="U40" s="568">
        <f>ROUNDUP(Q45/2,0)</f>
        <v>2</v>
      </c>
      <c r="V40" s="564" t="s">
        <v>249</v>
      </c>
      <c r="W40" s="82"/>
      <c r="X40" s="276"/>
      <c r="Y40" s="77"/>
      <c r="AA40" s="276"/>
      <c r="AB40" s="276"/>
      <c r="AC40" s="276"/>
      <c r="AD40" s="276"/>
      <c r="AE40" s="276"/>
      <c r="AF40" s="276"/>
      <c r="AG40" s="276"/>
      <c r="AH40" s="276"/>
      <c r="AI40" s="276"/>
      <c r="AJ40" s="276"/>
      <c r="AK40" s="276"/>
      <c r="AL40" s="276"/>
      <c r="AM40" s="276"/>
    </row>
    <row r="41" spans="2:39" ht="15.75" customHeight="1" x14ac:dyDescent="0.2">
      <c r="B41" s="71"/>
      <c r="C41" s="184" t="str">
        <f t="shared" ca="1" si="0"/>
        <v>11/2028</v>
      </c>
      <c r="D41" s="795">
        <f t="shared" ca="1" si="1"/>
        <v>1371.686494435789</v>
      </c>
      <c r="E41" s="795"/>
      <c r="F41" s="175" t="str">
        <f t="shared" si="2"/>
        <v>2/2027</v>
      </c>
      <c r="G41" s="795">
        <f t="shared" si="3"/>
        <v>85460.365991383005</v>
      </c>
      <c r="H41" s="795"/>
      <c r="I41" s="796"/>
      <c r="J41" s="796"/>
      <c r="K41" s="92">
        <f t="shared" si="4"/>
        <v>0</v>
      </c>
      <c r="L41" s="793">
        <f t="shared" si="5"/>
        <v>-85460.365991383005</v>
      </c>
      <c r="M41" s="793"/>
      <c r="N41" s="793">
        <f t="shared" si="6"/>
        <v>10000</v>
      </c>
      <c r="O41" s="793"/>
      <c r="P41" s="186"/>
      <c r="Q41" s="187"/>
      <c r="R41" s="187"/>
      <c r="S41" s="187"/>
      <c r="T41" s="187"/>
      <c r="U41" s="187"/>
      <c r="V41" s="187"/>
      <c r="W41" s="82"/>
      <c r="X41" s="276"/>
      <c r="AA41" s="276"/>
      <c r="AB41" s="276"/>
      <c r="AC41" s="276"/>
      <c r="AD41" s="276"/>
      <c r="AE41" s="276"/>
      <c r="AF41" s="276"/>
      <c r="AG41" s="276"/>
      <c r="AH41" s="276"/>
      <c r="AI41" s="276"/>
      <c r="AJ41" s="276"/>
      <c r="AK41" s="276"/>
      <c r="AL41" s="276"/>
      <c r="AM41" s="276"/>
    </row>
    <row r="42" spans="2:39" ht="15.75" customHeight="1" x14ac:dyDescent="0.2">
      <c r="B42" s="71"/>
      <c r="C42" s="184" t="str">
        <f t="shared" ca="1" si="0"/>
        <v>12/2028</v>
      </c>
      <c r="D42" s="795">
        <f t="shared" ca="1" si="1"/>
        <v>1296.0000000328753</v>
      </c>
      <c r="E42" s="795"/>
      <c r="F42" s="175" t="str">
        <f t="shared" si="2"/>
        <v>3/2027</v>
      </c>
      <c r="G42" s="795">
        <f t="shared" si="3"/>
        <v>94653.02505373671</v>
      </c>
      <c r="H42" s="795"/>
      <c r="I42" s="796"/>
      <c r="J42" s="796"/>
      <c r="K42" s="92">
        <f t="shared" si="4"/>
        <v>0</v>
      </c>
      <c r="L42" s="793">
        <f t="shared" si="5"/>
        <v>-94653.02505373671</v>
      </c>
      <c r="M42" s="793"/>
      <c r="N42" s="793">
        <f t="shared" si="6"/>
        <v>10000</v>
      </c>
      <c r="O42" s="793"/>
      <c r="P42" s="186"/>
      <c r="Q42" s="541"/>
      <c r="R42" s="541"/>
      <c r="S42" s="541"/>
      <c r="T42" s="541"/>
      <c r="U42" s="541"/>
      <c r="V42" s="541"/>
      <c r="W42" s="82"/>
      <c r="X42" s="276"/>
      <c r="AA42" s="276"/>
      <c r="AB42" s="276"/>
      <c r="AC42" s="276"/>
      <c r="AD42" s="276"/>
      <c r="AE42" s="276"/>
      <c r="AF42" s="276"/>
      <c r="AG42" s="276"/>
      <c r="AH42" s="276"/>
      <c r="AI42" s="276"/>
      <c r="AJ42" s="276"/>
      <c r="AK42" s="276"/>
      <c r="AL42" s="276"/>
      <c r="AM42" s="276"/>
    </row>
    <row r="43" spans="2:39" ht="15.75" customHeight="1" x14ac:dyDescent="0.2">
      <c r="B43" s="71"/>
      <c r="C43" s="184" t="str">
        <f t="shared" ca="1" si="0"/>
        <v>1/2029</v>
      </c>
      <c r="D43" s="795">
        <f t="shared" ca="1" si="1"/>
        <v>1224.4897116786758</v>
      </c>
      <c r="E43" s="795"/>
      <c r="F43" s="175" t="str">
        <f t="shared" si="2"/>
        <v>4/2027</v>
      </c>
      <c r="G43" s="795">
        <f t="shared" si="3"/>
        <v>104834.50483615606</v>
      </c>
      <c r="H43" s="795"/>
      <c r="I43" s="796"/>
      <c r="J43" s="796"/>
      <c r="K43" s="92">
        <f t="shared" si="4"/>
        <v>0</v>
      </c>
      <c r="L43" s="793">
        <f t="shared" si="5"/>
        <v>-104834.50483615606</v>
      </c>
      <c r="M43" s="793"/>
      <c r="N43" s="793">
        <f t="shared" si="6"/>
        <v>10000</v>
      </c>
      <c r="O43" s="793"/>
      <c r="P43" s="186"/>
      <c r="Q43" s="609" t="s">
        <v>36</v>
      </c>
      <c r="R43" s="605"/>
      <c r="S43" s="605"/>
      <c r="T43" s="605"/>
      <c r="U43" s="73">
        <f>Q18/S8</f>
        <v>40</v>
      </c>
      <c r="V43" s="160" t="s">
        <v>37</v>
      </c>
      <c r="W43" s="82"/>
      <c r="X43" s="276"/>
      <c r="AA43" s="276"/>
      <c r="AB43" s="276"/>
      <c r="AC43" s="276"/>
      <c r="AD43" s="276"/>
      <c r="AE43" s="276"/>
      <c r="AF43" s="276"/>
      <c r="AG43" s="276"/>
      <c r="AH43" s="276"/>
      <c r="AI43" s="276"/>
      <c r="AJ43" s="276"/>
      <c r="AK43" s="276"/>
      <c r="AL43" s="276"/>
      <c r="AM43" s="276"/>
    </row>
    <row r="44" spans="2:39" ht="15.75" customHeight="1" x14ac:dyDescent="0.2">
      <c r="B44" s="71"/>
      <c r="C44" s="184" t="str">
        <f t="shared" ca="1" si="0"/>
        <v>2/2029</v>
      </c>
      <c r="D44" s="795">
        <f t="shared" ca="1" si="1"/>
        <v>1156.9251959636515</v>
      </c>
      <c r="E44" s="795"/>
      <c r="F44" s="175" t="str">
        <f t="shared" si="2"/>
        <v>5/2027</v>
      </c>
      <c r="G44" s="795">
        <f t="shared" si="3"/>
        <v>116111.16916762668</v>
      </c>
      <c r="H44" s="795"/>
      <c r="I44" s="796"/>
      <c r="J44" s="796"/>
      <c r="K44" s="92">
        <f t="shared" si="4"/>
        <v>0</v>
      </c>
      <c r="L44" s="793">
        <f t="shared" si="5"/>
        <v>-116111.16916762668</v>
      </c>
      <c r="M44" s="793"/>
      <c r="N44" s="793">
        <f t="shared" si="6"/>
        <v>10000</v>
      </c>
      <c r="O44" s="793"/>
      <c r="P44" s="186"/>
      <c r="Q44" s="608" t="s">
        <v>38</v>
      </c>
      <c r="R44" s="575"/>
      <c r="S44" s="575"/>
      <c r="T44" s="575"/>
      <c r="U44" s="575"/>
      <c r="V44" s="575"/>
      <c r="W44" s="82"/>
      <c r="X44" s="276"/>
      <c r="Y44" s="279"/>
      <c r="AA44" s="276"/>
      <c r="AB44" s="276"/>
      <c r="AC44" s="276"/>
      <c r="AD44" s="276"/>
      <c r="AE44" s="276"/>
      <c r="AF44" s="276"/>
      <c r="AG44" s="276"/>
      <c r="AH44" s="276"/>
      <c r="AI44" s="276"/>
      <c r="AJ44" s="276"/>
      <c r="AK44" s="276"/>
      <c r="AL44" s="276"/>
      <c r="AM44" s="276"/>
    </row>
    <row r="45" spans="2:39" ht="15.75" customHeight="1" x14ac:dyDescent="0.2">
      <c r="B45" s="71"/>
      <c r="C45" s="184" t="str">
        <f t="shared" ca="1" si="0"/>
        <v>3/2029</v>
      </c>
      <c r="D45" s="795">
        <f t="shared" ca="1" si="1"/>
        <v>1093.0887342618762</v>
      </c>
      <c r="E45" s="795"/>
      <c r="F45" s="175" t="str">
        <f t="shared" si="2"/>
        <v>6/2027</v>
      </c>
      <c r="G45" s="795">
        <f t="shared" si="3"/>
        <v>128600.82304527202</v>
      </c>
      <c r="H45" s="795"/>
      <c r="I45" s="796"/>
      <c r="J45" s="796"/>
      <c r="K45" s="92">
        <f t="shared" si="4"/>
        <v>0</v>
      </c>
      <c r="L45" s="793">
        <f t="shared" si="5"/>
        <v>-128600.82304527202</v>
      </c>
      <c r="M45" s="793"/>
      <c r="N45" s="793">
        <f t="shared" si="6"/>
        <v>10000</v>
      </c>
      <c r="O45" s="793"/>
      <c r="P45" s="186"/>
      <c r="Q45" s="826">
        <f>ROUNDUP(Q20/((Q12*Q8)/Q18),0)</f>
        <v>3</v>
      </c>
      <c r="R45" s="826"/>
      <c r="S45" s="826"/>
      <c r="T45" s="826"/>
      <c r="U45" s="826"/>
      <c r="V45" s="826"/>
      <c r="W45" s="82"/>
      <c r="X45" s="276"/>
      <c r="Y45" s="279"/>
      <c r="AA45" s="276"/>
      <c r="AB45" s="276"/>
      <c r="AC45" s="276"/>
      <c r="AD45" s="276"/>
      <c r="AE45" s="276"/>
      <c r="AF45" s="276"/>
      <c r="AG45" s="276"/>
      <c r="AH45" s="276"/>
      <c r="AI45" s="276"/>
      <c r="AJ45" s="276"/>
      <c r="AK45" s="276"/>
      <c r="AL45" s="276"/>
      <c r="AM45" s="276"/>
    </row>
    <row r="46" spans="2:39" ht="15.75" customHeight="1" x14ac:dyDescent="0.2">
      <c r="B46" s="71"/>
      <c r="C46" s="184" t="str">
        <f t="shared" ca="1" si="0"/>
        <v>4/2029</v>
      </c>
      <c r="D46" s="795">
        <f t="shared" ca="1" si="1"/>
        <v>1032.774621158627</v>
      </c>
      <c r="E46" s="795"/>
      <c r="F46" s="175" t="str">
        <f t="shared" si="2"/>
        <v>7/2027</v>
      </c>
      <c r="G46" s="795">
        <f t="shared" si="3"/>
        <v>142433.94331897251</v>
      </c>
      <c r="H46" s="795"/>
      <c r="I46" s="796"/>
      <c r="J46" s="796"/>
      <c r="K46" s="92">
        <f t="shared" si="4"/>
        <v>0</v>
      </c>
      <c r="L46" s="793">
        <f t="shared" si="5"/>
        <v>-142433.94331897251</v>
      </c>
      <c r="M46" s="793"/>
      <c r="N46" s="793">
        <f t="shared" si="6"/>
        <v>10000</v>
      </c>
      <c r="O46" s="793"/>
      <c r="P46" s="186"/>
      <c r="Q46" s="609" t="s">
        <v>39</v>
      </c>
      <c r="R46" s="605"/>
      <c r="S46" s="605"/>
      <c r="T46" s="605"/>
      <c r="U46" s="605"/>
      <c r="V46" s="605"/>
      <c r="W46" s="82"/>
      <c r="X46" s="276"/>
      <c r="Y46" s="280"/>
      <c r="AA46" s="276"/>
      <c r="AB46" s="276"/>
      <c r="AC46" s="276"/>
      <c r="AD46" s="276"/>
      <c r="AE46" s="276"/>
      <c r="AF46" s="276"/>
      <c r="AG46" s="276"/>
      <c r="AH46" s="276"/>
      <c r="AI46" s="276"/>
      <c r="AJ46" s="276"/>
      <c r="AK46" s="276"/>
      <c r="AL46" s="276"/>
      <c r="AM46" s="276"/>
    </row>
    <row r="47" spans="2:39" ht="15.75" customHeight="1" x14ac:dyDescent="0.2">
      <c r="B47" s="71"/>
      <c r="C47" s="184" t="str">
        <f t="shared" ca="1" si="0"/>
        <v>5/2029</v>
      </c>
      <c r="D47" s="795">
        <f t="shared" ca="1" si="1"/>
        <v>975.78850158912144</v>
      </c>
      <c r="E47" s="795"/>
      <c r="F47" s="175" t="str">
        <f t="shared" si="2"/>
        <v>8/2027</v>
      </c>
      <c r="G47" s="795">
        <f t="shared" si="3"/>
        <v>157755.04175622878</v>
      </c>
      <c r="H47" s="795"/>
      <c r="I47" s="796"/>
      <c r="J47" s="796"/>
      <c r="K47" s="92">
        <f t="shared" si="4"/>
        <v>0</v>
      </c>
      <c r="L47" s="793">
        <f t="shared" si="5"/>
        <v>-157755.04175622878</v>
      </c>
      <c r="M47" s="793"/>
      <c r="N47" s="793">
        <f t="shared" si="6"/>
        <v>10000</v>
      </c>
      <c r="O47" s="793"/>
      <c r="P47" s="69"/>
      <c r="Q47" s="826">
        <f>T36*2</f>
        <v>6</v>
      </c>
      <c r="R47" s="826"/>
      <c r="S47" s="826"/>
      <c r="T47" s="826"/>
      <c r="U47" s="826"/>
      <c r="V47" s="826"/>
      <c r="W47" s="82"/>
      <c r="X47" s="276"/>
      <c r="Y47" s="279"/>
      <c r="AA47" s="276"/>
      <c r="AB47" s="276"/>
      <c r="AC47" s="276"/>
      <c r="AD47" s="276"/>
      <c r="AE47" s="276"/>
      <c r="AF47" s="276"/>
      <c r="AG47" s="276"/>
      <c r="AH47" s="276"/>
      <c r="AI47" s="276"/>
      <c r="AJ47" s="276"/>
      <c r="AK47" s="276"/>
      <c r="AL47" s="276"/>
      <c r="AM47" s="276"/>
    </row>
    <row r="48" spans="2:39" ht="15.75" customHeight="1" x14ac:dyDescent="0.2">
      <c r="B48" s="71"/>
      <c r="C48" s="184" t="str">
        <f t="shared" ca="1" si="0"/>
        <v>6/2029</v>
      </c>
      <c r="D48" s="795">
        <f t="shared" ca="1" si="1"/>
        <v>921.94674455240818</v>
      </c>
      <c r="E48" s="795"/>
      <c r="F48" s="175" t="str">
        <f t="shared" si="2"/>
        <v>9/2027</v>
      </c>
      <c r="G48" s="795">
        <f t="shared" si="3"/>
        <v>174724.1747269278</v>
      </c>
      <c r="H48" s="795"/>
      <c r="I48" s="796"/>
      <c r="J48" s="796"/>
      <c r="K48" s="92">
        <f t="shared" si="4"/>
        <v>0</v>
      </c>
      <c r="L48" s="793">
        <f t="shared" si="5"/>
        <v>-174724.1747269278</v>
      </c>
      <c r="M48" s="793"/>
      <c r="N48" s="793">
        <f t="shared" si="6"/>
        <v>10000</v>
      </c>
      <c r="O48" s="793"/>
      <c r="P48" s="69"/>
      <c r="Q48" s="187"/>
      <c r="R48" s="187"/>
      <c r="S48" s="187"/>
      <c r="T48" s="187"/>
      <c r="U48" s="187"/>
      <c r="V48" s="187"/>
      <c r="W48" s="82"/>
      <c r="X48" s="276"/>
      <c r="AA48" s="276"/>
      <c r="AB48" s="276"/>
      <c r="AC48" s="276"/>
      <c r="AD48" s="276"/>
      <c r="AE48" s="276"/>
      <c r="AF48" s="276"/>
      <c r="AG48" s="276"/>
      <c r="AH48" s="276"/>
      <c r="AI48" s="276"/>
      <c r="AJ48" s="276"/>
      <c r="AK48" s="276"/>
      <c r="AL48" s="276"/>
      <c r="AM48" s="276"/>
    </row>
    <row r="49" spans="2:39" ht="15.75" customHeight="1" x14ac:dyDescent="0.2">
      <c r="B49" s="71"/>
      <c r="C49" s="184" t="str">
        <f t="shared" ref="C49:C80" ca="1" si="7">IF(MONTH(C48)=12,MONTH(1),MONTH(C48)+1)&amp;"/"&amp;IF(MONTH(C48)=12,YEAR(C48)+1,YEAR(C48))</f>
        <v>7/2029</v>
      </c>
      <c r="D49" s="795">
        <f t="shared" ref="D49:D80" ca="1" si="8">IF($D$16=0,"-",D48*$F$8+D48)</f>
        <v>871.07585138228023</v>
      </c>
      <c r="E49" s="795"/>
      <c r="F49" s="175" t="str">
        <f t="shared" si="2"/>
        <v>10/2027</v>
      </c>
      <c r="G49" s="795">
        <f t="shared" si="3"/>
        <v>193518.61527937892</v>
      </c>
      <c r="H49" s="795"/>
      <c r="I49" s="796"/>
      <c r="J49" s="796"/>
      <c r="K49" s="92">
        <f t="shared" si="4"/>
        <v>0</v>
      </c>
      <c r="L49" s="793">
        <f t="shared" si="5"/>
        <v>-193518.61527937892</v>
      </c>
      <c r="M49" s="793"/>
      <c r="N49" s="793">
        <f t="shared" si="6"/>
        <v>10000</v>
      </c>
      <c r="O49" s="793"/>
      <c r="P49" s="69"/>
      <c r="Q49" s="190"/>
      <c r="R49" s="190"/>
      <c r="S49" s="190"/>
      <c r="T49" s="190"/>
      <c r="U49" s="190"/>
      <c r="V49" s="190"/>
      <c r="W49" s="82"/>
      <c r="X49" s="276"/>
      <c r="AA49" s="276"/>
      <c r="AB49" s="276"/>
      <c r="AC49" s="276"/>
      <c r="AD49" s="276"/>
      <c r="AE49" s="276"/>
      <c r="AF49" s="276"/>
      <c r="AG49" s="276"/>
      <c r="AH49" s="276"/>
      <c r="AI49" s="276"/>
      <c r="AJ49" s="276"/>
      <c r="AK49" s="276"/>
      <c r="AL49" s="276"/>
      <c r="AM49" s="276"/>
    </row>
    <row r="50" spans="2:39" ht="15.75" customHeight="1" x14ac:dyDescent="0.25">
      <c r="B50" s="71"/>
      <c r="C50" s="184" t="str">
        <f t="shared" ca="1" si="7"/>
        <v>8/2029</v>
      </c>
      <c r="D50" s="795">
        <f t="shared" ca="1" si="8"/>
        <v>823.01189666843254</v>
      </c>
      <c r="E50" s="795"/>
      <c r="F50" s="175" t="str">
        <f t="shared" si="2"/>
        <v>11/2027</v>
      </c>
      <c r="G50" s="795">
        <f t="shared" si="3"/>
        <v>214334.70507545461</v>
      </c>
      <c r="H50" s="795"/>
      <c r="I50" s="796"/>
      <c r="J50" s="796"/>
      <c r="K50" s="92">
        <f t="shared" si="4"/>
        <v>0</v>
      </c>
      <c r="L50" s="793">
        <f t="shared" si="5"/>
        <v>-214334.70507545461</v>
      </c>
      <c r="M50" s="793"/>
      <c r="N50" s="793">
        <f t="shared" si="6"/>
        <v>10000</v>
      </c>
      <c r="O50" s="793"/>
      <c r="P50" s="69"/>
      <c r="Q50" s="814" t="s">
        <v>211</v>
      </c>
      <c r="R50" s="815"/>
      <c r="S50" s="815"/>
      <c r="T50" s="815"/>
      <c r="U50" s="815"/>
      <c r="V50" s="815"/>
      <c r="W50" s="82"/>
      <c r="X50" s="276"/>
      <c r="AA50" s="276"/>
      <c r="AB50" s="276"/>
      <c r="AC50" s="276"/>
      <c r="AD50" s="276"/>
      <c r="AE50" s="276"/>
      <c r="AF50" s="276"/>
      <c r="AG50" s="276"/>
      <c r="AH50" s="276"/>
      <c r="AI50" s="276"/>
      <c r="AJ50" s="276"/>
      <c r="AK50" s="276"/>
      <c r="AL50" s="276"/>
      <c r="AM50" s="276"/>
    </row>
    <row r="51" spans="2:39" ht="15.75" customHeight="1" x14ac:dyDescent="0.2">
      <c r="B51" s="71"/>
      <c r="C51" s="184" t="str">
        <f t="shared" ca="1" si="7"/>
        <v>9/2029</v>
      </c>
      <c r="D51" s="795">
        <f t="shared" ca="1" si="8"/>
        <v>777.60000002630034</v>
      </c>
      <c r="E51" s="795"/>
      <c r="F51" s="175" t="str">
        <f t="shared" si="2"/>
        <v>12/2027</v>
      </c>
      <c r="G51" s="795">
        <f t="shared" si="3"/>
        <v>237389.90553162224</v>
      </c>
      <c r="H51" s="795"/>
      <c r="I51" s="796"/>
      <c r="J51" s="796"/>
      <c r="K51" s="92">
        <f t="shared" si="4"/>
        <v>0</v>
      </c>
      <c r="L51" s="793">
        <f t="shared" si="5"/>
        <v>-237389.90553162224</v>
      </c>
      <c r="M51" s="793"/>
      <c r="N51" s="793">
        <f t="shared" si="6"/>
        <v>10000</v>
      </c>
      <c r="O51" s="793"/>
      <c r="P51" s="69"/>
      <c r="Q51" s="189"/>
      <c r="R51" s="189"/>
      <c r="S51" s="189"/>
      <c r="T51" s="189"/>
      <c r="U51" s="189"/>
      <c r="V51" s="189"/>
      <c r="W51" s="82"/>
      <c r="X51" s="276"/>
      <c r="AA51" s="276"/>
      <c r="AB51" s="276"/>
      <c r="AC51" s="276"/>
      <c r="AD51" s="276"/>
      <c r="AE51" s="276"/>
      <c r="AF51" s="276"/>
      <c r="AG51" s="276"/>
      <c r="AH51" s="276"/>
      <c r="AI51" s="276"/>
      <c r="AJ51" s="276"/>
      <c r="AK51" s="276"/>
      <c r="AL51" s="276"/>
      <c r="AM51" s="276"/>
    </row>
    <row r="52" spans="2:39" ht="15.75" customHeight="1" x14ac:dyDescent="0.2">
      <c r="B52" s="71"/>
      <c r="C52" s="184" t="str">
        <f t="shared" ca="1" si="7"/>
        <v>10/2029</v>
      </c>
      <c r="D52" s="795">
        <f t="shared" ca="1" si="8"/>
        <v>734.69382701341783</v>
      </c>
      <c r="E52" s="795"/>
      <c r="F52" s="175" t="str">
        <f t="shared" si="2"/>
        <v>1/2028</v>
      </c>
      <c r="G52" s="795">
        <f t="shared" si="3"/>
        <v>262925.06959371618</v>
      </c>
      <c r="H52" s="795"/>
      <c r="I52" s="796"/>
      <c r="J52" s="796"/>
      <c r="K52" s="92">
        <f t="shared" si="4"/>
        <v>0</v>
      </c>
      <c r="L52" s="793">
        <f t="shared" si="5"/>
        <v>-262925.06959371618</v>
      </c>
      <c r="M52" s="793"/>
      <c r="N52" s="793">
        <f t="shared" si="6"/>
        <v>10000</v>
      </c>
      <c r="O52" s="793"/>
      <c r="P52" s="69"/>
      <c r="Q52" s="648" t="s">
        <v>181</v>
      </c>
      <c r="R52" s="648"/>
      <c r="S52" s="648"/>
      <c r="T52" s="648"/>
      <c r="U52" s="648"/>
      <c r="V52" s="648"/>
      <c r="W52" s="82"/>
      <c r="X52" s="276"/>
      <c r="AA52" s="276"/>
      <c r="AB52" s="276"/>
      <c r="AC52" s="276"/>
      <c r="AD52" s="276"/>
      <c r="AE52" s="276"/>
      <c r="AF52" s="276"/>
      <c r="AG52" s="276"/>
      <c r="AH52" s="276"/>
      <c r="AI52" s="276"/>
      <c r="AJ52" s="276"/>
      <c r="AK52" s="276"/>
      <c r="AL52" s="276"/>
      <c r="AM52" s="276"/>
    </row>
    <row r="53" spans="2:39" ht="15.75" customHeight="1" x14ac:dyDescent="0.2">
      <c r="B53" s="71"/>
      <c r="C53" s="184" t="str">
        <f t="shared" ca="1" si="7"/>
        <v>11/2029</v>
      </c>
      <c r="D53" s="795">
        <f t="shared" ca="1" si="8"/>
        <v>694.15511758406046</v>
      </c>
      <c r="E53" s="795"/>
      <c r="F53" s="175" t="str">
        <f t="shared" si="2"/>
        <v>2/2028</v>
      </c>
      <c r="G53" s="795">
        <f t="shared" si="3"/>
        <v>291206.95787821471</v>
      </c>
      <c r="H53" s="795"/>
      <c r="I53" s="796"/>
      <c r="J53" s="796"/>
      <c r="K53" s="92">
        <f t="shared" si="4"/>
        <v>0</v>
      </c>
      <c r="L53" s="793">
        <f t="shared" si="5"/>
        <v>-291206.95787821471</v>
      </c>
      <c r="M53" s="793"/>
      <c r="N53" s="793">
        <f t="shared" si="6"/>
        <v>10000</v>
      </c>
      <c r="O53" s="793"/>
      <c r="P53" s="69"/>
      <c r="Q53" s="827">
        <v>0.5</v>
      </c>
      <c r="R53" s="827"/>
      <c r="S53" s="827"/>
      <c r="T53" s="827"/>
      <c r="U53" s="827"/>
      <c r="V53" s="827"/>
      <c r="W53" s="82"/>
      <c r="X53" s="276"/>
      <c r="AA53" s="276"/>
      <c r="AB53" s="276"/>
      <c r="AC53" s="276"/>
      <c r="AD53" s="276"/>
      <c r="AE53" s="276"/>
      <c r="AF53" s="276"/>
      <c r="AG53" s="276"/>
      <c r="AH53" s="276"/>
      <c r="AI53" s="276"/>
      <c r="AJ53" s="276"/>
      <c r="AK53" s="276"/>
      <c r="AL53" s="276"/>
      <c r="AM53" s="276"/>
    </row>
    <row r="54" spans="2:39" ht="15.75" customHeight="1" x14ac:dyDescent="0.2">
      <c r="B54" s="71"/>
      <c r="C54" s="184" t="str">
        <f t="shared" ca="1" si="7"/>
        <v>12/2029</v>
      </c>
      <c r="D54" s="795">
        <f t="shared" ca="1" si="8"/>
        <v>655.85324056267132</v>
      </c>
      <c r="E54" s="795"/>
      <c r="F54" s="175" t="str">
        <f t="shared" si="2"/>
        <v>3/2028</v>
      </c>
      <c r="G54" s="795">
        <f t="shared" si="3"/>
        <v>322531.02546563343</v>
      </c>
      <c r="H54" s="795"/>
      <c r="I54" s="796"/>
      <c r="J54" s="796"/>
      <c r="K54" s="92">
        <f t="shared" si="4"/>
        <v>0</v>
      </c>
      <c r="L54" s="793">
        <f t="shared" si="5"/>
        <v>-322531.02546563343</v>
      </c>
      <c r="M54" s="793"/>
      <c r="N54" s="793">
        <f t="shared" si="6"/>
        <v>10000</v>
      </c>
      <c r="O54" s="793"/>
      <c r="P54" s="69"/>
      <c r="Q54" s="827"/>
      <c r="R54" s="827"/>
      <c r="S54" s="827"/>
      <c r="T54" s="827"/>
      <c r="U54" s="827"/>
      <c r="V54" s="827"/>
      <c r="W54" s="82"/>
      <c r="X54" s="276"/>
      <c r="AA54" s="276"/>
      <c r="AB54" s="276"/>
      <c r="AC54" s="276"/>
      <c r="AD54" s="276"/>
      <c r="AE54" s="276"/>
      <c r="AF54" s="276"/>
      <c r="AG54" s="276"/>
      <c r="AH54" s="276"/>
      <c r="AI54" s="276"/>
      <c r="AJ54" s="276"/>
      <c r="AK54" s="276"/>
      <c r="AL54" s="276"/>
      <c r="AM54" s="276"/>
    </row>
    <row r="55" spans="2:39" ht="15.75" customHeight="1" x14ac:dyDescent="0.2">
      <c r="B55" s="71"/>
      <c r="C55" s="184" t="str">
        <f t="shared" ca="1" si="7"/>
        <v>1/2030</v>
      </c>
      <c r="D55" s="795">
        <f t="shared" ca="1" si="8"/>
        <v>619.66477270041582</v>
      </c>
      <c r="E55" s="795"/>
      <c r="F55" s="175" t="str">
        <f t="shared" si="2"/>
        <v>4/2028</v>
      </c>
      <c r="G55" s="795">
        <f t="shared" si="3"/>
        <v>357224.50845909311</v>
      </c>
      <c r="H55" s="795"/>
      <c r="I55" s="796"/>
      <c r="J55" s="796"/>
      <c r="K55" s="92">
        <f t="shared" si="4"/>
        <v>0</v>
      </c>
      <c r="L55" s="793">
        <f t="shared" si="5"/>
        <v>-357224.50845909311</v>
      </c>
      <c r="M55" s="793"/>
      <c r="N55" s="793">
        <f t="shared" si="6"/>
        <v>10000</v>
      </c>
      <c r="O55" s="793"/>
      <c r="P55" s="69"/>
      <c r="Q55" s="794" t="s">
        <v>186</v>
      </c>
      <c r="R55" s="648"/>
      <c r="S55" s="648"/>
      <c r="T55" s="648"/>
      <c r="U55" s="648"/>
      <c r="V55" s="648"/>
      <c r="W55" s="82"/>
      <c r="X55" s="276"/>
      <c r="AA55" s="276"/>
      <c r="AB55" s="276"/>
      <c r="AC55" s="276"/>
      <c r="AD55" s="276"/>
      <c r="AE55" s="276"/>
      <c r="AF55" s="276"/>
      <c r="AG55" s="276"/>
      <c r="AH55" s="276"/>
      <c r="AI55" s="276"/>
      <c r="AJ55" s="276"/>
      <c r="AK55" s="276"/>
      <c r="AL55" s="276"/>
      <c r="AM55" s="276"/>
    </row>
    <row r="56" spans="2:39" ht="15.75" customHeight="1" x14ac:dyDescent="0.25">
      <c r="B56" s="71"/>
      <c r="C56" s="184" t="str">
        <f t="shared" ca="1" si="7"/>
        <v>2/2030</v>
      </c>
      <c r="D56" s="795">
        <f t="shared" ca="1" si="8"/>
        <v>585.4731009584234</v>
      </c>
      <c r="E56" s="795"/>
      <c r="F56" s="175" t="str">
        <f t="shared" si="2"/>
        <v>5/2028</v>
      </c>
      <c r="G56" s="795">
        <f t="shared" si="3"/>
        <v>395649.84255270602</v>
      </c>
      <c r="H56" s="795"/>
      <c r="I56" s="796"/>
      <c r="J56" s="796"/>
      <c r="K56" s="92">
        <f t="shared" si="4"/>
        <v>0</v>
      </c>
      <c r="L56" s="793">
        <f t="shared" si="5"/>
        <v>-395649.84255270602</v>
      </c>
      <c r="M56" s="793"/>
      <c r="N56" s="793">
        <f t="shared" si="6"/>
        <v>10000</v>
      </c>
      <c r="O56" s="793"/>
      <c r="P56" s="69"/>
      <c r="Q56" s="797">
        <f>IF(Q12&gt;V20,"Risco de perda total do patrimônio.",((Q47-Q53*Q47)*Q45)*-Q13)+(Q53*Q47*T13*Q45)</f>
        <v>0</v>
      </c>
      <c r="R56" s="798"/>
      <c r="S56" s="798"/>
      <c r="T56" s="798"/>
      <c r="U56" s="798"/>
      <c r="V56" s="798"/>
      <c r="W56" s="76"/>
      <c r="X56" s="276"/>
      <c r="AA56" s="276"/>
      <c r="AB56" s="276"/>
      <c r="AC56" s="276"/>
      <c r="AD56" s="276"/>
      <c r="AE56" s="276"/>
      <c r="AF56" s="276"/>
      <c r="AG56" s="276"/>
      <c r="AH56" s="276"/>
      <c r="AI56" s="276"/>
      <c r="AJ56" s="276"/>
      <c r="AK56" s="276"/>
      <c r="AL56" s="276"/>
      <c r="AM56" s="276"/>
    </row>
    <row r="57" spans="2:39" ht="15.75" customHeight="1" x14ac:dyDescent="0.2">
      <c r="B57" s="71"/>
      <c r="C57" s="184" t="str">
        <f t="shared" ca="1" si="7"/>
        <v>3/2030</v>
      </c>
      <c r="D57" s="795">
        <f t="shared" ca="1" si="8"/>
        <v>553.16804673612228</v>
      </c>
      <c r="E57" s="795"/>
      <c r="F57" s="175" t="str">
        <f t="shared" si="2"/>
        <v>6/2028</v>
      </c>
      <c r="G57" s="795">
        <f t="shared" si="3"/>
        <v>438208.44932286278</v>
      </c>
      <c r="H57" s="795"/>
      <c r="I57" s="796"/>
      <c r="J57" s="796"/>
      <c r="K57" s="92">
        <f t="shared" si="4"/>
        <v>0</v>
      </c>
      <c r="L57" s="793">
        <f t="shared" si="5"/>
        <v>-438208.44932286278</v>
      </c>
      <c r="M57" s="793"/>
      <c r="N57" s="793">
        <f t="shared" si="6"/>
        <v>10000</v>
      </c>
      <c r="O57" s="793"/>
      <c r="P57" s="69"/>
      <c r="Q57" s="794" t="s">
        <v>185</v>
      </c>
      <c r="R57" s="648"/>
      <c r="S57" s="648"/>
      <c r="T57" s="648"/>
      <c r="U57" s="648"/>
      <c r="V57" s="648"/>
      <c r="W57" s="76"/>
      <c r="X57" s="276"/>
      <c r="AA57" s="276"/>
      <c r="AB57" s="276"/>
      <c r="AC57" s="276"/>
      <c r="AD57" s="276"/>
      <c r="AE57" s="276"/>
      <c r="AF57" s="276"/>
      <c r="AG57" s="276"/>
      <c r="AH57" s="276"/>
      <c r="AI57" s="276"/>
      <c r="AJ57" s="276"/>
      <c r="AK57" s="276"/>
      <c r="AL57" s="276"/>
      <c r="AM57" s="276"/>
    </row>
    <row r="58" spans="2:39" ht="15.75" customHeight="1" x14ac:dyDescent="0.25">
      <c r="B58" s="71"/>
      <c r="C58" s="184" t="str">
        <f t="shared" ca="1" si="7"/>
        <v>4/2030</v>
      </c>
      <c r="D58" s="795">
        <f t="shared" ca="1" si="8"/>
        <v>522.6455108337874</v>
      </c>
      <c r="E58" s="795"/>
      <c r="F58" s="175" t="str">
        <f t="shared" si="2"/>
        <v>7/2028</v>
      </c>
      <c r="G58" s="795">
        <f t="shared" si="3"/>
        <v>485344.92979702726</v>
      </c>
      <c r="H58" s="795"/>
      <c r="I58" s="796"/>
      <c r="J58" s="796"/>
      <c r="K58" s="92">
        <f t="shared" si="4"/>
        <v>0</v>
      </c>
      <c r="L58" s="793">
        <f t="shared" si="5"/>
        <v>-485344.92979702726</v>
      </c>
      <c r="M58" s="793"/>
      <c r="N58" s="793">
        <f t="shared" si="6"/>
        <v>10000</v>
      </c>
      <c r="O58" s="793"/>
      <c r="P58" s="69"/>
      <c r="Q58" s="797">
        <f>IF(Q12&gt;V20,"Risco de perda total do patrimônio.",(((Q47-Q53*Q47)*Q45)*-Q13)+(Q53*Q47*T13*Q45)-U8*Q45*2)</f>
        <v>-15.600000000000001</v>
      </c>
      <c r="R58" s="798"/>
      <c r="S58" s="798"/>
      <c r="T58" s="798"/>
      <c r="U58" s="798"/>
      <c r="V58" s="798"/>
      <c r="W58" s="76"/>
      <c r="X58" s="276"/>
      <c r="AA58" s="276"/>
      <c r="AB58" s="276"/>
      <c r="AC58" s="276"/>
      <c r="AD58" s="276"/>
      <c r="AE58" s="276"/>
      <c r="AF58" s="276"/>
      <c r="AG58" s="276"/>
      <c r="AH58" s="276"/>
      <c r="AI58" s="276"/>
      <c r="AJ58" s="276"/>
      <c r="AK58" s="276"/>
      <c r="AL58" s="276"/>
      <c r="AM58" s="276"/>
    </row>
    <row r="59" spans="2:39" ht="15.75" customHeight="1" x14ac:dyDescent="0.2">
      <c r="B59" s="71"/>
      <c r="C59" s="184" t="str">
        <f t="shared" ca="1" si="7"/>
        <v>5/2030</v>
      </c>
      <c r="D59" s="795">
        <f t="shared" ca="1" si="8"/>
        <v>493.80713800523495</v>
      </c>
      <c r="E59" s="795"/>
      <c r="F59" s="175" t="str">
        <f t="shared" si="2"/>
        <v>8/2028</v>
      </c>
      <c r="G59" s="795">
        <f t="shared" si="3"/>
        <v>537551.70910939213</v>
      </c>
      <c r="H59" s="795"/>
      <c r="I59" s="796"/>
      <c r="J59" s="796"/>
      <c r="K59" s="92">
        <f t="shared" si="4"/>
        <v>0</v>
      </c>
      <c r="L59" s="793">
        <f t="shared" si="5"/>
        <v>-537551.70910939213</v>
      </c>
      <c r="M59" s="793"/>
      <c r="N59" s="793">
        <f t="shared" si="6"/>
        <v>10000</v>
      </c>
      <c r="O59" s="793"/>
      <c r="P59" s="69"/>
      <c r="Q59" s="648" t="s">
        <v>273</v>
      </c>
      <c r="R59" s="648"/>
      <c r="S59" s="648"/>
      <c r="T59" s="648"/>
      <c r="U59" s="648"/>
      <c r="V59" s="648"/>
      <c r="W59" s="76"/>
      <c r="X59" s="276"/>
      <c r="AA59" s="276"/>
      <c r="AB59" s="276"/>
      <c r="AC59" s="276"/>
      <c r="AD59" s="276"/>
      <c r="AE59" s="276"/>
      <c r="AF59" s="276"/>
      <c r="AG59" s="276"/>
      <c r="AH59" s="276"/>
      <c r="AI59" s="276"/>
      <c r="AJ59" s="276"/>
      <c r="AK59" s="276"/>
      <c r="AL59" s="276"/>
      <c r="AM59" s="276"/>
    </row>
    <row r="60" spans="2:39" ht="15.75" customHeight="1" x14ac:dyDescent="0.2">
      <c r="B60" s="71"/>
      <c r="C60" s="184" t="str">
        <f t="shared" ca="1" si="7"/>
        <v>6/2030</v>
      </c>
      <c r="D60" s="795">
        <f t="shared" ca="1" si="8"/>
        <v>466.56000001972524</v>
      </c>
      <c r="E60" s="795"/>
      <c r="F60" s="175" t="str">
        <f t="shared" si="2"/>
        <v>9/2028</v>
      </c>
      <c r="G60" s="795">
        <f t="shared" si="3"/>
        <v>595374.18076515861</v>
      </c>
      <c r="H60" s="795"/>
      <c r="I60" s="796"/>
      <c r="J60" s="796"/>
      <c r="K60" s="92">
        <f t="shared" si="4"/>
        <v>0</v>
      </c>
      <c r="L60" s="793">
        <f t="shared" si="5"/>
        <v>-595374.18076515861</v>
      </c>
      <c r="M60" s="793"/>
      <c r="N60" s="793">
        <f t="shared" si="6"/>
        <v>10000</v>
      </c>
      <c r="O60" s="793"/>
      <c r="P60" s="69"/>
      <c r="Q60" s="191"/>
      <c r="R60" s="191"/>
      <c r="S60" s="191"/>
      <c r="T60" s="191"/>
      <c r="U60" s="191"/>
      <c r="V60" s="191"/>
      <c r="W60" s="76"/>
      <c r="X60" s="276"/>
      <c r="AA60" s="276"/>
      <c r="AB60" s="276"/>
      <c r="AC60" s="276"/>
      <c r="AD60" s="276"/>
      <c r="AE60" s="276"/>
      <c r="AF60" s="276"/>
      <c r="AG60" s="276"/>
      <c r="AH60" s="276"/>
      <c r="AI60" s="276"/>
      <c r="AJ60" s="276"/>
      <c r="AK60" s="276"/>
      <c r="AL60" s="276"/>
      <c r="AM60" s="276"/>
    </row>
    <row r="61" spans="2:39" ht="15.75" customHeight="1" x14ac:dyDescent="0.25">
      <c r="B61" s="71"/>
      <c r="C61" s="184" t="str">
        <f t="shared" ca="1" si="7"/>
        <v>7/2030</v>
      </c>
      <c r="D61" s="795">
        <f t="shared" ca="1" si="8"/>
        <v>440.81629621177802</v>
      </c>
      <c r="E61" s="795"/>
      <c r="F61" s="175" t="str">
        <f t="shared" si="2"/>
        <v>10/2028</v>
      </c>
      <c r="G61" s="795">
        <f t="shared" si="3"/>
        <v>659416.40425451391</v>
      </c>
      <c r="H61" s="795"/>
      <c r="I61" s="796"/>
      <c r="J61" s="796"/>
      <c r="K61" s="92">
        <f t="shared" si="4"/>
        <v>0</v>
      </c>
      <c r="L61" s="793">
        <f t="shared" si="5"/>
        <v>-659416.40425451391</v>
      </c>
      <c r="M61" s="793"/>
      <c r="N61" s="793">
        <f t="shared" si="6"/>
        <v>10000</v>
      </c>
      <c r="O61" s="793"/>
      <c r="P61" s="69"/>
      <c r="Q61" s="814" t="s">
        <v>47</v>
      </c>
      <c r="R61" s="815"/>
      <c r="S61" s="815"/>
      <c r="T61" s="815"/>
      <c r="U61" s="815"/>
      <c r="V61" s="815"/>
      <c r="W61" s="76"/>
      <c r="X61" s="276"/>
      <c r="AA61" s="276"/>
      <c r="AB61" s="276"/>
      <c r="AC61" s="276"/>
      <c r="AD61" s="276"/>
      <c r="AE61" s="276"/>
      <c r="AF61" s="276"/>
      <c r="AG61" s="276"/>
      <c r="AH61" s="276"/>
      <c r="AI61" s="276"/>
      <c r="AJ61" s="276"/>
      <c r="AK61" s="276"/>
      <c r="AL61" s="276"/>
      <c r="AM61" s="276"/>
    </row>
    <row r="62" spans="2:39" ht="15.75" customHeight="1" x14ac:dyDescent="0.2">
      <c r="B62" s="71"/>
      <c r="C62" s="184" t="str">
        <f t="shared" ca="1" si="7"/>
        <v>8/2030</v>
      </c>
      <c r="D62" s="795">
        <f t="shared" ca="1" si="8"/>
        <v>416.49307055395792</v>
      </c>
      <c r="E62" s="795"/>
      <c r="F62" s="175" t="str">
        <f t="shared" si="2"/>
        <v>11/2028</v>
      </c>
      <c r="G62" s="795">
        <f t="shared" si="3"/>
        <v>730347.41553810891</v>
      </c>
      <c r="H62" s="795"/>
      <c r="I62" s="796"/>
      <c r="J62" s="796"/>
      <c r="K62" s="92">
        <f t="shared" si="4"/>
        <v>0</v>
      </c>
      <c r="L62" s="793">
        <f t="shared" si="5"/>
        <v>-730347.41553810891</v>
      </c>
      <c r="M62" s="793"/>
      <c r="N62" s="793">
        <f t="shared" si="6"/>
        <v>10000</v>
      </c>
      <c r="O62" s="793"/>
      <c r="P62" s="69"/>
      <c r="Q62" s="189"/>
      <c r="R62" s="189"/>
      <c r="S62" s="189"/>
      <c r="T62" s="189"/>
      <c r="U62" s="189"/>
      <c r="V62" s="189"/>
      <c r="W62" s="76"/>
      <c r="X62" s="276"/>
      <c r="AA62" s="276"/>
      <c r="AB62" s="276"/>
      <c r="AC62" s="276"/>
      <c r="AD62" s="276"/>
      <c r="AE62" s="276"/>
      <c r="AF62" s="276"/>
      <c r="AG62" s="276"/>
      <c r="AH62" s="276"/>
      <c r="AI62" s="276"/>
      <c r="AJ62" s="276"/>
      <c r="AK62" s="276"/>
      <c r="AL62" s="276"/>
      <c r="AM62" s="276"/>
    </row>
    <row r="63" spans="2:39" ht="15.75" customHeight="1" x14ac:dyDescent="0.2">
      <c r="B63" s="71"/>
      <c r="C63" s="184" t="str">
        <f t="shared" ca="1" si="7"/>
        <v>9/2030</v>
      </c>
      <c r="D63" s="795">
        <f t="shared" ca="1" si="8"/>
        <v>393.51194434093014</v>
      </c>
      <c r="E63" s="795"/>
      <c r="F63" s="175" t="str">
        <f t="shared" si="2"/>
        <v>12/2028</v>
      </c>
      <c r="G63" s="795">
        <f t="shared" si="3"/>
        <v>808908.21632838354</v>
      </c>
      <c r="H63" s="795"/>
      <c r="I63" s="796"/>
      <c r="J63" s="796"/>
      <c r="K63" s="92">
        <f t="shared" si="4"/>
        <v>0</v>
      </c>
      <c r="L63" s="793">
        <f t="shared" si="5"/>
        <v>-808908.21632838354</v>
      </c>
      <c r="M63" s="793"/>
      <c r="N63" s="793">
        <f t="shared" si="6"/>
        <v>10000</v>
      </c>
      <c r="O63" s="793"/>
      <c r="P63" s="69"/>
      <c r="Q63" s="634" t="str">
        <f>IF(OR(Q12&gt;V20,T20&lt;(Q12*Q8),R40&gt;Q45,U40&gt;Q45),"Seu Plano de Trade compromete seu capital de investimento! Reavalie seus LIMITES DE PERDA MÁXIMA, quantidade de LOTES ou sua Estratégia Operacional ajustando seu Stop Loss e Gain.","Seus limites de perda máxima estão congruentes com sua estratégia operacioanal, por isso hoje você pode operar normalmente.")</f>
        <v>Seus limites de perda máxima estão congruentes com sua estratégia operacioanal, por isso hoje você pode operar normalmente.</v>
      </c>
      <c r="R63" s="589"/>
      <c r="S63" s="589"/>
      <c r="T63" s="589"/>
      <c r="U63" s="589"/>
      <c r="V63" s="589"/>
      <c r="W63" s="76"/>
      <c r="X63" s="276"/>
      <c r="AA63" s="276"/>
      <c r="AB63" s="276"/>
      <c r="AC63" s="276"/>
      <c r="AD63" s="276"/>
      <c r="AE63" s="276"/>
      <c r="AF63" s="276"/>
      <c r="AG63" s="276"/>
      <c r="AH63" s="276"/>
      <c r="AI63" s="276"/>
      <c r="AJ63" s="276"/>
      <c r="AK63" s="276"/>
      <c r="AL63" s="276"/>
      <c r="AM63" s="276"/>
    </row>
    <row r="64" spans="2:39" ht="15.75" customHeight="1" x14ac:dyDescent="0.2">
      <c r="B64" s="71"/>
      <c r="C64" s="184" t="str">
        <f t="shared" ca="1" si="7"/>
        <v>10/2030</v>
      </c>
      <c r="D64" s="795">
        <f t="shared" ca="1" si="8"/>
        <v>371.79886362339323</v>
      </c>
      <c r="E64" s="795"/>
      <c r="F64" s="175" t="str">
        <f t="shared" si="2"/>
        <v>1/2029</v>
      </c>
      <c r="G64" s="795">
        <f t="shared" si="3"/>
        <v>895919.5151823255</v>
      </c>
      <c r="H64" s="795"/>
      <c r="I64" s="796"/>
      <c r="J64" s="796"/>
      <c r="K64" s="92">
        <f t="shared" si="4"/>
        <v>0</v>
      </c>
      <c r="L64" s="793">
        <f t="shared" si="5"/>
        <v>-895919.5151823255</v>
      </c>
      <c r="M64" s="793"/>
      <c r="N64" s="793">
        <f t="shared" si="6"/>
        <v>10000</v>
      </c>
      <c r="O64" s="793"/>
      <c r="P64" s="69"/>
      <c r="Q64" s="589"/>
      <c r="R64" s="589"/>
      <c r="S64" s="589"/>
      <c r="T64" s="589"/>
      <c r="U64" s="589"/>
      <c r="V64" s="589"/>
      <c r="W64" s="76"/>
      <c r="X64" s="276"/>
      <c r="AA64" s="276"/>
      <c r="AB64" s="276"/>
      <c r="AC64" s="276"/>
      <c r="AD64" s="276"/>
      <c r="AE64" s="276"/>
      <c r="AF64" s="276"/>
      <c r="AG64" s="276"/>
      <c r="AH64" s="276"/>
      <c r="AI64" s="276"/>
      <c r="AJ64" s="276"/>
      <c r="AK64" s="276"/>
      <c r="AL64" s="276"/>
      <c r="AM64" s="276"/>
    </row>
    <row r="65" spans="2:39" ht="15.75" customHeight="1" x14ac:dyDescent="0.2">
      <c r="B65" s="71"/>
      <c r="C65" s="184" t="str">
        <f t="shared" ca="1" si="7"/>
        <v>11/2030</v>
      </c>
      <c r="D65" s="795">
        <f t="shared" ca="1" si="8"/>
        <v>351.2838605780243</v>
      </c>
      <c r="E65" s="795"/>
      <c r="F65" s="175" t="str">
        <f t="shared" si="2"/>
        <v>2/2029</v>
      </c>
      <c r="G65" s="795">
        <f t="shared" si="3"/>
        <v>992290.30127527018</v>
      </c>
      <c r="H65" s="795"/>
      <c r="I65" s="796"/>
      <c r="J65" s="796"/>
      <c r="K65" s="92">
        <f t="shared" si="4"/>
        <v>0</v>
      </c>
      <c r="L65" s="793">
        <f t="shared" si="5"/>
        <v>-992290.30127527018</v>
      </c>
      <c r="M65" s="793"/>
      <c r="N65" s="793">
        <f t="shared" si="6"/>
        <v>10000</v>
      </c>
      <c r="O65" s="793"/>
      <c r="P65" s="69"/>
      <c r="Q65" s="187"/>
      <c r="R65" s="187"/>
      <c r="S65" s="187"/>
      <c r="T65" s="187"/>
      <c r="U65" s="187"/>
      <c r="V65" s="187"/>
      <c r="W65" s="76"/>
      <c r="X65" s="276"/>
      <c r="AA65" s="276"/>
      <c r="AB65" s="276"/>
      <c r="AC65" s="276"/>
      <c r="AD65" s="276"/>
      <c r="AE65" s="276"/>
      <c r="AF65" s="276"/>
      <c r="AG65" s="276"/>
      <c r="AH65" s="276"/>
      <c r="AI65" s="276"/>
      <c r="AJ65" s="276"/>
      <c r="AK65" s="276"/>
      <c r="AL65" s="276"/>
      <c r="AM65" s="276"/>
    </row>
    <row r="66" spans="2:39" ht="15.75" customHeight="1" x14ac:dyDescent="0.2">
      <c r="B66" s="71"/>
      <c r="C66" s="184" t="str">
        <f t="shared" ca="1" si="7"/>
        <v>12/2030</v>
      </c>
      <c r="D66" s="795">
        <f t="shared" ca="1" si="8"/>
        <v>331.90082804447974</v>
      </c>
      <c r="E66" s="795"/>
      <c r="F66" s="175" t="str">
        <f t="shared" si="2"/>
        <v>3/2029</v>
      </c>
      <c r="G66" s="795">
        <f t="shared" si="3"/>
        <v>1099027.3404241963</v>
      </c>
      <c r="H66" s="795"/>
      <c r="I66" s="796"/>
      <c r="J66" s="796"/>
      <c r="K66" s="92">
        <f t="shared" si="4"/>
        <v>0</v>
      </c>
      <c r="L66" s="793">
        <f t="shared" si="5"/>
        <v>-1099027.3404241963</v>
      </c>
      <c r="M66" s="793"/>
      <c r="N66" s="793">
        <f t="shared" si="6"/>
        <v>10000</v>
      </c>
      <c r="O66" s="793"/>
      <c r="P66" s="69"/>
      <c r="Q66" s="90"/>
      <c r="R66" s="77"/>
      <c r="S66" s="77"/>
      <c r="T66" s="77"/>
      <c r="U66" s="77"/>
      <c r="V66" s="91"/>
      <c r="W66" s="76"/>
      <c r="X66" s="276"/>
      <c r="AA66" s="276"/>
      <c r="AB66" s="276"/>
      <c r="AC66" s="276"/>
      <c r="AD66" s="276"/>
      <c r="AE66" s="276"/>
      <c r="AF66" s="276"/>
      <c r="AG66" s="276"/>
      <c r="AH66" s="276"/>
      <c r="AI66" s="276"/>
      <c r="AJ66" s="276"/>
      <c r="AK66" s="276"/>
      <c r="AL66" s="276"/>
      <c r="AM66" s="276"/>
    </row>
    <row r="67" spans="2:39" ht="15.75" customHeight="1" x14ac:dyDescent="0.2">
      <c r="B67" s="71"/>
      <c r="C67" s="184" t="str">
        <f t="shared" ca="1" si="7"/>
        <v>1/2031</v>
      </c>
      <c r="D67" s="795">
        <f t="shared" ca="1" si="8"/>
        <v>313.58730650292398</v>
      </c>
      <c r="E67" s="795"/>
      <c r="F67" s="175" t="str">
        <f t="shared" si="2"/>
        <v>4/2029</v>
      </c>
      <c r="G67" s="795">
        <f t="shared" si="3"/>
        <v>1217245.6925635221</v>
      </c>
      <c r="H67" s="795"/>
      <c r="I67" s="796"/>
      <c r="J67" s="796"/>
      <c r="K67" s="92">
        <f t="shared" si="4"/>
        <v>0</v>
      </c>
      <c r="L67" s="793">
        <f t="shared" si="5"/>
        <v>-1217245.6925635221</v>
      </c>
      <c r="M67" s="793"/>
      <c r="N67" s="793">
        <f t="shared" si="6"/>
        <v>10000</v>
      </c>
      <c r="O67" s="793"/>
      <c r="P67" s="69"/>
      <c r="Q67" s="77"/>
      <c r="R67" s="77"/>
      <c r="S67" s="77"/>
      <c r="T67" s="77"/>
      <c r="U67" s="77"/>
      <c r="V67" s="77"/>
      <c r="W67" s="76"/>
      <c r="X67" s="276"/>
      <c r="AA67" s="276"/>
      <c r="AB67" s="276"/>
      <c r="AC67" s="276"/>
      <c r="AD67" s="276"/>
      <c r="AE67" s="276"/>
      <c r="AF67" s="276"/>
      <c r="AG67" s="276"/>
      <c r="AH67" s="276"/>
      <c r="AI67" s="276"/>
      <c r="AJ67" s="276"/>
      <c r="AK67" s="276"/>
      <c r="AL67" s="276"/>
      <c r="AM67" s="276"/>
    </row>
    <row r="68" spans="2:39" ht="15.75" customHeight="1" x14ac:dyDescent="0.2">
      <c r="B68" s="71"/>
      <c r="C68" s="184" t="str">
        <f t="shared" ca="1" si="7"/>
        <v>2/2031</v>
      </c>
      <c r="D68" s="795">
        <f t="shared" ca="1" si="8"/>
        <v>296.28428280564617</v>
      </c>
      <c r="E68" s="795"/>
      <c r="F68" s="175" t="str">
        <f t="shared" si="2"/>
        <v>5/2029</v>
      </c>
      <c r="G68" s="795">
        <f t="shared" si="3"/>
        <v>1348180.3605473139</v>
      </c>
      <c r="H68" s="795"/>
      <c r="I68" s="796"/>
      <c r="J68" s="796"/>
      <c r="K68" s="92">
        <f t="shared" si="4"/>
        <v>0</v>
      </c>
      <c r="L68" s="793">
        <f t="shared" si="5"/>
        <v>-1348180.3605473139</v>
      </c>
      <c r="M68" s="793"/>
      <c r="N68" s="793">
        <f t="shared" si="6"/>
        <v>10000</v>
      </c>
      <c r="O68" s="793"/>
      <c r="P68" s="69"/>
      <c r="Q68" s="77"/>
      <c r="R68" s="77"/>
      <c r="S68" s="77"/>
      <c r="T68" s="77"/>
      <c r="U68" s="77"/>
      <c r="V68" s="77"/>
      <c r="W68" s="76"/>
      <c r="X68" s="276"/>
      <c r="AA68" s="276"/>
      <c r="AB68" s="276"/>
      <c r="AC68" s="276"/>
      <c r="AD68" s="276"/>
      <c r="AE68" s="276"/>
      <c r="AF68" s="276"/>
      <c r="AG68" s="276"/>
      <c r="AH68" s="276"/>
      <c r="AI68" s="276"/>
      <c r="AJ68" s="276"/>
      <c r="AK68" s="276"/>
      <c r="AL68" s="276"/>
      <c r="AM68" s="276"/>
    </row>
    <row r="69" spans="2:39" ht="15.75" customHeight="1" x14ac:dyDescent="0.2">
      <c r="B69" s="71"/>
      <c r="C69" s="184" t="str">
        <f t="shared" ca="1" si="7"/>
        <v>3/2031</v>
      </c>
      <c r="D69" s="795">
        <f t="shared" ca="1" si="8"/>
        <v>279.93600001420208</v>
      </c>
      <c r="E69" s="795"/>
      <c r="F69" s="175" t="str">
        <f t="shared" si="2"/>
        <v>6/2029</v>
      </c>
      <c r="G69" s="795">
        <f t="shared" si="3"/>
        <v>1493199.1919705514</v>
      </c>
      <c r="H69" s="795"/>
      <c r="I69" s="796"/>
      <c r="J69" s="796"/>
      <c r="K69" s="92">
        <f t="shared" si="4"/>
        <v>0</v>
      </c>
      <c r="L69" s="793">
        <f t="shared" si="5"/>
        <v>-1493199.1919705514</v>
      </c>
      <c r="M69" s="793"/>
      <c r="N69" s="793">
        <f t="shared" si="6"/>
        <v>10000</v>
      </c>
      <c r="O69" s="793"/>
      <c r="P69" s="69"/>
      <c r="Q69" s="77"/>
      <c r="R69" s="77"/>
      <c r="S69" s="77"/>
      <c r="T69" s="77"/>
      <c r="U69" s="77"/>
      <c r="V69" s="77"/>
      <c r="W69" s="76"/>
      <c r="X69" s="276"/>
      <c r="AA69" s="276"/>
      <c r="AB69" s="276"/>
      <c r="AC69" s="276"/>
      <c r="AD69" s="276"/>
      <c r="AE69" s="276"/>
      <c r="AF69" s="276"/>
      <c r="AG69" s="276"/>
      <c r="AH69" s="276"/>
      <c r="AI69" s="276"/>
      <c r="AJ69" s="276"/>
      <c r="AK69" s="276"/>
      <c r="AL69" s="276"/>
      <c r="AM69" s="276"/>
    </row>
    <row r="70" spans="2:39" ht="15.75" customHeight="1" x14ac:dyDescent="0.2">
      <c r="B70" s="71"/>
      <c r="C70" s="184" t="str">
        <f t="shared" ca="1" si="7"/>
        <v>4/2031</v>
      </c>
      <c r="D70" s="795">
        <f t="shared" ca="1" si="8"/>
        <v>264.48977772930317</v>
      </c>
      <c r="E70" s="795"/>
      <c r="F70" s="175" t="str">
        <f t="shared" si="2"/>
        <v>7/2029</v>
      </c>
      <c r="G70" s="795">
        <f t="shared" si="3"/>
        <v>1653817.1687921269</v>
      </c>
      <c r="H70" s="795"/>
      <c r="I70" s="796"/>
      <c r="J70" s="796"/>
      <c r="K70" s="92">
        <f t="shared" si="4"/>
        <v>0</v>
      </c>
      <c r="L70" s="793">
        <f t="shared" si="5"/>
        <v>-1653817.1687921269</v>
      </c>
      <c r="M70" s="793"/>
      <c r="N70" s="793">
        <f t="shared" si="6"/>
        <v>10000</v>
      </c>
      <c r="O70" s="793"/>
      <c r="P70" s="69"/>
      <c r="Q70" s="77"/>
      <c r="R70" s="77"/>
      <c r="S70" s="77"/>
      <c r="T70" s="77"/>
      <c r="U70" s="77"/>
      <c r="V70" s="77"/>
      <c r="W70" s="76"/>
      <c r="X70" s="276"/>
      <c r="AA70" s="276"/>
      <c r="AB70" s="276"/>
      <c r="AC70" s="276"/>
      <c r="AD70" s="276"/>
      <c r="AE70" s="276"/>
      <c r="AF70" s="276"/>
      <c r="AG70" s="276"/>
      <c r="AH70" s="276"/>
      <c r="AI70" s="276"/>
      <c r="AJ70" s="276"/>
      <c r="AK70" s="276"/>
      <c r="AL70" s="276"/>
      <c r="AM70" s="276"/>
    </row>
    <row r="71" spans="2:39" ht="15.75" customHeight="1" x14ac:dyDescent="0.2">
      <c r="B71" s="71"/>
      <c r="C71" s="184" t="str">
        <f t="shared" ca="1" si="7"/>
        <v>5/2031</v>
      </c>
      <c r="D71" s="795">
        <f t="shared" ca="1" si="8"/>
        <v>249.8958423344877</v>
      </c>
      <c r="E71" s="795"/>
      <c r="F71" s="175" t="str">
        <f t="shared" si="2"/>
        <v>8/2029</v>
      </c>
      <c r="G71" s="795">
        <f t="shared" si="3"/>
        <v>1831712.2340403381</v>
      </c>
      <c r="H71" s="795"/>
      <c r="I71" s="796"/>
      <c r="J71" s="796"/>
      <c r="K71" s="92">
        <f t="shared" si="4"/>
        <v>0</v>
      </c>
      <c r="L71" s="793">
        <f t="shared" si="5"/>
        <v>-1831712.2340403381</v>
      </c>
      <c r="M71" s="793"/>
      <c r="N71" s="793">
        <f t="shared" si="6"/>
        <v>10000</v>
      </c>
      <c r="O71" s="793"/>
      <c r="P71" s="69"/>
      <c r="Q71" s="77"/>
      <c r="R71" s="77"/>
      <c r="S71" s="77"/>
      <c r="T71" s="77"/>
      <c r="U71" s="77"/>
      <c r="V71" s="77"/>
      <c r="W71" s="76"/>
      <c r="X71" s="276"/>
      <c r="AA71" s="276"/>
      <c r="AB71" s="276"/>
      <c r="AC71" s="276"/>
      <c r="AD71" s="276"/>
      <c r="AE71" s="276"/>
      <c r="AF71" s="276"/>
      <c r="AG71" s="276"/>
      <c r="AH71" s="276"/>
      <c r="AI71" s="276"/>
      <c r="AJ71" s="276"/>
      <c r="AK71" s="276"/>
      <c r="AL71" s="276"/>
      <c r="AM71" s="276"/>
    </row>
    <row r="72" spans="2:39" ht="15.75" customHeight="1" x14ac:dyDescent="0.2">
      <c r="B72" s="71"/>
      <c r="C72" s="184" t="str">
        <f t="shared" ca="1" si="7"/>
        <v>6/2031</v>
      </c>
      <c r="D72" s="795">
        <f t="shared" ca="1" si="8"/>
        <v>236.10716660655444</v>
      </c>
      <c r="E72" s="795"/>
      <c r="F72" s="175" t="str">
        <f t="shared" si="2"/>
        <v>9/2029</v>
      </c>
      <c r="G72" s="795">
        <f t="shared" si="3"/>
        <v>2028742.8209392154</v>
      </c>
      <c r="H72" s="795"/>
      <c r="I72" s="796"/>
      <c r="J72" s="796"/>
      <c r="K72" s="92">
        <f t="shared" si="4"/>
        <v>0</v>
      </c>
      <c r="L72" s="793">
        <f t="shared" si="5"/>
        <v>-2028742.8209392154</v>
      </c>
      <c r="M72" s="793"/>
      <c r="N72" s="793">
        <f t="shared" si="6"/>
        <v>10000</v>
      </c>
      <c r="O72" s="793"/>
      <c r="P72" s="69"/>
      <c r="Q72" s="77"/>
      <c r="R72" s="77"/>
      <c r="S72" s="77"/>
      <c r="T72" s="77"/>
      <c r="U72" s="77"/>
      <c r="V72" s="77"/>
      <c r="W72" s="76"/>
      <c r="X72" s="276"/>
      <c r="AA72" s="276"/>
      <c r="AB72" s="276"/>
      <c r="AC72" s="276"/>
      <c r="AD72" s="276"/>
      <c r="AE72" s="276"/>
      <c r="AF72" s="276"/>
      <c r="AG72" s="276"/>
      <c r="AH72" s="276"/>
      <c r="AI72" s="276"/>
      <c r="AJ72" s="276"/>
      <c r="AK72" s="276"/>
      <c r="AL72" s="276"/>
      <c r="AM72" s="276"/>
    </row>
    <row r="73" spans="2:39" ht="15.75" customHeight="1" x14ac:dyDescent="0.2">
      <c r="B73" s="71"/>
      <c r="C73" s="184" t="str">
        <f t="shared" ca="1" si="7"/>
        <v>7/2031</v>
      </c>
      <c r="D73" s="795">
        <f t="shared" ca="1" si="8"/>
        <v>223.07931817592214</v>
      </c>
      <c r="E73" s="795"/>
      <c r="F73" s="175" t="str">
        <f t="shared" si="2"/>
        <v>10/2029</v>
      </c>
      <c r="G73" s="795">
        <f t="shared" si="3"/>
        <v>2246967.2675788696</v>
      </c>
      <c r="H73" s="795"/>
      <c r="I73" s="796"/>
      <c r="J73" s="796"/>
      <c r="K73" s="92">
        <f t="shared" si="4"/>
        <v>0</v>
      </c>
      <c r="L73" s="793">
        <f t="shared" si="5"/>
        <v>-2246967.2675788696</v>
      </c>
      <c r="M73" s="793"/>
      <c r="N73" s="793">
        <f t="shared" si="6"/>
        <v>10000</v>
      </c>
      <c r="O73" s="793"/>
      <c r="P73" s="69"/>
      <c r="Q73" s="77"/>
      <c r="R73" s="77"/>
      <c r="S73" s="77"/>
      <c r="T73" s="77"/>
      <c r="U73" s="77"/>
      <c r="V73" s="77"/>
      <c r="W73" s="76"/>
      <c r="X73" s="276"/>
      <c r="AA73" s="276"/>
      <c r="AB73" s="276"/>
      <c r="AC73" s="276"/>
      <c r="AD73" s="276"/>
      <c r="AE73" s="276"/>
      <c r="AF73" s="276"/>
      <c r="AG73" s="276"/>
      <c r="AH73" s="276"/>
      <c r="AI73" s="276"/>
      <c r="AJ73" s="276"/>
      <c r="AK73" s="276"/>
      <c r="AL73" s="276"/>
      <c r="AM73" s="276"/>
    </row>
    <row r="74" spans="2:39" ht="15.75" customHeight="1" x14ac:dyDescent="0.2">
      <c r="B74" s="71"/>
      <c r="C74" s="184" t="str">
        <f t="shared" ca="1" si="7"/>
        <v>8/2031</v>
      </c>
      <c r="D74" s="795">
        <f t="shared" ca="1" si="8"/>
        <v>210.77031634859671</v>
      </c>
      <c r="E74" s="795"/>
      <c r="F74" s="175" t="str">
        <f t="shared" si="2"/>
        <v>11/2029</v>
      </c>
      <c r="G74" s="795">
        <f t="shared" si="3"/>
        <v>2488665.3199509336</v>
      </c>
      <c r="H74" s="795"/>
      <c r="I74" s="796"/>
      <c r="J74" s="796"/>
      <c r="K74" s="92">
        <f t="shared" si="4"/>
        <v>0</v>
      </c>
      <c r="L74" s="793">
        <f t="shared" si="5"/>
        <v>-2488665.3199509336</v>
      </c>
      <c r="M74" s="793"/>
      <c r="N74" s="793">
        <f t="shared" si="6"/>
        <v>10000</v>
      </c>
      <c r="O74" s="793"/>
      <c r="P74" s="69"/>
      <c r="Q74" s="77"/>
      <c r="R74" s="77"/>
      <c r="S74" s="77"/>
      <c r="T74" s="77"/>
      <c r="U74" s="77"/>
      <c r="V74" s="77"/>
      <c r="W74" s="76"/>
      <c r="X74" s="276"/>
      <c r="AA74" s="276"/>
      <c r="AB74" s="276"/>
      <c r="AC74" s="276"/>
      <c r="AD74" s="276"/>
      <c r="AE74" s="276"/>
      <c r="AF74" s="276"/>
      <c r="AG74" s="276"/>
      <c r="AH74" s="276"/>
      <c r="AI74" s="276"/>
      <c r="AJ74" s="276"/>
      <c r="AK74" s="276"/>
      <c r="AL74" s="276"/>
      <c r="AM74" s="276"/>
    </row>
    <row r="75" spans="2:39" ht="15.75" customHeight="1" x14ac:dyDescent="0.2">
      <c r="B75" s="71"/>
      <c r="C75" s="184" t="str">
        <f t="shared" ca="1" si="7"/>
        <v>9/2031</v>
      </c>
      <c r="D75" s="795">
        <f t="shared" ca="1" si="8"/>
        <v>199.14049682837165</v>
      </c>
      <c r="E75" s="795"/>
      <c r="F75" s="175" t="str">
        <f t="shared" si="2"/>
        <v>12/2029</v>
      </c>
      <c r="G75" s="795">
        <f t="shared" si="3"/>
        <v>2756361.9479868943</v>
      </c>
      <c r="H75" s="795"/>
      <c r="I75" s="796"/>
      <c r="J75" s="796"/>
      <c r="K75" s="92">
        <f t="shared" si="4"/>
        <v>0</v>
      </c>
      <c r="L75" s="793">
        <f t="shared" si="5"/>
        <v>-2756361.9479868943</v>
      </c>
      <c r="M75" s="793"/>
      <c r="N75" s="793">
        <f t="shared" si="6"/>
        <v>10000</v>
      </c>
      <c r="O75" s="793"/>
      <c r="P75" s="69"/>
      <c r="Q75" s="77"/>
      <c r="R75" s="77"/>
      <c r="S75" s="77"/>
      <c r="T75" s="77"/>
      <c r="U75" s="77"/>
      <c r="V75" s="77"/>
      <c r="W75" s="76"/>
      <c r="X75" s="276"/>
      <c r="AA75" s="276"/>
      <c r="AB75" s="276"/>
      <c r="AC75" s="276"/>
      <c r="AD75" s="276"/>
      <c r="AE75" s="276"/>
      <c r="AF75" s="276"/>
      <c r="AG75" s="276"/>
      <c r="AH75" s="276"/>
      <c r="AI75" s="276"/>
      <c r="AJ75" s="276"/>
      <c r="AK75" s="276"/>
      <c r="AL75" s="276"/>
      <c r="AM75" s="276"/>
    </row>
    <row r="76" spans="2:39" ht="15" customHeight="1" x14ac:dyDescent="0.2">
      <c r="B76" s="71"/>
      <c r="C76" s="184" t="str">
        <f t="shared" ca="1" si="7"/>
        <v>10/2031</v>
      </c>
      <c r="D76" s="795">
        <f t="shared" ca="1" si="8"/>
        <v>188.15238390334528</v>
      </c>
      <c r="E76" s="795"/>
      <c r="F76" s="175" t="str">
        <f t="shared" si="2"/>
        <v>1/2030</v>
      </c>
      <c r="G76" s="795">
        <f t="shared" si="3"/>
        <v>3052853.7234005812</v>
      </c>
      <c r="H76" s="795"/>
      <c r="I76" s="796"/>
      <c r="J76" s="796"/>
      <c r="K76" s="92">
        <f t="shared" si="4"/>
        <v>0</v>
      </c>
      <c r="L76" s="793">
        <f t="shared" si="5"/>
        <v>-3052853.7234005812</v>
      </c>
      <c r="M76" s="793"/>
      <c r="N76" s="793">
        <f t="shared" si="6"/>
        <v>10000</v>
      </c>
      <c r="O76" s="793"/>
      <c r="P76" s="69"/>
      <c r="Q76" s="77"/>
      <c r="R76" s="77"/>
      <c r="S76" s="77"/>
      <c r="T76" s="77"/>
      <c r="U76" s="77"/>
      <c r="V76" s="77"/>
      <c r="W76" s="76"/>
      <c r="X76" s="276"/>
      <c r="AA76" s="276"/>
      <c r="AB76" s="276"/>
      <c r="AC76" s="276"/>
      <c r="AD76" s="276"/>
      <c r="AE76" s="276"/>
      <c r="AF76" s="276"/>
      <c r="AG76" s="276"/>
      <c r="AH76" s="276"/>
      <c r="AI76" s="276"/>
      <c r="AJ76" s="276"/>
      <c r="AK76" s="276"/>
      <c r="AL76" s="276"/>
      <c r="AM76" s="276"/>
    </row>
    <row r="77" spans="2:39" ht="15" customHeight="1" x14ac:dyDescent="0.2">
      <c r="B77" s="71"/>
      <c r="C77" s="184" t="str">
        <f t="shared" ca="1" si="7"/>
        <v>11/2031</v>
      </c>
      <c r="D77" s="795">
        <f t="shared" ca="1" si="8"/>
        <v>177.77056968489083</v>
      </c>
      <c r="E77" s="795"/>
      <c r="F77" s="175" t="str">
        <f t="shared" si="2"/>
        <v>2/2030</v>
      </c>
      <c r="G77" s="795">
        <f t="shared" si="3"/>
        <v>3381238.0348987123</v>
      </c>
      <c r="H77" s="795"/>
      <c r="I77" s="796"/>
      <c r="J77" s="796"/>
      <c r="K77" s="92">
        <f t="shared" si="4"/>
        <v>0</v>
      </c>
      <c r="L77" s="793">
        <f t="shared" si="5"/>
        <v>-3381238.0348987123</v>
      </c>
      <c r="M77" s="793"/>
      <c r="N77" s="793">
        <f t="shared" si="6"/>
        <v>10000</v>
      </c>
      <c r="O77" s="793"/>
      <c r="P77" s="69"/>
      <c r="Q77" s="77"/>
      <c r="R77" s="77"/>
      <c r="S77" s="77"/>
      <c r="T77" s="77"/>
      <c r="U77" s="77"/>
      <c r="V77" s="77"/>
      <c r="W77" s="76"/>
      <c r="X77" s="276"/>
      <c r="AA77" s="276"/>
      <c r="AB77" s="276"/>
      <c r="AC77" s="276"/>
      <c r="AD77" s="276"/>
      <c r="AE77" s="276"/>
      <c r="AF77" s="276"/>
      <c r="AG77" s="276"/>
      <c r="AH77" s="276"/>
      <c r="AI77" s="276"/>
      <c r="AJ77" s="276"/>
      <c r="AK77" s="276"/>
      <c r="AL77" s="276"/>
      <c r="AM77" s="276"/>
    </row>
    <row r="78" spans="2:39" ht="15" customHeight="1" x14ac:dyDescent="0.2">
      <c r="B78" s="71"/>
      <c r="C78" s="184" t="str">
        <f t="shared" ca="1" si="7"/>
        <v>12/2031</v>
      </c>
      <c r="D78" s="795">
        <f t="shared" ca="1" si="8"/>
        <v>167.96160000994144</v>
      </c>
      <c r="E78" s="795"/>
      <c r="F78" s="175" t="str">
        <f t="shared" si="2"/>
        <v>3/2030</v>
      </c>
      <c r="G78" s="795">
        <f t="shared" si="3"/>
        <v>3744945.4459648049</v>
      </c>
      <c r="H78" s="795"/>
      <c r="I78" s="796"/>
      <c r="J78" s="796"/>
      <c r="K78" s="92">
        <f t="shared" si="4"/>
        <v>0</v>
      </c>
      <c r="L78" s="793">
        <f t="shared" si="5"/>
        <v>-3744945.4459648049</v>
      </c>
      <c r="M78" s="793"/>
      <c r="N78" s="793">
        <f t="shared" si="6"/>
        <v>10000</v>
      </c>
      <c r="O78" s="793"/>
      <c r="P78" s="69"/>
      <c r="Q78" s="77"/>
      <c r="R78" s="77"/>
      <c r="S78" s="77"/>
      <c r="T78" s="77"/>
      <c r="U78" s="77"/>
      <c r="V78" s="77"/>
      <c r="W78" s="76"/>
      <c r="X78" s="276"/>
      <c r="AA78" s="276"/>
      <c r="AB78" s="276"/>
      <c r="AC78" s="276"/>
      <c r="AD78" s="276"/>
      <c r="AE78" s="276"/>
      <c r="AF78" s="276"/>
      <c r="AG78" s="276"/>
      <c r="AH78" s="276"/>
      <c r="AI78" s="276"/>
      <c r="AJ78" s="276"/>
      <c r="AK78" s="276"/>
      <c r="AL78" s="276"/>
      <c r="AM78" s="276"/>
    </row>
    <row r="79" spans="2:39" ht="15" customHeight="1" x14ac:dyDescent="0.2">
      <c r="B79" s="71"/>
      <c r="C79" s="184" t="str">
        <f t="shared" ca="1" si="7"/>
        <v>1/2032</v>
      </c>
      <c r="D79" s="795">
        <f t="shared" ca="1" si="8"/>
        <v>158.69386663892371</v>
      </c>
      <c r="E79" s="795"/>
      <c r="F79" s="175" t="str">
        <f t="shared" si="2"/>
        <v>4/2030</v>
      </c>
      <c r="G79" s="795">
        <f t="shared" si="3"/>
        <v>4147775.5332515803</v>
      </c>
      <c r="H79" s="795"/>
      <c r="I79" s="796"/>
      <c r="J79" s="796"/>
      <c r="K79" s="92">
        <f t="shared" si="4"/>
        <v>0</v>
      </c>
      <c r="L79" s="793">
        <f t="shared" si="5"/>
        <v>-4147775.5332515803</v>
      </c>
      <c r="M79" s="793"/>
      <c r="N79" s="793">
        <f t="shared" si="6"/>
        <v>10000</v>
      </c>
      <c r="O79" s="793"/>
      <c r="P79" s="69"/>
      <c r="Q79" s="77"/>
      <c r="R79" s="77"/>
      <c r="S79" s="77"/>
      <c r="T79" s="77"/>
      <c r="U79" s="77"/>
      <c r="V79" s="77"/>
      <c r="W79" s="76"/>
      <c r="X79" s="276"/>
      <c r="AA79" s="276"/>
      <c r="AB79" s="276"/>
      <c r="AC79" s="276"/>
      <c r="AD79" s="276"/>
      <c r="AE79" s="276"/>
      <c r="AF79" s="276"/>
      <c r="AG79" s="276"/>
      <c r="AH79" s="276"/>
      <c r="AI79" s="276"/>
      <c r="AJ79" s="276"/>
      <c r="AK79" s="276"/>
      <c r="AL79" s="276"/>
      <c r="AM79" s="276"/>
    </row>
    <row r="80" spans="2:39" ht="15" customHeight="1" x14ac:dyDescent="0.2">
      <c r="B80" s="71"/>
      <c r="C80" s="184" t="str">
        <f t="shared" ca="1" si="7"/>
        <v>2/2032</v>
      </c>
      <c r="D80" s="795">
        <f t="shared" ca="1" si="8"/>
        <v>149.93750540196038</v>
      </c>
      <c r="E80" s="795"/>
      <c r="F80" s="175" t="str">
        <f t="shared" si="2"/>
        <v>5/2030</v>
      </c>
      <c r="G80" s="795">
        <f t="shared" si="3"/>
        <v>4593936.5799781838</v>
      </c>
      <c r="H80" s="795"/>
      <c r="I80" s="796"/>
      <c r="J80" s="796"/>
      <c r="K80" s="92">
        <f t="shared" si="4"/>
        <v>0</v>
      </c>
      <c r="L80" s="793">
        <f t="shared" si="5"/>
        <v>-4593936.5799781838</v>
      </c>
      <c r="M80" s="793"/>
      <c r="N80" s="793">
        <f t="shared" si="6"/>
        <v>10000</v>
      </c>
      <c r="O80" s="793"/>
      <c r="P80" s="69"/>
      <c r="Q80" s="77"/>
      <c r="R80" s="77"/>
      <c r="S80" s="77"/>
      <c r="T80" s="77"/>
      <c r="U80" s="77"/>
      <c r="V80" s="77"/>
      <c r="W80" s="76"/>
      <c r="X80" s="276"/>
      <c r="AA80" s="276"/>
      <c r="AB80" s="276"/>
      <c r="AC80" s="276"/>
      <c r="AD80" s="276"/>
      <c r="AE80" s="276"/>
      <c r="AF80" s="276"/>
      <c r="AG80" s="276"/>
      <c r="AH80" s="276"/>
      <c r="AI80" s="276"/>
      <c r="AJ80" s="276"/>
      <c r="AK80" s="276"/>
      <c r="AL80" s="276"/>
      <c r="AM80" s="276"/>
    </row>
    <row r="81" spans="2:39" ht="15" customHeight="1" x14ac:dyDescent="0.2">
      <c r="B81" s="71"/>
      <c r="C81" s="184" t="str">
        <f t="shared" ref="C81:C112" ca="1" si="9">IF(MONTH(C80)=12,MONTH(1),MONTH(C80)+1)&amp;"/"&amp;IF(MONTH(C80)=12,YEAR(C80)+1,YEAR(C80))</f>
        <v>3/2032</v>
      </c>
      <c r="D81" s="795">
        <f t="shared" ref="D81:D112" ca="1" si="10">IF($D$16=0,"-",D80*$F$8+D80)</f>
        <v>141.66429996513048</v>
      </c>
      <c r="E81" s="795"/>
      <c r="F81" s="175" t="str">
        <f t="shared" ref="F81:F135" si="11">IF(MONTH(F80)=12,MONTH(1),MONTH(F80)+1)&amp;"/"&amp;IF(MONTH(F80)=12,YEAR(F80)+1,YEAR(F80))</f>
        <v>6/2030</v>
      </c>
      <c r="G81" s="795">
        <f t="shared" si="3"/>
        <v>5088089.5390009983</v>
      </c>
      <c r="H81" s="795"/>
      <c r="I81" s="796"/>
      <c r="J81" s="796"/>
      <c r="K81" s="92">
        <f t="shared" si="4"/>
        <v>0</v>
      </c>
      <c r="L81" s="793">
        <f t="shared" si="5"/>
        <v>-5088089.5390009983</v>
      </c>
      <c r="M81" s="793"/>
      <c r="N81" s="793">
        <f t="shared" si="6"/>
        <v>10000</v>
      </c>
      <c r="O81" s="793"/>
      <c r="P81" s="69"/>
      <c r="Q81" s="77"/>
      <c r="R81" s="77"/>
      <c r="S81" s="77"/>
      <c r="T81" s="77"/>
      <c r="U81" s="77"/>
      <c r="V81" s="77"/>
      <c r="W81" s="76"/>
      <c r="X81" s="276"/>
      <c r="AA81" s="276"/>
      <c r="AB81" s="276"/>
      <c r="AC81" s="276"/>
      <c r="AD81" s="276"/>
      <c r="AE81" s="276"/>
      <c r="AF81" s="276"/>
      <c r="AG81" s="276"/>
      <c r="AH81" s="276"/>
      <c r="AI81" s="276"/>
      <c r="AJ81" s="276"/>
      <c r="AK81" s="276"/>
      <c r="AL81" s="276"/>
      <c r="AM81" s="276"/>
    </row>
    <row r="82" spans="2:39" ht="15" customHeight="1" x14ac:dyDescent="0.2">
      <c r="B82" s="71"/>
      <c r="C82" s="184" t="str">
        <f t="shared" ca="1" si="9"/>
        <v>4/2032</v>
      </c>
      <c r="D82" s="795">
        <f t="shared" ca="1" si="10"/>
        <v>133.84759090668501</v>
      </c>
      <c r="E82" s="795"/>
      <c r="F82" s="175" t="str">
        <f t="shared" si="11"/>
        <v>7/2030</v>
      </c>
      <c r="G82" s="795">
        <f t="shared" ref="G82:G135" si="12">IF($G$16=0,"-",G81*$F$7+G81)</f>
        <v>5635396.7248312198</v>
      </c>
      <c r="H82" s="795"/>
      <c r="I82" s="796"/>
      <c r="J82" s="796"/>
      <c r="K82" s="92">
        <f t="shared" ref="K82:K135" si="13">IFERROR(((I82/G82)/I82)*(I82-G82),0)</f>
        <v>0</v>
      </c>
      <c r="L82" s="793">
        <f t="shared" ref="L82:L135" si="14">I82-G82</f>
        <v>-5635396.7248312198</v>
      </c>
      <c r="M82" s="793"/>
      <c r="N82" s="793">
        <f t="shared" ref="N82:N135" si="15">N81-I82</f>
        <v>10000</v>
      </c>
      <c r="O82" s="793"/>
      <c r="P82" s="69"/>
      <c r="Q82" s="77"/>
      <c r="R82" s="77"/>
      <c r="S82" s="77"/>
      <c r="T82" s="77"/>
      <c r="U82" s="77"/>
      <c r="V82" s="77"/>
      <c r="W82" s="76"/>
      <c r="X82" s="276"/>
      <c r="AA82" s="276"/>
      <c r="AB82" s="276"/>
      <c r="AC82" s="276"/>
      <c r="AD82" s="276"/>
      <c r="AE82" s="276"/>
      <c r="AF82" s="276"/>
      <c r="AG82" s="276"/>
      <c r="AH82" s="276"/>
      <c r="AI82" s="276"/>
      <c r="AJ82" s="276"/>
      <c r="AK82" s="276"/>
      <c r="AL82" s="276"/>
      <c r="AM82" s="276"/>
    </row>
    <row r="83" spans="2:39" ht="15" customHeight="1" x14ac:dyDescent="0.2">
      <c r="B83" s="71"/>
      <c r="C83" s="184" t="str">
        <f t="shared" ca="1" si="9"/>
        <v>5/2032</v>
      </c>
      <c r="D83" s="795">
        <f t="shared" ca="1" si="10"/>
        <v>126.4621898102273</v>
      </c>
      <c r="E83" s="795"/>
      <c r="F83" s="175" t="str">
        <f t="shared" si="11"/>
        <v>8/2030</v>
      </c>
      <c r="G83" s="795">
        <f t="shared" si="12"/>
        <v>6241575.7432747111</v>
      </c>
      <c r="H83" s="795"/>
      <c r="I83" s="796"/>
      <c r="J83" s="796"/>
      <c r="K83" s="92">
        <f t="shared" si="13"/>
        <v>0</v>
      </c>
      <c r="L83" s="793">
        <f t="shared" si="14"/>
        <v>-6241575.7432747111</v>
      </c>
      <c r="M83" s="793"/>
      <c r="N83" s="793">
        <f t="shared" si="15"/>
        <v>10000</v>
      </c>
      <c r="O83" s="793"/>
      <c r="P83" s="69"/>
      <c r="Q83" s="77"/>
      <c r="R83" s="77"/>
      <c r="S83" s="77"/>
      <c r="T83" s="77"/>
      <c r="U83" s="77"/>
      <c r="V83" s="77"/>
      <c r="W83" s="76"/>
      <c r="X83" s="276"/>
      <c r="AA83" s="276"/>
      <c r="AB83" s="276"/>
      <c r="AC83" s="276"/>
      <c r="AD83" s="276"/>
      <c r="AE83" s="276"/>
      <c r="AF83" s="276"/>
      <c r="AG83" s="276"/>
      <c r="AH83" s="276"/>
      <c r="AI83" s="276"/>
      <c r="AJ83" s="276"/>
      <c r="AK83" s="276"/>
      <c r="AL83" s="276"/>
      <c r="AM83" s="276"/>
    </row>
    <row r="84" spans="2:39" ht="15" customHeight="1" x14ac:dyDescent="0.2">
      <c r="B84" s="71"/>
      <c r="C84" s="184" t="str">
        <f t="shared" ca="1" si="9"/>
        <v>6/2032</v>
      </c>
      <c r="D84" s="795">
        <f t="shared" ca="1" si="10"/>
        <v>119.48429809803326</v>
      </c>
      <c r="E84" s="795"/>
      <c r="F84" s="175" t="str">
        <f t="shared" si="11"/>
        <v>9/2030</v>
      </c>
      <c r="G84" s="795">
        <f t="shared" si="12"/>
        <v>6912959.2220860068</v>
      </c>
      <c r="H84" s="795"/>
      <c r="I84" s="796"/>
      <c r="J84" s="796"/>
      <c r="K84" s="92">
        <f t="shared" si="13"/>
        <v>0</v>
      </c>
      <c r="L84" s="793">
        <f t="shared" si="14"/>
        <v>-6912959.2220860068</v>
      </c>
      <c r="M84" s="793"/>
      <c r="N84" s="793">
        <f t="shared" si="15"/>
        <v>10000</v>
      </c>
      <c r="O84" s="793"/>
      <c r="P84" s="69"/>
      <c r="Q84" s="77"/>
      <c r="R84" s="77"/>
      <c r="S84" s="77"/>
      <c r="T84" s="77"/>
      <c r="U84" s="77"/>
      <c r="V84" s="77"/>
      <c r="W84" s="76"/>
      <c r="X84" s="276"/>
      <c r="AA84" s="276"/>
      <c r="AB84" s="276"/>
      <c r="AC84" s="276"/>
      <c r="AD84" s="276"/>
      <c r="AE84" s="276"/>
      <c r="AF84" s="276"/>
      <c r="AG84" s="276"/>
      <c r="AH84" s="276"/>
      <c r="AI84" s="276"/>
      <c r="AJ84" s="276"/>
      <c r="AK84" s="276"/>
      <c r="AL84" s="276"/>
      <c r="AM84" s="276"/>
    </row>
    <row r="85" spans="2:39" ht="15" customHeight="1" x14ac:dyDescent="0.2">
      <c r="B85" s="71"/>
      <c r="C85" s="184" t="str">
        <f t="shared" ca="1" si="9"/>
        <v>7/2032</v>
      </c>
      <c r="D85" s="795">
        <f t="shared" ca="1" si="10"/>
        <v>112.8914303429617</v>
      </c>
      <c r="E85" s="795"/>
      <c r="F85" s="175" t="str">
        <f t="shared" si="11"/>
        <v>10/2030</v>
      </c>
      <c r="G85" s="795">
        <f t="shared" si="12"/>
        <v>7656560.9666303508</v>
      </c>
      <c r="H85" s="795"/>
      <c r="I85" s="796"/>
      <c r="J85" s="796"/>
      <c r="K85" s="92">
        <f t="shared" si="13"/>
        <v>0</v>
      </c>
      <c r="L85" s="793">
        <f t="shared" si="14"/>
        <v>-7656560.9666303508</v>
      </c>
      <c r="M85" s="793"/>
      <c r="N85" s="793">
        <f t="shared" si="15"/>
        <v>10000</v>
      </c>
      <c r="O85" s="793"/>
      <c r="P85" s="69"/>
      <c r="Q85" s="77"/>
      <c r="R85" s="77"/>
      <c r="S85" s="77"/>
      <c r="T85" s="77"/>
      <c r="U85" s="77"/>
      <c r="V85" s="77"/>
      <c r="W85" s="76"/>
      <c r="X85" s="276"/>
      <c r="AA85" s="276"/>
      <c r="AB85" s="276"/>
      <c r="AC85" s="276"/>
      <c r="AD85" s="276"/>
      <c r="AE85" s="276"/>
      <c r="AF85" s="276"/>
      <c r="AG85" s="276"/>
      <c r="AH85" s="276"/>
      <c r="AI85" s="276"/>
      <c r="AJ85" s="276"/>
      <c r="AK85" s="276"/>
      <c r="AL85" s="276"/>
      <c r="AM85" s="276"/>
    </row>
    <row r="86" spans="2:39" ht="15" customHeight="1" x14ac:dyDescent="0.2">
      <c r="B86" s="71"/>
      <c r="C86" s="184" t="str">
        <f t="shared" ca="1" si="9"/>
        <v>8/2032</v>
      </c>
      <c r="D86" s="795">
        <f t="shared" ca="1" si="10"/>
        <v>106.66234181183636</v>
      </c>
      <c r="E86" s="795"/>
      <c r="F86" s="175" t="str">
        <f t="shared" si="11"/>
        <v>11/2030</v>
      </c>
      <c r="G86" s="795">
        <f t="shared" si="12"/>
        <v>8480149.2316683792</v>
      </c>
      <c r="H86" s="795"/>
      <c r="I86" s="796"/>
      <c r="J86" s="796"/>
      <c r="K86" s="92">
        <f t="shared" si="13"/>
        <v>0</v>
      </c>
      <c r="L86" s="793">
        <f t="shared" si="14"/>
        <v>-8480149.2316683792</v>
      </c>
      <c r="M86" s="793"/>
      <c r="N86" s="793">
        <f t="shared" si="15"/>
        <v>10000</v>
      </c>
      <c r="O86" s="793"/>
      <c r="P86" s="69"/>
      <c r="Q86" s="77"/>
      <c r="R86" s="77"/>
      <c r="S86" s="77"/>
      <c r="T86" s="77"/>
      <c r="U86" s="77"/>
      <c r="V86" s="77"/>
      <c r="W86" s="76"/>
      <c r="X86" s="276"/>
      <c r="AA86" s="276"/>
      <c r="AB86" s="276"/>
      <c r="AC86" s="276"/>
      <c r="AD86" s="276"/>
      <c r="AE86" s="276"/>
      <c r="AF86" s="276"/>
      <c r="AG86" s="276"/>
      <c r="AH86" s="276"/>
      <c r="AI86" s="276"/>
      <c r="AJ86" s="276"/>
      <c r="AK86" s="276"/>
      <c r="AL86" s="276"/>
      <c r="AM86" s="276"/>
    </row>
    <row r="87" spans="2:39" ht="15" customHeight="1" x14ac:dyDescent="0.2">
      <c r="B87" s="71"/>
      <c r="C87" s="184" t="str">
        <f t="shared" ca="1" si="9"/>
        <v>9/2032</v>
      </c>
      <c r="D87" s="795">
        <f t="shared" ca="1" si="10"/>
        <v>100.77696000681696</v>
      </c>
      <c r="E87" s="795"/>
      <c r="F87" s="175" t="str">
        <f t="shared" si="11"/>
        <v>12/2030</v>
      </c>
      <c r="G87" s="795">
        <f t="shared" si="12"/>
        <v>9392327.8747187536</v>
      </c>
      <c r="H87" s="795"/>
      <c r="I87" s="796"/>
      <c r="J87" s="796"/>
      <c r="K87" s="92">
        <f t="shared" si="13"/>
        <v>0</v>
      </c>
      <c r="L87" s="793">
        <f t="shared" si="14"/>
        <v>-9392327.8747187536</v>
      </c>
      <c r="M87" s="793"/>
      <c r="N87" s="793">
        <f t="shared" si="15"/>
        <v>10000</v>
      </c>
      <c r="O87" s="793"/>
      <c r="P87" s="69"/>
      <c r="Q87" s="77"/>
      <c r="R87" s="77"/>
      <c r="S87" s="77"/>
      <c r="T87" s="77"/>
      <c r="U87" s="77"/>
      <c r="V87" s="77"/>
      <c r="W87" s="76"/>
      <c r="X87" s="276"/>
      <c r="AA87" s="276"/>
      <c r="AB87" s="276"/>
      <c r="AC87" s="276"/>
      <c r="AD87" s="276"/>
      <c r="AE87" s="276"/>
      <c r="AF87" s="276"/>
      <c r="AG87" s="276"/>
      <c r="AH87" s="276"/>
      <c r="AI87" s="276"/>
      <c r="AJ87" s="276"/>
      <c r="AK87" s="276"/>
      <c r="AL87" s="276"/>
      <c r="AM87" s="276"/>
    </row>
    <row r="88" spans="2:39" ht="15" customHeight="1" x14ac:dyDescent="0.2">
      <c r="B88" s="71"/>
      <c r="C88" s="184" t="str">
        <f t="shared" ca="1" si="9"/>
        <v>10/2032</v>
      </c>
      <c r="D88" s="795">
        <f t="shared" ca="1" si="10"/>
        <v>95.216319984159313</v>
      </c>
      <c r="E88" s="795"/>
      <c r="F88" s="175" t="str">
        <f t="shared" si="11"/>
        <v>1/2031</v>
      </c>
      <c r="G88" s="795">
        <f t="shared" si="12"/>
        <v>10402626.238791246</v>
      </c>
      <c r="H88" s="795"/>
      <c r="I88" s="796"/>
      <c r="J88" s="796"/>
      <c r="K88" s="92">
        <f t="shared" si="13"/>
        <v>0</v>
      </c>
      <c r="L88" s="793">
        <f t="shared" si="14"/>
        <v>-10402626.238791246</v>
      </c>
      <c r="M88" s="793"/>
      <c r="N88" s="793">
        <f t="shared" si="15"/>
        <v>10000</v>
      </c>
      <c r="O88" s="793"/>
      <c r="P88" s="69"/>
      <c r="Q88" s="90"/>
      <c r="R88" s="77"/>
      <c r="S88" s="77"/>
      <c r="T88" s="77"/>
      <c r="U88" s="77"/>
      <c r="V88" s="91"/>
      <c r="W88" s="76"/>
      <c r="X88" s="276"/>
      <c r="AA88" s="276"/>
      <c r="AB88" s="276"/>
      <c r="AC88" s="276"/>
      <c r="AD88" s="276"/>
      <c r="AE88" s="276"/>
      <c r="AF88" s="276"/>
      <c r="AG88" s="276"/>
      <c r="AH88" s="276"/>
      <c r="AI88" s="276"/>
      <c r="AJ88" s="276"/>
      <c r="AK88" s="276"/>
      <c r="AL88" s="276"/>
      <c r="AM88" s="276"/>
    </row>
    <row r="89" spans="2:39" ht="15" customHeight="1" x14ac:dyDescent="0.2">
      <c r="B89" s="71"/>
      <c r="C89" s="184" t="str">
        <f t="shared" ca="1" si="9"/>
        <v>11/2032</v>
      </c>
      <c r="D89" s="795">
        <f t="shared" ca="1" si="10"/>
        <v>89.962503241936901</v>
      </c>
      <c r="E89" s="795"/>
      <c r="F89" s="175" t="str">
        <f t="shared" si="11"/>
        <v>2/2031</v>
      </c>
      <c r="G89" s="795">
        <f t="shared" si="12"/>
        <v>11521598.703476746</v>
      </c>
      <c r="H89" s="795"/>
      <c r="I89" s="796"/>
      <c r="J89" s="796"/>
      <c r="K89" s="92">
        <f t="shared" si="13"/>
        <v>0</v>
      </c>
      <c r="L89" s="793">
        <f t="shared" si="14"/>
        <v>-11521598.703476746</v>
      </c>
      <c r="M89" s="793"/>
      <c r="N89" s="793">
        <f t="shared" si="15"/>
        <v>10000</v>
      </c>
      <c r="O89" s="793"/>
      <c r="P89" s="69"/>
      <c r="Q89" s="90"/>
      <c r="R89" s="77"/>
      <c r="S89" s="77"/>
      <c r="T89" s="77"/>
      <c r="U89" s="77"/>
      <c r="V89" s="91"/>
      <c r="W89" s="76"/>
      <c r="X89" s="276"/>
      <c r="AA89" s="276"/>
      <c r="AB89" s="276"/>
      <c r="AC89" s="276"/>
      <c r="AD89" s="276"/>
      <c r="AE89" s="276"/>
      <c r="AF89" s="276"/>
      <c r="AG89" s="276"/>
      <c r="AH89" s="276"/>
      <c r="AI89" s="276"/>
      <c r="AJ89" s="276"/>
      <c r="AK89" s="276"/>
      <c r="AL89" s="276"/>
      <c r="AM89" s="276"/>
    </row>
    <row r="90" spans="2:39" ht="15" customHeight="1" x14ac:dyDescent="0.2">
      <c r="B90" s="71"/>
      <c r="C90" s="184" t="str">
        <f t="shared" ca="1" si="9"/>
        <v>12/2032</v>
      </c>
      <c r="D90" s="795">
        <f t="shared" ca="1" si="10"/>
        <v>84.998579979796986</v>
      </c>
      <c r="E90" s="795"/>
      <c r="F90" s="175" t="str">
        <f t="shared" si="11"/>
        <v>3/2031</v>
      </c>
      <c r="G90" s="795">
        <f t="shared" si="12"/>
        <v>12760934.944383994</v>
      </c>
      <c r="H90" s="795"/>
      <c r="I90" s="796"/>
      <c r="J90" s="796"/>
      <c r="K90" s="92">
        <f t="shared" si="13"/>
        <v>0</v>
      </c>
      <c r="L90" s="793">
        <f t="shared" si="14"/>
        <v>-12760934.944383994</v>
      </c>
      <c r="M90" s="793"/>
      <c r="N90" s="793">
        <f t="shared" si="15"/>
        <v>10000</v>
      </c>
      <c r="O90" s="793"/>
      <c r="P90" s="69"/>
      <c r="Q90" s="90"/>
      <c r="R90" s="77"/>
      <c r="S90" s="77"/>
      <c r="T90" s="77"/>
      <c r="U90" s="77"/>
      <c r="V90" s="91"/>
      <c r="W90" s="76"/>
      <c r="X90" s="276"/>
      <c r="AA90" s="276"/>
      <c r="AB90" s="276"/>
      <c r="AC90" s="276"/>
      <c r="AD90" s="276"/>
      <c r="AE90" s="276"/>
      <c r="AF90" s="276"/>
      <c r="AG90" s="276"/>
      <c r="AH90" s="276"/>
      <c r="AI90" s="276"/>
      <c r="AJ90" s="276"/>
      <c r="AK90" s="276"/>
      <c r="AL90" s="276"/>
      <c r="AM90" s="276"/>
    </row>
    <row r="91" spans="2:39" ht="15" customHeight="1" x14ac:dyDescent="0.2">
      <c r="B91" s="71"/>
      <c r="C91" s="184" t="str">
        <f t="shared" ca="1" si="9"/>
        <v>1/2033</v>
      </c>
      <c r="D91" s="795">
        <f t="shared" ca="1" si="10"/>
        <v>80.308554544690054</v>
      </c>
      <c r="E91" s="795"/>
      <c r="F91" s="175" t="str">
        <f t="shared" si="11"/>
        <v>4/2031</v>
      </c>
      <c r="G91" s="795">
        <f t="shared" si="12"/>
        <v>14133582.052780718</v>
      </c>
      <c r="H91" s="795"/>
      <c r="I91" s="796"/>
      <c r="J91" s="796"/>
      <c r="K91" s="92">
        <f t="shared" si="13"/>
        <v>0</v>
      </c>
      <c r="L91" s="793">
        <f t="shared" si="14"/>
        <v>-14133582.052780718</v>
      </c>
      <c r="M91" s="793"/>
      <c r="N91" s="793">
        <f t="shared" si="15"/>
        <v>10000</v>
      </c>
      <c r="O91" s="793"/>
      <c r="P91" s="69"/>
      <c r="Q91" s="90"/>
      <c r="R91" s="77"/>
      <c r="S91" s="77"/>
      <c r="T91" s="77"/>
      <c r="U91" s="77"/>
      <c r="V91" s="91"/>
      <c r="W91" s="76"/>
      <c r="X91" s="276"/>
      <c r="AA91" s="276"/>
      <c r="AB91" s="276"/>
      <c r="AC91" s="276"/>
      <c r="AD91" s="276"/>
      <c r="AE91" s="276"/>
      <c r="AF91" s="276"/>
      <c r="AG91" s="276"/>
      <c r="AH91" s="276"/>
      <c r="AI91" s="276"/>
      <c r="AJ91" s="276"/>
      <c r="AK91" s="276"/>
      <c r="AL91" s="276"/>
      <c r="AM91" s="276"/>
    </row>
    <row r="92" spans="2:39" ht="15" customHeight="1" x14ac:dyDescent="0.2">
      <c r="B92" s="71"/>
      <c r="C92" s="184" t="str">
        <f t="shared" ca="1" si="9"/>
        <v>2/2033</v>
      </c>
      <c r="D92" s="795">
        <f t="shared" ca="1" si="10"/>
        <v>75.877313886777955</v>
      </c>
      <c r="E92" s="795"/>
      <c r="F92" s="175" t="str">
        <f t="shared" si="11"/>
        <v>5/2031</v>
      </c>
      <c r="G92" s="795">
        <f t="shared" si="12"/>
        <v>15653879.791198017</v>
      </c>
      <c r="H92" s="795"/>
      <c r="I92" s="796"/>
      <c r="J92" s="796"/>
      <c r="K92" s="92">
        <f t="shared" si="13"/>
        <v>0</v>
      </c>
      <c r="L92" s="793">
        <f t="shared" si="14"/>
        <v>-15653879.791198017</v>
      </c>
      <c r="M92" s="793"/>
      <c r="N92" s="793">
        <f t="shared" si="15"/>
        <v>10000</v>
      </c>
      <c r="O92" s="793"/>
      <c r="P92" s="69"/>
      <c r="Q92" s="90"/>
      <c r="R92" s="77"/>
      <c r="S92" s="77"/>
      <c r="T92" s="77"/>
      <c r="U92" s="77"/>
      <c r="V92" s="91"/>
      <c r="W92" s="76"/>
      <c r="X92" s="276"/>
      <c r="AA92" s="276"/>
      <c r="AB92" s="276"/>
      <c r="AC92" s="276"/>
      <c r="AD92" s="276"/>
      <c r="AE92" s="276"/>
      <c r="AF92" s="276"/>
      <c r="AG92" s="276"/>
      <c r="AH92" s="276"/>
      <c r="AI92" s="276"/>
      <c r="AJ92" s="276"/>
      <c r="AK92" s="276"/>
      <c r="AL92" s="276"/>
      <c r="AM92" s="276"/>
    </row>
    <row r="93" spans="2:39" ht="15" customHeight="1" x14ac:dyDescent="0.2">
      <c r="B93" s="71"/>
      <c r="C93" s="184" t="str">
        <f t="shared" ca="1" si="9"/>
        <v>3/2033</v>
      </c>
      <c r="D93" s="795">
        <f t="shared" ca="1" si="10"/>
        <v>71.690578859426125</v>
      </c>
      <c r="E93" s="795"/>
      <c r="F93" s="175" t="str">
        <f t="shared" si="11"/>
        <v>6/2031</v>
      </c>
      <c r="G93" s="795">
        <f t="shared" si="12"/>
        <v>17337710.397985514</v>
      </c>
      <c r="H93" s="795"/>
      <c r="I93" s="796"/>
      <c r="J93" s="796"/>
      <c r="K93" s="92">
        <f t="shared" si="13"/>
        <v>0</v>
      </c>
      <c r="L93" s="793">
        <f t="shared" si="14"/>
        <v>-17337710.397985514</v>
      </c>
      <c r="M93" s="793"/>
      <c r="N93" s="793">
        <f t="shared" si="15"/>
        <v>10000</v>
      </c>
      <c r="O93" s="793"/>
      <c r="P93" s="69"/>
      <c r="Q93" s="90"/>
      <c r="R93" s="77"/>
      <c r="S93" s="77"/>
      <c r="T93" s="77"/>
      <c r="U93" s="77"/>
      <c r="V93" s="91"/>
      <c r="W93" s="76"/>
      <c r="X93" s="276"/>
      <c r="AA93" s="276"/>
      <c r="AB93" s="276"/>
      <c r="AC93" s="276"/>
      <c r="AD93" s="276"/>
      <c r="AE93" s="276"/>
      <c r="AF93" s="276"/>
      <c r="AG93" s="276"/>
      <c r="AH93" s="276"/>
      <c r="AI93" s="276"/>
      <c r="AJ93" s="276"/>
      <c r="AK93" s="276"/>
      <c r="AL93" s="276"/>
      <c r="AM93" s="276"/>
    </row>
    <row r="94" spans="2:39" ht="15" customHeight="1" x14ac:dyDescent="0.2">
      <c r="B94" s="71"/>
      <c r="C94" s="184" t="str">
        <f t="shared" ca="1" si="9"/>
        <v>4/2033</v>
      </c>
      <c r="D94" s="795">
        <f t="shared" ca="1" si="10"/>
        <v>67.734858206349742</v>
      </c>
      <c r="E94" s="795"/>
      <c r="F94" s="175" t="str">
        <f t="shared" si="11"/>
        <v>7/2031</v>
      </c>
      <c r="G94" s="795">
        <f t="shared" si="12"/>
        <v>19202664.505794693</v>
      </c>
      <c r="H94" s="795"/>
      <c r="I94" s="796"/>
      <c r="J94" s="796"/>
      <c r="K94" s="92">
        <f t="shared" si="13"/>
        <v>0</v>
      </c>
      <c r="L94" s="793">
        <f t="shared" si="14"/>
        <v>-19202664.505794693</v>
      </c>
      <c r="M94" s="793"/>
      <c r="N94" s="793">
        <f t="shared" si="15"/>
        <v>10000</v>
      </c>
      <c r="O94" s="793"/>
      <c r="P94" s="69"/>
      <c r="Q94" s="90"/>
      <c r="R94" s="77"/>
      <c r="S94" s="77"/>
      <c r="T94" s="77"/>
      <c r="U94" s="77"/>
      <c r="V94" s="91"/>
      <c r="W94" s="76"/>
      <c r="X94" s="276"/>
      <c r="AA94" s="276"/>
      <c r="AB94" s="276"/>
      <c r="AC94" s="276"/>
      <c r="AD94" s="276"/>
      <c r="AE94" s="276"/>
      <c r="AF94" s="276"/>
      <c r="AG94" s="276"/>
      <c r="AH94" s="276"/>
      <c r="AI94" s="276"/>
      <c r="AJ94" s="276"/>
      <c r="AK94" s="276"/>
      <c r="AL94" s="276"/>
      <c r="AM94" s="276"/>
    </row>
    <row r="95" spans="2:39" ht="15" customHeight="1" x14ac:dyDescent="0.2">
      <c r="B95" s="71"/>
      <c r="C95" s="184" t="str">
        <f t="shared" ca="1" si="9"/>
        <v>5/2033</v>
      </c>
      <c r="D95" s="795">
        <f t="shared" ca="1" si="10"/>
        <v>63.997405087642939</v>
      </c>
      <c r="E95" s="795"/>
      <c r="F95" s="175" t="str">
        <f t="shared" si="11"/>
        <v>8/2031</v>
      </c>
      <c r="G95" s="795">
        <f t="shared" si="12"/>
        <v>21268224.907306783</v>
      </c>
      <c r="H95" s="795"/>
      <c r="I95" s="796"/>
      <c r="J95" s="796"/>
      <c r="K95" s="92">
        <f t="shared" si="13"/>
        <v>0</v>
      </c>
      <c r="L95" s="793">
        <f t="shared" si="14"/>
        <v>-21268224.907306783</v>
      </c>
      <c r="M95" s="793"/>
      <c r="N95" s="793">
        <f t="shared" si="15"/>
        <v>10000</v>
      </c>
      <c r="O95" s="793"/>
      <c r="P95" s="69"/>
      <c r="Q95" s="90"/>
      <c r="R95" s="77"/>
      <c r="S95" s="77"/>
      <c r="T95" s="77"/>
      <c r="U95" s="77"/>
      <c r="V95" s="91"/>
      <c r="W95" s="76"/>
      <c r="X95" s="276"/>
      <c r="AA95" s="276"/>
      <c r="AB95" s="276"/>
      <c r="AC95" s="276"/>
      <c r="AD95" s="276"/>
      <c r="AE95" s="276"/>
      <c r="AF95" s="276"/>
      <c r="AG95" s="276"/>
      <c r="AH95" s="276"/>
      <c r="AI95" s="276"/>
      <c r="AJ95" s="276"/>
      <c r="AK95" s="276"/>
      <c r="AL95" s="276"/>
      <c r="AM95" s="276"/>
    </row>
    <row r="96" spans="2:39" ht="15" customHeight="1" x14ac:dyDescent="0.2">
      <c r="B96" s="71"/>
      <c r="C96" s="184" t="str">
        <f t="shared" ca="1" si="9"/>
        <v>6/2033</v>
      </c>
      <c r="D96" s="795">
        <f t="shared" ca="1" si="10"/>
        <v>60.466176004601444</v>
      </c>
      <c r="E96" s="795"/>
      <c r="F96" s="175" t="str">
        <f t="shared" si="11"/>
        <v>9/2031</v>
      </c>
      <c r="G96" s="795">
        <f t="shared" si="12"/>
        <v>23555970.087968003</v>
      </c>
      <c r="H96" s="795"/>
      <c r="I96" s="796"/>
      <c r="J96" s="796"/>
      <c r="K96" s="92">
        <f t="shared" si="13"/>
        <v>0</v>
      </c>
      <c r="L96" s="793">
        <f t="shared" si="14"/>
        <v>-23555970.087968003</v>
      </c>
      <c r="M96" s="793"/>
      <c r="N96" s="793">
        <f t="shared" si="15"/>
        <v>10000</v>
      </c>
      <c r="O96" s="793"/>
      <c r="P96" s="69"/>
      <c r="Q96" s="90"/>
      <c r="R96" s="77"/>
      <c r="S96" s="77"/>
      <c r="T96" s="77"/>
      <c r="U96" s="77"/>
      <c r="V96" s="91"/>
      <c r="W96" s="76"/>
      <c r="X96" s="276"/>
      <c r="AA96" s="276"/>
      <c r="AB96" s="276"/>
      <c r="AC96" s="276"/>
      <c r="AD96" s="276"/>
      <c r="AE96" s="276"/>
      <c r="AF96" s="276"/>
      <c r="AG96" s="276"/>
      <c r="AH96" s="276"/>
      <c r="AI96" s="276"/>
      <c r="AJ96" s="276"/>
      <c r="AK96" s="276"/>
      <c r="AL96" s="276"/>
      <c r="AM96" s="276"/>
    </row>
    <row r="97" spans="2:39" ht="15" customHeight="1" x14ac:dyDescent="0.2">
      <c r="B97" s="71"/>
      <c r="C97" s="184" t="str">
        <f t="shared" ca="1" si="9"/>
        <v>7/2033</v>
      </c>
      <c r="D97" s="795">
        <f t="shared" ca="1" si="10"/>
        <v>57.129791990978646</v>
      </c>
      <c r="E97" s="795"/>
      <c r="F97" s="175" t="str">
        <f t="shared" si="11"/>
        <v>10/2031</v>
      </c>
      <c r="G97" s="795">
        <f t="shared" si="12"/>
        <v>26089799.651996851</v>
      </c>
      <c r="H97" s="795"/>
      <c r="I97" s="796"/>
      <c r="J97" s="796"/>
      <c r="K97" s="92">
        <f t="shared" si="13"/>
        <v>0</v>
      </c>
      <c r="L97" s="793">
        <f t="shared" si="14"/>
        <v>-26089799.651996851</v>
      </c>
      <c r="M97" s="793"/>
      <c r="N97" s="793">
        <f t="shared" si="15"/>
        <v>10000</v>
      </c>
      <c r="O97" s="793"/>
      <c r="P97" s="69"/>
      <c r="Q97" s="90"/>
      <c r="R97" s="77"/>
      <c r="S97" s="77"/>
      <c r="T97" s="77"/>
      <c r="U97" s="77"/>
      <c r="V97" s="91"/>
      <c r="W97" s="76"/>
      <c r="X97" s="276"/>
      <c r="AA97" s="276"/>
      <c r="AB97" s="276"/>
      <c r="AC97" s="276"/>
      <c r="AD97" s="276"/>
      <c r="AE97" s="276"/>
      <c r="AF97" s="276"/>
      <c r="AG97" s="276"/>
      <c r="AH97" s="276"/>
      <c r="AI97" s="276"/>
      <c r="AJ97" s="276"/>
      <c r="AK97" s="276"/>
      <c r="AL97" s="276"/>
      <c r="AM97" s="276"/>
    </row>
    <row r="98" spans="2:39" ht="15" customHeight="1" x14ac:dyDescent="0.2">
      <c r="B98" s="71"/>
      <c r="C98" s="184" t="str">
        <f t="shared" ca="1" si="9"/>
        <v>8/2033</v>
      </c>
      <c r="D98" s="795">
        <f t="shared" ca="1" si="10"/>
        <v>53.977501945618542</v>
      </c>
      <c r="E98" s="795"/>
      <c r="F98" s="175" t="str">
        <f t="shared" si="11"/>
        <v>11/2031</v>
      </c>
      <c r="G98" s="795">
        <f t="shared" si="12"/>
        <v>28896183.996642694</v>
      </c>
      <c r="H98" s="795"/>
      <c r="I98" s="796"/>
      <c r="J98" s="796"/>
      <c r="K98" s="92">
        <f t="shared" si="13"/>
        <v>0</v>
      </c>
      <c r="L98" s="793">
        <f t="shared" si="14"/>
        <v>-28896183.996642694</v>
      </c>
      <c r="M98" s="793"/>
      <c r="N98" s="793">
        <f t="shared" si="15"/>
        <v>10000</v>
      </c>
      <c r="O98" s="793"/>
      <c r="P98" s="69"/>
      <c r="Q98" s="90"/>
      <c r="R98" s="77"/>
      <c r="S98" s="77"/>
      <c r="T98" s="77"/>
      <c r="U98" s="77"/>
      <c r="V98" s="91"/>
      <c r="W98" s="76"/>
      <c r="X98" s="276"/>
      <c r="AA98" s="276"/>
      <c r="AB98" s="276"/>
      <c r="AC98" s="276"/>
      <c r="AD98" s="276"/>
      <c r="AE98" s="276"/>
      <c r="AF98" s="276"/>
      <c r="AG98" s="276"/>
      <c r="AH98" s="276"/>
      <c r="AI98" s="276"/>
      <c r="AJ98" s="276"/>
      <c r="AK98" s="276"/>
      <c r="AL98" s="276"/>
      <c r="AM98" s="276"/>
    </row>
    <row r="99" spans="2:39" ht="15" customHeight="1" x14ac:dyDescent="0.2">
      <c r="B99" s="71"/>
      <c r="C99" s="184" t="str">
        <f t="shared" ca="1" si="9"/>
        <v>9/2033</v>
      </c>
      <c r="D99" s="795">
        <f t="shared" ca="1" si="10"/>
        <v>50.99914798830941</v>
      </c>
      <c r="E99" s="795"/>
      <c r="F99" s="175" t="str">
        <f t="shared" si="11"/>
        <v>12/2031</v>
      </c>
      <c r="G99" s="795">
        <f t="shared" si="12"/>
        <v>32004440.842991345</v>
      </c>
      <c r="H99" s="795"/>
      <c r="I99" s="796"/>
      <c r="J99" s="796"/>
      <c r="K99" s="92">
        <f t="shared" si="13"/>
        <v>0</v>
      </c>
      <c r="L99" s="793">
        <f t="shared" si="14"/>
        <v>-32004440.842991345</v>
      </c>
      <c r="M99" s="793"/>
      <c r="N99" s="793">
        <f t="shared" si="15"/>
        <v>10000</v>
      </c>
      <c r="O99" s="793"/>
      <c r="P99" s="69"/>
      <c r="Q99" s="90"/>
      <c r="R99" s="77"/>
      <c r="S99" s="77"/>
      <c r="T99" s="77"/>
      <c r="U99" s="77"/>
      <c r="V99" s="91"/>
      <c r="W99" s="76"/>
      <c r="X99" s="276"/>
      <c r="AA99" s="276"/>
      <c r="AB99" s="276"/>
      <c r="AC99" s="276"/>
      <c r="AD99" s="276"/>
      <c r="AE99" s="276"/>
      <c r="AF99" s="276"/>
      <c r="AG99" s="276"/>
      <c r="AH99" s="276"/>
      <c r="AI99" s="276"/>
      <c r="AJ99" s="276"/>
      <c r="AK99" s="276"/>
      <c r="AL99" s="276"/>
      <c r="AM99" s="276"/>
    </row>
    <row r="100" spans="2:39" ht="15" customHeight="1" x14ac:dyDescent="0.2">
      <c r="B100" s="71"/>
      <c r="C100" s="184" t="str">
        <f t="shared" ca="1" si="9"/>
        <v>10/2033</v>
      </c>
      <c r="D100" s="795">
        <f t="shared" ca="1" si="10"/>
        <v>48.185132727221458</v>
      </c>
      <c r="E100" s="795"/>
      <c r="F100" s="175" t="str">
        <f t="shared" si="11"/>
        <v>1/2032</v>
      </c>
      <c r="G100" s="795">
        <f t="shared" si="12"/>
        <v>35447041.512178183</v>
      </c>
      <c r="H100" s="795"/>
      <c r="I100" s="796"/>
      <c r="J100" s="796"/>
      <c r="K100" s="92">
        <f t="shared" si="13"/>
        <v>0</v>
      </c>
      <c r="L100" s="793">
        <f t="shared" si="14"/>
        <v>-35447041.512178183</v>
      </c>
      <c r="M100" s="793"/>
      <c r="N100" s="793">
        <f t="shared" si="15"/>
        <v>10000</v>
      </c>
      <c r="O100" s="793"/>
      <c r="P100" s="69"/>
      <c r="Q100" s="90"/>
      <c r="R100" s="77"/>
      <c r="S100" s="77"/>
      <c r="T100" s="77"/>
      <c r="U100" s="77"/>
      <c r="V100" s="91"/>
      <c r="W100" s="76"/>
      <c r="X100" s="276"/>
      <c r="AA100" s="276"/>
      <c r="AB100" s="276"/>
      <c r="AC100" s="276"/>
      <c r="AD100" s="276"/>
      <c r="AE100" s="276"/>
      <c r="AF100" s="276"/>
      <c r="AG100" s="276"/>
      <c r="AH100" s="276"/>
      <c r="AI100" s="276"/>
      <c r="AJ100" s="276"/>
      <c r="AK100" s="276"/>
      <c r="AL100" s="276"/>
      <c r="AM100" s="276"/>
    </row>
    <row r="101" spans="2:39" ht="15" customHeight="1" x14ac:dyDescent="0.2">
      <c r="B101" s="71"/>
      <c r="C101" s="184" t="str">
        <f t="shared" ca="1" si="9"/>
        <v>11/2033</v>
      </c>
      <c r="D101" s="795">
        <f t="shared" ca="1" si="10"/>
        <v>45.526388332451724</v>
      </c>
      <c r="E101" s="795"/>
      <c r="F101" s="175" t="str">
        <f t="shared" si="11"/>
        <v>2/2032</v>
      </c>
      <c r="G101" s="795">
        <f t="shared" si="12"/>
        <v>39259950.146613568</v>
      </c>
      <c r="H101" s="795"/>
      <c r="I101" s="796"/>
      <c r="J101" s="796"/>
      <c r="K101" s="92">
        <f t="shared" si="13"/>
        <v>0</v>
      </c>
      <c r="L101" s="793">
        <f t="shared" si="14"/>
        <v>-39259950.146613568</v>
      </c>
      <c r="M101" s="793"/>
      <c r="N101" s="793">
        <f t="shared" si="15"/>
        <v>10000</v>
      </c>
      <c r="O101" s="793"/>
      <c r="P101" s="69"/>
      <c r="Q101" s="90"/>
      <c r="R101" s="77"/>
      <c r="S101" s="77"/>
      <c r="T101" s="77"/>
      <c r="U101" s="77"/>
      <c r="V101" s="91"/>
      <c r="W101" s="76"/>
      <c r="X101" s="276"/>
      <c r="AA101" s="276"/>
      <c r="AB101" s="276"/>
      <c r="AC101" s="276"/>
      <c r="AD101" s="276"/>
      <c r="AE101" s="276"/>
      <c r="AF101" s="276"/>
      <c r="AG101" s="276"/>
      <c r="AH101" s="276"/>
      <c r="AI101" s="276"/>
      <c r="AJ101" s="276"/>
      <c r="AK101" s="276"/>
      <c r="AL101" s="276"/>
      <c r="AM101" s="276"/>
    </row>
    <row r="102" spans="2:39" ht="15" customHeight="1" x14ac:dyDescent="0.2">
      <c r="B102" s="71"/>
      <c r="C102" s="184" t="str">
        <f t="shared" ca="1" si="9"/>
        <v>12/2033</v>
      </c>
      <c r="D102" s="795">
        <f t="shared" ca="1" si="10"/>
        <v>43.014347316019389</v>
      </c>
      <c r="E102" s="795"/>
      <c r="F102" s="175" t="str">
        <f t="shared" si="11"/>
        <v>3/2032</v>
      </c>
      <c r="G102" s="795">
        <f t="shared" si="12"/>
        <v>43482999.41999501</v>
      </c>
      <c r="H102" s="795"/>
      <c r="I102" s="796"/>
      <c r="J102" s="796"/>
      <c r="K102" s="92">
        <f t="shared" si="13"/>
        <v>0</v>
      </c>
      <c r="L102" s="793">
        <f t="shared" si="14"/>
        <v>-43482999.41999501</v>
      </c>
      <c r="M102" s="793"/>
      <c r="N102" s="793">
        <f t="shared" si="15"/>
        <v>10000</v>
      </c>
      <c r="O102" s="793"/>
      <c r="P102" s="69"/>
      <c r="Q102" s="77"/>
      <c r="R102" s="77"/>
      <c r="S102" s="77"/>
      <c r="T102" s="77"/>
      <c r="U102" s="77"/>
      <c r="V102" s="77"/>
      <c r="W102" s="76"/>
      <c r="X102" s="276"/>
      <c r="AA102" s="276"/>
      <c r="AB102" s="276"/>
      <c r="AC102" s="276"/>
      <c r="AD102" s="276"/>
      <c r="AE102" s="276"/>
      <c r="AF102" s="276"/>
      <c r="AG102" s="276"/>
      <c r="AH102" s="276"/>
      <c r="AI102" s="276"/>
      <c r="AJ102" s="276"/>
      <c r="AK102" s="276"/>
      <c r="AL102" s="276"/>
      <c r="AM102" s="276"/>
    </row>
    <row r="103" spans="2:39" ht="15" customHeight="1" x14ac:dyDescent="0.2">
      <c r="B103" s="71"/>
      <c r="C103" s="184" t="str">
        <f t="shared" ca="1" si="9"/>
        <v>1/2034</v>
      </c>
      <c r="D103" s="795">
        <f t="shared" ca="1" si="10"/>
        <v>40.640914924153485</v>
      </c>
      <c r="E103" s="795"/>
      <c r="F103" s="175" t="str">
        <f t="shared" si="11"/>
        <v>4/2032</v>
      </c>
      <c r="G103" s="795">
        <f t="shared" si="12"/>
        <v>48160306.661071442</v>
      </c>
      <c r="H103" s="795"/>
      <c r="I103" s="796"/>
      <c r="J103" s="796"/>
      <c r="K103" s="92">
        <f t="shared" si="13"/>
        <v>0</v>
      </c>
      <c r="L103" s="793">
        <f t="shared" si="14"/>
        <v>-48160306.661071442</v>
      </c>
      <c r="M103" s="793"/>
      <c r="N103" s="793">
        <f t="shared" si="15"/>
        <v>10000</v>
      </c>
      <c r="O103" s="793"/>
      <c r="P103" s="69"/>
      <c r="Q103" s="77"/>
      <c r="R103" s="77"/>
      <c r="S103" s="77"/>
      <c r="T103" s="77"/>
      <c r="U103" s="77"/>
      <c r="V103" s="77"/>
      <c r="W103" s="76"/>
      <c r="X103" s="276"/>
      <c r="AA103" s="276"/>
      <c r="AB103" s="276"/>
      <c r="AC103" s="276"/>
      <c r="AD103" s="276"/>
      <c r="AE103" s="276"/>
      <c r="AF103" s="276"/>
      <c r="AG103" s="276"/>
      <c r="AH103" s="276"/>
      <c r="AI103" s="276"/>
      <c r="AJ103" s="276"/>
      <c r="AK103" s="276"/>
      <c r="AL103" s="276"/>
      <c r="AM103" s="276"/>
    </row>
    <row r="104" spans="2:39" ht="15" customHeight="1" x14ac:dyDescent="0.2">
      <c r="B104" s="71"/>
      <c r="C104" s="184" t="str">
        <f t="shared" ca="1" si="9"/>
        <v>2/2034</v>
      </c>
      <c r="D104" s="795">
        <f t="shared" ca="1" si="10"/>
        <v>38.398443052910437</v>
      </c>
      <c r="E104" s="795"/>
      <c r="F104" s="175" t="str">
        <f t="shared" si="11"/>
        <v>5/2032</v>
      </c>
      <c r="G104" s="795">
        <f t="shared" si="12"/>
        <v>53340734.738319218</v>
      </c>
      <c r="H104" s="795"/>
      <c r="I104" s="796"/>
      <c r="J104" s="796"/>
      <c r="K104" s="92">
        <f t="shared" si="13"/>
        <v>0</v>
      </c>
      <c r="L104" s="793">
        <f t="shared" si="14"/>
        <v>-53340734.738319218</v>
      </c>
      <c r="M104" s="793"/>
      <c r="N104" s="793">
        <f t="shared" si="15"/>
        <v>10000</v>
      </c>
      <c r="O104" s="793"/>
      <c r="P104" s="69"/>
      <c r="Q104" s="77"/>
      <c r="R104" s="77"/>
      <c r="S104" s="77"/>
      <c r="T104" s="77"/>
      <c r="U104" s="77"/>
      <c r="V104" s="77"/>
      <c r="W104" s="76"/>
      <c r="X104" s="276"/>
      <c r="AA104" s="276"/>
      <c r="AB104" s="276"/>
      <c r="AC104" s="276"/>
      <c r="AD104" s="276"/>
      <c r="AE104" s="276"/>
      <c r="AF104" s="276"/>
      <c r="AG104" s="276"/>
      <c r="AH104" s="276"/>
      <c r="AI104" s="276"/>
      <c r="AJ104" s="276"/>
      <c r="AK104" s="276"/>
      <c r="AL104" s="276"/>
      <c r="AM104" s="276"/>
    </row>
    <row r="105" spans="2:39" ht="15" customHeight="1" x14ac:dyDescent="0.2">
      <c r="B105" s="71"/>
      <c r="C105" s="184" t="str">
        <f t="shared" ca="1" si="9"/>
        <v>3/2034</v>
      </c>
      <c r="D105" s="795">
        <f t="shared" ca="1" si="10"/>
        <v>36.279705603067626</v>
      </c>
      <c r="E105" s="795"/>
      <c r="F105" s="175" t="str">
        <f t="shared" si="11"/>
        <v>6/2032</v>
      </c>
      <c r="G105" s="795">
        <f t="shared" si="12"/>
        <v>59078402.520297319</v>
      </c>
      <c r="H105" s="795"/>
      <c r="I105" s="796"/>
      <c r="J105" s="796"/>
      <c r="K105" s="92">
        <f t="shared" si="13"/>
        <v>0</v>
      </c>
      <c r="L105" s="793">
        <f t="shared" si="14"/>
        <v>-59078402.520297319</v>
      </c>
      <c r="M105" s="793"/>
      <c r="N105" s="793">
        <f t="shared" si="15"/>
        <v>10000</v>
      </c>
      <c r="O105" s="793"/>
      <c r="P105" s="69"/>
      <c r="Q105" s="77"/>
      <c r="R105" s="77"/>
      <c r="S105" s="77"/>
      <c r="T105" s="77"/>
      <c r="U105" s="77"/>
      <c r="V105" s="77"/>
      <c r="W105" s="76"/>
      <c r="X105" s="276"/>
      <c r="AA105" s="276"/>
      <c r="AB105" s="276"/>
      <c r="AC105" s="276"/>
      <c r="AD105" s="276"/>
      <c r="AE105" s="276"/>
      <c r="AF105" s="276"/>
      <c r="AG105" s="276"/>
      <c r="AH105" s="276"/>
      <c r="AI105" s="276"/>
      <c r="AJ105" s="276"/>
      <c r="AK105" s="276"/>
      <c r="AL105" s="276"/>
      <c r="AM105" s="276"/>
    </row>
    <row r="106" spans="2:39" ht="15" customHeight="1" x14ac:dyDescent="0.2">
      <c r="B106" s="71"/>
      <c r="C106" s="184" t="str">
        <f t="shared" ca="1" si="9"/>
        <v>4/2034</v>
      </c>
      <c r="D106" s="795">
        <f t="shared" ca="1" si="10"/>
        <v>34.277875194877019</v>
      </c>
      <c r="E106" s="795"/>
      <c r="F106" s="175" t="str">
        <f t="shared" si="11"/>
        <v>7/2032</v>
      </c>
      <c r="G106" s="795">
        <f t="shared" si="12"/>
        <v>65433250.244356334</v>
      </c>
      <c r="H106" s="795"/>
      <c r="I106" s="796"/>
      <c r="J106" s="796"/>
      <c r="K106" s="92">
        <f t="shared" si="13"/>
        <v>0</v>
      </c>
      <c r="L106" s="793">
        <f t="shared" si="14"/>
        <v>-65433250.244356334</v>
      </c>
      <c r="M106" s="793"/>
      <c r="N106" s="793">
        <f t="shared" si="15"/>
        <v>10000</v>
      </c>
      <c r="O106" s="793"/>
      <c r="P106" s="69"/>
      <c r="Q106" s="77"/>
      <c r="R106" s="77"/>
      <c r="S106" s="77"/>
      <c r="T106" s="77"/>
      <c r="U106" s="77"/>
      <c r="V106" s="77"/>
      <c r="W106" s="76"/>
      <c r="X106" s="276"/>
      <c r="AA106" s="276"/>
      <c r="AB106" s="276"/>
      <c r="AC106" s="276"/>
      <c r="AD106" s="276"/>
      <c r="AE106" s="276"/>
      <c r="AF106" s="276"/>
      <c r="AG106" s="276"/>
      <c r="AH106" s="276"/>
      <c r="AI106" s="276"/>
      <c r="AJ106" s="276"/>
      <c r="AK106" s="276"/>
      <c r="AL106" s="276"/>
      <c r="AM106" s="276"/>
    </row>
    <row r="107" spans="2:39" ht="15" customHeight="1" x14ac:dyDescent="0.2">
      <c r="B107" s="71"/>
      <c r="C107" s="184" t="str">
        <f t="shared" ca="1" si="9"/>
        <v>5/2034</v>
      </c>
      <c r="D107" s="795">
        <f t="shared" ca="1" si="10"/>
        <v>32.386501167644965</v>
      </c>
      <c r="E107" s="795"/>
      <c r="F107" s="175" t="str">
        <f t="shared" si="11"/>
        <v>8/2032</v>
      </c>
      <c r="G107" s="795">
        <f t="shared" si="12"/>
        <v>72471665.699992105</v>
      </c>
      <c r="H107" s="795"/>
      <c r="I107" s="796"/>
      <c r="J107" s="796"/>
      <c r="K107" s="92">
        <f t="shared" si="13"/>
        <v>0</v>
      </c>
      <c r="L107" s="793">
        <f t="shared" si="14"/>
        <v>-72471665.699992105</v>
      </c>
      <c r="M107" s="793"/>
      <c r="N107" s="793">
        <f t="shared" si="15"/>
        <v>10000</v>
      </c>
      <c r="O107" s="793"/>
      <c r="P107" s="69"/>
      <c r="Q107" s="77"/>
      <c r="R107" s="77"/>
      <c r="S107" s="77"/>
      <c r="T107" s="77"/>
      <c r="U107" s="77"/>
      <c r="V107" s="77"/>
      <c r="W107" s="76"/>
      <c r="X107" s="276"/>
      <c r="AA107" s="276"/>
      <c r="AB107" s="276"/>
      <c r="AC107" s="276"/>
      <c r="AD107" s="276"/>
      <c r="AE107" s="276"/>
      <c r="AF107" s="276"/>
      <c r="AG107" s="276"/>
      <c r="AH107" s="276"/>
      <c r="AI107" s="276"/>
      <c r="AJ107" s="276"/>
      <c r="AK107" s="276"/>
      <c r="AL107" s="276"/>
      <c r="AM107" s="276"/>
    </row>
    <row r="108" spans="2:39" ht="15" customHeight="1" x14ac:dyDescent="0.2">
      <c r="B108" s="71"/>
      <c r="C108" s="184" t="str">
        <f t="shared" ca="1" si="9"/>
        <v>6/2034</v>
      </c>
      <c r="D108" s="795">
        <f t="shared" ca="1" si="10"/>
        <v>30.599488793244376</v>
      </c>
      <c r="E108" s="795"/>
      <c r="F108" s="175" t="str">
        <f t="shared" si="11"/>
        <v>9/2032</v>
      </c>
      <c r="G108" s="795">
        <f t="shared" si="12"/>
        <v>80267177.768452868</v>
      </c>
      <c r="H108" s="795"/>
      <c r="I108" s="796"/>
      <c r="J108" s="796"/>
      <c r="K108" s="92">
        <f t="shared" si="13"/>
        <v>0</v>
      </c>
      <c r="L108" s="793">
        <f t="shared" si="14"/>
        <v>-80267177.768452868</v>
      </c>
      <c r="M108" s="793"/>
      <c r="N108" s="793">
        <f t="shared" si="15"/>
        <v>10000</v>
      </c>
      <c r="O108" s="793"/>
      <c r="P108" s="69"/>
      <c r="Q108" s="77"/>
      <c r="R108" s="77"/>
      <c r="S108" s="77"/>
      <c r="T108" s="77"/>
      <c r="U108" s="77"/>
      <c r="V108" s="77"/>
      <c r="W108" s="76"/>
      <c r="X108" s="276"/>
      <c r="AA108" s="276"/>
      <c r="AB108" s="276"/>
      <c r="AC108" s="276"/>
      <c r="AD108" s="276"/>
      <c r="AE108" s="276"/>
      <c r="AF108" s="276"/>
      <c r="AG108" s="276"/>
      <c r="AH108" s="276"/>
      <c r="AI108" s="276"/>
      <c r="AJ108" s="276"/>
      <c r="AK108" s="276"/>
      <c r="AL108" s="276"/>
      <c r="AM108" s="276"/>
    </row>
    <row r="109" spans="2:39" ht="15" customHeight="1" x14ac:dyDescent="0.2">
      <c r="B109" s="71"/>
      <c r="C109" s="184" t="str">
        <f t="shared" ca="1" si="9"/>
        <v>7/2034</v>
      </c>
      <c r="D109" s="795">
        <f t="shared" ca="1" si="10"/>
        <v>28.911079636577327</v>
      </c>
      <c r="E109" s="795"/>
      <c r="F109" s="175" t="str">
        <f t="shared" si="11"/>
        <v>10/2032</v>
      </c>
      <c r="G109" s="795">
        <f t="shared" si="12"/>
        <v>88901224.563865885</v>
      </c>
      <c r="H109" s="795"/>
      <c r="I109" s="796"/>
      <c r="J109" s="796"/>
      <c r="K109" s="92">
        <f t="shared" si="13"/>
        <v>0</v>
      </c>
      <c r="L109" s="793">
        <f t="shared" si="14"/>
        <v>-88901224.563865885</v>
      </c>
      <c r="M109" s="793"/>
      <c r="N109" s="793">
        <f t="shared" si="15"/>
        <v>10000</v>
      </c>
      <c r="O109" s="793"/>
      <c r="P109" s="69"/>
      <c r="Q109" s="77"/>
      <c r="R109" s="77"/>
      <c r="S109" s="77"/>
      <c r="T109" s="77"/>
      <c r="U109" s="77"/>
      <c r="V109" s="77"/>
      <c r="W109" s="76"/>
      <c r="X109" s="276"/>
      <c r="AA109" s="276"/>
      <c r="AB109" s="276"/>
      <c r="AC109" s="276"/>
      <c r="AD109" s="276"/>
      <c r="AE109" s="276"/>
      <c r="AF109" s="276"/>
      <c r="AG109" s="276"/>
      <c r="AH109" s="276"/>
      <c r="AI109" s="276"/>
      <c r="AJ109" s="276"/>
      <c r="AK109" s="276"/>
      <c r="AL109" s="276"/>
      <c r="AM109" s="276"/>
    </row>
    <row r="110" spans="2:39" ht="15" customHeight="1" x14ac:dyDescent="0.2">
      <c r="B110" s="71"/>
      <c r="C110" s="184" t="str">
        <f t="shared" ca="1" si="9"/>
        <v>8/2034</v>
      </c>
      <c r="D110" s="795">
        <f t="shared" ca="1" si="10"/>
        <v>27.315832999701996</v>
      </c>
      <c r="E110" s="795"/>
      <c r="F110" s="175" t="str">
        <f t="shared" si="11"/>
        <v>11/2032</v>
      </c>
      <c r="G110" s="795">
        <f t="shared" si="12"/>
        <v>98464004.200496107</v>
      </c>
      <c r="H110" s="795"/>
      <c r="I110" s="796"/>
      <c r="J110" s="796"/>
      <c r="K110" s="92">
        <f t="shared" si="13"/>
        <v>0</v>
      </c>
      <c r="L110" s="793">
        <f t="shared" si="14"/>
        <v>-98464004.200496107</v>
      </c>
      <c r="M110" s="793"/>
      <c r="N110" s="793">
        <f t="shared" si="15"/>
        <v>10000</v>
      </c>
      <c r="O110" s="793"/>
      <c r="P110" s="69"/>
      <c r="Q110" s="77"/>
      <c r="R110" s="77"/>
      <c r="S110" s="77"/>
      <c r="T110" s="77"/>
      <c r="U110" s="77"/>
      <c r="V110" s="77"/>
      <c r="W110" s="76"/>
      <c r="X110" s="276"/>
      <c r="AA110" s="276"/>
      <c r="AB110" s="276"/>
      <c r="AC110" s="276"/>
      <c r="AD110" s="276"/>
      <c r="AE110" s="276"/>
      <c r="AF110" s="276"/>
      <c r="AG110" s="276"/>
      <c r="AH110" s="276"/>
      <c r="AI110" s="276"/>
      <c r="AJ110" s="276"/>
      <c r="AK110" s="276"/>
      <c r="AL110" s="276"/>
      <c r="AM110" s="276"/>
    </row>
    <row r="111" spans="2:39" ht="15" customHeight="1" x14ac:dyDescent="0.2">
      <c r="B111" s="71"/>
      <c r="C111" s="184" t="str">
        <f t="shared" ca="1" si="9"/>
        <v>9/2034</v>
      </c>
      <c r="D111" s="795">
        <f t="shared" ca="1" si="10"/>
        <v>25.808608389829853</v>
      </c>
      <c r="E111" s="795"/>
      <c r="F111" s="175" t="str">
        <f t="shared" si="11"/>
        <v>12/2032</v>
      </c>
      <c r="G111" s="795">
        <f t="shared" si="12"/>
        <v>109055417.07392786</v>
      </c>
      <c r="H111" s="795"/>
      <c r="I111" s="796"/>
      <c r="J111" s="796"/>
      <c r="K111" s="92">
        <f t="shared" si="13"/>
        <v>0</v>
      </c>
      <c r="L111" s="793">
        <f t="shared" si="14"/>
        <v>-109055417.07392786</v>
      </c>
      <c r="M111" s="793"/>
      <c r="N111" s="793">
        <f t="shared" si="15"/>
        <v>10000</v>
      </c>
      <c r="O111" s="793"/>
      <c r="P111" s="69"/>
      <c r="Q111" s="77"/>
      <c r="R111" s="77"/>
      <c r="S111" s="77"/>
      <c r="T111" s="77"/>
      <c r="U111" s="77"/>
      <c r="V111" s="77"/>
      <c r="W111" s="76"/>
      <c r="X111" s="276"/>
      <c r="AA111" s="276"/>
      <c r="AB111" s="276"/>
      <c r="AC111" s="276"/>
      <c r="AD111" s="276"/>
      <c r="AE111" s="276"/>
      <c r="AF111" s="276"/>
      <c r="AG111" s="276"/>
      <c r="AH111" s="276"/>
      <c r="AI111" s="276"/>
      <c r="AJ111" s="276"/>
      <c r="AK111" s="276"/>
      <c r="AL111" s="276"/>
      <c r="AM111" s="276"/>
    </row>
    <row r="112" spans="2:39" ht="15" customHeight="1" x14ac:dyDescent="0.2">
      <c r="B112" s="71"/>
      <c r="C112" s="184" t="str">
        <f t="shared" ca="1" si="9"/>
        <v>10/2034</v>
      </c>
      <c r="D112" s="795">
        <f t="shared" ca="1" si="10"/>
        <v>24.384548954698271</v>
      </c>
      <c r="E112" s="795"/>
      <c r="F112" s="175" t="str">
        <f t="shared" si="11"/>
        <v>1/2033</v>
      </c>
      <c r="G112" s="795">
        <f t="shared" si="12"/>
        <v>120786109.49998756</v>
      </c>
      <c r="H112" s="795"/>
      <c r="I112" s="796"/>
      <c r="J112" s="796"/>
      <c r="K112" s="92">
        <f t="shared" si="13"/>
        <v>0</v>
      </c>
      <c r="L112" s="793">
        <f t="shared" si="14"/>
        <v>-120786109.49998756</v>
      </c>
      <c r="M112" s="793"/>
      <c r="N112" s="793">
        <f t="shared" si="15"/>
        <v>10000</v>
      </c>
      <c r="O112" s="793"/>
      <c r="P112" s="69"/>
      <c r="Q112" s="77"/>
      <c r="R112" s="77"/>
      <c r="S112" s="77"/>
      <c r="T112" s="77"/>
      <c r="U112" s="77"/>
      <c r="V112" s="77"/>
      <c r="W112" s="76"/>
      <c r="X112" s="276"/>
      <c r="AA112" s="276"/>
      <c r="AB112" s="276"/>
      <c r="AC112" s="276"/>
      <c r="AD112" s="276"/>
      <c r="AE112" s="276"/>
      <c r="AF112" s="276"/>
      <c r="AG112" s="276"/>
      <c r="AH112" s="276"/>
      <c r="AI112" s="276"/>
      <c r="AJ112" s="276"/>
      <c r="AK112" s="276"/>
      <c r="AL112" s="276"/>
      <c r="AM112" s="276"/>
    </row>
    <row r="113" spans="2:39" ht="15" customHeight="1" x14ac:dyDescent="0.2">
      <c r="B113" s="71"/>
      <c r="C113" s="184" t="str">
        <f t="shared" ref="C113:C135" ca="1" si="16">IF(MONTH(C112)=12,MONTH(1),MONTH(C112)+1)&amp;"/"&amp;IF(MONTH(C112)=12,YEAR(C112)+1,YEAR(C112))</f>
        <v>11/2034</v>
      </c>
      <c r="D113" s="795">
        <f t="shared" ref="D113:D135" ca="1" si="17">IF($D$16=0,"-",D112*$F$8+D112)</f>
        <v>23.039065831941066</v>
      </c>
      <c r="E113" s="795"/>
      <c r="F113" s="175" t="str">
        <f t="shared" si="11"/>
        <v>2/2033</v>
      </c>
      <c r="G113" s="795">
        <f t="shared" si="12"/>
        <v>133778629.61408891</v>
      </c>
      <c r="H113" s="795"/>
      <c r="I113" s="796"/>
      <c r="J113" s="796"/>
      <c r="K113" s="92">
        <f t="shared" si="13"/>
        <v>0</v>
      </c>
      <c r="L113" s="793">
        <f t="shared" si="14"/>
        <v>-133778629.61408891</v>
      </c>
      <c r="M113" s="793"/>
      <c r="N113" s="793">
        <f t="shared" si="15"/>
        <v>10000</v>
      </c>
      <c r="O113" s="793"/>
      <c r="P113" s="69"/>
      <c r="Q113" s="77"/>
      <c r="R113" s="77"/>
      <c r="S113" s="77"/>
      <c r="T113" s="77"/>
      <c r="U113" s="77"/>
      <c r="V113" s="77"/>
      <c r="W113" s="76"/>
      <c r="X113" s="276"/>
      <c r="AA113" s="276"/>
      <c r="AB113" s="276"/>
      <c r="AC113" s="276"/>
      <c r="AD113" s="276"/>
      <c r="AE113" s="276"/>
      <c r="AF113" s="276"/>
      <c r="AG113" s="276"/>
      <c r="AH113" s="276"/>
      <c r="AI113" s="276"/>
      <c r="AJ113" s="276"/>
      <c r="AK113" s="276"/>
      <c r="AL113" s="276"/>
      <c r="AM113" s="276"/>
    </row>
    <row r="114" spans="2:39" ht="15" customHeight="1" x14ac:dyDescent="0.2">
      <c r="B114" s="71"/>
      <c r="C114" s="184" t="str">
        <f t="shared" ca="1" si="16"/>
        <v>12/2034</v>
      </c>
      <c r="D114" s="795">
        <f t="shared" ca="1" si="17"/>
        <v>21.767823362024632</v>
      </c>
      <c r="E114" s="795"/>
      <c r="F114" s="175" t="str">
        <f t="shared" si="11"/>
        <v>3/2033</v>
      </c>
      <c r="G114" s="795">
        <f t="shared" si="12"/>
        <v>148168707.60644403</v>
      </c>
      <c r="H114" s="795"/>
      <c r="I114" s="796"/>
      <c r="J114" s="796"/>
      <c r="K114" s="92">
        <f t="shared" si="13"/>
        <v>0</v>
      </c>
      <c r="L114" s="793">
        <f t="shared" si="14"/>
        <v>-148168707.60644403</v>
      </c>
      <c r="M114" s="793"/>
      <c r="N114" s="793">
        <f t="shared" si="15"/>
        <v>10000</v>
      </c>
      <c r="O114" s="793"/>
      <c r="P114" s="69"/>
      <c r="Q114" s="77"/>
      <c r="R114" s="77"/>
      <c r="S114" s="77"/>
      <c r="T114" s="77"/>
      <c r="U114" s="77"/>
      <c r="V114" s="77"/>
      <c r="W114" s="76"/>
      <c r="X114" s="276"/>
      <c r="AA114" s="276"/>
      <c r="AB114" s="276"/>
      <c r="AC114" s="276"/>
      <c r="AD114" s="276"/>
      <c r="AE114" s="276"/>
      <c r="AF114" s="276"/>
      <c r="AG114" s="276"/>
      <c r="AH114" s="276"/>
      <c r="AI114" s="276"/>
      <c r="AJ114" s="276"/>
      <c r="AK114" s="276"/>
      <c r="AL114" s="276"/>
      <c r="AM114" s="276"/>
    </row>
    <row r="115" spans="2:39" ht="15" customHeight="1" x14ac:dyDescent="0.2">
      <c r="B115" s="71"/>
      <c r="C115" s="184" t="str">
        <f t="shared" ca="1" si="16"/>
        <v>1/2035</v>
      </c>
      <c r="D115" s="795">
        <f t="shared" ca="1" si="17"/>
        <v>20.566725117100113</v>
      </c>
      <c r="E115" s="795"/>
      <c r="F115" s="175" t="str">
        <f t="shared" si="11"/>
        <v>4/2033</v>
      </c>
      <c r="G115" s="795">
        <f t="shared" si="12"/>
        <v>164106673.66749451</v>
      </c>
      <c r="H115" s="795"/>
      <c r="I115" s="796"/>
      <c r="J115" s="796"/>
      <c r="K115" s="92">
        <f t="shared" si="13"/>
        <v>0</v>
      </c>
      <c r="L115" s="793">
        <f t="shared" si="14"/>
        <v>-164106673.66749451</v>
      </c>
      <c r="M115" s="793"/>
      <c r="N115" s="793">
        <f t="shared" si="15"/>
        <v>10000</v>
      </c>
      <c r="O115" s="793"/>
      <c r="P115" s="69"/>
      <c r="Q115" s="77"/>
      <c r="R115" s="77"/>
      <c r="S115" s="77"/>
      <c r="T115" s="77"/>
      <c r="U115" s="77"/>
      <c r="V115" s="77"/>
      <c r="W115" s="76"/>
      <c r="X115" s="276"/>
      <c r="AA115" s="276"/>
      <c r="AB115" s="276"/>
      <c r="AC115" s="276"/>
      <c r="AD115" s="276"/>
      <c r="AE115" s="276"/>
      <c r="AF115" s="276"/>
      <c r="AG115" s="276"/>
      <c r="AH115" s="276"/>
      <c r="AI115" s="276"/>
      <c r="AJ115" s="276"/>
      <c r="AK115" s="276"/>
      <c r="AL115" s="276"/>
      <c r="AM115" s="276"/>
    </row>
    <row r="116" spans="2:39" ht="15" customHeight="1" x14ac:dyDescent="0.2">
      <c r="B116" s="71"/>
      <c r="C116" s="184" t="str">
        <f t="shared" ca="1" si="16"/>
        <v>2/2035</v>
      </c>
      <c r="D116" s="795">
        <f t="shared" ca="1" si="17"/>
        <v>19.431900700751285</v>
      </c>
      <c r="E116" s="795"/>
      <c r="F116" s="175" t="str">
        <f t="shared" si="11"/>
        <v>5/2033</v>
      </c>
      <c r="G116" s="795">
        <f t="shared" si="12"/>
        <v>181759028.45654753</v>
      </c>
      <c r="H116" s="795"/>
      <c r="I116" s="796"/>
      <c r="J116" s="796"/>
      <c r="K116" s="92">
        <f t="shared" si="13"/>
        <v>0</v>
      </c>
      <c r="L116" s="793">
        <f t="shared" si="14"/>
        <v>-181759028.45654753</v>
      </c>
      <c r="M116" s="793"/>
      <c r="N116" s="793">
        <f t="shared" si="15"/>
        <v>10000</v>
      </c>
      <c r="O116" s="793"/>
      <c r="P116" s="69"/>
      <c r="Q116" s="77"/>
      <c r="R116" s="77"/>
      <c r="S116" s="77"/>
      <c r="T116" s="77"/>
      <c r="U116" s="77"/>
      <c r="V116" s="77"/>
      <c r="W116" s="76"/>
      <c r="X116" s="276"/>
      <c r="AA116" s="276"/>
      <c r="AB116" s="276"/>
      <c r="AC116" s="276"/>
      <c r="AD116" s="276"/>
      <c r="AE116" s="276"/>
      <c r="AF116" s="276"/>
      <c r="AG116" s="276"/>
      <c r="AH116" s="276"/>
      <c r="AI116" s="276"/>
      <c r="AJ116" s="276"/>
      <c r="AK116" s="276"/>
      <c r="AL116" s="276"/>
      <c r="AM116" s="276"/>
    </row>
    <row r="117" spans="2:39" ht="15" customHeight="1" x14ac:dyDescent="0.2">
      <c r="B117" s="71"/>
      <c r="C117" s="184" t="str">
        <f t="shared" ca="1" si="16"/>
        <v>3/2035</v>
      </c>
      <c r="D117" s="795">
        <f t="shared" ca="1" si="17"/>
        <v>18.359693276101865</v>
      </c>
      <c r="E117" s="795"/>
      <c r="F117" s="175" t="str">
        <f t="shared" si="11"/>
        <v>6/2033</v>
      </c>
      <c r="G117" s="795">
        <f t="shared" si="12"/>
        <v>201310182.49998045</v>
      </c>
      <c r="H117" s="795"/>
      <c r="I117" s="796"/>
      <c r="J117" s="796"/>
      <c r="K117" s="92">
        <f t="shared" si="13"/>
        <v>0</v>
      </c>
      <c r="L117" s="793">
        <f t="shared" si="14"/>
        <v>-201310182.49998045</v>
      </c>
      <c r="M117" s="793"/>
      <c r="N117" s="793">
        <f t="shared" si="15"/>
        <v>10000</v>
      </c>
      <c r="O117" s="793"/>
      <c r="P117" s="69"/>
      <c r="Q117" s="77"/>
      <c r="R117" s="77"/>
      <c r="S117" s="77"/>
      <c r="T117" s="77"/>
      <c r="U117" s="77"/>
      <c r="V117" s="77"/>
      <c r="W117" s="76"/>
      <c r="X117" s="276"/>
      <c r="AA117" s="276"/>
      <c r="AB117" s="276"/>
      <c r="AC117" s="276"/>
      <c r="AD117" s="276"/>
      <c r="AE117" s="276"/>
      <c r="AF117" s="276"/>
      <c r="AG117" s="276"/>
      <c r="AH117" s="276"/>
      <c r="AI117" s="276"/>
      <c r="AJ117" s="276"/>
      <c r="AK117" s="276"/>
      <c r="AL117" s="276"/>
      <c r="AM117" s="276"/>
    </row>
    <row r="118" spans="2:39" ht="15" customHeight="1" x14ac:dyDescent="0.2">
      <c r="B118" s="71"/>
      <c r="C118" s="184" t="str">
        <f t="shared" ca="1" si="16"/>
        <v>4/2035</v>
      </c>
      <c r="D118" s="795">
        <f t="shared" ca="1" si="17"/>
        <v>17.346647782093068</v>
      </c>
      <c r="E118" s="795"/>
      <c r="F118" s="175" t="str">
        <f t="shared" si="11"/>
        <v>7/2033</v>
      </c>
      <c r="G118" s="795">
        <f t="shared" si="12"/>
        <v>222964382.69014949</v>
      </c>
      <c r="H118" s="795"/>
      <c r="I118" s="796"/>
      <c r="J118" s="796"/>
      <c r="K118" s="92">
        <f t="shared" si="13"/>
        <v>0</v>
      </c>
      <c r="L118" s="793">
        <f t="shared" si="14"/>
        <v>-222964382.69014949</v>
      </c>
      <c r="M118" s="793"/>
      <c r="N118" s="793">
        <f t="shared" si="15"/>
        <v>10000</v>
      </c>
      <c r="O118" s="793"/>
      <c r="P118" s="69"/>
      <c r="Q118" s="77"/>
      <c r="R118" s="77"/>
      <c r="S118" s="77"/>
      <c r="T118" s="77"/>
      <c r="U118" s="77"/>
      <c r="V118" s="77"/>
      <c r="W118" s="76"/>
      <c r="X118" s="276"/>
      <c r="AA118" s="276"/>
      <c r="AB118" s="276"/>
      <c r="AC118" s="276"/>
      <c r="AD118" s="276"/>
      <c r="AE118" s="276"/>
      <c r="AF118" s="276"/>
      <c r="AG118" s="276"/>
      <c r="AH118" s="276"/>
      <c r="AI118" s="276"/>
      <c r="AJ118" s="276"/>
      <c r="AK118" s="276"/>
      <c r="AL118" s="276"/>
      <c r="AM118" s="276"/>
    </row>
    <row r="119" spans="2:39" ht="15" customHeight="1" x14ac:dyDescent="0.2">
      <c r="B119" s="71"/>
      <c r="C119" s="184" t="str">
        <f t="shared" ca="1" si="16"/>
        <v>5/2035</v>
      </c>
      <c r="D119" s="795">
        <f t="shared" ca="1" si="17"/>
        <v>16.389499799959779</v>
      </c>
      <c r="E119" s="795"/>
      <c r="F119" s="175" t="str">
        <f t="shared" si="11"/>
        <v>8/2033</v>
      </c>
      <c r="G119" s="795">
        <f t="shared" si="12"/>
        <v>246947846.01074147</v>
      </c>
      <c r="H119" s="795"/>
      <c r="I119" s="796"/>
      <c r="J119" s="796"/>
      <c r="K119" s="92">
        <f t="shared" si="13"/>
        <v>0</v>
      </c>
      <c r="L119" s="793">
        <f t="shared" si="14"/>
        <v>-246947846.01074147</v>
      </c>
      <c r="M119" s="793"/>
      <c r="N119" s="793">
        <f t="shared" si="15"/>
        <v>10000</v>
      </c>
      <c r="O119" s="793"/>
      <c r="P119" s="69"/>
      <c r="Q119" s="77"/>
      <c r="R119" s="77"/>
      <c r="S119" s="77"/>
      <c r="T119" s="77"/>
      <c r="U119" s="77"/>
      <c r="V119" s="77"/>
      <c r="W119" s="76"/>
      <c r="X119" s="276"/>
      <c r="AA119" s="276"/>
      <c r="AB119" s="276"/>
      <c r="AC119" s="276"/>
      <c r="AD119" s="276"/>
      <c r="AE119" s="276"/>
      <c r="AF119" s="276"/>
      <c r="AG119" s="276"/>
      <c r="AH119" s="276"/>
      <c r="AI119" s="276"/>
      <c r="AJ119" s="276"/>
      <c r="AK119" s="276"/>
      <c r="AL119" s="276"/>
      <c r="AM119" s="276"/>
    </row>
    <row r="120" spans="2:39" ht="15" customHeight="1" x14ac:dyDescent="0.2">
      <c r="B120" s="71"/>
      <c r="C120" s="184" t="str">
        <f t="shared" ca="1" si="16"/>
        <v>6/2035</v>
      </c>
      <c r="D120" s="795">
        <f t="shared" ca="1" si="17"/>
        <v>15.485165034028846</v>
      </c>
      <c r="E120" s="795"/>
      <c r="F120" s="175" t="str">
        <f t="shared" si="11"/>
        <v>9/2033</v>
      </c>
      <c r="G120" s="795">
        <f t="shared" si="12"/>
        <v>273511122.77915907</v>
      </c>
      <c r="H120" s="795"/>
      <c r="I120" s="796"/>
      <c r="J120" s="796"/>
      <c r="K120" s="92">
        <f t="shared" si="13"/>
        <v>0</v>
      </c>
      <c r="L120" s="793">
        <f t="shared" si="14"/>
        <v>-273511122.77915907</v>
      </c>
      <c r="M120" s="793"/>
      <c r="N120" s="793">
        <f t="shared" si="15"/>
        <v>10000</v>
      </c>
      <c r="O120" s="793"/>
      <c r="P120" s="69"/>
      <c r="Q120" s="77"/>
      <c r="R120" s="77"/>
      <c r="S120" s="77"/>
      <c r="T120" s="77"/>
      <c r="U120" s="77"/>
      <c r="V120" s="77"/>
      <c r="W120" s="76"/>
      <c r="X120" s="276"/>
      <c r="AA120" s="276"/>
      <c r="AB120" s="276"/>
      <c r="AC120" s="276"/>
      <c r="AD120" s="276"/>
      <c r="AE120" s="276"/>
      <c r="AF120" s="276"/>
      <c r="AG120" s="276"/>
      <c r="AH120" s="276"/>
      <c r="AI120" s="276"/>
      <c r="AJ120" s="276"/>
      <c r="AK120" s="276"/>
      <c r="AL120" s="276"/>
      <c r="AM120" s="276"/>
    </row>
    <row r="121" spans="2:39" ht="15" customHeight="1" x14ac:dyDescent="0.2">
      <c r="B121" s="71"/>
      <c r="C121" s="184" t="str">
        <f t="shared" ca="1" si="16"/>
        <v>7/2035</v>
      </c>
      <c r="D121" s="795">
        <f t="shared" ca="1" si="17"/>
        <v>14.630729372942671</v>
      </c>
      <c r="E121" s="795"/>
      <c r="F121" s="175" t="str">
        <f t="shared" si="11"/>
        <v>10/2033</v>
      </c>
      <c r="G121" s="795">
        <f t="shared" si="12"/>
        <v>302931714.09424764</v>
      </c>
      <c r="H121" s="795"/>
      <c r="I121" s="796"/>
      <c r="J121" s="796"/>
      <c r="K121" s="92">
        <f t="shared" si="13"/>
        <v>0</v>
      </c>
      <c r="L121" s="793">
        <f t="shared" si="14"/>
        <v>-302931714.09424764</v>
      </c>
      <c r="M121" s="793"/>
      <c r="N121" s="793">
        <f t="shared" si="15"/>
        <v>10000</v>
      </c>
      <c r="O121" s="793"/>
      <c r="P121" s="69"/>
      <c r="Q121" s="90"/>
      <c r="R121" s="77"/>
      <c r="S121" s="77"/>
      <c r="T121" s="77"/>
      <c r="U121" s="77"/>
      <c r="V121" s="91"/>
      <c r="W121" s="76"/>
      <c r="X121" s="276"/>
      <c r="AA121" s="276"/>
      <c r="AB121" s="276"/>
      <c r="AC121" s="276"/>
      <c r="AD121" s="276"/>
      <c r="AE121" s="276"/>
      <c r="AF121" s="276"/>
      <c r="AG121" s="276"/>
      <c r="AH121" s="276"/>
      <c r="AI121" s="276"/>
      <c r="AJ121" s="276"/>
      <c r="AK121" s="276"/>
      <c r="AL121" s="276"/>
      <c r="AM121" s="276"/>
    </row>
    <row r="122" spans="2:39" ht="15" customHeight="1" x14ac:dyDescent="0.2">
      <c r="B122" s="71"/>
      <c r="C122" s="184" t="str">
        <f t="shared" ca="1" si="16"/>
        <v>8/2035</v>
      </c>
      <c r="D122" s="795">
        <f t="shared" ca="1" si="17"/>
        <v>13.823439499281523</v>
      </c>
      <c r="E122" s="795"/>
      <c r="F122" s="175" t="str">
        <f t="shared" si="11"/>
        <v>11/2033</v>
      </c>
      <c r="G122" s="795">
        <f t="shared" si="12"/>
        <v>335516970.83330274</v>
      </c>
      <c r="H122" s="795"/>
      <c r="I122" s="796"/>
      <c r="J122" s="796"/>
      <c r="K122" s="92">
        <f t="shared" si="13"/>
        <v>0</v>
      </c>
      <c r="L122" s="793">
        <f t="shared" si="14"/>
        <v>-335516970.83330274</v>
      </c>
      <c r="M122" s="793"/>
      <c r="N122" s="793">
        <f t="shared" si="15"/>
        <v>10000</v>
      </c>
      <c r="O122" s="793"/>
      <c r="P122" s="69"/>
      <c r="Q122" s="90"/>
      <c r="R122" s="77"/>
      <c r="S122" s="77"/>
      <c r="T122" s="77"/>
      <c r="U122" s="77"/>
      <c r="V122" s="91"/>
      <c r="W122" s="76"/>
      <c r="X122" s="276"/>
      <c r="AA122" s="276"/>
      <c r="AB122" s="276"/>
      <c r="AC122" s="276"/>
      <c r="AD122" s="276"/>
      <c r="AE122" s="276"/>
      <c r="AF122" s="276"/>
      <c r="AG122" s="276"/>
      <c r="AH122" s="276"/>
      <c r="AI122" s="276"/>
      <c r="AJ122" s="276"/>
      <c r="AK122" s="276"/>
      <c r="AL122" s="276"/>
      <c r="AM122" s="276"/>
    </row>
    <row r="123" spans="2:39" ht="15" customHeight="1" x14ac:dyDescent="0.2">
      <c r="B123" s="71"/>
      <c r="C123" s="184" t="str">
        <f t="shared" ca="1" si="16"/>
        <v>9/2035</v>
      </c>
      <c r="D123" s="795">
        <f t="shared" ca="1" si="17"/>
        <v>13.060694017325213</v>
      </c>
      <c r="E123" s="795"/>
      <c r="F123" s="175" t="str">
        <f t="shared" si="11"/>
        <v>12/2033</v>
      </c>
      <c r="G123" s="795">
        <f t="shared" si="12"/>
        <v>371607304.4835847</v>
      </c>
      <c r="H123" s="795"/>
      <c r="I123" s="796"/>
      <c r="J123" s="796"/>
      <c r="K123" s="92">
        <f t="shared" si="13"/>
        <v>0</v>
      </c>
      <c r="L123" s="793">
        <f t="shared" si="14"/>
        <v>-371607304.4835847</v>
      </c>
      <c r="M123" s="793"/>
      <c r="N123" s="793">
        <f t="shared" si="15"/>
        <v>10000</v>
      </c>
      <c r="O123" s="793"/>
      <c r="P123" s="69"/>
      <c r="Q123" s="90"/>
      <c r="R123" s="77"/>
      <c r="S123" s="77"/>
      <c r="T123" s="77"/>
      <c r="U123" s="77"/>
      <c r="V123" s="91"/>
      <c r="W123" s="76"/>
      <c r="X123" s="276"/>
      <c r="AA123" s="276"/>
      <c r="AB123" s="276"/>
      <c r="AC123" s="276"/>
      <c r="AD123" s="276"/>
      <c r="AE123" s="276"/>
      <c r="AF123" s="276"/>
      <c r="AG123" s="276"/>
      <c r="AH123" s="276"/>
      <c r="AI123" s="276"/>
      <c r="AJ123" s="276"/>
      <c r="AK123" s="276"/>
      <c r="AL123" s="276"/>
      <c r="AM123" s="276"/>
    </row>
    <row r="124" spans="2:39" ht="15" customHeight="1" x14ac:dyDescent="0.2">
      <c r="B124" s="71"/>
      <c r="C124" s="184" t="str">
        <f t="shared" ca="1" si="16"/>
        <v>10/2035</v>
      </c>
      <c r="D124" s="795">
        <f t="shared" ca="1" si="17"/>
        <v>12.340035070364408</v>
      </c>
      <c r="E124" s="795"/>
      <c r="F124" s="175" t="str">
        <f t="shared" si="11"/>
        <v>1/2034</v>
      </c>
      <c r="G124" s="795">
        <f t="shared" si="12"/>
        <v>411579743.35123825</v>
      </c>
      <c r="H124" s="795"/>
      <c r="I124" s="796"/>
      <c r="J124" s="796"/>
      <c r="K124" s="92">
        <f t="shared" si="13"/>
        <v>0</v>
      </c>
      <c r="L124" s="793">
        <f t="shared" si="14"/>
        <v>-411579743.35123825</v>
      </c>
      <c r="M124" s="793"/>
      <c r="N124" s="793">
        <f t="shared" si="15"/>
        <v>10000</v>
      </c>
      <c r="O124" s="793"/>
      <c r="P124" s="69"/>
      <c r="Q124" s="90"/>
      <c r="R124" s="77"/>
      <c r="S124" s="77"/>
      <c r="T124" s="77"/>
      <c r="U124" s="77"/>
      <c r="V124" s="91"/>
      <c r="W124" s="76"/>
      <c r="X124" s="276"/>
      <c r="AA124" s="276"/>
      <c r="AB124" s="276"/>
      <c r="AC124" s="276"/>
      <c r="AD124" s="276"/>
      <c r="AE124" s="276"/>
      <c r="AF124" s="276"/>
      <c r="AG124" s="276"/>
      <c r="AH124" s="276"/>
      <c r="AI124" s="276"/>
      <c r="AJ124" s="276"/>
      <c r="AK124" s="276"/>
      <c r="AL124" s="276"/>
      <c r="AM124" s="276"/>
    </row>
    <row r="125" spans="2:39" ht="15" customHeight="1" x14ac:dyDescent="0.2">
      <c r="B125" s="71"/>
      <c r="C125" s="184" t="str">
        <f t="shared" ca="1" si="16"/>
        <v>11/2035</v>
      </c>
      <c r="D125" s="795">
        <f t="shared" ca="1" si="17"/>
        <v>11.659140420549354</v>
      </c>
      <c r="E125" s="795"/>
      <c r="F125" s="175" t="str">
        <f t="shared" si="11"/>
        <v>2/2034</v>
      </c>
      <c r="G125" s="795">
        <f t="shared" si="12"/>
        <v>455851871.29860115</v>
      </c>
      <c r="H125" s="795"/>
      <c r="I125" s="796"/>
      <c r="J125" s="796"/>
      <c r="K125" s="92">
        <f t="shared" si="13"/>
        <v>0</v>
      </c>
      <c r="L125" s="793">
        <f t="shared" si="14"/>
        <v>-455851871.29860115</v>
      </c>
      <c r="M125" s="793"/>
      <c r="N125" s="793">
        <f t="shared" si="15"/>
        <v>10000</v>
      </c>
      <c r="O125" s="793"/>
      <c r="P125" s="69"/>
      <c r="Q125" s="90"/>
      <c r="R125" s="77"/>
      <c r="S125" s="77"/>
      <c r="T125" s="77"/>
      <c r="U125" s="77"/>
      <c r="V125" s="91"/>
      <c r="W125" s="76"/>
      <c r="X125" s="276"/>
      <c r="AA125" s="276"/>
      <c r="AB125" s="276"/>
      <c r="AC125" s="276"/>
      <c r="AD125" s="276"/>
      <c r="AE125" s="276"/>
      <c r="AF125" s="276"/>
      <c r="AG125" s="276"/>
      <c r="AH125" s="276"/>
      <c r="AI125" s="276"/>
      <c r="AJ125" s="276"/>
      <c r="AK125" s="276"/>
      <c r="AL125" s="276"/>
      <c r="AM125" s="276"/>
    </row>
    <row r="126" spans="2:39" ht="15" customHeight="1" x14ac:dyDescent="0.2">
      <c r="B126" s="71"/>
      <c r="C126" s="184" t="str">
        <f t="shared" ca="1" si="16"/>
        <v>12/2035</v>
      </c>
      <c r="D126" s="795">
        <f t="shared" ca="1" si="17"/>
        <v>11.015815965754262</v>
      </c>
      <c r="E126" s="795"/>
      <c r="F126" s="175" t="str">
        <f t="shared" si="11"/>
        <v>3/2034</v>
      </c>
      <c r="G126" s="795">
        <f t="shared" si="12"/>
        <v>504886190.15708238</v>
      </c>
      <c r="H126" s="795"/>
      <c r="I126" s="796"/>
      <c r="J126" s="796"/>
      <c r="K126" s="92">
        <f t="shared" si="13"/>
        <v>0</v>
      </c>
      <c r="L126" s="793">
        <f t="shared" si="14"/>
        <v>-504886190.15708238</v>
      </c>
      <c r="M126" s="793"/>
      <c r="N126" s="793">
        <f t="shared" si="15"/>
        <v>10000</v>
      </c>
      <c r="O126" s="793"/>
      <c r="P126" s="69"/>
      <c r="Q126" s="90"/>
      <c r="R126" s="77"/>
      <c r="S126" s="77"/>
      <c r="T126" s="77"/>
      <c r="U126" s="77"/>
      <c r="V126" s="91"/>
      <c r="W126" s="76"/>
      <c r="X126" s="276"/>
      <c r="AA126" s="276"/>
      <c r="AB126" s="276"/>
      <c r="AC126" s="276"/>
      <c r="AD126" s="276"/>
      <c r="AE126" s="276"/>
      <c r="AF126" s="276"/>
      <c r="AG126" s="276"/>
      <c r="AH126" s="276"/>
      <c r="AI126" s="276"/>
      <c r="AJ126" s="276"/>
      <c r="AK126" s="276"/>
      <c r="AL126" s="276"/>
      <c r="AM126" s="276"/>
    </row>
    <row r="127" spans="2:39" ht="15" customHeight="1" x14ac:dyDescent="0.2">
      <c r="B127" s="71"/>
      <c r="C127" s="184" t="str">
        <f t="shared" ca="1" si="16"/>
        <v>1/2036</v>
      </c>
      <c r="D127" s="795">
        <f t="shared" ca="1" si="17"/>
        <v>10.407988669343846</v>
      </c>
      <c r="E127" s="795"/>
      <c r="F127" s="175" t="str">
        <f t="shared" si="11"/>
        <v>4/2034</v>
      </c>
      <c r="G127" s="795">
        <f t="shared" si="12"/>
        <v>559194951.38884115</v>
      </c>
      <c r="H127" s="795"/>
      <c r="I127" s="796"/>
      <c r="J127" s="796"/>
      <c r="K127" s="92">
        <f t="shared" si="13"/>
        <v>0</v>
      </c>
      <c r="L127" s="793">
        <f t="shared" si="14"/>
        <v>-559194951.38884115</v>
      </c>
      <c r="M127" s="793"/>
      <c r="N127" s="793">
        <f t="shared" si="15"/>
        <v>10000</v>
      </c>
      <c r="O127" s="793"/>
      <c r="P127" s="69"/>
      <c r="Q127" s="90"/>
      <c r="R127" s="77"/>
      <c r="S127" s="77"/>
      <c r="T127" s="77"/>
      <c r="U127" s="77"/>
      <c r="V127" s="91"/>
      <c r="W127" s="76"/>
      <c r="X127" s="276"/>
      <c r="AA127" s="276"/>
      <c r="AB127" s="276"/>
      <c r="AC127" s="276"/>
      <c r="AD127" s="276"/>
      <c r="AE127" s="276"/>
      <c r="AF127" s="276"/>
      <c r="AG127" s="276"/>
      <c r="AH127" s="276"/>
      <c r="AI127" s="276"/>
      <c r="AJ127" s="276"/>
      <c r="AK127" s="276"/>
      <c r="AL127" s="276"/>
      <c r="AM127" s="276"/>
    </row>
    <row r="128" spans="2:39" ht="15" customHeight="1" x14ac:dyDescent="0.2">
      <c r="B128" s="71"/>
      <c r="C128" s="184" t="str">
        <f t="shared" ca="1" si="16"/>
        <v>2/2036</v>
      </c>
      <c r="D128" s="795">
        <f t="shared" ca="1" si="17"/>
        <v>9.8336998800590152</v>
      </c>
      <c r="E128" s="795"/>
      <c r="F128" s="175" t="str">
        <f t="shared" si="11"/>
        <v>5/2034</v>
      </c>
      <c r="G128" s="795">
        <f t="shared" si="12"/>
        <v>619345507.47264481</v>
      </c>
      <c r="H128" s="795"/>
      <c r="I128" s="796"/>
      <c r="J128" s="796"/>
      <c r="K128" s="92">
        <f t="shared" si="13"/>
        <v>0</v>
      </c>
      <c r="L128" s="793">
        <f t="shared" si="14"/>
        <v>-619345507.47264481</v>
      </c>
      <c r="M128" s="793"/>
      <c r="N128" s="793">
        <f t="shared" si="15"/>
        <v>10000</v>
      </c>
      <c r="O128" s="793"/>
      <c r="P128" s="69"/>
      <c r="Q128" s="90"/>
      <c r="R128" s="77"/>
      <c r="S128" s="77"/>
      <c r="T128" s="77"/>
      <c r="U128" s="77"/>
      <c r="V128" s="91"/>
      <c r="W128" s="76"/>
      <c r="X128" s="276"/>
      <c r="AA128" s="276"/>
      <c r="AB128" s="276"/>
      <c r="AC128" s="276"/>
      <c r="AD128" s="276"/>
      <c r="AE128" s="276"/>
      <c r="AF128" s="276"/>
      <c r="AG128" s="276"/>
      <c r="AH128" s="276"/>
      <c r="AI128" s="276"/>
      <c r="AJ128" s="276"/>
      <c r="AK128" s="276"/>
      <c r="AL128" s="276"/>
      <c r="AM128" s="276"/>
    </row>
    <row r="129" spans="1:40" ht="15" customHeight="1" x14ac:dyDescent="0.2">
      <c r="B129" s="71"/>
      <c r="C129" s="184" t="str">
        <f t="shared" ca="1" si="16"/>
        <v>3/2036</v>
      </c>
      <c r="D129" s="795">
        <f t="shared" ca="1" si="17"/>
        <v>9.2910990204958672</v>
      </c>
      <c r="E129" s="795"/>
      <c r="F129" s="175" t="str">
        <f t="shared" si="11"/>
        <v>6/2034</v>
      </c>
      <c r="G129" s="795">
        <f t="shared" si="12"/>
        <v>685966238.91873443</v>
      </c>
      <c r="H129" s="795"/>
      <c r="I129" s="796"/>
      <c r="J129" s="796"/>
      <c r="K129" s="92">
        <f t="shared" si="13"/>
        <v>0</v>
      </c>
      <c r="L129" s="793">
        <f t="shared" si="14"/>
        <v>-685966238.91873443</v>
      </c>
      <c r="M129" s="793"/>
      <c r="N129" s="793">
        <f t="shared" si="15"/>
        <v>10000</v>
      </c>
      <c r="O129" s="793"/>
      <c r="P129" s="69"/>
      <c r="Q129" s="90"/>
      <c r="R129" s="77"/>
      <c r="S129" s="77"/>
      <c r="T129" s="77"/>
      <c r="U129" s="77"/>
      <c r="V129" s="91"/>
      <c r="W129" s="76"/>
      <c r="X129" s="276"/>
      <c r="AA129" s="276"/>
      <c r="AB129" s="276"/>
      <c r="AC129" s="276"/>
      <c r="AD129" s="276"/>
      <c r="AE129" s="276"/>
      <c r="AF129" s="276"/>
      <c r="AG129" s="276"/>
      <c r="AH129" s="276"/>
      <c r="AI129" s="276"/>
      <c r="AJ129" s="276"/>
      <c r="AK129" s="276"/>
      <c r="AL129" s="276"/>
      <c r="AM129" s="276"/>
    </row>
    <row r="130" spans="1:40" ht="15" customHeight="1" x14ac:dyDescent="0.2">
      <c r="B130" s="71"/>
      <c r="C130" s="184" t="str">
        <f t="shared" ca="1" si="16"/>
        <v>4/2036</v>
      </c>
      <c r="D130" s="795">
        <f t="shared" ca="1" si="17"/>
        <v>8.7784376238398281</v>
      </c>
      <c r="E130" s="795"/>
      <c r="F130" s="175" t="str">
        <f t="shared" si="11"/>
        <v>7/2034</v>
      </c>
      <c r="G130" s="795">
        <f t="shared" si="12"/>
        <v>759753118.83100641</v>
      </c>
      <c r="H130" s="795"/>
      <c r="I130" s="796"/>
      <c r="J130" s="796"/>
      <c r="K130" s="92">
        <f t="shared" si="13"/>
        <v>0</v>
      </c>
      <c r="L130" s="793">
        <f t="shared" si="14"/>
        <v>-759753118.83100641</v>
      </c>
      <c r="M130" s="793"/>
      <c r="N130" s="793">
        <f t="shared" si="15"/>
        <v>10000</v>
      </c>
      <c r="O130" s="793"/>
      <c r="P130" s="69"/>
      <c r="Q130" s="90"/>
      <c r="R130" s="77"/>
      <c r="S130" s="77"/>
      <c r="T130" s="77"/>
      <c r="U130" s="77"/>
      <c r="V130" s="91"/>
      <c r="W130" s="76"/>
      <c r="X130" s="276"/>
      <c r="AA130" s="276"/>
      <c r="AB130" s="276"/>
      <c r="AC130" s="276"/>
      <c r="AD130" s="276"/>
      <c r="AE130" s="276"/>
      <c r="AF130" s="276"/>
      <c r="AG130" s="276"/>
      <c r="AH130" s="276"/>
      <c r="AI130" s="276"/>
      <c r="AJ130" s="276"/>
      <c r="AK130" s="276"/>
      <c r="AL130" s="276"/>
      <c r="AM130" s="276"/>
    </row>
    <row r="131" spans="1:40" ht="15" customHeight="1" x14ac:dyDescent="0.2">
      <c r="B131" s="71"/>
      <c r="C131" s="184" t="str">
        <f t="shared" ca="1" si="16"/>
        <v>5/2036</v>
      </c>
      <c r="D131" s="795">
        <f t="shared" ca="1" si="17"/>
        <v>8.2940636996390431</v>
      </c>
      <c r="E131" s="795"/>
      <c r="F131" s="175" t="str">
        <f t="shared" si="11"/>
        <v>8/2034</v>
      </c>
      <c r="G131" s="795">
        <f t="shared" si="12"/>
        <v>841476983.59514225</v>
      </c>
      <c r="H131" s="795"/>
      <c r="I131" s="796"/>
      <c r="J131" s="796"/>
      <c r="K131" s="92">
        <f t="shared" si="13"/>
        <v>0</v>
      </c>
      <c r="L131" s="793">
        <f t="shared" si="14"/>
        <v>-841476983.59514225</v>
      </c>
      <c r="M131" s="793"/>
      <c r="N131" s="793">
        <f t="shared" si="15"/>
        <v>10000</v>
      </c>
      <c r="O131" s="793"/>
      <c r="P131" s="69"/>
      <c r="Q131" s="90"/>
      <c r="R131" s="77"/>
      <c r="S131" s="77"/>
      <c r="T131" s="77"/>
      <c r="U131" s="77"/>
      <c r="V131" s="91"/>
      <c r="W131" s="76"/>
      <c r="X131" s="276"/>
      <c r="AA131" s="276"/>
      <c r="AB131" s="276"/>
      <c r="AC131" s="276"/>
      <c r="AD131" s="276"/>
      <c r="AE131" s="276"/>
      <c r="AF131" s="276"/>
      <c r="AG131" s="276"/>
      <c r="AH131" s="276"/>
      <c r="AI131" s="276"/>
      <c r="AJ131" s="276"/>
      <c r="AK131" s="276"/>
      <c r="AL131" s="276"/>
      <c r="AM131" s="276"/>
    </row>
    <row r="132" spans="1:40" ht="15" customHeight="1" x14ac:dyDescent="0.2">
      <c r="B132" s="71"/>
      <c r="C132" s="184" t="str">
        <f t="shared" ca="1" si="16"/>
        <v>6/2036</v>
      </c>
      <c r="D132" s="795">
        <f t="shared" ca="1" si="17"/>
        <v>7.8364164104613874</v>
      </c>
      <c r="E132" s="795"/>
      <c r="F132" s="175" t="str">
        <f t="shared" si="11"/>
        <v>9/2034</v>
      </c>
      <c r="G132" s="795">
        <f t="shared" si="12"/>
        <v>931991585.64807403</v>
      </c>
      <c r="H132" s="795"/>
      <c r="I132" s="796"/>
      <c r="J132" s="796"/>
      <c r="K132" s="92">
        <f t="shared" si="13"/>
        <v>0</v>
      </c>
      <c r="L132" s="793">
        <f t="shared" si="14"/>
        <v>-931991585.64807403</v>
      </c>
      <c r="M132" s="793"/>
      <c r="N132" s="793">
        <f t="shared" si="15"/>
        <v>10000</v>
      </c>
      <c r="O132" s="793"/>
      <c r="P132" s="69"/>
      <c r="Q132" s="90"/>
      <c r="R132" s="77"/>
      <c r="S132" s="77"/>
      <c r="T132" s="77"/>
      <c r="U132" s="77"/>
      <c r="V132" s="91"/>
      <c r="W132" s="76"/>
      <c r="X132" s="276"/>
      <c r="AA132" s="276"/>
      <c r="AB132" s="276"/>
      <c r="AC132" s="276"/>
      <c r="AD132" s="276"/>
      <c r="AE132" s="276"/>
      <c r="AF132" s="276"/>
      <c r="AG132" s="276"/>
      <c r="AH132" s="276"/>
      <c r="AI132" s="276"/>
      <c r="AJ132" s="276"/>
      <c r="AK132" s="276"/>
      <c r="AL132" s="276"/>
      <c r="AM132" s="276"/>
    </row>
    <row r="133" spans="1:40" ht="15" customHeight="1" x14ac:dyDescent="0.2">
      <c r="B133" s="71"/>
      <c r="C133" s="184" t="str">
        <f t="shared" ca="1" si="16"/>
        <v>7/2036</v>
      </c>
      <c r="D133" s="795">
        <f t="shared" ca="1" si="17"/>
        <v>7.404021042281248</v>
      </c>
      <c r="E133" s="795"/>
      <c r="F133" s="175" t="str">
        <f t="shared" si="11"/>
        <v>10/2034</v>
      </c>
      <c r="G133" s="795">
        <f t="shared" si="12"/>
        <v>1032242512.454414</v>
      </c>
      <c r="H133" s="795"/>
      <c r="I133" s="796"/>
      <c r="J133" s="796"/>
      <c r="K133" s="92">
        <f t="shared" si="13"/>
        <v>0</v>
      </c>
      <c r="L133" s="793">
        <f t="shared" si="14"/>
        <v>-1032242512.454414</v>
      </c>
      <c r="M133" s="793"/>
      <c r="N133" s="793">
        <f t="shared" si="15"/>
        <v>10000</v>
      </c>
      <c r="O133" s="793"/>
      <c r="P133" s="69"/>
      <c r="Q133" s="90"/>
      <c r="R133" s="77"/>
      <c r="S133" s="77"/>
      <c r="T133" s="77"/>
      <c r="U133" s="77"/>
      <c r="V133" s="91"/>
      <c r="W133" s="76"/>
      <c r="X133" s="276"/>
      <c r="AA133" s="276"/>
      <c r="AB133" s="276"/>
      <c r="AC133" s="276"/>
      <c r="AD133" s="276"/>
      <c r="AE133" s="276"/>
      <c r="AF133" s="276"/>
      <c r="AG133" s="276"/>
      <c r="AH133" s="276"/>
      <c r="AI133" s="276"/>
      <c r="AJ133" s="276"/>
      <c r="AK133" s="276"/>
      <c r="AL133" s="276"/>
      <c r="AM133" s="276"/>
    </row>
    <row r="134" spans="1:40" ht="15" customHeight="1" x14ac:dyDescent="0.2">
      <c r="B134" s="71"/>
      <c r="C134" s="184" t="str">
        <f t="shared" ca="1" si="16"/>
        <v>8/2036</v>
      </c>
      <c r="D134" s="795">
        <f t="shared" ca="1" si="17"/>
        <v>6.9954842523887617</v>
      </c>
      <c r="E134" s="795"/>
      <c r="F134" s="175" t="str">
        <f t="shared" si="11"/>
        <v>11/2034</v>
      </c>
      <c r="G134" s="795">
        <f t="shared" si="12"/>
        <v>1143277064.8645642</v>
      </c>
      <c r="H134" s="795"/>
      <c r="I134" s="796"/>
      <c r="J134" s="796"/>
      <c r="K134" s="92">
        <f t="shared" si="13"/>
        <v>0</v>
      </c>
      <c r="L134" s="793">
        <f t="shared" si="14"/>
        <v>-1143277064.8645642</v>
      </c>
      <c r="M134" s="793"/>
      <c r="N134" s="793">
        <f t="shared" si="15"/>
        <v>10000</v>
      </c>
      <c r="O134" s="793"/>
      <c r="P134" s="69"/>
      <c r="Q134" s="90"/>
      <c r="R134" s="77"/>
      <c r="S134" s="77"/>
      <c r="T134" s="77"/>
      <c r="U134" s="77"/>
      <c r="V134" s="91"/>
      <c r="W134" s="76"/>
      <c r="X134" s="276"/>
      <c r="AA134" s="276"/>
      <c r="AB134" s="276"/>
      <c r="AC134" s="276"/>
      <c r="AD134" s="276"/>
      <c r="AE134" s="276"/>
      <c r="AF134" s="276"/>
      <c r="AG134" s="276"/>
      <c r="AH134" s="276"/>
      <c r="AI134" s="276"/>
      <c r="AJ134" s="276"/>
      <c r="AK134" s="276"/>
      <c r="AL134" s="276"/>
      <c r="AM134" s="276"/>
    </row>
    <row r="135" spans="1:40" ht="15" customHeight="1" thickBot="1" x14ac:dyDescent="0.25">
      <c r="B135" s="71"/>
      <c r="C135" s="184" t="str">
        <f t="shared" ca="1" si="16"/>
        <v>9/2036</v>
      </c>
      <c r="D135" s="795">
        <f t="shared" ca="1" si="17"/>
        <v>6.609489579508443</v>
      </c>
      <c r="E135" s="795"/>
      <c r="F135" s="175" t="str">
        <f t="shared" si="11"/>
        <v>12/2034</v>
      </c>
      <c r="G135" s="795">
        <f t="shared" si="12"/>
        <v>1266255198.0516849</v>
      </c>
      <c r="H135" s="795"/>
      <c r="I135" s="796"/>
      <c r="J135" s="796"/>
      <c r="K135" s="92">
        <f t="shared" si="13"/>
        <v>0</v>
      </c>
      <c r="L135" s="793">
        <f t="shared" si="14"/>
        <v>-1266255198.0516849</v>
      </c>
      <c r="M135" s="793"/>
      <c r="N135" s="793">
        <f t="shared" si="15"/>
        <v>10000</v>
      </c>
      <c r="O135" s="793"/>
      <c r="P135" s="69"/>
      <c r="Q135" s="90"/>
      <c r="R135" s="77"/>
      <c r="S135" s="77"/>
      <c r="T135" s="77"/>
      <c r="U135" s="77"/>
      <c r="V135" s="91"/>
      <c r="W135" s="76"/>
      <c r="X135" s="276"/>
      <c r="AA135" s="276"/>
      <c r="AB135" s="276"/>
      <c r="AC135" s="276"/>
      <c r="AD135" s="276"/>
      <c r="AE135" s="276"/>
      <c r="AF135" s="276"/>
      <c r="AG135" s="276"/>
      <c r="AH135" s="276"/>
      <c r="AI135" s="276"/>
      <c r="AJ135" s="276"/>
      <c r="AK135" s="276"/>
      <c r="AL135" s="276"/>
      <c r="AM135" s="276"/>
    </row>
    <row r="136" spans="1:40" ht="28.5" customHeight="1" thickBot="1" x14ac:dyDescent="0.3">
      <c r="B136" s="87"/>
      <c r="C136" s="88"/>
      <c r="D136" s="88"/>
      <c r="E136" s="88"/>
      <c r="F136" s="88"/>
      <c r="G136" s="88"/>
      <c r="H136" s="88"/>
      <c r="I136" s="88"/>
      <c r="J136" s="88"/>
      <c r="K136" s="88"/>
      <c r="L136" s="88"/>
      <c r="M136" s="88"/>
      <c r="N136" s="88"/>
      <c r="O136" s="83"/>
      <c r="P136" s="78"/>
      <c r="Q136" s="90"/>
      <c r="R136" s="77"/>
      <c r="S136" s="77"/>
      <c r="T136" s="77"/>
      <c r="U136" s="77"/>
      <c r="V136" s="91"/>
      <c r="W136" s="79"/>
      <c r="X136" s="281"/>
      <c r="Y136" s="281"/>
      <c r="Z136" s="281"/>
      <c r="AA136" s="281"/>
      <c r="AB136" s="281"/>
      <c r="AC136" s="281"/>
      <c r="AD136" s="281"/>
      <c r="AE136" s="281"/>
      <c r="AF136" s="281"/>
      <c r="AG136" s="281"/>
      <c r="AH136" s="281"/>
      <c r="AI136" s="281"/>
      <c r="AJ136" s="281"/>
      <c r="AK136" s="281"/>
      <c r="AL136" s="281"/>
      <c r="AM136" s="281"/>
      <c r="AN136" s="281"/>
    </row>
    <row r="137" spans="1:40" ht="14.25" customHeight="1" thickBot="1" x14ac:dyDescent="0.25">
      <c r="A137" s="256"/>
      <c r="B137" s="256"/>
      <c r="C137" s="273"/>
      <c r="D137" s="26"/>
      <c r="E137" s="26"/>
      <c r="F137" s="26"/>
      <c r="G137" s="26"/>
      <c r="H137" s="26"/>
      <c r="I137" s="26"/>
      <c r="J137" s="256"/>
      <c r="K137" s="26"/>
      <c r="L137" s="26"/>
      <c r="M137" s="26"/>
      <c r="N137" s="26"/>
      <c r="O137" s="26"/>
      <c r="P137" s="26"/>
      <c r="Q137" s="273"/>
      <c r="R137" s="256"/>
      <c r="S137" s="256"/>
      <c r="T137" s="256"/>
      <c r="U137" s="256"/>
      <c r="V137" s="256"/>
      <c r="W137" s="256"/>
      <c r="X137" s="256"/>
      <c r="Y137" s="256"/>
      <c r="Z137" s="256"/>
      <c r="AA137" s="256"/>
      <c r="AB137" s="256"/>
    </row>
    <row r="138" spans="1:40" ht="14.25" customHeight="1" x14ac:dyDescent="0.2">
      <c r="A138" s="256"/>
      <c r="B138" s="256"/>
      <c r="C138" s="273"/>
      <c r="D138" s="256"/>
      <c r="E138" s="256"/>
      <c r="F138" s="256"/>
      <c r="G138" s="256"/>
      <c r="H138" s="256"/>
      <c r="I138" s="256"/>
      <c r="J138" s="256"/>
      <c r="K138" s="256"/>
      <c r="L138" s="256"/>
      <c r="M138" s="256"/>
      <c r="N138" s="256"/>
      <c r="O138" s="256"/>
      <c r="P138" s="256"/>
      <c r="Q138" s="273"/>
      <c r="R138" s="256"/>
      <c r="S138" s="256"/>
      <c r="T138" s="256"/>
      <c r="U138" s="256"/>
      <c r="V138" s="256"/>
      <c r="W138" s="256"/>
      <c r="X138" s="256"/>
      <c r="Y138" s="256"/>
      <c r="Z138" s="256"/>
      <c r="AA138" s="256"/>
      <c r="AB138" s="256"/>
    </row>
    <row r="139" spans="1:40" ht="14.25" customHeight="1" x14ac:dyDescent="0.2">
      <c r="A139" s="256"/>
      <c r="B139" s="256"/>
      <c r="C139" s="273"/>
      <c r="D139" s="256"/>
      <c r="E139" s="256"/>
      <c r="F139" s="256"/>
      <c r="G139" s="256"/>
      <c r="H139" s="256"/>
      <c r="I139" s="256"/>
      <c r="J139" s="256"/>
      <c r="K139" s="256"/>
      <c r="L139" s="256"/>
      <c r="M139" s="256"/>
      <c r="N139" s="256"/>
      <c r="O139" s="256"/>
      <c r="P139" s="256"/>
      <c r="Q139" s="273"/>
      <c r="R139" s="256"/>
      <c r="S139" s="256"/>
      <c r="T139" s="256"/>
      <c r="U139" s="256"/>
      <c r="V139" s="256"/>
      <c r="W139" s="256"/>
      <c r="X139" s="256"/>
      <c r="Y139" s="256"/>
      <c r="Z139" s="256"/>
      <c r="AA139" s="256"/>
      <c r="AB139" s="256"/>
    </row>
    <row r="140" spans="1:40" ht="14.25" customHeight="1" x14ac:dyDescent="0.2">
      <c r="A140" s="256"/>
      <c r="B140" s="256"/>
      <c r="C140" s="273"/>
      <c r="D140" s="256"/>
      <c r="E140" s="256"/>
      <c r="F140" s="256"/>
      <c r="G140" s="256"/>
      <c r="H140" s="256"/>
      <c r="I140" s="256"/>
      <c r="J140" s="256"/>
      <c r="K140" s="256"/>
      <c r="L140" s="256"/>
      <c r="M140" s="256"/>
      <c r="N140" s="256"/>
      <c r="O140" s="256"/>
      <c r="P140" s="256"/>
      <c r="Q140" s="273"/>
      <c r="R140" s="256"/>
      <c r="S140" s="256"/>
      <c r="T140" s="256"/>
      <c r="U140" s="256"/>
      <c r="V140" s="256"/>
      <c r="W140" s="256"/>
      <c r="X140" s="256"/>
      <c r="Y140" s="256"/>
      <c r="Z140" s="256"/>
      <c r="AA140" s="256"/>
      <c r="AB140" s="256"/>
    </row>
    <row r="141" spans="1:40" ht="14.25" customHeight="1" x14ac:dyDescent="0.2">
      <c r="A141" s="256"/>
      <c r="B141" s="256"/>
      <c r="C141" s="273"/>
      <c r="D141" s="256"/>
      <c r="E141" s="256"/>
      <c r="F141" s="256"/>
      <c r="G141" s="256"/>
      <c r="H141" s="256"/>
      <c r="I141" s="256"/>
      <c r="J141" s="256"/>
      <c r="K141" s="256"/>
      <c r="L141" s="256"/>
      <c r="M141" s="256"/>
      <c r="N141" s="256"/>
      <c r="O141" s="256"/>
      <c r="P141" s="256"/>
      <c r="Q141" s="273"/>
      <c r="R141" s="256"/>
      <c r="S141" s="256"/>
      <c r="T141" s="256"/>
      <c r="U141" s="256"/>
      <c r="V141" s="256"/>
      <c r="W141" s="256"/>
      <c r="X141" s="256"/>
      <c r="Y141" s="256"/>
      <c r="Z141" s="256"/>
      <c r="AA141" s="256"/>
      <c r="AB141" s="256"/>
    </row>
    <row r="142" spans="1:40" ht="14.25" customHeight="1" x14ac:dyDescent="0.2">
      <c r="A142" s="256"/>
      <c r="B142" s="256"/>
      <c r="C142" s="273"/>
      <c r="D142" s="256"/>
      <c r="E142" s="256"/>
      <c r="F142" s="256"/>
      <c r="G142" s="256"/>
      <c r="H142" s="256"/>
      <c r="I142" s="256"/>
      <c r="J142" s="256"/>
      <c r="K142" s="256"/>
      <c r="L142" s="256"/>
      <c r="M142" s="256"/>
      <c r="N142" s="256"/>
      <c r="O142" s="256"/>
      <c r="P142" s="256"/>
      <c r="Q142" s="273"/>
      <c r="R142" s="256"/>
      <c r="S142" s="256"/>
      <c r="T142" s="256"/>
      <c r="U142" s="256"/>
      <c r="V142" s="256"/>
      <c r="W142" s="256"/>
      <c r="X142" s="256"/>
      <c r="Y142" s="256"/>
      <c r="Z142" s="256"/>
      <c r="AA142" s="256"/>
      <c r="AB142" s="256"/>
    </row>
    <row r="143" spans="1:40" ht="14.25" customHeight="1" x14ac:dyDescent="0.2">
      <c r="A143" s="256"/>
      <c r="B143" s="256"/>
      <c r="C143" s="273"/>
      <c r="D143" s="256"/>
      <c r="E143" s="256"/>
      <c r="F143" s="256"/>
      <c r="G143" s="256"/>
      <c r="H143" s="256"/>
      <c r="I143" s="256"/>
      <c r="J143" s="256"/>
      <c r="K143" s="256"/>
      <c r="L143" s="256"/>
      <c r="M143" s="256"/>
      <c r="N143" s="256"/>
      <c r="O143" s="256"/>
      <c r="P143" s="256"/>
      <c r="Q143" s="273"/>
      <c r="R143" s="256"/>
      <c r="S143" s="256"/>
      <c r="T143" s="256"/>
      <c r="U143" s="256"/>
      <c r="V143" s="256"/>
      <c r="W143" s="256"/>
      <c r="X143" s="256"/>
      <c r="Y143" s="256"/>
      <c r="Z143" s="256"/>
      <c r="AA143" s="256"/>
      <c r="AB143" s="256"/>
    </row>
    <row r="144" spans="1:40" ht="15.75" customHeight="1" x14ac:dyDescent="0.25">
      <c r="B144" s="281"/>
      <c r="C144" s="281"/>
      <c r="D144" s="281"/>
      <c r="E144" s="281"/>
      <c r="F144" s="281"/>
      <c r="G144" s="281"/>
      <c r="H144" s="281"/>
      <c r="I144" s="281"/>
      <c r="J144" s="281"/>
      <c r="K144" s="281"/>
      <c r="L144" s="276"/>
      <c r="M144" s="276"/>
      <c r="N144" s="276"/>
      <c r="O144" s="282"/>
      <c r="P144" s="283"/>
      <c r="Q144" s="77"/>
      <c r="R144" s="77"/>
      <c r="S144" s="77"/>
      <c r="T144" s="77"/>
      <c r="U144" s="77"/>
      <c r="V144" s="77"/>
      <c r="W144" s="77"/>
      <c r="X144" s="281"/>
      <c r="Y144" s="281"/>
      <c r="Z144" s="281"/>
      <c r="AA144" s="281"/>
      <c r="AB144" s="281"/>
      <c r="AC144" s="281"/>
      <c r="AD144" s="281"/>
      <c r="AE144" s="281"/>
      <c r="AF144" s="281"/>
      <c r="AG144" s="281"/>
      <c r="AH144" s="281"/>
      <c r="AI144" s="281"/>
      <c r="AJ144" s="281"/>
      <c r="AK144" s="281"/>
      <c r="AL144" s="281"/>
      <c r="AM144" s="281"/>
      <c r="AN144" s="281"/>
    </row>
    <row r="145" spans="2:40" ht="15.75" customHeight="1" x14ac:dyDescent="0.25">
      <c r="B145" s="281"/>
      <c r="C145" s="281"/>
      <c r="D145" s="281"/>
      <c r="E145" s="281"/>
      <c r="F145" s="281"/>
      <c r="G145" s="281"/>
      <c r="H145" s="281"/>
      <c r="I145" s="281"/>
      <c r="J145" s="281"/>
      <c r="K145" s="281"/>
      <c r="L145" s="276"/>
      <c r="M145" s="276"/>
      <c r="N145" s="276"/>
      <c r="O145" s="282"/>
      <c r="P145" s="283"/>
      <c r="Q145" s="77"/>
      <c r="R145" s="77"/>
      <c r="S145" s="77"/>
      <c r="T145" s="77"/>
      <c r="U145" s="77"/>
      <c r="V145" s="77"/>
      <c r="W145" s="77"/>
      <c r="X145" s="281"/>
      <c r="Y145" s="281"/>
      <c r="Z145" s="281"/>
      <c r="AA145" s="281"/>
      <c r="AB145" s="281"/>
      <c r="AC145" s="281"/>
      <c r="AD145" s="281"/>
      <c r="AE145" s="281"/>
      <c r="AF145" s="281"/>
      <c r="AG145" s="281"/>
      <c r="AH145" s="281"/>
      <c r="AI145" s="281"/>
      <c r="AJ145" s="281"/>
      <c r="AK145" s="281"/>
      <c r="AL145" s="281"/>
      <c r="AM145" s="281"/>
      <c r="AN145" s="281"/>
    </row>
    <row r="146" spans="2:40" ht="15.75" customHeight="1" x14ac:dyDescent="0.25">
      <c r="B146" s="281"/>
      <c r="C146" s="281"/>
      <c r="D146" s="281"/>
      <c r="E146" s="281"/>
      <c r="F146" s="281"/>
      <c r="G146" s="281"/>
      <c r="H146" s="281"/>
      <c r="I146" s="281"/>
      <c r="J146" s="281"/>
      <c r="K146" s="281"/>
      <c r="L146" s="276"/>
      <c r="M146" s="276"/>
      <c r="N146" s="276"/>
      <c r="O146" s="282"/>
      <c r="P146" s="283"/>
      <c r="Q146" s="77"/>
      <c r="R146" s="77"/>
      <c r="S146" s="77"/>
      <c r="T146" s="77"/>
      <c r="U146" s="77"/>
      <c r="V146" s="77"/>
      <c r="W146" s="77"/>
      <c r="X146" s="281"/>
      <c r="Y146" s="281"/>
      <c r="Z146" s="281"/>
      <c r="AA146" s="281"/>
      <c r="AB146" s="281"/>
      <c r="AC146" s="281"/>
      <c r="AD146" s="281"/>
      <c r="AE146" s="281"/>
      <c r="AF146" s="281"/>
      <c r="AG146" s="281"/>
      <c r="AH146" s="281"/>
      <c r="AI146" s="281"/>
      <c r="AJ146" s="281"/>
      <c r="AK146" s="281"/>
      <c r="AL146" s="281"/>
      <c r="AM146" s="281"/>
      <c r="AN146" s="281"/>
    </row>
    <row r="147" spans="2:40" ht="15.75" customHeight="1" x14ac:dyDescent="0.25">
      <c r="B147" s="281"/>
      <c r="C147" s="281"/>
      <c r="D147" s="281"/>
      <c r="E147" s="281"/>
      <c r="F147" s="281"/>
      <c r="G147" s="281"/>
      <c r="H147" s="281"/>
      <c r="I147" s="281"/>
      <c r="J147" s="281"/>
      <c r="K147" s="281"/>
      <c r="L147" s="276"/>
      <c r="M147" s="276"/>
      <c r="N147" s="276"/>
      <c r="O147" s="282"/>
      <c r="P147" s="283"/>
      <c r="Q147" s="77"/>
      <c r="R147" s="77"/>
      <c r="S147" s="77"/>
      <c r="T147" s="77"/>
      <c r="U147" s="77"/>
      <c r="V147" s="77"/>
      <c r="W147" s="77"/>
      <c r="X147" s="281"/>
      <c r="Y147" s="281"/>
      <c r="Z147" s="281"/>
      <c r="AA147" s="281"/>
      <c r="AB147" s="281"/>
      <c r="AC147" s="281"/>
      <c r="AD147" s="281"/>
      <c r="AE147" s="281"/>
      <c r="AF147" s="281"/>
      <c r="AG147" s="281"/>
      <c r="AH147" s="281"/>
      <c r="AI147" s="281"/>
      <c r="AJ147" s="281"/>
      <c r="AK147" s="281"/>
      <c r="AL147" s="281"/>
      <c r="AM147" s="281"/>
      <c r="AN147" s="281"/>
    </row>
    <row r="148" spans="2:40" ht="15.75" customHeight="1" x14ac:dyDescent="0.25">
      <c r="B148" s="281"/>
      <c r="C148" s="281"/>
      <c r="D148" s="281"/>
      <c r="E148" s="281"/>
      <c r="F148" s="281"/>
      <c r="G148" s="281"/>
      <c r="H148" s="281"/>
      <c r="I148" s="281"/>
      <c r="J148" s="281"/>
      <c r="K148" s="281"/>
      <c r="L148" s="276"/>
      <c r="M148" s="276"/>
      <c r="N148" s="276"/>
      <c r="O148" s="282"/>
      <c r="P148" s="283"/>
      <c r="Q148" s="77"/>
      <c r="R148" s="77"/>
      <c r="S148" s="77"/>
      <c r="T148" s="77"/>
      <c r="U148" s="77"/>
      <c r="V148" s="77"/>
      <c r="W148" s="77"/>
      <c r="X148" s="281"/>
      <c r="Y148" s="281"/>
      <c r="Z148" s="281"/>
      <c r="AA148" s="281"/>
      <c r="AB148" s="281"/>
      <c r="AC148" s="281"/>
      <c r="AD148" s="281"/>
      <c r="AE148" s="281"/>
      <c r="AF148" s="281"/>
      <c r="AG148" s="281"/>
      <c r="AH148" s="281"/>
      <c r="AI148" s="281"/>
      <c r="AJ148" s="281"/>
      <c r="AK148" s="281"/>
      <c r="AL148" s="281"/>
      <c r="AM148" s="281"/>
      <c r="AN148" s="281"/>
    </row>
    <row r="149" spans="2:40" ht="15.75" customHeight="1" x14ac:dyDescent="0.25">
      <c r="B149" s="281"/>
      <c r="C149" s="281"/>
      <c r="D149" s="281"/>
      <c r="E149" s="281"/>
      <c r="F149" s="281"/>
      <c r="G149" s="281"/>
      <c r="H149" s="281"/>
      <c r="I149" s="281"/>
      <c r="J149" s="281"/>
      <c r="K149" s="281"/>
      <c r="L149" s="276"/>
      <c r="M149" s="276"/>
      <c r="N149" s="276"/>
      <c r="O149" s="282"/>
      <c r="P149" s="283"/>
      <c r="Q149" s="77"/>
      <c r="R149" s="77"/>
      <c r="S149" s="77"/>
      <c r="T149" s="77"/>
      <c r="U149" s="77"/>
      <c r="V149" s="77"/>
      <c r="W149" s="77"/>
      <c r="X149" s="281"/>
      <c r="Y149" s="281"/>
      <c r="Z149" s="281"/>
      <c r="AA149" s="281"/>
      <c r="AB149" s="281"/>
      <c r="AC149" s="281"/>
      <c r="AD149" s="281"/>
      <c r="AE149" s="281"/>
      <c r="AF149" s="281"/>
      <c r="AG149" s="281"/>
      <c r="AH149" s="281"/>
      <c r="AI149" s="281"/>
      <c r="AJ149" s="281"/>
      <c r="AK149" s="281"/>
      <c r="AL149" s="281"/>
      <c r="AM149" s="281"/>
      <c r="AN149" s="281"/>
    </row>
    <row r="150" spans="2:40" ht="15.75" customHeight="1" x14ac:dyDescent="0.25">
      <c r="B150" s="281"/>
      <c r="C150" s="281"/>
      <c r="D150" s="281"/>
      <c r="E150" s="281"/>
      <c r="F150" s="281"/>
      <c r="G150" s="281"/>
      <c r="H150" s="281"/>
      <c r="I150" s="281"/>
      <c r="J150" s="281"/>
      <c r="K150" s="281"/>
      <c r="L150" s="276"/>
      <c r="M150" s="276"/>
      <c r="N150" s="276"/>
      <c r="O150" s="282"/>
      <c r="P150" s="283"/>
      <c r="Q150" s="77"/>
      <c r="R150" s="77"/>
      <c r="S150" s="77"/>
      <c r="T150" s="77"/>
      <c r="U150" s="77"/>
      <c r="V150" s="77"/>
      <c r="W150" s="77"/>
      <c r="X150" s="281"/>
      <c r="Y150" s="281"/>
      <c r="Z150" s="281"/>
      <c r="AA150" s="281"/>
      <c r="AB150" s="281"/>
      <c r="AC150" s="281"/>
      <c r="AD150" s="281"/>
      <c r="AE150" s="281"/>
      <c r="AF150" s="281"/>
      <c r="AG150" s="281"/>
      <c r="AH150" s="281"/>
      <c r="AI150" s="281"/>
      <c r="AJ150" s="281"/>
      <c r="AK150" s="281"/>
      <c r="AL150" s="281"/>
      <c r="AM150" s="281"/>
      <c r="AN150" s="281"/>
    </row>
    <row r="151" spans="2:40" ht="15.75" customHeight="1" x14ac:dyDescent="0.25">
      <c r="B151" s="281"/>
      <c r="C151" s="281"/>
      <c r="D151" s="281"/>
      <c r="E151" s="281"/>
      <c r="F151" s="281"/>
      <c r="G151" s="281"/>
      <c r="H151" s="281"/>
      <c r="I151" s="281"/>
      <c r="J151" s="281"/>
      <c r="K151" s="281"/>
      <c r="L151" s="276"/>
      <c r="M151" s="276"/>
      <c r="N151" s="276"/>
      <c r="O151" s="282"/>
      <c r="P151" s="283"/>
      <c r="Q151" s="77"/>
      <c r="R151" s="77"/>
      <c r="S151" s="77"/>
      <c r="T151" s="77"/>
      <c r="U151" s="77"/>
      <c r="V151" s="77"/>
      <c r="W151" s="77"/>
      <c r="X151" s="281"/>
      <c r="Y151" s="281"/>
      <c r="Z151" s="281"/>
      <c r="AA151" s="281"/>
      <c r="AB151" s="281"/>
      <c r="AC151" s="281"/>
      <c r="AD151" s="281"/>
      <c r="AE151" s="281"/>
      <c r="AF151" s="281"/>
      <c r="AG151" s="281"/>
      <c r="AH151" s="281"/>
      <c r="AI151" s="281"/>
      <c r="AJ151" s="281"/>
      <c r="AK151" s="281"/>
      <c r="AL151" s="281"/>
      <c r="AM151" s="281"/>
      <c r="AN151" s="281"/>
    </row>
    <row r="152" spans="2:40" ht="15.75" customHeight="1" x14ac:dyDescent="0.25">
      <c r="B152" s="281"/>
      <c r="C152" s="281"/>
      <c r="D152" s="281"/>
      <c r="E152" s="281"/>
      <c r="F152" s="281"/>
      <c r="G152" s="281"/>
      <c r="H152" s="281"/>
      <c r="I152" s="281"/>
      <c r="J152" s="281"/>
      <c r="K152" s="281"/>
      <c r="L152" s="276"/>
      <c r="M152" s="276"/>
      <c r="N152" s="276"/>
      <c r="O152" s="282"/>
      <c r="P152" s="283"/>
      <c r="Q152" s="77"/>
      <c r="R152" s="77"/>
      <c r="S152" s="77"/>
      <c r="T152" s="77"/>
      <c r="U152" s="77"/>
      <c r="V152" s="77"/>
      <c r="W152" s="77"/>
      <c r="X152" s="281"/>
      <c r="Y152" s="281"/>
      <c r="Z152" s="281"/>
      <c r="AA152" s="281"/>
      <c r="AB152" s="281"/>
      <c r="AC152" s="281"/>
      <c r="AD152" s="281"/>
      <c r="AE152" s="281"/>
      <c r="AF152" s="281"/>
      <c r="AG152" s="281"/>
      <c r="AH152" s="281"/>
      <c r="AI152" s="281"/>
      <c r="AJ152" s="281"/>
      <c r="AK152" s="281"/>
      <c r="AL152" s="281"/>
      <c r="AM152" s="281"/>
      <c r="AN152" s="281"/>
    </row>
    <row r="153" spans="2:40" ht="15.75" customHeight="1" x14ac:dyDescent="0.25">
      <c r="B153" s="281"/>
      <c r="C153" s="281"/>
      <c r="D153" s="281"/>
      <c r="E153" s="281"/>
      <c r="F153" s="281"/>
      <c r="G153" s="281"/>
      <c r="H153" s="281"/>
      <c r="I153" s="281"/>
      <c r="J153" s="281"/>
      <c r="K153" s="281"/>
      <c r="L153" s="276"/>
      <c r="M153" s="276"/>
      <c r="N153" s="276"/>
      <c r="O153" s="282"/>
      <c r="P153" s="283"/>
      <c r="Q153" s="77"/>
      <c r="R153" s="77"/>
      <c r="S153" s="77"/>
      <c r="T153" s="77"/>
      <c r="U153" s="77"/>
      <c r="V153" s="77"/>
      <c r="W153" s="77"/>
      <c r="X153" s="281"/>
      <c r="Y153" s="281"/>
      <c r="Z153" s="281"/>
      <c r="AA153" s="281"/>
      <c r="AB153" s="281"/>
      <c r="AC153" s="281"/>
      <c r="AD153" s="281"/>
      <c r="AE153" s="281"/>
      <c r="AF153" s="281"/>
      <c r="AG153" s="281"/>
      <c r="AH153" s="281"/>
      <c r="AI153" s="281"/>
      <c r="AJ153" s="281"/>
      <c r="AK153" s="281"/>
      <c r="AL153" s="281"/>
      <c r="AM153" s="281"/>
      <c r="AN153" s="281"/>
    </row>
    <row r="154" spans="2:40" ht="15.75" customHeight="1" x14ac:dyDescent="0.25">
      <c r="B154" s="281"/>
      <c r="C154" s="281"/>
      <c r="D154" s="281"/>
      <c r="E154" s="281"/>
      <c r="F154" s="281"/>
      <c r="G154" s="281"/>
      <c r="H154" s="281"/>
      <c r="I154" s="281"/>
      <c r="J154" s="281"/>
      <c r="K154" s="281"/>
      <c r="L154" s="276"/>
      <c r="M154" s="276"/>
      <c r="N154" s="276"/>
      <c r="O154" s="282"/>
      <c r="P154" s="283"/>
      <c r="Q154" s="77"/>
      <c r="R154" s="77"/>
      <c r="S154" s="77"/>
      <c r="T154" s="77"/>
      <c r="U154" s="77"/>
      <c r="V154" s="77"/>
      <c r="W154" s="77"/>
      <c r="X154" s="281"/>
      <c r="Y154" s="281"/>
      <c r="Z154" s="281"/>
      <c r="AA154" s="281"/>
      <c r="AB154" s="281"/>
      <c r="AC154" s="281"/>
      <c r="AD154" s="281"/>
      <c r="AE154" s="281"/>
      <c r="AF154" s="281"/>
      <c r="AG154" s="281"/>
      <c r="AH154" s="281"/>
      <c r="AI154" s="281"/>
      <c r="AJ154" s="281"/>
      <c r="AK154" s="281"/>
      <c r="AL154" s="281"/>
      <c r="AM154" s="281"/>
      <c r="AN154" s="281"/>
    </row>
    <row r="155" spans="2:40" ht="15.75" customHeight="1" x14ac:dyDescent="0.25">
      <c r="B155" s="281"/>
      <c r="C155" s="281"/>
      <c r="D155" s="281"/>
      <c r="E155" s="281"/>
      <c r="F155" s="281"/>
      <c r="G155" s="281"/>
      <c r="H155" s="281"/>
      <c r="I155" s="281"/>
      <c r="J155" s="281"/>
      <c r="K155" s="281"/>
      <c r="L155" s="276"/>
      <c r="M155" s="276"/>
      <c r="N155" s="276"/>
      <c r="O155" s="282"/>
      <c r="P155" s="283"/>
      <c r="Q155" s="77"/>
      <c r="R155" s="77"/>
      <c r="S155" s="77"/>
      <c r="T155" s="77"/>
      <c r="U155" s="77"/>
      <c r="V155" s="77"/>
      <c r="W155" s="77"/>
      <c r="X155" s="281"/>
      <c r="Y155" s="281"/>
      <c r="Z155" s="281"/>
      <c r="AA155" s="281"/>
      <c r="AB155" s="281"/>
      <c r="AC155" s="281"/>
      <c r="AD155" s="281"/>
      <c r="AE155" s="281"/>
      <c r="AF155" s="281"/>
      <c r="AG155" s="281"/>
      <c r="AH155" s="281"/>
      <c r="AI155" s="281"/>
      <c r="AJ155" s="281"/>
      <c r="AK155" s="281"/>
      <c r="AL155" s="281"/>
      <c r="AM155" s="281"/>
      <c r="AN155" s="281"/>
    </row>
    <row r="156" spans="2:40" ht="15.75" customHeight="1" x14ac:dyDescent="0.25">
      <c r="B156" s="281"/>
      <c r="C156" s="281"/>
      <c r="D156" s="281"/>
      <c r="E156" s="281"/>
      <c r="F156" s="281"/>
      <c r="G156" s="281"/>
      <c r="H156" s="281"/>
      <c r="I156" s="281"/>
      <c r="J156" s="281"/>
      <c r="K156" s="281"/>
      <c r="L156" s="276"/>
      <c r="M156" s="276"/>
      <c r="N156" s="276"/>
      <c r="O156" s="282"/>
      <c r="P156" s="283"/>
      <c r="Q156" s="77"/>
      <c r="R156" s="77"/>
      <c r="S156" s="77"/>
      <c r="T156" s="77"/>
      <c r="U156" s="77"/>
      <c r="V156" s="77"/>
      <c r="W156" s="77"/>
      <c r="X156" s="281"/>
      <c r="Y156" s="281"/>
      <c r="Z156" s="281"/>
      <c r="AA156" s="281"/>
      <c r="AB156" s="281"/>
      <c r="AC156" s="281"/>
      <c r="AD156" s="281"/>
      <c r="AE156" s="281"/>
      <c r="AF156" s="281"/>
      <c r="AG156" s="281"/>
      <c r="AH156" s="281"/>
      <c r="AI156" s="281"/>
      <c r="AJ156" s="281"/>
      <c r="AK156" s="281"/>
      <c r="AL156" s="281"/>
      <c r="AM156" s="281"/>
      <c r="AN156" s="281"/>
    </row>
    <row r="157" spans="2:40" ht="15.75" customHeight="1" x14ac:dyDescent="0.25">
      <c r="B157" s="281"/>
      <c r="C157" s="281"/>
      <c r="D157" s="281"/>
      <c r="E157" s="281"/>
      <c r="F157" s="281"/>
      <c r="G157" s="281"/>
      <c r="H157" s="281"/>
      <c r="I157" s="281"/>
      <c r="J157" s="281"/>
      <c r="K157" s="281"/>
      <c r="L157" s="276"/>
      <c r="M157" s="276"/>
      <c r="N157" s="276"/>
      <c r="O157" s="282"/>
      <c r="P157" s="283"/>
      <c r="Q157" s="77"/>
      <c r="R157" s="77"/>
      <c r="S157" s="77"/>
      <c r="T157" s="77"/>
      <c r="U157" s="77"/>
      <c r="V157" s="77"/>
      <c r="W157" s="77"/>
      <c r="X157" s="281"/>
      <c r="Y157" s="281"/>
      <c r="Z157" s="281"/>
      <c r="AA157" s="281"/>
      <c r="AB157" s="281"/>
      <c r="AC157" s="281"/>
      <c r="AD157" s="281"/>
      <c r="AE157" s="281"/>
      <c r="AF157" s="281"/>
      <c r="AG157" s="281"/>
      <c r="AH157" s="281"/>
      <c r="AI157" s="281"/>
      <c r="AJ157" s="281"/>
      <c r="AK157" s="281"/>
      <c r="AL157" s="281"/>
      <c r="AM157" s="281"/>
      <c r="AN157" s="281"/>
    </row>
    <row r="158" spans="2:40" ht="15.75" customHeight="1" x14ac:dyDescent="0.25">
      <c r="B158" s="281"/>
      <c r="C158" s="281"/>
      <c r="D158" s="281"/>
      <c r="E158" s="281"/>
      <c r="F158" s="281"/>
      <c r="G158" s="281"/>
      <c r="H158" s="281"/>
      <c r="I158" s="281"/>
      <c r="J158" s="281"/>
      <c r="K158" s="281"/>
      <c r="L158" s="276"/>
      <c r="M158" s="276"/>
      <c r="N158" s="276"/>
      <c r="O158" s="282"/>
      <c r="P158" s="283"/>
      <c r="Q158" s="77"/>
      <c r="R158" s="77"/>
      <c r="S158" s="77"/>
      <c r="T158" s="77"/>
      <c r="U158" s="77"/>
      <c r="V158" s="77"/>
      <c r="W158" s="77"/>
      <c r="X158" s="281"/>
      <c r="Y158" s="281"/>
      <c r="Z158" s="281"/>
      <c r="AA158" s="281"/>
      <c r="AB158" s="281"/>
      <c r="AC158" s="281"/>
      <c r="AD158" s="281"/>
      <c r="AE158" s="281"/>
      <c r="AF158" s="281"/>
      <c r="AG158" s="281"/>
      <c r="AH158" s="281"/>
      <c r="AI158" s="281"/>
      <c r="AJ158" s="281"/>
      <c r="AK158" s="281"/>
      <c r="AL158" s="281"/>
      <c r="AM158" s="281"/>
      <c r="AN158" s="281"/>
    </row>
    <row r="159" spans="2:40" ht="15.75" customHeight="1" x14ac:dyDescent="0.25">
      <c r="B159" s="281"/>
      <c r="C159" s="281"/>
      <c r="D159" s="281"/>
      <c r="E159" s="281"/>
      <c r="F159" s="281"/>
      <c r="G159" s="281"/>
      <c r="H159" s="281"/>
      <c r="I159" s="281"/>
      <c r="J159" s="281"/>
      <c r="K159" s="281"/>
      <c r="L159" s="276"/>
      <c r="M159" s="276"/>
      <c r="N159" s="276"/>
      <c r="O159" s="282"/>
      <c r="P159" s="283"/>
      <c r="Q159" s="77"/>
      <c r="R159" s="77"/>
      <c r="S159" s="77"/>
      <c r="T159" s="77"/>
      <c r="U159" s="77"/>
      <c r="V159" s="77"/>
      <c r="W159" s="77"/>
      <c r="X159" s="281"/>
      <c r="Y159" s="281"/>
      <c r="Z159" s="281"/>
      <c r="AA159" s="281"/>
      <c r="AB159" s="281"/>
      <c r="AC159" s="281"/>
      <c r="AD159" s="281"/>
      <c r="AE159" s="281"/>
      <c r="AF159" s="281"/>
      <c r="AG159" s="281"/>
      <c r="AH159" s="281"/>
      <c r="AI159" s="281"/>
      <c r="AJ159" s="281"/>
      <c r="AK159" s="281"/>
      <c r="AL159" s="281"/>
      <c r="AM159" s="281"/>
      <c r="AN159" s="281"/>
    </row>
    <row r="160" spans="2:40" ht="15.75" customHeight="1" x14ac:dyDescent="0.25">
      <c r="B160" s="281"/>
      <c r="C160" s="281"/>
      <c r="D160" s="281"/>
      <c r="E160" s="281"/>
      <c r="F160" s="281"/>
      <c r="G160" s="281"/>
      <c r="H160" s="281"/>
      <c r="I160" s="281"/>
      <c r="J160" s="281"/>
      <c r="K160" s="281"/>
      <c r="L160" s="276"/>
      <c r="M160" s="276"/>
      <c r="N160" s="276"/>
      <c r="O160" s="282"/>
      <c r="P160" s="283"/>
      <c r="Q160" s="77"/>
      <c r="R160" s="77"/>
      <c r="S160" s="77"/>
      <c r="T160" s="77"/>
      <c r="U160" s="77"/>
      <c r="V160" s="77"/>
      <c r="W160" s="77"/>
      <c r="X160" s="281"/>
      <c r="Y160" s="281"/>
      <c r="Z160" s="281"/>
      <c r="AA160" s="281"/>
      <c r="AB160" s="281"/>
      <c r="AC160" s="281"/>
      <c r="AD160" s="281"/>
      <c r="AE160" s="281"/>
      <c r="AF160" s="281"/>
      <c r="AG160" s="281"/>
      <c r="AH160" s="281"/>
      <c r="AI160" s="281"/>
      <c r="AJ160" s="281"/>
      <c r="AK160" s="281"/>
      <c r="AL160" s="281"/>
      <c r="AM160" s="281"/>
      <c r="AN160" s="281"/>
    </row>
    <row r="161" spans="2:40" ht="15.75" customHeight="1" x14ac:dyDescent="0.25">
      <c r="B161" s="281"/>
      <c r="C161" s="281"/>
      <c r="D161" s="281"/>
      <c r="E161" s="281"/>
      <c r="F161" s="281"/>
      <c r="G161" s="281"/>
      <c r="H161" s="281"/>
      <c r="I161" s="281"/>
      <c r="J161" s="281"/>
      <c r="K161" s="281"/>
      <c r="L161" s="276"/>
      <c r="M161" s="276"/>
      <c r="N161" s="276"/>
      <c r="O161" s="282"/>
      <c r="P161" s="283"/>
      <c r="Q161" s="77"/>
      <c r="R161" s="77"/>
      <c r="S161" s="77"/>
      <c r="T161" s="77"/>
      <c r="U161" s="77"/>
      <c r="V161" s="77"/>
      <c r="W161" s="77"/>
      <c r="X161" s="281"/>
      <c r="Y161" s="281"/>
      <c r="Z161" s="281"/>
      <c r="AA161" s="281"/>
      <c r="AB161" s="281"/>
      <c r="AC161" s="281"/>
      <c r="AD161" s="281"/>
      <c r="AE161" s="281"/>
      <c r="AF161" s="281"/>
      <c r="AG161" s="281"/>
      <c r="AH161" s="281"/>
      <c r="AI161" s="281"/>
      <c r="AJ161" s="281"/>
      <c r="AK161" s="281"/>
      <c r="AL161" s="281"/>
      <c r="AM161" s="281"/>
      <c r="AN161" s="281"/>
    </row>
    <row r="162" spans="2:40" ht="15.75" customHeight="1" x14ac:dyDescent="0.25">
      <c r="B162" s="281"/>
      <c r="C162" s="281"/>
      <c r="D162" s="281"/>
      <c r="E162" s="281"/>
      <c r="F162" s="281"/>
      <c r="G162" s="281"/>
      <c r="H162" s="281"/>
      <c r="I162" s="281"/>
      <c r="J162" s="281"/>
      <c r="K162" s="281"/>
      <c r="L162" s="276"/>
      <c r="M162" s="276"/>
      <c r="N162" s="276"/>
      <c r="O162" s="282"/>
      <c r="P162" s="283"/>
      <c r="Q162" s="77"/>
      <c r="R162" s="77"/>
      <c r="S162" s="77"/>
      <c r="T162" s="77"/>
      <c r="U162" s="77"/>
      <c r="V162" s="77"/>
      <c r="W162" s="77"/>
      <c r="X162" s="281"/>
      <c r="Y162" s="281"/>
      <c r="Z162" s="281"/>
      <c r="AA162" s="281"/>
      <c r="AB162" s="281"/>
      <c r="AC162" s="281"/>
      <c r="AD162" s="281"/>
      <c r="AE162" s="281"/>
      <c r="AF162" s="281"/>
      <c r="AG162" s="281"/>
      <c r="AH162" s="281"/>
      <c r="AI162" s="281"/>
      <c r="AJ162" s="281"/>
      <c r="AK162" s="281"/>
      <c r="AL162" s="281"/>
      <c r="AM162" s="281"/>
      <c r="AN162" s="281"/>
    </row>
    <row r="163" spans="2:40" ht="15.75" customHeight="1" x14ac:dyDescent="0.25">
      <c r="B163" s="281"/>
      <c r="C163" s="281"/>
      <c r="D163" s="281"/>
      <c r="E163" s="281"/>
      <c r="F163" s="281"/>
      <c r="G163" s="281"/>
      <c r="H163" s="281"/>
      <c r="I163" s="281"/>
      <c r="J163" s="281"/>
      <c r="K163" s="281"/>
      <c r="L163" s="276"/>
      <c r="M163" s="276"/>
      <c r="N163" s="276"/>
      <c r="O163" s="282"/>
      <c r="P163" s="283"/>
      <c r="Q163" s="77"/>
      <c r="R163" s="77"/>
      <c r="S163" s="77"/>
      <c r="T163" s="77"/>
      <c r="U163" s="77"/>
      <c r="V163" s="77"/>
      <c r="W163" s="77"/>
      <c r="X163" s="281"/>
      <c r="Y163" s="281"/>
      <c r="Z163" s="281"/>
      <c r="AA163" s="281"/>
      <c r="AB163" s="281"/>
      <c r="AC163" s="281"/>
      <c r="AD163" s="281"/>
      <c r="AE163" s="281"/>
      <c r="AF163" s="281"/>
      <c r="AG163" s="281"/>
      <c r="AH163" s="281"/>
      <c r="AI163" s="281"/>
      <c r="AJ163" s="281"/>
      <c r="AK163" s="281"/>
      <c r="AL163" s="281"/>
      <c r="AM163" s="281"/>
      <c r="AN163" s="281"/>
    </row>
    <row r="164" spans="2:40" ht="15.75" customHeight="1" x14ac:dyDescent="0.25">
      <c r="B164" s="281"/>
      <c r="C164" s="281"/>
      <c r="D164" s="281"/>
      <c r="E164" s="281"/>
      <c r="F164" s="281"/>
      <c r="G164" s="281"/>
      <c r="H164" s="281"/>
      <c r="I164" s="281"/>
      <c r="J164" s="281"/>
      <c r="K164" s="281"/>
      <c r="L164" s="276"/>
      <c r="M164" s="276"/>
      <c r="N164" s="276"/>
      <c r="O164" s="282"/>
      <c r="P164" s="283"/>
      <c r="Q164" s="77"/>
      <c r="R164" s="77"/>
      <c r="S164" s="77"/>
      <c r="T164" s="77"/>
      <c r="U164" s="77"/>
      <c r="V164" s="77"/>
      <c r="W164" s="77"/>
      <c r="X164" s="281"/>
      <c r="Y164" s="281"/>
      <c r="Z164" s="281"/>
      <c r="AA164" s="281"/>
      <c r="AB164" s="281"/>
      <c r="AC164" s="281"/>
      <c r="AD164" s="281"/>
      <c r="AE164" s="281"/>
      <c r="AF164" s="281"/>
      <c r="AG164" s="281"/>
      <c r="AH164" s="281"/>
      <c r="AI164" s="281"/>
      <c r="AJ164" s="281"/>
      <c r="AK164" s="281"/>
      <c r="AL164" s="281"/>
      <c r="AM164" s="281"/>
      <c r="AN164" s="281"/>
    </row>
    <row r="165" spans="2:40" ht="15.75" customHeight="1" x14ac:dyDescent="0.25">
      <c r="B165" s="281"/>
      <c r="C165" s="281"/>
      <c r="D165" s="281"/>
      <c r="E165" s="281"/>
      <c r="F165" s="281"/>
      <c r="G165" s="281"/>
      <c r="H165" s="281"/>
      <c r="I165" s="281"/>
      <c r="J165" s="281"/>
      <c r="K165" s="281"/>
      <c r="L165" s="276"/>
      <c r="M165" s="276"/>
      <c r="N165" s="276"/>
      <c r="O165" s="282"/>
      <c r="P165" s="283"/>
      <c r="Q165" s="77"/>
      <c r="R165" s="77"/>
      <c r="S165" s="77"/>
      <c r="T165" s="77"/>
      <c r="U165" s="77"/>
      <c r="V165" s="77"/>
      <c r="W165" s="77"/>
      <c r="X165" s="281"/>
      <c r="Y165" s="281"/>
      <c r="Z165" s="281"/>
      <c r="AA165" s="281"/>
      <c r="AB165" s="281"/>
      <c r="AC165" s="281"/>
      <c r="AD165" s="281"/>
      <c r="AE165" s="281"/>
      <c r="AF165" s="281"/>
      <c r="AG165" s="281"/>
      <c r="AH165" s="281"/>
      <c r="AI165" s="281"/>
      <c r="AJ165" s="281"/>
      <c r="AK165" s="281"/>
      <c r="AL165" s="281"/>
      <c r="AM165" s="281"/>
      <c r="AN165" s="281"/>
    </row>
    <row r="166" spans="2:40" ht="15.75" customHeight="1" x14ac:dyDescent="0.25">
      <c r="B166" s="281"/>
      <c r="C166" s="281"/>
      <c r="D166" s="281"/>
      <c r="E166" s="281"/>
      <c r="F166" s="281"/>
      <c r="G166" s="281"/>
      <c r="H166" s="281"/>
      <c r="I166" s="281"/>
      <c r="J166" s="281"/>
      <c r="K166" s="281"/>
      <c r="L166" s="276"/>
      <c r="M166" s="276"/>
      <c r="N166" s="276"/>
      <c r="O166" s="282"/>
      <c r="P166" s="283"/>
      <c r="Q166" s="77"/>
      <c r="R166" s="77"/>
      <c r="S166" s="77"/>
      <c r="T166" s="77"/>
      <c r="U166" s="77"/>
      <c r="V166" s="77"/>
      <c r="W166" s="77"/>
      <c r="X166" s="281"/>
      <c r="Y166" s="281"/>
      <c r="Z166" s="281"/>
      <c r="AA166" s="281"/>
      <c r="AB166" s="281"/>
      <c r="AC166" s="281"/>
      <c r="AD166" s="281"/>
      <c r="AE166" s="281"/>
      <c r="AF166" s="281"/>
      <c r="AG166" s="281"/>
      <c r="AH166" s="281"/>
      <c r="AI166" s="281"/>
      <c r="AJ166" s="281"/>
      <c r="AK166" s="281"/>
      <c r="AL166" s="281"/>
      <c r="AM166" s="281"/>
      <c r="AN166" s="281"/>
    </row>
    <row r="167" spans="2:40" ht="15.75" customHeight="1" x14ac:dyDescent="0.25">
      <c r="B167" s="281"/>
      <c r="C167" s="281"/>
      <c r="D167" s="281"/>
      <c r="E167" s="281"/>
      <c r="F167" s="281"/>
      <c r="G167" s="281"/>
      <c r="H167" s="281"/>
      <c r="I167" s="281"/>
      <c r="J167" s="281"/>
      <c r="K167" s="281"/>
      <c r="L167" s="276"/>
      <c r="M167" s="276"/>
      <c r="N167" s="276"/>
      <c r="O167" s="282"/>
      <c r="P167" s="283"/>
      <c r="Q167" s="77"/>
      <c r="R167" s="77"/>
      <c r="S167" s="77"/>
      <c r="T167" s="77"/>
      <c r="U167" s="77"/>
      <c r="V167" s="77"/>
      <c r="W167" s="77"/>
      <c r="X167" s="281"/>
      <c r="Y167" s="281"/>
      <c r="Z167" s="281"/>
      <c r="AA167" s="281"/>
      <c r="AB167" s="281"/>
      <c r="AC167" s="281"/>
      <c r="AD167" s="281"/>
      <c r="AE167" s="281"/>
      <c r="AF167" s="281"/>
      <c r="AG167" s="281"/>
      <c r="AH167" s="281"/>
      <c r="AI167" s="281"/>
      <c r="AJ167" s="281"/>
      <c r="AK167" s="281"/>
      <c r="AL167" s="281"/>
      <c r="AM167" s="281"/>
      <c r="AN167" s="281"/>
    </row>
    <row r="168" spans="2:40" ht="15.75" customHeight="1" x14ac:dyDescent="0.25">
      <c r="B168" s="281"/>
      <c r="C168" s="281"/>
      <c r="D168" s="281"/>
      <c r="E168" s="281"/>
      <c r="F168" s="281"/>
      <c r="G168" s="281"/>
      <c r="H168" s="281"/>
      <c r="I168" s="281"/>
      <c r="J168" s="281"/>
      <c r="K168" s="281"/>
      <c r="L168" s="276"/>
      <c r="M168" s="276"/>
      <c r="N168" s="276"/>
      <c r="O168" s="282"/>
      <c r="P168" s="283"/>
      <c r="Q168" s="77"/>
      <c r="R168" s="77"/>
      <c r="S168" s="77"/>
      <c r="T168" s="77"/>
      <c r="U168" s="77"/>
      <c r="V168" s="77"/>
      <c r="W168" s="77"/>
      <c r="X168" s="281"/>
      <c r="Y168" s="281"/>
      <c r="Z168" s="281"/>
      <c r="AA168" s="281"/>
      <c r="AB168" s="281"/>
      <c r="AC168" s="281"/>
      <c r="AD168" s="281"/>
      <c r="AE168" s="281"/>
      <c r="AF168" s="281"/>
      <c r="AG168" s="281"/>
      <c r="AH168" s="281"/>
      <c r="AI168" s="281"/>
      <c r="AJ168" s="281"/>
      <c r="AK168" s="281"/>
      <c r="AL168" s="281"/>
      <c r="AM168" s="281"/>
      <c r="AN168" s="281"/>
    </row>
    <row r="169" spans="2:40" ht="15.75" customHeight="1" thickBot="1" x14ac:dyDescent="0.3">
      <c r="B169" s="281"/>
      <c r="C169" s="281"/>
      <c r="D169" s="281"/>
      <c r="E169" s="281"/>
      <c r="F169" s="281"/>
      <c r="G169" s="281"/>
      <c r="H169" s="281"/>
      <c r="I169" s="281"/>
      <c r="J169" s="281"/>
      <c r="K169" s="281"/>
      <c r="L169" s="276"/>
      <c r="M169" s="276"/>
      <c r="N169" s="276"/>
      <c r="O169" s="282"/>
      <c r="P169" s="283"/>
      <c r="Q169" s="77"/>
      <c r="R169" s="77"/>
      <c r="S169" s="77"/>
      <c r="T169" s="77"/>
      <c r="U169" s="77"/>
      <c r="V169" s="77"/>
      <c r="W169" s="77"/>
      <c r="X169" s="281"/>
      <c r="Y169" s="281"/>
      <c r="Z169" s="281"/>
      <c r="AA169" s="281"/>
      <c r="AB169" s="281"/>
      <c r="AC169" s="281"/>
      <c r="AD169" s="281"/>
      <c r="AE169" s="281"/>
      <c r="AF169" s="281"/>
      <c r="AG169" s="281"/>
      <c r="AH169" s="281"/>
      <c r="AI169" s="281"/>
      <c r="AJ169" s="281"/>
      <c r="AK169" s="281"/>
      <c r="AL169" s="281"/>
      <c r="AM169" s="281"/>
      <c r="AN169" s="281"/>
    </row>
    <row r="170" spans="2:40" ht="15.75" customHeight="1" thickBot="1" x14ac:dyDescent="0.3">
      <c r="B170" s="281"/>
      <c r="C170" s="281"/>
      <c r="D170" s="281"/>
      <c r="E170" s="281"/>
      <c r="F170" s="281"/>
      <c r="G170" s="281"/>
      <c r="H170" s="281"/>
      <c r="I170" s="281"/>
      <c r="J170" s="281"/>
      <c r="K170" s="281"/>
      <c r="L170" s="276"/>
      <c r="M170" s="276"/>
      <c r="N170" s="276"/>
      <c r="O170" s="282"/>
      <c r="P170" s="283"/>
      <c r="Q170" s="77"/>
      <c r="R170" s="77"/>
      <c r="S170" s="77"/>
      <c r="T170" s="77"/>
      <c r="U170" s="77"/>
      <c r="V170" s="77"/>
      <c r="W170" s="104"/>
      <c r="X170" s="281"/>
      <c r="Y170" s="281"/>
      <c r="Z170" s="281"/>
      <c r="AA170" s="281"/>
      <c r="AB170" s="281"/>
      <c r="AC170" s="281"/>
      <c r="AD170" s="281"/>
      <c r="AE170" s="281"/>
      <c r="AF170" s="281"/>
      <c r="AG170" s="281"/>
      <c r="AH170" s="281"/>
      <c r="AI170" s="281"/>
      <c r="AJ170" s="281"/>
      <c r="AK170" s="281"/>
      <c r="AL170" s="281"/>
      <c r="AM170" s="281"/>
      <c r="AN170" s="281"/>
    </row>
    <row r="171" spans="2:40" ht="15.75" customHeight="1" thickBot="1" x14ac:dyDescent="0.3">
      <c r="B171" s="281"/>
      <c r="C171" s="281"/>
      <c r="D171" s="281"/>
      <c r="E171" s="281"/>
      <c r="F171" s="281"/>
      <c r="G171" s="281"/>
      <c r="H171" s="281"/>
      <c r="I171" s="281"/>
      <c r="J171" s="281"/>
      <c r="K171" s="281"/>
      <c r="L171" s="276"/>
      <c r="M171" s="276"/>
      <c r="N171" s="276"/>
      <c r="O171" s="282"/>
      <c r="P171" s="283"/>
      <c r="Q171" s="77"/>
      <c r="R171" s="77"/>
      <c r="S171" s="77"/>
      <c r="T171" s="77"/>
      <c r="U171" s="77"/>
      <c r="V171" s="77"/>
      <c r="W171" s="89"/>
      <c r="X171" s="281"/>
      <c r="Y171" s="281"/>
      <c r="Z171" s="281"/>
      <c r="AA171" s="281"/>
      <c r="AB171" s="281"/>
      <c r="AC171" s="281"/>
      <c r="AD171" s="281"/>
      <c r="AE171" s="281"/>
      <c r="AF171" s="281"/>
      <c r="AG171" s="281"/>
      <c r="AH171" s="281"/>
      <c r="AI171" s="281"/>
      <c r="AJ171" s="281"/>
      <c r="AK171" s="281"/>
      <c r="AL171" s="281"/>
      <c r="AM171" s="281"/>
      <c r="AN171" s="281"/>
    </row>
    <row r="172" spans="2:40" ht="15.75" customHeight="1" thickBot="1" x14ac:dyDescent="0.3">
      <c r="B172" s="281"/>
      <c r="C172" s="281"/>
      <c r="D172" s="281"/>
      <c r="E172" s="281"/>
      <c r="F172" s="281"/>
      <c r="G172" s="281"/>
      <c r="H172" s="281"/>
      <c r="I172" s="281"/>
      <c r="J172" s="281"/>
      <c r="K172" s="281"/>
      <c r="L172" s="276"/>
      <c r="M172" s="276"/>
      <c r="N172" s="276"/>
      <c r="O172" s="282"/>
      <c r="P172" s="283"/>
      <c r="Q172" s="104"/>
      <c r="R172" s="104"/>
      <c r="S172" s="104"/>
      <c r="T172" s="104"/>
      <c r="U172" s="104"/>
      <c r="V172" s="104"/>
      <c r="X172" s="281"/>
      <c r="Y172" s="281"/>
      <c r="Z172" s="281"/>
      <c r="AA172" s="281"/>
      <c r="AB172" s="281"/>
      <c r="AC172" s="281"/>
      <c r="AD172" s="281"/>
      <c r="AE172" s="281"/>
      <c r="AF172" s="281"/>
      <c r="AG172" s="281"/>
      <c r="AH172" s="281"/>
      <c r="AI172" s="281"/>
      <c r="AJ172" s="281"/>
      <c r="AK172" s="281"/>
      <c r="AL172" s="281"/>
      <c r="AM172" s="281"/>
      <c r="AN172" s="281"/>
    </row>
    <row r="173" spans="2:40" ht="15.75" customHeight="1" thickBot="1" x14ac:dyDescent="0.3">
      <c r="B173" s="281"/>
      <c r="C173" s="281"/>
      <c r="D173" s="281"/>
      <c r="E173" s="281"/>
      <c r="F173" s="281"/>
      <c r="G173" s="281"/>
      <c r="H173" s="281"/>
      <c r="I173" s="281"/>
      <c r="J173" s="281"/>
      <c r="K173" s="281"/>
      <c r="L173" s="276"/>
      <c r="M173" s="276"/>
      <c r="N173" s="276"/>
      <c r="O173" s="282"/>
      <c r="P173" s="283"/>
      <c r="Q173" s="89"/>
      <c r="R173" s="89"/>
      <c r="S173" s="89"/>
      <c r="T173" s="89"/>
      <c r="U173" s="89"/>
      <c r="V173" s="89"/>
      <c r="X173" s="281"/>
      <c r="Y173" s="281"/>
      <c r="Z173" s="281"/>
      <c r="AA173" s="281"/>
      <c r="AB173" s="281"/>
      <c r="AC173" s="281"/>
      <c r="AD173" s="281"/>
      <c r="AE173" s="281"/>
      <c r="AF173" s="281"/>
      <c r="AG173" s="281"/>
      <c r="AH173" s="281"/>
      <c r="AI173" s="281"/>
      <c r="AJ173" s="281"/>
      <c r="AK173" s="281"/>
      <c r="AL173" s="281"/>
      <c r="AM173" s="281"/>
      <c r="AN173" s="281"/>
    </row>
    <row r="174" spans="2:40" ht="15.75" customHeight="1" x14ac:dyDescent="0.25">
      <c r="B174" s="281"/>
      <c r="C174" s="281"/>
      <c r="D174" s="281"/>
      <c r="E174" s="281"/>
      <c r="F174" s="281"/>
      <c r="G174" s="281"/>
      <c r="H174" s="281"/>
      <c r="I174" s="281"/>
      <c r="J174" s="281"/>
      <c r="K174" s="281"/>
      <c r="L174" s="276"/>
      <c r="M174" s="276"/>
      <c r="N174" s="276"/>
      <c r="O174" s="282"/>
      <c r="P174" s="283"/>
      <c r="X174" s="281"/>
      <c r="Y174" s="281"/>
      <c r="Z174" s="281"/>
      <c r="AA174" s="281"/>
      <c r="AB174" s="281"/>
      <c r="AC174" s="281"/>
      <c r="AD174" s="281"/>
      <c r="AE174" s="281"/>
      <c r="AF174" s="281"/>
      <c r="AG174" s="281"/>
      <c r="AH174" s="281"/>
      <c r="AI174" s="281"/>
      <c r="AJ174" s="281"/>
      <c r="AK174" s="281"/>
      <c r="AL174" s="281"/>
      <c r="AM174" s="281"/>
      <c r="AN174" s="281"/>
    </row>
    <row r="175" spans="2:40" ht="15.75" customHeight="1" x14ac:dyDescent="0.25">
      <c r="B175" s="281"/>
      <c r="C175" s="281"/>
      <c r="D175" s="281"/>
      <c r="E175" s="281"/>
      <c r="F175" s="281"/>
      <c r="G175" s="281"/>
      <c r="H175" s="281"/>
      <c r="I175" s="281"/>
      <c r="J175" s="281"/>
      <c r="K175" s="281"/>
      <c r="L175" s="276"/>
      <c r="M175" s="276"/>
      <c r="N175" s="276"/>
      <c r="O175" s="282"/>
      <c r="P175" s="283"/>
      <c r="X175" s="281"/>
      <c r="Y175" s="281"/>
      <c r="Z175" s="281"/>
      <c r="AA175" s="281"/>
      <c r="AB175" s="281"/>
      <c r="AC175" s="281"/>
      <c r="AD175" s="281"/>
      <c r="AE175" s="281"/>
      <c r="AF175" s="281"/>
      <c r="AG175" s="281"/>
      <c r="AH175" s="281"/>
      <c r="AI175" s="281"/>
      <c r="AJ175" s="281"/>
      <c r="AK175" s="281"/>
      <c r="AL175" s="281"/>
      <c r="AM175" s="281"/>
      <c r="AN175" s="281"/>
    </row>
    <row r="176" spans="2:40" ht="15.75" customHeight="1" x14ac:dyDescent="0.25">
      <c r="B176" s="281"/>
      <c r="C176" s="281"/>
      <c r="D176" s="281"/>
      <c r="E176" s="281"/>
      <c r="F176" s="281"/>
      <c r="G176" s="281"/>
      <c r="H176" s="281"/>
      <c r="I176" s="281"/>
      <c r="J176" s="281"/>
      <c r="K176" s="281"/>
      <c r="L176" s="276"/>
      <c r="M176" s="276"/>
      <c r="N176" s="276"/>
      <c r="O176" s="282"/>
      <c r="P176" s="283"/>
      <c r="X176" s="281"/>
      <c r="Y176" s="281"/>
      <c r="Z176" s="281"/>
      <c r="AA176" s="281"/>
      <c r="AB176" s="281"/>
      <c r="AC176" s="281"/>
      <c r="AD176" s="281"/>
      <c r="AE176" s="281"/>
      <c r="AF176" s="281"/>
      <c r="AG176" s="281"/>
      <c r="AH176" s="281"/>
      <c r="AI176" s="281"/>
      <c r="AJ176" s="281"/>
      <c r="AK176" s="281"/>
      <c r="AL176" s="281"/>
      <c r="AM176" s="281"/>
      <c r="AN176" s="281"/>
    </row>
    <row r="177" spans="2:40" ht="15.75" customHeight="1" x14ac:dyDescent="0.25">
      <c r="B177" s="281"/>
      <c r="C177" s="281"/>
      <c r="D177" s="281"/>
      <c r="E177" s="281"/>
      <c r="F177" s="281"/>
      <c r="G177" s="281"/>
      <c r="H177" s="281"/>
      <c r="I177" s="281"/>
      <c r="J177" s="281"/>
      <c r="K177" s="281"/>
      <c r="L177" s="276"/>
      <c r="M177" s="276"/>
      <c r="N177" s="276"/>
      <c r="O177" s="282"/>
      <c r="P177" s="283"/>
      <c r="X177" s="281"/>
      <c r="Y177" s="281"/>
      <c r="Z177" s="281"/>
      <c r="AA177" s="281"/>
      <c r="AB177" s="281"/>
      <c r="AC177" s="281"/>
      <c r="AD177" s="281"/>
      <c r="AE177" s="281"/>
      <c r="AF177" s="281"/>
      <c r="AG177" s="281"/>
      <c r="AH177" s="281"/>
      <c r="AI177" s="281"/>
      <c r="AJ177" s="281"/>
      <c r="AK177" s="281"/>
      <c r="AL177" s="281"/>
      <c r="AM177" s="281"/>
      <c r="AN177" s="281"/>
    </row>
    <row r="178" spans="2:40" ht="15.75" customHeight="1" x14ac:dyDescent="0.25">
      <c r="B178" s="281"/>
      <c r="C178" s="281"/>
      <c r="D178" s="281"/>
      <c r="E178" s="281"/>
      <c r="F178" s="281"/>
      <c r="G178" s="281"/>
      <c r="H178" s="281"/>
      <c r="I178" s="281"/>
      <c r="J178" s="281"/>
      <c r="K178" s="281"/>
      <c r="L178" s="276"/>
      <c r="M178" s="276"/>
      <c r="N178" s="276"/>
      <c r="O178" s="282"/>
      <c r="P178" s="283"/>
      <c r="X178" s="281"/>
      <c r="Y178" s="281"/>
      <c r="Z178" s="281"/>
      <c r="AA178" s="281"/>
      <c r="AB178" s="281"/>
      <c r="AC178" s="281"/>
      <c r="AD178" s="281"/>
      <c r="AE178" s="281"/>
      <c r="AF178" s="281"/>
      <c r="AG178" s="281"/>
      <c r="AH178" s="281"/>
      <c r="AI178" s="281"/>
      <c r="AJ178" s="281"/>
      <c r="AK178" s="281"/>
      <c r="AL178" s="281"/>
      <c r="AM178" s="281"/>
      <c r="AN178" s="281"/>
    </row>
    <row r="179" spans="2:40" ht="15.75" customHeight="1" x14ac:dyDescent="0.25">
      <c r="B179" s="281"/>
      <c r="C179" s="281"/>
      <c r="D179" s="281"/>
      <c r="E179" s="281"/>
      <c r="F179" s="281"/>
      <c r="G179" s="281"/>
      <c r="H179" s="281"/>
      <c r="I179" s="281"/>
      <c r="J179" s="281"/>
      <c r="K179" s="281"/>
      <c r="L179" s="276"/>
      <c r="M179" s="276"/>
      <c r="N179" s="276"/>
      <c r="O179" s="282"/>
      <c r="P179" s="283"/>
      <c r="X179" s="281"/>
      <c r="Y179" s="281"/>
      <c r="Z179" s="281"/>
      <c r="AA179" s="281"/>
      <c r="AB179" s="281"/>
      <c r="AC179" s="281"/>
      <c r="AD179" s="281"/>
      <c r="AE179" s="281"/>
      <c r="AF179" s="281"/>
      <c r="AG179" s="281"/>
      <c r="AH179" s="281"/>
      <c r="AI179" s="281"/>
      <c r="AJ179" s="281"/>
      <c r="AK179" s="281"/>
      <c r="AL179" s="281"/>
      <c r="AM179" s="281"/>
      <c r="AN179" s="281"/>
    </row>
    <row r="180" spans="2:40" ht="15.75" customHeight="1" x14ac:dyDescent="0.25">
      <c r="B180" s="281"/>
      <c r="C180" s="281"/>
      <c r="D180" s="281"/>
      <c r="E180" s="281"/>
      <c r="F180" s="281"/>
      <c r="G180" s="281"/>
      <c r="H180" s="281"/>
      <c r="I180" s="281"/>
      <c r="J180" s="281"/>
      <c r="K180" s="281"/>
      <c r="L180" s="276"/>
      <c r="M180" s="276"/>
      <c r="N180" s="276"/>
      <c r="O180" s="282"/>
      <c r="P180" s="283"/>
      <c r="X180" s="281"/>
      <c r="Y180" s="281"/>
      <c r="Z180" s="281"/>
      <c r="AA180" s="281"/>
      <c r="AB180" s="281"/>
      <c r="AC180" s="281"/>
      <c r="AD180" s="281"/>
      <c r="AE180" s="281"/>
      <c r="AF180" s="281"/>
      <c r="AG180" s="281"/>
      <c r="AH180" s="281"/>
      <c r="AI180" s="281"/>
      <c r="AJ180" s="281"/>
      <c r="AK180" s="281"/>
      <c r="AL180" s="281"/>
      <c r="AM180" s="281"/>
      <c r="AN180" s="281"/>
    </row>
    <row r="181" spans="2:40" ht="15.75" customHeight="1" x14ac:dyDescent="0.25">
      <c r="B181" s="281"/>
      <c r="C181" s="281"/>
      <c r="D181" s="281"/>
      <c r="E181" s="281"/>
      <c r="F181" s="281"/>
      <c r="G181" s="281"/>
      <c r="H181" s="281"/>
      <c r="I181" s="281"/>
      <c r="J181" s="281"/>
      <c r="K181" s="281"/>
      <c r="L181" s="276"/>
      <c r="M181" s="276"/>
      <c r="N181" s="276"/>
      <c r="O181" s="282"/>
      <c r="P181" s="283"/>
      <c r="X181" s="281"/>
      <c r="Y181" s="281"/>
      <c r="Z181" s="281"/>
      <c r="AA181" s="281"/>
      <c r="AB181" s="281"/>
      <c r="AC181" s="281"/>
      <c r="AD181" s="281"/>
      <c r="AE181" s="281"/>
      <c r="AF181" s="281"/>
      <c r="AG181" s="281"/>
      <c r="AH181" s="281"/>
      <c r="AI181" s="281"/>
      <c r="AJ181" s="281"/>
      <c r="AK181" s="281"/>
      <c r="AL181" s="281"/>
      <c r="AM181" s="281"/>
      <c r="AN181" s="281"/>
    </row>
    <row r="182" spans="2:40" ht="15.75" customHeight="1" x14ac:dyDescent="0.25">
      <c r="B182" s="281"/>
      <c r="C182" s="281"/>
      <c r="D182" s="281"/>
      <c r="E182" s="281"/>
      <c r="F182" s="281"/>
      <c r="G182" s="281"/>
      <c r="H182" s="281"/>
      <c r="I182" s="281"/>
      <c r="J182" s="281"/>
      <c r="K182" s="281"/>
      <c r="L182" s="276"/>
      <c r="M182" s="276"/>
      <c r="N182" s="276"/>
      <c r="O182" s="282"/>
      <c r="P182" s="283"/>
      <c r="X182" s="281"/>
      <c r="Y182" s="281"/>
      <c r="Z182" s="281"/>
      <c r="AA182" s="281"/>
      <c r="AB182" s="281"/>
      <c r="AC182" s="281"/>
      <c r="AD182" s="281"/>
      <c r="AE182" s="281"/>
      <c r="AF182" s="281"/>
      <c r="AG182" s="281"/>
      <c r="AH182" s="281"/>
      <c r="AI182" s="281"/>
      <c r="AJ182" s="281"/>
      <c r="AK182" s="281"/>
      <c r="AL182" s="281"/>
      <c r="AM182" s="281"/>
      <c r="AN182" s="281"/>
    </row>
    <row r="183" spans="2:40" ht="15.75" customHeight="1" x14ac:dyDescent="0.25">
      <c r="B183" s="281"/>
      <c r="C183" s="281"/>
      <c r="D183" s="281"/>
      <c r="E183" s="281"/>
      <c r="F183" s="281"/>
      <c r="G183" s="281"/>
      <c r="H183" s="281"/>
      <c r="I183" s="281"/>
      <c r="J183" s="281"/>
      <c r="K183" s="281"/>
      <c r="L183" s="276"/>
      <c r="M183" s="276"/>
      <c r="N183" s="276"/>
      <c r="O183" s="282"/>
      <c r="P183" s="283"/>
      <c r="X183" s="281"/>
      <c r="Y183" s="281"/>
      <c r="Z183" s="281"/>
      <c r="AA183" s="281"/>
      <c r="AB183" s="281"/>
      <c r="AC183" s="281"/>
      <c r="AD183" s="281"/>
      <c r="AE183" s="281"/>
      <c r="AF183" s="281"/>
      <c r="AG183" s="281"/>
      <c r="AH183" s="281"/>
      <c r="AI183" s="281"/>
      <c r="AJ183" s="281"/>
      <c r="AK183" s="281"/>
      <c r="AL183" s="281"/>
      <c r="AM183" s="281"/>
      <c r="AN183" s="281"/>
    </row>
    <row r="184" spans="2:40" ht="15.75" customHeight="1" x14ac:dyDescent="0.25">
      <c r="B184" s="281"/>
      <c r="C184" s="281"/>
      <c r="D184" s="281"/>
      <c r="E184" s="281"/>
      <c r="F184" s="281"/>
      <c r="G184" s="281"/>
      <c r="H184" s="281"/>
      <c r="I184" s="281"/>
      <c r="J184" s="281"/>
      <c r="K184" s="281"/>
      <c r="L184" s="276"/>
      <c r="M184" s="276"/>
      <c r="N184" s="276"/>
      <c r="O184" s="282"/>
      <c r="P184" s="283"/>
      <c r="X184" s="281"/>
      <c r="Y184" s="281"/>
      <c r="Z184" s="281"/>
      <c r="AA184" s="281"/>
      <c r="AB184" s="281"/>
      <c r="AC184" s="281"/>
      <c r="AD184" s="281"/>
      <c r="AE184" s="281"/>
      <c r="AF184" s="281"/>
      <c r="AG184" s="281"/>
      <c r="AH184" s="281"/>
      <c r="AI184" s="281"/>
      <c r="AJ184" s="281"/>
      <c r="AK184" s="281"/>
      <c r="AL184" s="281"/>
      <c r="AM184" s="281"/>
      <c r="AN184" s="281"/>
    </row>
    <row r="185" spans="2:40" ht="15.75" customHeight="1" x14ac:dyDescent="0.25">
      <c r="B185" s="281"/>
      <c r="C185" s="281"/>
      <c r="D185" s="281"/>
      <c r="E185" s="281"/>
      <c r="F185" s="281"/>
      <c r="G185" s="281"/>
      <c r="H185" s="281"/>
      <c r="I185" s="281"/>
      <c r="J185" s="281"/>
      <c r="K185" s="281"/>
      <c r="L185" s="276"/>
      <c r="M185" s="276"/>
      <c r="N185" s="276"/>
      <c r="O185" s="282"/>
      <c r="P185" s="283"/>
      <c r="X185" s="281"/>
      <c r="Y185" s="281"/>
      <c r="Z185" s="281"/>
      <c r="AA185" s="281"/>
      <c r="AB185" s="281"/>
      <c r="AC185" s="281"/>
      <c r="AD185" s="281"/>
      <c r="AE185" s="281"/>
      <c r="AF185" s="281"/>
      <c r="AG185" s="281"/>
      <c r="AH185" s="281"/>
      <c r="AI185" s="281"/>
      <c r="AJ185" s="281"/>
      <c r="AK185" s="281"/>
      <c r="AL185" s="281"/>
      <c r="AM185" s="281"/>
      <c r="AN185" s="281"/>
    </row>
    <row r="186" spans="2:40" ht="15.75" customHeight="1" x14ac:dyDescent="0.25">
      <c r="B186" s="281"/>
      <c r="C186" s="281"/>
      <c r="D186" s="281"/>
      <c r="E186" s="281"/>
      <c r="F186" s="281"/>
      <c r="G186" s="281"/>
      <c r="H186" s="281"/>
      <c r="I186" s="281"/>
      <c r="J186" s="281"/>
      <c r="K186" s="281"/>
      <c r="L186" s="276"/>
      <c r="M186" s="276"/>
      <c r="N186" s="276"/>
      <c r="O186" s="282"/>
      <c r="P186" s="283"/>
      <c r="X186" s="281"/>
      <c r="Y186" s="281"/>
      <c r="Z186" s="281"/>
      <c r="AA186" s="281"/>
      <c r="AB186" s="281"/>
      <c r="AC186" s="281"/>
      <c r="AD186" s="281"/>
      <c r="AE186" s="281"/>
      <c r="AF186" s="281"/>
      <c r="AG186" s="281"/>
      <c r="AH186" s="281"/>
      <c r="AI186" s="281"/>
      <c r="AJ186" s="281"/>
      <c r="AK186" s="281"/>
      <c r="AL186" s="281"/>
      <c r="AM186" s="281"/>
      <c r="AN186" s="281"/>
    </row>
    <row r="187" spans="2:40" ht="15.75" customHeight="1" x14ac:dyDescent="0.25">
      <c r="B187" s="281"/>
      <c r="C187" s="281"/>
      <c r="D187" s="281"/>
      <c r="E187" s="281"/>
      <c r="F187" s="281"/>
      <c r="G187" s="281"/>
      <c r="H187" s="281"/>
      <c r="I187" s="281"/>
      <c r="J187" s="281"/>
      <c r="K187" s="281"/>
      <c r="L187" s="276"/>
      <c r="M187" s="276"/>
      <c r="N187" s="276"/>
      <c r="O187" s="282"/>
      <c r="P187" s="283"/>
      <c r="X187" s="281"/>
      <c r="Y187" s="281"/>
      <c r="Z187" s="281"/>
      <c r="AA187" s="281"/>
      <c r="AB187" s="281"/>
      <c r="AC187" s="281"/>
      <c r="AD187" s="281"/>
      <c r="AE187" s="281"/>
      <c r="AF187" s="281"/>
      <c r="AG187" s="281"/>
      <c r="AH187" s="281"/>
      <c r="AI187" s="281"/>
      <c r="AJ187" s="281"/>
      <c r="AK187" s="281"/>
      <c r="AL187" s="281"/>
      <c r="AM187" s="281"/>
      <c r="AN187" s="281"/>
    </row>
    <row r="188" spans="2:40" ht="15.75" customHeight="1" x14ac:dyDescent="0.25">
      <c r="B188" s="281"/>
      <c r="C188" s="281"/>
      <c r="D188" s="281"/>
      <c r="E188" s="281"/>
      <c r="F188" s="281"/>
      <c r="G188" s="281"/>
      <c r="H188" s="281"/>
      <c r="I188" s="281"/>
      <c r="J188" s="281"/>
      <c r="K188" s="281"/>
      <c r="L188" s="276"/>
      <c r="M188" s="276"/>
      <c r="N188" s="276"/>
      <c r="O188" s="282"/>
      <c r="P188" s="283"/>
      <c r="X188" s="281"/>
      <c r="Y188" s="281"/>
      <c r="Z188" s="281"/>
      <c r="AA188" s="281"/>
      <c r="AB188" s="281"/>
      <c r="AC188" s="281"/>
      <c r="AD188" s="281"/>
      <c r="AE188" s="281"/>
      <c r="AF188" s="281"/>
      <c r="AG188" s="281"/>
      <c r="AH188" s="281"/>
      <c r="AI188" s="281"/>
      <c r="AJ188" s="281"/>
      <c r="AK188" s="281"/>
      <c r="AL188" s="281"/>
      <c r="AM188" s="281"/>
      <c r="AN188" s="281"/>
    </row>
    <row r="189" spans="2:40" ht="15.75" customHeight="1" x14ac:dyDescent="0.25">
      <c r="B189" s="281"/>
      <c r="C189" s="281"/>
      <c r="D189" s="281"/>
      <c r="E189" s="281"/>
      <c r="F189" s="281"/>
      <c r="G189" s="281"/>
      <c r="H189" s="281"/>
      <c r="I189" s="281"/>
      <c r="J189" s="281"/>
      <c r="K189" s="281"/>
      <c r="L189" s="276"/>
      <c r="M189" s="276"/>
      <c r="N189" s="276"/>
      <c r="O189" s="282"/>
      <c r="P189" s="283"/>
      <c r="X189" s="281"/>
      <c r="Y189" s="281"/>
      <c r="Z189" s="281"/>
      <c r="AA189" s="281"/>
      <c r="AB189" s="281"/>
      <c r="AC189" s="281"/>
      <c r="AD189" s="281"/>
      <c r="AE189" s="281"/>
      <c r="AF189" s="281"/>
      <c r="AG189" s="281"/>
      <c r="AH189" s="281"/>
      <c r="AI189" s="281"/>
      <c r="AJ189" s="281"/>
      <c r="AK189" s="281"/>
      <c r="AL189" s="281"/>
      <c r="AM189" s="281"/>
      <c r="AN189" s="281"/>
    </row>
    <row r="190" spans="2:40" ht="15.75" customHeight="1" x14ac:dyDescent="0.25">
      <c r="B190" s="281"/>
      <c r="C190" s="281"/>
      <c r="D190" s="281"/>
      <c r="E190" s="281"/>
      <c r="F190" s="281"/>
      <c r="G190" s="281"/>
      <c r="H190" s="281"/>
      <c r="I190" s="281"/>
      <c r="J190" s="281"/>
      <c r="K190" s="281"/>
      <c r="L190" s="276"/>
      <c r="M190" s="276"/>
      <c r="N190" s="276"/>
      <c r="O190" s="282"/>
      <c r="P190" s="283"/>
      <c r="X190" s="281"/>
      <c r="Y190" s="281"/>
      <c r="Z190" s="281"/>
      <c r="AA190" s="281"/>
      <c r="AB190" s="281"/>
      <c r="AC190" s="281"/>
      <c r="AD190" s="281"/>
      <c r="AE190" s="281"/>
      <c r="AF190" s="281"/>
      <c r="AG190" s="281"/>
      <c r="AH190" s="281"/>
      <c r="AI190" s="281"/>
      <c r="AJ190" s="281"/>
      <c r="AK190" s="281"/>
      <c r="AL190" s="281"/>
      <c r="AM190" s="281"/>
      <c r="AN190" s="281"/>
    </row>
    <row r="191" spans="2:40" ht="15.75" customHeight="1" x14ac:dyDescent="0.25">
      <c r="B191" s="281"/>
      <c r="C191" s="281"/>
      <c r="D191" s="281"/>
      <c r="E191" s="281"/>
      <c r="F191" s="281"/>
      <c r="G191" s="281"/>
      <c r="H191" s="281"/>
      <c r="I191" s="281"/>
      <c r="J191" s="281"/>
      <c r="K191" s="281"/>
      <c r="L191" s="276"/>
      <c r="M191" s="276"/>
      <c r="N191" s="276"/>
      <c r="O191" s="282"/>
      <c r="P191" s="283"/>
      <c r="X191" s="281"/>
      <c r="Y191" s="281"/>
      <c r="Z191" s="281"/>
      <c r="AA191" s="281"/>
      <c r="AB191" s="281"/>
      <c r="AC191" s="281"/>
      <c r="AD191" s="281"/>
      <c r="AE191" s="281"/>
      <c r="AF191" s="281"/>
      <c r="AG191" s="281"/>
      <c r="AH191" s="281"/>
      <c r="AI191" s="281"/>
      <c r="AJ191" s="281"/>
      <c r="AK191" s="281"/>
      <c r="AL191" s="281"/>
      <c r="AM191" s="281"/>
      <c r="AN191" s="281"/>
    </row>
    <row r="192" spans="2:40" ht="15.75" customHeight="1" x14ac:dyDescent="0.25">
      <c r="B192" s="281"/>
      <c r="C192" s="281"/>
      <c r="D192" s="281"/>
      <c r="E192" s="281"/>
      <c r="F192" s="281"/>
      <c r="G192" s="281"/>
      <c r="H192" s="281"/>
      <c r="I192" s="281"/>
      <c r="J192" s="281"/>
      <c r="K192" s="281"/>
      <c r="L192" s="276"/>
      <c r="M192" s="276"/>
      <c r="N192" s="276"/>
      <c r="O192" s="282"/>
      <c r="P192" s="283"/>
      <c r="X192" s="281"/>
      <c r="Y192" s="281"/>
      <c r="Z192" s="281"/>
      <c r="AA192" s="281"/>
      <c r="AB192" s="281"/>
      <c r="AC192" s="281"/>
      <c r="AD192" s="281"/>
      <c r="AE192" s="281"/>
      <c r="AF192" s="281"/>
      <c r="AG192" s="281"/>
      <c r="AH192" s="281"/>
      <c r="AI192" s="281"/>
      <c r="AJ192" s="281"/>
      <c r="AK192" s="281"/>
      <c r="AL192" s="281"/>
      <c r="AM192" s="281"/>
      <c r="AN192" s="281"/>
    </row>
    <row r="193" spans="2:40" ht="15.75" customHeight="1" x14ac:dyDescent="0.25">
      <c r="B193" s="281"/>
      <c r="C193" s="281"/>
      <c r="D193" s="281"/>
      <c r="E193" s="281"/>
      <c r="F193" s="281"/>
      <c r="G193" s="281"/>
      <c r="H193" s="281"/>
      <c r="I193" s="281"/>
      <c r="J193" s="281"/>
      <c r="K193" s="281"/>
      <c r="L193" s="276"/>
      <c r="M193" s="276"/>
      <c r="N193" s="276"/>
      <c r="O193" s="282"/>
      <c r="P193" s="283"/>
      <c r="X193" s="281"/>
      <c r="Y193" s="281"/>
      <c r="Z193" s="281"/>
      <c r="AA193" s="281"/>
      <c r="AB193" s="281"/>
      <c r="AC193" s="281"/>
      <c r="AD193" s="281"/>
      <c r="AE193" s="281"/>
      <c r="AF193" s="281"/>
      <c r="AG193" s="281"/>
      <c r="AH193" s="281"/>
      <c r="AI193" s="281"/>
      <c r="AJ193" s="281"/>
      <c r="AK193" s="281"/>
      <c r="AL193" s="281"/>
      <c r="AM193" s="281"/>
      <c r="AN193" s="281"/>
    </row>
    <row r="194" spans="2:40" ht="15.75" customHeight="1" x14ac:dyDescent="0.25">
      <c r="B194" s="281"/>
      <c r="C194" s="281"/>
      <c r="D194" s="281"/>
      <c r="E194" s="281"/>
      <c r="F194" s="281"/>
      <c r="G194" s="281"/>
      <c r="H194" s="281"/>
      <c r="I194" s="281"/>
      <c r="J194" s="281"/>
      <c r="K194" s="281"/>
      <c r="L194" s="276"/>
      <c r="M194" s="276"/>
      <c r="N194" s="276"/>
      <c r="O194" s="282"/>
      <c r="P194" s="283"/>
      <c r="X194" s="281"/>
      <c r="Y194" s="281"/>
      <c r="Z194" s="281"/>
      <c r="AA194" s="281"/>
      <c r="AB194" s="281"/>
      <c r="AC194" s="281"/>
      <c r="AD194" s="281"/>
      <c r="AE194" s="281"/>
      <c r="AF194" s="281"/>
      <c r="AG194" s="281"/>
      <c r="AH194" s="281"/>
      <c r="AI194" s="281"/>
      <c r="AJ194" s="281"/>
      <c r="AK194" s="281"/>
      <c r="AL194" s="281"/>
      <c r="AM194" s="281"/>
      <c r="AN194" s="281"/>
    </row>
    <row r="195" spans="2:40" ht="15.75" customHeight="1" x14ac:dyDescent="0.25">
      <c r="B195" s="281"/>
      <c r="C195" s="281"/>
      <c r="D195" s="281"/>
      <c r="E195" s="281"/>
      <c r="F195" s="281"/>
      <c r="G195" s="281"/>
      <c r="H195" s="281"/>
      <c r="I195" s="281"/>
      <c r="J195" s="281"/>
      <c r="K195" s="281"/>
      <c r="L195" s="276"/>
      <c r="M195" s="276"/>
      <c r="N195" s="276"/>
      <c r="O195" s="282"/>
      <c r="P195" s="283"/>
      <c r="X195" s="281"/>
      <c r="Y195" s="281"/>
      <c r="Z195" s="281"/>
      <c r="AA195" s="281"/>
      <c r="AB195" s="281"/>
      <c r="AC195" s="281"/>
      <c r="AD195" s="281"/>
      <c r="AE195" s="281"/>
      <c r="AF195" s="281"/>
      <c r="AG195" s="281"/>
      <c r="AH195" s="281"/>
      <c r="AI195" s="281"/>
      <c r="AJ195" s="281"/>
      <c r="AK195" s="281"/>
      <c r="AL195" s="281"/>
      <c r="AM195" s="281"/>
      <c r="AN195" s="281"/>
    </row>
    <row r="196" spans="2:40" ht="15.75" customHeight="1" x14ac:dyDescent="0.25">
      <c r="B196" s="281"/>
      <c r="C196" s="281"/>
      <c r="D196" s="281"/>
      <c r="E196" s="281"/>
      <c r="F196" s="281"/>
      <c r="G196" s="281"/>
      <c r="H196" s="281"/>
      <c r="I196" s="281"/>
      <c r="J196" s="281"/>
      <c r="K196" s="281"/>
      <c r="L196" s="276"/>
      <c r="M196" s="276"/>
      <c r="N196" s="276"/>
      <c r="O196" s="282"/>
      <c r="P196" s="283"/>
      <c r="X196" s="281"/>
      <c r="Y196" s="281"/>
      <c r="Z196" s="281"/>
      <c r="AA196" s="281"/>
      <c r="AB196" s="281"/>
      <c r="AC196" s="281"/>
      <c r="AD196" s="281"/>
      <c r="AE196" s="281"/>
      <c r="AF196" s="281"/>
      <c r="AG196" s="281"/>
      <c r="AH196" s="281"/>
      <c r="AI196" s="281"/>
      <c r="AJ196" s="281"/>
      <c r="AK196" s="281"/>
      <c r="AL196" s="281"/>
      <c r="AM196" s="281"/>
      <c r="AN196" s="281"/>
    </row>
    <row r="197" spans="2:40" ht="15.75" customHeight="1" x14ac:dyDescent="0.25">
      <c r="B197" s="281"/>
      <c r="C197" s="281"/>
      <c r="D197" s="281"/>
      <c r="E197" s="281"/>
      <c r="F197" s="281"/>
      <c r="G197" s="281"/>
      <c r="H197" s="281"/>
      <c r="I197" s="281"/>
      <c r="J197" s="281"/>
      <c r="K197" s="281"/>
      <c r="L197" s="276"/>
      <c r="M197" s="276"/>
      <c r="N197" s="276"/>
      <c r="O197" s="282"/>
      <c r="P197" s="283"/>
      <c r="X197" s="281"/>
      <c r="Y197" s="281"/>
      <c r="Z197" s="281"/>
      <c r="AA197" s="281"/>
      <c r="AB197" s="281"/>
      <c r="AC197" s="281"/>
      <c r="AD197" s="281"/>
      <c r="AE197" s="281"/>
      <c r="AF197" s="281"/>
      <c r="AG197" s="281"/>
      <c r="AH197" s="281"/>
      <c r="AI197" s="281"/>
      <c r="AJ197" s="281"/>
      <c r="AK197" s="281"/>
      <c r="AL197" s="281"/>
      <c r="AM197" s="281"/>
      <c r="AN197" s="281"/>
    </row>
    <row r="198" spans="2:40" ht="15.75" customHeight="1" x14ac:dyDescent="0.25">
      <c r="B198" s="281"/>
      <c r="C198" s="281"/>
      <c r="D198" s="281"/>
      <c r="E198" s="281"/>
      <c r="F198" s="281"/>
      <c r="G198" s="281"/>
      <c r="H198" s="281"/>
      <c r="I198" s="281"/>
      <c r="J198" s="281"/>
      <c r="K198" s="281"/>
      <c r="L198" s="276"/>
      <c r="M198" s="276"/>
      <c r="N198" s="276"/>
      <c r="O198" s="282"/>
      <c r="P198" s="283"/>
      <c r="X198" s="281"/>
      <c r="Y198" s="281"/>
      <c r="Z198" s="281"/>
      <c r="AA198" s="281"/>
      <c r="AB198" s="281"/>
      <c r="AC198" s="281"/>
      <c r="AD198" s="281"/>
      <c r="AE198" s="281"/>
      <c r="AF198" s="281"/>
      <c r="AG198" s="281"/>
      <c r="AH198" s="281"/>
      <c r="AI198" s="281"/>
      <c r="AJ198" s="281"/>
      <c r="AK198" s="281"/>
      <c r="AL198" s="281"/>
      <c r="AM198" s="281"/>
      <c r="AN198" s="281"/>
    </row>
    <row r="199" spans="2:40" ht="15.75" customHeight="1" x14ac:dyDescent="0.25">
      <c r="B199" s="281"/>
      <c r="C199" s="281"/>
      <c r="D199" s="281"/>
      <c r="E199" s="281"/>
      <c r="F199" s="281"/>
      <c r="G199" s="281"/>
      <c r="H199" s="281"/>
      <c r="I199" s="281"/>
      <c r="J199" s="281"/>
      <c r="K199" s="281"/>
      <c r="L199" s="276"/>
      <c r="M199" s="276"/>
      <c r="N199" s="276"/>
      <c r="O199" s="282"/>
      <c r="P199" s="283"/>
      <c r="X199" s="281"/>
      <c r="Y199" s="281"/>
      <c r="Z199" s="281"/>
      <c r="AA199" s="281"/>
      <c r="AB199" s="281"/>
      <c r="AC199" s="281"/>
      <c r="AD199" s="281"/>
      <c r="AE199" s="281"/>
      <c r="AF199" s="281"/>
      <c r="AG199" s="281"/>
      <c r="AH199" s="281"/>
      <c r="AI199" s="281"/>
      <c r="AJ199" s="281"/>
      <c r="AK199" s="281"/>
      <c r="AL199" s="281"/>
      <c r="AM199" s="281"/>
      <c r="AN199" s="281"/>
    </row>
    <row r="200" spans="2:40" ht="15.75" customHeight="1" x14ac:dyDescent="0.25">
      <c r="B200" s="281"/>
      <c r="C200" s="281"/>
      <c r="D200" s="281"/>
      <c r="E200" s="281"/>
      <c r="F200" s="281"/>
      <c r="G200" s="281"/>
      <c r="H200" s="281"/>
      <c r="I200" s="281"/>
      <c r="J200" s="281"/>
      <c r="K200" s="281"/>
      <c r="L200" s="276"/>
      <c r="M200" s="276"/>
      <c r="N200" s="276"/>
      <c r="O200" s="282"/>
      <c r="P200" s="283"/>
      <c r="X200" s="281"/>
      <c r="Y200" s="281"/>
      <c r="Z200" s="281"/>
      <c r="AA200" s="281"/>
      <c r="AB200" s="281"/>
      <c r="AC200" s="281"/>
      <c r="AD200" s="281"/>
      <c r="AE200" s="281"/>
      <c r="AF200" s="281"/>
      <c r="AG200" s="281"/>
      <c r="AH200" s="281"/>
      <c r="AI200" s="281"/>
      <c r="AJ200" s="281"/>
      <c r="AK200" s="281"/>
      <c r="AL200" s="281"/>
      <c r="AM200" s="281"/>
      <c r="AN200" s="281"/>
    </row>
    <row r="201" spans="2:40" ht="15.75" customHeight="1" x14ac:dyDescent="0.25">
      <c r="B201" s="281"/>
      <c r="C201" s="281"/>
      <c r="D201" s="281"/>
      <c r="E201" s="281"/>
      <c r="F201" s="281"/>
      <c r="G201" s="281"/>
      <c r="H201" s="281"/>
      <c r="I201" s="281"/>
      <c r="J201" s="281"/>
      <c r="K201" s="281"/>
      <c r="L201" s="276"/>
      <c r="M201" s="276"/>
      <c r="N201" s="276"/>
      <c r="O201" s="282"/>
      <c r="P201" s="283"/>
      <c r="X201" s="281"/>
      <c r="Y201" s="281"/>
      <c r="Z201" s="281"/>
      <c r="AA201" s="281"/>
      <c r="AB201" s="281"/>
      <c r="AC201" s="281"/>
      <c r="AD201" s="281"/>
      <c r="AE201" s="281"/>
      <c r="AF201" s="281"/>
      <c r="AG201" s="281"/>
      <c r="AH201" s="281"/>
      <c r="AI201" s="281"/>
      <c r="AJ201" s="281"/>
      <c r="AK201" s="281"/>
      <c r="AL201" s="281"/>
      <c r="AM201" s="281"/>
      <c r="AN201" s="281"/>
    </row>
    <row r="202" spans="2:40" ht="15.75" customHeight="1" x14ac:dyDescent="0.25">
      <c r="B202" s="281"/>
      <c r="C202" s="281"/>
      <c r="D202" s="281"/>
      <c r="E202" s="281"/>
      <c r="F202" s="281"/>
      <c r="G202" s="281"/>
      <c r="H202" s="281"/>
      <c r="I202" s="281"/>
      <c r="J202" s="281"/>
      <c r="K202" s="281"/>
      <c r="L202" s="276"/>
      <c r="M202" s="276"/>
      <c r="N202" s="276"/>
      <c r="O202" s="282"/>
      <c r="P202" s="283"/>
      <c r="X202" s="281"/>
      <c r="Y202" s="281"/>
      <c r="Z202" s="281"/>
      <c r="AA202" s="281"/>
      <c r="AB202" s="281"/>
      <c r="AC202" s="281"/>
      <c r="AD202" s="281"/>
      <c r="AE202" s="281"/>
      <c r="AF202" s="281"/>
      <c r="AG202" s="281"/>
      <c r="AH202" s="281"/>
      <c r="AI202" s="281"/>
      <c r="AJ202" s="281"/>
      <c r="AK202" s="281"/>
      <c r="AL202" s="281"/>
      <c r="AM202" s="281"/>
      <c r="AN202" s="281"/>
    </row>
    <row r="203" spans="2:40" ht="15.75" customHeight="1" x14ac:dyDescent="0.25">
      <c r="B203" s="281"/>
      <c r="C203" s="281"/>
      <c r="D203" s="281"/>
      <c r="E203" s="281"/>
      <c r="F203" s="281"/>
      <c r="G203" s="281"/>
      <c r="H203" s="281"/>
      <c r="I203" s="281"/>
      <c r="J203" s="281"/>
      <c r="K203" s="281"/>
      <c r="L203" s="276"/>
      <c r="M203" s="276"/>
      <c r="N203" s="276"/>
      <c r="O203" s="282"/>
      <c r="P203" s="283"/>
      <c r="X203" s="281"/>
      <c r="Y203" s="281"/>
      <c r="Z203" s="281"/>
      <c r="AA203" s="281"/>
      <c r="AB203" s="281"/>
      <c r="AC203" s="281"/>
      <c r="AD203" s="281"/>
      <c r="AE203" s="281"/>
      <c r="AF203" s="281"/>
      <c r="AG203" s="281"/>
      <c r="AH203" s="281"/>
      <c r="AI203" s="281"/>
      <c r="AJ203" s="281"/>
      <c r="AK203" s="281"/>
      <c r="AL203" s="281"/>
      <c r="AM203" s="281"/>
      <c r="AN203" s="281"/>
    </row>
    <row r="204" spans="2:40" ht="15.75" customHeight="1" x14ac:dyDescent="0.25">
      <c r="B204" s="281"/>
      <c r="C204" s="281"/>
      <c r="D204" s="281"/>
      <c r="E204" s="281"/>
      <c r="F204" s="281"/>
      <c r="G204" s="281"/>
      <c r="H204" s="281"/>
      <c r="I204" s="281"/>
      <c r="J204" s="281"/>
      <c r="K204" s="281"/>
      <c r="L204" s="276"/>
      <c r="M204" s="276"/>
      <c r="N204" s="276"/>
      <c r="O204" s="282"/>
      <c r="P204" s="283"/>
      <c r="X204" s="281"/>
      <c r="Y204" s="281"/>
      <c r="Z204" s="281"/>
      <c r="AA204" s="281"/>
      <c r="AB204" s="281"/>
      <c r="AC204" s="281"/>
      <c r="AD204" s="281"/>
      <c r="AE204" s="281"/>
      <c r="AF204" s="281"/>
      <c r="AG204" s="281"/>
      <c r="AH204" s="281"/>
      <c r="AI204" s="281"/>
      <c r="AJ204" s="281"/>
      <c r="AK204" s="281"/>
      <c r="AL204" s="281"/>
      <c r="AM204" s="281"/>
      <c r="AN204" s="281"/>
    </row>
    <row r="205" spans="2:40" ht="15.75" customHeight="1" x14ac:dyDescent="0.25">
      <c r="B205" s="281"/>
      <c r="C205" s="281"/>
      <c r="D205" s="281"/>
      <c r="E205" s="281"/>
      <c r="F205" s="281"/>
      <c r="G205" s="281"/>
      <c r="H205" s="281"/>
      <c r="I205" s="281"/>
      <c r="J205" s="281"/>
      <c r="K205" s="281"/>
      <c r="L205" s="276"/>
      <c r="M205" s="276"/>
      <c r="N205" s="276"/>
      <c r="O205" s="282"/>
      <c r="P205" s="283"/>
      <c r="X205" s="281"/>
      <c r="Y205" s="281"/>
      <c r="Z205" s="281"/>
      <c r="AA205" s="281"/>
      <c r="AB205" s="281"/>
      <c r="AC205" s="281"/>
      <c r="AD205" s="281"/>
      <c r="AE205" s="281"/>
      <c r="AF205" s="281"/>
      <c r="AG205" s="281"/>
      <c r="AH205" s="281"/>
      <c r="AI205" s="281"/>
      <c r="AJ205" s="281"/>
      <c r="AK205" s="281"/>
      <c r="AL205" s="281"/>
      <c r="AM205" s="281"/>
      <c r="AN205" s="281"/>
    </row>
    <row r="206" spans="2:40" ht="15.75" customHeight="1" x14ac:dyDescent="0.25">
      <c r="B206" s="281"/>
      <c r="C206" s="281"/>
      <c r="D206" s="281"/>
      <c r="E206" s="281"/>
      <c r="F206" s="281"/>
      <c r="G206" s="281"/>
      <c r="H206" s="281"/>
      <c r="I206" s="281"/>
      <c r="J206" s="281"/>
      <c r="K206" s="281"/>
      <c r="L206" s="276"/>
      <c r="M206" s="276"/>
      <c r="N206" s="276"/>
      <c r="O206" s="282"/>
      <c r="P206" s="283"/>
      <c r="X206" s="281"/>
      <c r="Y206" s="281"/>
      <c r="Z206" s="281"/>
      <c r="AA206" s="281"/>
      <c r="AB206" s="281"/>
      <c r="AC206" s="281"/>
      <c r="AD206" s="281"/>
      <c r="AE206" s="281"/>
      <c r="AF206" s="281"/>
      <c r="AG206" s="281"/>
      <c r="AH206" s="281"/>
      <c r="AI206" s="281"/>
      <c r="AJ206" s="281"/>
      <c r="AK206" s="281"/>
      <c r="AL206" s="281"/>
      <c r="AM206" s="281"/>
      <c r="AN206" s="281"/>
    </row>
    <row r="207" spans="2:40" ht="15.75" customHeight="1" x14ac:dyDescent="0.25">
      <c r="B207" s="281"/>
      <c r="C207" s="281"/>
      <c r="D207" s="281"/>
      <c r="E207" s="281"/>
      <c r="F207" s="281"/>
      <c r="G207" s="281"/>
      <c r="H207" s="281"/>
      <c r="I207" s="281"/>
      <c r="J207" s="281"/>
      <c r="K207" s="281"/>
      <c r="L207" s="276"/>
      <c r="M207" s="276"/>
      <c r="N207" s="276"/>
      <c r="O207" s="282"/>
      <c r="P207" s="283"/>
      <c r="X207" s="281"/>
      <c r="Y207" s="281"/>
      <c r="Z207" s="281"/>
      <c r="AA207" s="281"/>
      <c r="AB207" s="281"/>
      <c r="AC207" s="281"/>
      <c r="AD207" s="281"/>
      <c r="AE207" s="281"/>
      <c r="AF207" s="281"/>
      <c r="AG207" s="281"/>
      <c r="AH207" s="281"/>
      <c r="AI207" s="281"/>
      <c r="AJ207" s="281"/>
      <c r="AK207" s="281"/>
      <c r="AL207" s="281"/>
      <c r="AM207" s="281"/>
      <c r="AN207" s="281"/>
    </row>
    <row r="208" spans="2:40" ht="15.75" customHeight="1" x14ac:dyDescent="0.25">
      <c r="B208" s="281"/>
      <c r="C208" s="281"/>
      <c r="D208" s="281"/>
      <c r="E208" s="281"/>
      <c r="F208" s="281"/>
      <c r="G208" s="281"/>
      <c r="H208" s="281"/>
      <c r="I208" s="281"/>
      <c r="J208" s="281"/>
      <c r="K208" s="281"/>
      <c r="L208" s="276"/>
      <c r="M208" s="276"/>
      <c r="N208" s="276"/>
      <c r="O208" s="282"/>
      <c r="P208" s="283"/>
      <c r="X208" s="281"/>
      <c r="Y208" s="281"/>
      <c r="Z208" s="281"/>
      <c r="AA208" s="281"/>
      <c r="AB208" s="281"/>
      <c r="AC208" s="281"/>
      <c r="AD208" s="281"/>
      <c r="AE208" s="281"/>
      <c r="AF208" s="281"/>
      <c r="AG208" s="281"/>
      <c r="AH208" s="281"/>
      <c r="AI208" s="281"/>
      <c r="AJ208" s="281"/>
      <c r="AK208" s="281"/>
      <c r="AL208" s="281"/>
      <c r="AM208" s="281"/>
      <c r="AN208" s="281"/>
    </row>
    <row r="209" spans="2:40" ht="15.75" customHeight="1" x14ac:dyDescent="0.25">
      <c r="B209" s="281"/>
      <c r="C209" s="281"/>
      <c r="D209" s="281"/>
      <c r="E209" s="281"/>
      <c r="F209" s="281"/>
      <c r="G209" s="281"/>
      <c r="H209" s="281"/>
      <c r="I209" s="281"/>
      <c r="J209" s="281"/>
      <c r="K209" s="281"/>
      <c r="L209" s="276"/>
      <c r="M209" s="276"/>
      <c r="N209" s="276"/>
      <c r="O209" s="282"/>
      <c r="P209" s="283"/>
      <c r="X209" s="281"/>
      <c r="Y209" s="281"/>
      <c r="Z209" s="281"/>
      <c r="AA209" s="281"/>
      <c r="AB209" s="281"/>
      <c r="AC209" s="281"/>
      <c r="AD209" s="281"/>
      <c r="AE209" s="281"/>
      <c r="AF209" s="281"/>
      <c r="AG209" s="281"/>
      <c r="AH209" s="281"/>
      <c r="AI209" s="281"/>
      <c r="AJ209" s="281"/>
      <c r="AK209" s="281"/>
      <c r="AL209" s="281"/>
      <c r="AM209" s="281"/>
      <c r="AN209" s="281"/>
    </row>
    <row r="210" spans="2:40" ht="15.75" customHeight="1" x14ac:dyDescent="0.25">
      <c r="B210" s="281"/>
      <c r="C210" s="281"/>
      <c r="D210" s="281"/>
      <c r="E210" s="281"/>
      <c r="F210" s="281"/>
      <c r="G210" s="281"/>
      <c r="H210" s="281"/>
      <c r="I210" s="281"/>
      <c r="J210" s="281"/>
      <c r="K210" s="281"/>
      <c r="L210" s="276"/>
      <c r="M210" s="276"/>
      <c r="N210" s="276"/>
      <c r="O210" s="282"/>
      <c r="P210" s="283"/>
      <c r="X210" s="281"/>
      <c r="Y210" s="281"/>
      <c r="Z210" s="281"/>
      <c r="AA210" s="281"/>
      <c r="AB210" s="281"/>
      <c r="AC210" s="281"/>
      <c r="AD210" s="281"/>
      <c r="AE210" s="281"/>
      <c r="AF210" s="281"/>
      <c r="AG210" s="281"/>
      <c r="AH210" s="281"/>
      <c r="AI210" s="281"/>
      <c r="AJ210" s="281"/>
      <c r="AK210" s="281"/>
      <c r="AL210" s="281"/>
      <c r="AM210" s="281"/>
      <c r="AN210" s="281"/>
    </row>
    <row r="211" spans="2:40" ht="15.75" customHeight="1" x14ac:dyDescent="0.25">
      <c r="B211" s="281"/>
      <c r="C211" s="281"/>
      <c r="D211" s="281"/>
      <c r="E211" s="281"/>
      <c r="F211" s="281"/>
      <c r="G211" s="281"/>
      <c r="H211" s="281"/>
      <c r="I211" s="281"/>
      <c r="J211" s="281"/>
      <c r="K211" s="281"/>
      <c r="L211" s="276"/>
      <c r="M211" s="276"/>
      <c r="N211" s="276"/>
      <c r="O211" s="282"/>
      <c r="P211" s="283"/>
      <c r="X211" s="281"/>
      <c r="Y211" s="281"/>
      <c r="Z211" s="281"/>
      <c r="AA211" s="281"/>
      <c r="AB211" s="281"/>
      <c r="AC211" s="281"/>
      <c r="AD211" s="281"/>
      <c r="AE211" s="281"/>
      <c r="AF211" s="281"/>
      <c r="AG211" s="281"/>
      <c r="AH211" s="281"/>
      <c r="AI211" s="281"/>
      <c r="AJ211" s="281"/>
      <c r="AK211" s="281"/>
      <c r="AL211" s="281"/>
      <c r="AM211" s="281"/>
      <c r="AN211" s="281"/>
    </row>
    <row r="212" spans="2:40" ht="15.75" customHeight="1" x14ac:dyDescent="0.25">
      <c r="B212" s="281"/>
      <c r="C212" s="281"/>
      <c r="D212" s="281"/>
      <c r="E212" s="281"/>
      <c r="F212" s="281"/>
      <c r="G212" s="281"/>
      <c r="H212" s="281"/>
      <c r="I212" s="281"/>
      <c r="J212" s="281"/>
      <c r="K212" s="281"/>
      <c r="L212" s="276"/>
      <c r="M212" s="276"/>
      <c r="N212" s="276"/>
      <c r="O212" s="282"/>
      <c r="P212" s="283"/>
      <c r="X212" s="281"/>
      <c r="Y212" s="281"/>
      <c r="Z212" s="281"/>
      <c r="AA212" s="281"/>
      <c r="AB212" s="281"/>
      <c r="AC212" s="281"/>
      <c r="AD212" s="281"/>
      <c r="AE212" s="281"/>
      <c r="AF212" s="281"/>
      <c r="AG212" s="281"/>
      <c r="AH212" s="281"/>
      <c r="AI212" s="281"/>
      <c r="AJ212" s="281"/>
      <c r="AK212" s="281"/>
      <c r="AL212" s="281"/>
      <c r="AM212" s="281"/>
      <c r="AN212" s="281"/>
    </row>
    <row r="213" spans="2:40" ht="15.75" customHeight="1" x14ac:dyDescent="0.25">
      <c r="B213" s="281"/>
      <c r="C213" s="281"/>
      <c r="D213" s="281"/>
      <c r="E213" s="281"/>
      <c r="F213" s="281"/>
      <c r="G213" s="281"/>
      <c r="H213" s="281"/>
      <c r="I213" s="281"/>
      <c r="J213" s="281"/>
      <c r="K213" s="281"/>
      <c r="L213" s="276"/>
      <c r="M213" s="276"/>
      <c r="N213" s="276"/>
      <c r="O213" s="282"/>
      <c r="P213" s="283"/>
      <c r="X213" s="281"/>
      <c r="Y213" s="281"/>
      <c r="Z213" s="281"/>
      <c r="AA213" s="281"/>
      <c r="AB213" s="281"/>
      <c r="AC213" s="281"/>
      <c r="AD213" s="281"/>
      <c r="AE213" s="281"/>
      <c r="AF213" s="281"/>
      <c r="AG213" s="281"/>
      <c r="AH213" s="281"/>
      <c r="AI213" s="281"/>
      <c r="AJ213" s="281"/>
      <c r="AK213" s="281"/>
      <c r="AL213" s="281"/>
      <c r="AM213" s="281"/>
      <c r="AN213" s="281"/>
    </row>
    <row r="214" spans="2:40" ht="15.75" customHeight="1" x14ac:dyDescent="0.25">
      <c r="B214" s="281"/>
      <c r="C214" s="281"/>
      <c r="D214" s="281"/>
      <c r="E214" s="281"/>
      <c r="F214" s="281"/>
      <c r="G214" s="281"/>
      <c r="H214" s="281"/>
      <c r="I214" s="281"/>
      <c r="J214" s="281"/>
      <c r="K214" s="281"/>
      <c r="L214" s="276"/>
      <c r="M214" s="276"/>
      <c r="N214" s="276"/>
      <c r="O214" s="282"/>
      <c r="P214" s="283"/>
      <c r="X214" s="281"/>
      <c r="Y214" s="281"/>
      <c r="Z214" s="281"/>
      <c r="AA214" s="281"/>
      <c r="AB214" s="281"/>
      <c r="AC214" s="281"/>
      <c r="AD214" s="281"/>
      <c r="AE214" s="281"/>
      <c r="AF214" s="281"/>
      <c r="AG214" s="281"/>
      <c r="AH214" s="281"/>
      <c r="AI214" s="281"/>
      <c r="AJ214" s="281"/>
      <c r="AK214" s="281"/>
      <c r="AL214" s="281"/>
      <c r="AM214" s="281"/>
      <c r="AN214" s="281"/>
    </row>
    <row r="215" spans="2:40" ht="15.75" customHeight="1" x14ac:dyDescent="0.25">
      <c r="B215" s="281"/>
      <c r="C215" s="281"/>
      <c r="D215" s="281"/>
      <c r="E215" s="281"/>
      <c r="F215" s="281"/>
      <c r="G215" s="281"/>
      <c r="H215" s="281"/>
      <c r="I215" s="281"/>
      <c r="J215" s="281"/>
      <c r="K215" s="281"/>
      <c r="L215" s="276"/>
      <c r="M215" s="276"/>
      <c r="N215" s="276"/>
      <c r="O215" s="282"/>
      <c r="P215" s="283"/>
      <c r="X215" s="281"/>
      <c r="Y215" s="281"/>
      <c r="Z215" s="281"/>
      <c r="AA215" s="281"/>
      <c r="AB215" s="281"/>
      <c r="AC215" s="281"/>
      <c r="AD215" s="281"/>
      <c r="AE215" s="281"/>
      <c r="AF215" s="281"/>
      <c r="AG215" s="281"/>
      <c r="AH215" s="281"/>
      <c r="AI215" s="281"/>
      <c r="AJ215" s="281"/>
      <c r="AK215" s="281"/>
      <c r="AL215" s="281"/>
      <c r="AM215" s="281"/>
      <c r="AN215" s="281"/>
    </row>
    <row r="216" spans="2:40" ht="15.75" customHeight="1" x14ac:dyDescent="0.25">
      <c r="B216" s="281"/>
      <c r="C216" s="281"/>
      <c r="D216" s="281"/>
      <c r="E216" s="281"/>
      <c r="F216" s="281"/>
      <c r="G216" s="281"/>
      <c r="H216" s="281"/>
      <c r="I216" s="281"/>
      <c r="J216" s="281"/>
      <c r="K216" s="281"/>
      <c r="L216" s="276"/>
      <c r="M216" s="276"/>
      <c r="N216" s="276"/>
      <c r="O216" s="282"/>
      <c r="P216" s="283"/>
      <c r="X216" s="281"/>
      <c r="Y216" s="281"/>
      <c r="Z216" s="281"/>
      <c r="AA216" s="281"/>
      <c r="AB216" s="281"/>
      <c r="AC216" s="281"/>
      <c r="AD216" s="281"/>
      <c r="AE216" s="281"/>
      <c r="AF216" s="281"/>
      <c r="AG216" s="281"/>
      <c r="AH216" s="281"/>
      <c r="AI216" s="281"/>
      <c r="AJ216" s="281"/>
      <c r="AK216" s="281"/>
      <c r="AL216" s="281"/>
      <c r="AM216" s="281"/>
      <c r="AN216" s="281"/>
    </row>
    <row r="217" spans="2:40" ht="15.75" customHeight="1" x14ac:dyDescent="0.25">
      <c r="B217" s="281"/>
      <c r="C217" s="281"/>
      <c r="D217" s="281"/>
      <c r="E217" s="281"/>
      <c r="F217" s="281"/>
      <c r="G217" s="281"/>
      <c r="H217" s="281"/>
      <c r="I217" s="281"/>
      <c r="J217" s="281"/>
      <c r="K217" s="281"/>
      <c r="L217" s="276"/>
      <c r="M217" s="276"/>
      <c r="N217" s="276"/>
      <c r="O217" s="282"/>
      <c r="P217" s="283"/>
      <c r="X217" s="281"/>
      <c r="Y217" s="281"/>
      <c r="Z217" s="281"/>
      <c r="AA217" s="281"/>
      <c r="AB217" s="281"/>
      <c r="AC217" s="281"/>
      <c r="AD217" s="281"/>
      <c r="AE217" s="281"/>
      <c r="AF217" s="281"/>
      <c r="AG217" s="281"/>
      <c r="AH217" s="281"/>
      <c r="AI217" s="281"/>
      <c r="AJ217" s="281"/>
      <c r="AK217" s="281"/>
      <c r="AL217" s="281"/>
      <c r="AM217" s="281"/>
      <c r="AN217" s="281"/>
    </row>
    <row r="218" spans="2:40" ht="15.75" customHeight="1" x14ac:dyDescent="0.25">
      <c r="B218" s="281"/>
      <c r="C218" s="281"/>
      <c r="D218" s="281"/>
      <c r="E218" s="281"/>
      <c r="F218" s="281"/>
      <c r="G218" s="281"/>
      <c r="H218" s="281"/>
      <c r="I218" s="281"/>
      <c r="J218" s="281"/>
      <c r="K218" s="281"/>
      <c r="L218" s="276"/>
      <c r="M218" s="276"/>
      <c r="N218" s="276"/>
      <c r="O218" s="282"/>
      <c r="P218" s="283"/>
      <c r="X218" s="281"/>
      <c r="Y218" s="281"/>
      <c r="Z218" s="281"/>
      <c r="AA218" s="281"/>
      <c r="AB218" s="281"/>
      <c r="AC218" s="281"/>
      <c r="AD218" s="281"/>
      <c r="AE218" s="281"/>
      <c r="AF218" s="281"/>
      <c r="AG218" s="281"/>
      <c r="AH218" s="281"/>
      <c r="AI218" s="281"/>
      <c r="AJ218" s="281"/>
      <c r="AK218" s="281"/>
      <c r="AL218" s="281"/>
      <c r="AM218" s="281"/>
      <c r="AN218" s="281"/>
    </row>
    <row r="219" spans="2:40" ht="15.75" customHeight="1" x14ac:dyDescent="0.25">
      <c r="B219" s="281"/>
      <c r="C219" s="281"/>
      <c r="D219" s="281"/>
      <c r="E219" s="281"/>
      <c r="F219" s="281"/>
      <c r="G219" s="281"/>
      <c r="H219" s="281"/>
      <c r="I219" s="281"/>
      <c r="J219" s="281"/>
      <c r="K219" s="281"/>
      <c r="L219" s="276"/>
      <c r="M219" s="276"/>
      <c r="N219" s="276"/>
      <c r="O219" s="282"/>
      <c r="P219" s="283"/>
      <c r="X219" s="281"/>
      <c r="Y219" s="281"/>
      <c r="Z219" s="281"/>
      <c r="AA219" s="281"/>
      <c r="AB219" s="281"/>
      <c r="AC219" s="281"/>
      <c r="AD219" s="281"/>
      <c r="AE219" s="281"/>
      <c r="AF219" s="281"/>
      <c r="AG219" s="281"/>
      <c r="AH219" s="281"/>
      <c r="AI219" s="281"/>
      <c r="AJ219" s="281"/>
      <c r="AK219" s="281"/>
      <c r="AL219" s="281"/>
      <c r="AM219" s="281"/>
      <c r="AN219" s="281"/>
    </row>
    <row r="220" spans="2:40" ht="15.75" customHeight="1" x14ac:dyDescent="0.25">
      <c r="B220" s="281"/>
      <c r="C220" s="281"/>
      <c r="D220" s="281"/>
      <c r="E220" s="281"/>
      <c r="F220" s="281"/>
      <c r="G220" s="281"/>
      <c r="H220" s="281"/>
      <c r="I220" s="281"/>
      <c r="J220" s="281"/>
      <c r="K220" s="281"/>
      <c r="L220" s="276"/>
      <c r="M220" s="276"/>
      <c r="N220" s="276"/>
      <c r="O220" s="282"/>
      <c r="P220" s="283"/>
      <c r="X220" s="281"/>
      <c r="Y220" s="281"/>
      <c r="Z220" s="281"/>
      <c r="AA220" s="281"/>
      <c r="AB220" s="281"/>
      <c r="AC220" s="281"/>
      <c r="AD220" s="281"/>
      <c r="AE220" s="281"/>
      <c r="AF220" s="281"/>
      <c r="AG220" s="281"/>
      <c r="AH220" s="281"/>
      <c r="AI220" s="281"/>
      <c r="AJ220" s="281"/>
      <c r="AK220" s="281"/>
      <c r="AL220" s="281"/>
      <c r="AM220" s="281"/>
      <c r="AN220" s="281"/>
    </row>
    <row r="221" spans="2:40" ht="15.75" customHeight="1" x14ac:dyDescent="0.25">
      <c r="B221" s="281"/>
      <c r="C221" s="281"/>
      <c r="D221" s="281"/>
      <c r="E221" s="281"/>
      <c r="F221" s="281"/>
      <c r="G221" s="281"/>
      <c r="H221" s="281"/>
      <c r="I221" s="281"/>
      <c r="J221" s="281"/>
      <c r="K221" s="281"/>
      <c r="L221" s="276"/>
      <c r="M221" s="276"/>
      <c r="N221" s="276"/>
      <c r="O221" s="282"/>
      <c r="P221" s="283"/>
      <c r="X221" s="281"/>
      <c r="Y221" s="281"/>
      <c r="Z221" s="281"/>
      <c r="AA221" s="281"/>
      <c r="AB221" s="281"/>
      <c r="AC221" s="281"/>
      <c r="AD221" s="281"/>
      <c r="AE221" s="281"/>
      <c r="AF221" s="281"/>
      <c r="AG221" s="281"/>
      <c r="AH221" s="281"/>
      <c r="AI221" s="281"/>
      <c r="AJ221" s="281"/>
      <c r="AK221" s="281"/>
      <c r="AL221" s="281"/>
      <c r="AM221" s="281"/>
      <c r="AN221" s="281"/>
    </row>
    <row r="222" spans="2:40" ht="15.75" customHeight="1" x14ac:dyDescent="0.25">
      <c r="B222" s="281"/>
      <c r="C222" s="281"/>
      <c r="D222" s="281"/>
      <c r="E222" s="281"/>
      <c r="F222" s="281"/>
      <c r="G222" s="281"/>
      <c r="H222" s="281"/>
      <c r="I222" s="281"/>
      <c r="J222" s="281"/>
      <c r="K222" s="281"/>
      <c r="L222" s="276"/>
      <c r="M222" s="276"/>
      <c r="N222" s="276"/>
      <c r="O222" s="282"/>
      <c r="P222" s="283"/>
      <c r="X222" s="281"/>
      <c r="Y222" s="281"/>
      <c r="Z222" s="281"/>
      <c r="AA222" s="281"/>
      <c r="AB222" s="281"/>
      <c r="AC222" s="281"/>
      <c r="AD222" s="281"/>
      <c r="AE222" s="281"/>
      <c r="AF222" s="281"/>
      <c r="AG222" s="281"/>
      <c r="AH222" s="281"/>
      <c r="AI222" s="281"/>
      <c r="AJ222" s="281"/>
      <c r="AK222" s="281"/>
      <c r="AL222" s="281"/>
      <c r="AM222" s="281"/>
      <c r="AN222" s="281"/>
    </row>
    <row r="223" spans="2:40" ht="15.75" customHeight="1" x14ac:dyDescent="0.25">
      <c r="B223" s="281"/>
      <c r="C223" s="281"/>
      <c r="D223" s="281"/>
      <c r="E223" s="281"/>
      <c r="F223" s="281"/>
      <c r="G223" s="281"/>
      <c r="H223" s="281"/>
      <c r="I223" s="281"/>
      <c r="J223" s="281"/>
      <c r="K223" s="281"/>
      <c r="L223" s="276"/>
      <c r="M223" s="276"/>
      <c r="N223" s="276"/>
      <c r="O223" s="282"/>
      <c r="P223" s="283"/>
      <c r="X223" s="281"/>
      <c r="Y223" s="281"/>
      <c r="Z223" s="281"/>
      <c r="AA223" s="281"/>
      <c r="AB223" s="281"/>
      <c r="AC223" s="281"/>
      <c r="AD223" s="281"/>
      <c r="AE223" s="281"/>
      <c r="AF223" s="281"/>
      <c r="AG223" s="281"/>
      <c r="AH223" s="281"/>
      <c r="AI223" s="281"/>
      <c r="AJ223" s="281"/>
      <c r="AK223" s="281"/>
      <c r="AL223" s="281"/>
      <c r="AM223" s="281"/>
      <c r="AN223" s="281"/>
    </row>
    <row r="224" spans="2:40" ht="15.75" customHeight="1" x14ac:dyDescent="0.25">
      <c r="B224" s="281"/>
      <c r="C224" s="281"/>
      <c r="D224" s="281"/>
      <c r="E224" s="281"/>
      <c r="F224" s="281"/>
      <c r="G224" s="281"/>
      <c r="H224" s="281"/>
      <c r="I224" s="281"/>
      <c r="J224" s="281"/>
      <c r="K224" s="281"/>
      <c r="L224" s="276"/>
      <c r="M224" s="276"/>
      <c r="N224" s="276"/>
      <c r="O224" s="282"/>
      <c r="P224" s="283"/>
      <c r="X224" s="281"/>
      <c r="Y224" s="281"/>
      <c r="Z224" s="281"/>
      <c r="AA224" s="281"/>
      <c r="AB224" s="281"/>
      <c r="AC224" s="281"/>
      <c r="AD224" s="281"/>
      <c r="AE224" s="281"/>
      <c r="AF224" s="281"/>
      <c r="AG224" s="281"/>
      <c r="AH224" s="281"/>
      <c r="AI224" s="281"/>
      <c r="AJ224" s="281"/>
      <c r="AK224" s="281"/>
      <c r="AL224" s="281"/>
      <c r="AM224" s="281"/>
      <c r="AN224" s="281"/>
    </row>
    <row r="225" spans="2:40" ht="15.75" customHeight="1" x14ac:dyDescent="0.25">
      <c r="B225" s="281"/>
      <c r="C225" s="281"/>
      <c r="D225" s="281"/>
      <c r="E225" s="281"/>
      <c r="F225" s="281"/>
      <c r="G225" s="281"/>
      <c r="H225" s="281"/>
      <c r="I225" s="281"/>
      <c r="J225" s="281"/>
      <c r="K225" s="281"/>
      <c r="L225" s="276"/>
      <c r="M225" s="276"/>
      <c r="N225" s="276"/>
      <c r="O225" s="282"/>
      <c r="P225" s="283"/>
      <c r="X225" s="281"/>
      <c r="Y225" s="281"/>
      <c r="Z225" s="281"/>
      <c r="AA225" s="281"/>
      <c r="AB225" s="281"/>
      <c r="AC225" s="281"/>
      <c r="AD225" s="281"/>
      <c r="AE225" s="281"/>
      <c r="AF225" s="281"/>
      <c r="AG225" s="281"/>
      <c r="AH225" s="281"/>
      <c r="AI225" s="281"/>
      <c r="AJ225" s="281"/>
      <c r="AK225" s="281"/>
      <c r="AL225" s="281"/>
      <c r="AM225" s="281"/>
      <c r="AN225" s="281"/>
    </row>
    <row r="226" spans="2:40" ht="15.75" customHeight="1" x14ac:dyDescent="0.25">
      <c r="B226" s="281"/>
      <c r="C226" s="281"/>
      <c r="D226" s="281"/>
      <c r="E226" s="281"/>
      <c r="F226" s="281"/>
      <c r="G226" s="281"/>
      <c r="H226" s="281"/>
      <c r="I226" s="281"/>
      <c r="J226" s="281"/>
      <c r="K226" s="281"/>
      <c r="L226" s="276"/>
      <c r="M226" s="276"/>
      <c r="N226" s="276"/>
      <c r="O226" s="282"/>
      <c r="P226" s="283"/>
      <c r="X226" s="281"/>
      <c r="Y226" s="281"/>
      <c r="Z226" s="281"/>
      <c r="AA226" s="281"/>
      <c r="AB226" s="281"/>
      <c r="AC226" s="281"/>
      <c r="AD226" s="281"/>
      <c r="AE226" s="281"/>
      <c r="AF226" s="281"/>
      <c r="AG226" s="281"/>
      <c r="AH226" s="281"/>
      <c r="AI226" s="281"/>
      <c r="AJ226" s="281"/>
      <c r="AK226" s="281"/>
      <c r="AL226" s="281"/>
      <c r="AM226" s="281"/>
      <c r="AN226" s="281"/>
    </row>
    <row r="227" spans="2:40" ht="15.75" customHeight="1" x14ac:dyDescent="0.25">
      <c r="B227" s="281"/>
      <c r="C227" s="281"/>
      <c r="D227" s="281"/>
      <c r="E227" s="281"/>
      <c r="F227" s="281"/>
      <c r="G227" s="281"/>
      <c r="H227" s="281"/>
      <c r="I227" s="281"/>
      <c r="J227" s="281"/>
      <c r="K227" s="281"/>
      <c r="L227" s="276"/>
      <c r="M227" s="276"/>
      <c r="N227" s="276"/>
      <c r="O227" s="282"/>
      <c r="P227" s="283"/>
      <c r="X227" s="281"/>
      <c r="Y227" s="281"/>
      <c r="Z227" s="281"/>
      <c r="AA227" s="281"/>
      <c r="AB227" s="281"/>
      <c r="AC227" s="281"/>
      <c r="AD227" s="281"/>
      <c r="AE227" s="281"/>
      <c r="AF227" s="281"/>
      <c r="AG227" s="281"/>
      <c r="AH227" s="281"/>
      <c r="AI227" s="281"/>
      <c r="AJ227" s="281"/>
      <c r="AK227" s="281"/>
      <c r="AL227" s="281"/>
      <c r="AM227" s="281"/>
      <c r="AN227" s="281"/>
    </row>
    <row r="228" spans="2:40" ht="15.75" customHeight="1" x14ac:dyDescent="0.25">
      <c r="B228" s="281"/>
      <c r="C228" s="281"/>
      <c r="D228" s="281"/>
      <c r="E228" s="281"/>
      <c r="F228" s="281"/>
      <c r="G228" s="281"/>
      <c r="H228" s="281"/>
      <c r="I228" s="281"/>
      <c r="J228" s="281"/>
      <c r="K228" s="281"/>
      <c r="L228" s="276"/>
      <c r="M228" s="276"/>
      <c r="N228" s="276"/>
      <c r="O228" s="282"/>
      <c r="P228" s="283"/>
      <c r="X228" s="281"/>
      <c r="Y228" s="281"/>
      <c r="Z228" s="281"/>
      <c r="AA228" s="281"/>
      <c r="AB228" s="281"/>
      <c r="AC228" s="281"/>
      <c r="AD228" s="281"/>
      <c r="AE228" s="281"/>
      <c r="AF228" s="281"/>
      <c r="AG228" s="281"/>
      <c r="AH228" s="281"/>
      <c r="AI228" s="281"/>
      <c r="AJ228" s="281"/>
      <c r="AK228" s="281"/>
      <c r="AL228" s="281"/>
      <c r="AM228" s="281"/>
      <c r="AN228" s="281"/>
    </row>
    <row r="229" spans="2:40" ht="15.75" customHeight="1" x14ac:dyDescent="0.25">
      <c r="B229" s="281"/>
      <c r="C229" s="281"/>
      <c r="D229" s="281"/>
      <c r="E229" s="281"/>
      <c r="F229" s="281"/>
      <c r="G229" s="281"/>
      <c r="H229" s="281"/>
      <c r="I229" s="281"/>
      <c r="J229" s="281"/>
      <c r="K229" s="281"/>
      <c r="L229" s="276"/>
      <c r="M229" s="276"/>
      <c r="N229" s="276"/>
      <c r="O229" s="282"/>
      <c r="P229" s="283"/>
      <c r="X229" s="281"/>
      <c r="Y229" s="281"/>
      <c r="Z229" s="281"/>
      <c r="AA229" s="281"/>
      <c r="AB229" s="281"/>
      <c r="AC229" s="281"/>
      <c r="AD229" s="281"/>
      <c r="AE229" s="281"/>
      <c r="AF229" s="281"/>
      <c r="AG229" s="281"/>
      <c r="AH229" s="281"/>
      <c r="AI229" s="281"/>
      <c r="AJ229" s="281"/>
      <c r="AK229" s="281"/>
      <c r="AL229" s="281"/>
      <c r="AM229" s="281"/>
      <c r="AN229" s="281"/>
    </row>
    <row r="230" spans="2:40" ht="15.75" customHeight="1" x14ac:dyDescent="0.25">
      <c r="B230" s="281"/>
      <c r="C230" s="281"/>
      <c r="D230" s="281"/>
      <c r="E230" s="281"/>
      <c r="F230" s="281"/>
      <c r="G230" s="281"/>
      <c r="H230" s="281"/>
      <c r="I230" s="281"/>
      <c r="J230" s="281"/>
      <c r="K230" s="281"/>
      <c r="L230" s="276"/>
      <c r="M230" s="276"/>
      <c r="N230" s="276"/>
      <c r="O230" s="282"/>
      <c r="P230" s="283"/>
      <c r="X230" s="281"/>
      <c r="Y230" s="281"/>
      <c r="Z230" s="281"/>
      <c r="AA230" s="281"/>
      <c r="AB230" s="281"/>
      <c r="AC230" s="281"/>
      <c r="AD230" s="281"/>
      <c r="AE230" s="281"/>
      <c r="AF230" s="281"/>
      <c r="AG230" s="281"/>
      <c r="AH230" s="281"/>
      <c r="AI230" s="281"/>
      <c r="AJ230" s="281"/>
      <c r="AK230" s="281"/>
      <c r="AL230" s="281"/>
      <c r="AM230" s="281"/>
      <c r="AN230" s="281"/>
    </row>
    <row r="231" spans="2:40" ht="15.75" customHeight="1" x14ac:dyDescent="0.25">
      <c r="B231" s="281"/>
      <c r="C231" s="281"/>
      <c r="D231" s="281"/>
      <c r="E231" s="281"/>
      <c r="F231" s="281"/>
      <c r="G231" s="281"/>
      <c r="H231" s="281"/>
      <c r="I231" s="281"/>
      <c r="J231" s="281"/>
      <c r="K231" s="281"/>
      <c r="L231" s="276"/>
      <c r="M231" s="276"/>
      <c r="N231" s="276"/>
      <c r="O231" s="282"/>
      <c r="P231" s="283"/>
      <c r="X231" s="281"/>
      <c r="Y231" s="281"/>
      <c r="Z231" s="281"/>
      <c r="AA231" s="281"/>
      <c r="AB231" s="281"/>
      <c r="AC231" s="281"/>
      <c r="AD231" s="281"/>
      <c r="AE231" s="281"/>
      <c r="AF231" s="281"/>
      <c r="AG231" s="281"/>
      <c r="AH231" s="281"/>
      <c r="AI231" s="281"/>
      <c r="AJ231" s="281"/>
      <c r="AK231" s="281"/>
      <c r="AL231" s="281"/>
      <c r="AM231" s="281"/>
      <c r="AN231" s="281"/>
    </row>
    <row r="232" spans="2:40" ht="15.75" customHeight="1" x14ac:dyDescent="0.25">
      <c r="B232" s="281"/>
      <c r="C232" s="281"/>
      <c r="D232" s="281"/>
      <c r="E232" s="281"/>
      <c r="F232" s="281"/>
      <c r="G232" s="281"/>
      <c r="H232" s="281"/>
      <c r="I232" s="281"/>
      <c r="J232" s="281"/>
      <c r="K232" s="281"/>
      <c r="L232" s="276"/>
      <c r="M232" s="276"/>
      <c r="N232" s="276"/>
      <c r="O232" s="282"/>
      <c r="P232" s="283"/>
      <c r="X232" s="281"/>
      <c r="Y232" s="281"/>
      <c r="Z232" s="281"/>
      <c r="AA232" s="281"/>
      <c r="AB232" s="281"/>
      <c r="AC232" s="281"/>
      <c r="AD232" s="281"/>
      <c r="AE232" s="281"/>
      <c r="AF232" s="281"/>
      <c r="AG232" s="281"/>
      <c r="AH232" s="281"/>
      <c r="AI232" s="281"/>
      <c r="AJ232" s="281"/>
      <c r="AK232" s="281"/>
      <c r="AL232" s="281"/>
      <c r="AM232" s="281"/>
      <c r="AN232" s="281"/>
    </row>
    <row r="233" spans="2:40" ht="15.75" customHeight="1" x14ac:dyDescent="0.25">
      <c r="B233" s="281"/>
      <c r="C233" s="281"/>
      <c r="D233" s="281"/>
      <c r="E233" s="281"/>
      <c r="F233" s="281"/>
      <c r="G233" s="281"/>
      <c r="H233" s="281"/>
      <c r="I233" s="281"/>
      <c r="J233" s="281"/>
      <c r="K233" s="281"/>
      <c r="L233" s="276"/>
      <c r="M233" s="276"/>
      <c r="N233" s="276"/>
      <c r="O233" s="282"/>
      <c r="P233" s="283"/>
      <c r="X233" s="281"/>
      <c r="Y233" s="281"/>
      <c r="Z233" s="281"/>
      <c r="AA233" s="281"/>
      <c r="AB233" s="281"/>
      <c r="AC233" s="281"/>
      <c r="AD233" s="281"/>
      <c r="AE233" s="281"/>
      <c r="AF233" s="281"/>
      <c r="AG233" s="281"/>
      <c r="AH233" s="281"/>
      <c r="AI233" s="281"/>
      <c r="AJ233" s="281"/>
      <c r="AK233" s="281"/>
      <c r="AL233" s="281"/>
      <c r="AM233" s="281"/>
      <c r="AN233" s="281"/>
    </row>
    <row r="234" spans="2:40" ht="15.75" customHeight="1" x14ac:dyDescent="0.25">
      <c r="B234" s="281"/>
      <c r="C234" s="281"/>
      <c r="D234" s="281"/>
      <c r="E234" s="281"/>
      <c r="F234" s="281"/>
      <c r="G234" s="281"/>
      <c r="H234" s="281"/>
      <c r="I234" s="281"/>
      <c r="J234" s="281"/>
      <c r="K234" s="281"/>
      <c r="L234" s="276"/>
      <c r="M234" s="276"/>
      <c r="N234" s="276"/>
      <c r="O234" s="282"/>
      <c r="P234" s="283"/>
      <c r="X234" s="281"/>
      <c r="Y234" s="281"/>
      <c r="Z234" s="281"/>
      <c r="AA234" s="281"/>
      <c r="AB234" s="281"/>
      <c r="AC234" s="281"/>
      <c r="AD234" s="281"/>
      <c r="AE234" s="281"/>
      <c r="AF234" s="281"/>
      <c r="AG234" s="281"/>
      <c r="AH234" s="281"/>
      <c r="AI234" s="281"/>
      <c r="AJ234" s="281"/>
      <c r="AK234" s="281"/>
      <c r="AL234" s="281"/>
      <c r="AM234" s="281"/>
      <c r="AN234" s="281"/>
    </row>
    <row r="235" spans="2:40" ht="15.75" customHeight="1" x14ac:dyDescent="0.25">
      <c r="B235" s="281"/>
      <c r="C235" s="281"/>
      <c r="D235" s="281"/>
      <c r="E235" s="281"/>
      <c r="F235" s="281"/>
      <c r="G235" s="281"/>
      <c r="H235" s="281"/>
      <c r="I235" s="281"/>
      <c r="J235" s="281"/>
      <c r="K235" s="281"/>
      <c r="L235" s="276"/>
      <c r="M235" s="276"/>
      <c r="N235" s="276"/>
      <c r="O235" s="282"/>
      <c r="P235" s="283"/>
      <c r="X235" s="281"/>
      <c r="Y235" s="281"/>
      <c r="Z235" s="281"/>
      <c r="AA235" s="281"/>
      <c r="AB235" s="281"/>
      <c r="AC235" s="281"/>
      <c r="AD235" s="281"/>
      <c r="AE235" s="281"/>
      <c r="AF235" s="281"/>
      <c r="AG235" s="281"/>
      <c r="AH235" s="281"/>
      <c r="AI235" s="281"/>
      <c r="AJ235" s="281"/>
      <c r="AK235" s="281"/>
      <c r="AL235" s="281"/>
      <c r="AM235" s="281"/>
      <c r="AN235" s="281"/>
    </row>
    <row r="236" spans="2:40" ht="15.75" customHeight="1" x14ac:dyDescent="0.25">
      <c r="B236" s="281"/>
      <c r="C236" s="281"/>
      <c r="D236" s="281"/>
      <c r="E236" s="281"/>
      <c r="F236" s="281"/>
      <c r="G236" s="281"/>
      <c r="H236" s="281"/>
      <c r="I236" s="281"/>
      <c r="J236" s="281"/>
      <c r="K236" s="281"/>
      <c r="L236" s="276"/>
      <c r="M236" s="276"/>
      <c r="N236" s="276"/>
      <c r="O236" s="282"/>
      <c r="P236" s="283"/>
      <c r="X236" s="281"/>
      <c r="Y236" s="281"/>
      <c r="Z236" s="281"/>
      <c r="AA236" s="281"/>
      <c r="AB236" s="281"/>
      <c r="AC236" s="281"/>
      <c r="AD236" s="281"/>
      <c r="AE236" s="281"/>
      <c r="AF236" s="281"/>
      <c r="AG236" s="281"/>
      <c r="AH236" s="281"/>
      <c r="AI236" s="281"/>
      <c r="AJ236" s="281"/>
      <c r="AK236" s="281"/>
      <c r="AL236" s="281"/>
      <c r="AM236" s="281"/>
      <c r="AN236" s="281"/>
    </row>
    <row r="237" spans="2:40" ht="15.75" customHeight="1" x14ac:dyDescent="0.25">
      <c r="B237" s="281"/>
      <c r="C237" s="281"/>
      <c r="D237" s="281"/>
      <c r="E237" s="281"/>
      <c r="F237" s="281"/>
      <c r="G237" s="281"/>
      <c r="H237" s="281"/>
      <c r="I237" s="281"/>
      <c r="J237" s="281"/>
      <c r="K237" s="281"/>
      <c r="L237" s="276"/>
      <c r="M237" s="276"/>
      <c r="N237" s="276"/>
      <c r="O237" s="282"/>
      <c r="P237" s="283"/>
      <c r="X237" s="281"/>
      <c r="Y237" s="281"/>
      <c r="Z237" s="281"/>
      <c r="AA237" s="281"/>
      <c r="AB237" s="281"/>
      <c r="AC237" s="281"/>
      <c r="AD237" s="281"/>
      <c r="AE237" s="281"/>
      <c r="AF237" s="281"/>
      <c r="AG237" s="281"/>
      <c r="AH237" s="281"/>
      <c r="AI237" s="281"/>
      <c r="AJ237" s="281"/>
      <c r="AK237" s="281"/>
      <c r="AL237" s="281"/>
      <c r="AM237" s="281"/>
      <c r="AN237" s="281"/>
    </row>
    <row r="238" spans="2:40" ht="15.75" customHeight="1" x14ac:dyDescent="0.25">
      <c r="B238" s="281"/>
      <c r="C238" s="281"/>
      <c r="D238" s="281"/>
      <c r="E238" s="281"/>
      <c r="F238" s="281"/>
      <c r="G238" s="281"/>
      <c r="H238" s="281"/>
      <c r="I238" s="281"/>
      <c r="J238" s="281"/>
      <c r="K238" s="281"/>
      <c r="L238" s="276"/>
      <c r="M238" s="276"/>
      <c r="N238" s="276"/>
      <c r="O238" s="282"/>
      <c r="P238" s="283"/>
      <c r="X238" s="281"/>
      <c r="Y238" s="281"/>
      <c r="Z238" s="281"/>
      <c r="AA238" s="281"/>
      <c r="AB238" s="281"/>
      <c r="AC238" s="281"/>
      <c r="AD238" s="281"/>
      <c r="AE238" s="281"/>
      <c r="AF238" s="281"/>
      <c r="AG238" s="281"/>
      <c r="AH238" s="281"/>
      <c r="AI238" s="281"/>
      <c r="AJ238" s="281"/>
      <c r="AK238" s="281"/>
      <c r="AL238" s="281"/>
      <c r="AM238" s="281"/>
      <c r="AN238" s="281"/>
    </row>
    <row r="239" spans="2:40" ht="15.75" customHeight="1" x14ac:dyDescent="0.25">
      <c r="B239" s="281"/>
      <c r="C239" s="281"/>
      <c r="D239" s="281"/>
      <c r="E239" s="281"/>
      <c r="F239" s="281"/>
      <c r="G239" s="281"/>
      <c r="H239" s="281"/>
      <c r="I239" s="281"/>
      <c r="J239" s="281"/>
      <c r="K239" s="281"/>
      <c r="L239" s="276"/>
      <c r="M239" s="276"/>
      <c r="N239" s="276"/>
      <c r="O239" s="282"/>
      <c r="P239" s="283"/>
      <c r="X239" s="281"/>
      <c r="Y239" s="281"/>
      <c r="Z239" s="281"/>
      <c r="AA239" s="281"/>
      <c r="AB239" s="281"/>
      <c r="AC239" s="281"/>
      <c r="AD239" s="281"/>
      <c r="AE239" s="281"/>
      <c r="AF239" s="281"/>
      <c r="AG239" s="281"/>
      <c r="AH239" s="281"/>
      <c r="AI239" s="281"/>
      <c r="AJ239" s="281"/>
      <c r="AK239" s="281"/>
      <c r="AL239" s="281"/>
      <c r="AM239" s="281"/>
      <c r="AN239" s="281"/>
    </row>
    <row r="240" spans="2:40" ht="15.75" customHeight="1" x14ac:dyDescent="0.25">
      <c r="B240" s="281"/>
      <c r="C240" s="281"/>
      <c r="D240" s="281"/>
      <c r="E240" s="281"/>
      <c r="F240" s="281"/>
      <c r="G240" s="281"/>
      <c r="H240" s="281"/>
      <c r="I240" s="281"/>
      <c r="J240" s="281"/>
      <c r="K240" s="281"/>
      <c r="L240" s="276"/>
      <c r="M240" s="276"/>
      <c r="N240" s="276"/>
      <c r="O240" s="282"/>
      <c r="P240" s="283"/>
      <c r="X240" s="281"/>
      <c r="Y240" s="281"/>
      <c r="Z240" s="281"/>
      <c r="AA240" s="281"/>
      <c r="AB240" s="281"/>
      <c r="AC240" s="281"/>
      <c r="AD240" s="281"/>
      <c r="AE240" s="281"/>
      <c r="AF240" s="281"/>
      <c r="AG240" s="281"/>
      <c r="AH240" s="281"/>
      <c r="AI240" s="281"/>
      <c r="AJ240" s="281"/>
      <c r="AK240" s="281"/>
      <c r="AL240" s="281"/>
      <c r="AM240" s="281"/>
      <c r="AN240" s="281"/>
    </row>
    <row r="241" spans="2:40" ht="15.75" customHeight="1" x14ac:dyDescent="0.25">
      <c r="B241" s="281"/>
      <c r="C241" s="281"/>
      <c r="D241" s="281"/>
      <c r="E241" s="281"/>
      <c r="F241" s="281"/>
      <c r="G241" s="281"/>
      <c r="H241" s="281"/>
      <c r="I241" s="281"/>
      <c r="J241" s="281"/>
      <c r="K241" s="281"/>
      <c r="L241" s="276"/>
      <c r="M241" s="276"/>
      <c r="N241" s="276"/>
      <c r="O241" s="282"/>
      <c r="P241" s="283"/>
      <c r="X241" s="281"/>
      <c r="Y241" s="281"/>
      <c r="Z241" s="281"/>
      <c r="AA241" s="281"/>
      <c r="AB241" s="281"/>
      <c r="AC241" s="281"/>
      <c r="AD241" s="281"/>
      <c r="AE241" s="281"/>
      <c r="AF241" s="281"/>
      <c r="AG241" s="281"/>
      <c r="AH241" s="281"/>
      <c r="AI241" s="281"/>
      <c r="AJ241" s="281"/>
      <c r="AK241" s="281"/>
      <c r="AL241" s="281"/>
      <c r="AM241" s="281"/>
      <c r="AN241" s="281"/>
    </row>
    <row r="242" spans="2:40" ht="15.75" customHeight="1" x14ac:dyDescent="0.25">
      <c r="B242" s="281"/>
      <c r="C242" s="281"/>
      <c r="D242" s="281"/>
      <c r="E242" s="281"/>
      <c r="F242" s="281"/>
      <c r="G242" s="281"/>
      <c r="H242" s="281"/>
      <c r="I242" s="281"/>
      <c r="J242" s="281"/>
      <c r="K242" s="281"/>
      <c r="L242" s="276"/>
      <c r="M242" s="276"/>
      <c r="N242" s="276"/>
      <c r="O242" s="282"/>
      <c r="P242" s="283"/>
      <c r="X242" s="281"/>
      <c r="Y242" s="281"/>
      <c r="Z242" s="281"/>
      <c r="AA242" s="281"/>
      <c r="AB242" s="281"/>
      <c r="AC242" s="281"/>
      <c r="AD242" s="281"/>
      <c r="AE242" s="281"/>
      <c r="AF242" s="281"/>
      <c r="AG242" s="281"/>
      <c r="AH242" s="281"/>
      <c r="AI242" s="281"/>
      <c r="AJ242" s="281"/>
      <c r="AK242" s="281"/>
      <c r="AL242" s="281"/>
      <c r="AM242" s="281"/>
      <c r="AN242" s="281"/>
    </row>
    <row r="243" spans="2:40" ht="15.75" customHeight="1" x14ac:dyDescent="0.25">
      <c r="B243" s="281"/>
      <c r="C243" s="281"/>
      <c r="D243" s="281"/>
      <c r="E243" s="281"/>
      <c r="F243" s="281"/>
      <c r="G243" s="281"/>
      <c r="H243" s="281"/>
      <c r="I243" s="281"/>
      <c r="J243" s="281"/>
      <c r="K243" s="281"/>
      <c r="L243" s="276"/>
      <c r="M243" s="276"/>
      <c r="N243" s="276"/>
      <c r="O243" s="282"/>
      <c r="P243" s="283"/>
      <c r="X243" s="281"/>
      <c r="Y243" s="281"/>
      <c r="Z243" s="281"/>
      <c r="AA243" s="281"/>
      <c r="AB243" s="281"/>
      <c r="AC243" s="281"/>
      <c r="AD243" s="281"/>
      <c r="AE243" s="281"/>
      <c r="AF243" s="281"/>
      <c r="AG243" s="281"/>
      <c r="AH243" s="281"/>
      <c r="AI243" s="281"/>
      <c r="AJ243" s="281"/>
      <c r="AK243" s="281"/>
      <c r="AL243" s="281"/>
      <c r="AM243" s="281"/>
      <c r="AN243" s="281"/>
    </row>
    <row r="244" spans="2:40" ht="15.75" customHeight="1" x14ac:dyDescent="0.25">
      <c r="B244" s="281"/>
      <c r="C244" s="281"/>
      <c r="D244" s="281"/>
      <c r="E244" s="281"/>
      <c r="F244" s="281"/>
      <c r="G244" s="281"/>
      <c r="H244" s="281"/>
      <c r="I244" s="281"/>
      <c r="J244" s="281"/>
      <c r="K244" s="281"/>
      <c r="L244" s="276"/>
      <c r="M244" s="276"/>
      <c r="N244" s="276"/>
      <c r="O244" s="282"/>
      <c r="P244" s="283"/>
      <c r="X244" s="281"/>
      <c r="Y244" s="281"/>
      <c r="Z244" s="281"/>
      <c r="AA244" s="281"/>
      <c r="AB244" s="281"/>
      <c r="AC244" s="281"/>
      <c r="AD244" s="281"/>
      <c r="AE244" s="281"/>
      <c r="AF244" s="281"/>
      <c r="AG244" s="281"/>
      <c r="AH244" s="281"/>
      <c r="AI244" s="281"/>
      <c r="AJ244" s="281"/>
      <c r="AK244" s="281"/>
      <c r="AL244" s="281"/>
      <c r="AM244" s="281"/>
      <c r="AN244" s="281"/>
    </row>
    <row r="245" spans="2:40" ht="15.75" customHeight="1" x14ac:dyDescent="0.25">
      <c r="B245" s="281"/>
      <c r="C245" s="281"/>
      <c r="D245" s="281"/>
      <c r="E245" s="281"/>
      <c r="F245" s="281"/>
      <c r="G245" s="281"/>
      <c r="H245" s="281"/>
      <c r="I245" s="281"/>
      <c r="J245" s="281"/>
      <c r="K245" s="281"/>
      <c r="L245" s="276"/>
      <c r="M245" s="276"/>
      <c r="N245" s="276"/>
      <c r="O245" s="282"/>
      <c r="P245" s="283"/>
      <c r="X245" s="281"/>
      <c r="Y245" s="281"/>
      <c r="Z245" s="281"/>
      <c r="AA245" s="281"/>
      <c r="AB245" s="281"/>
      <c r="AC245" s="281"/>
      <c r="AD245" s="281"/>
      <c r="AE245" s="281"/>
      <c r="AF245" s="281"/>
      <c r="AG245" s="281"/>
      <c r="AH245" s="281"/>
      <c r="AI245" s="281"/>
      <c r="AJ245" s="281"/>
      <c r="AK245" s="281"/>
      <c r="AL245" s="281"/>
      <c r="AM245" s="281"/>
      <c r="AN245" s="281"/>
    </row>
    <row r="246" spans="2:40" ht="15.75" customHeight="1" x14ac:dyDescent="0.25">
      <c r="B246" s="281"/>
      <c r="C246" s="281"/>
      <c r="D246" s="281"/>
      <c r="E246" s="281"/>
      <c r="F246" s="281"/>
      <c r="G246" s="281"/>
      <c r="H246" s="281"/>
      <c r="I246" s="281"/>
      <c r="J246" s="281"/>
      <c r="K246" s="281"/>
      <c r="L246" s="276"/>
      <c r="M246" s="276"/>
      <c r="N246" s="276"/>
      <c r="O246" s="282"/>
      <c r="P246" s="283"/>
      <c r="X246" s="281"/>
      <c r="Y246" s="281"/>
      <c r="Z246" s="281"/>
      <c r="AA246" s="281"/>
      <c r="AB246" s="281"/>
      <c r="AC246" s="281"/>
      <c r="AD246" s="281"/>
      <c r="AE246" s="281"/>
      <c r="AF246" s="281"/>
      <c r="AG246" s="281"/>
      <c r="AH246" s="281"/>
      <c r="AI246" s="281"/>
      <c r="AJ246" s="281"/>
      <c r="AK246" s="281"/>
      <c r="AL246" s="281"/>
      <c r="AM246" s="281"/>
      <c r="AN246" s="281"/>
    </row>
    <row r="247" spans="2:40" ht="15.75" customHeight="1" x14ac:dyDescent="0.25">
      <c r="B247" s="281"/>
      <c r="C247" s="281"/>
      <c r="D247" s="281"/>
      <c r="E247" s="281"/>
      <c r="F247" s="281"/>
      <c r="G247" s="281"/>
      <c r="H247" s="281"/>
      <c r="I247" s="281"/>
      <c r="J247" s="281"/>
      <c r="K247" s="281"/>
      <c r="L247" s="276"/>
      <c r="M247" s="276"/>
      <c r="N247" s="276"/>
      <c r="O247" s="282"/>
      <c r="P247" s="283"/>
      <c r="X247" s="281"/>
      <c r="Y247" s="281"/>
      <c r="Z247" s="281"/>
      <c r="AA247" s="281"/>
      <c r="AB247" s="281"/>
      <c r="AC247" s="281"/>
      <c r="AD247" s="281"/>
      <c r="AE247" s="281"/>
      <c r="AF247" s="281"/>
      <c r="AG247" s="281"/>
      <c r="AH247" s="281"/>
      <c r="AI247" s="281"/>
      <c r="AJ247" s="281"/>
      <c r="AK247" s="281"/>
      <c r="AL247" s="281"/>
      <c r="AM247" s="281"/>
      <c r="AN247" s="281"/>
    </row>
    <row r="248" spans="2:40" ht="15.75" customHeight="1" x14ac:dyDescent="0.25">
      <c r="B248" s="281"/>
      <c r="C248" s="281"/>
      <c r="D248" s="281"/>
      <c r="E248" s="281"/>
      <c r="F248" s="281"/>
      <c r="G248" s="281"/>
      <c r="H248" s="281"/>
      <c r="I248" s="281"/>
      <c r="J248" s="281"/>
      <c r="K248" s="281"/>
      <c r="L248" s="276"/>
      <c r="M248" s="276"/>
      <c r="N248" s="276"/>
      <c r="O248" s="282"/>
      <c r="P248" s="283"/>
      <c r="X248" s="281"/>
      <c r="Y248" s="281"/>
      <c r="Z248" s="281"/>
      <c r="AA248" s="281"/>
      <c r="AB248" s="281"/>
      <c r="AC248" s="281"/>
      <c r="AD248" s="281"/>
      <c r="AE248" s="281"/>
      <c r="AF248" s="281"/>
      <c r="AG248" s="281"/>
      <c r="AH248" s="281"/>
      <c r="AI248" s="281"/>
      <c r="AJ248" s="281"/>
      <c r="AK248" s="281"/>
      <c r="AL248" s="281"/>
      <c r="AM248" s="281"/>
      <c r="AN248" s="281"/>
    </row>
    <row r="249" spans="2:40" ht="15.75" customHeight="1" x14ac:dyDescent="0.25">
      <c r="B249" s="281"/>
      <c r="C249" s="281"/>
      <c r="D249" s="281"/>
      <c r="E249" s="281"/>
      <c r="F249" s="281"/>
      <c r="G249" s="281"/>
      <c r="H249" s="281"/>
      <c r="I249" s="281"/>
      <c r="J249" s="281"/>
      <c r="K249" s="281"/>
      <c r="L249" s="276"/>
      <c r="M249" s="276"/>
      <c r="N249" s="276"/>
      <c r="O249" s="282"/>
      <c r="P249" s="283"/>
      <c r="X249" s="281"/>
      <c r="Y249" s="281"/>
      <c r="Z249" s="281"/>
      <c r="AA249" s="281"/>
      <c r="AB249" s="281"/>
      <c r="AC249" s="281"/>
      <c r="AD249" s="281"/>
      <c r="AE249" s="281"/>
      <c r="AF249" s="281"/>
      <c r="AG249" s="281"/>
      <c r="AH249" s="281"/>
      <c r="AI249" s="281"/>
      <c r="AJ249" s="281"/>
      <c r="AK249" s="281"/>
      <c r="AL249" s="281"/>
      <c r="AM249" s="281"/>
      <c r="AN249" s="281"/>
    </row>
    <row r="250" spans="2:40" ht="15.75" customHeight="1" x14ac:dyDescent="0.25">
      <c r="B250" s="281"/>
      <c r="C250" s="281"/>
      <c r="D250" s="281"/>
      <c r="E250" s="281"/>
      <c r="F250" s="281"/>
      <c r="G250" s="281"/>
      <c r="H250" s="281"/>
      <c r="I250" s="281"/>
      <c r="J250" s="281"/>
      <c r="K250" s="281"/>
      <c r="L250" s="276"/>
      <c r="M250" s="276"/>
      <c r="N250" s="276"/>
      <c r="O250" s="282"/>
      <c r="P250" s="283"/>
      <c r="X250" s="281"/>
      <c r="Y250" s="281"/>
      <c r="Z250" s="281"/>
      <c r="AA250" s="281"/>
      <c r="AB250" s="281"/>
      <c r="AC250" s="281"/>
      <c r="AD250" s="281"/>
      <c r="AE250" s="281"/>
      <c r="AF250" s="281"/>
      <c r="AG250" s="281"/>
      <c r="AH250" s="281"/>
      <c r="AI250" s="281"/>
      <c r="AJ250" s="281"/>
      <c r="AK250" s="281"/>
      <c r="AL250" s="281"/>
      <c r="AM250" s="281"/>
      <c r="AN250" s="281"/>
    </row>
    <row r="251" spans="2:40" ht="15.75" customHeight="1" x14ac:dyDescent="0.25">
      <c r="B251" s="281"/>
      <c r="C251" s="281"/>
      <c r="D251" s="281"/>
      <c r="E251" s="281"/>
      <c r="F251" s="281"/>
      <c r="G251" s="281"/>
      <c r="H251" s="281"/>
      <c r="I251" s="281"/>
      <c r="J251" s="281"/>
      <c r="K251" s="281"/>
      <c r="L251" s="276"/>
      <c r="M251" s="276"/>
      <c r="N251" s="276"/>
      <c r="O251" s="282"/>
      <c r="P251" s="283"/>
      <c r="X251" s="281"/>
      <c r="Y251" s="281"/>
      <c r="Z251" s="281"/>
      <c r="AA251" s="281"/>
      <c r="AB251" s="281"/>
      <c r="AC251" s="281"/>
      <c r="AD251" s="281"/>
      <c r="AE251" s="281"/>
      <c r="AF251" s="281"/>
      <c r="AG251" s="281"/>
      <c r="AH251" s="281"/>
      <c r="AI251" s="281"/>
      <c r="AJ251" s="281"/>
      <c r="AK251" s="281"/>
      <c r="AL251" s="281"/>
      <c r="AM251" s="281"/>
      <c r="AN251" s="281"/>
    </row>
    <row r="252" spans="2:40" ht="15.75" customHeight="1" x14ac:dyDescent="0.25">
      <c r="B252" s="281"/>
      <c r="C252" s="281"/>
      <c r="D252" s="281"/>
      <c r="E252" s="281"/>
      <c r="F252" s="281"/>
      <c r="G252" s="281"/>
      <c r="H252" s="281"/>
      <c r="I252" s="281"/>
      <c r="J252" s="281"/>
      <c r="K252" s="281"/>
      <c r="L252" s="276"/>
      <c r="M252" s="276"/>
      <c r="N252" s="276"/>
      <c r="O252" s="282"/>
      <c r="P252" s="283"/>
      <c r="X252" s="281"/>
      <c r="Y252" s="281"/>
      <c r="Z252" s="281"/>
      <c r="AA252" s="281"/>
      <c r="AB252" s="281"/>
      <c r="AC252" s="281"/>
      <c r="AD252" s="281"/>
      <c r="AE252" s="281"/>
      <c r="AF252" s="281"/>
      <c r="AG252" s="281"/>
      <c r="AH252" s="281"/>
      <c r="AI252" s="281"/>
      <c r="AJ252" s="281"/>
      <c r="AK252" s="281"/>
      <c r="AL252" s="281"/>
      <c r="AM252" s="281"/>
      <c r="AN252" s="281"/>
    </row>
    <row r="253" spans="2:40" ht="15.75" customHeight="1" x14ac:dyDescent="0.25">
      <c r="B253" s="281"/>
      <c r="C253" s="281"/>
      <c r="D253" s="281"/>
      <c r="E253" s="281"/>
      <c r="F253" s="281"/>
      <c r="G253" s="281"/>
      <c r="H253" s="281"/>
      <c r="I253" s="281"/>
      <c r="J253" s="281"/>
      <c r="K253" s="281"/>
      <c r="L253" s="276"/>
      <c r="M253" s="276"/>
      <c r="N253" s="276"/>
      <c r="O253" s="282"/>
      <c r="P253" s="283"/>
      <c r="X253" s="281"/>
      <c r="Y253" s="281"/>
      <c r="Z253" s="281"/>
      <c r="AA253" s="281"/>
      <c r="AB253" s="281"/>
      <c r="AC253" s="281"/>
      <c r="AD253" s="281"/>
      <c r="AE253" s="281"/>
      <c r="AF253" s="281"/>
      <c r="AG253" s="281"/>
      <c r="AH253" s="281"/>
      <c r="AI253" s="281"/>
      <c r="AJ253" s="281"/>
      <c r="AK253" s="281"/>
      <c r="AL253" s="281"/>
      <c r="AM253" s="281"/>
      <c r="AN253" s="281"/>
    </row>
    <row r="254" spans="2:40" ht="15.75" customHeight="1" x14ac:dyDescent="0.25">
      <c r="B254" s="281"/>
      <c r="C254" s="281"/>
      <c r="D254" s="281"/>
      <c r="E254" s="281"/>
      <c r="F254" s="281"/>
      <c r="G254" s="281"/>
      <c r="H254" s="281"/>
      <c r="I254" s="281"/>
      <c r="J254" s="281"/>
      <c r="K254" s="281"/>
      <c r="L254" s="276"/>
      <c r="M254" s="276"/>
      <c r="N254" s="276"/>
      <c r="O254" s="282"/>
      <c r="P254" s="283"/>
      <c r="X254" s="281"/>
      <c r="Y254" s="281"/>
      <c r="Z254" s="281"/>
      <c r="AA254" s="281"/>
      <c r="AB254" s="281"/>
      <c r="AC254" s="281"/>
      <c r="AD254" s="281"/>
      <c r="AE254" s="281"/>
      <c r="AF254" s="281"/>
      <c r="AG254" s="281"/>
      <c r="AH254" s="281"/>
      <c r="AI254" s="281"/>
      <c r="AJ254" s="281"/>
      <c r="AK254" s="281"/>
      <c r="AL254" s="281"/>
      <c r="AM254" s="281"/>
      <c r="AN254" s="281"/>
    </row>
    <row r="255" spans="2:40" ht="15.75" customHeight="1" x14ac:dyDescent="0.25">
      <c r="B255" s="281"/>
      <c r="C255" s="281"/>
      <c r="D255" s="281"/>
      <c r="E255" s="281"/>
      <c r="F255" s="281"/>
      <c r="G255" s="281"/>
      <c r="H255" s="281"/>
      <c r="I255" s="281"/>
      <c r="J255" s="281"/>
      <c r="K255" s="281"/>
      <c r="L255" s="276"/>
      <c r="M255" s="276"/>
      <c r="N255" s="276"/>
      <c r="O255" s="282"/>
      <c r="P255" s="283"/>
      <c r="X255" s="281"/>
      <c r="Y255" s="281"/>
      <c r="Z255" s="281"/>
      <c r="AA255" s="281"/>
      <c r="AB255" s="281"/>
      <c r="AC255" s="281"/>
      <c r="AD255" s="281"/>
      <c r="AE255" s="281"/>
      <c r="AF255" s="281"/>
      <c r="AG255" s="281"/>
      <c r="AH255" s="281"/>
      <c r="AI255" s="281"/>
      <c r="AJ255" s="281"/>
      <c r="AK255" s="281"/>
      <c r="AL255" s="281"/>
      <c r="AM255" s="281"/>
      <c r="AN255" s="281"/>
    </row>
    <row r="256" spans="2:40" ht="15.75" customHeight="1" x14ac:dyDescent="0.25">
      <c r="B256" s="281"/>
      <c r="C256" s="281"/>
      <c r="D256" s="281"/>
      <c r="E256" s="281"/>
      <c r="F256" s="281"/>
      <c r="G256" s="281"/>
      <c r="H256" s="281"/>
      <c r="I256" s="281"/>
      <c r="J256" s="281"/>
      <c r="K256" s="281"/>
      <c r="L256" s="276"/>
      <c r="M256" s="276"/>
      <c r="N256" s="276"/>
      <c r="O256" s="282"/>
      <c r="P256" s="283"/>
      <c r="X256" s="281"/>
      <c r="Y256" s="281"/>
      <c r="Z256" s="281"/>
      <c r="AA256" s="281"/>
      <c r="AB256" s="281"/>
      <c r="AC256" s="281"/>
      <c r="AD256" s="281"/>
      <c r="AE256" s="281"/>
      <c r="AF256" s="281"/>
      <c r="AG256" s="281"/>
      <c r="AH256" s="281"/>
      <c r="AI256" s="281"/>
      <c r="AJ256" s="281"/>
      <c r="AK256" s="281"/>
      <c r="AL256" s="281"/>
      <c r="AM256" s="281"/>
      <c r="AN256" s="281"/>
    </row>
    <row r="257" spans="2:40" ht="15.75" customHeight="1" x14ac:dyDescent="0.25">
      <c r="B257" s="281"/>
      <c r="C257" s="281"/>
      <c r="D257" s="281"/>
      <c r="E257" s="281"/>
      <c r="F257" s="281"/>
      <c r="G257" s="281"/>
      <c r="H257" s="281"/>
      <c r="I257" s="281"/>
      <c r="J257" s="281"/>
      <c r="K257" s="281"/>
      <c r="L257" s="276"/>
      <c r="M257" s="276"/>
      <c r="N257" s="276"/>
      <c r="O257" s="282"/>
      <c r="P257" s="283"/>
      <c r="X257" s="281"/>
      <c r="Y257" s="281"/>
      <c r="Z257" s="281"/>
      <c r="AA257" s="281"/>
      <c r="AB257" s="281"/>
      <c r="AC257" s="281"/>
      <c r="AD257" s="281"/>
      <c r="AE257" s="281"/>
      <c r="AF257" s="281"/>
      <c r="AG257" s="281"/>
      <c r="AH257" s="281"/>
      <c r="AI257" s="281"/>
      <c r="AJ257" s="281"/>
      <c r="AK257" s="281"/>
      <c r="AL257" s="281"/>
      <c r="AM257" s="281"/>
      <c r="AN257" s="281"/>
    </row>
    <row r="258" spans="2:40" ht="15.75" customHeight="1" x14ac:dyDescent="0.25">
      <c r="B258" s="281"/>
      <c r="C258" s="281"/>
      <c r="D258" s="281"/>
      <c r="E258" s="281"/>
      <c r="F258" s="281"/>
      <c r="G258" s="281"/>
      <c r="H258" s="281"/>
      <c r="I258" s="281"/>
      <c r="J258" s="281"/>
      <c r="K258" s="281"/>
      <c r="L258" s="276"/>
      <c r="M258" s="276"/>
      <c r="N258" s="276"/>
      <c r="O258" s="282"/>
      <c r="P258" s="283"/>
      <c r="X258" s="281"/>
      <c r="Y258" s="281"/>
      <c r="Z258" s="281"/>
      <c r="AA258" s="281"/>
      <c r="AB258" s="281"/>
      <c r="AC258" s="281"/>
      <c r="AD258" s="281"/>
      <c r="AE258" s="281"/>
      <c r="AF258" s="281"/>
      <c r="AG258" s="281"/>
      <c r="AH258" s="281"/>
      <c r="AI258" s="281"/>
      <c r="AJ258" s="281"/>
      <c r="AK258" s="281"/>
      <c r="AL258" s="281"/>
      <c r="AM258" s="281"/>
      <c r="AN258" s="281"/>
    </row>
    <row r="259" spans="2:40" ht="15.75" customHeight="1" x14ac:dyDescent="0.25">
      <c r="B259" s="281"/>
      <c r="C259" s="281"/>
      <c r="D259" s="281"/>
      <c r="E259" s="281"/>
      <c r="F259" s="281"/>
      <c r="G259" s="281"/>
      <c r="H259" s="281"/>
      <c r="I259" s="281"/>
      <c r="J259" s="281"/>
      <c r="K259" s="281"/>
      <c r="L259" s="276"/>
      <c r="M259" s="276"/>
      <c r="N259" s="276"/>
      <c r="O259" s="282"/>
      <c r="P259" s="283"/>
      <c r="X259" s="281"/>
      <c r="Y259" s="281"/>
      <c r="Z259" s="281"/>
      <c r="AA259" s="281"/>
      <c r="AB259" s="281"/>
      <c r="AC259" s="281"/>
      <c r="AD259" s="281"/>
      <c r="AE259" s="281"/>
      <c r="AF259" s="281"/>
      <c r="AG259" s="281"/>
      <c r="AH259" s="281"/>
      <c r="AI259" s="281"/>
      <c r="AJ259" s="281"/>
      <c r="AK259" s="281"/>
      <c r="AL259" s="281"/>
      <c r="AM259" s="281"/>
      <c r="AN259" s="281"/>
    </row>
    <row r="260" spans="2:40" ht="15.75" customHeight="1" x14ac:dyDescent="0.25">
      <c r="B260" s="281"/>
      <c r="C260" s="281"/>
      <c r="D260" s="281"/>
      <c r="E260" s="281"/>
      <c r="F260" s="281"/>
      <c r="G260" s="281"/>
      <c r="H260" s="281"/>
      <c r="I260" s="281"/>
      <c r="J260" s="281"/>
      <c r="K260" s="281"/>
      <c r="L260" s="276"/>
      <c r="M260" s="276"/>
      <c r="N260" s="276"/>
      <c r="O260" s="282"/>
      <c r="P260" s="283"/>
      <c r="X260" s="281"/>
      <c r="Y260" s="281"/>
      <c r="Z260" s="281"/>
      <c r="AA260" s="281"/>
      <c r="AB260" s="281"/>
      <c r="AC260" s="281"/>
      <c r="AD260" s="281"/>
      <c r="AE260" s="281"/>
      <c r="AF260" s="281"/>
      <c r="AG260" s="281"/>
      <c r="AH260" s="281"/>
      <c r="AI260" s="281"/>
      <c r="AJ260" s="281"/>
      <c r="AK260" s="281"/>
      <c r="AL260" s="281"/>
      <c r="AM260" s="281"/>
      <c r="AN260" s="281"/>
    </row>
    <row r="261" spans="2:40" ht="15.75" customHeight="1" x14ac:dyDescent="0.25">
      <c r="B261" s="281"/>
      <c r="C261" s="281"/>
      <c r="D261" s="281"/>
      <c r="E261" s="281"/>
      <c r="F261" s="281"/>
      <c r="G261" s="281"/>
      <c r="H261" s="281"/>
      <c r="I261" s="281"/>
      <c r="J261" s="281"/>
      <c r="K261" s="281"/>
      <c r="L261" s="276"/>
      <c r="M261" s="276"/>
      <c r="N261" s="276"/>
      <c r="O261" s="282"/>
      <c r="P261" s="283"/>
      <c r="X261" s="281"/>
      <c r="Y261" s="281"/>
      <c r="Z261" s="281"/>
      <c r="AA261" s="281"/>
      <c r="AB261" s="281"/>
      <c r="AC261" s="281"/>
      <c r="AD261" s="281"/>
      <c r="AE261" s="281"/>
      <c r="AF261" s="281"/>
      <c r="AG261" s="281"/>
      <c r="AH261" s="281"/>
      <c r="AI261" s="281"/>
      <c r="AJ261" s="281"/>
      <c r="AK261" s="281"/>
      <c r="AL261" s="281"/>
      <c r="AM261" s="281"/>
      <c r="AN261" s="281"/>
    </row>
    <row r="262" spans="2:40" ht="15.75" customHeight="1" x14ac:dyDescent="0.25">
      <c r="B262" s="281"/>
      <c r="C262" s="281"/>
      <c r="D262" s="281"/>
      <c r="E262" s="281"/>
      <c r="F262" s="281"/>
      <c r="G262" s="281"/>
      <c r="H262" s="281"/>
      <c r="I262" s="281"/>
      <c r="J262" s="281"/>
      <c r="K262" s="281"/>
      <c r="L262" s="276"/>
      <c r="M262" s="276"/>
      <c r="N262" s="276"/>
      <c r="O262" s="282"/>
      <c r="P262" s="283"/>
      <c r="X262" s="281"/>
      <c r="Y262" s="281"/>
      <c r="Z262" s="281"/>
      <c r="AA262" s="281"/>
      <c r="AB262" s="281"/>
      <c r="AC262" s="281"/>
      <c r="AD262" s="281"/>
      <c r="AE262" s="281"/>
      <c r="AF262" s="281"/>
      <c r="AG262" s="281"/>
      <c r="AH262" s="281"/>
      <c r="AI262" s="281"/>
      <c r="AJ262" s="281"/>
      <c r="AK262" s="281"/>
      <c r="AL262" s="281"/>
      <c r="AM262" s="281"/>
      <c r="AN262" s="281"/>
    </row>
    <row r="263" spans="2:40" ht="15.75" customHeight="1" x14ac:dyDescent="0.25">
      <c r="B263" s="281"/>
      <c r="C263" s="281"/>
      <c r="D263" s="281"/>
      <c r="E263" s="281"/>
      <c r="F263" s="281"/>
      <c r="G263" s="281"/>
      <c r="H263" s="281"/>
      <c r="I263" s="281"/>
      <c r="J263" s="281"/>
      <c r="K263" s="281"/>
      <c r="L263" s="276"/>
      <c r="M263" s="276"/>
      <c r="N263" s="276"/>
      <c r="O263" s="282"/>
      <c r="P263" s="283"/>
      <c r="X263" s="281"/>
      <c r="Y263" s="281"/>
      <c r="Z263" s="281"/>
      <c r="AA263" s="281"/>
      <c r="AB263" s="281"/>
      <c r="AC263" s="281"/>
      <c r="AD263" s="281"/>
      <c r="AE263" s="281"/>
      <c r="AF263" s="281"/>
      <c r="AG263" s="281"/>
      <c r="AH263" s="281"/>
      <c r="AI263" s="281"/>
      <c r="AJ263" s="281"/>
      <c r="AK263" s="281"/>
      <c r="AL263" s="281"/>
      <c r="AM263" s="281"/>
      <c r="AN263" s="281"/>
    </row>
    <row r="264" spans="2:40" ht="15.75" customHeight="1" x14ac:dyDescent="0.25">
      <c r="B264" s="281"/>
      <c r="C264" s="281"/>
      <c r="D264" s="281"/>
      <c r="E264" s="281"/>
      <c r="F264" s="281"/>
      <c r="G264" s="281"/>
      <c r="H264" s="281"/>
      <c r="I264" s="281"/>
      <c r="J264" s="281"/>
      <c r="K264" s="281"/>
      <c r="L264" s="276"/>
      <c r="M264" s="276"/>
      <c r="N264" s="276"/>
      <c r="O264" s="282"/>
      <c r="P264" s="283"/>
      <c r="X264" s="281"/>
      <c r="Y264" s="281"/>
      <c r="Z264" s="281"/>
      <c r="AA264" s="281"/>
      <c r="AB264" s="281"/>
      <c r="AC264" s="281"/>
      <c r="AD264" s="281"/>
      <c r="AE264" s="281"/>
      <c r="AF264" s="281"/>
      <c r="AG264" s="281"/>
      <c r="AH264" s="281"/>
      <c r="AI264" s="281"/>
      <c r="AJ264" s="281"/>
      <c r="AK264" s="281"/>
      <c r="AL264" s="281"/>
      <c r="AM264" s="281"/>
      <c r="AN264" s="281"/>
    </row>
    <row r="265" spans="2:40" ht="15.75" customHeight="1" x14ac:dyDescent="0.25">
      <c r="B265" s="281"/>
      <c r="C265" s="281"/>
      <c r="D265" s="281"/>
      <c r="E265" s="281"/>
      <c r="F265" s="281"/>
      <c r="G265" s="281"/>
      <c r="H265" s="281"/>
      <c r="I265" s="281"/>
      <c r="J265" s="281"/>
      <c r="K265" s="281"/>
      <c r="L265" s="276"/>
      <c r="M265" s="276"/>
      <c r="N265" s="276"/>
      <c r="O265" s="282"/>
      <c r="P265" s="283"/>
      <c r="X265" s="281"/>
      <c r="Y265" s="281"/>
      <c r="Z265" s="281"/>
      <c r="AA265" s="281"/>
      <c r="AB265" s="281"/>
      <c r="AC265" s="281"/>
      <c r="AD265" s="281"/>
      <c r="AE265" s="281"/>
      <c r="AF265" s="281"/>
      <c r="AG265" s="281"/>
      <c r="AH265" s="281"/>
      <c r="AI265" s="281"/>
      <c r="AJ265" s="281"/>
      <c r="AK265" s="281"/>
      <c r="AL265" s="281"/>
      <c r="AM265" s="281"/>
      <c r="AN265" s="281"/>
    </row>
    <row r="266" spans="2:40" ht="15.75" customHeight="1" x14ac:dyDescent="0.25">
      <c r="B266" s="281"/>
      <c r="C266" s="281"/>
      <c r="D266" s="281"/>
      <c r="E266" s="281"/>
      <c r="F266" s="281"/>
      <c r="G266" s="281"/>
      <c r="H266" s="281"/>
      <c r="I266" s="281"/>
      <c r="J266" s="281"/>
      <c r="K266" s="281"/>
      <c r="L266" s="276"/>
      <c r="M266" s="276"/>
      <c r="N266" s="276"/>
      <c r="O266" s="282"/>
      <c r="P266" s="283"/>
      <c r="X266" s="281"/>
      <c r="Y266" s="281"/>
      <c r="Z266" s="281"/>
      <c r="AA266" s="281"/>
      <c r="AB266" s="281"/>
      <c r="AC266" s="281"/>
      <c r="AD266" s="281"/>
      <c r="AE266" s="281"/>
      <c r="AF266" s="281"/>
      <c r="AG266" s="281"/>
      <c r="AH266" s="281"/>
      <c r="AI266" s="281"/>
      <c r="AJ266" s="281"/>
      <c r="AK266" s="281"/>
      <c r="AL266" s="281"/>
      <c r="AM266" s="281"/>
      <c r="AN266" s="281"/>
    </row>
    <row r="267" spans="2:40" ht="15.75" customHeight="1" x14ac:dyDescent="0.25">
      <c r="B267" s="281"/>
      <c r="C267" s="281"/>
      <c r="D267" s="281"/>
      <c r="E267" s="281"/>
      <c r="F267" s="281"/>
      <c r="G267" s="281"/>
      <c r="H267" s="281"/>
      <c r="I267" s="281"/>
      <c r="J267" s="281"/>
      <c r="K267" s="281"/>
      <c r="L267" s="276"/>
      <c r="M267" s="276"/>
      <c r="N267" s="276"/>
      <c r="O267" s="282"/>
      <c r="P267" s="283"/>
      <c r="W267" s="284"/>
      <c r="X267" s="281"/>
      <c r="Y267" s="281"/>
      <c r="Z267" s="281"/>
      <c r="AA267" s="281"/>
      <c r="AB267" s="281"/>
      <c r="AC267" s="281"/>
      <c r="AD267" s="281"/>
      <c r="AE267" s="281"/>
      <c r="AF267" s="281"/>
      <c r="AG267" s="281"/>
      <c r="AH267" s="281"/>
      <c r="AI267" s="281"/>
      <c r="AJ267" s="281"/>
      <c r="AK267" s="281"/>
      <c r="AL267" s="281"/>
      <c r="AM267" s="281"/>
      <c r="AN267" s="281"/>
    </row>
    <row r="268" spans="2:40" ht="15.75" customHeight="1" x14ac:dyDescent="0.25">
      <c r="B268" s="281"/>
      <c r="C268" s="281"/>
      <c r="D268" s="281"/>
      <c r="E268" s="281"/>
      <c r="F268" s="281"/>
      <c r="G268" s="281"/>
      <c r="H268" s="281"/>
      <c r="I268" s="281"/>
      <c r="J268" s="281"/>
      <c r="K268" s="281"/>
      <c r="L268" s="276"/>
      <c r="M268" s="276"/>
      <c r="N268" s="276"/>
      <c r="O268" s="282"/>
      <c r="P268" s="283"/>
      <c r="W268" s="284"/>
      <c r="X268" s="281"/>
      <c r="Y268" s="281"/>
      <c r="Z268" s="281"/>
      <c r="AA268" s="281"/>
      <c r="AB268" s="281"/>
      <c r="AC268" s="281"/>
      <c r="AD268" s="281"/>
      <c r="AE268" s="281"/>
      <c r="AF268" s="281"/>
      <c r="AG268" s="281"/>
      <c r="AH268" s="281"/>
      <c r="AI268" s="281"/>
      <c r="AJ268" s="281"/>
      <c r="AK268" s="281"/>
      <c r="AL268" s="281"/>
      <c r="AM268" s="281"/>
      <c r="AN268" s="281"/>
    </row>
    <row r="269" spans="2:40" ht="15.75" customHeight="1" x14ac:dyDescent="0.25">
      <c r="B269" s="281"/>
      <c r="C269" s="281"/>
      <c r="D269" s="281"/>
      <c r="E269" s="281"/>
      <c r="F269" s="281"/>
      <c r="G269" s="281"/>
      <c r="H269" s="281"/>
      <c r="I269" s="281"/>
      <c r="J269" s="281"/>
      <c r="K269" s="281"/>
      <c r="L269" s="276"/>
      <c r="M269" s="276"/>
      <c r="N269" s="276"/>
      <c r="O269" s="282"/>
      <c r="P269" s="283"/>
      <c r="Q269" s="284"/>
      <c r="R269" s="121"/>
      <c r="S269" s="281"/>
      <c r="T269" s="281"/>
      <c r="U269" s="281"/>
      <c r="V269" s="281"/>
      <c r="W269" s="284"/>
      <c r="X269" s="281"/>
      <c r="Y269" s="281"/>
      <c r="Z269" s="281"/>
      <c r="AA269" s="281"/>
      <c r="AB269" s="281"/>
      <c r="AC269" s="281"/>
      <c r="AD269" s="281"/>
      <c r="AE269" s="281"/>
      <c r="AF269" s="281"/>
      <c r="AG269" s="281"/>
      <c r="AH269" s="281"/>
      <c r="AI269" s="281"/>
      <c r="AJ269" s="281"/>
      <c r="AK269" s="281"/>
      <c r="AL269" s="281"/>
      <c r="AM269" s="281"/>
      <c r="AN269" s="281"/>
    </row>
    <row r="270" spans="2:40" ht="15.75" customHeight="1" x14ac:dyDescent="0.25">
      <c r="B270" s="281"/>
      <c r="C270" s="281"/>
      <c r="D270" s="281"/>
      <c r="E270" s="281"/>
      <c r="F270" s="281"/>
      <c r="G270" s="281"/>
      <c r="H270" s="281"/>
      <c r="I270" s="281"/>
      <c r="J270" s="281"/>
      <c r="K270" s="281"/>
      <c r="L270" s="276"/>
      <c r="M270" s="276"/>
      <c r="N270" s="276"/>
      <c r="O270" s="282"/>
      <c r="P270" s="283"/>
      <c r="Q270" s="284"/>
      <c r="R270" s="121"/>
      <c r="S270" s="281"/>
      <c r="T270" s="281"/>
      <c r="U270" s="281"/>
      <c r="V270" s="281"/>
      <c r="W270" s="284"/>
      <c r="X270" s="281"/>
      <c r="Y270" s="281"/>
      <c r="Z270" s="281"/>
      <c r="AA270" s="281"/>
      <c r="AB270" s="281"/>
      <c r="AC270" s="281"/>
      <c r="AD270" s="281"/>
      <c r="AE270" s="281"/>
      <c r="AF270" s="281"/>
      <c r="AG270" s="281"/>
      <c r="AH270" s="281"/>
      <c r="AI270" s="281"/>
      <c r="AJ270" s="281"/>
      <c r="AK270" s="281"/>
      <c r="AL270" s="281"/>
      <c r="AM270" s="281"/>
      <c r="AN270" s="281"/>
    </row>
    <row r="271" spans="2:40" ht="15.75" customHeight="1" x14ac:dyDescent="0.25">
      <c r="B271" s="281"/>
      <c r="C271" s="281"/>
      <c r="D271" s="281"/>
      <c r="E271" s="281"/>
      <c r="F271" s="281"/>
      <c r="G271" s="281"/>
      <c r="H271" s="281"/>
      <c r="I271" s="281"/>
      <c r="J271" s="281"/>
      <c r="K271" s="281"/>
      <c r="L271" s="276"/>
      <c r="M271" s="276"/>
      <c r="N271" s="276"/>
      <c r="O271" s="282"/>
      <c r="P271" s="283"/>
      <c r="Q271" s="284"/>
      <c r="R271" s="121"/>
      <c r="S271" s="281"/>
      <c r="T271" s="281"/>
      <c r="U271" s="281"/>
      <c r="V271" s="281"/>
      <c r="W271" s="284"/>
      <c r="X271" s="281"/>
      <c r="Y271" s="281"/>
      <c r="Z271" s="281"/>
      <c r="AA271" s="281"/>
      <c r="AB271" s="281"/>
      <c r="AC271" s="281"/>
      <c r="AD271" s="281"/>
      <c r="AE271" s="281"/>
      <c r="AF271" s="281"/>
      <c r="AG271" s="281"/>
      <c r="AH271" s="281"/>
      <c r="AI271" s="281"/>
      <c r="AJ271" s="281"/>
      <c r="AK271" s="281"/>
      <c r="AL271" s="281"/>
      <c r="AM271" s="281"/>
      <c r="AN271" s="281"/>
    </row>
    <row r="272" spans="2:40" ht="15.75" customHeight="1" x14ac:dyDescent="0.25">
      <c r="B272" s="281"/>
      <c r="C272" s="281"/>
      <c r="D272" s="281"/>
      <c r="E272" s="281"/>
      <c r="F272" s="281"/>
      <c r="G272" s="281"/>
      <c r="H272" s="281"/>
      <c r="I272" s="281"/>
      <c r="J272" s="281"/>
      <c r="K272" s="281"/>
      <c r="L272" s="276"/>
      <c r="M272" s="276"/>
      <c r="N272" s="276"/>
      <c r="O272" s="282"/>
      <c r="P272" s="283"/>
      <c r="Q272" s="284"/>
      <c r="R272" s="121"/>
      <c r="S272" s="281"/>
      <c r="T272" s="281"/>
      <c r="U272" s="281"/>
      <c r="V272" s="281"/>
      <c r="W272" s="284"/>
      <c r="X272" s="281"/>
      <c r="Y272" s="281"/>
      <c r="Z272" s="281"/>
      <c r="AA272" s="281"/>
      <c r="AB272" s="281"/>
      <c r="AC272" s="281"/>
      <c r="AD272" s="281"/>
      <c r="AE272" s="281"/>
      <c r="AF272" s="281"/>
      <c r="AG272" s="281"/>
      <c r="AH272" s="281"/>
      <c r="AI272" s="281"/>
      <c r="AJ272" s="281"/>
      <c r="AK272" s="281"/>
      <c r="AL272" s="281"/>
      <c r="AM272" s="281"/>
      <c r="AN272" s="281"/>
    </row>
    <row r="273" spans="2:40" ht="15.75" customHeight="1" x14ac:dyDescent="0.25">
      <c r="B273" s="281"/>
      <c r="C273" s="281"/>
      <c r="D273" s="281"/>
      <c r="E273" s="281"/>
      <c r="F273" s="281"/>
      <c r="G273" s="281"/>
      <c r="H273" s="281"/>
      <c r="I273" s="281"/>
      <c r="J273" s="281"/>
      <c r="K273" s="281"/>
      <c r="L273" s="276"/>
      <c r="M273" s="276"/>
      <c r="N273" s="276"/>
      <c r="O273" s="282"/>
      <c r="P273" s="283"/>
      <c r="Q273" s="284"/>
      <c r="R273" s="121"/>
      <c r="S273" s="281"/>
      <c r="T273" s="281"/>
      <c r="U273" s="281"/>
      <c r="V273" s="281"/>
      <c r="W273" s="284"/>
      <c r="X273" s="281"/>
      <c r="Y273" s="281"/>
      <c r="Z273" s="281"/>
      <c r="AA273" s="281"/>
      <c r="AB273" s="281"/>
      <c r="AC273" s="281"/>
      <c r="AD273" s="281"/>
      <c r="AE273" s="281"/>
      <c r="AF273" s="281"/>
      <c r="AG273" s="281"/>
      <c r="AH273" s="281"/>
      <c r="AI273" s="281"/>
      <c r="AJ273" s="281"/>
      <c r="AK273" s="281"/>
      <c r="AL273" s="281"/>
      <c r="AM273" s="281"/>
      <c r="AN273" s="281"/>
    </row>
    <row r="274" spans="2:40" ht="15.75" customHeight="1" x14ac:dyDescent="0.25">
      <c r="B274" s="281"/>
      <c r="C274" s="281"/>
      <c r="D274" s="281"/>
      <c r="E274" s="281"/>
      <c r="F274" s="281"/>
      <c r="G274" s="281"/>
      <c r="H274" s="281"/>
      <c r="I274" s="281"/>
      <c r="J274" s="281"/>
      <c r="K274" s="281"/>
      <c r="L274" s="276"/>
      <c r="M274" s="276"/>
      <c r="N274" s="276"/>
      <c r="O274" s="282"/>
      <c r="P274" s="283"/>
      <c r="Q274" s="284"/>
      <c r="R274" s="121"/>
      <c r="S274" s="281"/>
      <c r="T274" s="281"/>
      <c r="U274" s="281"/>
      <c r="V274" s="281"/>
      <c r="W274" s="284"/>
      <c r="X274" s="281"/>
      <c r="Y274" s="281"/>
      <c r="Z274" s="281"/>
      <c r="AA274" s="281"/>
      <c r="AB274" s="281"/>
      <c r="AC274" s="281"/>
      <c r="AD274" s="281"/>
      <c r="AE274" s="281"/>
      <c r="AF274" s="281"/>
      <c r="AG274" s="281"/>
      <c r="AH274" s="281"/>
      <c r="AI274" s="281"/>
      <c r="AJ274" s="281"/>
      <c r="AK274" s="281"/>
      <c r="AL274" s="281"/>
      <c r="AM274" s="281"/>
      <c r="AN274" s="281"/>
    </row>
    <row r="275" spans="2:40" ht="15.75" customHeight="1" x14ac:dyDescent="0.25">
      <c r="B275" s="281"/>
      <c r="C275" s="281"/>
      <c r="D275" s="281"/>
      <c r="E275" s="281"/>
      <c r="F275" s="281"/>
      <c r="G275" s="281"/>
      <c r="H275" s="281"/>
      <c r="I275" s="281"/>
      <c r="J275" s="281"/>
      <c r="K275" s="281"/>
      <c r="L275" s="276"/>
      <c r="M275" s="276"/>
      <c r="N275" s="276"/>
      <c r="O275" s="282"/>
      <c r="P275" s="283"/>
      <c r="Q275" s="284"/>
      <c r="R275" s="121"/>
      <c r="S275" s="281"/>
      <c r="T275" s="281"/>
      <c r="U275" s="281"/>
      <c r="V275" s="281"/>
      <c r="W275" s="284"/>
      <c r="X275" s="281"/>
      <c r="Y275" s="281"/>
      <c r="Z275" s="281"/>
      <c r="AA275" s="281"/>
      <c r="AB275" s="281"/>
      <c r="AC275" s="281"/>
      <c r="AD275" s="281"/>
      <c r="AE275" s="281"/>
      <c r="AF275" s="281"/>
      <c r="AG275" s="281"/>
      <c r="AH275" s="281"/>
      <c r="AI275" s="281"/>
      <c r="AJ275" s="281"/>
      <c r="AK275" s="281"/>
      <c r="AL275" s="281"/>
      <c r="AM275" s="281"/>
      <c r="AN275" s="281"/>
    </row>
    <row r="276" spans="2:40" ht="15.75" customHeight="1" x14ac:dyDescent="0.25">
      <c r="B276" s="281"/>
      <c r="C276" s="281"/>
      <c r="D276" s="281"/>
      <c r="E276" s="281"/>
      <c r="F276" s="281"/>
      <c r="G276" s="281"/>
      <c r="H276" s="281"/>
      <c r="I276" s="281"/>
      <c r="J276" s="281"/>
      <c r="K276" s="281"/>
      <c r="L276" s="276"/>
      <c r="M276" s="276"/>
      <c r="N276" s="276"/>
      <c r="O276" s="282"/>
      <c r="P276" s="283"/>
      <c r="Q276" s="284"/>
      <c r="R276" s="121"/>
      <c r="S276" s="281"/>
      <c r="T276" s="281"/>
      <c r="U276" s="281"/>
      <c r="V276" s="281"/>
      <c r="W276" s="284"/>
      <c r="X276" s="281"/>
      <c r="Y276" s="281"/>
      <c r="Z276" s="281"/>
      <c r="AA276" s="281"/>
      <c r="AB276" s="281"/>
      <c r="AC276" s="281"/>
      <c r="AD276" s="281"/>
      <c r="AE276" s="281"/>
      <c r="AF276" s="281"/>
      <c r="AG276" s="281"/>
      <c r="AH276" s="281"/>
      <c r="AI276" s="281"/>
      <c r="AJ276" s="281"/>
      <c r="AK276" s="281"/>
      <c r="AL276" s="281"/>
      <c r="AM276" s="281"/>
      <c r="AN276" s="281"/>
    </row>
    <row r="277" spans="2:40" ht="15.75" customHeight="1" x14ac:dyDescent="0.25">
      <c r="B277" s="281"/>
      <c r="C277" s="281"/>
      <c r="D277" s="281"/>
      <c r="E277" s="281"/>
      <c r="F277" s="281"/>
      <c r="G277" s="281"/>
      <c r="H277" s="281"/>
      <c r="I277" s="281"/>
      <c r="J277" s="281"/>
      <c r="K277" s="281"/>
      <c r="L277" s="276"/>
      <c r="M277" s="276"/>
      <c r="N277" s="276"/>
      <c r="O277" s="282"/>
      <c r="P277" s="283"/>
      <c r="Q277" s="284"/>
      <c r="R277" s="121"/>
      <c r="S277" s="281"/>
      <c r="T277" s="281"/>
      <c r="U277" s="281"/>
      <c r="V277" s="281"/>
      <c r="W277" s="284"/>
      <c r="X277" s="281"/>
      <c r="Y277" s="281"/>
      <c r="Z277" s="281"/>
      <c r="AA277" s="281"/>
      <c r="AB277" s="281"/>
      <c r="AC277" s="281"/>
      <c r="AD277" s="281"/>
      <c r="AE277" s="281"/>
      <c r="AF277" s="281"/>
      <c r="AG277" s="281"/>
      <c r="AH277" s="281"/>
      <c r="AI277" s="281"/>
      <c r="AJ277" s="281"/>
      <c r="AK277" s="281"/>
      <c r="AL277" s="281"/>
      <c r="AM277" s="281"/>
      <c r="AN277" s="281"/>
    </row>
    <row r="278" spans="2:40" ht="15.75" customHeight="1" x14ac:dyDescent="0.25">
      <c r="B278" s="281"/>
      <c r="C278" s="281"/>
      <c r="D278" s="281"/>
      <c r="E278" s="281"/>
      <c r="F278" s="281"/>
      <c r="G278" s="281"/>
      <c r="H278" s="281"/>
      <c r="I278" s="281"/>
      <c r="J278" s="281"/>
      <c r="K278" s="281"/>
      <c r="L278" s="276"/>
      <c r="M278" s="276"/>
      <c r="N278" s="276"/>
      <c r="O278" s="282"/>
      <c r="P278" s="283"/>
      <c r="Q278" s="284"/>
      <c r="R278" s="121"/>
      <c r="S278" s="281"/>
      <c r="T278" s="281"/>
      <c r="U278" s="281"/>
      <c r="V278" s="281"/>
      <c r="W278" s="284"/>
      <c r="X278" s="281"/>
      <c r="Y278" s="281"/>
      <c r="Z278" s="281"/>
      <c r="AA278" s="281"/>
      <c r="AB278" s="281"/>
      <c r="AC278" s="281"/>
      <c r="AD278" s="281"/>
      <c r="AE278" s="281"/>
      <c r="AF278" s="281"/>
      <c r="AG278" s="281"/>
      <c r="AH278" s="281"/>
      <c r="AI278" s="281"/>
      <c r="AJ278" s="281"/>
      <c r="AK278" s="281"/>
      <c r="AL278" s="281"/>
      <c r="AM278" s="281"/>
      <c r="AN278" s="281"/>
    </row>
    <row r="279" spans="2:40" ht="15.75" customHeight="1" x14ac:dyDescent="0.25">
      <c r="B279" s="281"/>
      <c r="C279" s="281"/>
      <c r="D279" s="281"/>
      <c r="E279" s="281"/>
      <c r="F279" s="281"/>
      <c r="G279" s="281"/>
      <c r="H279" s="281"/>
      <c r="I279" s="281"/>
      <c r="J279" s="281"/>
      <c r="K279" s="281"/>
      <c r="L279" s="276"/>
      <c r="M279" s="276"/>
      <c r="N279" s="276"/>
      <c r="O279" s="282"/>
      <c r="P279" s="283"/>
      <c r="Q279" s="284"/>
      <c r="R279" s="121"/>
      <c r="S279" s="281"/>
      <c r="T279" s="281"/>
      <c r="U279" s="281"/>
      <c r="V279" s="281"/>
      <c r="W279" s="284"/>
      <c r="X279" s="281"/>
      <c r="Y279" s="281"/>
      <c r="Z279" s="281"/>
      <c r="AA279" s="281"/>
      <c r="AB279" s="281"/>
      <c r="AC279" s="281"/>
      <c r="AD279" s="281"/>
      <c r="AE279" s="281"/>
      <c r="AF279" s="281"/>
      <c r="AG279" s="281"/>
      <c r="AH279" s="281"/>
      <c r="AI279" s="281"/>
      <c r="AJ279" s="281"/>
      <c r="AK279" s="281"/>
      <c r="AL279" s="281"/>
      <c r="AM279" s="281"/>
      <c r="AN279" s="281"/>
    </row>
    <row r="280" spans="2:40" ht="15.75" customHeight="1" x14ac:dyDescent="0.25">
      <c r="B280" s="281"/>
      <c r="C280" s="281"/>
      <c r="D280" s="281"/>
      <c r="E280" s="281"/>
      <c r="F280" s="281"/>
      <c r="G280" s="281"/>
      <c r="H280" s="281"/>
      <c r="I280" s="281"/>
      <c r="J280" s="281"/>
      <c r="K280" s="281"/>
      <c r="L280" s="276"/>
      <c r="M280" s="276"/>
      <c r="N280" s="276"/>
      <c r="O280" s="282"/>
      <c r="P280" s="283"/>
      <c r="Q280" s="284"/>
      <c r="R280" s="121"/>
      <c r="S280" s="281"/>
      <c r="T280" s="281"/>
      <c r="U280" s="281"/>
      <c r="V280" s="281"/>
      <c r="W280" s="284"/>
      <c r="X280" s="281"/>
      <c r="Y280" s="281"/>
      <c r="Z280" s="281"/>
      <c r="AA280" s="281"/>
      <c r="AB280" s="281"/>
      <c r="AC280" s="281"/>
      <c r="AD280" s="281"/>
      <c r="AE280" s="281"/>
      <c r="AF280" s="281"/>
      <c r="AG280" s="281"/>
      <c r="AH280" s="281"/>
      <c r="AI280" s="281"/>
      <c r="AJ280" s="281"/>
      <c r="AK280" s="281"/>
      <c r="AL280" s="281"/>
      <c r="AM280" s="281"/>
      <c r="AN280" s="281"/>
    </row>
    <row r="281" spans="2:40" ht="15.75" customHeight="1" x14ac:dyDescent="0.25">
      <c r="B281" s="281"/>
      <c r="C281" s="281"/>
      <c r="D281" s="281"/>
      <c r="E281" s="281"/>
      <c r="F281" s="281"/>
      <c r="G281" s="281"/>
      <c r="H281" s="281"/>
      <c r="I281" s="281"/>
      <c r="J281" s="281"/>
      <c r="K281" s="281"/>
      <c r="L281" s="276"/>
      <c r="M281" s="276"/>
      <c r="N281" s="276"/>
      <c r="O281" s="282"/>
      <c r="P281" s="283"/>
      <c r="Q281" s="284"/>
      <c r="R281" s="121"/>
      <c r="S281" s="281"/>
      <c r="T281" s="281"/>
      <c r="U281" s="281"/>
      <c r="V281" s="281"/>
      <c r="W281" s="284"/>
      <c r="X281" s="281"/>
      <c r="Y281" s="281"/>
      <c r="Z281" s="281"/>
      <c r="AA281" s="281"/>
      <c r="AB281" s="281"/>
      <c r="AC281" s="281"/>
      <c r="AD281" s="281"/>
      <c r="AE281" s="281"/>
      <c r="AF281" s="281"/>
      <c r="AG281" s="281"/>
      <c r="AH281" s="281"/>
      <c r="AI281" s="281"/>
      <c r="AJ281" s="281"/>
      <c r="AK281" s="281"/>
      <c r="AL281" s="281"/>
      <c r="AM281" s="281"/>
      <c r="AN281" s="281"/>
    </row>
    <row r="282" spans="2:40" ht="15.75" customHeight="1" x14ac:dyDescent="0.25">
      <c r="B282" s="281"/>
      <c r="C282" s="281"/>
      <c r="D282" s="281"/>
      <c r="E282" s="281"/>
      <c r="F282" s="281"/>
      <c r="G282" s="281"/>
      <c r="H282" s="281"/>
      <c r="I282" s="281"/>
      <c r="J282" s="281"/>
      <c r="K282" s="281"/>
      <c r="L282" s="276"/>
      <c r="M282" s="276"/>
      <c r="N282" s="276"/>
      <c r="O282" s="282"/>
      <c r="P282" s="283"/>
      <c r="Q282" s="284"/>
      <c r="R282" s="121"/>
      <c r="S282" s="281"/>
      <c r="T282" s="281"/>
      <c r="U282" s="281"/>
      <c r="V282" s="281"/>
      <c r="W282" s="284"/>
      <c r="X282" s="281"/>
      <c r="Y282" s="281"/>
      <c r="Z282" s="281"/>
      <c r="AA282" s="281"/>
      <c r="AB282" s="281"/>
      <c r="AC282" s="281"/>
      <c r="AD282" s="281"/>
      <c r="AE282" s="281"/>
      <c r="AF282" s="281"/>
      <c r="AG282" s="281"/>
      <c r="AH282" s="281"/>
      <c r="AI282" s="281"/>
      <c r="AJ282" s="281"/>
      <c r="AK282" s="281"/>
      <c r="AL282" s="281"/>
      <c r="AM282" s="281"/>
      <c r="AN282" s="281"/>
    </row>
    <row r="283" spans="2:40" ht="15.75" customHeight="1" x14ac:dyDescent="0.25">
      <c r="B283" s="281"/>
      <c r="C283" s="281"/>
      <c r="D283" s="281"/>
      <c r="E283" s="281"/>
      <c r="F283" s="281"/>
      <c r="G283" s="281"/>
      <c r="H283" s="281"/>
      <c r="I283" s="281"/>
      <c r="J283" s="281"/>
      <c r="K283" s="281"/>
      <c r="L283" s="276"/>
      <c r="M283" s="276"/>
      <c r="N283" s="276"/>
      <c r="O283" s="282"/>
      <c r="P283" s="283"/>
      <c r="Q283" s="284"/>
      <c r="R283" s="121"/>
      <c r="S283" s="281"/>
      <c r="T283" s="281"/>
      <c r="U283" s="281"/>
      <c r="V283" s="281"/>
      <c r="W283" s="284"/>
      <c r="X283" s="281"/>
      <c r="Y283" s="281"/>
      <c r="Z283" s="281"/>
      <c r="AA283" s="281"/>
      <c r="AB283" s="281"/>
      <c r="AC283" s="281"/>
      <c r="AD283" s="281"/>
      <c r="AE283" s="281"/>
      <c r="AF283" s="281"/>
      <c r="AG283" s="281"/>
      <c r="AH283" s="281"/>
      <c r="AI283" s="281"/>
      <c r="AJ283" s="281"/>
      <c r="AK283" s="281"/>
      <c r="AL283" s="281"/>
      <c r="AM283" s="281"/>
      <c r="AN283" s="281"/>
    </row>
    <row r="284" spans="2:40" ht="15.75" customHeight="1" x14ac:dyDescent="0.25">
      <c r="B284" s="281"/>
      <c r="C284" s="281"/>
      <c r="D284" s="281"/>
      <c r="E284" s="281"/>
      <c r="F284" s="281"/>
      <c r="G284" s="281"/>
      <c r="H284" s="281"/>
      <c r="I284" s="281"/>
      <c r="J284" s="281"/>
      <c r="K284" s="281"/>
      <c r="L284" s="276"/>
      <c r="M284" s="276"/>
      <c r="N284" s="276"/>
      <c r="O284" s="282"/>
      <c r="P284" s="283"/>
      <c r="Q284" s="284"/>
      <c r="R284" s="121"/>
      <c r="S284" s="281"/>
      <c r="T284" s="281"/>
      <c r="U284" s="281"/>
      <c r="V284" s="281"/>
      <c r="W284" s="284"/>
      <c r="X284" s="281"/>
      <c r="Y284" s="281"/>
      <c r="Z284" s="281"/>
      <c r="AA284" s="281"/>
      <c r="AB284" s="281"/>
      <c r="AC284" s="281"/>
      <c r="AD284" s="281"/>
      <c r="AE284" s="281"/>
      <c r="AF284" s="281"/>
      <c r="AG284" s="281"/>
      <c r="AH284" s="281"/>
      <c r="AI284" s="281"/>
      <c r="AJ284" s="281"/>
      <c r="AK284" s="281"/>
      <c r="AL284" s="281"/>
      <c r="AM284" s="281"/>
      <c r="AN284" s="281"/>
    </row>
    <row r="285" spans="2:40" ht="15.75" customHeight="1" x14ac:dyDescent="0.25">
      <c r="B285" s="281"/>
      <c r="C285" s="281"/>
      <c r="D285" s="281"/>
      <c r="E285" s="281"/>
      <c r="F285" s="281"/>
      <c r="G285" s="281"/>
      <c r="H285" s="281"/>
      <c r="I285" s="281"/>
      <c r="J285" s="281"/>
      <c r="K285" s="281"/>
      <c r="L285" s="276"/>
      <c r="M285" s="276"/>
      <c r="N285" s="276"/>
      <c r="O285" s="282"/>
      <c r="P285" s="283"/>
      <c r="Q285" s="284"/>
      <c r="R285" s="121"/>
      <c r="S285" s="281"/>
      <c r="T285" s="281"/>
      <c r="U285" s="281"/>
      <c r="V285" s="281"/>
      <c r="W285" s="284"/>
      <c r="X285" s="281"/>
      <c r="Y285" s="281"/>
      <c r="Z285" s="281"/>
      <c r="AA285" s="281"/>
      <c r="AB285" s="281"/>
      <c r="AC285" s="281"/>
      <c r="AD285" s="281"/>
      <c r="AE285" s="281"/>
      <c r="AF285" s="281"/>
      <c r="AG285" s="281"/>
      <c r="AH285" s="281"/>
      <c r="AI285" s="281"/>
      <c r="AJ285" s="281"/>
      <c r="AK285" s="281"/>
      <c r="AL285" s="281"/>
      <c r="AM285" s="281"/>
      <c r="AN285" s="281"/>
    </row>
    <row r="286" spans="2:40" ht="15.75" customHeight="1" x14ac:dyDescent="0.25">
      <c r="B286" s="281"/>
      <c r="C286" s="281"/>
      <c r="D286" s="281"/>
      <c r="E286" s="281"/>
      <c r="F286" s="281"/>
      <c r="G286" s="281"/>
      <c r="H286" s="281"/>
      <c r="I286" s="281"/>
      <c r="J286" s="281"/>
      <c r="K286" s="281"/>
      <c r="L286" s="276"/>
      <c r="M286" s="276"/>
      <c r="N286" s="276"/>
      <c r="O286" s="282"/>
      <c r="P286" s="283"/>
      <c r="Q286" s="284"/>
      <c r="R286" s="121"/>
      <c r="S286" s="281"/>
      <c r="T286" s="281"/>
      <c r="U286" s="281"/>
      <c r="V286" s="281"/>
      <c r="W286" s="284"/>
      <c r="X286" s="281"/>
      <c r="Y286" s="281"/>
      <c r="Z286" s="281"/>
      <c r="AA286" s="281"/>
      <c r="AB286" s="281"/>
      <c r="AC286" s="281"/>
      <c r="AD286" s="281"/>
      <c r="AE286" s="281"/>
      <c r="AF286" s="281"/>
      <c r="AG286" s="281"/>
      <c r="AH286" s="281"/>
      <c r="AI286" s="281"/>
      <c r="AJ286" s="281"/>
      <c r="AK286" s="281"/>
      <c r="AL286" s="281"/>
      <c r="AM286" s="281"/>
      <c r="AN286" s="281"/>
    </row>
    <row r="287" spans="2:40" ht="15.75" customHeight="1" x14ac:dyDescent="0.25">
      <c r="B287" s="281"/>
      <c r="C287" s="281"/>
      <c r="D287" s="281"/>
      <c r="E287" s="281"/>
      <c r="F287" s="281"/>
      <c r="G287" s="281"/>
      <c r="H287" s="281"/>
      <c r="I287" s="281"/>
      <c r="J287" s="281"/>
      <c r="K287" s="281"/>
      <c r="L287" s="276"/>
      <c r="M287" s="276"/>
      <c r="N287" s="276"/>
      <c r="O287" s="282"/>
      <c r="P287" s="283"/>
      <c r="Q287" s="284"/>
      <c r="R287" s="121"/>
      <c r="S287" s="281"/>
      <c r="T287" s="281"/>
      <c r="U287" s="281"/>
      <c r="V287" s="281"/>
      <c r="W287" s="284"/>
      <c r="X287" s="281"/>
      <c r="Y287" s="281"/>
      <c r="Z287" s="281"/>
      <c r="AA287" s="281"/>
      <c r="AB287" s="281"/>
      <c r="AC287" s="281"/>
      <c r="AD287" s="281"/>
      <c r="AE287" s="281"/>
      <c r="AF287" s="281"/>
      <c r="AG287" s="281"/>
      <c r="AH287" s="281"/>
      <c r="AI287" s="281"/>
      <c r="AJ287" s="281"/>
      <c r="AK287" s="281"/>
      <c r="AL287" s="281"/>
      <c r="AM287" s="281"/>
      <c r="AN287" s="281"/>
    </row>
    <row r="288" spans="2:40" ht="15.75" customHeight="1" x14ac:dyDescent="0.25">
      <c r="B288" s="281"/>
      <c r="C288" s="281"/>
      <c r="D288" s="281"/>
      <c r="E288" s="281"/>
      <c r="F288" s="281"/>
      <c r="G288" s="281"/>
      <c r="H288" s="281"/>
      <c r="I288" s="281"/>
      <c r="J288" s="281"/>
      <c r="K288" s="281"/>
      <c r="L288" s="276"/>
      <c r="M288" s="276"/>
      <c r="N288" s="276"/>
      <c r="O288" s="282"/>
      <c r="P288" s="283"/>
      <c r="Q288" s="284"/>
      <c r="R288" s="121"/>
      <c r="S288" s="281"/>
      <c r="T288" s="281"/>
      <c r="U288" s="281"/>
      <c r="V288" s="281"/>
      <c r="W288" s="284"/>
      <c r="X288" s="281"/>
      <c r="Y288" s="281"/>
      <c r="Z288" s="281"/>
      <c r="AA288" s="281"/>
      <c r="AB288" s="281"/>
      <c r="AC288" s="281"/>
      <c r="AD288" s="281"/>
      <c r="AE288" s="281"/>
      <c r="AF288" s="281"/>
      <c r="AG288" s="281"/>
      <c r="AH288" s="281"/>
      <c r="AI288" s="281"/>
      <c r="AJ288" s="281"/>
      <c r="AK288" s="281"/>
      <c r="AL288" s="281"/>
      <c r="AM288" s="281"/>
      <c r="AN288" s="281"/>
    </row>
    <row r="289" spans="2:40" ht="15.75" customHeight="1" x14ac:dyDescent="0.25">
      <c r="B289" s="281"/>
      <c r="C289" s="281"/>
      <c r="D289" s="281"/>
      <c r="E289" s="281"/>
      <c r="F289" s="281"/>
      <c r="G289" s="281"/>
      <c r="H289" s="281"/>
      <c r="I289" s="281"/>
      <c r="J289" s="281"/>
      <c r="K289" s="281"/>
      <c r="L289" s="276"/>
      <c r="M289" s="276"/>
      <c r="N289" s="276"/>
      <c r="O289" s="282"/>
      <c r="P289" s="283"/>
      <c r="Q289" s="284"/>
      <c r="R289" s="121"/>
      <c r="S289" s="281"/>
      <c r="T289" s="281"/>
      <c r="U289" s="281"/>
      <c r="V289" s="281"/>
      <c r="W289" s="284"/>
      <c r="X289" s="281"/>
      <c r="Y289" s="281"/>
      <c r="Z289" s="281"/>
      <c r="AA289" s="281"/>
      <c r="AB289" s="281"/>
      <c r="AC289" s="281"/>
      <c r="AD289" s="281"/>
      <c r="AE289" s="281"/>
      <c r="AF289" s="281"/>
      <c r="AG289" s="281"/>
      <c r="AH289" s="281"/>
      <c r="AI289" s="281"/>
      <c r="AJ289" s="281"/>
      <c r="AK289" s="281"/>
      <c r="AL289" s="281"/>
      <c r="AM289" s="281"/>
      <c r="AN289" s="281"/>
    </row>
    <row r="290" spans="2:40" ht="15.75" customHeight="1" x14ac:dyDescent="0.25">
      <c r="B290" s="281"/>
      <c r="C290" s="281"/>
      <c r="D290" s="281"/>
      <c r="E290" s="281"/>
      <c r="F290" s="281"/>
      <c r="G290" s="281"/>
      <c r="H290" s="281"/>
      <c r="I290" s="281"/>
      <c r="J290" s="281"/>
      <c r="K290" s="281"/>
      <c r="L290" s="276"/>
      <c r="M290" s="276"/>
      <c r="N290" s="276"/>
      <c r="O290" s="282"/>
      <c r="P290" s="283"/>
      <c r="Q290" s="284"/>
      <c r="R290" s="121"/>
      <c r="S290" s="281"/>
      <c r="T290" s="281"/>
      <c r="U290" s="281"/>
      <c r="V290" s="281"/>
      <c r="W290" s="284"/>
      <c r="X290" s="281"/>
      <c r="Y290" s="281"/>
      <c r="Z290" s="281"/>
      <c r="AA290" s="281"/>
      <c r="AB290" s="281"/>
      <c r="AC290" s="281"/>
      <c r="AD290" s="281"/>
      <c r="AE290" s="281"/>
      <c r="AF290" s="281"/>
      <c r="AG290" s="281"/>
      <c r="AH290" s="281"/>
      <c r="AI290" s="281"/>
      <c r="AJ290" s="281"/>
      <c r="AK290" s="281"/>
      <c r="AL290" s="281"/>
      <c r="AM290" s="281"/>
      <c r="AN290" s="281"/>
    </row>
    <row r="291" spans="2:40" ht="15.75" customHeight="1" x14ac:dyDescent="0.25">
      <c r="B291" s="281"/>
      <c r="C291" s="281"/>
      <c r="D291" s="281"/>
      <c r="E291" s="281"/>
      <c r="F291" s="281"/>
      <c r="G291" s="281"/>
      <c r="H291" s="281"/>
      <c r="I291" s="281"/>
      <c r="J291" s="281"/>
      <c r="K291" s="281"/>
      <c r="L291" s="276"/>
      <c r="M291" s="276"/>
      <c r="N291" s="276"/>
      <c r="O291" s="282"/>
      <c r="P291" s="283"/>
      <c r="Q291" s="284"/>
      <c r="R291" s="121"/>
      <c r="S291" s="281"/>
      <c r="T291" s="281"/>
      <c r="U291" s="281"/>
      <c r="V291" s="281"/>
      <c r="W291" s="284"/>
      <c r="X291" s="281"/>
      <c r="Y291" s="281"/>
      <c r="Z291" s="281"/>
      <c r="AA291" s="281"/>
      <c r="AB291" s="281"/>
      <c r="AC291" s="281"/>
      <c r="AD291" s="281"/>
      <c r="AE291" s="281"/>
      <c r="AF291" s="281"/>
      <c r="AG291" s="281"/>
      <c r="AH291" s="281"/>
      <c r="AI291" s="281"/>
      <c r="AJ291" s="281"/>
      <c r="AK291" s="281"/>
      <c r="AL291" s="281"/>
      <c r="AM291" s="281"/>
      <c r="AN291" s="281"/>
    </row>
    <row r="292" spans="2:40" ht="15.75" customHeight="1" x14ac:dyDescent="0.25">
      <c r="B292" s="281"/>
      <c r="C292" s="281"/>
      <c r="D292" s="281"/>
      <c r="E292" s="281"/>
      <c r="F292" s="281"/>
      <c r="G292" s="281"/>
      <c r="H292" s="281"/>
      <c r="I292" s="281"/>
      <c r="J292" s="281"/>
      <c r="K292" s="281"/>
      <c r="L292" s="276"/>
      <c r="M292" s="276"/>
      <c r="N292" s="276"/>
      <c r="O292" s="282"/>
      <c r="P292" s="283"/>
      <c r="Q292" s="284"/>
      <c r="R292" s="121"/>
      <c r="S292" s="281"/>
      <c r="T292" s="281"/>
      <c r="U292" s="281"/>
      <c r="V292" s="281"/>
      <c r="W292" s="284"/>
      <c r="X292" s="281"/>
      <c r="Y292" s="281"/>
      <c r="Z292" s="281"/>
      <c r="AA292" s="281"/>
      <c r="AB292" s="281"/>
      <c r="AC292" s="281"/>
      <c r="AD292" s="281"/>
      <c r="AE292" s="281"/>
      <c r="AF292" s="281"/>
      <c r="AG292" s="281"/>
      <c r="AH292" s="281"/>
      <c r="AI292" s="281"/>
      <c r="AJ292" s="281"/>
      <c r="AK292" s="281"/>
      <c r="AL292" s="281"/>
      <c r="AM292" s="281"/>
      <c r="AN292" s="281"/>
    </row>
    <row r="293" spans="2:40" ht="15.75" customHeight="1" x14ac:dyDescent="0.25">
      <c r="B293" s="281"/>
      <c r="C293" s="281"/>
      <c r="D293" s="281"/>
      <c r="E293" s="281"/>
      <c r="F293" s="281"/>
      <c r="G293" s="281"/>
      <c r="H293" s="281"/>
      <c r="I293" s="281"/>
      <c r="J293" s="281"/>
      <c r="K293" s="281"/>
      <c r="L293" s="276"/>
      <c r="M293" s="276"/>
      <c r="N293" s="276"/>
      <c r="O293" s="282"/>
      <c r="P293" s="283"/>
      <c r="Q293" s="284"/>
      <c r="R293" s="121"/>
      <c r="S293" s="281"/>
      <c r="T293" s="281"/>
      <c r="U293" s="281"/>
      <c r="V293" s="281"/>
      <c r="W293" s="284"/>
      <c r="X293" s="281"/>
      <c r="Y293" s="281"/>
      <c r="Z293" s="281"/>
      <c r="AA293" s="281"/>
      <c r="AB293" s="281"/>
      <c r="AC293" s="281"/>
      <c r="AD293" s="281"/>
      <c r="AE293" s="281"/>
      <c r="AF293" s="281"/>
      <c r="AG293" s="281"/>
      <c r="AH293" s="281"/>
      <c r="AI293" s="281"/>
      <c r="AJ293" s="281"/>
      <c r="AK293" s="281"/>
      <c r="AL293" s="281"/>
      <c r="AM293" s="281"/>
      <c r="AN293" s="281"/>
    </row>
    <row r="294" spans="2:40" ht="15.75" customHeight="1" x14ac:dyDescent="0.25">
      <c r="B294" s="281"/>
      <c r="C294" s="281"/>
      <c r="D294" s="281"/>
      <c r="E294" s="281"/>
      <c r="F294" s="281"/>
      <c r="G294" s="281"/>
      <c r="H294" s="281"/>
      <c r="I294" s="281"/>
      <c r="J294" s="281"/>
      <c r="K294" s="281"/>
      <c r="L294" s="276"/>
      <c r="M294" s="276"/>
      <c r="N294" s="276"/>
      <c r="O294" s="282"/>
      <c r="P294" s="283"/>
      <c r="Q294" s="284"/>
      <c r="R294" s="121"/>
      <c r="S294" s="281"/>
      <c r="T294" s="281"/>
      <c r="U294" s="281"/>
      <c r="V294" s="281"/>
      <c r="W294" s="284"/>
      <c r="X294" s="281"/>
      <c r="Y294" s="281"/>
      <c r="Z294" s="281"/>
      <c r="AA294" s="281"/>
      <c r="AB294" s="281"/>
      <c r="AC294" s="281"/>
      <c r="AD294" s="281"/>
      <c r="AE294" s="281"/>
      <c r="AF294" s="281"/>
      <c r="AG294" s="281"/>
      <c r="AH294" s="281"/>
      <c r="AI294" s="281"/>
      <c r="AJ294" s="281"/>
      <c r="AK294" s="281"/>
      <c r="AL294" s="281"/>
      <c r="AM294" s="281"/>
      <c r="AN294" s="281"/>
    </row>
    <row r="295" spans="2:40" ht="15.75" customHeight="1" x14ac:dyDescent="0.25">
      <c r="B295" s="281"/>
      <c r="C295" s="281"/>
      <c r="D295" s="281"/>
      <c r="E295" s="281"/>
      <c r="F295" s="281"/>
      <c r="G295" s="281"/>
      <c r="H295" s="281"/>
      <c r="I295" s="281"/>
      <c r="J295" s="281"/>
      <c r="K295" s="281"/>
      <c r="L295" s="276"/>
      <c r="M295" s="276"/>
      <c r="N295" s="276"/>
      <c r="O295" s="282"/>
      <c r="P295" s="283"/>
      <c r="Q295" s="284"/>
      <c r="R295" s="121"/>
      <c r="S295" s="281"/>
      <c r="T295" s="281"/>
      <c r="U295" s="281"/>
      <c r="V295" s="281"/>
      <c r="W295" s="284"/>
      <c r="X295" s="281"/>
      <c r="Y295" s="281"/>
      <c r="Z295" s="281"/>
      <c r="AA295" s="281"/>
      <c r="AB295" s="281"/>
      <c r="AC295" s="281"/>
      <c r="AD295" s="281"/>
      <c r="AE295" s="281"/>
      <c r="AF295" s="281"/>
      <c r="AG295" s="281"/>
      <c r="AH295" s="281"/>
      <c r="AI295" s="281"/>
      <c r="AJ295" s="281"/>
      <c r="AK295" s="281"/>
      <c r="AL295" s="281"/>
      <c r="AM295" s="281"/>
      <c r="AN295" s="281"/>
    </row>
    <row r="296" spans="2:40" ht="15.75" customHeight="1" x14ac:dyDescent="0.25">
      <c r="B296" s="281"/>
      <c r="C296" s="281"/>
      <c r="D296" s="281"/>
      <c r="E296" s="281"/>
      <c r="F296" s="281"/>
      <c r="G296" s="281"/>
      <c r="H296" s="281"/>
      <c r="I296" s="281"/>
      <c r="J296" s="281"/>
      <c r="K296" s="281"/>
      <c r="L296" s="276"/>
      <c r="M296" s="276"/>
      <c r="N296" s="276"/>
      <c r="O296" s="282"/>
      <c r="P296" s="283"/>
      <c r="Q296" s="284"/>
      <c r="R296" s="121"/>
      <c r="S296" s="281"/>
      <c r="T296" s="281"/>
      <c r="U296" s="281"/>
      <c r="V296" s="281"/>
      <c r="W296" s="284"/>
      <c r="X296" s="281"/>
      <c r="Y296" s="281"/>
      <c r="Z296" s="281"/>
      <c r="AA296" s="281"/>
      <c r="AB296" s="281"/>
      <c r="AC296" s="281"/>
      <c r="AD296" s="281"/>
      <c r="AE296" s="281"/>
      <c r="AF296" s="281"/>
      <c r="AG296" s="281"/>
      <c r="AH296" s="281"/>
      <c r="AI296" s="281"/>
      <c r="AJ296" s="281"/>
      <c r="AK296" s="281"/>
      <c r="AL296" s="281"/>
      <c r="AM296" s="281"/>
      <c r="AN296" s="281"/>
    </row>
    <row r="297" spans="2:40" ht="15.75" customHeight="1" x14ac:dyDescent="0.25">
      <c r="B297" s="281"/>
      <c r="C297" s="281"/>
      <c r="D297" s="281"/>
      <c r="E297" s="281"/>
      <c r="F297" s="281"/>
      <c r="G297" s="281"/>
      <c r="H297" s="281"/>
      <c r="I297" s="281"/>
      <c r="J297" s="281"/>
      <c r="K297" s="281"/>
      <c r="L297" s="276"/>
      <c r="M297" s="276"/>
      <c r="N297" s="276"/>
      <c r="O297" s="282"/>
      <c r="P297" s="283"/>
      <c r="Q297" s="284"/>
      <c r="R297" s="121"/>
      <c r="S297" s="281"/>
      <c r="T297" s="281"/>
      <c r="U297" s="281"/>
      <c r="V297" s="281"/>
      <c r="W297" s="284"/>
      <c r="X297" s="281"/>
      <c r="Y297" s="281"/>
      <c r="Z297" s="281"/>
      <c r="AA297" s="281"/>
      <c r="AB297" s="281"/>
      <c r="AC297" s="281"/>
      <c r="AD297" s="281"/>
      <c r="AE297" s="281"/>
      <c r="AF297" s="281"/>
      <c r="AG297" s="281"/>
      <c r="AH297" s="281"/>
      <c r="AI297" s="281"/>
      <c r="AJ297" s="281"/>
      <c r="AK297" s="281"/>
      <c r="AL297" s="281"/>
      <c r="AM297" s="281"/>
      <c r="AN297" s="281"/>
    </row>
    <row r="298" spans="2:40" ht="15.75" customHeight="1" x14ac:dyDescent="0.25">
      <c r="B298" s="281"/>
      <c r="C298" s="281"/>
      <c r="D298" s="281"/>
      <c r="E298" s="281"/>
      <c r="F298" s="281"/>
      <c r="G298" s="281"/>
      <c r="H298" s="281"/>
      <c r="I298" s="281"/>
      <c r="J298" s="281"/>
      <c r="K298" s="281"/>
      <c r="L298" s="276"/>
      <c r="M298" s="276"/>
      <c r="N298" s="276"/>
      <c r="O298" s="282"/>
      <c r="P298" s="283"/>
      <c r="Q298" s="284"/>
      <c r="R298" s="121"/>
      <c r="S298" s="281"/>
      <c r="T298" s="281"/>
      <c r="U298" s="281"/>
      <c r="V298" s="281"/>
      <c r="W298" s="284"/>
      <c r="X298" s="281"/>
      <c r="Y298" s="281"/>
      <c r="Z298" s="281"/>
      <c r="AA298" s="281"/>
      <c r="AB298" s="281"/>
      <c r="AC298" s="281"/>
      <c r="AD298" s="281"/>
      <c r="AE298" s="281"/>
      <c r="AF298" s="281"/>
      <c r="AG298" s="281"/>
      <c r="AH298" s="281"/>
      <c r="AI298" s="281"/>
      <c r="AJ298" s="281"/>
      <c r="AK298" s="281"/>
      <c r="AL298" s="281"/>
      <c r="AM298" s="281"/>
      <c r="AN298" s="281"/>
    </row>
    <row r="299" spans="2:40" ht="15.75" customHeight="1" x14ac:dyDescent="0.25">
      <c r="B299" s="281"/>
      <c r="C299" s="281"/>
      <c r="D299" s="281"/>
      <c r="E299" s="281"/>
      <c r="F299" s="281"/>
      <c r="G299" s="281"/>
      <c r="H299" s="281"/>
      <c r="I299" s="281"/>
      <c r="J299" s="281"/>
      <c r="K299" s="281"/>
      <c r="L299" s="276"/>
      <c r="M299" s="276"/>
      <c r="N299" s="276"/>
      <c r="O299" s="282"/>
      <c r="P299" s="283"/>
      <c r="Q299" s="284"/>
      <c r="R299" s="121"/>
      <c r="S299" s="281"/>
      <c r="T299" s="281"/>
      <c r="U299" s="281"/>
      <c r="V299" s="281"/>
      <c r="W299" s="284"/>
      <c r="X299" s="281"/>
      <c r="Y299" s="281"/>
      <c r="Z299" s="281"/>
      <c r="AA299" s="281"/>
      <c r="AB299" s="281"/>
      <c r="AC299" s="281"/>
      <c r="AD299" s="281"/>
      <c r="AE299" s="281"/>
      <c r="AF299" s="281"/>
      <c r="AG299" s="281"/>
      <c r="AH299" s="281"/>
      <c r="AI299" s="281"/>
      <c r="AJ299" s="281"/>
      <c r="AK299" s="281"/>
      <c r="AL299" s="281"/>
      <c r="AM299" s="281"/>
      <c r="AN299" s="281"/>
    </row>
    <row r="300" spans="2:40" ht="15.75" customHeight="1" x14ac:dyDescent="0.25">
      <c r="B300" s="281"/>
      <c r="C300" s="281"/>
      <c r="D300" s="281"/>
      <c r="E300" s="281"/>
      <c r="F300" s="281"/>
      <c r="G300" s="281"/>
      <c r="H300" s="281"/>
      <c r="I300" s="281"/>
      <c r="J300" s="281"/>
      <c r="K300" s="281"/>
      <c r="L300" s="276"/>
      <c r="M300" s="276"/>
      <c r="N300" s="276"/>
      <c r="O300" s="282"/>
      <c r="P300" s="283"/>
      <c r="Q300" s="284"/>
      <c r="R300" s="121"/>
      <c r="S300" s="281"/>
      <c r="T300" s="281"/>
      <c r="U300" s="281"/>
      <c r="V300" s="281"/>
      <c r="W300" s="284"/>
      <c r="X300" s="281"/>
      <c r="Y300" s="281"/>
      <c r="Z300" s="281"/>
      <c r="AA300" s="281"/>
      <c r="AB300" s="281"/>
      <c r="AC300" s="281"/>
      <c r="AD300" s="281"/>
      <c r="AE300" s="281"/>
      <c r="AF300" s="281"/>
      <c r="AG300" s="281"/>
      <c r="AH300" s="281"/>
      <c r="AI300" s="281"/>
      <c r="AJ300" s="281"/>
      <c r="AK300" s="281"/>
      <c r="AL300" s="281"/>
      <c r="AM300" s="281"/>
      <c r="AN300" s="281"/>
    </row>
    <row r="301" spans="2:40" ht="15.75" customHeight="1" x14ac:dyDescent="0.25">
      <c r="B301" s="281"/>
      <c r="C301" s="281"/>
      <c r="D301" s="281"/>
      <c r="E301" s="281"/>
      <c r="F301" s="281"/>
      <c r="G301" s="281"/>
      <c r="H301" s="281"/>
      <c r="I301" s="281"/>
      <c r="J301" s="281"/>
      <c r="K301" s="281"/>
      <c r="L301" s="276"/>
      <c r="M301" s="276"/>
      <c r="N301" s="276"/>
      <c r="O301" s="282"/>
      <c r="P301" s="283"/>
      <c r="Q301" s="284"/>
      <c r="R301" s="121"/>
      <c r="S301" s="281"/>
      <c r="T301" s="281"/>
      <c r="U301" s="281"/>
      <c r="V301" s="281"/>
      <c r="W301" s="284"/>
      <c r="X301" s="281"/>
      <c r="Y301" s="281"/>
      <c r="Z301" s="281"/>
      <c r="AA301" s="281"/>
      <c r="AB301" s="281"/>
      <c r="AC301" s="281"/>
      <c r="AD301" s="281"/>
      <c r="AE301" s="281"/>
      <c r="AF301" s="281"/>
      <c r="AG301" s="281"/>
      <c r="AH301" s="281"/>
      <c r="AI301" s="281"/>
      <c r="AJ301" s="281"/>
      <c r="AK301" s="281"/>
      <c r="AL301" s="281"/>
      <c r="AM301" s="281"/>
      <c r="AN301" s="281"/>
    </row>
    <row r="302" spans="2:40" ht="15.75" customHeight="1" x14ac:dyDescent="0.25">
      <c r="B302" s="281"/>
      <c r="C302" s="281"/>
      <c r="D302" s="281"/>
      <c r="E302" s="281"/>
      <c r="F302" s="281"/>
      <c r="G302" s="281"/>
      <c r="H302" s="281"/>
      <c r="I302" s="281"/>
      <c r="J302" s="281"/>
      <c r="K302" s="281"/>
      <c r="L302" s="276"/>
      <c r="M302" s="276"/>
      <c r="N302" s="276"/>
      <c r="O302" s="282"/>
      <c r="P302" s="283"/>
      <c r="Q302" s="284"/>
      <c r="R302" s="121"/>
      <c r="S302" s="281"/>
      <c r="T302" s="281"/>
      <c r="U302" s="281"/>
      <c r="V302" s="281"/>
      <c r="W302" s="284"/>
      <c r="X302" s="281"/>
      <c r="Y302" s="281"/>
      <c r="Z302" s="281"/>
      <c r="AA302" s="281"/>
      <c r="AB302" s="281"/>
      <c r="AC302" s="281"/>
      <c r="AD302" s="281"/>
      <c r="AE302" s="281"/>
      <c r="AF302" s="281"/>
      <c r="AG302" s="281"/>
      <c r="AH302" s="281"/>
      <c r="AI302" s="281"/>
      <c r="AJ302" s="281"/>
      <c r="AK302" s="281"/>
      <c r="AL302" s="281"/>
      <c r="AM302" s="281"/>
      <c r="AN302" s="281"/>
    </row>
    <row r="303" spans="2:40" ht="15.75" customHeight="1" x14ac:dyDescent="0.25">
      <c r="B303" s="281"/>
      <c r="C303" s="281"/>
      <c r="D303" s="281"/>
      <c r="E303" s="281"/>
      <c r="F303" s="281"/>
      <c r="G303" s="281"/>
      <c r="H303" s="281"/>
      <c r="I303" s="281"/>
      <c r="J303" s="281"/>
      <c r="K303" s="281"/>
      <c r="L303" s="276"/>
      <c r="M303" s="276"/>
      <c r="N303" s="276"/>
      <c r="O303" s="282"/>
      <c r="P303" s="283"/>
      <c r="Q303" s="284"/>
      <c r="R303" s="121"/>
      <c r="S303" s="281"/>
      <c r="T303" s="281"/>
      <c r="U303" s="281"/>
      <c r="V303" s="281"/>
      <c r="W303" s="284"/>
      <c r="X303" s="281"/>
      <c r="Y303" s="281"/>
      <c r="Z303" s="281"/>
      <c r="AA303" s="281"/>
      <c r="AB303" s="281"/>
      <c r="AC303" s="281"/>
      <c r="AD303" s="281"/>
      <c r="AE303" s="281"/>
      <c r="AF303" s="281"/>
      <c r="AG303" s="281"/>
      <c r="AH303" s="281"/>
      <c r="AI303" s="281"/>
      <c r="AJ303" s="281"/>
      <c r="AK303" s="281"/>
      <c r="AL303" s="281"/>
      <c r="AM303" s="281"/>
      <c r="AN303" s="281"/>
    </row>
    <row r="304" spans="2:40" ht="15.75" customHeight="1" x14ac:dyDescent="0.25">
      <c r="B304" s="281"/>
      <c r="C304" s="281"/>
      <c r="D304" s="281"/>
      <c r="E304" s="281"/>
      <c r="F304" s="281"/>
      <c r="G304" s="281"/>
      <c r="H304" s="281"/>
      <c r="I304" s="281"/>
      <c r="J304" s="281"/>
      <c r="K304" s="281"/>
      <c r="L304" s="276"/>
      <c r="M304" s="276"/>
      <c r="N304" s="276"/>
      <c r="O304" s="282"/>
      <c r="P304" s="283"/>
      <c r="Q304" s="284"/>
      <c r="R304" s="121"/>
      <c r="S304" s="281"/>
      <c r="T304" s="281"/>
      <c r="U304" s="281"/>
      <c r="V304" s="281"/>
      <c r="W304" s="284"/>
      <c r="X304" s="281"/>
      <c r="Y304" s="281"/>
      <c r="Z304" s="281"/>
      <c r="AA304" s="281"/>
      <c r="AB304" s="281"/>
      <c r="AC304" s="281"/>
      <c r="AD304" s="281"/>
      <c r="AE304" s="281"/>
      <c r="AF304" s="281"/>
      <c r="AG304" s="281"/>
      <c r="AH304" s="281"/>
      <c r="AI304" s="281"/>
      <c r="AJ304" s="281"/>
      <c r="AK304" s="281"/>
      <c r="AL304" s="281"/>
      <c r="AM304" s="281"/>
      <c r="AN304" s="281"/>
    </row>
    <row r="305" spans="2:40" ht="15.75" customHeight="1" x14ac:dyDescent="0.25">
      <c r="B305" s="281"/>
      <c r="C305" s="281"/>
      <c r="D305" s="281"/>
      <c r="E305" s="281"/>
      <c r="F305" s="281"/>
      <c r="G305" s="281"/>
      <c r="H305" s="281"/>
      <c r="I305" s="281"/>
      <c r="J305" s="281"/>
      <c r="K305" s="281"/>
      <c r="L305" s="276"/>
      <c r="M305" s="276"/>
      <c r="N305" s="276"/>
      <c r="O305" s="282"/>
      <c r="P305" s="283"/>
      <c r="Q305" s="284"/>
      <c r="R305" s="121"/>
      <c r="S305" s="281"/>
      <c r="T305" s="281"/>
      <c r="U305" s="281"/>
      <c r="V305" s="281"/>
      <c r="W305" s="284"/>
      <c r="X305" s="281"/>
      <c r="Y305" s="281"/>
      <c r="Z305" s="281"/>
      <c r="AA305" s="281"/>
      <c r="AB305" s="281"/>
      <c r="AC305" s="281"/>
      <c r="AD305" s="281"/>
      <c r="AE305" s="281"/>
      <c r="AF305" s="281"/>
      <c r="AG305" s="281"/>
      <c r="AH305" s="281"/>
      <c r="AI305" s="281"/>
      <c r="AJ305" s="281"/>
      <c r="AK305" s="281"/>
      <c r="AL305" s="281"/>
      <c r="AM305" s="281"/>
      <c r="AN305" s="281"/>
    </row>
    <row r="306" spans="2:40" ht="15.75" customHeight="1" x14ac:dyDescent="0.25">
      <c r="B306" s="281"/>
      <c r="C306" s="281"/>
      <c r="D306" s="281"/>
      <c r="E306" s="281"/>
      <c r="F306" s="281"/>
      <c r="G306" s="281"/>
      <c r="H306" s="281"/>
      <c r="I306" s="281"/>
      <c r="J306" s="281"/>
      <c r="K306" s="281"/>
      <c r="L306" s="276"/>
      <c r="M306" s="276"/>
      <c r="N306" s="276"/>
      <c r="O306" s="282"/>
      <c r="P306" s="283"/>
      <c r="Q306" s="284"/>
      <c r="R306" s="121"/>
      <c r="S306" s="281"/>
      <c r="T306" s="281"/>
      <c r="U306" s="281"/>
      <c r="V306" s="281"/>
      <c r="W306" s="284"/>
      <c r="X306" s="281"/>
      <c r="Y306" s="281"/>
      <c r="Z306" s="281"/>
      <c r="AA306" s="281"/>
      <c r="AB306" s="281"/>
      <c r="AC306" s="281"/>
      <c r="AD306" s="281"/>
      <c r="AE306" s="281"/>
      <c r="AF306" s="281"/>
      <c r="AG306" s="281"/>
      <c r="AH306" s="281"/>
      <c r="AI306" s="281"/>
      <c r="AJ306" s="281"/>
      <c r="AK306" s="281"/>
      <c r="AL306" s="281"/>
      <c r="AM306" s="281"/>
      <c r="AN306" s="281"/>
    </row>
    <row r="307" spans="2:40" ht="15.75" customHeight="1" x14ac:dyDescent="0.25">
      <c r="B307" s="281"/>
      <c r="C307" s="281"/>
      <c r="D307" s="281"/>
      <c r="E307" s="281"/>
      <c r="F307" s="281"/>
      <c r="G307" s="281"/>
      <c r="H307" s="281"/>
      <c r="I307" s="281"/>
      <c r="J307" s="281"/>
      <c r="K307" s="281"/>
      <c r="L307" s="276"/>
      <c r="M307" s="276"/>
      <c r="N307" s="276"/>
      <c r="O307" s="282"/>
      <c r="P307" s="283"/>
      <c r="Q307" s="284"/>
      <c r="R307" s="121"/>
      <c r="S307" s="281"/>
      <c r="T307" s="281"/>
      <c r="U307" s="281"/>
      <c r="V307" s="281"/>
      <c r="W307" s="284"/>
      <c r="X307" s="281"/>
      <c r="Y307" s="281"/>
      <c r="Z307" s="281"/>
      <c r="AA307" s="281"/>
      <c r="AB307" s="281"/>
      <c r="AC307" s="281"/>
      <c r="AD307" s="281"/>
      <c r="AE307" s="281"/>
      <c r="AF307" s="281"/>
      <c r="AG307" s="281"/>
      <c r="AH307" s="281"/>
      <c r="AI307" s="281"/>
      <c r="AJ307" s="281"/>
      <c r="AK307" s="281"/>
      <c r="AL307" s="281"/>
      <c r="AM307" s="281"/>
      <c r="AN307" s="281"/>
    </row>
    <row r="308" spans="2:40" ht="15.75" customHeight="1" x14ac:dyDescent="0.25">
      <c r="B308" s="281"/>
      <c r="C308" s="281"/>
      <c r="D308" s="281"/>
      <c r="E308" s="281"/>
      <c r="F308" s="281"/>
      <c r="G308" s="281"/>
      <c r="H308" s="281"/>
      <c r="I308" s="281"/>
      <c r="J308" s="281"/>
      <c r="K308" s="281"/>
      <c r="L308" s="276"/>
      <c r="M308" s="276"/>
      <c r="N308" s="276"/>
      <c r="O308" s="282"/>
      <c r="P308" s="283"/>
      <c r="Q308" s="284"/>
      <c r="R308" s="121"/>
      <c r="S308" s="281"/>
      <c r="T308" s="281"/>
      <c r="U308" s="281"/>
      <c r="V308" s="281"/>
      <c r="W308" s="284"/>
      <c r="X308" s="281"/>
      <c r="Y308" s="281"/>
      <c r="Z308" s="281"/>
      <c r="AA308" s="281"/>
      <c r="AB308" s="281"/>
      <c r="AC308" s="281"/>
      <c r="AD308" s="281"/>
      <c r="AE308" s="281"/>
      <c r="AF308" s="281"/>
      <c r="AG308" s="281"/>
      <c r="AH308" s="281"/>
      <c r="AI308" s="281"/>
      <c r="AJ308" s="281"/>
      <c r="AK308" s="281"/>
      <c r="AL308" s="281"/>
      <c r="AM308" s="281"/>
      <c r="AN308" s="281"/>
    </row>
    <row r="309" spans="2:40" ht="15.75" customHeight="1" x14ac:dyDescent="0.25">
      <c r="B309" s="281"/>
      <c r="C309" s="281"/>
      <c r="D309" s="281"/>
      <c r="E309" s="281"/>
      <c r="F309" s="281"/>
      <c r="G309" s="281"/>
      <c r="H309" s="281"/>
      <c r="I309" s="281"/>
      <c r="J309" s="281"/>
      <c r="K309" s="281"/>
      <c r="L309" s="276"/>
      <c r="M309" s="276"/>
      <c r="N309" s="276"/>
      <c r="O309" s="282"/>
      <c r="P309" s="283"/>
      <c r="Q309" s="284"/>
      <c r="R309" s="121"/>
      <c r="S309" s="281"/>
      <c r="T309" s="281"/>
      <c r="U309" s="281"/>
      <c r="V309" s="281"/>
      <c r="W309" s="284"/>
      <c r="X309" s="281"/>
      <c r="Y309" s="281"/>
      <c r="Z309" s="281"/>
      <c r="AA309" s="281"/>
      <c r="AB309" s="281"/>
      <c r="AC309" s="281"/>
      <c r="AD309" s="281"/>
      <c r="AE309" s="281"/>
      <c r="AF309" s="281"/>
      <c r="AG309" s="281"/>
      <c r="AH309" s="281"/>
      <c r="AI309" s="281"/>
      <c r="AJ309" s="281"/>
      <c r="AK309" s="281"/>
      <c r="AL309" s="281"/>
      <c r="AM309" s="281"/>
      <c r="AN309" s="281"/>
    </row>
    <row r="310" spans="2:40" ht="15.75" customHeight="1" x14ac:dyDescent="0.25">
      <c r="B310" s="281"/>
      <c r="C310" s="281"/>
      <c r="D310" s="281"/>
      <c r="E310" s="281"/>
      <c r="F310" s="281"/>
      <c r="G310" s="281"/>
      <c r="H310" s="281"/>
      <c r="I310" s="281"/>
      <c r="J310" s="281"/>
      <c r="K310" s="281"/>
      <c r="L310" s="276"/>
      <c r="M310" s="276"/>
      <c r="N310" s="276"/>
      <c r="O310" s="282"/>
      <c r="P310" s="283"/>
      <c r="Q310" s="284"/>
      <c r="R310" s="121"/>
      <c r="S310" s="281"/>
      <c r="T310" s="281"/>
      <c r="U310" s="281"/>
      <c r="V310" s="281"/>
      <c r="W310" s="284"/>
      <c r="X310" s="281"/>
      <c r="Y310" s="281"/>
      <c r="Z310" s="281"/>
      <c r="AA310" s="281"/>
      <c r="AB310" s="281"/>
      <c r="AC310" s="281"/>
      <c r="AD310" s="281"/>
      <c r="AE310" s="281"/>
      <c r="AF310" s="281"/>
      <c r="AG310" s="281"/>
      <c r="AH310" s="281"/>
      <c r="AI310" s="281"/>
      <c r="AJ310" s="281"/>
      <c r="AK310" s="281"/>
      <c r="AL310" s="281"/>
      <c r="AM310" s="281"/>
      <c r="AN310" s="281"/>
    </row>
    <row r="311" spans="2:40" ht="15.75" customHeight="1" x14ac:dyDescent="0.25">
      <c r="B311" s="281"/>
      <c r="C311" s="281"/>
      <c r="D311" s="281"/>
      <c r="E311" s="281"/>
      <c r="F311" s="281"/>
      <c r="G311" s="281"/>
      <c r="H311" s="281"/>
      <c r="I311" s="281"/>
      <c r="J311" s="281"/>
      <c r="K311" s="281"/>
      <c r="L311" s="276"/>
      <c r="M311" s="276"/>
      <c r="N311" s="276"/>
      <c r="O311" s="282"/>
      <c r="P311" s="283"/>
      <c r="Q311" s="284"/>
      <c r="R311" s="121"/>
      <c r="S311" s="281"/>
      <c r="T311" s="281"/>
      <c r="U311" s="281"/>
      <c r="V311" s="281"/>
      <c r="W311" s="284"/>
      <c r="X311" s="281"/>
      <c r="Y311" s="281"/>
      <c r="Z311" s="281"/>
      <c r="AA311" s="281"/>
      <c r="AB311" s="281"/>
      <c r="AC311" s="281"/>
      <c r="AD311" s="281"/>
      <c r="AE311" s="281"/>
      <c r="AF311" s="281"/>
      <c r="AG311" s="281"/>
      <c r="AH311" s="281"/>
      <c r="AI311" s="281"/>
      <c r="AJ311" s="281"/>
      <c r="AK311" s="281"/>
      <c r="AL311" s="281"/>
      <c r="AM311" s="281"/>
      <c r="AN311" s="281"/>
    </row>
    <row r="312" spans="2:40" ht="15.75" customHeight="1" x14ac:dyDescent="0.25">
      <c r="B312" s="281"/>
      <c r="C312" s="281"/>
      <c r="D312" s="281"/>
      <c r="E312" s="281"/>
      <c r="F312" s="281"/>
      <c r="G312" s="281"/>
      <c r="H312" s="281"/>
      <c r="I312" s="281"/>
      <c r="J312" s="281"/>
      <c r="K312" s="281"/>
      <c r="L312" s="276"/>
      <c r="M312" s="276"/>
      <c r="N312" s="276"/>
      <c r="O312" s="282"/>
      <c r="P312" s="283"/>
      <c r="Q312" s="284"/>
      <c r="R312" s="121"/>
      <c r="S312" s="281"/>
      <c r="T312" s="281"/>
      <c r="U312" s="281"/>
      <c r="V312" s="281"/>
      <c r="W312" s="284"/>
      <c r="X312" s="281"/>
      <c r="Y312" s="281"/>
      <c r="Z312" s="281"/>
      <c r="AA312" s="281"/>
      <c r="AB312" s="281"/>
      <c r="AC312" s="281"/>
      <c r="AD312" s="281"/>
      <c r="AE312" s="281"/>
      <c r="AF312" s="281"/>
      <c r="AG312" s="281"/>
      <c r="AH312" s="281"/>
      <c r="AI312" s="281"/>
      <c r="AJ312" s="281"/>
      <c r="AK312" s="281"/>
      <c r="AL312" s="281"/>
      <c r="AM312" s="281"/>
      <c r="AN312" s="281"/>
    </row>
    <row r="313" spans="2:40" ht="15.75" customHeight="1" x14ac:dyDescent="0.25">
      <c r="B313" s="281"/>
      <c r="C313" s="281"/>
      <c r="D313" s="281"/>
      <c r="E313" s="281"/>
      <c r="F313" s="281"/>
      <c r="G313" s="281"/>
      <c r="H313" s="281"/>
      <c r="I313" s="281"/>
      <c r="J313" s="281"/>
      <c r="K313" s="281"/>
      <c r="L313" s="276"/>
      <c r="M313" s="276"/>
      <c r="N313" s="276"/>
      <c r="O313" s="282"/>
      <c r="P313" s="283"/>
      <c r="Q313" s="284"/>
      <c r="R313" s="121"/>
      <c r="S313" s="281"/>
      <c r="T313" s="281"/>
      <c r="U313" s="281"/>
      <c r="V313" s="281"/>
      <c r="W313" s="284"/>
      <c r="X313" s="281"/>
      <c r="Y313" s="281"/>
      <c r="Z313" s="281"/>
      <c r="AA313" s="281"/>
      <c r="AB313" s="281"/>
      <c r="AC313" s="281"/>
      <c r="AD313" s="281"/>
      <c r="AE313" s="281"/>
      <c r="AF313" s="281"/>
      <c r="AG313" s="281"/>
      <c r="AH313" s="281"/>
      <c r="AI313" s="281"/>
      <c r="AJ313" s="281"/>
      <c r="AK313" s="281"/>
      <c r="AL313" s="281"/>
      <c r="AM313" s="281"/>
      <c r="AN313" s="281"/>
    </row>
    <row r="314" spans="2:40" ht="15.75" customHeight="1" x14ac:dyDescent="0.25">
      <c r="B314" s="281"/>
      <c r="C314" s="281"/>
      <c r="D314" s="281"/>
      <c r="E314" s="281"/>
      <c r="F314" s="281"/>
      <c r="G314" s="281"/>
      <c r="H314" s="281"/>
      <c r="I314" s="281"/>
      <c r="J314" s="281"/>
      <c r="K314" s="281"/>
      <c r="L314" s="276"/>
      <c r="M314" s="276"/>
      <c r="N314" s="276"/>
      <c r="O314" s="282"/>
      <c r="P314" s="283"/>
      <c r="Q314" s="284"/>
      <c r="R314" s="121"/>
      <c r="S314" s="281"/>
      <c r="T314" s="281"/>
      <c r="U314" s="281"/>
      <c r="V314" s="281"/>
      <c r="W314" s="284"/>
      <c r="X314" s="281"/>
      <c r="Y314" s="281"/>
      <c r="Z314" s="281"/>
      <c r="AA314" s="281"/>
      <c r="AB314" s="281"/>
      <c r="AC314" s="281"/>
      <c r="AD314" s="281"/>
      <c r="AE314" s="281"/>
      <c r="AF314" s="281"/>
      <c r="AG314" s="281"/>
      <c r="AH314" s="281"/>
      <c r="AI314" s="281"/>
      <c r="AJ314" s="281"/>
      <c r="AK314" s="281"/>
      <c r="AL314" s="281"/>
      <c r="AM314" s="281"/>
      <c r="AN314" s="281"/>
    </row>
    <row r="315" spans="2:40" ht="15.75" customHeight="1" x14ac:dyDescent="0.25">
      <c r="B315" s="281"/>
      <c r="C315" s="281"/>
      <c r="D315" s="281"/>
      <c r="E315" s="281"/>
      <c r="F315" s="281"/>
      <c r="G315" s="281"/>
      <c r="H315" s="281"/>
      <c r="I315" s="281"/>
      <c r="J315" s="281"/>
      <c r="K315" s="281"/>
      <c r="L315" s="276"/>
      <c r="M315" s="276"/>
      <c r="N315" s="276"/>
      <c r="O315" s="282"/>
      <c r="P315" s="283"/>
      <c r="Q315" s="284"/>
      <c r="R315" s="121"/>
      <c r="S315" s="281"/>
      <c r="T315" s="281"/>
      <c r="U315" s="281"/>
      <c r="V315" s="281"/>
      <c r="W315" s="284"/>
      <c r="X315" s="281"/>
      <c r="Y315" s="281"/>
      <c r="Z315" s="281"/>
      <c r="AA315" s="281"/>
      <c r="AB315" s="281"/>
      <c r="AC315" s="281"/>
      <c r="AD315" s="281"/>
      <c r="AE315" s="281"/>
      <c r="AF315" s="281"/>
      <c r="AG315" s="281"/>
      <c r="AH315" s="281"/>
      <c r="AI315" s="281"/>
      <c r="AJ315" s="281"/>
      <c r="AK315" s="281"/>
      <c r="AL315" s="281"/>
      <c r="AM315" s="281"/>
      <c r="AN315" s="281"/>
    </row>
    <row r="316" spans="2:40" ht="15.75" customHeight="1" x14ac:dyDescent="0.25">
      <c r="B316" s="281"/>
      <c r="C316" s="281"/>
      <c r="D316" s="281"/>
      <c r="E316" s="281"/>
      <c r="F316" s="281"/>
      <c r="G316" s="281"/>
      <c r="H316" s="281"/>
      <c r="I316" s="281"/>
      <c r="J316" s="281"/>
      <c r="K316" s="281"/>
      <c r="L316" s="276"/>
      <c r="M316" s="276"/>
      <c r="N316" s="276"/>
      <c r="O316" s="282"/>
      <c r="P316" s="283"/>
      <c r="Q316" s="284"/>
      <c r="R316" s="121"/>
      <c r="S316" s="281"/>
      <c r="T316" s="281"/>
      <c r="U316" s="281"/>
      <c r="V316" s="281"/>
      <c r="W316" s="284"/>
      <c r="X316" s="281"/>
      <c r="Y316" s="281"/>
      <c r="Z316" s="281"/>
      <c r="AA316" s="281"/>
      <c r="AB316" s="281"/>
      <c r="AC316" s="281"/>
      <c r="AD316" s="281"/>
      <c r="AE316" s="281"/>
      <c r="AF316" s="281"/>
      <c r="AG316" s="281"/>
      <c r="AH316" s="281"/>
      <c r="AI316" s="281"/>
      <c r="AJ316" s="281"/>
      <c r="AK316" s="281"/>
      <c r="AL316" s="281"/>
      <c r="AM316" s="281"/>
      <c r="AN316" s="281"/>
    </row>
    <row r="317" spans="2:40" ht="15.75" customHeight="1" x14ac:dyDescent="0.25">
      <c r="B317" s="281"/>
      <c r="C317" s="281"/>
      <c r="D317" s="281"/>
      <c r="E317" s="281"/>
      <c r="F317" s="281"/>
      <c r="G317" s="281"/>
      <c r="H317" s="281"/>
      <c r="I317" s="281"/>
      <c r="J317" s="281"/>
      <c r="K317" s="281"/>
      <c r="L317" s="276"/>
      <c r="M317" s="276"/>
      <c r="N317" s="276"/>
      <c r="O317" s="282"/>
      <c r="P317" s="283"/>
      <c r="Q317" s="284"/>
      <c r="R317" s="121"/>
      <c r="S317" s="281"/>
      <c r="T317" s="281"/>
      <c r="U317" s="281"/>
      <c r="V317" s="281"/>
      <c r="W317" s="284"/>
      <c r="X317" s="281"/>
      <c r="Y317" s="281"/>
      <c r="Z317" s="281"/>
      <c r="AA317" s="281"/>
      <c r="AB317" s="281"/>
      <c r="AC317" s="281"/>
      <c r="AD317" s="281"/>
      <c r="AE317" s="281"/>
      <c r="AF317" s="281"/>
      <c r="AG317" s="281"/>
      <c r="AH317" s="281"/>
      <c r="AI317" s="281"/>
      <c r="AJ317" s="281"/>
      <c r="AK317" s="281"/>
      <c r="AL317" s="281"/>
      <c r="AM317" s="281"/>
      <c r="AN317" s="281"/>
    </row>
    <row r="318" spans="2:40" ht="15.75" customHeight="1" x14ac:dyDescent="0.25">
      <c r="B318" s="281"/>
      <c r="C318" s="281"/>
      <c r="D318" s="281"/>
      <c r="E318" s="281"/>
      <c r="F318" s="281"/>
      <c r="G318" s="281"/>
      <c r="H318" s="281"/>
      <c r="I318" s="281"/>
      <c r="J318" s="281"/>
      <c r="K318" s="281"/>
      <c r="L318" s="276"/>
      <c r="M318" s="276"/>
      <c r="N318" s="276"/>
      <c r="O318" s="282"/>
      <c r="P318" s="283"/>
      <c r="Q318" s="284"/>
      <c r="R318" s="121"/>
      <c r="S318" s="281"/>
      <c r="T318" s="281"/>
      <c r="U318" s="281"/>
      <c r="V318" s="281"/>
      <c r="W318" s="284"/>
      <c r="X318" s="281"/>
      <c r="Y318" s="281"/>
      <c r="Z318" s="281"/>
      <c r="AA318" s="281"/>
      <c r="AB318" s="281"/>
      <c r="AC318" s="281"/>
      <c r="AD318" s="281"/>
      <c r="AE318" s="281"/>
      <c r="AF318" s="281"/>
      <c r="AG318" s="281"/>
      <c r="AH318" s="281"/>
      <c r="AI318" s="281"/>
      <c r="AJ318" s="281"/>
      <c r="AK318" s="281"/>
      <c r="AL318" s="281"/>
      <c r="AM318" s="281"/>
      <c r="AN318" s="281"/>
    </row>
    <row r="319" spans="2:40" ht="15.75" customHeight="1" x14ac:dyDescent="0.25">
      <c r="B319" s="281"/>
      <c r="C319" s="281"/>
      <c r="D319" s="281"/>
      <c r="E319" s="281"/>
      <c r="F319" s="281"/>
      <c r="G319" s="281"/>
      <c r="H319" s="281"/>
      <c r="I319" s="281"/>
      <c r="J319" s="281"/>
      <c r="K319" s="281"/>
      <c r="L319" s="276"/>
      <c r="M319" s="276"/>
      <c r="N319" s="276"/>
      <c r="O319" s="282"/>
      <c r="P319" s="283"/>
      <c r="Q319" s="284"/>
      <c r="R319" s="121"/>
      <c r="S319" s="281"/>
      <c r="T319" s="281"/>
      <c r="U319" s="281"/>
      <c r="V319" s="281"/>
      <c r="W319" s="284"/>
      <c r="X319" s="281"/>
      <c r="Y319" s="281"/>
      <c r="Z319" s="281"/>
      <c r="AA319" s="281"/>
      <c r="AB319" s="281"/>
      <c r="AC319" s="281"/>
      <c r="AD319" s="281"/>
      <c r="AE319" s="281"/>
      <c r="AF319" s="281"/>
      <c r="AG319" s="281"/>
      <c r="AH319" s="281"/>
      <c r="AI319" s="281"/>
      <c r="AJ319" s="281"/>
      <c r="AK319" s="281"/>
      <c r="AL319" s="281"/>
      <c r="AM319" s="281"/>
      <c r="AN319" s="281"/>
    </row>
    <row r="320" spans="2:40" ht="15.75" customHeight="1" x14ac:dyDescent="0.25">
      <c r="B320" s="281"/>
      <c r="C320" s="281"/>
      <c r="D320" s="281"/>
      <c r="E320" s="281"/>
      <c r="F320" s="281"/>
      <c r="G320" s="281"/>
      <c r="H320" s="281"/>
      <c r="I320" s="281"/>
      <c r="J320" s="281"/>
      <c r="K320" s="281"/>
      <c r="L320" s="276"/>
      <c r="M320" s="276"/>
      <c r="N320" s="276"/>
      <c r="O320" s="282"/>
      <c r="P320" s="283"/>
      <c r="Q320" s="284"/>
      <c r="R320" s="121"/>
      <c r="S320" s="281"/>
      <c r="T320" s="281"/>
      <c r="U320" s="281"/>
      <c r="V320" s="281"/>
      <c r="W320" s="284"/>
      <c r="X320" s="281"/>
      <c r="Y320" s="281"/>
      <c r="Z320" s="281"/>
      <c r="AA320" s="281"/>
      <c r="AB320" s="281"/>
      <c r="AC320" s="281"/>
      <c r="AD320" s="281"/>
      <c r="AE320" s="281"/>
      <c r="AF320" s="281"/>
      <c r="AG320" s="281"/>
      <c r="AH320" s="281"/>
      <c r="AI320" s="281"/>
      <c r="AJ320" s="281"/>
      <c r="AK320" s="281"/>
      <c r="AL320" s="281"/>
      <c r="AM320" s="281"/>
      <c r="AN320" s="281"/>
    </row>
    <row r="321" spans="2:40" ht="15.75" customHeight="1" x14ac:dyDescent="0.25">
      <c r="B321" s="281"/>
      <c r="C321" s="281"/>
      <c r="D321" s="281"/>
      <c r="E321" s="281"/>
      <c r="F321" s="281"/>
      <c r="G321" s="281"/>
      <c r="H321" s="281"/>
      <c r="I321" s="281"/>
      <c r="J321" s="281"/>
      <c r="K321" s="281"/>
      <c r="L321" s="276"/>
      <c r="M321" s="276"/>
      <c r="N321" s="276"/>
      <c r="O321" s="282"/>
      <c r="P321" s="283"/>
      <c r="Q321" s="284"/>
      <c r="R321" s="121"/>
      <c r="S321" s="281"/>
      <c r="T321" s="281"/>
      <c r="U321" s="281"/>
      <c r="V321" s="281"/>
      <c r="W321" s="284"/>
      <c r="X321" s="281"/>
      <c r="Y321" s="281"/>
      <c r="Z321" s="281"/>
      <c r="AA321" s="281"/>
      <c r="AB321" s="281"/>
      <c r="AC321" s="281"/>
      <c r="AD321" s="281"/>
      <c r="AE321" s="281"/>
      <c r="AF321" s="281"/>
      <c r="AG321" s="281"/>
      <c r="AH321" s="281"/>
      <c r="AI321" s="281"/>
      <c r="AJ321" s="281"/>
      <c r="AK321" s="281"/>
      <c r="AL321" s="281"/>
      <c r="AM321" s="281"/>
      <c r="AN321" s="281"/>
    </row>
    <row r="322" spans="2:40" ht="15.75" customHeight="1" x14ac:dyDescent="0.25">
      <c r="B322" s="281"/>
      <c r="C322" s="281"/>
      <c r="D322" s="281"/>
      <c r="E322" s="281"/>
      <c r="F322" s="281"/>
      <c r="G322" s="281"/>
      <c r="H322" s="281"/>
      <c r="I322" s="281"/>
      <c r="J322" s="281"/>
      <c r="K322" s="281"/>
      <c r="L322" s="276"/>
      <c r="M322" s="276"/>
      <c r="N322" s="276"/>
      <c r="O322" s="282"/>
      <c r="P322" s="283"/>
      <c r="Q322" s="284"/>
      <c r="R322" s="121"/>
      <c r="S322" s="281"/>
      <c r="T322" s="281"/>
      <c r="U322" s="281"/>
      <c r="V322" s="281"/>
      <c r="W322" s="284"/>
      <c r="X322" s="281"/>
      <c r="Y322" s="281"/>
      <c r="Z322" s="281"/>
      <c r="AA322" s="281"/>
      <c r="AB322" s="281"/>
      <c r="AC322" s="281"/>
      <c r="AD322" s="281"/>
      <c r="AE322" s="281"/>
      <c r="AF322" s="281"/>
      <c r="AG322" s="281"/>
      <c r="AH322" s="281"/>
      <c r="AI322" s="281"/>
      <c r="AJ322" s="281"/>
      <c r="AK322" s="281"/>
      <c r="AL322" s="281"/>
      <c r="AM322" s="281"/>
      <c r="AN322" s="281"/>
    </row>
    <row r="323" spans="2:40" ht="15.75" customHeight="1" x14ac:dyDescent="0.25">
      <c r="B323" s="281"/>
      <c r="C323" s="281"/>
      <c r="D323" s="281"/>
      <c r="E323" s="281"/>
      <c r="F323" s="281"/>
      <c r="G323" s="281"/>
      <c r="H323" s="281"/>
      <c r="I323" s="281"/>
      <c r="J323" s="281"/>
      <c r="K323" s="281"/>
      <c r="L323" s="276"/>
      <c r="M323" s="276"/>
      <c r="N323" s="276"/>
      <c r="O323" s="282"/>
      <c r="P323" s="283"/>
      <c r="Q323" s="284"/>
      <c r="R323" s="121"/>
      <c r="S323" s="281"/>
      <c r="T323" s="281"/>
      <c r="U323" s="281"/>
      <c r="V323" s="281"/>
      <c r="W323" s="284"/>
      <c r="X323" s="281"/>
      <c r="Y323" s="281"/>
      <c r="Z323" s="281"/>
      <c r="AA323" s="281"/>
      <c r="AB323" s="281"/>
      <c r="AC323" s="281"/>
      <c r="AD323" s="281"/>
      <c r="AE323" s="281"/>
      <c r="AF323" s="281"/>
      <c r="AG323" s="281"/>
      <c r="AH323" s="281"/>
      <c r="AI323" s="281"/>
      <c r="AJ323" s="281"/>
      <c r="AK323" s="281"/>
      <c r="AL323" s="281"/>
      <c r="AM323" s="281"/>
      <c r="AN323" s="281"/>
    </row>
    <row r="324" spans="2:40" ht="15.75" customHeight="1" x14ac:dyDescent="0.25">
      <c r="B324" s="281"/>
      <c r="C324" s="281"/>
      <c r="D324" s="281"/>
      <c r="E324" s="281"/>
      <c r="F324" s="281"/>
      <c r="G324" s="281"/>
      <c r="H324" s="281"/>
      <c r="I324" s="281"/>
      <c r="J324" s="281"/>
      <c r="K324" s="281"/>
      <c r="L324" s="276"/>
      <c r="M324" s="276"/>
      <c r="N324" s="276"/>
      <c r="O324" s="282"/>
      <c r="P324" s="283"/>
      <c r="Q324" s="284"/>
      <c r="R324" s="121"/>
      <c r="S324" s="281"/>
      <c r="T324" s="281"/>
      <c r="U324" s="281"/>
      <c r="V324" s="281"/>
      <c r="W324" s="284"/>
      <c r="X324" s="281"/>
      <c r="Y324" s="281"/>
      <c r="Z324" s="281"/>
      <c r="AA324" s="281"/>
      <c r="AB324" s="281"/>
      <c r="AC324" s="281"/>
      <c r="AD324" s="281"/>
      <c r="AE324" s="281"/>
      <c r="AF324" s="281"/>
      <c r="AG324" s="281"/>
      <c r="AH324" s="281"/>
      <c r="AI324" s="281"/>
      <c r="AJ324" s="281"/>
      <c r="AK324" s="281"/>
      <c r="AL324" s="281"/>
      <c r="AM324" s="281"/>
      <c r="AN324" s="281"/>
    </row>
    <row r="325" spans="2:40" ht="15.75" customHeight="1" x14ac:dyDescent="0.25">
      <c r="B325" s="281"/>
      <c r="C325" s="281"/>
      <c r="D325" s="281"/>
      <c r="E325" s="281"/>
      <c r="F325" s="281"/>
      <c r="G325" s="281"/>
      <c r="H325" s="281"/>
      <c r="I325" s="281"/>
      <c r="J325" s="281"/>
      <c r="K325" s="281"/>
      <c r="L325" s="276"/>
      <c r="M325" s="276"/>
      <c r="N325" s="276"/>
      <c r="O325" s="282"/>
      <c r="P325" s="283"/>
      <c r="Q325" s="284"/>
      <c r="R325" s="121"/>
      <c r="S325" s="281"/>
      <c r="T325" s="281"/>
      <c r="U325" s="281"/>
      <c r="V325" s="281"/>
      <c r="W325" s="284"/>
      <c r="X325" s="281"/>
      <c r="Y325" s="281"/>
      <c r="Z325" s="281"/>
      <c r="AA325" s="281"/>
      <c r="AB325" s="281"/>
      <c r="AC325" s="281"/>
      <c r="AD325" s="281"/>
      <c r="AE325" s="281"/>
      <c r="AF325" s="281"/>
      <c r="AG325" s="281"/>
      <c r="AH325" s="281"/>
      <c r="AI325" s="281"/>
      <c r="AJ325" s="281"/>
      <c r="AK325" s="281"/>
      <c r="AL325" s="281"/>
      <c r="AM325" s="281"/>
      <c r="AN325" s="281"/>
    </row>
    <row r="326" spans="2:40" ht="15.75" customHeight="1" x14ac:dyDescent="0.25">
      <c r="B326" s="281"/>
      <c r="C326" s="281"/>
      <c r="D326" s="281"/>
      <c r="E326" s="281"/>
      <c r="F326" s="281"/>
      <c r="G326" s="281"/>
      <c r="H326" s="281"/>
      <c r="I326" s="281"/>
      <c r="J326" s="281"/>
      <c r="K326" s="281"/>
      <c r="L326" s="276"/>
      <c r="M326" s="276"/>
      <c r="N326" s="276"/>
      <c r="O326" s="282"/>
      <c r="P326" s="283"/>
      <c r="Q326" s="284"/>
      <c r="R326" s="121"/>
      <c r="S326" s="281"/>
      <c r="T326" s="281"/>
      <c r="U326" s="281"/>
      <c r="V326" s="281"/>
      <c r="W326" s="284"/>
      <c r="X326" s="281"/>
      <c r="Y326" s="281"/>
      <c r="Z326" s="281"/>
      <c r="AA326" s="281"/>
      <c r="AB326" s="281"/>
      <c r="AC326" s="281"/>
      <c r="AD326" s="281"/>
      <c r="AE326" s="281"/>
      <c r="AF326" s="281"/>
      <c r="AG326" s="281"/>
      <c r="AH326" s="281"/>
      <c r="AI326" s="281"/>
      <c r="AJ326" s="281"/>
      <c r="AK326" s="281"/>
      <c r="AL326" s="281"/>
      <c r="AM326" s="281"/>
      <c r="AN326" s="281"/>
    </row>
    <row r="327" spans="2:40" ht="15.75" customHeight="1" x14ac:dyDescent="0.25">
      <c r="B327" s="281"/>
      <c r="C327" s="281"/>
      <c r="D327" s="281"/>
      <c r="E327" s="281"/>
      <c r="F327" s="281"/>
      <c r="G327" s="281"/>
      <c r="H327" s="281"/>
      <c r="I327" s="281"/>
      <c r="J327" s="281"/>
      <c r="K327" s="281"/>
      <c r="L327" s="276"/>
      <c r="M327" s="276"/>
      <c r="N327" s="276"/>
      <c r="O327" s="282"/>
      <c r="P327" s="283"/>
      <c r="Q327" s="284"/>
      <c r="R327" s="121"/>
      <c r="S327" s="281"/>
      <c r="T327" s="281"/>
      <c r="U327" s="281"/>
      <c r="V327" s="281"/>
      <c r="W327" s="284"/>
      <c r="X327" s="281"/>
      <c r="Y327" s="281"/>
      <c r="Z327" s="281"/>
      <c r="AA327" s="281"/>
      <c r="AB327" s="281"/>
      <c r="AC327" s="281"/>
      <c r="AD327" s="281"/>
      <c r="AE327" s="281"/>
      <c r="AF327" s="281"/>
      <c r="AG327" s="281"/>
      <c r="AH327" s="281"/>
      <c r="AI327" s="281"/>
      <c r="AJ327" s="281"/>
      <c r="AK327" s="281"/>
      <c r="AL327" s="281"/>
      <c r="AM327" s="281"/>
      <c r="AN327" s="281"/>
    </row>
    <row r="328" spans="2:40" ht="15.75" customHeight="1" x14ac:dyDescent="0.25">
      <c r="B328" s="281"/>
      <c r="C328" s="281"/>
      <c r="D328" s="281"/>
      <c r="E328" s="281"/>
      <c r="F328" s="281"/>
      <c r="G328" s="281"/>
      <c r="H328" s="281"/>
      <c r="I328" s="281"/>
      <c r="J328" s="281"/>
      <c r="K328" s="281"/>
      <c r="L328" s="276"/>
      <c r="M328" s="276"/>
      <c r="N328" s="276"/>
      <c r="O328" s="282"/>
      <c r="P328" s="283"/>
      <c r="Q328" s="284"/>
      <c r="R328" s="121"/>
      <c r="S328" s="281"/>
      <c r="T328" s="281"/>
      <c r="U328" s="281"/>
      <c r="V328" s="281"/>
      <c r="W328" s="284"/>
      <c r="X328" s="281"/>
      <c r="Y328" s="281"/>
      <c r="Z328" s="281"/>
      <c r="AA328" s="281"/>
      <c r="AB328" s="281"/>
      <c r="AC328" s="281"/>
      <c r="AD328" s="281"/>
      <c r="AE328" s="281"/>
      <c r="AF328" s="281"/>
      <c r="AG328" s="281"/>
      <c r="AH328" s="281"/>
      <c r="AI328" s="281"/>
      <c r="AJ328" s="281"/>
      <c r="AK328" s="281"/>
      <c r="AL328" s="281"/>
      <c r="AM328" s="281"/>
      <c r="AN328" s="281"/>
    </row>
    <row r="329" spans="2:40" ht="15.75" customHeight="1" x14ac:dyDescent="0.25">
      <c r="B329" s="281"/>
      <c r="C329" s="281"/>
      <c r="D329" s="281"/>
      <c r="E329" s="281"/>
      <c r="F329" s="281"/>
      <c r="G329" s="281"/>
      <c r="H329" s="281"/>
      <c r="I329" s="281"/>
      <c r="J329" s="281"/>
      <c r="K329" s="281"/>
      <c r="L329" s="276"/>
      <c r="M329" s="276"/>
      <c r="N329" s="276"/>
      <c r="O329" s="282"/>
      <c r="P329" s="283"/>
      <c r="Q329" s="284"/>
      <c r="R329" s="121"/>
      <c r="S329" s="281"/>
      <c r="T329" s="281"/>
      <c r="U329" s="281"/>
      <c r="V329" s="281"/>
      <c r="W329" s="284"/>
      <c r="X329" s="281"/>
      <c r="Y329" s="281"/>
      <c r="Z329" s="281"/>
      <c r="AA329" s="281"/>
      <c r="AB329" s="281"/>
      <c r="AC329" s="281"/>
      <c r="AD329" s="281"/>
      <c r="AE329" s="281"/>
      <c r="AF329" s="281"/>
      <c r="AG329" s="281"/>
      <c r="AH329" s="281"/>
      <c r="AI329" s="281"/>
      <c r="AJ329" s="281"/>
      <c r="AK329" s="281"/>
      <c r="AL329" s="281"/>
      <c r="AM329" s="281"/>
      <c r="AN329" s="281"/>
    </row>
    <row r="330" spans="2:40" ht="15.75" customHeight="1" x14ac:dyDescent="0.25">
      <c r="B330" s="281"/>
      <c r="C330" s="281"/>
      <c r="D330" s="281"/>
      <c r="E330" s="281"/>
      <c r="F330" s="281"/>
      <c r="G330" s="281"/>
      <c r="H330" s="281"/>
      <c r="I330" s="281"/>
      <c r="J330" s="281"/>
      <c r="K330" s="281"/>
      <c r="L330" s="276"/>
      <c r="M330" s="276"/>
      <c r="N330" s="276"/>
      <c r="O330" s="282"/>
      <c r="P330" s="283"/>
      <c r="Q330" s="284"/>
      <c r="R330" s="121"/>
      <c r="S330" s="281"/>
      <c r="T330" s="281"/>
      <c r="U330" s="281"/>
      <c r="V330" s="281"/>
      <c r="W330" s="284"/>
      <c r="X330" s="281"/>
      <c r="Y330" s="281"/>
      <c r="Z330" s="281"/>
      <c r="AA330" s="281"/>
      <c r="AB330" s="281"/>
      <c r="AC330" s="281"/>
      <c r="AD330" s="281"/>
      <c r="AE330" s="281"/>
      <c r="AF330" s="281"/>
      <c r="AG330" s="281"/>
      <c r="AH330" s="281"/>
      <c r="AI330" s="281"/>
      <c r="AJ330" s="281"/>
      <c r="AK330" s="281"/>
      <c r="AL330" s="281"/>
      <c r="AM330" s="281"/>
      <c r="AN330" s="281"/>
    </row>
    <row r="331" spans="2:40" ht="15.75" customHeight="1" x14ac:dyDescent="0.25">
      <c r="B331" s="281"/>
      <c r="C331" s="281"/>
      <c r="D331" s="281"/>
      <c r="E331" s="281"/>
      <c r="F331" s="281"/>
      <c r="G331" s="281"/>
      <c r="H331" s="281"/>
      <c r="I331" s="281"/>
      <c r="J331" s="281"/>
      <c r="K331" s="281"/>
      <c r="L331" s="276"/>
      <c r="M331" s="276"/>
      <c r="N331" s="276"/>
      <c r="O331" s="281"/>
      <c r="P331" s="283"/>
      <c r="Q331" s="284"/>
      <c r="R331" s="121"/>
      <c r="S331" s="281"/>
      <c r="T331" s="281"/>
      <c r="U331" s="281"/>
      <c r="V331" s="281"/>
      <c r="W331" s="284"/>
      <c r="X331" s="281"/>
      <c r="Y331" s="281"/>
      <c r="Z331" s="281"/>
      <c r="AA331" s="281"/>
      <c r="AB331" s="281"/>
      <c r="AC331" s="281"/>
      <c r="AD331" s="281"/>
      <c r="AE331" s="281"/>
      <c r="AF331" s="281"/>
      <c r="AG331" s="281"/>
      <c r="AH331" s="281"/>
      <c r="AI331" s="281"/>
      <c r="AJ331" s="281"/>
      <c r="AK331" s="281"/>
      <c r="AL331" s="281"/>
      <c r="AM331" s="281"/>
      <c r="AN331" s="281"/>
    </row>
    <row r="332" spans="2:40" ht="15.75" customHeight="1" x14ac:dyDescent="0.25">
      <c r="B332" s="281"/>
      <c r="C332" s="281"/>
      <c r="D332" s="281"/>
      <c r="E332" s="281"/>
      <c r="F332" s="281"/>
      <c r="G332" s="281"/>
      <c r="H332" s="281"/>
      <c r="I332" s="281"/>
      <c r="J332" s="281"/>
      <c r="K332" s="281"/>
      <c r="L332" s="276"/>
      <c r="M332" s="276"/>
      <c r="N332" s="276"/>
      <c r="O332" s="281"/>
      <c r="P332" s="283"/>
      <c r="Q332" s="284"/>
      <c r="R332" s="121"/>
      <c r="S332" s="281"/>
      <c r="T332" s="281"/>
      <c r="U332" s="281"/>
      <c r="V332" s="281"/>
      <c r="W332" s="284"/>
      <c r="X332" s="281"/>
      <c r="Y332" s="281"/>
      <c r="Z332" s="281"/>
      <c r="AA332" s="281"/>
      <c r="AB332" s="281"/>
      <c r="AC332" s="281"/>
      <c r="AD332" s="281"/>
      <c r="AE332" s="281"/>
      <c r="AF332" s="281"/>
      <c r="AG332" s="281"/>
      <c r="AH332" s="281"/>
      <c r="AI332" s="281"/>
      <c r="AJ332" s="281"/>
      <c r="AK332" s="281"/>
      <c r="AL332" s="281"/>
      <c r="AM332" s="281"/>
      <c r="AN332" s="281"/>
    </row>
    <row r="333" spans="2:40" ht="15.75" customHeight="1" x14ac:dyDescent="0.25">
      <c r="B333" s="281"/>
      <c r="C333" s="281"/>
      <c r="D333" s="281"/>
      <c r="E333" s="281"/>
      <c r="F333" s="281"/>
      <c r="G333" s="281"/>
      <c r="H333" s="281"/>
      <c r="I333" s="281"/>
      <c r="J333" s="281"/>
      <c r="K333" s="281"/>
      <c r="L333" s="276"/>
      <c r="M333" s="276"/>
      <c r="N333" s="276"/>
      <c r="O333" s="281"/>
      <c r="P333" s="283"/>
      <c r="Q333" s="284"/>
      <c r="R333" s="121"/>
      <c r="S333" s="281"/>
      <c r="T333" s="281"/>
      <c r="U333" s="281"/>
      <c r="V333" s="281"/>
      <c r="W333" s="284"/>
      <c r="X333" s="281"/>
      <c r="Y333" s="281"/>
      <c r="Z333" s="281"/>
      <c r="AA333" s="281"/>
      <c r="AB333" s="281"/>
      <c r="AC333" s="281"/>
      <c r="AD333" s="281"/>
      <c r="AE333" s="281"/>
      <c r="AF333" s="281"/>
      <c r="AG333" s="281"/>
      <c r="AH333" s="281"/>
      <c r="AI333" s="281"/>
      <c r="AJ333" s="281"/>
      <c r="AK333" s="281"/>
      <c r="AL333" s="281"/>
      <c r="AM333" s="281"/>
      <c r="AN333" s="281"/>
    </row>
    <row r="334" spans="2:40" ht="15.75" customHeight="1" x14ac:dyDescent="0.25">
      <c r="B334" s="281"/>
      <c r="C334" s="281"/>
      <c r="D334" s="281"/>
      <c r="E334" s="281"/>
      <c r="F334" s="281"/>
      <c r="G334" s="281"/>
      <c r="H334" s="281"/>
      <c r="I334" s="281"/>
      <c r="J334" s="281"/>
      <c r="K334" s="281"/>
      <c r="L334" s="276"/>
      <c r="M334" s="276"/>
      <c r="N334" s="276"/>
      <c r="O334" s="281"/>
      <c r="P334" s="283"/>
      <c r="Q334" s="284"/>
      <c r="R334" s="121"/>
      <c r="S334" s="281"/>
      <c r="T334" s="281"/>
      <c r="U334" s="281"/>
      <c r="V334" s="281"/>
      <c r="W334" s="284"/>
      <c r="X334" s="281"/>
      <c r="Y334" s="281"/>
      <c r="Z334" s="281"/>
      <c r="AA334" s="281"/>
      <c r="AB334" s="281"/>
      <c r="AC334" s="281"/>
      <c r="AD334" s="281"/>
      <c r="AE334" s="281"/>
      <c r="AF334" s="281"/>
      <c r="AG334" s="281"/>
      <c r="AH334" s="281"/>
      <c r="AI334" s="281"/>
      <c r="AJ334" s="281"/>
      <c r="AK334" s="281"/>
      <c r="AL334" s="281"/>
      <c r="AM334" s="281"/>
      <c r="AN334" s="281"/>
    </row>
    <row r="335" spans="2:40" ht="15.75" customHeight="1" x14ac:dyDescent="0.25">
      <c r="B335" s="281"/>
      <c r="C335" s="281"/>
      <c r="D335" s="281"/>
      <c r="E335" s="281"/>
      <c r="F335" s="281"/>
      <c r="G335" s="281"/>
      <c r="H335" s="281"/>
      <c r="I335" s="281"/>
      <c r="J335" s="281"/>
      <c r="K335" s="281"/>
      <c r="L335" s="276"/>
      <c r="M335" s="276"/>
      <c r="N335" s="276"/>
      <c r="O335" s="281"/>
      <c r="P335" s="283"/>
      <c r="Q335" s="284"/>
      <c r="R335" s="121"/>
      <c r="S335" s="281"/>
      <c r="T335" s="281"/>
      <c r="U335" s="281"/>
      <c r="V335" s="281"/>
      <c r="W335" s="284"/>
      <c r="X335" s="281"/>
      <c r="Y335" s="281"/>
      <c r="Z335" s="281"/>
      <c r="AA335" s="281"/>
      <c r="AB335" s="281"/>
      <c r="AC335" s="281"/>
      <c r="AD335" s="281"/>
      <c r="AE335" s="281"/>
      <c r="AF335" s="281"/>
      <c r="AG335" s="281"/>
      <c r="AH335" s="281"/>
      <c r="AI335" s="281"/>
      <c r="AJ335" s="281"/>
      <c r="AK335" s="281"/>
      <c r="AL335" s="281"/>
      <c r="AM335" s="281"/>
      <c r="AN335" s="281"/>
    </row>
    <row r="336" spans="2:40" ht="15.75" customHeight="1" x14ac:dyDescent="0.25">
      <c r="B336" s="281"/>
      <c r="C336" s="281"/>
      <c r="D336" s="281"/>
      <c r="E336" s="281"/>
      <c r="F336" s="281"/>
      <c r="G336" s="281"/>
      <c r="H336" s="281"/>
      <c r="I336" s="281"/>
      <c r="J336" s="281"/>
      <c r="K336" s="281"/>
      <c r="L336" s="276"/>
      <c r="M336" s="276"/>
      <c r="N336" s="276"/>
      <c r="O336" s="281"/>
      <c r="P336" s="283"/>
      <c r="Q336" s="284"/>
      <c r="R336" s="121"/>
      <c r="S336" s="281"/>
      <c r="T336" s="281"/>
      <c r="U336" s="281"/>
      <c r="V336" s="281"/>
      <c r="W336" s="284"/>
      <c r="X336" s="281"/>
      <c r="Y336" s="281"/>
      <c r="Z336" s="281"/>
      <c r="AA336" s="281"/>
      <c r="AB336" s="281"/>
      <c r="AC336" s="281"/>
      <c r="AD336" s="281"/>
      <c r="AE336" s="281"/>
      <c r="AF336" s="281"/>
      <c r="AG336" s="281"/>
      <c r="AH336" s="281"/>
      <c r="AI336" s="281"/>
      <c r="AJ336" s="281"/>
      <c r="AK336" s="281"/>
      <c r="AL336" s="281"/>
      <c r="AM336" s="281"/>
      <c r="AN336" s="281"/>
    </row>
    <row r="337" spans="2:40" ht="15.75" customHeight="1" x14ac:dyDescent="0.25">
      <c r="B337" s="281"/>
      <c r="C337" s="281"/>
      <c r="D337" s="281"/>
      <c r="E337" s="281"/>
      <c r="F337" s="281"/>
      <c r="G337" s="281"/>
      <c r="H337" s="281"/>
      <c r="I337" s="281"/>
      <c r="J337" s="281"/>
      <c r="K337" s="281"/>
      <c r="L337" s="276"/>
      <c r="M337" s="276"/>
      <c r="N337" s="276"/>
      <c r="O337" s="281"/>
      <c r="P337" s="283"/>
      <c r="Q337" s="284"/>
      <c r="R337" s="121"/>
      <c r="S337" s="281"/>
      <c r="T337" s="281"/>
      <c r="U337" s="281"/>
      <c r="V337" s="281"/>
      <c r="W337" s="284"/>
      <c r="X337" s="281"/>
      <c r="Y337" s="281"/>
      <c r="Z337" s="281"/>
      <c r="AA337" s="281"/>
      <c r="AB337" s="281"/>
      <c r="AC337" s="281"/>
      <c r="AD337" s="281"/>
      <c r="AE337" s="281"/>
      <c r="AF337" s="281"/>
      <c r="AG337" s="281"/>
      <c r="AH337" s="281"/>
      <c r="AI337" s="281"/>
      <c r="AJ337" s="281"/>
      <c r="AK337" s="281"/>
      <c r="AL337" s="281"/>
      <c r="AM337" s="281"/>
      <c r="AN337" s="281"/>
    </row>
    <row r="338" spans="2:40" ht="15.75" customHeight="1" x14ac:dyDescent="0.25">
      <c r="B338" s="281"/>
      <c r="C338" s="281"/>
      <c r="D338" s="281"/>
      <c r="E338" s="281"/>
      <c r="F338" s="281"/>
      <c r="G338" s="281"/>
      <c r="H338" s="281"/>
      <c r="I338" s="281"/>
      <c r="J338" s="281"/>
      <c r="K338" s="281"/>
      <c r="L338" s="276"/>
      <c r="M338" s="276"/>
      <c r="N338" s="276"/>
      <c r="O338" s="281"/>
      <c r="P338" s="283"/>
      <c r="Q338" s="284"/>
      <c r="R338" s="121"/>
      <c r="S338" s="281"/>
      <c r="T338" s="281"/>
      <c r="U338" s="281"/>
      <c r="V338" s="281"/>
      <c r="W338" s="284"/>
      <c r="X338" s="281"/>
      <c r="Y338" s="281"/>
      <c r="Z338" s="281"/>
      <c r="AA338" s="281"/>
      <c r="AB338" s="281"/>
      <c r="AC338" s="281"/>
      <c r="AD338" s="281"/>
      <c r="AE338" s="281"/>
      <c r="AF338" s="281"/>
      <c r="AG338" s="281"/>
      <c r="AH338" s="281"/>
      <c r="AI338" s="281"/>
      <c r="AJ338" s="281"/>
      <c r="AK338" s="281"/>
      <c r="AL338" s="281"/>
      <c r="AM338" s="281"/>
      <c r="AN338" s="281"/>
    </row>
    <row r="339" spans="2:40" ht="15.75" customHeight="1" x14ac:dyDescent="0.25">
      <c r="B339" s="281"/>
      <c r="C339" s="281"/>
      <c r="D339" s="281"/>
      <c r="E339" s="281"/>
      <c r="F339" s="281"/>
      <c r="G339" s="281"/>
      <c r="H339" s="281"/>
      <c r="I339" s="281"/>
      <c r="J339" s="281"/>
      <c r="K339" s="281"/>
      <c r="L339" s="276"/>
      <c r="M339" s="276"/>
      <c r="N339" s="276"/>
      <c r="O339" s="281"/>
      <c r="P339" s="283"/>
      <c r="Q339" s="284"/>
      <c r="R339" s="121"/>
      <c r="S339" s="281"/>
      <c r="T339" s="281"/>
      <c r="U339" s="281"/>
      <c r="V339" s="281"/>
      <c r="W339" s="284"/>
      <c r="X339" s="281"/>
      <c r="Y339" s="281"/>
      <c r="Z339" s="281"/>
      <c r="AA339" s="281"/>
      <c r="AB339" s="281"/>
      <c r="AC339" s="281"/>
      <c r="AD339" s="281"/>
      <c r="AE339" s="281"/>
      <c r="AF339" s="281"/>
      <c r="AG339" s="281"/>
      <c r="AH339" s="281"/>
      <c r="AI339" s="281"/>
      <c r="AJ339" s="281"/>
      <c r="AK339" s="281"/>
      <c r="AL339" s="281"/>
      <c r="AM339" s="281"/>
      <c r="AN339" s="281"/>
    </row>
    <row r="340" spans="2:40" ht="15.75" customHeight="1" x14ac:dyDescent="0.25">
      <c r="B340" s="281"/>
      <c r="C340" s="281"/>
      <c r="D340" s="281"/>
      <c r="E340" s="281"/>
      <c r="F340" s="281"/>
      <c r="G340" s="281"/>
      <c r="H340" s="281"/>
      <c r="I340" s="281"/>
      <c r="J340" s="281"/>
      <c r="K340" s="281"/>
      <c r="L340" s="276"/>
      <c r="M340" s="276"/>
      <c r="N340" s="276"/>
      <c r="O340" s="281"/>
      <c r="P340" s="283"/>
      <c r="Q340" s="284"/>
      <c r="R340" s="121"/>
      <c r="S340" s="281"/>
      <c r="T340" s="281"/>
      <c r="U340" s="281"/>
      <c r="V340" s="281"/>
      <c r="W340" s="284"/>
      <c r="X340" s="281"/>
      <c r="Y340" s="281"/>
      <c r="Z340" s="281"/>
      <c r="AA340" s="281"/>
      <c r="AB340" s="281"/>
      <c r="AC340" s="281"/>
      <c r="AD340" s="281"/>
      <c r="AE340" s="281"/>
      <c r="AF340" s="281"/>
      <c r="AG340" s="281"/>
      <c r="AH340" s="281"/>
      <c r="AI340" s="281"/>
      <c r="AJ340" s="281"/>
      <c r="AK340" s="281"/>
      <c r="AL340" s="281"/>
      <c r="AM340" s="281"/>
      <c r="AN340" s="281"/>
    </row>
    <row r="341" spans="2:40" ht="15.75" customHeight="1" x14ac:dyDescent="0.25">
      <c r="B341" s="281"/>
      <c r="C341" s="281"/>
      <c r="D341" s="281"/>
      <c r="E341" s="281"/>
      <c r="F341" s="281"/>
      <c r="G341" s="281"/>
      <c r="H341" s="281"/>
      <c r="I341" s="281"/>
      <c r="J341" s="281"/>
      <c r="K341" s="281"/>
      <c r="L341" s="276"/>
      <c r="M341" s="276"/>
      <c r="N341" s="276"/>
      <c r="O341" s="281"/>
      <c r="P341" s="283"/>
      <c r="Q341" s="284"/>
      <c r="R341" s="121"/>
      <c r="S341" s="281"/>
      <c r="T341" s="281"/>
      <c r="U341" s="281"/>
      <c r="V341" s="281"/>
      <c r="W341" s="284"/>
      <c r="X341" s="281"/>
      <c r="Y341" s="281"/>
      <c r="Z341" s="281"/>
      <c r="AA341" s="281"/>
      <c r="AB341" s="281"/>
      <c r="AC341" s="281"/>
      <c r="AD341" s="281"/>
      <c r="AE341" s="281"/>
      <c r="AF341" s="281"/>
      <c r="AG341" s="281"/>
      <c r="AH341" s="281"/>
      <c r="AI341" s="281"/>
      <c r="AJ341" s="281"/>
      <c r="AK341" s="281"/>
      <c r="AL341" s="281"/>
      <c r="AM341" s="281"/>
      <c r="AN341" s="281"/>
    </row>
    <row r="342" spans="2:40" ht="15.75" customHeight="1" x14ac:dyDescent="0.25">
      <c r="B342" s="281"/>
      <c r="C342" s="281"/>
      <c r="D342" s="281"/>
      <c r="E342" s="281"/>
      <c r="F342" s="281"/>
      <c r="G342" s="281"/>
      <c r="H342" s="281"/>
      <c r="I342" s="281"/>
      <c r="J342" s="281"/>
      <c r="K342" s="281"/>
      <c r="L342" s="276"/>
      <c r="M342" s="276"/>
      <c r="N342" s="276"/>
      <c r="O342" s="281"/>
      <c r="P342" s="283"/>
      <c r="Q342" s="284"/>
      <c r="R342" s="121"/>
      <c r="S342" s="281"/>
      <c r="T342" s="281"/>
      <c r="U342" s="281"/>
      <c r="V342" s="281"/>
      <c r="W342" s="284"/>
      <c r="X342" s="281"/>
      <c r="Y342" s="281"/>
      <c r="Z342" s="281"/>
      <c r="AA342" s="281"/>
      <c r="AB342" s="281"/>
      <c r="AC342" s="281"/>
      <c r="AD342" s="281"/>
      <c r="AE342" s="281"/>
      <c r="AF342" s="281"/>
      <c r="AG342" s="281"/>
      <c r="AH342" s="281"/>
      <c r="AI342" s="281"/>
      <c r="AJ342" s="281"/>
      <c r="AK342" s="281"/>
      <c r="AL342" s="281"/>
      <c r="AM342" s="281"/>
      <c r="AN342" s="281"/>
    </row>
    <row r="343" spans="2:40" ht="15.75" customHeight="1" x14ac:dyDescent="0.25">
      <c r="B343" s="281"/>
      <c r="C343" s="281"/>
      <c r="D343" s="281"/>
      <c r="E343" s="281"/>
      <c r="F343" s="281"/>
      <c r="G343" s="281"/>
      <c r="H343" s="281"/>
      <c r="I343" s="281"/>
      <c r="J343" s="281"/>
      <c r="K343" s="281"/>
      <c r="L343" s="276"/>
      <c r="M343" s="276"/>
      <c r="N343" s="276"/>
      <c r="O343" s="281"/>
      <c r="P343" s="283"/>
      <c r="Q343" s="284"/>
      <c r="R343" s="121"/>
      <c r="S343" s="281"/>
      <c r="T343" s="281"/>
      <c r="U343" s="281"/>
      <c r="V343" s="281"/>
      <c r="W343" s="284"/>
      <c r="X343" s="281"/>
      <c r="Y343" s="281"/>
      <c r="Z343" s="281"/>
      <c r="AA343" s="281"/>
      <c r="AB343" s="281"/>
      <c r="AC343" s="281"/>
      <c r="AD343" s="281"/>
      <c r="AE343" s="281"/>
      <c r="AF343" s="281"/>
      <c r="AG343" s="281"/>
      <c r="AH343" s="281"/>
      <c r="AI343" s="281"/>
      <c r="AJ343" s="281"/>
      <c r="AK343" s="281"/>
      <c r="AL343" s="281"/>
      <c r="AM343" s="281"/>
      <c r="AN343" s="281"/>
    </row>
    <row r="344" spans="2:40" ht="15.75" customHeight="1" x14ac:dyDescent="0.25">
      <c r="B344" s="281"/>
      <c r="C344" s="281"/>
      <c r="D344" s="281"/>
      <c r="E344" s="281"/>
      <c r="F344" s="281"/>
      <c r="G344" s="281"/>
      <c r="H344" s="281"/>
      <c r="I344" s="281"/>
      <c r="J344" s="281"/>
      <c r="K344" s="281"/>
      <c r="L344" s="276"/>
      <c r="M344" s="276"/>
      <c r="N344" s="276"/>
      <c r="O344" s="281"/>
      <c r="P344" s="283"/>
      <c r="Q344" s="284"/>
      <c r="R344" s="121"/>
      <c r="S344" s="281"/>
      <c r="T344" s="281"/>
      <c r="U344" s="281"/>
      <c r="V344" s="281"/>
      <c r="W344" s="284"/>
      <c r="X344" s="281"/>
      <c r="Y344" s="281"/>
      <c r="Z344" s="281"/>
      <c r="AA344" s="281"/>
      <c r="AB344" s="281"/>
      <c r="AC344" s="281"/>
      <c r="AD344" s="281"/>
      <c r="AE344" s="281"/>
      <c r="AF344" s="281"/>
      <c r="AG344" s="281"/>
      <c r="AH344" s="281"/>
      <c r="AI344" s="281"/>
      <c r="AJ344" s="281"/>
      <c r="AK344" s="281"/>
      <c r="AL344" s="281"/>
      <c r="AM344" s="281"/>
      <c r="AN344" s="281"/>
    </row>
    <row r="345" spans="2:40" ht="15.75" customHeight="1" x14ac:dyDescent="0.25">
      <c r="B345" s="281"/>
      <c r="C345" s="281"/>
      <c r="D345" s="281"/>
      <c r="E345" s="281"/>
      <c r="F345" s="281"/>
      <c r="G345" s="281"/>
      <c r="H345" s="281"/>
      <c r="I345" s="281"/>
      <c r="J345" s="281"/>
      <c r="K345" s="281"/>
      <c r="L345" s="276"/>
      <c r="M345" s="276"/>
      <c r="N345" s="276"/>
      <c r="O345" s="281"/>
      <c r="P345" s="283"/>
      <c r="Q345" s="284"/>
      <c r="R345" s="121"/>
      <c r="S345" s="281"/>
      <c r="T345" s="281"/>
      <c r="U345" s="281"/>
      <c r="V345" s="281"/>
      <c r="W345" s="284"/>
      <c r="X345" s="281"/>
      <c r="Y345" s="281"/>
      <c r="Z345" s="281"/>
      <c r="AA345" s="281"/>
      <c r="AB345" s="281"/>
      <c r="AC345" s="281"/>
      <c r="AD345" s="281"/>
      <c r="AE345" s="281"/>
      <c r="AF345" s="281"/>
      <c r="AG345" s="281"/>
      <c r="AH345" s="281"/>
      <c r="AI345" s="281"/>
      <c r="AJ345" s="281"/>
      <c r="AK345" s="281"/>
      <c r="AL345" s="281"/>
      <c r="AM345" s="281"/>
      <c r="AN345" s="281"/>
    </row>
    <row r="346" spans="2:40" ht="15.75" customHeight="1" x14ac:dyDescent="0.25">
      <c r="B346" s="281"/>
      <c r="C346" s="281"/>
      <c r="D346" s="281"/>
      <c r="E346" s="281"/>
      <c r="F346" s="281"/>
      <c r="G346" s="281"/>
      <c r="H346" s="281"/>
      <c r="I346" s="281"/>
      <c r="J346" s="281"/>
      <c r="K346" s="281"/>
      <c r="L346" s="276"/>
      <c r="M346" s="276"/>
      <c r="N346" s="276"/>
      <c r="O346" s="281"/>
      <c r="P346" s="283"/>
      <c r="Q346" s="284"/>
      <c r="R346" s="121"/>
      <c r="S346" s="281"/>
      <c r="T346" s="281"/>
      <c r="U346" s="281"/>
      <c r="V346" s="281"/>
      <c r="W346" s="284"/>
      <c r="X346" s="281"/>
      <c r="Y346" s="281"/>
      <c r="Z346" s="281"/>
      <c r="AA346" s="281"/>
      <c r="AB346" s="281"/>
      <c r="AC346" s="281"/>
      <c r="AD346" s="281"/>
      <c r="AE346" s="281"/>
      <c r="AF346" s="281"/>
      <c r="AG346" s="281"/>
      <c r="AH346" s="281"/>
      <c r="AI346" s="281"/>
      <c r="AJ346" s="281"/>
      <c r="AK346" s="281"/>
      <c r="AL346" s="281"/>
      <c r="AM346" s="281"/>
      <c r="AN346" s="281"/>
    </row>
    <row r="347" spans="2:40" ht="15.75" customHeight="1" x14ac:dyDescent="0.25">
      <c r="B347" s="281"/>
      <c r="C347" s="281"/>
      <c r="D347" s="281"/>
      <c r="E347" s="281"/>
      <c r="F347" s="281"/>
      <c r="G347" s="281"/>
      <c r="H347" s="281"/>
      <c r="I347" s="281"/>
      <c r="J347" s="281"/>
      <c r="K347" s="281"/>
      <c r="L347" s="276"/>
      <c r="M347" s="276"/>
      <c r="N347" s="276"/>
      <c r="O347" s="281"/>
      <c r="P347" s="283"/>
      <c r="Q347" s="284"/>
      <c r="R347" s="121"/>
      <c r="S347" s="281"/>
      <c r="T347" s="281"/>
      <c r="U347" s="281"/>
      <c r="V347" s="281"/>
      <c r="W347" s="284"/>
      <c r="X347" s="281"/>
      <c r="Y347" s="281"/>
      <c r="Z347" s="281"/>
      <c r="AA347" s="281"/>
      <c r="AB347" s="281"/>
      <c r="AC347" s="281"/>
      <c r="AD347" s="281"/>
      <c r="AE347" s="281"/>
      <c r="AF347" s="281"/>
      <c r="AG347" s="281"/>
      <c r="AH347" s="281"/>
      <c r="AI347" s="281"/>
      <c r="AJ347" s="281"/>
      <c r="AK347" s="281"/>
      <c r="AL347" s="281"/>
      <c r="AM347" s="281"/>
      <c r="AN347" s="281"/>
    </row>
    <row r="348" spans="2:40" ht="15.75" customHeight="1" x14ac:dyDescent="0.25">
      <c r="B348" s="281"/>
      <c r="C348" s="281"/>
      <c r="D348" s="281"/>
      <c r="E348" s="281"/>
      <c r="F348" s="281"/>
      <c r="G348" s="281"/>
      <c r="H348" s="281"/>
      <c r="I348" s="281"/>
      <c r="J348" s="281"/>
      <c r="K348" s="281"/>
      <c r="L348" s="276"/>
      <c r="M348" s="276"/>
      <c r="N348" s="276"/>
      <c r="O348" s="281"/>
      <c r="P348" s="283"/>
      <c r="Q348" s="284"/>
      <c r="R348" s="121"/>
      <c r="S348" s="281"/>
      <c r="T348" s="281"/>
      <c r="U348" s="281"/>
      <c r="V348" s="281"/>
      <c r="W348" s="284"/>
      <c r="X348" s="281"/>
      <c r="Y348" s="281"/>
      <c r="Z348" s="281"/>
      <c r="AA348" s="281"/>
      <c r="AB348" s="281"/>
      <c r="AC348" s="281"/>
      <c r="AD348" s="281"/>
      <c r="AE348" s="281"/>
      <c r="AF348" s="281"/>
      <c r="AG348" s="281"/>
      <c r="AH348" s="281"/>
      <c r="AI348" s="281"/>
      <c r="AJ348" s="281"/>
      <c r="AK348" s="281"/>
      <c r="AL348" s="281"/>
      <c r="AM348" s="281"/>
      <c r="AN348" s="281"/>
    </row>
    <row r="349" spans="2:40" ht="15.75" customHeight="1" x14ac:dyDescent="0.25">
      <c r="B349" s="281"/>
      <c r="C349" s="281"/>
      <c r="D349" s="281"/>
      <c r="E349" s="281"/>
      <c r="F349" s="281"/>
      <c r="G349" s="281"/>
      <c r="H349" s="281"/>
      <c r="I349" s="281"/>
      <c r="J349" s="281"/>
      <c r="K349" s="281"/>
      <c r="L349" s="276"/>
      <c r="M349" s="276"/>
      <c r="N349" s="276"/>
      <c r="O349" s="281"/>
      <c r="P349" s="283"/>
      <c r="Q349" s="284"/>
      <c r="R349" s="121"/>
      <c r="S349" s="281"/>
      <c r="T349" s="281"/>
      <c r="U349" s="281"/>
      <c r="V349" s="281"/>
      <c r="W349" s="284"/>
      <c r="X349" s="281"/>
      <c r="Y349" s="281"/>
      <c r="Z349" s="281"/>
      <c r="AA349" s="281"/>
      <c r="AB349" s="281"/>
      <c r="AC349" s="281"/>
      <c r="AD349" s="281"/>
      <c r="AE349" s="281"/>
      <c r="AF349" s="281"/>
      <c r="AG349" s="281"/>
      <c r="AH349" s="281"/>
      <c r="AI349" s="281"/>
      <c r="AJ349" s="281"/>
      <c r="AK349" s="281"/>
      <c r="AL349" s="281"/>
      <c r="AM349" s="281"/>
      <c r="AN349" s="281"/>
    </row>
    <row r="350" spans="2:40" ht="15.75" customHeight="1" x14ac:dyDescent="0.25">
      <c r="B350" s="281"/>
      <c r="C350" s="281"/>
      <c r="D350" s="281"/>
      <c r="E350" s="281"/>
      <c r="F350" s="281"/>
      <c r="G350" s="281"/>
      <c r="H350" s="281"/>
      <c r="I350" s="281"/>
      <c r="J350" s="281"/>
      <c r="K350" s="281"/>
      <c r="L350" s="276"/>
      <c r="M350" s="276"/>
      <c r="N350" s="276"/>
      <c r="O350" s="281"/>
      <c r="P350" s="283"/>
      <c r="Q350" s="284"/>
      <c r="R350" s="121"/>
      <c r="S350" s="281"/>
      <c r="T350" s="281"/>
      <c r="U350" s="281"/>
      <c r="V350" s="281"/>
      <c r="W350" s="284"/>
      <c r="X350" s="281"/>
      <c r="Y350" s="281"/>
      <c r="Z350" s="281"/>
      <c r="AA350" s="281"/>
      <c r="AB350" s="281"/>
      <c r="AC350" s="281"/>
      <c r="AD350" s="281"/>
      <c r="AE350" s="281"/>
      <c r="AF350" s="281"/>
      <c r="AG350" s="281"/>
      <c r="AH350" s="281"/>
      <c r="AI350" s="281"/>
      <c r="AJ350" s="281"/>
      <c r="AK350" s="281"/>
      <c r="AL350" s="281"/>
      <c r="AM350" s="281"/>
      <c r="AN350" s="281"/>
    </row>
    <row r="351" spans="2:40" ht="15.75" customHeight="1" x14ac:dyDescent="0.25">
      <c r="B351" s="281"/>
      <c r="C351" s="281"/>
      <c r="D351" s="281"/>
      <c r="E351" s="281"/>
      <c r="F351" s="281"/>
      <c r="G351" s="281"/>
      <c r="H351" s="281"/>
      <c r="I351" s="281"/>
      <c r="J351" s="281"/>
      <c r="K351" s="281"/>
      <c r="L351" s="276"/>
      <c r="M351" s="276"/>
      <c r="N351" s="276"/>
      <c r="O351" s="281"/>
      <c r="P351" s="283"/>
      <c r="Q351" s="284"/>
      <c r="R351" s="121"/>
      <c r="S351" s="281"/>
      <c r="T351" s="281"/>
      <c r="U351" s="281"/>
      <c r="V351" s="281"/>
      <c r="W351" s="284"/>
      <c r="X351" s="281"/>
      <c r="Y351" s="281"/>
      <c r="Z351" s="281"/>
      <c r="AA351" s="281"/>
      <c r="AB351" s="281"/>
      <c r="AC351" s="281"/>
      <c r="AD351" s="281"/>
      <c r="AE351" s="281"/>
      <c r="AF351" s="281"/>
      <c r="AG351" s="281"/>
      <c r="AH351" s="281"/>
      <c r="AI351" s="281"/>
      <c r="AJ351" s="281"/>
      <c r="AK351" s="281"/>
      <c r="AL351" s="281"/>
      <c r="AM351" s="281"/>
      <c r="AN351" s="281"/>
    </row>
    <row r="352" spans="2:40" ht="15.75" customHeight="1" x14ac:dyDescent="0.25">
      <c r="B352" s="281"/>
      <c r="C352" s="281"/>
      <c r="D352" s="281"/>
      <c r="E352" s="281"/>
      <c r="F352" s="281"/>
      <c r="G352" s="281"/>
      <c r="H352" s="281"/>
      <c r="I352" s="281"/>
      <c r="J352" s="281"/>
      <c r="K352" s="281"/>
      <c r="L352" s="276"/>
      <c r="M352" s="276"/>
      <c r="N352" s="276"/>
      <c r="O352" s="281"/>
      <c r="P352" s="283"/>
      <c r="Q352" s="284"/>
      <c r="R352" s="121"/>
      <c r="S352" s="281"/>
      <c r="T352" s="281"/>
      <c r="U352" s="281"/>
      <c r="V352" s="281"/>
      <c r="W352" s="284"/>
      <c r="X352" s="281"/>
      <c r="Y352" s="281"/>
      <c r="Z352" s="281"/>
      <c r="AA352" s="281"/>
      <c r="AB352" s="281"/>
      <c r="AC352" s="281"/>
      <c r="AD352" s="281"/>
      <c r="AE352" s="281"/>
      <c r="AF352" s="281"/>
      <c r="AG352" s="281"/>
      <c r="AH352" s="281"/>
      <c r="AI352" s="281"/>
      <c r="AJ352" s="281"/>
      <c r="AK352" s="281"/>
      <c r="AL352" s="281"/>
      <c r="AM352" s="281"/>
      <c r="AN352" s="281"/>
    </row>
    <row r="353" spans="2:40" ht="15.75" customHeight="1" x14ac:dyDescent="0.25">
      <c r="B353" s="281"/>
      <c r="C353" s="281"/>
      <c r="D353" s="281"/>
      <c r="E353" s="281"/>
      <c r="F353" s="281"/>
      <c r="G353" s="281"/>
      <c r="H353" s="281"/>
      <c r="I353" s="281"/>
      <c r="J353" s="281"/>
      <c r="K353" s="281"/>
      <c r="L353" s="276"/>
      <c r="M353" s="276"/>
      <c r="N353" s="276"/>
      <c r="O353" s="281"/>
      <c r="P353" s="283"/>
      <c r="Q353" s="284"/>
      <c r="R353" s="121"/>
      <c r="S353" s="281"/>
      <c r="T353" s="281"/>
      <c r="U353" s="281"/>
      <c r="V353" s="281"/>
      <c r="W353" s="284"/>
      <c r="X353" s="281"/>
      <c r="Y353" s="281"/>
      <c r="Z353" s="281"/>
      <c r="AA353" s="281"/>
      <c r="AB353" s="281"/>
      <c r="AC353" s="281"/>
      <c r="AD353" s="281"/>
      <c r="AE353" s="281"/>
      <c r="AF353" s="281"/>
      <c r="AG353" s="281"/>
      <c r="AH353" s="281"/>
      <c r="AI353" s="281"/>
      <c r="AJ353" s="281"/>
      <c r="AK353" s="281"/>
      <c r="AL353" s="281"/>
      <c r="AM353" s="281"/>
      <c r="AN353" s="281"/>
    </row>
    <row r="354" spans="2:40" ht="15.75" customHeight="1" x14ac:dyDescent="0.25">
      <c r="B354" s="281"/>
      <c r="C354" s="281"/>
      <c r="D354" s="281"/>
      <c r="E354" s="281"/>
      <c r="F354" s="281"/>
      <c r="G354" s="281"/>
      <c r="H354" s="281"/>
      <c r="I354" s="281"/>
      <c r="J354" s="281"/>
      <c r="K354" s="281"/>
      <c r="L354" s="276"/>
      <c r="M354" s="276"/>
      <c r="N354" s="276"/>
      <c r="O354" s="281"/>
      <c r="P354" s="283"/>
      <c r="Q354" s="284"/>
      <c r="R354" s="121"/>
      <c r="S354" s="281"/>
      <c r="T354" s="281"/>
      <c r="U354" s="281"/>
      <c r="V354" s="281"/>
      <c r="W354" s="284"/>
      <c r="X354" s="281"/>
      <c r="Y354" s="281"/>
      <c r="Z354" s="281"/>
      <c r="AA354" s="281"/>
      <c r="AB354" s="281"/>
      <c r="AC354" s="281"/>
      <c r="AD354" s="281"/>
      <c r="AE354" s="281"/>
      <c r="AF354" s="281"/>
      <c r="AG354" s="281"/>
      <c r="AH354" s="281"/>
      <c r="AI354" s="281"/>
      <c r="AJ354" s="281"/>
      <c r="AK354" s="281"/>
      <c r="AL354" s="281"/>
      <c r="AM354" s="281"/>
      <c r="AN354" s="281"/>
    </row>
    <row r="355" spans="2:40" ht="15.75" customHeight="1" x14ac:dyDescent="0.25">
      <c r="B355" s="281"/>
      <c r="C355" s="281"/>
      <c r="D355" s="281"/>
      <c r="E355" s="281"/>
      <c r="F355" s="281"/>
      <c r="G355" s="281"/>
      <c r="H355" s="281"/>
      <c r="I355" s="281"/>
      <c r="J355" s="281"/>
      <c r="K355" s="281"/>
      <c r="L355" s="276"/>
      <c r="M355" s="276"/>
      <c r="N355" s="276"/>
      <c r="O355" s="281"/>
      <c r="P355" s="283"/>
      <c r="Q355" s="284"/>
      <c r="R355" s="121"/>
      <c r="S355" s="281"/>
      <c r="T355" s="281"/>
      <c r="U355" s="281"/>
      <c r="V355" s="281"/>
      <c r="W355" s="284"/>
      <c r="X355" s="281"/>
      <c r="Y355" s="281"/>
      <c r="Z355" s="281"/>
      <c r="AA355" s="281"/>
      <c r="AB355" s="281"/>
      <c r="AC355" s="281"/>
      <c r="AD355" s="281"/>
      <c r="AE355" s="281"/>
      <c r="AF355" s="281"/>
      <c r="AG355" s="281"/>
      <c r="AH355" s="281"/>
      <c r="AI355" s="281"/>
      <c r="AJ355" s="281"/>
      <c r="AK355" s="281"/>
      <c r="AL355" s="281"/>
      <c r="AM355" s="281"/>
      <c r="AN355" s="281"/>
    </row>
    <row r="356" spans="2:40" ht="15.75" customHeight="1" x14ac:dyDescent="0.25">
      <c r="B356" s="281"/>
      <c r="C356" s="281"/>
      <c r="D356" s="281"/>
      <c r="E356" s="281"/>
      <c r="F356" s="281"/>
      <c r="G356" s="281"/>
      <c r="H356" s="281"/>
      <c r="I356" s="281"/>
      <c r="J356" s="281"/>
      <c r="K356" s="281"/>
      <c r="L356" s="276"/>
      <c r="M356" s="276"/>
      <c r="N356" s="276"/>
      <c r="O356" s="281"/>
      <c r="P356" s="283"/>
      <c r="Q356" s="284"/>
      <c r="R356" s="121"/>
      <c r="S356" s="281"/>
      <c r="T356" s="281"/>
      <c r="U356" s="281"/>
      <c r="V356" s="281"/>
      <c r="W356" s="284"/>
      <c r="X356" s="281"/>
      <c r="Y356" s="281"/>
      <c r="Z356" s="281"/>
      <c r="AA356" s="281"/>
      <c r="AB356" s="281"/>
      <c r="AC356" s="281"/>
      <c r="AD356" s="281"/>
      <c r="AE356" s="281"/>
      <c r="AF356" s="281"/>
      <c r="AG356" s="281"/>
      <c r="AH356" s="281"/>
      <c r="AI356" s="281"/>
      <c r="AJ356" s="281"/>
      <c r="AK356" s="281"/>
      <c r="AL356" s="281"/>
      <c r="AM356" s="281"/>
      <c r="AN356" s="281"/>
    </row>
    <row r="357" spans="2:40" ht="15.75" customHeight="1" x14ac:dyDescent="0.25">
      <c r="B357" s="281"/>
      <c r="C357" s="281"/>
      <c r="D357" s="281"/>
      <c r="E357" s="281"/>
      <c r="F357" s="281"/>
      <c r="G357" s="281"/>
      <c r="H357" s="281"/>
      <c r="I357" s="281"/>
      <c r="J357" s="281"/>
      <c r="K357" s="281"/>
      <c r="L357" s="276"/>
      <c r="M357" s="276"/>
      <c r="N357" s="276"/>
      <c r="O357" s="281"/>
      <c r="P357" s="283"/>
      <c r="Q357" s="284"/>
      <c r="R357" s="121"/>
      <c r="S357" s="281"/>
      <c r="T357" s="281"/>
      <c r="U357" s="281"/>
      <c r="V357" s="281"/>
      <c r="W357" s="284"/>
      <c r="X357" s="281"/>
      <c r="Y357" s="281"/>
      <c r="Z357" s="281"/>
      <c r="AA357" s="281"/>
      <c r="AB357" s="281"/>
      <c r="AC357" s="281"/>
      <c r="AD357" s="281"/>
      <c r="AE357" s="281"/>
      <c r="AF357" s="281"/>
      <c r="AG357" s="281"/>
      <c r="AH357" s="281"/>
      <c r="AI357" s="281"/>
      <c r="AJ357" s="281"/>
      <c r="AK357" s="281"/>
      <c r="AL357" s="281"/>
      <c r="AM357" s="281"/>
      <c r="AN357" s="281"/>
    </row>
    <row r="358" spans="2:40" ht="15.75" customHeight="1" x14ac:dyDescent="0.25">
      <c r="B358" s="281"/>
      <c r="C358" s="281"/>
      <c r="D358" s="281"/>
      <c r="E358" s="281"/>
      <c r="F358" s="281"/>
      <c r="G358" s="281"/>
      <c r="H358" s="281"/>
      <c r="I358" s="281"/>
      <c r="J358" s="281"/>
      <c r="K358" s="281"/>
      <c r="L358" s="276"/>
      <c r="M358" s="276"/>
      <c r="N358" s="276"/>
      <c r="O358" s="281"/>
      <c r="P358" s="283"/>
      <c r="Q358" s="284"/>
      <c r="R358" s="121"/>
      <c r="S358" s="281"/>
      <c r="T358" s="281"/>
      <c r="U358" s="281"/>
      <c r="V358" s="281"/>
      <c r="W358" s="284"/>
      <c r="X358" s="281"/>
      <c r="Y358" s="281"/>
      <c r="Z358" s="281"/>
      <c r="AA358" s="281"/>
      <c r="AB358" s="281"/>
      <c r="AC358" s="281"/>
      <c r="AD358" s="281"/>
      <c r="AE358" s="281"/>
      <c r="AF358" s="281"/>
      <c r="AG358" s="281"/>
      <c r="AH358" s="281"/>
      <c r="AI358" s="281"/>
      <c r="AJ358" s="281"/>
      <c r="AK358" s="281"/>
      <c r="AL358" s="281"/>
      <c r="AM358" s="281"/>
      <c r="AN358" s="281"/>
    </row>
    <row r="359" spans="2:40" ht="15.75" customHeight="1" x14ac:dyDescent="0.25">
      <c r="B359" s="281"/>
      <c r="C359" s="281"/>
      <c r="D359" s="281"/>
      <c r="E359" s="281"/>
      <c r="F359" s="281"/>
      <c r="G359" s="281"/>
      <c r="H359" s="281"/>
      <c r="I359" s="281"/>
      <c r="J359" s="281"/>
      <c r="K359" s="281"/>
      <c r="L359" s="276"/>
      <c r="M359" s="276"/>
      <c r="N359" s="276"/>
      <c r="O359" s="281"/>
      <c r="P359" s="283"/>
      <c r="Q359" s="284"/>
      <c r="R359" s="121"/>
      <c r="S359" s="281"/>
      <c r="T359" s="281"/>
      <c r="U359" s="281"/>
      <c r="V359" s="281"/>
      <c r="W359" s="284"/>
      <c r="X359" s="281"/>
      <c r="Y359" s="281"/>
      <c r="Z359" s="281"/>
      <c r="AA359" s="281"/>
      <c r="AB359" s="281"/>
      <c r="AC359" s="281"/>
      <c r="AD359" s="281"/>
      <c r="AE359" s="281"/>
      <c r="AF359" s="281"/>
      <c r="AG359" s="281"/>
      <c r="AH359" s="281"/>
      <c r="AI359" s="281"/>
      <c r="AJ359" s="281"/>
      <c r="AK359" s="281"/>
      <c r="AL359" s="281"/>
      <c r="AM359" s="281"/>
      <c r="AN359" s="281"/>
    </row>
    <row r="360" spans="2:40" ht="15.75" customHeight="1" x14ac:dyDescent="0.25">
      <c r="B360" s="281"/>
      <c r="C360" s="281"/>
      <c r="D360" s="281"/>
      <c r="E360" s="281"/>
      <c r="F360" s="281"/>
      <c r="G360" s="281"/>
      <c r="H360" s="281"/>
      <c r="I360" s="281"/>
      <c r="J360" s="281"/>
      <c r="K360" s="281"/>
      <c r="L360" s="276"/>
      <c r="M360" s="276"/>
      <c r="N360" s="276"/>
      <c r="O360" s="281"/>
      <c r="P360" s="283"/>
      <c r="Q360" s="284"/>
      <c r="R360" s="121"/>
      <c r="S360" s="281"/>
      <c r="T360" s="281"/>
      <c r="U360" s="281"/>
      <c r="V360" s="281"/>
      <c r="W360" s="284"/>
      <c r="X360" s="281"/>
      <c r="Y360" s="281"/>
      <c r="Z360" s="281"/>
      <c r="AA360" s="281"/>
      <c r="AB360" s="281"/>
      <c r="AC360" s="281"/>
      <c r="AD360" s="281"/>
      <c r="AE360" s="281"/>
      <c r="AF360" s="281"/>
      <c r="AG360" s="281"/>
      <c r="AH360" s="281"/>
      <c r="AI360" s="281"/>
      <c r="AJ360" s="281"/>
      <c r="AK360" s="281"/>
      <c r="AL360" s="281"/>
      <c r="AM360" s="281"/>
      <c r="AN360" s="281"/>
    </row>
    <row r="361" spans="2:40" ht="15.75" customHeight="1" x14ac:dyDescent="0.25">
      <c r="B361" s="281"/>
      <c r="C361" s="281"/>
      <c r="D361" s="281"/>
      <c r="E361" s="281"/>
      <c r="F361" s="281"/>
      <c r="G361" s="281"/>
      <c r="H361" s="281"/>
      <c r="I361" s="281"/>
      <c r="J361" s="281"/>
      <c r="K361" s="281"/>
      <c r="L361" s="276"/>
      <c r="M361" s="276"/>
      <c r="N361" s="276"/>
      <c r="O361" s="281"/>
      <c r="P361" s="283"/>
      <c r="Q361" s="284"/>
      <c r="R361" s="121"/>
      <c r="S361" s="281"/>
      <c r="T361" s="281"/>
      <c r="U361" s="281"/>
      <c r="V361" s="281"/>
      <c r="W361" s="284"/>
      <c r="X361" s="281"/>
      <c r="Y361" s="281"/>
      <c r="Z361" s="281"/>
      <c r="AA361" s="281"/>
      <c r="AB361" s="281"/>
      <c r="AC361" s="281"/>
      <c r="AD361" s="281"/>
      <c r="AE361" s="281"/>
      <c r="AF361" s="281"/>
      <c r="AG361" s="281"/>
      <c r="AH361" s="281"/>
      <c r="AI361" s="281"/>
      <c r="AJ361" s="281"/>
      <c r="AK361" s="281"/>
      <c r="AL361" s="281"/>
      <c r="AM361" s="281"/>
      <c r="AN361" s="281"/>
    </row>
    <row r="362" spans="2:40" ht="15.75" customHeight="1" x14ac:dyDescent="0.25">
      <c r="B362" s="281"/>
      <c r="C362" s="281"/>
      <c r="D362" s="281"/>
      <c r="E362" s="281"/>
      <c r="F362" s="281"/>
      <c r="G362" s="281"/>
      <c r="H362" s="281"/>
      <c r="I362" s="281"/>
      <c r="J362" s="281"/>
      <c r="K362" s="281"/>
      <c r="L362" s="276"/>
      <c r="M362" s="276"/>
      <c r="N362" s="276"/>
      <c r="O362" s="281"/>
      <c r="P362" s="283"/>
      <c r="Q362" s="284"/>
      <c r="R362" s="121"/>
      <c r="S362" s="281"/>
      <c r="T362" s="281"/>
      <c r="U362" s="281"/>
      <c r="V362" s="281"/>
      <c r="W362" s="284"/>
      <c r="X362" s="281"/>
      <c r="Y362" s="281"/>
      <c r="Z362" s="281"/>
      <c r="AA362" s="281"/>
      <c r="AB362" s="281"/>
      <c r="AC362" s="281"/>
      <c r="AD362" s="281"/>
      <c r="AE362" s="281"/>
      <c r="AF362" s="281"/>
      <c r="AG362" s="281"/>
      <c r="AH362" s="281"/>
      <c r="AI362" s="281"/>
      <c r="AJ362" s="281"/>
      <c r="AK362" s="281"/>
      <c r="AL362" s="281"/>
      <c r="AM362" s="281"/>
      <c r="AN362" s="281"/>
    </row>
    <row r="363" spans="2:40" ht="15.75" customHeight="1" x14ac:dyDescent="0.25">
      <c r="B363" s="281"/>
      <c r="C363" s="281"/>
      <c r="D363" s="281"/>
      <c r="E363" s="281"/>
      <c r="F363" s="281"/>
      <c r="G363" s="281"/>
      <c r="H363" s="281"/>
      <c r="I363" s="281"/>
      <c r="J363" s="281"/>
      <c r="K363" s="281"/>
      <c r="L363" s="276"/>
      <c r="M363" s="276"/>
      <c r="N363" s="276"/>
      <c r="O363" s="281"/>
      <c r="P363" s="283"/>
      <c r="Q363" s="284"/>
      <c r="R363" s="121"/>
      <c r="S363" s="281"/>
      <c r="T363" s="281"/>
      <c r="U363" s="281"/>
      <c r="V363" s="281"/>
      <c r="W363" s="284"/>
      <c r="X363" s="281"/>
      <c r="Y363" s="281"/>
      <c r="Z363" s="281"/>
      <c r="AA363" s="281"/>
      <c r="AB363" s="281"/>
      <c r="AC363" s="281"/>
      <c r="AD363" s="281"/>
      <c r="AE363" s="281"/>
      <c r="AF363" s="281"/>
      <c r="AG363" s="281"/>
      <c r="AH363" s="281"/>
      <c r="AI363" s="281"/>
      <c r="AJ363" s="281"/>
      <c r="AK363" s="281"/>
      <c r="AL363" s="281"/>
      <c r="AM363" s="281"/>
      <c r="AN363" s="281"/>
    </row>
    <row r="364" spans="2:40" ht="15.75" customHeight="1" x14ac:dyDescent="0.25">
      <c r="B364" s="281"/>
      <c r="C364" s="281"/>
      <c r="D364" s="281"/>
      <c r="E364" s="281"/>
      <c r="F364" s="281"/>
      <c r="G364" s="281"/>
      <c r="H364" s="281"/>
      <c r="I364" s="281"/>
      <c r="J364" s="281"/>
      <c r="K364" s="281"/>
      <c r="L364" s="276"/>
      <c r="M364" s="276"/>
      <c r="N364" s="276"/>
      <c r="O364" s="281"/>
      <c r="P364" s="283"/>
      <c r="Q364" s="284"/>
      <c r="R364" s="121"/>
      <c r="S364" s="281"/>
      <c r="T364" s="281"/>
      <c r="U364" s="281"/>
      <c r="V364" s="281"/>
      <c r="W364" s="284"/>
      <c r="X364" s="281"/>
      <c r="Y364" s="281"/>
      <c r="Z364" s="281"/>
      <c r="AA364" s="281"/>
      <c r="AB364" s="281"/>
      <c r="AC364" s="281"/>
      <c r="AD364" s="281"/>
      <c r="AE364" s="281"/>
      <c r="AF364" s="281"/>
      <c r="AG364" s="281"/>
      <c r="AH364" s="281"/>
      <c r="AI364" s="281"/>
      <c r="AJ364" s="281"/>
      <c r="AK364" s="281"/>
      <c r="AL364" s="281"/>
      <c r="AM364" s="281"/>
      <c r="AN364" s="281"/>
    </row>
    <row r="365" spans="2:40" ht="15.75" customHeight="1" x14ac:dyDescent="0.25">
      <c r="B365" s="281"/>
      <c r="C365" s="281"/>
      <c r="D365" s="281"/>
      <c r="E365" s="281"/>
      <c r="F365" s="281"/>
      <c r="G365" s="281"/>
      <c r="H365" s="281"/>
      <c r="I365" s="281"/>
      <c r="J365" s="281"/>
      <c r="K365" s="281"/>
      <c r="L365" s="276"/>
      <c r="M365" s="276"/>
      <c r="N365" s="276"/>
      <c r="O365" s="281"/>
      <c r="P365" s="283"/>
      <c r="Q365" s="284"/>
      <c r="R365" s="121"/>
      <c r="S365" s="281"/>
      <c r="T365" s="281"/>
      <c r="U365" s="281"/>
      <c r="V365" s="281"/>
      <c r="W365" s="284"/>
      <c r="X365" s="281"/>
      <c r="Y365" s="281"/>
      <c r="Z365" s="281"/>
      <c r="AA365" s="281"/>
      <c r="AB365" s="281"/>
      <c r="AC365" s="281"/>
      <c r="AD365" s="281"/>
      <c r="AE365" s="281"/>
      <c r="AF365" s="281"/>
      <c r="AG365" s="281"/>
      <c r="AH365" s="281"/>
      <c r="AI365" s="281"/>
      <c r="AJ365" s="281"/>
      <c r="AK365" s="281"/>
      <c r="AL365" s="281"/>
      <c r="AM365" s="281"/>
      <c r="AN365" s="281"/>
    </row>
    <row r="366" spans="2:40" ht="15.75" customHeight="1" x14ac:dyDescent="0.25">
      <c r="B366" s="281"/>
      <c r="C366" s="281"/>
      <c r="D366" s="281"/>
      <c r="E366" s="281"/>
      <c r="F366" s="281"/>
      <c r="G366" s="281"/>
      <c r="H366" s="281"/>
      <c r="I366" s="281"/>
      <c r="J366" s="281"/>
      <c r="K366" s="281"/>
      <c r="L366" s="276"/>
      <c r="M366" s="276"/>
      <c r="N366" s="276"/>
      <c r="O366" s="281"/>
      <c r="P366" s="283"/>
      <c r="Q366" s="284"/>
      <c r="R366" s="121"/>
      <c r="S366" s="281"/>
      <c r="T366" s="281"/>
      <c r="U366" s="281"/>
      <c r="V366" s="281"/>
      <c r="W366" s="284"/>
      <c r="X366" s="281"/>
      <c r="Y366" s="281"/>
      <c r="Z366" s="281"/>
      <c r="AA366" s="281"/>
      <c r="AB366" s="281"/>
      <c r="AC366" s="281"/>
      <c r="AD366" s="281"/>
      <c r="AE366" s="281"/>
      <c r="AF366" s="281"/>
      <c r="AG366" s="281"/>
      <c r="AH366" s="281"/>
      <c r="AI366" s="281"/>
      <c r="AJ366" s="281"/>
      <c r="AK366" s="281"/>
      <c r="AL366" s="281"/>
      <c r="AM366" s="281"/>
      <c r="AN366" s="281"/>
    </row>
    <row r="367" spans="2:40" ht="15.75" customHeight="1" x14ac:dyDescent="0.25">
      <c r="B367" s="281"/>
      <c r="C367" s="281"/>
      <c r="D367" s="281"/>
      <c r="E367" s="281"/>
      <c r="F367" s="281"/>
      <c r="G367" s="281"/>
      <c r="H367" s="281"/>
      <c r="I367" s="281"/>
      <c r="J367" s="281"/>
      <c r="K367" s="281"/>
      <c r="L367" s="276"/>
      <c r="M367" s="276"/>
      <c r="N367" s="276"/>
      <c r="O367" s="281"/>
      <c r="P367" s="283"/>
      <c r="Q367" s="284"/>
      <c r="R367" s="121"/>
      <c r="S367" s="281"/>
      <c r="T367" s="281"/>
      <c r="U367" s="281"/>
      <c r="V367" s="281"/>
      <c r="W367" s="284"/>
      <c r="X367" s="281"/>
      <c r="Y367" s="281"/>
      <c r="Z367" s="281"/>
      <c r="AA367" s="281"/>
      <c r="AB367" s="281"/>
      <c r="AC367" s="281"/>
      <c r="AD367" s="281"/>
      <c r="AE367" s="281"/>
      <c r="AF367" s="281"/>
      <c r="AG367" s="281"/>
      <c r="AH367" s="281"/>
      <c r="AI367" s="281"/>
      <c r="AJ367" s="281"/>
      <c r="AK367" s="281"/>
      <c r="AL367" s="281"/>
      <c r="AM367" s="281"/>
      <c r="AN367" s="281"/>
    </row>
    <row r="368" spans="2:40" ht="15.75" customHeight="1" x14ac:dyDescent="0.25">
      <c r="B368" s="281"/>
      <c r="C368" s="281"/>
      <c r="D368" s="281"/>
      <c r="E368" s="281"/>
      <c r="F368" s="281"/>
      <c r="G368" s="281"/>
      <c r="H368" s="281"/>
      <c r="I368" s="281"/>
      <c r="J368" s="281"/>
      <c r="K368" s="281"/>
      <c r="L368" s="276"/>
      <c r="M368" s="276"/>
      <c r="N368" s="276"/>
      <c r="O368" s="281"/>
      <c r="P368" s="283"/>
      <c r="Q368" s="284"/>
      <c r="R368" s="121"/>
      <c r="S368" s="281"/>
      <c r="T368" s="281"/>
      <c r="U368" s="281"/>
      <c r="V368" s="281"/>
      <c r="W368" s="284"/>
      <c r="X368" s="281"/>
      <c r="Y368" s="281"/>
      <c r="Z368" s="281"/>
      <c r="AA368" s="281"/>
      <c r="AB368" s="281"/>
      <c r="AC368" s="281"/>
      <c r="AD368" s="281"/>
      <c r="AE368" s="281"/>
      <c r="AF368" s="281"/>
      <c r="AG368" s="281"/>
      <c r="AH368" s="281"/>
      <c r="AI368" s="281"/>
      <c r="AJ368" s="281"/>
      <c r="AK368" s="281"/>
      <c r="AL368" s="281"/>
      <c r="AM368" s="281"/>
      <c r="AN368" s="281"/>
    </row>
    <row r="369" spans="2:40" ht="15.75" customHeight="1" x14ac:dyDescent="0.25">
      <c r="B369" s="281"/>
      <c r="C369" s="281"/>
      <c r="D369" s="281"/>
      <c r="E369" s="281"/>
      <c r="F369" s="281"/>
      <c r="G369" s="281"/>
      <c r="H369" s="281"/>
      <c r="I369" s="281"/>
      <c r="J369" s="281"/>
      <c r="K369" s="281"/>
      <c r="L369" s="276"/>
      <c r="M369" s="276"/>
      <c r="N369" s="276"/>
      <c r="O369" s="281"/>
      <c r="P369" s="283"/>
      <c r="Q369" s="284"/>
      <c r="R369" s="121"/>
      <c r="S369" s="281"/>
      <c r="T369" s="281"/>
      <c r="U369" s="281"/>
      <c r="V369" s="281"/>
      <c r="W369" s="284"/>
      <c r="X369" s="281"/>
      <c r="Y369" s="281"/>
      <c r="Z369" s="281"/>
      <c r="AA369" s="281"/>
      <c r="AB369" s="281"/>
      <c r="AC369" s="281"/>
      <c r="AD369" s="281"/>
      <c r="AE369" s="281"/>
      <c r="AF369" s="281"/>
      <c r="AG369" s="281"/>
      <c r="AH369" s="281"/>
      <c r="AI369" s="281"/>
      <c r="AJ369" s="281"/>
      <c r="AK369" s="281"/>
      <c r="AL369" s="281"/>
      <c r="AM369" s="281"/>
      <c r="AN369" s="281"/>
    </row>
    <row r="370" spans="2:40" ht="15.75" customHeight="1" x14ac:dyDescent="0.25">
      <c r="B370" s="281"/>
      <c r="C370" s="281"/>
      <c r="D370" s="281"/>
      <c r="E370" s="281"/>
      <c r="F370" s="281"/>
      <c r="G370" s="281"/>
      <c r="H370" s="281"/>
      <c r="I370" s="281"/>
      <c r="J370" s="281"/>
      <c r="K370" s="281"/>
      <c r="L370" s="276"/>
      <c r="M370" s="276"/>
      <c r="N370" s="276"/>
      <c r="O370" s="281"/>
      <c r="P370" s="283"/>
      <c r="Q370" s="284"/>
      <c r="R370" s="121"/>
      <c r="S370" s="281"/>
      <c r="T370" s="281"/>
      <c r="U370" s="281"/>
      <c r="V370" s="281"/>
      <c r="W370" s="281"/>
      <c r="X370" s="281"/>
      <c r="Y370" s="281"/>
      <c r="Z370" s="281"/>
      <c r="AA370" s="281"/>
      <c r="AB370" s="281"/>
      <c r="AC370" s="281"/>
      <c r="AD370" s="281"/>
      <c r="AE370" s="281"/>
      <c r="AF370" s="281"/>
      <c r="AG370" s="281"/>
      <c r="AH370" s="281"/>
      <c r="AI370" s="281"/>
      <c r="AJ370" s="281"/>
      <c r="AK370" s="281"/>
      <c r="AL370" s="281"/>
      <c r="AM370" s="281"/>
      <c r="AN370" s="281"/>
    </row>
    <row r="371" spans="2:40" ht="15.75" customHeight="1" x14ac:dyDescent="0.25">
      <c r="B371" s="281"/>
      <c r="C371" s="281"/>
      <c r="D371" s="281"/>
      <c r="E371" s="281"/>
      <c r="F371" s="281"/>
      <c r="G371" s="281"/>
      <c r="H371" s="281"/>
      <c r="I371" s="281"/>
      <c r="J371" s="281"/>
      <c r="K371" s="281"/>
      <c r="L371" s="276"/>
      <c r="M371" s="276"/>
      <c r="N371" s="276"/>
      <c r="O371" s="281"/>
      <c r="P371" s="283"/>
      <c r="Q371" s="284"/>
      <c r="R371" s="121"/>
      <c r="S371" s="281"/>
      <c r="T371" s="281"/>
      <c r="U371" s="281"/>
      <c r="V371" s="281"/>
      <c r="W371" s="281"/>
      <c r="X371" s="281"/>
      <c r="Y371" s="281"/>
      <c r="Z371" s="281"/>
      <c r="AA371" s="281"/>
      <c r="AB371" s="281"/>
      <c r="AC371" s="281"/>
      <c r="AD371" s="281"/>
      <c r="AE371" s="281"/>
      <c r="AF371" s="281"/>
      <c r="AG371" s="281"/>
      <c r="AH371" s="281"/>
      <c r="AI371" s="281"/>
      <c r="AJ371" s="281"/>
      <c r="AK371" s="281"/>
      <c r="AL371" s="281"/>
      <c r="AM371" s="281"/>
      <c r="AN371" s="281"/>
    </row>
    <row r="372" spans="2:40" ht="15.75" customHeight="1" x14ac:dyDescent="0.25">
      <c r="B372" s="281"/>
      <c r="C372" s="281"/>
      <c r="D372" s="281"/>
      <c r="E372" s="281"/>
      <c r="F372" s="281"/>
      <c r="G372" s="281"/>
      <c r="H372" s="281"/>
      <c r="I372" s="281"/>
      <c r="J372" s="281"/>
      <c r="K372" s="281"/>
      <c r="L372" s="276"/>
      <c r="M372" s="276"/>
      <c r="N372" s="276"/>
      <c r="O372" s="281"/>
      <c r="P372" s="283"/>
      <c r="Q372" s="281"/>
      <c r="R372" s="281"/>
      <c r="S372" s="281"/>
      <c r="T372" s="281"/>
      <c r="U372" s="281"/>
      <c r="V372" s="281"/>
      <c r="W372" s="281"/>
      <c r="X372" s="281"/>
      <c r="Y372" s="281"/>
      <c r="Z372" s="281"/>
      <c r="AA372" s="281"/>
      <c r="AB372" s="281"/>
      <c r="AC372" s="281"/>
      <c r="AD372" s="281"/>
      <c r="AE372" s="281"/>
      <c r="AF372" s="281"/>
      <c r="AG372" s="281"/>
      <c r="AH372" s="281"/>
      <c r="AI372" s="281"/>
      <c r="AJ372" s="281"/>
      <c r="AK372" s="281"/>
      <c r="AL372" s="281"/>
      <c r="AM372" s="281"/>
      <c r="AN372" s="281"/>
    </row>
    <row r="373" spans="2:40" ht="15.75" customHeight="1" x14ac:dyDescent="0.25">
      <c r="B373" s="281"/>
      <c r="C373" s="281"/>
      <c r="D373" s="281"/>
      <c r="E373" s="281"/>
      <c r="F373" s="281"/>
      <c r="G373" s="281"/>
      <c r="H373" s="281"/>
      <c r="I373" s="281"/>
      <c r="J373" s="281"/>
      <c r="K373" s="281"/>
      <c r="L373" s="276"/>
      <c r="M373" s="276"/>
      <c r="N373" s="276"/>
      <c r="O373" s="281"/>
      <c r="P373" s="283"/>
      <c r="Q373" s="281"/>
      <c r="R373" s="281"/>
      <c r="S373" s="281"/>
      <c r="T373" s="281"/>
      <c r="U373" s="281"/>
      <c r="V373" s="281"/>
      <c r="W373" s="281"/>
      <c r="X373" s="281"/>
      <c r="Y373" s="281"/>
      <c r="Z373" s="281"/>
      <c r="AA373" s="281"/>
      <c r="AB373" s="281"/>
      <c r="AC373" s="281"/>
      <c r="AD373" s="281"/>
      <c r="AE373" s="281"/>
      <c r="AF373" s="281"/>
      <c r="AG373" s="281"/>
      <c r="AH373" s="281"/>
      <c r="AI373" s="281"/>
      <c r="AJ373" s="281"/>
      <c r="AK373" s="281"/>
      <c r="AL373" s="281"/>
      <c r="AM373" s="281"/>
      <c r="AN373" s="281"/>
    </row>
    <row r="374" spans="2:40" ht="15.75" customHeight="1" x14ac:dyDescent="0.25">
      <c r="B374" s="281"/>
      <c r="C374" s="281"/>
      <c r="D374" s="281"/>
      <c r="E374" s="281"/>
      <c r="F374" s="281"/>
      <c r="G374" s="281"/>
      <c r="H374" s="281"/>
      <c r="I374" s="281"/>
      <c r="J374" s="281"/>
      <c r="K374" s="281"/>
      <c r="L374" s="276"/>
      <c r="M374" s="276"/>
      <c r="N374" s="276"/>
      <c r="O374" s="281"/>
      <c r="P374" s="283"/>
      <c r="Q374" s="281"/>
      <c r="R374" s="281"/>
      <c r="S374" s="281"/>
      <c r="T374" s="281"/>
      <c r="U374" s="281"/>
      <c r="V374" s="281"/>
      <c r="W374" s="281"/>
      <c r="X374" s="281"/>
      <c r="Y374" s="281"/>
      <c r="Z374" s="281"/>
      <c r="AA374" s="281"/>
      <c r="AB374" s="281"/>
      <c r="AC374" s="281"/>
      <c r="AD374" s="281"/>
      <c r="AE374" s="281"/>
      <c r="AF374" s="281"/>
      <c r="AG374" s="281"/>
      <c r="AH374" s="281"/>
      <c r="AI374" s="281"/>
      <c r="AJ374" s="281"/>
      <c r="AK374" s="281"/>
      <c r="AL374" s="281"/>
      <c r="AM374" s="281"/>
      <c r="AN374" s="281"/>
    </row>
    <row r="375" spans="2:40" ht="15.75" customHeight="1" x14ac:dyDescent="0.25">
      <c r="B375" s="281"/>
      <c r="C375" s="281"/>
      <c r="D375" s="281"/>
      <c r="E375" s="281"/>
      <c r="F375" s="281"/>
      <c r="G375" s="281"/>
      <c r="H375" s="281"/>
      <c r="I375" s="281"/>
      <c r="J375" s="281"/>
      <c r="K375" s="281"/>
      <c r="L375" s="276"/>
      <c r="M375" s="276"/>
      <c r="N375" s="276"/>
      <c r="O375" s="281"/>
      <c r="P375" s="283"/>
      <c r="Q375" s="281"/>
      <c r="R375" s="281"/>
      <c r="S375" s="281"/>
      <c r="T375" s="281"/>
      <c r="U375" s="281"/>
      <c r="V375" s="281"/>
      <c r="W375" s="281"/>
      <c r="X375" s="281"/>
      <c r="Y375" s="281"/>
      <c r="Z375" s="281"/>
      <c r="AA375" s="281"/>
      <c r="AB375" s="281"/>
      <c r="AC375" s="281"/>
      <c r="AD375" s="281"/>
      <c r="AE375" s="281"/>
      <c r="AF375" s="281"/>
      <c r="AG375" s="281"/>
      <c r="AH375" s="281"/>
      <c r="AI375" s="281"/>
      <c r="AJ375" s="281"/>
      <c r="AK375" s="281"/>
      <c r="AL375" s="281"/>
      <c r="AM375" s="281"/>
      <c r="AN375" s="281"/>
    </row>
    <row r="376" spans="2:40" ht="15.75" customHeight="1" x14ac:dyDescent="0.25">
      <c r="B376" s="281"/>
      <c r="C376" s="281"/>
      <c r="D376" s="281"/>
      <c r="E376" s="281"/>
      <c r="F376" s="281"/>
      <c r="G376" s="281"/>
      <c r="H376" s="281"/>
      <c r="I376" s="281"/>
      <c r="J376" s="281"/>
      <c r="K376" s="281"/>
      <c r="L376" s="276"/>
      <c r="M376" s="276"/>
      <c r="N376" s="276"/>
      <c r="O376" s="281"/>
      <c r="P376" s="283"/>
      <c r="Q376" s="281"/>
      <c r="R376" s="281"/>
      <c r="S376" s="281"/>
      <c r="T376" s="281"/>
      <c r="U376" s="281"/>
      <c r="V376" s="281"/>
      <c r="W376" s="281"/>
      <c r="X376" s="281"/>
      <c r="Y376" s="281"/>
      <c r="Z376" s="281"/>
      <c r="AA376" s="281"/>
      <c r="AB376" s="281"/>
      <c r="AC376" s="281"/>
      <c r="AD376" s="281"/>
      <c r="AE376" s="281"/>
      <c r="AF376" s="281"/>
      <c r="AG376" s="281"/>
      <c r="AH376" s="281"/>
      <c r="AI376" s="281"/>
      <c r="AJ376" s="281"/>
      <c r="AK376" s="281"/>
      <c r="AL376" s="281"/>
      <c r="AM376" s="281"/>
      <c r="AN376" s="281"/>
    </row>
    <row r="377" spans="2:40" ht="15.75" customHeight="1" x14ac:dyDescent="0.25">
      <c r="B377" s="281"/>
      <c r="C377" s="281"/>
      <c r="D377" s="281"/>
      <c r="E377" s="281"/>
      <c r="F377" s="281"/>
      <c r="G377" s="281"/>
      <c r="H377" s="281"/>
      <c r="I377" s="281"/>
      <c r="J377" s="281"/>
      <c r="K377" s="281"/>
      <c r="L377" s="276"/>
      <c r="M377" s="276"/>
      <c r="N377" s="276"/>
      <c r="O377" s="281"/>
      <c r="P377" s="283"/>
      <c r="Q377" s="281"/>
      <c r="R377" s="281"/>
      <c r="S377" s="281"/>
      <c r="T377" s="281"/>
      <c r="U377" s="281"/>
      <c r="V377" s="281"/>
      <c r="W377" s="281"/>
      <c r="X377" s="281"/>
      <c r="Y377" s="281"/>
      <c r="Z377" s="281"/>
      <c r="AA377" s="281"/>
      <c r="AB377" s="281"/>
      <c r="AC377" s="281"/>
      <c r="AD377" s="281"/>
      <c r="AE377" s="281"/>
      <c r="AF377" s="281"/>
      <c r="AG377" s="281"/>
      <c r="AH377" s="281"/>
      <c r="AI377" s="281"/>
      <c r="AJ377" s="281"/>
      <c r="AK377" s="281"/>
      <c r="AL377" s="281"/>
      <c r="AM377" s="281"/>
      <c r="AN377" s="281"/>
    </row>
    <row r="378" spans="2:40" ht="15.75" customHeight="1" x14ac:dyDescent="0.25">
      <c r="B378" s="281"/>
      <c r="C378" s="281"/>
      <c r="D378" s="281"/>
      <c r="E378" s="281"/>
      <c r="F378" s="281"/>
      <c r="G378" s="281"/>
      <c r="H378" s="281"/>
      <c r="I378" s="281"/>
      <c r="J378" s="281"/>
      <c r="K378" s="281"/>
      <c r="L378" s="276"/>
      <c r="M378" s="276"/>
      <c r="N378" s="276"/>
      <c r="O378" s="281"/>
      <c r="P378" s="283"/>
      <c r="Q378" s="281"/>
      <c r="R378" s="281"/>
      <c r="S378" s="281"/>
      <c r="T378" s="281"/>
      <c r="U378" s="281"/>
      <c r="V378" s="281"/>
      <c r="W378" s="281"/>
      <c r="X378" s="281"/>
      <c r="Y378" s="281"/>
      <c r="Z378" s="281"/>
      <c r="AA378" s="281"/>
      <c r="AB378" s="281"/>
      <c r="AC378" s="281"/>
      <c r="AD378" s="281"/>
      <c r="AE378" s="281"/>
      <c r="AF378" s="281"/>
      <c r="AG378" s="281"/>
      <c r="AH378" s="281"/>
      <c r="AI378" s="281"/>
      <c r="AJ378" s="281"/>
      <c r="AK378" s="281"/>
      <c r="AL378" s="281"/>
      <c r="AM378" s="281"/>
      <c r="AN378" s="281"/>
    </row>
    <row r="379" spans="2:40" ht="15.75" customHeight="1" x14ac:dyDescent="0.25">
      <c r="B379" s="281"/>
      <c r="C379" s="281"/>
      <c r="D379" s="281"/>
      <c r="E379" s="281"/>
      <c r="F379" s="281"/>
      <c r="G379" s="281"/>
      <c r="H379" s="281"/>
      <c r="I379" s="281"/>
      <c r="J379" s="281"/>
      <c r="K379" s="281"/>
      <c r="L379" s="276"/>
      <c r="M379" s="276"/>
      <c r="N379" s="276"/>
      <c r="O379" s="281"/>
      <c r="P379" s="283"/>
      <c r="Q379" s="281"/>
      <c r="R379" s="281"/>
      <c r="S379" s="281"/>
      <c r="T379" s="281"/>
      <c r="U379" s="281"/>
      <c r="V379" s="281"/>
      <c r="W379" s="281"/>
      <c r="X379" s="281"/>
      <c r="Y379" s="281"/>
      <c r="Z379" s="281"/>
      <c r="AA379" s="281"/>
      <c r="AB379" s="281"/>
      <c r="AC379" s="281"/>
      <c r="AD379" s="281"/>
      <c r="AE379" s="281"/>
      <c r="AF379" s="281"/>
      <c r="AG379" s="281"/>
      <c r="AH379" s="281"/>
      <c r="AI379" s="281"/>
      <c r="AJ379" s="281"/>
      <c r="AK379" s="281"/>
      <c r="AL379" s="281"/>
      <c r="AM379" s="281"/>
      <c r="AN379" s="281"/>
    </row>
    <row r="380" spans="2:40" ht="15.75" customHeight="1" x14ac:dyDescent="0.25">
      <c r="B380" s="281"/>
      <c r="C380" s="281"/>
      <c r="D380" s="281"/>
      <c r="E380" s="281"/>
      <c r="F380" s="281"/>
      <c r="G380" s="281"/>
      <c r="H380" s="281"/>
      <c r="I380" s="281"/>
      <c r="J380" s="281"/>
      <c r="K380" s="281"/>
      <c r="L380" s="276"/>
      <c r="M380" s="276"/>
      <c r="N380" s="276"/>
      <c r="O380" s="281"/>
      <c r="P380" s="283"/>
      <c r="Q380" s="281"/>
      <c r="R380" s="281"/>
      <c r="S380" s="281"/>
      <c r="T380" s="281"/>
      <c r="U380" s="281"/>
      <c r="V380" s="281"/>
      <c r="W380" s="281"/>
      <c r="X380" s="281"/>
      <c r="Y380" s="281"/>
      <c r="Z380" s="281"/>
      <c r="AA380" s="281"/>
      <c r="AB380" s="281"/>
      <c r="AC380" s="281"/>
      <c r="AD380" s="281"/>
      <c r="AE380" s="281"/>
      <c r="AF380" s="281"/>
      <c r="AG380" s="281"/>
      <c r="AH380" s="281"/>
      <c r="AI380" s="281"/>
      <c r="AJ380" s="281"/>
      <c r="AK380" s="281"/>
      <c r="AL380" s="281"/>
      <c r="AM380" s="281"/>
      <c r="AN380" s="281"/>
    </row>
    <row r="381" spans="2:40" ht="15.75" customHeight="1" x14ac:dyDescent="0.25">
      <c r="B381" s="281"/>
      <c r="C381" s="281"/>
      <c r="D381" s="281"/>
      <c r="E381" s="281"/>
      <c r="F381" s="281"/>
      <c r="G381" s="281"/>
      <c r="H381" s="281"/>
      <c r="I381" s="281"/>
      <c r="J381" s="281"/>
      <c r="K381" s="281"/>
      <c r="L381" s="276"/>
      <c r="M381" s="276"/>
      <c r="N381" s="276"/>
      <c r="O381" s="281"/>
      <c r="P381" s="283"/>
      <c r="Q381" s="281"/>
      <c r="R381" s="281"/>
      <c r="S381" s="281"/>
      <c r="T381" s="281"/>
      <c r="U381" s="281"/>
      <c r="V381" s="281"/>
      <c r="W381" s="281"/>
      <c r="X381" s="281"/>
      <c r="Y381" s="281"/>
      <c r="Z381" s="281"/>
      <c r="AA381" s="281"/>
      <c r="AB381" s="281"/>
      <c r="AC381" s="281"/>
      <c r="AD381" s="281"/>
      <c r="AE381" s="281"/>
      <c r="AF381" s="281"/>
      <c r="AG381" s="281"/>
      <c r="AH381" s="281"/>
      <c r="AI381" s="281"/>
      <c r="AJ381" s="281"/>
      <c r="AK381" s="281"/>
      <c r="AL381" s="281"/>
      <c r="AM381" s="281"/>
      <c r="AN381" s="281"/>
    </row>
    <row r="382" spans="2:40" ht="15.75" customHeight="1" x14ac:dyDescent="0.25">
      <c r="B382" s="281"/>
      <c r="C382" s="281"/>
      <c r="D382" s="281"/>
      <c r="E382" s="281"/>
      <c r="F382" s="281"/>
      <c r="G382" s="281"/>
      <c r="H382" s="281"/>
      <c r="I382" s="281"/>
      <c r="J382" s="281"/>
      <c r="K382" s="281"/>
      <c r="L382" s="276"/>
      <c r="M382" s="276"/>
      <c r="N382" s="276"/>
      <c r="O382" s="281"/>
      <c r="P382" s="283"/>
      <c r="Q382" s="281"/>
      <c r="R382" s="281"/>
      <c r="S382" s="281"/>
      <c r="T382" s="281"/>
      <c r="U382" s="281"/>
      <c r="V382" s="281"/>
      <c r="W382" s="281"/>
      <c r="X382" s="281"/>
      <c r="Y382" s="281"/>
      <c r="Z382" s="281"/>
      <c r="AA382" s="281"/>
      <c r="AB382" s="281"/>
      <c r="AC382" s="281"/>
      <c r="AD382" s="281"/>
      <c r="AE382" s="281"/>
      <c r="AF382" s="281"/>
      <c r="AG382" s="281"/>
      <c r="AH382" s="281"/>
      <c r="AI382" s="281"/>
      <c r="AJ382" s="281"/>
      <c r="AK382" s="281"/>
      <c r="AL382" s="281"/>
      <c r="AM382" s="281"/>
      <c r="AN382" s="281"/>
    </row>
    <row r="383" spans="2:40" ht="15.75" customHeight="1" x14ac:dyDescent="0.25">
      <c r="B383" s="281"/>
      <c r="C383" s="281"/>
      <c r="D383" s="281"/>
      <c r="E383" s="281"/>
      <c r="F383" s="281"/>
      <c r="G383" s="281"/>
      <c r="H383" s="281"/>
      <c r="I383" s="281"/>
      <c r="J383" s="281"/>
      <c r="K383" s="281"/>
      <c r="L383" s="276"/>
      <c r="M383" s="276"/>
      <c r="N383" s="276"/>
      <c r="O383" s="281"/>
      <c r="P383" s="283"/>
      <c r="Q383" s="281"/>
      <c r="R383" s="281"/>
      <c r="S383" s="281"/>
      <c r="T383" s="281"/>
      <c r="U383" s="281"/>
      <c r="V383" s="281"/>
      <c r="W383" s="281"/>
      <c r="X383" s="281"/>
      <c r="Y383" s="281"/>
      <c r="Z383" s="281"/>
      <c r="AA383" s="281"/>
      <c r="AB383" s="281"/>
      <c r="AC383" s="281"/>
      <c r="AD383" s="281"/>
      <c r="AE383" s="281"/>
      <c r="AF383" s="281"/>
      <c r="AG383" s="281"/>
      <c r="AH383" s="281"/>
      <c r="AI383" s="281"/>
      <c r="AJ383" s="281"/>
      <c r="AK383" s="281"/>
      <c r="AL383" s="281"/>
      <c r="AM383" s="281"/>
      <c r="AN383" s="281"/>
    </row>
    <row r="384" spans="2:40" ht="15.75" customHeight="1" x14ac:dyDescent="0.25">
      <c r="B384" s="281"/>
      <c r="C384" s="281"/>
      <c r="D384" s="281"/>
      <c r="E384" s="281"/>
      <c r="F384" s="281"/>
      <c r="G384" s="281"/>
      <c r="H384" s="281"/>
      <c r="I384" s="281"/>
      <c r="J384" s="281"/>
      <c r="K384" s="281"/>
      <c r="L384" s="276"/>
      <c r="M384" s="276"/>
      <c r="N384" s="276"/>
      <c r="O384" s="281"/>
      <c r="P384" s="283"/>
      <c r="Q384" s="281"/>
      <c r="R384" s="281"/>
      <c r="S384" s="281"/>
      <c r="T384" s="281"/>
      <c r="U384" s="281"/>
      <c r="V384" s="281"/>
      <c r="W384" s="281"/>
      <c r="X384" s="281"/>
      <c r="Y384" s="281"/>
      <c r="Z384" s="281"/>
      <c r="AA384" s="281"/>
      <c r="AB384" s="281"/>
      <c r="AC384" s="281"/>
      <c r="AD384" s="281"/>
      <c r="AE384" s="281"/>
      <c r="AF384" s="281"/>
      <c r="AG384" s="281"/>
      <c r="AH384" s="281"/>
      <c r="AI384" s="281"/>
      <c r="AJ384" s="281"/>
      <c r="AK384" s="281"/>
      <c r="AL384" s="281"/>
      <c r="AM384" s="281"/>
      <c r="AN384" s="281"/>
    </row>
    <row r="385" spans="2:40" ht="15.75" customHeight="1" x14ac:dyDescent="0.25">
      <c r="B385" s="281"/>
      <c r="C385" s="281"/>
      <c r="D385" s="281"/>
      <c r="E385" s="281"/>
      <c r="F385" s="281"/>
      <c r="G385" s="281"/>
      <c r="H385" s="281"/>
      <c r="I385" s="281"/>
      <c r="J385" s="281"/>
      <c r="K385" s="281"/>
      <c r="L385" s="276"/>
      <c r="M385" s="276"/>
      <c r="N385" s="276"/>
      <c r="O385" s="281"/>
      <c r="P385" s="283"/>
      <c r="Q385" s="281"/>
      <c r="R385" s="281"/>
      <c r="S385" s="281"/>
      <c r="T385" s="281"/>
      <c r="U385" s="281"/>
      <c r="V385" s="281"/>
      <c r="W385" s="281"/>
      <c r="X385" s="281"/>
      <c r="Y385" s="281"/>
      <c r="Z385" s="281"/>
      <c r="AA385" s="281"/>
      <c r="AB385" s="281"/>
      <c r="AC385" s="281"/>
      <c r="AD385" s="281"/>
      <c r="AE385" s="281"/>
      <c r="AF385" s="281"/>
      <c r="AG385" s="281"/>
      <c r="AH385" s="281"/>
      <c r="AI385" s="281"/>
      <c r="AJ385" s="281"/>
      <c r="AK385" s="281"/>
      <c r="AL385" s="281"/>
      <c r="AM385" s="281"/>
      <c r="AN385" s="281"/>
    </row>
    <row r="386" spans="2:40" ht="15.75" customHeight="1" x14ac:dyDescent="0.25">
      <c r="B386" s="281"/>
      <c r="C386" s="281"/>
      <c r="D386" s="281"/>
      <c r="E386" s="281"/>
      <c r="F386" s="281"/>
      <c r="G386" s="281"/>
      <c r="H386" s="281"/>
      <c r="I386" s="281"/>
      <c r="J386" s="281"/>
      <c r="K386" s="281"/>
      <c r="L386" s="276"/>
      <c r="M386" s="276"/>
      <c r="N386" s="276"/>
      <c r="O386" s="281"/>
      <c r="P386" s="283"/>
      <c r="Q386" s="281"/>
      <c r="R386" s="281"/>
      <c r="S386" s="281"/>
      <c r="T386" s="281"/>
      <c r="U386" s="281"/>
      <c r="V386" s="281"/>
      <c r="W386" s="281"/>
      <c r="X386" s="281"/>
      <c r="Y386" s="281"/>
      <c r="Z386" s="281"/>
      <c r="AA386" s="281"/>
      <c r="AB386" s="281"/>
      <c r="AC386" s="281"/>
      <c r="AD386" s="281"/>
      <c r="AE386" s="281"/>
      <c r="AF386" s="281"/>
      <c r="AG386" s="281"/>
      <c r="AH386" s="281"/>
      <c r="AI386" s="281"/>
      <c r="AJ386" s="281"/>
      <c r="AK386" s="281"/>
      <c r="AL386" s="281"/>
      <c r="AM386" s="281"/>
      <c r="AN386" s="281"/>
    </row>
    <row r="387" spans="2:40" ht="15.75" customHeight="1" x14ac:dyDescent="0.25">
      <c r="B387" s="281"/>
      <c r="C387" s="281"/>
      <c r="D387" s="281"/>
      <c r="E387" s="281"/>
      <c r="F387" s="281"/>
      <c r="G387" s="281"/>
      <c r="H387" s="281"/>
      <c r="I387" s="281"/>
      <c r="J387" s="281"/>
      <c r="K387" s="281"/>
      <c r="L387" s="276"/>
      <c r="M387" s="276"/>
      <c r="N387" s="276"/>
      <c r="O387" s="281"/>
      <c r="P387" s="283"/>
      <c r="Q387" s="281"/>
      <c r="R387" s="281"/>
      <c r="S387" s="281"/>
      <c r="T387" s="281"/>
      <c r="U387" s="281"/>
      <c r="V387" s="281"/>
      <c r="W387" s="281"/>
      <c r="X387" s="281"/>
      <c r="Y387" s="281"/>
      <c r="Z387" s="281"/>
      <c r="AA387" s="281"/>
      <c r="AB387" s="281"/>
      <c r="AC387" s="281"/>
      <c r="AD387" s="281"/>
      <c r="AE387" s="281"/>
      <c r="AF387" s="281"/>
      <c r="AG387" s="281"/>
      <c r="AH387" s="281"/>
      <c r="AI387" s="281"/>
      <c r="AJ387" s="281"/>
      <c r="AK387" s="281"/>
      <c r="AL387" s="281"/>
      <c r="AM387" s="281"/>
      <c r="AN387" s="281"/>
    </row>
    <row r="388" spans="2:40" ht="15.75" customHeight="1" x14ac:dyDescent="0.25">
      <c r="B388" s="281"/>
      <c r="C388" s="281"/>
      <c r="D388" s="281"/>
      <c r="E388" s="281"/>
      <c r="F388" s="281"/>
      <c r="G388" s="281"/>
      <c r="H388" s="281"/>
      <c r="I388" s="281"/>
      <c r="J388" s="281"/>
      <c r="K388" s="281"/>
      <c r="L388" s="276"/>
      <c r="M388" s="276"/>
      <c r="N388" s="276"/>
      <c r="O388" s="281"/>
      <c r="P388" s="283"/>
      <c r="Q388" s="281"/>
      <c r="R388" s="281"/>
      <c r="S388" s="281"/>
      <c r="T388" s="281"/>
      <c r="U388" s="281"/>
      <c r="V388" s="281"/>
      <c r="W388" s="281"/>
      <c r="X388" s="281"/>
      <c r="Y388" s="281"/>
      <c r="Z388" s="281"/>
      <c r="AA388" s="281"/>
      <c r="AB388" s="281"/>
      <c r="AC388" s="281"/>
      <c r="AD388" s="281"/>
      <c r="AE388" s="281"/>
      <c r="AF388" s="281"/>
      <c r="AG388" s="281"/>
      <c r="AH388" s="281"/>
      <c r="AI388" s="281"/>
      <c r="AJ388" s="281"/>
      <c r="AK388" s="281"/>
      <c r="AL388" s="281"/>
      <c r="AM388" s="281"/>
      <c r="AN388" s="281"/>
    </row>
    <row r="389" spans="2:40" ht="15.75" customHeight="1" x14ac:dyDescent="0.25">
      <c r="B389" s="281"/>
      <c r="C389" s="281"/>
      <c r="D389" s="281"/>
      <c r="E389" s="281"/>
      <c r="F389" s="281"/>
      <c r="G389" s="281"/>
      <c r="H389" s="281"/>
      <c r="I389" s="281"/>
      <c r="J389" s="281"/>
      <c r="K389" s="281"/>
      <c r="L389" s="276"/>
      <c r="M389" s="276"/>
      <c r="N389" s="276"/>
      <c r="O389" s="281"/>
      <c r="P389" s="283"/>
      <c r="Q389" s="281"/>
      <c r="R389" s="281"/>
      <c r="S389" s="281"/>
      <c r="T389" s="281"/>
      <c r="U389" s="281"/>
      <c r="V389" s="281"/>
      <c r="W389" s="281"/>
      <c r="X389" s="281"/>
      <c r="Y389" s="281"/>
      <c r="Z389" s="281"/>
      <c r="AA389" s="281"/>
      <c r="AB389" s="281"/>
      <c r="AC389" s="281"/>
      <c r="AD389" s="281"/>
      <c r="AE389" s="281"/>
      <c r="AF389" s="281"/>
      <c r="AG389" s="281"/>
      <c r="AH389" s="281"/>
      <c r="AI389" s="281"/>
      <c r="AJ389" s="281"/>
      <c r="AK389" s="281"/>
      <c r="AL389" s="281"/>
      <c r="AM389" s="281"/>
      <c r="AN389" s="281"/>
    </row>
    <row r="390" spans="2:40" ht="15.75" customHeight="1" x14ac:dyDescent="0.25">
      <c r="B390" s="281"/>
      <c r="C390" s="281"/>
      <c r="D390" s="281"/>
      <c r="E390" s="281"/>
      <c r="F390" s="281"/>
      <c r="G390" s="281"/>
      <c r="H390" s="281"/>
      <c r="I390" s="281"/>
      <c r="J390" s="281"/>
      <c r="K390" s="281"/>
      <c r="L390" s="276"/>
      <c r="M390" s="276"/>
      <c r="N390" s="276"/>
      <c r="O390" s="281"/>
      <c r="P390" s="283"/>
      <c r="Q390" s="281"/>
      <c r="R390" s="281"/>
      <c r="S390" s="281"/>
      <c r="T390" s="281"/>
      <c r="U390" s="281"/>
      <c r="V390" s="281"/>
      <c r="W390" s="281"/>
      <c r="X390" s="281"/>
      <c r="Y390" s="281"/>
      <c r="Z390" s="281"/>
      <c r="AA390" s="281"/>
      <c r="AB390" s="281"/>
      <c r="AC390" s="281"/>
      <c r="AD390" s="281"/>
      <c r="AE390" s="281"/>
      <c r="AF390" s="281"/>
      <c r="AG390" s="281"/>
      <c r="AH390" s="281"/>
      <c r="AI390" s="281"/>
      <c r="AJ390" s="281"/>
      <c r="AK390" s="281"/>
      <c r="AL390" s="281"/>
      <c r="AM390" s="281"/>
      <c r="AN390" s="281"/>
    </row>
    <row r="391" spans="2:40" ht="15.75" customHeight="1" x14ac:dyDescent="0.25">
      <c r="B391" s="281"/>
      <c r="C391" s="281"/>
      <c r="D391" s="281"/>
      <c r="E391" s="281"/>
      <c r="F391" s="281"/>
      <c r="G391" s="281"/>
      <c r="H391" s="281"/>
      <c r="I391" s="281"/>
      <c r="J391" s="281"/>
      <c r="K391" s="281"/>
      <c r="L391" s="276"/>
      <c r="M391" s="276"/>
      <c r="N391" s="276"/>
      <c r="O391" s="281"/>
      <c r="P391" s="283"/>
      <c r="Q391" s="281"/>
      <c r="R391" s="281"/>
      <c r="S391" s="281"/>
      <c r="T391" s="281"/>
      <c r="U391" s="281"/>
      <c r="V391" s="281"/>
      <c r="W391" s="281"/>
      <c r="X391" s="281"/>
      <c r="Y391" s="281"/>
      <c r="Z391" s="281"/>
      <c r="AA391" s="281"/>
      <c r="AB391" s="281"/>
      <c r="AC391" s="281"/>
      <c r="AD391" s="281"/>
      <c r="AE391" s="281"/>
      <c r="AF391" s="281"/>
      <c r="AG391" s="281"/>
      <c r="AH391" s="281"/>
      <c r="AI391" s="281"/>
      <c r="AJ391" s="281"/>
      <c r="AK391" s="281"/>
      <c r="AL391" s="281"/>
      <c r="AM391" s="281"/>
      <c r="AN391" s="281"/>
    </row>
    <row r="392" spans="2:40" ht="15.75" customHeight="1" x14ac:dyDescent="0.25">
      <c r="B392" s="281"/>
      <c r="C392" s="281"/>
      <c r="D392" s="281"/>
      <c r="E392" s="281"/>
      <c r="F392" s="281"/>
      <c r="G392" s="281"/>
      <c r="H392" s="281"/>
      <c r="I392" s="281"/>
      <c r="J392" s="281"/>
      <c r="K392" s="281"/>
      <c r="L392" s="276"/>
      <c r="M392" s="276"/>
      <c r="N392" s="276"/>
      <c r="O392" s="281"/>
      <c r="P392" s="283"/>
      <c r="Q392" s="281"/>
      <c r="R392" s="281"/>
      <c r="S392" s="281"/>
      <c r="T392" s="281"/>
      <c r="U392" s="281"/>
      <c r="V392" s="281"/>
      <c r="W392" s="281"/>
      <c r="X392" s="281"/>
      <c r="Y392" s="281"/>
      <c r="Z392" s="281"/>
      <c r="AA392" s="281"/>
      <c r="AB392" s="281"/>
      <c r="AC392" s="281"/>
      <c r="AD392" s="281"/>
      <c r="AE392" s="281"/>
      <c r="AF392" s="281"/>
      <c r="AG392" s="281"/>
      <c r="AH392" s="281"/>
      <c r="AI392" s="281"/>
      <c r="AJ392" s="281"/>
      <c r="AK392" s="281"/>
      <c r="AL392" s="281"/>
      <c r="AM392" s="281"/>
      <c r="AN392" s="281"/>
    </row>
    <row r="393" spans="2:40" ht="15.75" customHeight="1" x14ac:dyDescent="0.25">
      <c r="B393" s="281"/>
      <c r="C393" s="281"/>
      <c r="D393" s="281"/>
      <c r="E393" s="281"/>
      <c r="F393" s="281"/>
      <c r="G393" s="281"/>
      <c r="H393" s="281"/>
      <c r="I393" s="281"/>
      <c r="J393" s="281"/>
      <c r="K393" s="281"/>
      <c r="L393" s="276"/>
      <c r="M393" s="276"/>
      <c r="N393" s="276"/>
      <c r="O393" s="281"/>
      <c r="P393" s="283"/>
      <c r="Q393" s="281"/>
      <c r="R393" s="281"/>
      <c r="S393" s="281"/>
      <c r="T393" s="281"/>
      <c r="U393" s="281"/>
      <c r="V393" s="281"/>
      <c r="W393" s="281"/>
      <c r="X393" s="281"/>
      <c r="Y393" s="281"/>
      <c r="Z393" s="281"/>
      <c r="AA393" s="281"/>
      <c r="AB393" s="281"/>
      <c r="AC393" s="281"/>
      <c r="AD393" s="281"/>
      <c r="AE393" s="281"/>
      <c r="AF393" s="281"/>
      <c r="AG393" s="281"/>
      <c r="AH393" s="281"/>
      <c r="AI393" s="281"/>
      <c r="AJ393" s="281"/>
      <c r="AK393" s="281"/>
      <c r="AL393" s="281"/>
      <c r="AM393" s="281"/>
      <c r="AN393" s="281"/>
    </row>
    <row r="394" spans="2:40" ht="15.75" customHeight="1" x14ac:dyDescent="0.25">
      <c r="B394" s="281"/>
      <c r="C394" s="281"/>
      <c r="D394" s="281"/>
      <c r="E394" s="281"/>
      <c r="F394" s="281"/>
      <c r="G394" s="281"/>
      <c r="H394" s="281"/>
      <c r="I394" s="281"/>
      <c r="J394" s="281"/>
      <c r="K394" s="281"/>
      <c r="L394" s="276"/>
      <c r="M394" s="276"/>
      <c r="N394" s="276"/>
      <c r="O394" s="281"/>
      <c r="P394" s="283"/>
      <c r="Q394" s="281"/>
      <c r="R394" s="281"/>
      <c r="S394" s="281"/>
      <c r="T394" s="281"/>
      <c r="U394" s="281"/>
      <c r="V394" s="281"/>
      <c r="W394" s="281"/>
      <c r="X394" s="281"/>
      <c r="Y394" s="281"/>
      <c r="Z394" s="281"/>
      <c r="AA394" s="281"/>
      <c r="AB394" s="281"/>
      <c r="AC394" s="281"/>
      <c r="AD394" s="281"/>
      <c r="AE394" s="281"/>
      <c r="AF394" s="281"/>
      <c r="AG394" s="281"/>
      <c r="AH394" s="281"/>
      <c r="AI394" s="281"/>
      <c r="AJ394" s="281"/>
      <c r="AK394" s="281"/>
      <c r="AL394" s="281"/>
      <c r="AM394" s="281"/>
      <c r="AN394" s="281"/>
    </row>
    <row r="395" spans="2:40" ht="15.75" customHeight="1" x14ac:dyDescent="0.25">
      <c r="B395" s="281"/>
      <c r="C395" s="281"/>
      <c r="D395" s="281"/>
      <c r="E395" s="281"/>
      <c r="F395" s="281"/>
      <c r="G395" s="281"/>
      <c r="H395" s="281"/>
      <c r="I395" s="281"/>
      <c r="J395" s="281"/>
      <c r="K395" s="281"/>
      <c r="L395" s="276"/>
      <c r="M395" s="276"/>
      <c r="N395" s="276"/>
      <c r="O395" s="281"/>
      <c r="P395" s="283"/>
      <c r="Q395" s="281"/>
      <c r="R395" s="281"/>
      <c r="S395" s="281"/>
      <c r="T395" s="281"/>
      <c r="U395" s="281"/>
      <c r="V395" s="281"/>
      <c r="W395" s="281"/>
      <c r="X395" s="281"/>
      <c r="Y395" s="281"/>
      <c r="Z395" s="281"/>
      <c r="AA395" s="281"/>
      <c r="AB395" s="281"/>
      <c r="AC395" s="281"/>
      <c r="AD395" s="281"/>
      <c r="AE395" s="281"/>
      <c r="AF395" s="281"/>
      <c r="AG395" s="281"/>
      <c r="AH395" s="281"/>
      <c r="AI395" s="281"/>
      <c r="AJ395" s="281"/>
      <c r="AK395" s="281"/>
      <c r="AL395" s="281"/>
      <c r="AM395" s="281"/>
      <c r="AN395" s="281"/>
    </row>
    <row r="396" spans="2:40" ht="15.75" customHeight="1" x14ac:dyDescent="0.25">
      <c r="B396" s="281"/>
      <c r="C396" s="281"/>
      <c r="D396" s="281"/>
      <c r="E396" s="281"/>
      <c r="F396" s="281"/>
      <c r="G396" s="281"/>
      <c r="H396" s="281"/>
      <c r="I396" s="281"/>
      <c r="J396" s="281"/>
      <c r="K396" s="281"/>
      <c r="L396" s="276"/>
      <c r="M396" s="276"/>
      <c r="N396" s="276"/>
      <c r="O396" s="281"/>
      <c r="P396" s="283"/>
      <c r="Q396" s="281"/>
      <c r="R396" s="281"/>
      <c r="S396" s="281"/>
      <c r="T396" s="281"/>
      <c r="U396" s="281"/>
      <c r="V396" s="281"/>
      <c r="W396" s="281"/>
      <c r="X396" s="281"/>
      <c r="Y396" s="281"/>
      <c r="Z396" s="281"/>
      <c r="AA396" s="281"/>
      <c r="AB396" s="281"/>
      <c r="AC396" s="281"/>
      <c r="AD396" s="281"/>
      <c r="AE396" s="281"/>
      <c r="AF396" s="281"/>
      <c r="AG396" s="281"/>
      <c r="AH396" s="281"/>
      <c r="AI396" s="281"/>
      <c r="AJ396" s="281"/>
      <c r="AK396" s="281"/>
      <c r="AL396" s="281"/>
      <c r="AM396" s="281"/>
      <c r="AN396" s="281"/>
    </row>
    <row r="397" spans="2:40" ht="15.75" customHeight="1" x14ac:dyDescent="0.25">
      <c r="B397" s="281"/>
      <c r="C397" s="281"/>
      <c r="D397" s="281"/>
      <c r="E397" s="281"/>
      <c r="F397" s="281"/>
      <c r="G397" s="281"/>
      <c r="H397" s="281"/>
      <c r="I397" s="281"/>
      <c r="J397" s="281"/>
      <c r="K397" s="281"/>
      <c r="L397" s="276"/>
      <c r="M397" s="276"/>
      <c r="N397" s="276"/>
      <c r="O397" s="281"/>
      <c r="P397" s="283"/>
      <c r="Q397" s="281"/>
      <c r="R397" s="281"/>
      <c r="S397" s="281"/>
      <c r="T397" s="281"/>
      <c r="U397" s="281"/>
      <c r="V397" s="281"/>
      <c r="W397" s="281"/>
      <c r="X397" s="281"/>
      <c r="Y397" s="281"/>
      <c r="Z397" s="281"/>
      <c r="AA397" s="281"/>
      <c r="AB397" s="281"/>
      <c r="AC397" s="281"/>
      <c r="AD397" s="281"/>
      <c r="AE397" s="281"/>
      <c r="AF397" s="281"/>
      <c r="AG397" s="281"/>
      <c r="AH397" s="281"/>
      <c r="AI397" s="281"/>
      <c r="AJ397" s="281"/>
      <c r="AK397" s="281"/>
      <c r="AL397" s="281"/>
      <c r="AM397" s="281"/>
      <c r="AN397" s="281"/>
    </row>
    <row r="398" spans="2:40" ht="15.75" customHeight="1" x14ac:dyDescent="0.25">
      <c r="B398" s="281"/>
      <c r="C398" s="281"/>
      <c r="D398" s="281"/>
      <c r="E398" s="281"/>
      <c r="F398" s="281"/>
      <c r="G398" s="281"/>
      <c r="H398" s="281"/>
      <c r="I398" s="281"/>
      <c r="J398" s="281"/>
      <c r="K398" s="281"/>
      <c r="L398" s="276"/>
      <c r="M398" s="276"/>
      <c r="N398" s="276"/>
      <c r="O398" s="281"/>
      <c r="P398" s="283"/>
      <c r="Q398" s="281"/>
      <c r="R398" s="281"/>
      <c r="S398" s="281"/>
      <c r="T398" s="281"/>
      <c r="U398" s="281"/>
      <c r="V398" s="281"/>
      <c r="W398" s="281"/>
      <c r="X398" s="281"/>
      <c r="Y398" s="281"/>
      <c r="Z398" s="281"/>
      <c r="AA398" s="281"/>
      <c r="AB398" s="281"/>
      <c r="AC398" s="281"/>
      <c r="AD398" s="281"/>
      <c r="AE398" s="281"/>
      <c r="AF398" s="281"/>
      <c r="AG398" s="281"/>
      <c r="AH398" s="281"/>
      <c r="AI398" s="281"/>
      <c r="AJ398" s="281"/>
      <c r="AK398" s="281"/>
      <c r="AL398" s="281"/>
      <c r="AM398" s="281"/>
      <c r="AN398" s="281"/>
    </row>
    <row r="399" spans="2:40" ht="15.75" customHeight="1" x14ac:dyDescent="0.25">
      <c r="B399" s="281"/>
      <c r="C399" s="281"/>
      <c r="D399" s="281"/>
      <c r="E399" s="281"/>
      <c r="F399" s="281"/>
      <c r="G399" s="281"/>
      <c r="H399" s="281"/>
      <c r="I399" s="281"/>
      <c r="J399" s="281"/>
      <c r="K399" s="281"/>
      <c r="L399" s="276"/>
      <c r="M399" s="276"/>
      <c r="N399" s="276"/>
      <c r="O399" s="281"/>
      <c r="P399" s="283"/>
      <c r="Q399" s="281"/>
      <c r="R399" s="281"/>
      <c r="S399" s="281"/>
      <c r="T399" s="281"/>
      <c r="U399" s="281"/>
      <c r="V399" s="281"/>
      <c r="W399" s="281"/>
      <c r="X399" s="281"/>
      <c r="Y399" s="281"/>
      <c r="Z399" s="281"/>
      <c r="AA399" s="281"/>
      <c r="AB399" s="281"/>
      <c r="AC399" s="281"/>
      <c r="AD399" s="281"/>
      <c r="AE399" s="281"/>
      <c r="AF399" s="281"/>
      <c r="AG399" s="281"/>
      <c r="AH399" s="281"/>
      <c r="AI399" s="281"/>
      <c r="AJ399" s="281"/>
      <c r="AK399" s="281"/>
      <c r="AL399" s="281"/>
      <c r="AM399" s="281"/>
      <c r="AN399" s="281"/>
    </row>
    <row r="400" spans="2:40" ht="15.75" customHeight="1" x14ac:dyDescent="0.25">
      <c r="B400" s="281"/>
      <c r="C400" s="281"/>
      <c r="D400" s="281"/>
      <c r="E400" s="281"/>
      <c r="F400" s="281"/>
      <c r="G400" s="281"/>
      <c r="H400" s="281"/>
      <c r="I400" s="281"/>
      <c r="J400" s="281"/>
      <c r="K400" s="281"/>
      <c r="L400" s="276"/>
      <c r="M400" s="276"/>
      <c r="N400" s="276"/>
      <c r="O400" s="281"/>
      <c r="P400" s="283"/>
      <c r="Q400" s="281"/>
      <c r="R400" s="281"/>
      <c r="S400" s="281"/>
      <c r="T400" s="281"/>
      <c r="U400" s="281"/>
      <c r="V400" s="281"/>
      <c r="W400" s="281"/>
      <c r="X400" s="281"/>
      <c r="Y400" s="281"/>
      <c r="Z400" s="281"/>
      <c r="AA400" s="281"/>
      <c r="AB400" s="281"/>
      <c r="AC400" s="281"/>
      <c r="AD400" s="281"/>
      <c r="AE400" s="281"/>
      <c r="AF400" s="281"/>
      <c r="AG400" s="281"/>
      <c r="AH400" s="281"/>
      <c r="AI400" s="281"/>
      <c r="AJ400" s="281"/>
      <c r="AK400" s="281"/>
      <c r="AL400" s="281"/>
      <c r="AM400" s="281"/>
      <c r="AN400" s="281"/>
    </row>
    <row r="401" spans="2:40" ht="15.75" customHeight="1" x14ac:dyDescent="0.25">
      <c r="B401" s="281"/>
      <c r="C401" s="281"/>
      <c r="D401" s="281"/>
      <c r="E401" s="281"/>
      <c r="F401" s="281"/>
      <c r="G401" s="281"/>
      <c r="H401" s="281"/>
      <c r="I401" s="281"/>
      <c r="J401" s="281"/>
      <c r="K401" s="281"/>
      <c r="L401" s="276"/>
      <c r="M401" s="276"/>
      <c r="N401" s="276"/>
      <c r="O401" s="281"/>
      <c r="P401" s="283"/>
      <c r="Q401" s="281"/>
      <c r="R401" s="281"/>
      <c r="S401" s="281"/>
      <c r="T401" s="281"/>
      <c r="U401" s="281"/>
      <c r="V401" s="281"/>
      <c r="W401" s="281"/>
      <c r="X401" s="281"/>
      <c r="Y401" s="281"/>
      <c r="Z401" s="281"/>
      <c r="AA401" s="281"/>
      <c r="AB401" s="281"/>
      <c r="AC401" s="281"/>
      <c r="AD401" s="281"/>
      <c r="AE401" s="281"/>
      <c r="AF401" s="281"/>
      <c r="AG401" s="281"/>
      <c r="AH401" s="281"/>
      <c r="AI401" s="281"/>
      <c r="AJ401" s="281"/>
      <c r="AK401" s="281"/>
      <c r="AL401" s="281"/>
      <c r="AM401" s="281"/>
      <c r="AN401" s="281"/>
    </row>
    <row r="402" spans="2:40" ht="15.75" customHeight="1" x14ac:dyDescent="0.25">
      <c r="B402" s="281"/>
      <c r="C402" s="281"/>
      <c r="D402" s="281"/>
      <c r="E402" s="281"/>
      <c r="F402" s="281"/>
      <c r="G402" s="281"/>
      <c r="H402" s="281"/>
      <c r="I402" s="281"/>
      <c r="J402" s="281"/>
      <c r="K402" s="281"/>
      <c r="L402" s="276"/>
      <c r="M402" s="276"/>
      <c r="N402" s="276"/>
      <c r="O402" s="281"/>
      <c r="P402" s="283"/>
      <c r="Q402" s="281"/>
      <c r="R402" s="281"/>
      <c r="S402" s="281"/>
      <c r="T402" s="281"/>
      <c r="U402" s="281"/>
      <c r="V402" s="281"/>
      <c r="W402" s="281"/>
      <c r="X402" s="281"/>
      <c r="Y402" s="281"/>
      <c r="Z402" s="281"/>
      <c r="AA402" s="281"/>
      <c r="AB402" s="281"/>
      <c r="AC402" s="281"/>
      <c r="AD402" s="281"/>
      <c r="AE402" s="281"/>
      <c r="AF402" s="281"/>
      <c r="AG402" s="281"/>
      <c r="AH402" s="281"/>
      <c r="AI402" s="281"/>
      <c r="AJ402" s="281"/>
      <c r="AK402" s="281"/>
      <c r="AL402" s="281"/>
      <c r="AM402" s="281"/>
      <c r="AN402" s="281"/>
    </row>
    <row r="403" spans="2:40" ht="15.75" customHeight="1" x14ac:dyDescent="0.25">
      <c r="B403" s="281"/>
      <c r="C403" s="281"/>
      <c r="D403" s="281"/>
      <c r="E403" s="281"/>
      <c r="F403" s="281"/>
      <c r="G403" s="281"/>
      <c r="H403" s="281"/>
      <c r="I403" s="281"/>
      <c r="J403" s="281"/>
      <c r="K403" s="281"/>
      <c r="L403" s="276"/>
      <c r="M403" s="276"/>
      <c r="N403" s="276"/>
      <c r="O403" s="281"/>
      <c r="P403" s="283"/>
      <c r="Q403" s="281"/>
      <c r="R403" s="281"/>
      <c r="S403" s="281"/>
      <c r="T403" s="281"/>
      <c r="U403" s="281"/>
      <c r="V403" s="281"/>
      <c r="W403" s="281"/>
      <c r="X403" s="281"/>
      <c r="Y403" s="281"/>
      <c r="Z403" s="281"/>
      <c r="AA403" s="281"/>
      <c r="AB403" s="281"/>
      <c r="AC403" s="281"/>
      <c r="AD403" s="281"/>
      <c r="AE403" s="281"/>
      <c r="AF403" s="281"/>
      <c r="AG403" s="281"/>
      <c r="AH403" s="281"/>
      <c r="AI403" s="281"/>
      <c r="AJ403" s="281"/>
      <c r="AK403" s="281"/>
      <c r="AL403" s="281"/>
      <c r="AM403" s="281"/>
      <c r="AN403" s="281"/>
    </row>
    <row r="404" spans="2:40" ht="15.75" customHeight="1" x14ac:dyDescent="0.25">
      <c r="B404" s="281"/>
      <c r="C404" s="281"/>
      <c r="D404" s="281"/>
      <c r="E404" s="281"/>
      <c r="F404" s="281"/>
      <c r="G404" s="281"/>
      <c r="H404" s="281"/>
      <c r="I404" s="281"/>
      <c r="J404" s="281"/>
      <c r="K404" s="281"/>
      <c r="L404" s="276"/>
      <c r="M404" s="276"/>
      <c r="N404" s="276"/>
      <c r="O404" s="281"/>
      <c r="P404" s="283"/>
      <c r="Q404" s="281"/>
      <c r="R404" s="281"/>
      <c r="S404" s="281"/>
      <c r="T404" s="281"/>
      <c r="U404" s="281"/>
      <c r="V404" s="281"/>
      <c r="W404" s="281"/>
      <c r="X404" s="281"/>
      <c r="Y404" s="281"/>
      <c r="Z404" s="281"/>
      <c r="AA404" s="281"/>
      <c r="AB404" s="281"/>
      <c r="AC404" s="281"/>
      <c r="AD404" s="281"/>
      <c r="AE404" s="281"/>
      <c r="AF404" s="281"/>
      <c r="AG404" s="281"/>
      <c r="AH404" s="281"/>
      <c r="AI404" s="281"/>
      <c r="AJ404" s="281"/>
      <c r="AK404" s="281"/>
      <c r="AL404" s="281"/>
      <c r="AM404" s="281"/>
      <c r="AN404" s="281"/>
    </row>
    <row r="405" spans="2:40" ht="15.75" customHeight="1" x14ac:dyDescent="0.25">
      <c r="B405" s="281"/>
      <c r="C405" s="281"/>
      <c r="D405" s="281"/>
      <c r="E405" s="281"/>
      <c r="F405" s="281"/>
      <c r="G405" s="281"/>
      <c r="H405" s="281"/>
      <c r="I405" s="281"/>
      <c r="J405" s="281"/>
      <c r="K405" s="281"/>
      <c r="L405" s="276"/>
      <c r="M405" s="276"/>
      <c r="N405" s="276"/>
      <c r="O405" s="281"/>
      <c r="P405" s="283"/>
      <c r="Q405" s="281"/>
      <c r="R405" s="281"/>
      <c r="S405" s="281"/>
      <c r="T405" s="281"/>
      <c r="U405" s="281"/>
      <c r="V405" s="281"/>
      <c r="W405" s="281"/>
      <c r="X405" s="281"/>
      <c r="Y405" s="281"/>
      <c r="Z405" s="281"/>
      <c r="AA405" s="281"/>
      <c r="AB405" s="281"/>
      <c r="AC405" s="281"/>
      <c r="AD405" s="281"/>
      <c r="AE405" s="281"/>
      <c r="AF405" s="281"/>
      <c r="AG405" s="281"/>
      <c r="AH405" s="281"/>
      <c r="AI405" s="281"/>
      <c r="AJ405" s="281"/>
      <c r="AK405" s="281"/>
      <c r="AL405" s="281"/>
      <c r="AM405" s="281"/>
      <c r="AN405" s="281"/>
    </row>
    <row r="406" spans="2:40" ht="15.75" customHeight="1" x14ac:dyDescent="0.25">
      <c r="B406" s="281"/>
      <c r="C406" s="281"/>
      <c r="D406" s="281"/>
      <c r="E406" s="281"/>
      <c r="F406" s="281"/>
      <c r="G406" s="281"/>
      <c r="H406" s="281"/>
      <c r="I406" s="281"/>
      <c r="J406" s="281"/>
      <c r="K406" s="281"/>
      <c r="L406" s="276"/>
      <c r="M406" s="276"/>
      <c r="N406" s="276"/>
      <c r="O406" s="281"/>
      <c r="P406" s="283"/>
      <c r="Q406" s="281"/>
      <c r="R406" s="281"/>
      <c r="S406" s="281"/>
      <c r="T406" s="281"/>
      <c r="U406" s="281"/>
      <c r="V406" s="281"/>
      <c r="W406" s="281"/>
      <c r="X406" s="281"/>
      <c r="Y406" s="281"/>
      <c r="Z406" s="281"/>
      <c r="AA406" s="281"/>
      <c r="AB406" s="281"/>
      <c r="AC406" s="281"/>
      <c r="AD406" s="281"/>
      <c r="AE406" s="281"/>
      <c r="AF406" s="281"/>
      <c r="AG406" s="281"/>
      <c r="AH406" s="281"/>
      <c r="AI406" s="281"/>
      <c r="AJ406" s="281"/>
      <c r="AK406" s="281"/>
      <c r="AL406" s="281"/>
      <c r="AM406" s="281"/>
      <c r="AN406" s="281"/>
    </row>
    <row r="407" spans="2:40" ht="15.75" customHeight="1" x14ac:dyDescent="0.25">
      <c r="B407" s="281"/>
      <c r="C407" s="281"/>
      <c r="D407" s="281"/>
      <c r="E407" s="281"/>
      <c r="F407" s="281"/>
      <c r="G407" s="281"/>
      <c r="H407" s="281"/>
      <c r="I407" s="281"/>
      <c r="J407" s="281"/>
      <c r="K407" s="281"/>
      <c r="L407" s="276"/>
      <c r="M407" s="276"/>
      <c r="N407" s="276"/>
      <c r="O407" s="281"/>
      <c r="P407" s="283"/>
      <c r="Q407" s="281"/>
      <c r="R407" s="281"/>
      <c r="S407" s="281"/>
      <c r="T407" s="281"/>
      <c r="U407" s="281"/>
      <c r="V407" s="281"/>
      <c r="W407" s="281"/>
      <c r="X407" s="281"/>
      <c r="Y407" s="281"/>
      <c r="Z407" s="281"/>
      <c r="AA407" s="281"/>
      <c r="AB407" s="281"/>
      <c r="AC407" s="281"/>
      <c r="AD407" s="281"/>
      <c r="AE407" s="281"/>
      <c r="AF407" s="281"/>
      <c r="AG407" s="281"/>
      <c r="AH407" s="281"/>
      <c r="AI407" s="281"/>
      <c r="AJ407" s="281"/>
      <c r="AK407" s="281"/>
      <c r="AL407" s="281"/>
      <c r="AM407" s="281"/>
      <c r="AN407" s="281"/>
    </row>
    <row r="408" spans="2:40" ht="15.75" customHeight="1" x14ac:dyDescent="0.25">
      <c r="B408" s="281"/>
      <c r="C408" s="281"/>
      <c r="D408" s="281"/>
      <c r="E408" s="281"/>
      <c r="F408" s="281"/>
      <c r="G408" s="281"/>
      <c r="H408" s="281"/>
      <c r="I408" s="281"/>
      <c r="J408" s="281"/>
      <c r="K408" s="281"/>
      <c r="L408" s="276"/>
      <c r="M408" s="276"/>
      <c r="N408" s="276"/>
      <c r="O408" s="281"/>
      <c r="P408" s="283"/>
      <c r="Q408" s="281"/>
      <c r="R408" s="281"/>
      <c r="S408" s="281"/>
      <c r="T408" s="281"/>
      <c r="U408" s="281"/>
      <c r="V408" s="281"/>
      <c r="W408" s="281"/>
      <c r="X408" s="281"/>
      <c r="Y408" s="281"/>
      <c r="Z408" s="281"/>
      <c r="AA408" s="281"/>
      <c r="AB408" s="281"/>
      <c r="AC408" s="281"/>
      <c r="AD408" s="281"/>
      <c r="AE408" s="281"/>
      <c r="AF408" s="281"/>
      <c r="AG408" s="281"/>
      <c r="AH408" s="281"/>
      <c r="AI408" s="281"/>
      <c r="AJ408" s="281"/>
      <c r="AK408" s="281"/>
      <c r="AL408" s="281"/>
      <c r="AM408" s="281"/>
      <c r="AN408" s="281"/>
    </row>
    <row r="409" spans="2:40" ht="15.75" customHeight="1" x14ac:dyDescent="0.25">
      <c r="B409" s="281"/>
      <c r="C409" s="281"/>
      <c r="D409" s="281"/>
      <c r="E409" s="281"/>
      <c r="F409" s="281"/>
      <c r="G409" s="281"/>
      <c r="H409" s="281"/>
      <c r="I409" s="281"/>
      <c r="J409" s="281"/>
      <c r="K409" s="281"/>
      <c r="L409" s="276"/>
      <c r="M409" s="276"/>
      <c r="N409" s="276"/>
      <c r="O409" s="281"/>
      <c r="P409" s="283"/>
      <c r="Q409" s="281"/>
      <c r="R409" s="281"/>
      <c r="S409" s="281"/>
      <c r="T409" s="281"/>
      <c r="U409" s="281"/>
      <c r="V409" s="281"/>
      <c r="W409" s="281"/>
      <c r="X409" s="281"/>
      <c r="Y409" s="281"/>
      <c r="Z409" s="281"/>
      <c r="AA409" s="281"/>
      <c r="AB409" s="281"/>
      <c r="AC409" s="281"/>
      <c r="AD409" s="281"/>
      <c r="AE409" s="281"/>
      <c r="AF409" s="281"/>
      <c r="AG409" s="281"/>
      <c r="AH409" s="281"/>
      <c r="AI409" s="281"/>
      <c r="AJ409" s="281"/>
      <c r="AK409" s="281"/>
      <c r="AL409" s="281"/>
      <c r="AM409" s="281"/>
      <c r="AN409" s="281"/>
    </row>
    <row r="410" spans="2:40" ht="15.75" customHeight="1" x14ac:dyDescent="0.25">
      <c r="B410" s="281"/>
      <c r="C410" s="281"/>
      <c r="D410" s="281"/>
      <c r="E410" s="281"/>
      <c r="F410" s="281"/>
      <c r="G410" s="281"/>
      <c r="H410" s="281"/>
      <c r="I410" s="281"/>
      <c r="J410" s="281"/>
      <c r="K410" s="281"/>
      <c r="L410" s="276"/>
      <c r="M410" s="276"/>
      <c r="N410" s="276"/>
      <c r="O410" s="281"/>
      <c r="P410" s="283"/>
      <c r="Q410" s="281"/>
      <c r="R410" s="281"/>
      <c r="S410" s="281"/>
      <c r="T410" s="281"/>
      <c r="U410" s="281"/>
      <c r="V410" s="281"/>
      <c r="W410" s="281"/>
      <c r="X410" s="281"/>
      <c r="Y410" s="281"/>
      <c r="Z410" s="281"/>
      <c r="AA410" s="281"/>
      <c r="AB410" s="281"/>
      <c r="AC410" s="281"/>
      <c r="AD410" s="281"/>
      <c r="AE410" s="281"/>
      <c r="AF410" s="281"/>
      <c r="AG410" s="281"/>
      <c r="AH410" s="281"/>
      <c r="AI410" s="281"/>
      <c r="AJ410" s="281"/>
      <c r="AK410" s="281"/>
      <c r="AL410" s="281"/>
      <c r="AM410" s="281"/>
      <c r="AN410" s="281"/>
    </row>
    <row r="411" spans="2:40" ht="15.75" customHeight="1" x14ac:dyDescent="0.25">
      <c r="B411" s="281"/>
      <c r="C411" s="281"/>
      <c r="D411" s="281"/>
      <c r="E411" s="281"/>
      <c r="F411" s="281"/>
      <c r="G411" s="281"/>
      <c r="H411" s="281"/>
      <c r="I411" s="281"/>
      <c r="J411" s="281"/>
      <c r="K411" s="281"/>
      <c r="L411" s="276"/>
      <c r="M411" s="276"/>
      <c r="N411" s="276"/>
      <c r="O411" s="281"/>
      <c r="P411" s="283"/>
      <c r="Q411" s="281"/>
      <c r="R411" s="281"/>
      <c r="S411" s="281"/>
      <c r="T411" s="281"/>
      <c r="U411" s="281"/>
      <c r="V411" s="281"/>
      <c r="W411" s="281"/>
      <c r="X411" s="281"/>
      <c r="Y411" s="281"/>
      <c r="Z411" s="281"/>
      <c r="AA411" s="281"/>
      <c r="AB411" s="281"/>
      <c r="AC411" s="281"/>
      <c r="AD411" s="281"/>
      <c r="AE411" s="281"/>
      <c r="AF411" s="281"/>
      <c r="AG411" s="281"/>
      <c r="AH411" s="281"/>
      <c r="AI411" s="281"/>
      <c r="AJ411" s="281"/>
      <c r="AK411" s="281"/>
      <c r="AL411" s="281"/>
      <c r="AM411" s="281"/>
      <c r="AN411" s="281"/>
    </row>
    <row r="412" spans="2:40" ht="15.75" customHeight="1" x14ac:dyDescent="0.25">
      <c r="B412" s="281"/>
      <c r="C412" s="281"/>
      <c r="D412" s="281"/>
      <c r="E412" s="281"/>
      <c r="F412" s="281"/>
      <c r="G412" s="281"/>
      <c r="H412" s="281"/>
      <c r="I412" s="281"/>
      <c r="J412" s="281"/>
      <c r="K412" s="281"/>
      <c r="L412" s="276"/>
      <c r="M412" s="276"/>
      <c r="N412" s="276"/>
      <c r="O412" s="281"/>
      <c r="P412" s="283"/>
      <c r="Q412" s="281"/>
      <c r="R412" s="281"/>
      <c r="S412" s="281"/>
      <c r="T412" s="281"/>
      <c r="U412" s="281"/>
      <c r="V412" s="281"/>
      <c r="W412" s="281"/>
      <c r="X412" s="281"/>
      <c r="Y412" s="281"/>
      <c r="Z412" s="281"/>
      <c r="AA412" s="281"/>
      <c r="AB412" s="281"/>
      <c r="AC412" s="281"/>
      <c r="AD412" s="281"/>
      <c r="AE412" s="281"/>
      <c r="AF412" s="281"/>
      <c r="AG412" s="281"/>
      <c r="AH412" s="281"/>
      <c r="AI412" s="281"/>
      <c r="AJ412" s="281"/>
      <c r="AK412" s="281"/>
      <c r="AL412" s="281"/>
      <c r="AM412" s="281"/>
      <c r="AN412" s="281"/>
    </row>
    <row r="413" spans="2:40" ht="15.75" customHeight="1" x14ac:dyDescent="0.25">
      <c r="B413" s="281"/>
      <c r="C413" s="281"/>
      <c r="D413" s="281"/>
      <c r="E413" s="281"/>
      <c r="F413" s="281"/>
      <c r="G413" s="281"/>
      <c r="H413" s="281"/>
      <c r="I413" s="281"/>
      <c r="J413" s="281"/>
      <c r="K413" s="281"/>
      <c r="L413" s="276"/>
      <c r="M413" s="276"/>
      <c r="N413" s="276"/>
      <c r="O413" s="281"/>
      <c r="P413" s="283"/>
      <c r="Q413" s="281"/>
      <c r="R413" s="281"/>
      <c r="S413" s="281"/>
      <c r="T413" s="281"/>
      <c r="U413" s="281"/>
      <c r="V413" s="281"/>
      <c r="W413" s="281"/>
      <c r="X413" s="281"/>
      <c r="Y413" s="281"/>
      <c r="Z413" s="281"/>
      <c r="AA413" s="281"/>
      <c r="AB413" s="281"/>
      <c r="AC413" s="281"/>
      <c r="AD413" s="281"/>
      <c r="AE413" s="281"/>
      <c r="AF413" s="281"/>
      <c r="AG413" s="281"/>
      <c r="AH413" s="281"/>
      <c r="AI413" s="281"/>
      <c r="AJ413" s="281"/>
      <c r="AK413" s="281"/>
      <c r="AL413" s="281"/>
      <c r="AM413" s="281"/>
      <c r="AN413" s="281"/>
    </row>
    <row r="414" spans="2:40" ht="15.75" customHeight="1" x14ac:dyDescent="0.25">
      <c r="B414" s="281"/>
      <c r="C414" s="281"/>
      <c r="D414" s="281"/>
      <c r="E414" s="281"/>
      <c r="F414" s="281"/>
      <c r="G414" s="281"/>
      <c r="H414" s="281"/>
      <c r="I414" s="281"/>
      <c r="J414" s="281"/>
      <c r="K414" s="281"/>
      <c r="L414" s="276"/>
      <c r="M414" s="276"/>
      <c r="N414" s="276"/>
      <c r="O414" s="281"/>
      <c r="P414" s="283"/>
      <c r="Q414" s="281"/>
      <c r="R414" s="281"/>
      <c r="S414" s="281"/>
      <c r="T414" s="281"/>
      <c r="U414" s="281"/>
      <c r="V414" s="281"/>
      <c r="W414" s="281"/>
      <c r="X414" s="281"/>
      <c r="Y414" s="281"/>
      <c r="Z414" s="281"/>
      <c r="AA414" s="281"/>
      <c r="AB414" s="281"/>
      <c r="AC414" s="281"/>
      <c r="AD414" s="281"/>
      <c r="AE414" s="281"/>
      <c r="AF414" s="281"/>
      <c r="AG414" s="281"/>
      <c r="AH414" s="281"/>
      <c r="AI414" s="281"/>
      <c r="AJ414" s="281"/>
      <c r="AK414" s="281"/>
      <c r="AL414" s="281"/>
      <c r="AM414" s="281"/>
      <c r="AN414" s="281"/>
    </row>
    <row r="415" spans="2:40" ht="15.75" customHeight="1" x14ac:dyDescent="0.25">
      <c r="B415" s="281"/>
      <c r="C415" s="281"/>
      <c r="D415" s="281"/>
      <c r="E415" s="281"/>
      <c r="F415" s="281"/>
      <c r="G415" s="281"/>
      <c r="H415" s="281"/>
      <c r="I415" s="281"/>
      <c r="J415" s="281"/>
      <c r="K415" s="281"/>
      <c r="L415" s="276"/>
      <c r="M415" s="276"/>
      <c r="N415" s="276"/>
      <c r="O415" s="281"/>
      <c r="P415" s="283"/>
      <c r="Q415" s="281"/>
      <c r="R415" s="281"/>
      <c r="S415" s="281"/>
      <c r="T415" s="281"/>
      <c r="U415" s="281"/>
      <c r="V415" s="281"/>
      <c r="W415" s="281"/>
      <c r="X415" s="281"/>
      <c r="Y415" s="281"/>
      <c r="Z415" s="281"/>
      <c r="AA415" s="281"/>
      <c r="AB415" s="281"/>
      <c r="AC415" s="281"/>
      <c r="AD415" s="281"/>
      <c r="AE415" s="281"/>
      <c r="AF415" s="281"/>
      <c r="AG415" s="281"/>
      <c r="AH415" s="281"/>
      <c r="AI415" s="281"/>
      <c r="AJ415" s="281"/>
      <c r="AK415" s="281"/>
      <c r="AL415" s="281"/>
      <c r="AM415" s="281"/>
      <c r="AN415" s="281"/>
    </row>
    <row r="416" spans="2:40" ht="15.75" customHeight="1" x14ac:dyDescent="0.25">
      <c r="B416" s="281"/>
      <c r="C416" s="281"/>
      <c r="D416" s="281"/>
      <c r="E416" s="281"/>
      <c r="F416" s="281"/>
      <c r="G416" s="281"/>
      <c r="H416" s="281"/>
      <c r="I416" s="281"/>
      <c r="J416" s="281"/>
      <c r="K416" s="281"/>
      <c r="L416" s="276"/>
      <c r="M416" s="276"/>
      <c r="N416" s="276"/>
      <c r="O416" s="281"/>
      <c r="P416" s="283"/>
      <c r="Q416" s="281"/>
      <c r="R416" s="281"/>
      <c r="S416" s="281"/>
      <c r="T416" s="281"/>
      <c r="U416" s="281"/>
      <c r="V416" s="281"/>
      <c r="W416" s="281"/>
      <c r="X416" s="281"/>
      <c r="Y416" s="281"/>
      <c r="Z416" s="281"/>
      <c r="AA416" s="281"/>
      <c r="AB416" s="281"/>
      <c r="AC416" s="281"/>
      <c r="AD416" s="281"/>
      <c r="AE416" s="281"/>
      <c r="AF416" s="281"/>
      <c r="AG416" s="281"/>
      <c r="AH416" s="281"/>
      <c r="AI416" s="281"/>
      <c r="AJ416" s="281"/>
      <c r="AK416" s="281"/>
      <c r="AL416" s="281"/>
      <c r="AM416" s="281"/>
      <c r="AN416" s="281"/>
    </row>
    <row r="417" spans="2:40" ht="15.75" customHeight="1" x14ac:dyDescent="0.25">
      <c r="B417" s="281"/>
      <c r="C417" s="281"/>
      <c r="D417" s="281"/>
      <c r="E417" s="281"/>
      <c r="F417" s="281"/>
      <c r="G417" s="281"/>
      <c r="H417" s="281"/>
      <c r="I417" s="281"/>
      <c r="J417" s="281"/>
      <c r="K417" s="281"/>
      <c r="L417" s="276"/>
      <c r="M417" s="276"/>
      <c r="N417" s="276"/>
      <c r="O417" s="281"/>
      <c r="P417" s="283"/>
      <c r="Q417" s="281"/>
      <c r="R417" s="281"/>
      <c r="S417" s="281"/>
      <c r="T417" s="281"/>
      <c r="U417" s="281"/>
      <c r="V417" s="281"/>
      <c r="W417" s="281"/>
      <c r="X417" s="281"/>
      <c r="Y417" s="281"/>
      <c r="Z417" s="281"/>
      <c r="AA417" s="281"/>
      <c r="AB417" s="281"/>
      <c r="AC417" s="281"/>
      <c r="AD417" s="281"/>
      <c r="AE417" s="281"/>
      <c r="AF417" s="281"/>
      <c r="AG417" s="281"/>
      <c r="AH417" s="281"/>
      <c r="AI417" s="281"/>
      <c r="AJ417" s="281"/>
      <c r="AK417" s="281"/>
      <c r="AL417" s="281"/>
      <c r="AM417" s="281"/>
      <c r="AN417" s="281"/>
    </row>
    <row r="418" spans="2:40" ht="15.75" customHeight="1" x14ac:dyDescent="0.25">
      <c r="B418" s="281"/>
      <c r="C418" s="281"/>
      <c r="D418" s="281"/>
      <c r="E418" s="281"/>
      <c r="F418" s="281"/>
      <c r="G418" s="281"/>
      <c r="H418" s="281"/>
      <c r="I418" s="281"/>
      <c r="J418" s="281"/>
      <c r="K418" s="281"/>
      <c r="L418" s="276"/>
      <c r="M418" s="276"/>
      <c r="N418" s="276"/>
      <c r="O418" s="281"/>
      <c r="P418" s="283"/>
      <c r="Q418" s="281"/>
      <c r="R418" s="281"/>
      <c r="S418" s="281"/>
      <c r="T418" s="281"/>
      <c r="U418" s="281"/>
      <c r="V418" s="281"/>
      <c r="W418" s="281"/>
      <c r="X418" s="281"/>
      <c r="Y418" s="281"/>
      <c r="Z418" s="281"/>
      <c r="AA418" s="281"/>
      <c r="AB418" s="281"/>
      <c r="AC418" s="281"/>
      <c r="AD418" s="281"/>
      <c r="AE418" s="281"/>
      <c r="AF418" s="281"/>
      <c r="AG418" s="281"/>
      <c r="AH418" s="281"/>
      <c r="AI418" s="281"/>
      <c r="AJ418" s="281"/>
      <c r="AK418" s="281"/>
      <c r="AL418" s="281"/>
      <c r="AM418" s="281"/>
      <c r="AN418" s="281"/>
    </row>
    <row r="419" spans="2:40" ht="15.75" customHeight="1" x14ac:dyDescent="0.25">
      <c r="B419" s="281"/>
      <c r="C419" s="281"/>
      <c r="D419" s="281"/>
      <c r="E419" s="281"/>
      <c r="F419" s="281"/>
      <c r="G419" s="281"/>
      <c r="H419" s="281"/>
      <c r="I419" s="281"/>
      <c r="J419" s="281"/>
      <c r="K419" s="281"/>
      <c r="L419" s="276"/>
      <c r="M419" s="276"/>
      <c r="N419" s="276"/>
      <c r="O419" s="281"/>
      <c r="P419" s="283"/>
      <c r="Q419" s="281"/>
      <c r="R419" s="281"/>
      <c r="S419" s="281"/>
      <c r="T419" s="281"/>
      <c r="U419" s="281"/>
      <c r="V419" s="281"/>
      <c r="W419" s="281"/>
      <c r="X419" s="281"/>
      <c r="Y419" s="281"/>
      <c r="Z419" s="281"/>
      <c r="AA419" s="281"/>
      <c r="AB419" s="281"/>
      <c r="AC419" s="281"/>
      <c r="AD419" s="281"/>
      <c r="AE419" s="281"/>
      <c r="AF419" s="281"/>
      <c r="AG419" s="281"/>
      <c r="AH419" s="281"/>
      <c r="AI419" s="281"/>
      <c r="AJ419" s="281"/>
      <c r="AK419" s="281"/>
      <c r="AL419" s="281"/>
      <c r="AM419" s="281"/>
      <c r="AN419" s="281"/>
    </row>
    <row r="420" spans="2:40" ht="15.75" customHeight="1" x14ac:dyDescent="0.25">
      <c r="B420" s="281"/>
      <c r="C420" s="281"/>
      <c r="D420" s="281"/>
      <c r="E420" s="281"/>
      <c r="F420" s="281"/>
      <c r="G420" s="281"/>
      <c r="H420" s="281"/>
      <c r="I420" s="281"/>
      <c r="J420" s="281"/>
      <c r="K420" s="281"/>
      <c r="L420" s="276"/>
      <c r="M420" s="276"/>
      <c r="N420" s="276"/>
      <c r="O420" s="281"/>
      <c r="P420" s="283"/>
      <c r="Q420" s="281"/>
      <c r="R420" s="281"/>
      <c r="S420" s="281"/>
      <c r="T420" s="281"/>
      <c r="U420" s="281"/>
      <c r="V420" s="281"/>
      <c r="W420" s="281"/>
      <c r="X420" s="281"/>
      <c r="Y420" s="281"/>
      <c r="Z420" s="281"/>
      <c r="AA420" s="281"/>
      <c r="AB420" s="281"/>
      <c r="AC420" s="281"/>
      <c r="AD420" s="281"/>
      <c r="AE420" s="281"/>
      <c r="AF420" s="281"/>
      <c r="AG420" s="281"/>
      <c r="AH420" s="281"/>
      <c r="AI420" s="281"/>
      <c r="AJ420" s="281"/>
      <c r="AK420" s="281"/>
      <c r="AL420" s="281"/>
      <c r="AM420" s="281"/>
      <c r="AN420" s="281"/>
    </row>
    <row r="421" spans="2:40" ht="15.75" customHeight="1" x14ac:dyDescent="0.25">
      <c r="B421" s="281"/>
      <c r="C421" s="281"/>
      <c r="D421" s="281"/>
      <c r="E421" s="281"/>
      <c r="F421" s="281"/>
      <c r="G421" s="281"/>
      <c r="H421" s="281"/>
      <c r="I421" s="281"/>
      <c r="J421" s="281"/>
      <c r="K421" s="281"/>
      <c r="L421" s="276"/>
      <c r="M421" s="276"/>
      <c r="N421" s="276"/>
      <c r="O421" s="281"/>
      <c r="P421" s="283"/>
      <c r="Q421" s="281"/>
      <c r="R421" s="281"/>
      <c r="S421" s="281"/>
      <c r="T421" s="281"/>
      <c r="U421" s="281"/>
      <c r="V421" s="281"/>
      <c r="W421" s="281"/>
      <c r="X421" s="281"/>
      <c r="Y421" s="281"/>
      <c r="Z421" s="281"/>
      <c r="AA421" s="281"/>
      <c r="AB421" s="281"/>
      <c r="AC421" s="281"/>
      <c r="AD421" s="281"/>
      <c r="AE421" s="281"/>
      <c r="AF421" s="281"/>
      <c r="AG421" s="281"/>
      <c r="AH421" s="281"/>
      <c r="AI421" s="281"/>
      <c r="AJ421" s="281"/>
      <c r="AK421" s="281"/>
      <c r="AL421" s="281"/>
      <c r="AM421" s="281"/>
      <c r="AN421" s="281"/>
    </row>
    <row r="422" spans="2:40" ht="15.75" customHeight="1" x14ac:dyDescent="0.25">
      <c r="B422" s="281"/>
      <c r="C422" s="281"/>
      <c r="D422" s="281"/>
      <c r="E422" s="281"/>
      <c r="F422" s="281"/>
      <c r="G422" s="281"/>
      <c r="H422" s="281"/>
      <c r="I422" s="281"/>
      <c r="J422" s="281"/>
      <c r="K422" s="281"/>
      <c r="L422" s="276"/>
      <c r="M422" s="276"/>
      <c r="N422" s="276"/>
      <c r="O422" s="281"/>
      <c r="P422" s="283"/>
      <c r="Q422" s="281"/>
      <c r="R422" s="281"/>
      <c r="S422" s="281"/>
      <c r="T422" s="281"/>
      <c r="U422" s="281"/>
      <c r="V422" s="281"/>
      <c r="W422" s="281"/>
      <c r="X422" s="281"/>
      <c r="Y422" s="281"/>
      <c r="Z422" s="281"/>
      <c r="AA422" s="281"/>
      <c r="AB422" s="281"/>
      <c r="AC422" s="281"/>
      <c r="AD422" s="281"/>
      <c r="AE422" s="281"/>
      <c r="AF422" s="281"/>
      <c r="AG422" s="281"/>
      <c r="AH422" s="281"/>
      <c r="AI422" s="281"/>
      <c r="AJ422" s="281"/>
      <c r="AK422" s="281"/>
      <c r="AL422" s="281"/>
      <c r="AM422" s="281"/>
      <c r="AN422" s="281"/>
    </row>
    <row r="423" spans="2:40" ht="15.75" customHeight="1" x14ac:dyDescent="0.25">
      <c r="B423" s="281"/>
      <c r="C423" s="281"/>
      <c r="D423" s="281"/>
      <c r="E423" s="281"/>
      <c r="F423" s="281"/>
      <c r="G423" s="281"/>
      <c r="H423" s="281"/>
      <c r="I423" s="281"/>
      <c r="J423" s="281"/>
      <c r="K423" s="281"/>
      <c r="L423" s="276"/>
      <c r="M423" s="276"/>
      <c r="N423" s="276"/>
      <c r="O423" s="281"/>
      <c r="P423" s="283"/>
      <c r="Q423" s="281"/>
      <c r="R423" s="281"/>
      <c r="S423" s="281"/>
      <c r="T423" s="281"/>
      <c r="U423" s="281"/>
      <c r="V423" s="281"/>
      <c r="W423" s="281"/>
      <c r="X423" s="281"/>
      <c r="Y423" s="281"/>
      <c r="Z423" s="281"/>
      <c r="AA423" s="281"/>
      <c r="AB423" s="281"/>
      <c r="AC423" s="281"/>
      <c r="AD423" s="281"/>
      <c r="AE423" s="281"/>
      <c r="AF423" s="281"/>
      <c r="AG423" s="281"/>
      <c r="AH423" s="281"/>
      <c r="AI423" s="281"/>
      <c r="AJ423" s="281"/>
      <c r="AK423" s="281"/>
      <c r="AL423" s="281"/>
      <c r="AM423" s="281"/>
      <c r="AN423" s="281"/>
    </row>
    <row r="424" spans="2:40" ht="15.75" customHeight="1" x14ac:dyDescent="0.25">
      <c r="B424" s="281"/>
      <c r="C424" s="281"/>
      <c r="D424" s="281"/>
      <c r="E424" s="281"/>
      <c r="F424" s="281"/>
      <c r="G424" s="281"/>
      <c r="H424" s="281"/>
      <c r="I424" s="281"/>
      <c r="J424" s="281"/>
      <c r="K424" s="281"/>
      <c r="L424" s="276"/>
      <c r="M424" s="276"/>
      <c r="N424" s="276"/>
      <c r="O424" s="281"/>
      <c r="P424" s="283"/>
      <c r="Q424" s="281"/>
      <c r="R424" s="281"/>
      <c r="S424" s="281"/>
      <c r="T424" s="281"/>
      <c r="U424" s="281"/>
      <c r="V424" s="281"/>
      <c r="W424" s="281"/>
      <c r="X424" s="281"/>
      <c r="Y424" s="281"/>
      <c r="Z424" s="281"/>
      <c r="AA424" s="281"/>
      <c r="AB424" s="281"/>
      <c r="AC424" s="281"/>
      <c r="AD424" s="281"/>
      <c r="AE424" s="281"/>
      <c r="AF424" s="281"/>
      <c r="AG424" s="281"/>
      <c r="AH424" s="281"/>
      <c r="AI424" s="281"/>
      <c r="AJ424" s="281"/>
      <c r="AK424" s="281"/>
      <c r="AL424" s="281"/>
      <c r="AM424" s="281"/>
      <c r="AN424" s="281"/>
    </row>
    <row r="425" spans="2:40" ht="15.75" customHeight="1" x14ac:dyDescent="0.25">
      <c r="B425" s="281"/>
      <c r="C425" s="281"/>
      <c r="D425" s="281"/>
      <c r="E425" s="281"/>
      <c r="F425" s="281"/>
      <c r="G425" s="281"/>
      <c r="H425" s="281"/>
      <c r="I425" s="281"/>
      <c r="J425" s="281"/>
      <c r="K425" s="281"/>
      <c r="L425" s="276"/>
      <c r="M425" s="276"/>
      <c r="N425" s="276"/>
      <c r="O425" s="281"/>
      <c r="P425" s="283"/>
      <c r="Q425" s="281"/>
      <c r="R425" s="281"/>
      <c r="S425" s="281"/>
      <c r="T425" s="281"/>
      <c r="U425" s="281"/>
      <c r="V425" s="281"/>
      <c r="W425" s="281"/>
      <c r="X425" s="281"/>
      <c r="Y425" s="281"/>
      <c r="Z425" s="281"/>
      <c r="AA425" s="281"/>
      <c r="AB425" s="281"/>
      <c r="AC425" s="281"/>
      <c r="AD425" s="281"/>
      <c r="AE425" s="281"/>
      <c r="AF425" s="281"/>
      <c r="AG425" s="281"/>
      <c r="AH425" s="281"/>
      <c r="AI425" s="281"/>
      <c r="AJ425" s="281"/>
      <c r="AK425" s="281"/>
      <c r="AL425" s="281"/>
      <c r="AM425" s="281"/>
      <c r="AN425" s="281"/>
    </row>
    <row r="426" spans="2:40" ht="15.75" customHeight="1" x14ac:dyDescent="0.25">
      <c r="B426" s="281"/>
      <c r="C426" s="281"/>
      <c r="D426" s="281"/>
      <c r="E426" s="281"/>
      <c r="F426" s="281"/>
      <c r="G426" s="281"/>
      <c r="H426" s="281"/>
      <c r="I426" s="281"/>
      <c r="J426" s="281"/>
      <c r="K426" s="281"/>
      <c r="L426" s="276"/>
      <c r="M426" s="276"/>
      <c r="N426" s="276"/>
      <c r="O426" s="281"/>
      <c r="P426" s="283"/>
      <c r="Q426" s="281"/>
      <c r="R426" s="281"/>
      <c r="S426" s="281"/>
      <c r="T426" s="281"/>
      <c r="U426" s="281"/>
      <c r="V426" s="281"/>
      <c r="W426" s="281"/>
      <c r="X426" s="281"/>
      <c r="Y426" s="281"/>
      <c r="Z426" s="281"/>
      <c r="AA426" s="281"/>
      <c r="AB426" s="281"/>
      <c r="AC426" s="281"/>
      <c r="AD426" s="281"/>
      <c r="AE426" s="281"/>
      <c r="AF426" s="281"/>
      <c r="AG426" s="281"/>
      <c r="AH426" s="281"/>
      <c r="AI426" s="281"/>
      <c r="AJ426" s="281"/>
      <c r="AK426" s="281"/>
      <c r="AL426" s="281"/>
      <c r="AM426" s="281"/>
      <c r="AN426" s="281"/>
    </row>
    <row r="427" spans="2:40" ht="15.75" customHeight="1" x14ac:dyDescent="0.25">
      <c r="B427" s="281"/>
      <c r="C427" s="281"/>
      <c r="D427" s="281"/>
      <c r="E427" s="281"/>
      <c r="F427" s="281"/>
      <c r="G427" s="281"/>
      <c r="H427" s="281"/>
      <c r="I427" s="281"/>
      <c r="J427" s="281"/>
      <c r="K427" s="281"/>
      <c r="L427" s="276"/>
      <c r="M427" s="276"/>
      <c r="N427" s="276"/>
      <c r="O427" s="281"/>
      <c r="P427" s="283"/>
      <c r="Q427" s="281"/>
      <c r="R427" s="281"/>
      <c r="S427" s="281"/>
      <c r="T427" s="281"/>
      <c r="U427" s="281"/>
      <c r="V427" s="281"/>
      <c r="W427" s="281"/>
      <c r="X427" s="281"/>
      <c r="Y427" s="281"/>
      <c r="Z427" s="281"/>
      <c r="AA427" s="281"/>
      <c r="AB427" s="281"/>
      <c r="AC427" s="281"/>
      <c r="AD427" s="281"/>
      <c r="AE427" s="281"/>
      <c r="AF427" s="281"/>
      <c r="AG427" s="281"/>
      <c r="AH427" s="281"/>
      <c r="AI427" s="281"/>
      <c r="AJ427" s="281"/>
      <c r="AK427" s="281"/>
      <c r="AL427" s="281"/>
      <c r="AM427" s="281"/>
      <c r="AN427" s="281"/>
    </row>
    <row r="428" spans="2:40" ht="15.75" customHeight="1" x14ac:dyDescent="0.25">
      <c r="B428" s="281"/>
      <c r="C428" s="281"/>
      <c r="D428" s="281"/>
      <c r="E428" s="281"/>
      <c r="F428" s="281"/>
      <c r="G428" s="281"/>
      <c r="H428" s="281"/>
      <c r="I428" s="281"/>
      <c r="J428" s="281"/>
      <c r="K428" s="281"/>
      <c r="L428" s="276"/>
      <c r="M428" s="276"/>
      <c r="N428" s="276"/>
      <c r="O428" s="281"/>
      <c r="P428" s="283"/>
      <c r="Q428" s="281"/>
      <c r="R428" s="281"/>
      <c r="S428" s="281"/>
      <c r="T428" s="281"/>
      <c r="U428" s="281"/>
      <c r="V428" s="281"/>
      <c r="W428" s="281"/>
      <c r="X428" s="281"/>
      <c r="Y428" s="281"/>
      <c r="Z428" s="281"/>
      <c r="AA428" s="281"/>
      <c r="AB428" s="281"/>
      <c r="AC428" s="281"/>
      <c r="AD428" s="281"/>
      <c r="AE428" s="281"/>
      <c r="AF428" s="281"/>
      <c r="AG428" s="281"/>
      <c r="AH428" s="281"/>
      <c r="AI428" s="281"/>
      <c r="AJ428" s="281"/>
      <c r="AK428" s="281"/>
      <c r="AL428" s="281"/>
      <c r="AM428" s="281"/>
      <c r="AN428" s="281"/>
    </row>
    <row r="429" spans="2:40" ht="15.75" customHeight="1" x14ac:dyDescent="0.25">
      <c r="B429" s="281"/>
      <c r="C429" s="281"/>
      <c r="D429" s="281"/>
      <c r="E429" s="281"/>
      <c r="F429" s="281"/>
      <c r="G429" s="281"/>
      <c r="H429" s="281"/>
      <c r="I429" s="281"/>
      <c r="J429" s="281"/>
      <c r="K429" s="281"/>
      <c r="L429" s="276"/>
      <c r="M429" s="276"/>
      <c r="N429" s="276"/>
      <c r="O429" s="281"/>
      <c r="P429" s="283"/>
      <c r="Q429" s="281"/>
      <c r="R429" s="281"/>
      <c r="S429" s="281"/>
      <c r="T429" s="281"/>
      <c r="U429" s="281"/>
      <c r="V429" s="281"/>
      <c r="W429" s="281"/>
      <c r="X429" s="281"/>
      <c r="Y429" s="281"/>
      <c r="Z429" s="281"/>
      <c r="AA429" s="281"/>
      <c r="AB429" s="281"/>
      <c r="AC429" s="281"/>
      <c r="AD429" s="281"/>
      <c r="AE429" s="281"/>
      <c r="AF429" s="281"/>
      <c r="AG429" s="281"/>
      <c r="AH429" s="281"/>
      <c r="AI429" s="281"/>
      <c r="AJ429" s="281"/>
      <c r="AK429" s="281"/>
      <c r="AL429" s="281"/>
      <c r="AM429" s="281"/>
      <c r="AN429" s="281"/>
    </row>
    <row r="430" spans="2:40" ht="15.75" customHeight="1" x14ac:dyDescent="0.25">
      <c r="B430" s="281"/>
      <c r="C430" s="281"/>
      <c r="D430" s="281"/>
      <c r="E430" s="281"/>
      <c r="F430" s="281"/>
      <c r="G430" s="281"/>
      <c r="H430" s="281"/>
      <c r="I430" s="281"/>
      <c r="J430" s="281"/>
      <c r="K430" s="281"/>
      <c r="L430" s="276"/>
      <c r="M430" s="276"/>
      <c r="N430" s="276"/>
      <c r="O430" s="281"/>
      <c r="P430" s="283"/>
      <c r="Q430" s="281"/>
      <c r="R430" s="281"/>
      <c r="S430" s="281"/>
      <c r="T430" s="281"/>
      <c r="U430" s="281"/>
      <c r="V430" s="281"/>
      <c r="W430" s="281"/>
      <c r="X430" s="281"/>
      <c r="Y430" s="281"/>
      <c r="Z430" s="281"/>
      <c r="AA430" s="281"/>
      <c r="AB430" s="281"/>
      <c r="AC430" s="281"/>
      <c r="AD430" s="281"/>
      <c r="AE430" s="281"/>
      <c r="AF430" s="281"/>
      <c r="AG430" s="281"/>
      <c r="AH430" s="281"/>
      <c r="AI430" s="281"/>
      <c r="AJ430" s="281"/>
      <c r="AK430" s="281"/>
      <c r="AL430" s="281"/>
      <c r="AM430" s="281"/>
      <c r="AN430" s="281"/>
    </row>
    <row r="431" spans="2:40" ht="15.75" customHeight="1" x14ac:dyDescent="0.25">
      <c r="B431" s="281"/>
      <c r="C431" s="281"/>
      <c r="D431" s="281"/>
      <c r="E431" s="281"/>
      <c r="F431" s="281"/>
      <c r="G431" s="281"/>
      <c r="H431" s="281"/>
      <c r="I431" s="281"/>
      <c r="J431" s="281"/>
      <c r="K431" s="281"/>
      <c r="L431" s="276"/>
      <c r="M431" s="276"/>
      <c r="N431" s="276"/>
      <c r="O431" s="281"/>
      <c r="P431" s="283"/>
      <c r="Q431" s="281"/>
      <c r="R431" s="281"/>
      <c r="S431" s="281"/>
      <c r="T431" s="281"/>
      <c r="U431" s="281"/>
      <c r="V431" s="281"/>
      <c r="W431" s="281"/>
      <c r="X431" s="281"/>
      <c r="Y431" s="281"/>
      <c r="Z431" s="281"/>
      <c r="AA431" s="281"/>
      <c r="AB431" s="281"/>
      <c r="AC431" s="281"/>
      <c r="AD431" s="281"/>
      <c r="AE431" s="281"/>
      <c r="AF431" s="281"/>
      <c r="AG431" s="281"/>
      <c r="AH431" s="281"/>
      <c r="AI431" s="281"/>
      <c r="AJ431" s="281"/>
      <c r="AK431" s="281"/>
      <c r="AL431" s="281"/>
      <c r="AM431" s="281"/>
      <c r="AN431" s="281"/>
    </row>
    <row r="432" spans="2:40" ht="15.75" customHeight="1" x14ac:dyDescent="0.25">
      <c r="B432" s="281"/>
      <c r="C432" s="281"/>
      <c r="D432" s="281"/>
      <c r="E432" s="281"/>
      <c r="F432" s="281"/>
      <c r="G432" s="281"/>
      <c r="H432" s="281"/>
      <c r="I432" s="281"/>
      <c r="J432" s="281"/>
      <c r="K432" s="281"/>
      <c r="L432" s="276"/>
      <c r="M432" s="276"/>
      <c r="N432" s="276"/>
      <c r="O432" s="281"/>
      <c r="P432" s="283"/>
      <c r="Q432" s="281"/>
      <c r="R432" s="281"/>
      <c r="S432" s="281"/>
      <c r="T432" s="281"/>
      <c r="U432" s="281"/>
      <c r="V432" s="281"/>
      <c r="W432" s="281"/>
      <c r="X432" s="281"/>
      <c r="Y432" s="281"/>
      <c r="Z432" s="281"/>
      <c r="AA432" s="281"/>
      <c r="AB432" s="281"/>
      <c r="AC432" s="281"/>
      <c r="AD432" s="281"/>
      <c r="AE432" s="281"/>
      <c r="AF432" s="281"/>
      <c r="AG432" s="281"/>
      <c r="AH432" s="281"/>
      <c r="AI432" s="281"/>
      <c r="AJ432" s="281"/>
      <c r="AK432" s="281"/>
      <c r="AL432" s="281"/>
      <c r="AM432" s="281"/>
      <c r="AN432" s="281"/>
    </row>
    <row r="433" spans="2:40" ht="15.75" customHeight="1" x14ac:dyDescent="0.25">
      <c r="B433" s="281"/>
      <c r="C433" s="281"/>
      <c r="D433" s="281"/>
      <c r="E433" s="281"/>
      <c r="F433" s="281"/>
      <c r="G433" s="281"/>
      <c r="H433" s="281"/>
      <c r="I433" s="281"/>
      <c r="J433" s="281"/>
      <c r="K433" s="281"/>
      <c r="L433" s="276"/>
      <c r="M433" s="276"/>
      <c r="N433" s="276"/>
      <c r="O433" s="281"/>
      <c r="P433" s="283"/>
      <c r="Q433" s="281"/>
      <c r="R433" s="281"/>
      <c r="S433" s="281"/>
      <c r="T433" s="281"/>
      <c r="U433" s="281"/>
      <c r="V433" s="281"/>
      <c r="W433" s="281"/>
      <c r="X433" s="281"/>
      <c r="Y433" s="281"/>
      <c r="Z433" s="281"/>
      <c r="AA433" s="281"/>
      <c r="AB433" s="281"/>
      <c r="AC433" s="281"/>
      <c r="AD433" s="281"/>
      <c r="AE433" s="281"/>
      <c r="AF433" s="281"/>
      <c r="AG433" s="281"/>
      <c r="AH433" s="281"/>
      <c r="AI433" s="281"/>
      <c r="AJ433" s="281"/>
      <c r="AK433" s="281"/>
      <c r="AL433" s="281"/>
      <c r="AM433" s="281"/>
      <c r="AN433" s="281"/>
    </row>
    <row r="434" spans="2:40" ht="15.75" customHeight="1" x14ac:dyDescent="0.25">
      <c r="B434" s="281"/>
      <c r="C434" s="281"/>
      <c r="D434" s="281"/>
      <c r="E434" s="281"/>
      <c r="F434" s="281"/>
      <c r="G434" s="281"/>
      <c r="H434" s="281"/>
      <c r="I434" s="281"/>
      <c r="J434" s="281"/>
      <c r="K434" s="281"/>
      <c r="L434" s="276"/>
      <c r="M434" s="276"/>
      <c r="N434" s="276"/>
      <c r="O434" s="281"/>
      <c r="P434" s="283"/>
      <c r="Q434" s="281"/>
      <c r="R434" s="281"/>
      <c r="S434" s="281"/>
      <c r="T434" s="281"/>
      <c r="U434" s="281"/>
      <c r="V434" s="281"/>
      <c r="W434" s="281"/>
      <c r="X434" s="281"/>
      <c r="Y434" s="281"/>
      <c r="Z434" s="281"/>
      <c r="AA434" s="281"/>
      <c r="AB434" s="281"/>
      <c r="AC434" s="281"/>
      <c r="AD434" s="281"/>
      <c r="AE434" s="281"/>
      <c r="AF434" s="281"/>
      <c r="AG434" s="281"/>
      <c r="AH434" s="281"/>
      <c r="AI434" s="281"/>
      <c r="AJ434" s="281"/>
      <c r="AK434" s="281"/>
      <c r="AL434" s="281"/>
      <c r="AM434" s="281"/>
      <c r="AN434" s="281"/>
    </row>
    <row r="435" spans="2:40" ht="15.75" customHeight="1" x14ac:dyDescent="0.25">
      <c r="B435" s="281"/>
      <c r="C435" s="281"/>
      <c r="D435" s="281"/>
      <c r="E435" s="281"/>
      <c r="F435" s="281"/>
      <c r="G435" s="281"/>
      <c r="H435" s="281"/>
      <c r="I435" s="281"/>
      <c r="J435" s="281"/>
      <c r="K435" s="281"/>
      <c r="L435" s="276"/>
      <c r="M435" s="276"/>
      <c r="N435" s="276"/>
      <c r="O435" s="281"/>
      <c r="P435" s="283"/>
      <c r="Q435" s="281"/>
      <c r="R435" s="281"/>
      <c r="S435" s="281"/>
      <c r="T435" s="281"/>
      <c r="U435" s="281"/>
      <c r="V435" s="281"/>
      <c r="W435" s="281"/>
      <c r="X435" s="281"/>
      <c r="Y435" s="281"/>
      <c r="Z435" s="281"/>
      <c r="AA435" s="281"/>
      <c r="AB435" s="281"/>
      <c r="AC435" s="281"/>
      <c r="AD435" s="281"/>
      <c r="AE435" s="281"/>
      <c r="AF435" s="281"/>
      <c r="AG435" s="281"/>
      <c r="AH435" s="281"/>
      <c r="AI435" s="281"/>
      <c r="AJ435" s="281"/>
      <c r="AK435" s="281"/>
      <c r="AL435" s="281"/>
      <c r="AM435" s="281"/>
      <c r="AN435" s="281"/>
    </row>
    <row r="436" spans="2:40" ht="15.75" customHeight="1" x14ac:dyDescent="0.25">
      <c r="B436" s="281"/>
      <c r="C436" s="281"/>
      <c r="D436" s="281"/>
      <c r="E436" s="281"/>
      <c r="F436" s="281"/>
      <c r="G436" s="281"/>
      <c r="H436" s="281"/>
      <c r="I436" s="281"/>
      <c r="J436" s="281"/>
      <c r="K436" s="281"/>
      <c r="L436" s="276"/>
      <c r="M436" s="276"/>
      <c r="N436" s="276"/>
      <c r="O436" s="281"/>
      <c r="P436" s="283"/>
      <c r="Q436" s="281"/>
      <c r="R436" s="281"/>
      <c r="S436" s="281"/>
      <c r="T436" s="281"/>
      <c r="U436" s="281"/>
      <c r="V436" s="281"/>
      <c r="W436" s="281"/>
      <c r="X436" s="281"/>
      <c r="Y436" s="281"/>
      <c r="Z436" s="281"/>
      <c r="AA436" s="281"/>
      <c r="AB436" s="281"/>
      <c r="AC436" s="281"/>
      <c r="AD436" s="281"/>
      <c r="AE436" s="281"/>
      <c r="AF436" s="281"/>
      <c r="AG436" s="281"/>
      <c r="AH436" s="281"/>
      <c r="AI436" s="281"/>
      <c r="AJ436" s="281"/>
      <c r="AK436" s="281"/>
      <c r="AL436" s="281"/>
      <c r="AM436" s="281"/>
      <c r="AN436" s="281"/>
    </row>
    <row r="437" spans="2:40" ht="15.75" customHeight="1" x14ac:dyDescent="0.25">
      <c r="B437" s="281"/>
      <c r="C437" s="281"/>
      <c r="D437" s="281"/>
      <c r="E437" s="281"/>
      <c r="F437" s="281"/>
      <c r="G437" s="281"/>
      <c r="H437" s="281"/>
      <c r="I437" s="281"/>
      <c r="J437" s="281"/>
      <c r="K437" s="281"/>
      <c r="L437" s="276"/>
      <c r="M437" s="276"/>
      <c r="N437" s="276"/>
      <c r="O437" s="281"/>
      <c r="P437" s="283"/>
      <c r="Q437" s="281"/>
      <c r="R437" s="281"/>
      <c r="S437" s="281"/>
      <c r="T437" s="281"/>
      <c r="U437" s="281"/>
      <c r="V437" s="281"/>
      <c r="W437" s="281"/>
      <c r="X437" s="281"/>
      <c r="Y437" s="281"/>
      <c r="Z437" s="281"/>
      <c r="AA437" s="281"/>
      <c r="AB437" s="281"/>
      <c r="AC437" s="281"/>
      <c r="AD437" s="281"/>
      <c r="AE437" s="281"/>
      <c r="AF437" s="281"/>
      <c r="AG437" s="281"/>
      <c r="AH437" s="281"/>
      <c r="AI437" s="281"/>
      <c r="AJ437" s="281"/>
      <c r="AK437" s="281"/>
      <c r="AL437" s="281"/>
      <c r="AM437" s="281"/>
      <c r="AN437" s="281"/>
    </row>
    <row r="438" spans="2:40" ht="15.75" customHeight="1" x14ac:dyDescent="0.25">
      <c r="B438" s="281"/>
      <c r="C438" s="281"/>
      <c r="D438" s="281"/>
      <c r="E438" s="281"/>
      <c r="F438" s="281"/>
      <c r="G438" s="281"/>
      <c r="H438" s="281"/>
      <c r="I438" s="281"/>
      <c r="J438" s="281"/>
      <c r="K438" s="281"/>
      <c r="L438" s="276"/>
      <c r="M438" s="276"/>
      <c r="N438" s="276"/>
      <c r="O438" s="281"/>
      <c r="P438" s="283"/>
      <c r="Q438" s="281"/>
      <c r="R438" s="281"/>
      <c r="S438" s="281"/>
      <c r="T438" s="281"/>
      <c r="U438" s="281"/>
      <c r="V438" s="281"/>
      <c r="W438" s="281"/>
      <c r="X438" s="281"/>
      <c r="Y438" s="281"/>
      <c r="Z438" s="281"/>
      <c r="AA438" s="281"/>
      <c r="AB438" s="281"/>
      <c r="AC438" s="281"/>
      <c r="AD438" s="281"/>
      <c r="AE438" s="281"/>
      <c r="AF438" s="281"/>
      <c r="AG438" s="281"/>
      <c r="AH438" s="281"/>
      <c r="AI438" s="281"/>
      <c r="AJ438" s="281"/>
      <c r="AK438" s="281"/>
      <c r="AL438" s="281"/>
      <c r="AM438" s="281"/>
      <c r="AN438" s="281"/>
    </row>
    <row r="439" spans="2:40" ht="15.75" customHeight="1" x14ac:dyDescent="0.25">
      <c r="B439" s="281"/>
      <c r="C439" s="281"/>
      <c r="D439" s="281"/>
      <c r="E439" s="281"/>
      <c r="F439" s="281"/>
      <c r="G439" s="281"/>
      <c r="H439" s="281"/>
      <c r="I439" s="281"/>
      <c r="J439" s="281"/>
      <c r="K439" s="281"/>
      <c r="L439" s="276"/>
      <c r="M439" s="276"/>
      <c r="N439" s="276"/>
      <c r="O439" s="281"/>
      <c r="P439" s="283"/>
      <c r="Q439" s="281"/>
      <c r="R439" s="281"/>
      <c r="S439" s="281"/>
      <c r="T439" s="281"/>
      <c r="U439" s="281"/>
      <c r="V439" s="281"/>
      <c r="W439" s="281"/>
      <c r="X439" s="281"/>
      <c r="Y439" s="281"/>
      <c r="Z439" s="281"/>
      <c r="AA439" s="281"/>
      <c r="AB439" s="281"/>
      <c r="AC439" s="281"/>
      <c r="AD439" s="281"/>
      <c r="AE439" s="281"/>
      <c r="AF439" s="281"/>
      <c r="AG439" s="281"/>
      <c r="AH439" s="281"/>
      <c r="AI439" s="281"/>
      <c r="AJ439" s="281"/>
      <c r="AK439" s="281"/>
      <c r="AL439" s="281"/>
      <c r="AM439" s="281"/>
      <c r="AN439" s="281"/>
    </row>
    <row r="440" spans="2:40" ht="15.75" customHeight="1" x14ac:dyDescent="0.25">
      <c r="B440" s="281"/>
      <c r="C440" s="281"/>
      <c r="D440" s="281"/>
      <c r="E440" s="281"/>
      <c r="F440" s="281"/>
      <c r="G440" s="281"/>
      <c r="H440" s="281"/>
      <c r="I440" s="281"/>
      <c r="J440" s="281"/>
      <c r="K440" s="281"/>
      <c r="L440" s="276"/>
      <c r="M440" s="276"/>
      <c r="N440" s="276"/>
      <c r="O440" s="281"/>
      <c r="P440" s="283"/>
      <c r="Q440" s="281"/>
      <c r="R440" s="281"/>
      <c r="S440" s="281"/>
      <c r="T440" s="281"/>
      <c r="U440" s="281"/>
      <c r="V440" s="281"/>
      <c r="W440" s="281"/>
      <c r="X440" s="281"/>
      <c r="Y440" s="281"/>
      <c r="Z440" s="281"/>
      <c r="AA440" s="281"/>
      <c r="AB440" s="281"/>
      <c r="AC440" s="281"/>
      <c r="AD440" s="281"/>
      <c r="AE440" s="281"/>
      <c r="AF440" s="281"/>
      <c r="AG440" s="281"/>
      <c r="AH440" s="281"/>
      <c r="AI440" s="281"/>
      <c r="AJ440" s="281"/>
      <c r="AK440" s="281"/>
      <c r="AL440" s="281"/>
      <c r="AM440" s="281"/>
      <c r="AN440" s="281"/>
    </row>
    <row r="441" spans="2:40" ht="15.75" customHeight="1" x14ac:dyDescent="0.25">
      <c r="B441" s="281"/>
      <c r="C441" s="281"/>
      <c r="D441" s="281"/>
      <c r="E441" s="281"/>
      <c r="F441" s="281"/>
      <c r="G441" s="281"/>
      <c r="H441" s="281"/>
      <c r="I441" s="281"/>
      <c r="J441" s="281"/>
      <c r="K441" s="281"/>
      <c r="L441" s="276"/>
      <c r="M441" s="276"/>
      <c r="N441" s="276"/>
      <c r="O441" s="281"/>
      <c r="P441" s="283"/>
      <c r="Q441" s="281"/>
      <c r="R441" s="281"/>
      <c r="S441" s="281"/>
      <c r="T441" s="281"/>
      <c r="U441" s="281"/>
      <c r="V441" s="281"/>
      <c r="W441" s="281"/>
      <c r="X441" s="281"/>
      <c r="Y441" s="281"/>
      <c r="Z441" s="281"/>
      <c r="AA441" s="281"/>
      <c r="AB441" s="281"/>
      <c r="AC441" s="281"/>
      <c r="AD441" s="281"/>
      <c r="AE441" s="281"/>
      <c r="AF441" s="281"/>
      <c r="AG441" s="281"/>
      <c r="AH441" s="281"/>
      <c r="AI441" s="281"/>
      <c r="AJ441" s="281"/>
      <c r="AK441" s="281"/>
      <c r="AL441" s="281"/>
      <c r="AM441" s="281"/>
      <c r="AN441" s="281"/>
    </row>
    <row r="442" spans="2:40" ht="15.75" customHeight="1" x14ac:dyDescent="0.25">
      <c r="B442" s="281"/>
      <c r="C442" s="281"/>
      <c r="D442" s="281"/>
      <c r="E442" s="281"/>
      <c r="F442" s="281"/>
      <c r="G442" s="281"/>
      <c r="H442" s="281"/>
      <c r="I442" s="281"/>
      <c r="J442" s="281"/>
      <c r="K442" s="281"/>
      <c r="L442" s="276"/>
      <c r="M442" s="276"/>
      <c r="N442" s="276"/>
      <c r="O442" s="281"/>
      <c r="P442" s="283"/>
      <c r="Q442" s="281"/>
      <c r="R442" s="281"/>
      <c r="S442" s="281"/>
      <c r="T442" s="281"/>
      <c r="U442" s="281"/>
      <c r="V442" s="281"/>
      <c r="W442" s="281"/>
      <c r="X442" s="281"/>
      <c r="Y442" s="281"/>
      <c r="Z442" s="281"/>
      <c r="AA442" s="281"/>
      <c r="AB442" s="281"/>
      <c r="AC442" s="281"/>
      <c r="AD442" s="281"/>
      <c r="AE442" s="281"/>
      <c r="AF442" s="281"/>
      <c r="AG442" s="281"/>
      <c r="AH442" s="281"/>
      <c r="AI442" s="281"/>
      <c r="AJ442" s="281"/>
      <c r="AK442" s="281"/>
      <c r="AL442" s="281"/>
      <c r="AM442" s="281"/>
      <c r="AN442" s="281"/>
    </row>
    <row r="443" spans="2:40" ht="15.75" customHeight="1" x14ac:dyDescent="0.25">
      <c r="B443" s="281"/>
      <c r="C443" s="281"/>
      <c r="D443" s="281"/>
      <c r="E443" s="281"/>
      <c r="F443" s="281"/>
      <c r="G443" s="281"/>
      <c r="H443" s="281"/>
      <c r="I443" s="281"/>
      <c r="J443" s="281"/>
      <c r="K443" s="281"/>
      <c r="L443" s="276"/>
      <c r="M443" s="276"/>
      <c r="N443" s="276"/>
      <c r="O443" s="281"/>
      <c r="P443" s="283"/>
      <c r="Q443" s="281"/>
      <c r="R443" s="281"/>
      <c r="S443" s="281"/>
      <c r="T443" s="281"/>
      <c r="U443" s="281"/>
      <c r="V443" s="281"/>
      <c r="W443" s="281"/>
      <c r="X443" s="281"/>
      <c r="Y443" s="281"/>
      <c r="Z443" s="281"/>
      <c r="AA443" s="281"/>
      <c r="AB443" s="281"/>
      <c r="AC443" s="281"/>
      <c r="AD443" s="281"/>
      <c r="AE443" s="281"/>
      <c r="AF443" s="281"/>
      <c r="AG443" s="281"/>
      <c r="AH443" s="281"/>
      <c r="AI443" s="281"/>
      <c r="AJ443" s="281"/>
      <c r="AK443" s="281"/>
      <c r="AL443" s="281"/>
      <c r="AM443" s="281"/>
      <c r="AN443" s="281"/>
    </row>
    <row r="444" spans="2:40" ht="15.75" customHeight="1" x14ac:dyDescent="0.25">
      <c r="B444" s="281"/>
      <c r="C444" s="281"/>
      <c r="D444" s="281"/>
      <c r="E444" s="281"/>
      <c r="F444" s="281"/>
      <c r="G444" s="281"/>
      <c r="H444" s="281"/>
      <c r="I444" s="281"/>
      <c r="J444" s="281"/>
      <c r="K444" s="281"/>
      <c r="L444" s="276"/>
      <c r="M444" s="276"/>
      <c r="N444" s="276"/>
      <c r="O444" s="281"/>
      <c r="P444" s="283"/>
      <c r="Q444" s="281"/>
      <c r="R444" s="281"/>
      <c r="S444" s="281"/>
      <c r="T444" s="281"/>
      <c r="U444" s="281"/>
      <c r="V444" s="281"/>
      <c r="W444" s="281"/>
      <c r="X444" s="281"/>
      <c r="Y444" s="281"/>
      <c r="Z444" s="281"/>
      <c r="AA444" s="281"/>
      <c r="AB444" s="281"/>
      <c r="AC444" s="281"/>
      <c r="AD444" s="281"/>
      <c r="AE444" s="281"/>
      <c r="AF444" s="281"/>
      <c r="AG444" s="281"/>
      <c r="AH444" s="281"/>
      <c r="AI444" s="281"/>
      <c r="AJ444" s="281"/>
      <c r="AK444" s="281"/>
      <c r="AL444" s="281"/>
      <c r="AM444" s="281"/>
      <c r="AN444" s="281"/>
    </row>
    <row r="445" spans="2:40" ht="15.75" customHeight="1" x14ac:dyDescent="0.25">
      <c r="B445" s="281"/>
      <c r="C445" s="281"/>
      <c r="D445" s="281"/>
      <c r="E445" s="281"/>
      <c r="F445" s="281"/>
      <c r="G445" s="281"/>
      <c r="H445" s="281"/>
      <c r="I445" s="281"/>
      <c r="J445" s="281"/>
      <c r="K445" s="281"/>
      <c r="L445" s="276"/>
      <c r="M445" s="276"/>
      <c r="N445" s="276"/>
      <c r="O445" s="281"/>
      <c r="P445" s="283"/>
      <c r="Q445" s="281"/>
      <c r="R445" s="281"/>
      <c r="S445" s="281"/>
      <c r="T445" s="281"/>
      <c r="U445" s="281"/>
      <c r="V445" s="281"/>
      <c r="W445" s="281"/>
      <c r="X445" s="281"/>
      <c r="Y445" s="281"/>
      <c r="Z445" s="281"/>
      <c r="AA445" s="281"/>
      <c r="AB445" s="281"/>
      <c r="AC445" s="281"/>
      <c r="AD445" s="281"/>
      <c r="AE445" s="281"/>
      <c r="AF445" s="281"/>
      <c r="AG445" s="281"/>
      <c r="AH445" s="281"/>
      <c r="AI445" s="281"/>
      <c r="AJ445" s="281"/>
      <c r="AK445" s="281"/>
      <c r="AL445" s="281"/>
      <c r="AM445" s="281"/>
      <c r="AN445" s="281"/>
    </row>
    <row r="446" spans="2:40" ht="15.75" customHeight="1" x14ac:dyDescent="0.25">
      <c r="B446" s="281"/>
      <c r="C446" s="281"/>
      <c r="D446" s="281"/>
      <c r="E446" s="281"/>
      <c r="F446" s="281"/>
      <c r="G446" s="281"/>
      <c r="H446" s="281"/>
      <c r="I446" s="281"/>
      <c r="J446" s="281"/>
      <c r="K446" s="281"/>
      <c r="L446" s="276"/>
      <c r="M446" s="276"/>
      <c r="N446" s="276"/>
      <c r="O446" s="281"/>
      <c r="P446" s="283"/>
      <c r="Q446" s="281"/>
      <c r="R446" s="281"/>
      <c r="S446" s="281"/>
      <c r="T446" s="281"/>
      <c r="U446" s="281"/>
      <c r="V446" s="281"/>
      <c r="W446" s="281"/>
      <c r="X446" s="281"/>
      <c r="Y446" s="281"/>
      <c r="Z446" s="281"/>
      <c r="AA446" s="281"/>
      <c r="AB446" s="281"/>
      <c r="AC446" s="281"/>
      <c r="AD446" s="281"/>
      <c r="AE446" s="281"/>
      <c r="AF446" s="281"/>
      <c r="AG446" s="281"/>
      <c r="AH446" s="281"/>
      <c r="AI446" s="281"/>
      <c r="AJ446" s="281"/>
      <c r="AK446" s="281"/>
      <c r="AL446" s="281"/>
      <c r="AM446" s="281"/>
      <c r="AN446" s="281"/>
    </row>
    <row r="447" spans="2:40" ht="15.75" customHeight="1" x14ac:dyDescent="0.25">
      <c r="B447" s="281"/>
      <c r="C447" s="281"/>
      <c r="D447" s="281"/>
      <c r="E447" s="281"/>
      <c r="F447" s="281"/>
      <c r="G447" s="281"/>
      <c r="H447" s="281"/>
      <c r="I447" s="281"/>
      <c r="J447" s="281"/>
      <c r="K447" s="281"/>
      <c r="L447" s="276"/>
      <c r="M447" s="276"/>
      <c r="N447" s="276"/>
      <c r="O447" s="281"/>
      <c r="P447" s="283"/>
      <c r="Q447" s="281"/>
      <c r="R447" s="281"/>
      <c r="S447" s="281"/>
      <c r="T447" s="281"/>
      <c r="U447" s="281"/>
      <c r="V447" s="281"/>
      <c r="W447" s="281"/>
      <c r="X447" s="281"/>
      <c r="Y447" s="281"/>
      <c r="Z447" s="281"/>
      <c r="AA447" s="281"/>
      <c r="AB447" s="281"/>
      <c r="AC447" s="281"/>
      <c r="AD447" s="281"/>
      <c r="AE447" s="281"/>
      <c r="AF447" s="281"/>
      <c r="AG447" s="281"/>
      <c r="AH447" s="281"/>
      <c r="AI447" s="281"/>
      <c r="AJ447" s="281"/>
      <c r="AK447" s="281"/>
      <c r="AL447" s="281"/>
      <c r="AM447" s="281"/>
      <c r="AN447" s="281"/>
    </row>
    <row r="448" spans="2:40" ht="15.75" customHeight="1" x14ac:dyDescent="0.25">
      <c r="B448" s="281"/>
      <c r="C448" s="281"/>
      <c r="D448" s="281"/>
      <c r="E448" s="281"/>
      <c r="F448" s="281"/>
      <c r="G448" s="281"/>
      <c r="H448" s="281"/>
      <c r="I448" s="281"/>
      <c r="J448" s="281"/>
      <c r="K448" s="281"/>
      <c r="L448" s="276"/>
      <c r="M448" s="276"/>
      <c r="N448" s="276"/>
      <c r="O448" s="281"/>
      <c r="P448" s="283"/>
      <c r="Q448" s="281"/>
      <c r="R448" s="281"/>
      <c r="S448" s="281"/>
      <c r="T448" s="281"/>
      <c r="U448" s="281"/>
      <c r="V448" s="281"/>
      <c r="W448" s="281"/>
      <c r="X448" s="281"/>
      <c r="Y448" s="281"/>
      <c r="Z448" s="281"/>
      <c r="AA448" s="281"/>
      <c r="AB448" s="281"/>
      <c r="AC448" s="281"/>
      <c r="AD448" s="281"/>
      <c r="AE448" s="281"/>
      <c r="AF448" s="281"/>
      <c r="AG448" s="281"/>
      <c r="AH448" s="281"/>
      <c r="AI448" s="281"/>
      <c r="AJ448" s="281"/>
      <c r="AK448" s="281"/>
      <c r="AL448" s="281"/>
      <c r="AM448" s="281"/>
      <c r="AN448" s="281"/>
    </row>
    <row r="449" spans="2:40" ht="15.75" customHeight="1" x14ac:dyDescent="0.25">
      <c r="B449" s="281"/>
      <c r="C449" s="281"/>
      <c r="D449" s="281"/>
      <c r="E449" s="281"/>
      <c r="F449" s="281"/>
      <c r="G449" s="281"/>
      <c r="H449" s="281"/>
      <c r="I449" s="281"/>
      <c r="J449" s="281"/>
      <c r="K449" s="281"/>
      <c r="L449" s="276"/>
      <c r="M449" s="276"/>
      <c r="N449" s="276"/>
      <c r="O449" s="281"/>
      <c r="P449" s="283"/>
      <c r="Q449" s="281"/>
      <c r="R449" s="281"/>
      <c r="S449" s="281"/>
      <c r="T449" s="281"/>
      <c r="U449" s="281"/>
      <c r="V449" s="281"/>
      <c r="W449" s="281"/>
      <c r="X449" s="281"/>
      <c r="Y449" s="281"/>
      <c r="Z449" s="281"/>
      <c r="AA449" s="281"/>
      <c r="AB449" s="281"/>
      <c r="AC449" s="281"/>
      <c r="AD449" s="281"/>
      <c r="AE449" s="281"/>
      <c r="AF449" s="281"/>
      <c r="AG449" s="281"/>
      <c r="AH449" s="281"/>
      <c r="AI449" s="281"/>
      <c r="AJ449" s="281"/>
      <c r="AK449" s="281"/>
      <c r="AL449" s="281"/>
      <c r="AM449" s="281"/>
      <c r="AN449" s="281"/>
    </row>
    <row r="450" spans="2:40" ht="15.75" customHeight="1" x14ac:dyDescent="0.25">
      <c r="B450" s="281"/>
      <c r="C450" s="281"/>
      <c r="D450" s="281"/>
      <c r="E450" s="281"/>
      <c r="F450" s="281"/>
      <c r="G450" s="281"/>
      <c r="H450" s="281"/>
      <c r="I450" s="281"/>
      <c r="J450" s="281"/>
      <c r="K450" s="281"/>
      <c r="L450" s="276"/>
      <c r="M450" s="276"/>
      <c r="N450" s="276"/>
      <c r="O450" s="281"/>
      <c r="P450" s="283"/>
      <c r="Q450" s="281"/>
      <c r="R450" s="281"/>
      <c r="S450" s="281"/>
      <c r="T450" s="281"/>
      <c r="U450" s="281"/>
      <c r="V450" s="281"/>
      <c r="W450" s="281"/>
      <c r="X450" s="281"/>
      <c r="Y450" s="281"/>
      <c r="Z450" s="281"/>
      <c r="AA450" s="281"/>
      <c r="AB450" s="281"/>
      <c r="AC450" s="281"/>
      <c r="AD450" s="281"/>
      <c r="AE450" s="281"/>
      <c r="AF450" s="281"/>
      <c r="AG450" s="281"/>
      <c r="AH450" s="281"/>
      <c r="AI450" s="281"/>
      <c r="AJ450" s="281"/>
      <c r="AK450" s="281"/>
      <c r="AL450" s="281"/>
      <c r="AM450" s="281"/>
      <c r="AN450" s="281"/>
    </row>
    <row r="451" spans="2:40" ht="15.75" customHeight="1" x14ac:dyDescent="0.25">
      <c r="B451" s="281"/>
      <c r="C451" s="281"/>
      <c r="D451" s="281"/>
      <c r="E451" s="281"/>
      <c r="F451" s="281"/>
      <c r="G451" s="281"/>
      <c r="H451" s="281"/>
      <c r="I451" s="281"/>
      <c r="J451" s="281"/>
      <c r="K451" s="281"/>
      <c r="L451" s="276"/>
      <c r="M451" s="276"/>
      <c r="N451" s="276"/>
      <c r="O451" s="281"/>
      <c r="P451" s="283"/>
      <c r="Q451" s="281"/>
      <c r="R451" s="281"/>
      <c r="S451" s="281"/>
      <c r="T451" s="281"/>
      <c r="U451" s="281"/>
      <c r="V451" s="281"/>
      <c r="W451" s="281"/>
      <c r="X451" s="281"/>
      <c r="Y451" s="281"/>
      <c r="Z451" s="281"/>
      <c r="AA451" s="281"/>
      <c r="AB451" s="281"/>
      <c r="AC451" s="281"/>
      <c r="AD451" s="281"/>
      <c r="AE451" s="281"/>
      <c r="AF451" s="281"/>
      <c r="AG451" s="281"/>
      <c r="AH451" s="281"/>
      <c r="AI451" s="281"/>
      <c r="AJ451" s="281"/>
      <c r="AK451" s="281"/>
      <c r="AL451" s="281"/>
      <c r="AM451" s="281"/>
      <c r="AN451" s="281"/>
    </row>
    <row r="452" spans="2:40" ht="15.75" customHeight="1" x14ac:dyDescent="0.25">
      <c r="B452" s="281"/>
      <c r="C452" s="281"/>
      <c r="D452" s="281"/>
      <c r="E452" s="281"/>
      <c r="F452" s="281"/>
      <c r="G452" s="281"/>
      <c r="H452" s="281"/>
      <c r="I452" s="281"/>
      <c r="J452" s="281"/>
      <c r="K452" s="281"/>
      <c r="L452" s="276"/>
      <c r="M452" s="276"/>
      <c r="N452" s="276"/>
      <c r="O452" s="281"/>
      <c r="P452" s="283"/>
      <c r="Q452" s="281"/>
      <c r="R452" s="281"/>
      <c r="S452" s="281"/>
      <c r="T452" s="281"/>
      <c r="U452" s="281"/>
      <c r="V452" s="281"/>
      <c r="W452" s="281"/>
      <c r="X452" s="281"/>
      <c r="Y452" s="281"/>
      <c r="Z452" s="281"/>
      <c r="AA452" s="281"/>
      <c r="AB452" s="281"/>
      <c r="AC452" s="281"/>
      <c r="AD452" s="281"/>
      <c r="AE452" s="281"/>
      <c r="AF452" s="281"/>
      <c r="AG452" s="281"/>
      <c r="AH452" s="281"/>
      <c r="AI452" s="281"/>
      <c r="AJ452" s="281"/>
      <c r="AK452" s="281"/>
      <c r="AL452" s="281"/>
      <c r="AM452" s="281"/>
      <c r="AN452" s="281"/>
    </row>
    <row r="453" spans="2:40" ht="15.75" customHeight="1" x14ac:dyDescent="0.25">
      <c r="B453" s="281"/>
      <c r="C453" s="281"/>
      <c r="D453" s="281"/>
      <c r="E453" s="281"/>
      <c r="F453" s="281"/>
      <c r="G453" s="281"/>
      <c r="H453" s="281"/>
      <c r="I453" s="281"/>
      <c r="J453" s="281"/>
      <c r="K453" s="281"/>
      <c r="L453" s="276"/>
      <c r="M453" s="276"/>
      <c r="N453" s="276"/>
      <c r="O453" s="281"/>
      <c r="P453" s="283"/>
      <c r="Q453" s="281"/>
      <c r="R453" s="281"/>
      <c r="S453" s="281"/>
      <c r="T453" s="281"/>
      <c r="U453" s="281"/>
      <c r="V453" s="281"/>
      <c r="W453" s="281"/>
      <c r="X453" s="281"/>
      <c r="Y453" s="281"/>
      <c r="Z453" s="281"/>
      <c r="AA453" s="281"/>
      <c r="AB453" s="281"/>
      <c r="AC453" s="281"/>
      <c r="AD453" s="281"/>
      <c r="AE453" s="281"/>
      <c r="AF453" s="281"/>
      <c r="AG453" s="281"/>
      <c r="AH453" s="281"/>
      <c r="AI453" s="281"/>
      <c r="AJ453" s="281"/>
      <c r="AK453" s="281"/>
      <c r="AL453" s="281"/>
      <c r="AM453" s="281"/>
      <c r="AN453" s="281"/>
    </row>
    <row r="454" spans="2:40" ht="15.75" customHeight="1" x14ac:dyDescent="0.25">
      <c r="B454" s="281"/>
      <c r="C454" s="281"/>
      <c r="D454" s="281"/>
      <c r="E454" s="281"/>
      <c r="F454" s="281"/>
      <c r="G454" s="281"/>
      <c r="H454" s="281"/>
      <c r="I454" s="281"/>
      <c r="J454" s="281"/>
      <c r="K454" s="281"/>
      <c r="L454" s="276"/>
      <c r="M454" s="276"/>
      <c r="N454" s="276"/>
      <c r="O454" s="281"/>
      <c r="P454" s="283"/>
      <c r="Q454" s="281"/>
      <c r="R454" s="281"/>
      <c r="S454" s="281"/>
      <c r="T454" s="281"/>
      <c r="U454" s="281"/>
      <c r="V454" s="281"/>
      <c r="W454" s="281"/>
      <c r="X454" s="281"/>
      <c r="Y454" s="281"/>
      <c r="Z454" s="281"/>
      <c r="AA454" s="281"/>
      <c r="AB454" s="281"/>
      <c r="AC454" s="281"/>
      <c r="AD454" s="281"/>
      <c r="AE454" s="281"/>
      <c r="AF454" s="281"/>
      <c r="AG454" s="281"/>
      <c r="AH454" s="281"/>
      <c r="AI454" s="281"/>
      <c r="AJ454" s="281"/>
      <c r="AK454" s="281"/>
      <c r="AL454" s="281"/>
      <c r="AM454" s="281"/>
      <c r="AN454" s="281"/>
    </row>
    <row r="455" spans="2:40" ht="15.75" customHeight="1" x14ac:dyDescent="0.25">
      <c r="B455" s="281"/>
      <c r="C455" s="281"/>
      <c r="D455" s="281"/>
      <c r="E455" s="281"/>
      <c r="F455" s="281"/>
      <c r="G455" s="281"/>
      <c r="H455" s="281"/>
      <c r="I455" s="281"/>
      <c r="J455" s="281"/>
      <c r="K455" s="281"/>
      <c r="L455" s="276"/>
      <c r="M455" s="276"/>
      <c r="N455" s="276"/>
      <c r="O455" s="281"/>
      <c r="P455" s="283"/>
      <c r="Q455" s="281"/>
      <c r="R455" s="281"/>
      <c r="S455" s="281"/>
      <c r="T455" s="281"/>
      <c r="U455" s="281"/>
      <c r="V455" s="281"/>
      <c r="W455" s="281"/>
      <c r="X455" s="281"/>
      <c r="Y455" s="281"/>
      <c r="Z455" s="281"/>
      <c r="AA455" s="281"/>
      <c r="AB455" s="281"/>
      <c r="AC455" s="281"/>
      <c r="AD455" s="281"/>
      <c r="AE455" s="281"/>
      <c r="AF455" s="281"/>
      <c r="AG455" s="281"/>
      <c r="AH455" s="281"/>
      <c r="AI455" s="281"/>
      <c r="AJ455" s="281"/>
      <c r="AK455" s="281"/>
      <c r="AL455" s="281"/>
      <c r="AM455" s="281"/>
      <c r="AN455" s="281"/>
    </row>
    <row r="456" spans="2:40" ht="15.75" customHeight="1" x14ac:dyDescent="0.25">
      <c r="B456" s="281"/>
      <c r="C456" s="281"/>
      <c r="D456" s="281"/>
      <c r="E456" s="281"/>
      <c r="F456" s="281"/>
      <c r="G456" s="281"/>
      <c r="H456" s="281"/>
      <c r="I456" s="281"/>
      <c r="J456" s="281"/>
      <c r="K456" s="281"/>
      <c r="L456" s="276"/>
      <c r="M456" s="276"/>
      <c r="N456" s="276"/>
      <c r="O456" s="281"/>
      <c r="P456" s="283"/>
      <c r="Q456" s="281"/>
      <c r="R456" s="281"/>
      <c r="S456" s="281"/>
      <c r="T456" s="281"/>
      <c r="U456" s="281"/>
      <c r="V456" s="281"/>
      <c r="W456" s="281"/>
      <c r="X456" s="281"/>
      <c r="Y456" s="281"/>
      <c r="Z456" s="281"/>
      <c r="AA456" s="281"/>
      <c r="AB456" s="281"/>
      <c r="AC456" s="281"/>
      <c r="AD456" s="281"/>
      <c r="AE456" s="281"/>
      <c r="AF456" s="281"/>
      <c r="AG456" s="281"/>
      <c r="AH456" s="281"/>
      <c r="AI456" s="281"/>
      <c r="AJ456" s="281"/>
      <c r="AK456" s="281"/>
      <c r="AL456" s="281"/>
      <c r="AM456" s="281"/>
      <c r="AN456" s="281"/>
    </row>
    <row r="457" spans="2:40" ht="15.75" customHeight="1" x14ac:dyDescent="0.25">
      <c r="B457" s="281"/>
      <c r="C457" s="281"/>
      <c r="D457" s="281"/>
      <c r="E457" s="281"/>
      <c r="F457" s="281"/>
      <c r="G457" s="281"/>
      <c r="H457" s="281"/>
      <c r="I457" s="281"/>
      <c r="J457" s="281"/>
      <c r="K457" s="281"/>
      <c r="L457" s="276"/>
      <c r="M457" s="276"/>
      <c r="N457" s="276"/>
      <c r="O457" s="281"/>
      <c r="P457" s="283"/>
      <c r="Q457" s="281"/>
      <c r="R457" s="281"/>
      <c r="S457" s="281"/>
      <c r="T457" s="281"/>
      <c r="U457" s="281"/>
      <c r="V457" s="281"/>
      <c r="W457" s="281"/>
      <c r="X457" s="281"/>
      <c r="Y457" s="281"/>
      <c r="Z457" s="281"/>
      <c r="AA457" s="281"/>
      <c r="AB457" s="281"/>
      <c r="AC457" s="281"/>
      <c r="AD457" s="281"/>
      <c r="AE457" s="281"/>
      <c r="AF457" s="281"/>
      <c r="AG457" s="281"/>
      <c r="AH457" s="281"/>
      <c r="AI457" s="281"/>
      <c r="AJ457" s="281"/>
      <c r="AK457" s="281"/>
      <c r="AL457" s="281"/>
      <c r="AM457" s="281"/>
      <c r="AN457" s="281"/>
    </row>
    <row r="458" spans="2:40" ht="15.75" customHeight="1" x14ac:dyDescent="0.25">
      <c r="B458" s="281"/>
      <c r="C458" s="281"/>
      <c r="D458" s="281"/>
      <c r="E458" s="281"/>
      <c r="F458" s="281"/>
      <c r="G458" s="281"/>
      <c r="H458" s="281"/>
      <c r="I458" s="281"/>
      <c r="J458" s="281"/>
      <c r="K458" s="281"/>
      <c r="L458" s="276"/>
      <c r="M458" s="276"/>
      <c r="N458" s="276"/>
      <c r="O458" s="281"/>
      <c r="P458" s="283"/>
      <c r="Q458" s="281"/>
      <c r="R458" s="281"/>
      <c r="S458" s="281"/>
      <c r="T458" s="281"/>
      <c r="U458" s="281"/>
      <c r="V458" s="281"/>
      <c r="W458" s="281"/>
      <c r="X458" s="281"/>
      <c r="Y458" s="281"/>
      <c r="Z458" s="281"/>
      <c r="AA458" s="281"/>
      <c r="AB458" s="281"/>
      <c r="AC458" s="281"/>
      <c r="AD458" s="281"/>
      <c r="AE458" s="281"/>
      <c r="AF458" s="281"/>
      <c r="AG458" s="281"/>
      <c r="AH458" s="281"/>
      <c r="AI458" s="281"/>
      <c r="AJ458" s="281"/>
      <c r="AK458" s="281"/>
      <c r="AL458" s="281"/>
      <c r="AM458" s="281"/>
      <c r="AN458" s="281"/>
    </row>
    <row r="459" spans="2:40" ht="15.75" customHeight="1" x14ac:dyDescent="0.25">
      <c r="B459" s="281"/>
      <c r="C459" s="281"/>
      <c r="D459" s="281"/>
      <c r="E459" s="281"/>
      <c r="F459" s="281"/>
      <c r="G459" s="281"/>
      <c r="H459" s="281"/>
      <c r="I459" s="281"/>
      <c r="J459" s="281"/>
      <c r="K459" s="281"/>
      <c r="L459" s="276"/>
      <c r="M459" s="276"/>
      <c r="N459" s="276"/>
      <c r="O459" s="281"/>
      <c r="P459" s="283"/>
      <c r="Q459" s="281"/>
      <c r="R459" s="281"/>
      <c r="S459" s="281"/>
      <c r="T459" s="281"/>
      <c r="U459" s="281"/>
      <c r="V459" s="281"/>
      <c r="W459" s="281"/>
      <c r="X459" s="281"/>
      <c r="Y459" s="281"/>
      <c r="Z459" s="281"/>
      <c r="AA459" s="281"/>
      <c r="AB459" s="281"/>
      <c r="AC459" s="281"/>
      <c r="AD459" s="281"/>
      <c r="AE459" s="281"/>
      <c r="AF459" s="281"/>
      <c r="AG459" s="281"/>
      <c r="AH459" s="281"/>
      <c r="AI459" s="281"/>
      <c r="AJ459" s="281"/>
      <c r="AK459" s="281"/>
      <c r="AL459" s="281"/>
      <c r="AM459" s="281"/>
      <c r="AN459" s="281"/>
    </row>
    <row r="460" spans="2:40" ht="15.75" customHeight="1" x14ac:dyDescent="0.25">
      <c r="B460" s="281"/>
      <c r="C460" s="281"/>
      <c r="D460" s="281"/>
      <c r="E460" s="281"/>
      <c r="F460" s="281"/>
      <c r="G460" s="281"/>
      <c r="H460" s="281"/>
      <c r="I460" s="281"/>
      <c r="J460" s="281"/>
      <c r="K460" s="281"/>
      <c r="L460" s="276"/>
      <c r="M460" s="276"/>
      <c r="N460" s="276"/>
      <c r="O460" s="281"/>
      <c r="P460" s="283"/>
      <c r="Q460" s="281"/>
      <c r="R460" s="281"/>
      <c r="S460" s="281"/>
      <c r="T460" s="281"/>
      <c r="U460" s="281"/>
      <c r="V460" s="281"/>
      <c r="W460" s="281"/>
      <c r="X460" s="281"/>
      <c r="Y460" s="281"/>
      <c r="Z460" s="281"/>
      <c r="AA460" s="281"/>
      <c r="AB460" s="281"/>
      <c r="AC460" s="281"/>
      <c r="AD460" s="281"/>
      <c r="AE460" s="281"/>
      <c r="AF460" s="281"/>
      <c r="AG460" s="281"/>
      <c r="AH460" s="281"/>
      <c r="AI460" s="281"/>
      <c r="AJ460" s="281"/>
      <c r="AK460" s="281"/>
      <c r="AL460" s="281"/>
      <c r="AM460" s="281"/>
      <c r="AN460" s="281"/>
    </row>
    <row r="461" spans="2:40" ht="15.75" customHeight="1" x14ac:dyDescent="0.25">
      <c r="B461" s="281"/>
      <c r="C461" s="281"/>
      <c r="D461" s="281"/>
      <c r="E461" s="281"/>
      <c r="F461" s="281"/>
      <c r="G461" s="281"/>
      <c r="H461" s="281"/>
      <c r="I461" s="281"/>
      <c r="J461" s="281"/>
      <c r="K461" s="281"/>
      <c r="L461" s="276"/>
      <c r="M461" s="276"/>
      <c r="N461" s="276"/>
      <c r="O461" s="281"/>
      <c r="P461" s="283"/>
      <c r="Q461" s="281"/>
      <c r="R461" s="281"/>
      <c r="S461" s="281"/>
      <c r="T461" s="281"/>
      <c r="U461" s="281"/>
      <c r="V461" s="281"/>
      <c r="W461" s="281"/>
      <c r="X461" s="281"/>
      <c r="Y461" s="281"/>
      <c r="Z461" s="281"/>
      <c r="AA461" s="281"/>
      <c r="AB461" s="281"/>
      <c r="AC461" s="281"/>
      <c r="AD461" s="281"/>
      <c r="AE461" s="281"/>
      <c r="AF461" s="281"/>
      <c r="AG461" s="281"/>
      <c r="AH461" s="281"/>
      <c r="AI461" s="281"/>
      <c r="AJ461" s="281"/>
      <c r="AK461" s="281"/>
      <c r="AL461" s="281"/>
      <c r="AM461" s="281"/>
      <c r="AN461" s="281"/>
    </row>
    <row r="462" spans="2:40" ht="15.75" customHeight="1" x14ac:dyDescent="0.25">
      <c r="B462" s="281"/>
      <c r="C462" s="281"/>
      <c r="D462" s="281"/>
      <c r="E462" s="281"/>
      <c r="F462" s="281"/>
      <c r="G462" s="281"/>
      <c r="H462" s="281"/>
      <c r="I462" s="281"/>
      <c r="J462" s="281"/>
      <c r="K462" s="281"/>
      <c r="L462" s="276"/>
      <c r="M462" s="276"/>
      <c r="N462" s="276"/>
      <c r="O462" s="281"/>
      <c r="P462" s="283"/>
      <c r="Q462" s="281"/>
      <c r="R462" s="281"/>
      <c r="S462" s="281"/>
      <c r="T462" s="281"/>
      <c r="U462" s="281"/>
      <c r="V462" s="281"/>
      <c r="W462" s="281"/>
      <c r="X462" s="281"/>
      <c r="Y462" s="281"/>
      <c r="Z462" s="281"/>
      <c r="AA462" s="281"/>
      <c r="AB462" s="281"/>
      <c r="AC462" s="281"/>
      <c r="AD462" s="281"/>
      <c r="AE462" s="281"/>
      <c r="AF462" s="281"/>
      <c r="AG462" s="281"/>
      <c r="AH462" s="281"/>
      <c r="AI462" s="281"/>
      <c r="AJ462" s="281"/>
      <c r="AK462" s="281"/>
      <c r="AL462" s="281"/>
      <c r="AM462" s="281"/>
      <c r="AN462" s="281"/>
    </row>
    <row r="463" spans="2:40" ht="15.75" customHeight="1" x14ac:dyDescent="0.25">
      <c r="B463" s="281"/>
      <c r="C463" s="281"/>
      <c r="D463" s="281"/>
      <c r="E463" s="281"/>
      <c r="F463" s="281"/>
      <c r="G463" s="281"/>
      <c r="H463" s="281"/>
      <c r="I463" s="281"/>
      <c r="J463" s="281"/>
      <c r="K463" s="281"/>
      <c r="L463" s="276"/>
      <c r="M463" s="276"/>
      <c r="N463" s="276"/>
      <c r="O463" s="281"/>
      <c r="P463" s="283"/>
      <c r="Q463" s="281"/>
      <c r="R463" s="281"/>
      <c r="S463" s="281"/>
      <c r="T463" s="281"/>
      <c r="U463" s="281"/>
      <c r="V463" s="281"/>
      <c r="W463" s="281"/>
      <c r="X463" s="281"/>
      <c r="Y463" s="281"/>
      <c r="Z463" s="281"/>
      <c r="AA463" s="281"/>
      <c r="AB463" s="281"/>
      <c r="AC463" s="281"/>
      <c r="AD463" s="281"/>
      <c r="AE463" s="281"/>
      <c r="AF463" s="281"/>
      <c r="AG463" s="281"/>
      <c r="AH463" s="281"/>
      <c r="AI463" s="281"/>
      <c r="AJ463" s="281"/>
      <c r="AK463" s="281"/>
      <c r="AL463" s="281"/>
      <c r="AM463" s="281"/>
      <c r="AN463" s="281"/>
    </row>
    <row r="464" spans="2:40" ht="15.75" customHeight="1" x14ac:dyDescent="0.25">
      <c r="B464" s="281"/>
      <c r="C464" s="281"/>
      <c r="D464" s="281"/>
      <c r="E464" s="281"/>
      <c r="F464" s="281"/>
      <c r="G464" s="281"/>
      <c r="H464" s="281"/>
      <c r="I464" s="281"/>
      <c r="J464" s="281"/>
      <c r="K464" s="281"/>
      <c r="L464" s="276"/>
      <c r="M464" s="276"/>
      <c r="N464" s="276"/>
      <c r="O464" s="281"/>
      <c r="P464" s="283"/>
      <c r="Q464" s="281"/>
      <c r="R464" s="281"/>
      <c r="S464" s="281"/>
      <c r="T464" s="281"/>
      <c r="U464" s="281"/>
      <c r="V464" s="281"/>
      <c r="W464" s="281"/>
      <c r="X464" s="281"/>
      <c r="Y464" s="281"/>
      <c r="Z464" s="281"/>
      <c r="AA464" s="281"/>
      <c r="AB464" s="281"/>
      <c r="AC464" s="281"/>
      <c r="AD464" s="281"/>
      <c r="AE464" s="281"/>
      <c r="AF464" s="281"/>
      <c r="AG464" s="281"/>
      <c r="AH464" s="281"/>
      <c r="AI464" s="281"/>
      <c r="AJ464" s="281"/>
      <c r="AK464" s="281"/>
      <c r="AL464" s="281"/>
      <c r="AM464" s="281"/>
      <c r="AN464" s="281"/>
    </row>
    <row r="465" spans="2:40" ht="15.75" customHeight="1" x14ac:dyDescent="0.25">
      <c r="B465" s="281"/>
      <c r="C465" s="281"/>
      <c r="D465" s="281"/>
      <c r="E465" s="281"/>
      <c r="F465" s="281"/>
      <c r="G465" s="281"/>
      <c r="H465" s="281"/>
      <c r="I465" s="281"/>
      <c r="J465" s="281"/>
      <c r="K465" s="281"/>
      <c r="L465" s="276"/>
      <c r="M465" s="276"/>
      <c r="N465" s="276"/>
      <c r="O465" s="281"/>
      <c r="P465" s="283"/>
      <c r="Q465" s="281"/>
      <c r="R465" s="281"/>
      <c r="S465" s="281"/>
      <c r="T465" s="281"/>
      <c r="U465" s="281"/>
      <c r="V465" s="281"/>
      <c r="W465" s="281"/>
      <c r="X465" s="281"/>
      <c r="Y465" s="281"/>
      <c r="Z465" s="281"/>
      <c r="AA465" s="281"/>
      <c r="AB465" s="281"/>
      <c r="AC465" s="281"/>
      <c r="AD465" s="281"/>
      <c r="AE465" s="281"/>
      <c r="AF465" s="281"/>
      <c r="AG465" s="281"/>
      <c r="AH465" s="281"/>
      <c r="AI465" s="281"/>
      <c r="AJ465" s="281"/>
      <c r="AK465" s="281"/>
      <c r="AL465" s="281"/>
      <c r="AM465" s="281"/>
      <c r="AN465" s="281"/>
    </row>
    <row r="466" spans="2:40" ht="15.75" customHeight="1" x14ac:dyDescent="0.25">
      <c r="B466" s="281"/>
      <c r="C466" s="281"/>
      <c r="D466" s="281"/>
      <c r="E466" s="281"/>
      <c r="F466" s="281"/>
      <c r="G466" s="281"/>
      <c r="H466" s="281"/>
      <c r="I466" s="281"/>
      <c r="J466" s="281"/>
      <c r="K466" s="281"/>
      <c r="L466" s="276"/>
      <c r="M466" s="276"/>
      <c r="N466" s="276"/>
      <c r="O466" s="281"/>
      <c r="P466" s="283"/>
      <c r="Q466" s="281"/>
      <c r="R466" s="281"/>
      <c r="S466" s="281"/>
      <c r="T466" s="281"/>
      <c r="U466" s="281"/>
      <c r="V466" s="281"/>
      <c r="W466" s="281"/>
      <c r="X466" s="281"/>
      <c r="Y466" s="281"/>
      <c r="Z466" s="281"/>
      <c r="AA466" s="281"/>
      <c r="AB466" s="281"/>
      <c r="AC466" s="281"/>
      <c r="AD466" s="281"/>
      <c r="AE466" s="281"/>
      <c r="AF466" s="281"/>
      <c r="AG466" s="281"/>
      <c r="AH466" s="281"/>
      <c r="AI466" s="281"/>
      <c r="AJ466" s="281"/>
      <c r="AK466" s="281"/>
      <c r="AL466" s="281"/>
      <c r="AM466" s="281"/>
      <c r="AN466" s="281"/>
    </row>
    <row r="467" spans="2:40" ht="15.75" customHeight="1" x14ac:dyDescent="0.25">
      <c r="B467" s="281"/>
      <c r="C467" s="281"/>
      <c r="D467" s="281"/>
      <c r="E467" s="281"/>
      <c r="F467" s="281"/>
      <c r="G467" s="281"/>
      <c r="H467" s="281"/>
      <c r="I467" s="281"/>
      <c r="J467" s="281"/>
      <c r="K467" s="281"/>
      <c r="L467" s="276"/>
      <c r="M467" s="276"/>
      <c r="N467" s="276"/>
      <c r="O467" s="281"/>
      <c r="P467" s="283"/>
      <c r="Q467" s="281"/>
      <c r="R467" s="281"/>
      <c r="S467" s="281"/>
      <c r="T467" s="281"/>
      <c r="U467" s="281"/>
      <c r="V467" s="281"/>
      <c r="W467" s="281"/>
      <c r="X467" s="281"/>
      <c r="Y467" s="281"/>
      <c r="Z467" s="281"/>
      <c r="AA467" s="281"/>
      <c r="AB467" s="281"/>
      <c r="AC467" s="281"/>
      <c r="AD467" s="281"/>
      <c r="AE467" s="281"/>
      <c r="AF467" s="281"/>
      <c r="AG467" s="281"/>
      <c r="AH467" s="281"/>
      <c r="AI467" s="281"/>
      <c r="AJ467" s="281"/>
      <c r="AK467" s="281"/>
      <c r="AL467" s="281"/>
      <c r="AM467" s="281"/>
      <c r="AN467" s="281"/>
    </row>
    <row r="468" spans="2:40" ht="15.75" customHeight="1" x14ac:dyDescent="0.25">
      <c r="B468" s="281"/>
      <c r="C468" s="281"/>
      <c r="D468" s="281"/>
      <c r="E468" s="281"/>
      <c r="F468" s="281"/>
      <c r="G468" s="281"/>
      <c r="H468" s="281"/>
      <c r="I468" s="281"/>
      <c r="J468" s="281"/>
      <c r="K468" s="281"/>
      <c r="L468" s="276"/>
      <c r="M468" s="276"/>
      <c r="N468" s="276"/>
      <c r="O468" s="281"/>
      <c r="P468" s="283"/>
      <c r="Q468" s="281"/>
      <c r="R468" s="281"/>
      <c r="S468" s="281"/>
      <c r="T468" s="281"/>
      <c r="U468" s="281"/>
      <c r="V468" s="281"/>
      <c r="W468" s="281"/>
      <c r="X468" s="281"/>
      <c r="Y468" s="281"/>
      <c r="Z468" s="281"/>
      <c r="AA468" s="281"/>
      <c r="AB468" s="281"/>
      <c r="AC468" s="281"/>
      <c r="AD468" s="281"/>
      <c r="AE468" s="281"/>
      <c r="AF468" s="281"/>
      <c r="AG468" s="281"/>
      <c r="AH468" s="281"/>
      <c r="AI468" s="281"/>
      <c r="AJ468" s="281"/>
      <c r="AK468" s="281"/>
      <c r="AL468" s="281"/>
      <c r="AM468" s="281"/>
      <c r="AN468" s="281"/>
    </row>
    <row r="469" spans="2:40" ht="15.75" customHeight="1" x14ac:dyDescent="0.25">
      <c r="B469" s="281"/>
      <c r="C469" s="281"/>
      <c r="D469" s="281"/>
      <c r="E469" s="281"/>
      <c r="F469" s="281"/>
      <c r="G469" s="281"/>
      <c r="H469" s="281"/>
      <c r="I469" s="281"/>
      <c r="J469" s="281"/>
      <c r="K469" s="281"/>
      <c r="L469" s="276"/>
      <c r="M469" s="276"/>
      <c r="N469" s="276"/>
      <c r="O469" s="281"/>
      <c r="P469" s="283"/>
      <c r="Q469" s="281"/>
      <c r="R469" s="281"/>
      <c r="S469" s="281"/>
      <c r="T469" s="281"/>
      <c r="U469" s="281"/>
      <c r="V469" s="281"/>
      <c r="W469" s="281"/>
      <c r="X469" s="281"/>
      <c r="Y469" s="281"/>
      <c r="Z469" s="281"/>
      <c r="AA469" s="281"/>
      <c r="AB469" s="281"/>
      <c r="AC469" s="281"/>
      <c r="AD469" s="281"/>
      <c r="AE469" s="281"/>
      <c r="AF469" s="281"/>
      <c r="AG469" s="281"/>
      <c r="AH469" s="281"/>
      <c r="AI469" s="281"/>
      <c r="AJ469" s="281"/>
      <c r="AK469" s="281"/>
      <c r="AL469" s="281"/>
      <c r="AM469" s="281"/>
      <c r="AN469" s="281"/>
    </row>
    <row r="470" spans="2:40" ht="15.75" customHeight="1" x14ac:dyDescent="0.25">
      <c r="B470" s="281"/>
      <c r="C470" s="281"/>
      <c r="D470" s="281"/>
      <c r="E470" s="281"/>
      <c r="F470" s="281"/>
      <c r="G470" s="281"/>
      <c r="H470" s="281"/>
      <c r="I470" s="281"/>
      <c r="J470" s="281"/>
      <c r="K470" s="281"/>
      <c r="L470" s="276"/>
      <c r="M470" s="276"/>
      <c r="N470" s="276"/>
      <c r="O470" s="281"/>
      <c r="P470" s="283"/>
      <c r="Q470" s="281"/>
      <c r="R470" s="281"/>
      <c r="S470" s="281"/>
      <c r="T470" s="281"/>
      <c r="U470" s="281"/>
      <c r="V470" s="281"/>
      <c r="W470" s="281"/>
      <c r="X470" s="281"/>
      <c r="Y470" s="281"/>
      <c r="Z470" s="281"/>
      <c r="AA470" s="281"/>
      <c r="AB470" s="281"/>
      <c r="AC470" s="281"/>
      <c r="AD470" s="281"/>
      <c r="AE470" s="281"/>
      <c r="AF470" s="281"/>
      <c r="AG470" s="281"/>
      <c r="AH470" s="281"/>
      <c r="AI470" s="281"/>
      <c r="AJ470" s="281"/>
      <c r="AK470" s="281"/>
      <c r="AL470" s="281"/>
      <c r="AM470" s="281"/>
      <c r="AN470" s="281"/>
    </row>
    <row r="471" spans="2:40" ht="15.75" customHeight="1" x14ac:dyDescent="0.25">
      <c r="B471" s="281"/>
      <c r="C471" s="281"/>
      <c r="D471" s="281"/>
      <c r="E471" s="281"/>
      <c r="F471" s="281"/>
      <c r="G471" s="281"/>
      <c r="H471" s="281"/>
      <c r="I471" s="281"/>
      <c r="J471" s="281"/>
      <c r="K471" s="281"/>
      <c r="L471" s="276"/>
      <c r="M471" s="276"/>
      <c r="N471" s="276"/>
      <c r="O471" s="281"/>
      <c r="P471" s="283"/>
      <c r="Q471" s="281"/>
      <c r="R471" s="281"/>
      <c r="S471" s="281"/>
      <c r="T471" s="281"/>
      <c r="U471" s="281"/>
      <c r="V471" s="281"/>
      <c r="W471" s="281"/>
      <c r="X471" s="281"/>
      <c r="Y471" s="281"/>
      <c r="Z471" s="281"/>
      <c r="AA471" s="281"/>
      <c r="AB471" s="281"/>
      <c r="AC471" s="281"/>
      <c r="AD471" s="281"/>
      <c r="AE471" s="281"/>
      <c r="AF471" s="281"/>
      <c r="AG471" s="281"/>
      <c r="AH471" s="281"/>
      <c r="AI471" s="281"/>
      <c r="AJ471" s="281"/>
      <c r="AK471" s="281"/>
      <c r="AL471" s="281"/>
      <c r="AM471" s="281"/>
      <c r="AN471" s="281"/>
    </row>
    <row r="472" spans="2:40" ht="15.75" customHeight="1" x14ac:dyDescent="0.25">
      <c r="B472" s="281"/>
      <c r="C472" s="281"/>
      <c r="D472" s="281"/>
      <c r="E472" s="281"/>
      <c r="F472" s="281"/>
      <c r="G472" s="281"/>
      <c r="H472" s="281"/>
      <c r="I472" s="281"/>
      <c r="J472" s="281"/>
      <c r="K472" s="281"/>
      <c r="L472" s="276"/>
      <c r="M472" s="276"/>
      <c r="N472" s="276"/>
      <c r="O472" s="281"/>
      <c r="P472" s="283"/>
      <c r="Q472" s="281"/>
      <c r="R472" s="281"/>
      <c r="S472" s="281"/>
      <c r="T472" s="281"/>
      <c r="U472" s="281"/>
      <c r="V472" s="281"/>
      <c r="W472" s="281"/>
      <c r="X472" s="281"/>
      <c r="Y472" s="281"/>
      <c r="Z472" s="281"/>
      <c r="AA472" s="281"/>
      <c r="AB472" s="281"/>
      <c r="AC472" s="281"/>
      <c r="AD472" s="281"/>
      <c r="AE472" s="281"/>
      <c r="AF472" s="281"/>
      <c r="AG472" s="281"/>
      <c r="AH472" s="281"/>
      <c r="AI472" s="281"/>
      <c r="AJ472" s="281"/>
      <c r="AK472" s="281"/>
      <c r="AL472" s="281"/>
      <c r="AM472" s="281"/>
      <c r="AN472" s="281"/>
    </row>
    <row r="473" spans="2:40" ht="15.75" customHeight="1" x14ac:dyDescent="0.25">
      <c r="B473" s="281"/>
      <c r="C473" s="281"/>
      <c r="D473" s="281"/>
      <c r="E473" s="281"/>
      <c r="F473" s="281"/>
      <c r="G473" s="281"/>
      <c r="H473" s="281"/>
      <c r="I473" s="281"/>
      <c r="J473" s="281"/>
      <c r="K473" s="281"/>
      <c r="L473" s="276"/>
      <c r="M473" s="276"/>
      <c r="N473" s="276"/>
      <c r="O473" s="281"/>
      <c r="P473" s="283"/>
      <c r="Q473" s="281"/>
      <c r="R473" s="281"/>
      <c r="S473" s="281"/>
      <c r="T473" s="281"/>
      <c r="U473" s="281"/>
      <c r="V473" s="281"/>
      <c r="W473" s="281"/>
      <c r="X473" s="281"/>
      <c r="Y473" s="281"/>
      <c r="Z473" s="281"/>
      <c r="AA473" s="281"/>
      <c r="AB473" s="281"/>
      <c r="AC473" s="281"/>
      <c r="AD473" s="281"/>
      <c r="AE473" s="281"/>
      <c r="AF473" s="281"/>
      <c r="AG473" s="281"/>
      <c r="AH473" s="281"/>
      <c r="AI473" s="281"/>
      <c r="AJ473" s="281"/>
      <c r="AK473" s="281"/>
      <c r="AL473" s="281"/>
      <c r="AM473" s="281"/>
      <c r="AN473" s="281"/>
    </row>
    <row r="474" spans="2:40" ht="15.75" customHeight="1" x14ac:dyDescent="0.25">
      <c r="B474" s="281"/>
      <c r="C474" s="281"/>
      <c r="D474" s="281"/>
      <c r="E474" s="281"/>
      <c r="F474" s="281"/>
      <c r="G474" s="281"/>
      <c r="H474" s="281"/>
      <c r="I474" s="281"/>
      <c r="J474" s="281"/>
      <c r="K474" s="281"/>
      <c r="L474" s="276"/>
      <c r="M474" s="276"/>
      <c r="N474" s="276"/>
      <c r="O474" s="281"/>
      <c r="P474" s="283"/>
      <c r="Q474" s="281"/>
      <c r="R474" s="281"/>
      <c r="S474" s="281"/>
      <c r="T474" s="281"/>
      <c r="U474" s="281"/>
      <c r="V474" s="281"/>
      <c r="W474" s="281"/>
      <c r="X474" s="281"/>
      <c r="Y474" s="281"/>
      <c r="Z474" s="281"/>
      <c r="AA474" s="281"/>
      <c r="AB474" s="281"/>
      <c r="AC474" s="281"/>
      <c r="AD474" s="281"/>
      <c r="AE474" s="281"/>
      <c r="AF474" s="281"/>
      <c r="AG474" s="281"/>
      <c r="AH474" s="281"/>
      <c r="AI474" s="281"/>
      <c r="AJ474" s="281"/>
      <c r="AK474" s="281"/>
      <c r="AL474" s="281"/>
      <c r="AM474" s="281"/>
      <c r="AN474" s="281"/>
    </row>
    <row r="475" spans="2:40" ht="15.75" customHeight="1" x14ac:dyDescent="0.25">
      <c r="B475" s="281"/>
      <c r="C475" s="281"/>
      <c r="D475" s="281"/>
      <c r="E475" s="281"/>
      <c r="F475" s="281"/>
      <c r="G475" s="281"/>
      <c r="H475" s="281"/>
      <c r="I475" s="281"/>
      <c r="J475" s="281"/>
      <c r="K475" s="281"/>
      <c r="L475" s="276"/>
      <c r="M475" s="276"/>
      <c r="N475" s="276"/>
      <c r="O475" s="281"/>
      <c r="P475" s="283"/>
      <c r="Q475" s="281"/>
      <c r="R475" s="281"/>
      <c r="S475" s="281"/>
      <c r="T475" s="281"/>
      <c r="U475" s="281"/>
      <c r="V475" s="281"/>
      <c r="W475" s="281"/>
      <c r="X475" s="281"/>
      <c r="Y475" s="281"/>
      <c r="Z475" s="281"/>
      <c r="AA475" s="281"/>
      <c r="AB475" s="281"/>
      <c r="AC475" s="281"/>
      <c r="AD475" s="281"/>
      <c r="AE475" s="281"/>
      <c r="AF475" s="281"/>
      <c r="AG475" s="281"/>
      <c r="AH475" s="281"/>
      <c r="AI475" s="281"/>
      <c r="AJ475" s="281"/>
      <c r="AK475" s="281"/>
      <c r="AL475" s="281"/>
      <c r="AM475" s="281"/>
      <c r="AN475" s="281"/>
    </row>
    <row r="476" spans="2:40" ht="15.75" customHeight="1" x14ac:dyDescent="0.25">
      <c r="B476" s="281"/>
      <c r="C476" s="281"/>
      <c r="D476" s="281"/>
      <c r="E476" s="281"/>
      <c r="F476" s="281"/>
      <c r="G476" s="281"/>
      <c r="H476" s="281"/>
      <c r="I476" s="281"/>
      <c r="J476" s="281"/>
      <c r="K476" s="281"/>
      <c r="L476" s="276"/>
      <c r="M476" s="276"/>
      <c r="N476" s="276"/>
      <c r="O476" s="281"/>
      <c r="P476" s="283"/>
      <c r="Q476" s="281"/>
      <c r="R476" s="281"/>
      <c r="S476" s="281"/>
      <c r="T476" s="281"/>
      <c r="U476" s="281"/>
      <c r="V476" s="281"/>
      <c r="W476" s="281"/>
      <c r="X476" s="281"/>
      <c r="Y476" s="281"/>
      <c r="Z476" s="281"/>
      <c r="AA476" s="281"/>
      <c r="AB476" s="281"/>
      <c r="AC476" s="281"/>
      <c r="AD476" s="281"/>
      <c r="AE476" s="281"/>
      <c r="AF476" s="281"/>
      <c r="AG476" s="281"/>
      <c r="AH476" s="281"/>
      <c r="AI476" s="281"/>
      <c r="AJ476" s="281"/>
      <c r="AK476" s="281"/>
      <c r="AL476" s="281"/>
      <c r="AM476" s="281"/>
      <c r="AN476" s="281"/>
    </row>
    <row r="477" spans="2:40" ht="15.75" customHeight="1" x14ac:dyDescent="0.25">
      <c r="B477" s="281"/>
      <c r="C477" s="281"/>
      <c r="D477" s="281"/>
      <c r="E477" s="281"/>
      <c r="F477" s="281"/>
      <c r="G477" s="281"/>
      <c r="H477" s="281"/>
      <c r="I477" s="281"/>
      <c r="J477" s="281"/>
      <c r="K477" s="281"/>
      <c r="L477" s="276"/>
      <c r="M477" s="276"/>
      <c r="N477" s="276"/>
      <c r="O477" s="281"/>
      <c r="P477" s="283"/>
      <c r="Q477" s="281"/>
      <c r="R477" s="281"/>
      <c r="S477" s="281"/>
      <c r="T477" s="281"/>
      <c r="U477" s="281"/>
      <c r="V477" s="281"/>
      <c r="W477" s="281"/>
      <c r="X477" s="281"/>
      <c r="Y477" s="281"/>
      <c r="Z477" s="281"/>
      <c r="AA477" s="281"/>
      <c r="AB477" s="281"/>
      <c r="AC477" s="281"/>
      <c r="AD477" s="281"/>
      <c r="AE477" s="281"/>
      <c r="AF477" s="281"/>
      <c r="AG477" s="281"/>
      <c r="AH477" s="281"/>
      <c r="AI477" s="281"/>
      <c r="AJ477" s="281"/>
      <c r="AK477" s="281"/>
      <c r="AL477" s="281"/>
      <c r="AM477" s="281"/>
      <c r="AN477" s="281"/>
    </row>
    <row r="478" spans="2:40" ht="15.75" customHeight="1" x14ac:dyDescent="0.25">
      <c r="B478" s="281"/>
      <c r="C478" s="281"/>
      <c r="D478" s="281"/>
      <c r="E478" s="281"/>
      <c r="F478" s="281"/>
      <c r="G478" s="281"/>
      <c r="H478" s="281"/>
      <c r="I478" s="281"/>
      <c r="J478" s="281"/>
      <c r="K478" s="281"/>
      <c r="L478" s="276"/>
      <c r="M478" s="276"/>
      <c r="N478" s="276"/>
      <c r="O478" s="281"/>
      <c r="P478" s="283"/>
      <c r="Q478" s="281"/>
      <c r="R478" s="281"/>
      <c r="S478" s="281"/>
      <c r="T478" s="281"/>
      <c r="U478" s="281"/>
      <c r="V478" s="281"/>
      <c r="W478" s="281"/>
      <c r="X478" s="281"/>
      <c r="Y478" s="281"/>
      <c r="Z478" s="281"/>
      <c r="AA478" s="281"/>
      <c r="AB478" s="281"/>
      <c r="AC478" s="281"/>
      <c r="AD478" s="281"/>
      <c r="AE478" s="281"/>
      <c r="AF478" s="281"/>
      <c r="AG478" s="281"/>
      <c r="AH478" s="281"/>
      <c r="AI478" s="281"/>
      <c r="AJ478" s="281"/>
      <c r="AK478" s="281"/>
      <c r="AL478" s="281"/>
      <c r="AM478" s="281"/>
      <c r="AN478" s="281"/>
    </row>
    <row r="479" spans="2:40" ht="15.75" customHeight="1" x14ac:dyDescent="0.25">
      <c r="B479" s="281"/>
      <c r="C479" s="281"/>
      <c r="D479" s="281"/>
      <c r="E479" s="281"/>
      <c r="F479" s="281"/>
      <c r="G479" s="281"/>
      <c r="H479" s="281"/>
      <c r="I479" s="281"/>
      <c r="J479" s="281"/>
      <c r="K479" s="281"/>
      <c r="L479" s="276"/>
      <c r="M479" s="276"/>
      <c r="N479" s="276"/>
      <c r="O479" s="281"/>
      <c r="P479" s="283"/>
      <c r="Q479" s="281"/>
      <c r="R479" s="281"/>
      <c r="S479" s="281"/>
      <c r="T479" s="281"/>
      <c r="U479" s="281"/>
      <c r="V479" s="281"/>
      <c r="W479" s="281"/>
      <c r="X479" s="281"/>
      <c r="Y479" s="281"/>
      <c r="Z479" s="281"/>
      <c r="AA479" s="281"/>
      <c r="AB479" s="281"/>
      <c r="AC479" s="281"/>
      <c r="AD479" s="281"/>
      <c r="AE479" s="281"/>
      <c r="AF479" s="281"/>
      <c r="AG479" s="281"/>
      <c r="AH479" s="281"/>
      <c r="AI479" s="281"/>
      <c r="AJ479" s="281"/>
      <c r="AK479" s="281"/>
      <c r="AL479" s="281"/>
      <c r="AM479" s="281"/>
      <c r="AN479" s="281"/>
    </row>
    <row r="480" spans="2:40" ht="15.75" customHeight="1" x14ac:dyDescent="0.25">
      <c r="B480" s="281"/>
      <c r="C480" s="281"/>
      <c r="D480" s="281"/>
      <c r="E480" s="281"/>
      <c r="F480" s="281"/>
      <c r="G480" s="281"/>
      <c r="H480" s="281"/>
      <c r="I480" s="281"/>
      <c r="J480" s="281"/>
      <c r="K480" s="281"/>
      <c r="L480" s="276"/>
      <c r="M480" s="276"/>
      <c r="N480" s="276"/>
      <c r="O480" s="281"/>
      <c r="P480" s="283"/>
      <c r="Q480" s="281"/>
      <c r="R480" s="281"/>
      <c r="S480" s="281"/>
      <c r="T480" s="281"/>
      <c r="U480" s="281"/>
      <c r="V480" s="281"/>
      <c r="W480" s="281"/>
      <c r="X480" s="281"/>
      <c r="Y480" s="281"/>
      <c r="Z480" s="281"/>
      <c r="AA480" s="281"/>
      <c r="AB480" s="281"/>
      <c r="AC480" s="281"/>
      <c r="AD480" s="281"/>
      <c r="AE480" s="281"/>
      <c r="AF480" s="281"/>
      <c r="AG480" s="281"/>
      <c r="AH480" s="281"/>
      <c r="AI480" s="281"/>
      <c r="AJ480" s="281"/>
      <c r="AK480" s="281"/>
      <c r="AL480" s="281"/>
      <c r="AM480" s="281"/>
      <c r="AN480" s="281"/>
    </row>
    <row r="481" spans="2:40" ht="15.75" customHeight="1" x14ac:dyDescent="0.25">
      <c r="B481" s="281"/>
      <c r="C481" s="281"/>
      <c r="D481" s="281"/>
      <c r="E481" s="281"/>
      <c r="F481" s="281"/>
      <c r="G481" s="281"/>
      <c r="H481" s="281"/>
      <c r="I481" s="281"/>
      <c r="J481" s="281"/>
      <c r="K481" s="281"/>
      <c r="L481" s="276"/>
      <c r="M481" s="276"/>
      <c r="N481" s="276"/>
      <c r="O481" s="281"/>
      <c r="P481" s="283"/>
      <c r="Q481" s="281"/>
      <c r="R481" s="281"/>
      <c r="S481" s="281"/>
      <c r="T481" s="281"/>
      <c r="U481" s="281"/>
      <c r="V481" s="281"/>
      <c r="W481" s="281"/>
      <c r="X481" s="281"/>
      <c r="Y481" s="281"/>
      <c r="Z481" s="281"/>
      <c r="AA481" s="281"/>
      <c r="AB481" s="281"/>
      <c r="AC481" s="281"/>
      <c r="AD481" s="281"/>
      <c r="AE481" s="281"/>
      <c r="AF481" s="281"/>
      <c r="AG481" s="281"/>
      <c r="AH481" s="281"/>
      <c r="AI481" s="281"/>
      <c r="AJ481" s="281"/>
      <c r="AK481" s="281"/>
      <c r="AL481" s="281"/>
      <c r="AM481" s="281"/>
      <c r="AN481" s="281"/>
    </row>
    <row r="482" spans="2:40" ht="15.75" customHeight="1" x14ac:dyDescent="0.25">
      <c r="B482" s="281"/>
      <c r="C482" s="281"/>
      <c r="D482" s="281"/>
      <c r="E482" s="281"/>
      <c r="F482" s="281"/>
      <c r="G482" s="281"/>
      <c r="H482" s="281"/>
      <c r="I482" s="281"/>
      <c r="J482" s="281"/>
      <c r="K482" s="281"/>
      <c r="L482" s="276"/>
      <c r="M482" s="276"/>
      <c r="N482" s="276"/>
      <c r="O482" s="281"/>
      <c r="P482" s="283"/>
      <c r="Q482" s="281"/>
      <c r="R482" s="281"/>
      <c r="S482" s="281"/>
      <c r="T482" s="281"/>
      <c r="U482" s="281"/>
      <c r="V482" s="281"/>
      <c r="W482" s="281"/>
      <c r="X482" s="281"/>
      <c r="Y482" s="281"/>
      <c r="Z482" s="281"/>
      <c r="AA482" s="281"/>
      <c r="AB482" s="281"/>
      <c r="AC482" s="281"/>
      <c r="AD482" s="281"/>
      <c r="AE482" s="281"/>
      <c r="AF482" s="281"/>
      <c r="AG482" s="281"/>
      <c r="AH482" s="281"/>
      <c r="AI482" s="281"/>
      <c r="AJ482" s="281"/>
      <c r="AK482" s="281"/>
      <c r="AL482" s="281"/>
      <c r="AM482" s="281"/>
      <c r="AN482" s="281"/>
    </row>
    <row r="483" spans="2:40" ht="15.75" customHeight="1" x14ac:dyDescent="0.25">
      <c r="B483" s="281"/>
      <c r="C483" s="281"/>
      <c r="D483" s="281"/>
      <c r="E483" s="281"/>
      <c r="F483" s="281"/>
      <c r="G483" s="281"/>
      <c r="H483" s="281"/>
      <c r="I483" s="281"/>
      <c r="J483" s="281"/>
      <c r="K483" s="281"/>
      <c r="L483" s="276"/>
      <c r="M483" s="276"/>
      <c r="N483" s="276"/>
      <c r="O483" s="281"/>
      <c r="P483" s="283"/>
      <c r="Q483" s="281"/>
      <c r="R483" s="281"/>
      <c r="S483" s="281"/>
      <c r="T483" s="281"/>
      <c r="U483" s="281"/>
      <c r="V483" s="281"/>
      <c r="W483" s="281"/>
      <c r="X483" s="281"/>
      <c r="Y483" s="281"/>
      <c r="Z483" s="281"/>
      <c r="AA483" s="281"/>
      <c r="AB483" s="281"/>
      <c r="AC483" s="281"/>
      <c r="AD483" s="281"/>
      <c r="AE483" s="281"/>
      <c r="AF483" s="281"/>
      <c r="AG483" s="281"/>
      <c r="AH483" s="281"/>
      <c r="AI483" s="281"/>
      <c r="AJ483" s="281"/>
      <c r="AK483" s="281"/>
      <c r="AL483" s="281"/>
      <c r="AM483" s="281"/>
      <c r="AN483" s="281"/>
    </row>
    <row r="484" spans="2:40" ht="15.75" customHeight="1" x14ac:dyDescent="0.25">
      <c r="B484" s="281"/>
      <c r="C484" s="281"/>
      <c r="D484" s="281"/>
      <c r="E484" s="281"/>
      <c r="F484" s="281"/>
      <c r="G484" s="281"/>
      <c r="H484" s="281"/>
      <c r="I484" s="281"/>
      <c r="J484" s="281"/>
      <c r="K484" s="281"/>
      <c r="L484" s="276"/>
      <c r="M484" s="276"/>
      <c r="N484" s="276"/>
      <c r="O484" s="281"/>
      <c r="P484" s="283"/>
      <c r="Q484" s="281"/>
      <c r="R484" s="281"/>
      <c r="S484" s="281"/>
      <c r="T484" s="281"/>
      <c r="U484" s="281"/>
      <c r="V484" s="281"/>
      <c r="W484" s="281"/>
      <c r="X484" s="281"/>
      <c r="Y484" s="281"/>
      <c r="Z484" s="281"/>
      <c r="AA484" s="281"/>
      <c r="AB484" s="281"/>
      <c r="AC484" s="281"/>
      <c r="AD484" s="281"/>
      <c r="AE484" s="281"/>
      <c r="AF484" s="281"/>
      <c r="AG484" s="281"/>
      <c r="AH484" s="281"/>
      <c r="AI484" s="281"/>
      <c r="AJ484" s="281"/>
      <c r="AK484" s="281"/>
      <c r="AL484" s="281"/>
      <c r="AM484" s="281"/>
      <c r="AN484" s="281"/>
    </row>
    <row r="485" spans="2:40" ht="15.75" customHeight="1" x14ac:dyDescent="0.25">
      <c r="B485" s="281"/>
      <c r="C485" s="281"/>
      <c r="D485" s="281"/>
      <c r="E485" s="281"/>
      <c r="F485" s="281"/>
      <c r="G485" s="281"/>
      <c r="H485" s="281"/>
      <c r="I485" s="281"/>
      <c r="J485" s="281"/>
      <c r="K485" s="281"/>
      <c r="L485" s="276"/>
      <c r="M485" s="276"/>
      <c r="N485" s="276"/>
      <c r="O485" s="281"/>
      <c r="P485" s="283"/>
      <c r="Q485" s="281"/>
      <c r="R485" s="281"/>
      <c r="S485" s="281"/>
      <c r="T485" s="281"/>
      <c r="U485" s="281"/>
      <c r="V485" s="281"/>
      <c r="W485" s="281"/>
      <c r="X485" s="281"/>
      <c r="Y485" s="281"/>
      <c r="Z485" s="281"/>
      <c r="AA485" s="281"/>
      <c r="AB485" s="281"/>
      <c r="AC485" s="281"/>
      <c r="AD485" s="281"/>
      <c r="AE485" s="281"/>
      <c r="AF485" s="281"/>
      <c r="AG485" s="281"/>
      <c r="AH485" s="281"/>
      <c r="AI485" s="281"/>
      <c r="AJ485" s="281"/>
      <c r="AK485" s="281"/>
      <c r="AL485" s="281"/>
      <c r="AM485" s="281"/>
      <c r="AN485" s="281"/>
    </row>
    <row r="486" spans="2:40" ht="15.75" customHeight="1" x14ac:dyDescent="0.25">
      <c r="B486" s="281"/>
      <c r="C486" s="281"/>
      <c r="D486" s="281"/>
      <c r="E486" s="281"/>
      <c r="F486" s="281"/>
      <c r="G486" s="281"/>
      <c r="H486" s="281"/>
      <c r="I486" s="281"/>
      <c r="J486" s="281"/>
      <c r="K486" s="281"/>
      <c r="L486" s="276"/>
      <c r="M486" s="276"/>
      <c r="N486" s="276"/>
      <c r="O486" s="281"/>
      <c r="P486" s="283"/>
      <c r="Q486" s="281"/>
      <c r="R486" s="281"/>
      <c r="S486" s="281"/>
      <c r="T486" s="281"/>
      <c r="U486" s="281"/>
      <c r="V486" s="281"/>
      <c r="W486" s="281"/>
      <c r="X486" s="281"/>
      <c r="Y486" s="281"/>
      <c r="Z486" s="281"/>
      <c r="AA486" s="281"/>
      <c r="AB486" s="281"/>
      <c r="AC486" s="281"/>
      <c r="AD486" s="281"/>
      <c r="AE486" s="281"/>
      <c r="AF486" s="281"/>
      <c r="AG486" s="281"/>
      <c r="AH486" s="281"/>
      <c r="AI486" s="281"/>
      <c r="AJ486" s="281"/>
      <c r="AK486" s="281"/>
      <c r="AL486" s="281"/>
      <c r="AM486" s="281"/>
      <c r="AN486" s="281"/>
    </row>
    <row r="487" spans="2:40" ht="15.75" customHeight="1" x14ac:dyDescent="0.25">
      <c r="B487" s="281"/>
      <c r="C487" s="281"/>
      <c r="D487" s="281"/>
      <c r="E487" s="281"/>
      <c r="F487" s="281"/>
      <c r="G487" s="281"/>
      <c r="H487" s="281"/>
      <c r="I487" s="281"/>
      <c r="J487" s="281"/>
      <c r="K487" s="281"/>
      <c r="L487" s="276"/>
      <c r="M487" s="276"/>
      <c r="N487" s="276"/>
      <c r="O487" s="281"/>
      <c r="P487" s="283"/>
      <c r="Q487" s="281"/>
      <c r="R487" s="281"/>
      <c r="S487" s="281"/>
      <c r="T487" s="281"/>
      <c r="U487" s="281"/>
      <c r="V487" s="281"/>
      <c r="W487" s="281"/>
      <c r="X487" s="281"/>
      <c r="Y487" s="281"/>
      <c r="Z487" s="281"/>
      <c r="AA487" s="281"/>
      <c r="AB487" s="281"/>
      <c r="AC487" s="281"/>
      <c r="AD487" s="281"/>
      <c r="AE487" s="281"/>
      <c r="AF487" s="281"/>
      <c r="AG487" s="281"/>
      <c r="AH487" s="281"/>
      <c r="AI487" s="281"/>
      <c r="AJ487" s="281"/>
      <c r="AK487" s="281"/>
      <c r="AL487" s="281"/>
      <c r="AM487" s="281"/>
      <c r="AN487" s="281"/>
    </row>
    <row r="488" spans="2:40" ht="15.75" customHeight="1" x14ac:dyDescent="0.25">
      <c r="B488" s="281"/>
      <c r="C488" s="281"/>
      <c r="D488" s="281"/>
      <c r="E488" s="281"/>
      <c r="F488" s="281"/>
      <c r="G488" s="281"/>
      <c r="H488" s="281"/>
      <c r="I488" s="281"/>
      <c r="J488" s="281"/>
      <c r="K488" s="281"/>
      <c r="L488" s="276"/>
      <c r="M488" s="276"/>
      <c r="N488" s="276"/>
      <c r="O488" s="281"/>
      <c r="P488" s="283"/>
      <c r="Q488" s="281"/>
      <c r="R488" s="281"/>
      <c r="S488" s="281"/>
      <c r="T488" s="281"/>
      <c r="U488" s="281"/>
      <c r="V488" s="281"/>
      <c r="W488" s="281"/>
      <c r="X488" s="281"/>
      <c r="Y488" s="281"/>
      <c r="Z488" s="281"/>
      <c r="AA488" s="281"/>
      <c r="AB488" s="281"/>
      <c r="AC488" s="281"/>
      <c r="AD488" s="281"/>
      <c r="AE488" s="281"/>
      <c r="AF488" s="281"/>
      <c r="AG488" s="281"/>
      <c r="AH488" s="281"/>
      <c r="AI488" s="281"/>
      <c r="AJ488" s="281"/>
      <c r="AK488" s="281"/>
      <c r="AL488" s="281"/>
      <c r="AM488" s="281"/>
      <c r="AN488" s="281"/>
    </row>
    <row r="489" spans="2:40" ht="15.75" customHeight="1" x14ac:dyDescent="0.25">
      <c r="B489" s="281"/>
      <c r="C489" s="281"/>
      <c r="D489" s="281"/>
      <c r="E489" s="281"/>
      <c r="F489" s="281"/>
      <c r="G489" s="281"/>
      <c r="H489" s="281"/>
      <c r="I489" s="281"/>
      <c r="J489" s="281"/>
      <c r="K489" s="281"/>
      <c r="L489" s="276"/>
      <c r="M489" s="276"/>
      <c r="N489" s="276"/>
      <c r="O489" s="281"/>
      <c r="P489" s="283"/>
      <c r="Q489" s="281"/>
      <c r="R489" s="281"/>
      <c r="S489" s="281"/>
      <c r="T489" s="281"/>
      <c r="U489" s="281"/>
      <c r="V489" s="281"/>
      <c r="W489" s="281"/>
      <c r="X489" s="281"/>
      <c r="Y489" s="281"/>
      <c r="Z489" s="281"/>
      <c r="AA489" s="281"/>
      <c r="AB489" s="281"/>
      <c r="AC489" s="281"/>
      <c r="AD489" s="281"/>
      <c r="AE489" s="281"/>
      <c r="AF489" s="281"/>
      <c r="AG489" s="281"/>
      <c r="AH489" s="281"/>
      <c r="AI489" s="281"/>
      <c r="AJ489" s="281"/>
      <c r="AK489" s="281"/>
      <c r="AL489" s="281"/>
      <c r="AM489" s="281"/>
      <c r="AN489" s="281"/>
    </row>
    <row r="490" spans="2:40" ht="15.75" customHeight="1" x14ac:dyDescent="0.25">
      <c r="B490" s="281"/>
      <c r="C490" s="281"/>
      <c r="D490" s="281"/>
      <c r="E490" s="281"/>
      <c r="F490" s="281"/>
      <c r="G490" s="281"/>
      <c r="H490" s="281"/>
      <c r="I490" s="281"/>
      <c r="J490" s="281"/>
      <c r="K490" s="281"/>
      <c r="L490" s="276"/>
      <c r="M490" s="276"/>
      <c r="N490" s="276"/>
      <c r="O490" s="281"/>
      <c r="P490" s="283"/>
      <c r="Q490" s="281"/>
      <c r="R490" s="281"/>
      <c r="S490" s="281"/>
      <c r="T490" s="281"/>
      <c r="U490" s="281"/>
      <c r="V490" s="281"/>
      <c r="W490" s="281"/>
      <c r="X490" s="281"/>
      <c r="Y490" s="281"/>
      <c r="Z490" s="281"/>
      <c r="AA490" s="281"/>
      <c r="AB490" s="281"/>
      <c r="AC490" s="281"/>
      <c r="AD490" s="281"/>
      <c r="AE490" s="281"/>
      <c r="AF490" s="281"/>
      <c r="AG490" s="281"/>
      <c r="AH490" s="281"/>
      <c r="AI490" s="281"/>
      <c r="AJ490" s="281"/>
      <c r="AK490" s="281"/>
      <c r="AL490" s="281"/>
      <c r="AM490" s="281"/>
      <c r="AN490" s="281"/>
    </row>
    <row r="491" spans="2:40" ht="15.75" customHeight="1" x14ac:dyDescent="0.25">
      <c r="B491" s="281"/>
      <c r="C491" s="281"/>
      <c r="D491" s="281"/>
      <c r="E491" s="281"/>
      <c r="F491" s="281"/>
      <c r="G491" s="281"/>
      <c r="H491" s="281"/>
      <c r="I491" s="281"/>
      <c r="J491" s="281"/>
      <c r="K491" s="281"/>
      <c r="L491" s="276"/>
      <c r="M491" s="276"/>
      <c r="N491" s="276"/>
      <c r="O491" s="281"/>
      <c r="P491" s="283"/>
      <c r="Q491" s="281"/>
      <c r="R491" s="281"/>
      <c r="S491" s="281"/>
      <c r="T491" s="281"/>
      <c r="U491" s="281"/>
      <c r="V491" s="281"/>
      <c r="W491" s="281"/>
      <c r="X491" s="281"/>
      <c r="Y491" s="281"/>
      <c r="Z491" s="281"/>
      <c r="AA491" s="281"/>
      <c r="AB491" s="281"/>
      <c r="AC491" s="281"/>
      <c r="AD491" s="281"/>
      <c r="AE491" s="281"/>
      <c r="AF491" s="281"/>
      <c r="AG491" s="281"/>
      <c r="AH491" s="281"/>
      <c r="AI491" s="281"/>
      <c r="AJ491" s="281"/>
      <c r="AK491" s="281"/>
      <c r="AL491" s="281"/>
      <c r="AM491" s="281"/>
      <c r="AN491" s="281"/>
    </row>
    <row r="492" spans="2:40" ht="15.75" customHeight="1" x14ac:dyDescent="0.25">
      <c r="B492" s="281"/>
      <c r="C492" s="281"/>
      <c r="D492" s="281"/>
      <c r="E492" s="281"/>
      <c r="F492" s="281"/>
      <c r="G492" s="281"/>
      <c r="H492" s="281"/>
      <c r="I492" s="281"/>
      <c r="J492" s="281"/>
      <c r="K492" s="281"/>
      <c r="L492" s="276"/>
      <c r="M492" s="276"/>
      <c r="N492" s="276"/>
      <c r="O492" s="281"/>
      <c r="P492" s="283"/>
      <c r="Q492" s="281"/>
      <c r="R492" s="281"/>
      <c r="S492" s="281"/>
      <c r="T492" s="281"/>
      <c r="U492" s="281"/>
      <c r="V492" s="281"/>
      <c r="W492" s="281"/>
      <c r="X492" s="281"/>
      <c r="Y492" s="281"/>
      <c r="Z492" s="281"/>
      <c r="AA492" s="281"/>
      <c r="AB492" s="281"/>
      <c r="AC492" s="281"/>
      <c r="AD492" s="281"/>
      <c r="AE492" s="281"/>
      <c r="AF492" s="281"/>
      <c r="AG492" s="281"/>
      <c r="AH492" s="281"/>
      <c r="AI492" s="281"/>
      <c r="AJ492" s="281"/>
      <c r="AK492" s="281"/>
      <c r="AL492" s="281"/>
      <c r="AM492" s="281"/>
      <c r="AN492" s="281"/>
    </row>
    <row r="493" spans="2:40" ht="15.75" customHeight="1" x14ac:dyDescent="0.25">
      <c r="B493" s="281"/>
      <c r="C493" s="281"/>
      <c r="D493" s="281"/>
      <c r="E493" s="281"/>
      <c r="F493" s="281"/>
      <c r="G493" s="281"/>
      <c r="H493" s="281"/>
      <c r="I493" s="281"/>
      <c r="J493" s="281"/>
      <c r="K493" s="281"/>
      <c r="L493" s="276"/>
      <c r="M493" s="276"/>
      <c r="N493" s="276"/>
      <c r="O493" s="281"/>
      <c r="P493" s="283"/>
      <c r="Q493" s="281"/>
      <c r="R493" s="281"/>
      <c r="S493" s="281"/>
      <c r="T493" s="281"/>
      <c r="U493" s="281"/>
      <c r="V493" s="281"/>
      <c r="W493" s="281"/>
      <c r="X493" s="281"/>
      <c r="Y493" s="281"/>
      <c r="Z493" s="281"/>
      <c r="AA493" s="281"/>
      <c r="AB493" s="281"/>
      <c r="AC493" s="281"/>
      <c r="AD493" s="281"/>
      <c r="AE493" s="281"/>
      <c r="AF493" s="281"/>
      <c r="AG493" s="281"/>
      <c r="AH493" s="281"/>
      <c r="AI493" s="281"/>
      <c r="AJ493" s="281"/>
      <c r="AK493" s="281"/>
      <c r="AL493" s="281"/>
      <c r="AM493" s="281"/>
      <c r="AN493" s="281"/>
    </row>
    <row r="494" spans="2:40" ht="15.75" customHeight="1" x14ac:dyDescent="0.25">
      <c r="B494" s="281"/>
      <c r="C494" s="281"/>
      <c r="D494" s="281"/>
      <c r="E494" s="281"/>
      <c r="F494" s="281"/>
      <c r="G494" s="281"/>
      <c r="H494" s="281"/>
      <c r="I494" s="281"/>
      <c r="J494" s="281"/>
      <c r="K494" s="281"/>
      <c r="L494" s="276"/>
      <c r="M494" s="276"/>
      <c r="N494" s="276"/>
      <c r="O494" s="281"/>
      <c r="P494" s="283"/>
      <c r="Q494" s="281"/>
      <c r="R494" s="281"/>
      <c r="S494" s="281"/>
      <c r="T494" s="281"/>
      <c r="U494" s="281"/>
      <c r="V494" s="281"/>
      <c r="W494" s="281"/>
      <c r="X494" s="281"/>
      <c r="Y494" s="281"/>
      <c r="Z494" s="281"/>
      <c r="AA494" s="281"/>
      <c r="AB494" s="281"/>
      <c r="AC494" s="281"/>
      <c r="AD494" s="281"/>
      <c r="AE494" s="281"/>
      <c r="AF494" s="281"/>
      <c r="AG494" s="281"/>
      <c r="AH494" s="281"/>
      <c r="AI494" s="281"/>
      <c r="AJ494" s="281"/>
      <c r="AK494" s="281"/>
      <c r="AL494" s="281"/>
      <c r="AM494" s="281"/>
      <c r="AN494" s="281"/>
    </row>
    <row r="495" spans="2:40" ht="15.75" customHeight="1" x14ac:dyDescent="0.25">
      <c r="B495" s="281"/>
      <c r="C495" s="281"/>
      <c r="D495" s="281"/>
      <c r="E495" s="281"/>
      <c r="F495" s="281"/>
      <c r="G495" s="281"/>
      <c r="H495" s="281"/>
      <c r="I495" s="281"/>
      <c r="J495" s="281"/>
      <c r="K495" s="281"/>
      <c r="L495" s="276"/>
      <c r="M495" s="276"/>
      <c r="N495" s="276"/>
      <c r="O495" s="281"/>
      <c r="P495" s="283"/>
      <c r="Q495" s="281"/>
      <c r="R495" s="281"/>
      <c r="S495" s="281"/>
      <c r="T495" s="281"/>
      <c r="U495" s="281"/>
      <c r="V495" s="281"/>
      <c r="W495" s="281"/>
      <c r="X495" s="281"/>
      <c r="Y495" s="281"/>
      <c r="Z495" s="281"/>
      <c r="AA495" s="281"/>
      <c r="AB495" s="281"/>
      <c r="AC495" s="281"/>
      <c r="AD495" s="281"/>
      <c r="AE495" s="281"/>
      <c r="AF495" s="281"/>
      <c r="AG495" s="281"/>
      <c r="AH495" s="281"/>
      <c r="AI495" s="281"/>
      <c r="AJ495" s="281"/>
      <c r="AK495" s="281"/>
      <c r="AL495" s="281"/>
      <c r="AM495" s="281"/>
      <c r="AN495" s="281"/>
    </row>
    <row r="496" spans="2:40" ht="15.75" customHeight="1" x14ac:dyDescent="0.25">
      <c r="B496" s="281"/>
      <c r="C496" s="281"/>
      <c r="D496" s="281"/>
      <c r="E496" s="281"/>
      <c r="F496" s="281"/>
      <c r="G496" s="281"/>
      <c r="H496" s="281"/>
      <c r="I496" s="281"/>
      <c r="J496" s="281"/>
      <c r="K496" s="281"/>
      <c r="L496" s="276"/>
      <c r="M496" s="276"/>
      <c r="N496" s="276"/>
      <c r="O496" s="281"/>
      <c r="P496" s="283"/>
      <c r="Q496" s="281"/>
      <c r="R496" s="281"/>
      <c r="S496" s="281"/>
      <c r="T496" s="281"/>
      <c r="U496" s="281"/>
      <c r="V496" s="281"/>
      <c r="W496" s="281"/>
      <c r="X496" s="281"/>
      <c r="Y496" s="281"/>
      <c r="Z496" s="281"/>
      <c r="AA496" s="281"/>
      <c r="AB496" s="281"/>
      <c r="AC496" s="281"/>
      <c r="AD496" s="281"/>
      <c r="AE496" s="281"/>
      <c r="AF496" s="281"/>
      <c r="AG496" s="281"/>
      <c r="AH496" s="281"/>
      <c r="AI496" s="281"/>
      <c r="AJ496" s="281"/>
      <c r="AK496" s="281"/>
      <c r="AL496" s="281"/>
      <c r="AM496" s="281"/>
      <c r="AN496" s="281"/>
    </row>
    <row r="497" spans="2:40" ht="15.75" customHeight="1" x14ac:dyDescent="0.25">
      <c r="B497" s="281"/>
      <c r="C497" s="281"/>
      <c r="D497" s="281"/>
      <c r="E497" s="281"/>
      <c r="F497" s="281"/>
      <c r="G497" s="281"/>
      <c r="H497" s="281"/>
      <c r="I497" s="281"/>
      <c r="J497" s="281"/>
      <c r="K497" s="281"/>
      <c r="L497" s="276"/>
      <c r="M497" s="276"/>
      <c r="N497" s="276"/>
      <c r="O497" s="281"/>
      <c r="P497" s="283"/>
      <c r="Q497" s="281"/>
      <c r="R497" s="281"/>
      <c r="S497" s="281"/>
      <c r="T497" s="281"/>
      <c r="U497" s="281"/>
      <c r="V497" s="281"/>
      <c r="W497" s="281"/>
      <c r="X497" s="281"/>
      <c r="Y497" s="281"/>
      <c r="Z497" s="281"/>
      <c r="AA497" s="281"/>
      <c r="AB497" s="281"/>
      <c r="AC497" s="281"/>
      <c r="AD497" s="281"/>
      <c r="AE497" s="281"/>
      <c r="AF497" s="281"/>
      <c r="AG497" s="281"/>
      <c r="AH497" s="281"/>
      <c r="AI497" s="281"/>
      <c r="AJ497" s="281"/>
      <c r="AK497" s="281"/>
      <c r="AL497" s="281"/>
      <c r="AM497" s="281"/>
      <c r="AN497" s="281"/>
    </row>
    <row r="498" spans="2:40" ht="15.75" customHeight="1" x14ac:dyDescent="0.25">
      <c r="B498" s="281"/>
      <c r="C498" s="281"/>
      <c r="D498" s="281"/>
      <c r="E498" s="281"/>
      <c r="F498" s="281"/>
      <c r="G498" s="281"/>
      <c r="H498" s="281"/>
      <c r="I498" s="281"/>
      <c r="J498" s="281"/>
      <c r="K498" s="281"/>
      <c r="L498" s="276"/>
      <c r="M498" s="276"/>
      <c r="N498" s="276"/>
      <c r="O498" s="281"/>
      <c r="P498" s="283"/>
      <c r="Q498" s="281"/>
      <c r="R498" s="281"/>
      <c r="S498" s="281"/>
      <c r="T498" s="281"/>
      <c r="U498" s="281"/>
      <c r="V498" s="281"/>
      <c r="W498" s="281"/>
      <c r="X498" s="281"/>
      <c r="Y498" s="281"/>
      <c r="Z498" s="281"/>
      <c r="AA498" s="281"/>
      <c r="AB498" s="281"/>
      <c r="AC498" s="281"/>
      <c r="AD498" s="281"/>
      <c r="AE498" s="281"/>
      <c r="AF498" s="281"/>
      <c r="AG498" s="281"/>
      <c r="AH498" s="281"/>
      <c r="AI498" s="281"/>
      <c r="AJ498" s="281"/>
      <c r="AK498" s="281"/>
      <c r="AL498" s="281"/>
      <c r="AM498" s="281"/>
      <c r="AN498" s="281"/>
    </row>
    <row r="499" spans="2:40" ht="15.75" customHeight="1" x14ac:dyDescent="0.25">
      <c r="B499" s="281"/>
      <c r="C499" s="281"/>
      <c r="D499" s="281"/>
      <c r="E499" s="281"/>
      <c r="F499" s="281"/>
      <c r="G499" s="281"/>
      <c r="H499" s="281"/>
      <c r="I499" s="281"/>
      <c r="J499" s="281"/>
      <c r="K499" s="281"/>
      <c r="L499" s="276"/>
      <c r="M499" s="276"/>
      <c r="N499" s="276"/>
      <c r="O499" s="281"/>
      <c r="P499" s="283"/>
      <c r="Q499" s="281"/>
      <c r="R499" s="281"/>
      <c r="S499" s="281"/>
      <c r="T499" s="281"/>
      <c r="U499" s="281"/>
      <c r="V499" s="281"/>
      <c r="W499" s="281"/>
      <c r="X499" s="281"/>
      <c r="Y499" s="281"/>
      <c r="Z499" s="281"/>
      <c r="AA499" s="281"/>
      <c r="AB499" s="281"/>
      <c r="AC499" s="281"/>
      <c r="AD499" s="281"/>
      <c r="AE499" s="281"/>
      <c r="AF499" s="281"/>
      <c r="AG499" s="281"/>
      <c r="AH499" s="281"/>
      <c r="AI499" s="281"/>
      <c r="AJ499" s="281"/>
      <c r="AK499" s="281"/>
      <c r="AL499" s="281"/>
      <c r="AM499" s="281"/>
      <c r="AN499" s="281"/>
    </row>
    <row r="500" spans="2:40" ht="15.75" customHeight="1" x14ac:dyDescent="0.25">
      <c r="B500" s="281"/>
      <c r="C500" s="281"/>
      <c r="D500" s="281"/>
      <c r="E500" s="281"/>
      <c r="F500" s="281"/>
      <c r="G500" s="281"/>
      <c r="H500" s="281"/>
      <c r="I500" s="281"/>
      <c r="J500" s="281"/>
      <c r="K500" s="281"/>
      <c r="L500" s="276"/>
      <c r="M500" s="276"/>
      <c r="N500" s="276"/>
      <c r="O500" s="281"/>
      <c r="P500" s="283"/>
      <c r="Q500" s="281"/>
      <c r="R500" s="281"/>
      <c r="S500" s="281"/>
      <c r="T500" s="281"/>
      <c r="U500" s="281"/>
      <c r="V500" s="281"/>
      <c r="W500" s="281"/>
      <c r="X500" s="281"/>
      <c r="Y500" s="281"/>
      <c r="Z500" s="281"/>
      <c r="AA500" s="281"/>
      <c r="AB500" s="281"/>
      <c r="AC500" s="281"/>
      <c r="AD500" s="281"/>
      <c r="AE500" s="281"/>
      <c r="AF500" s="281"/>
      <c r="AG500" s="281"/>
      <c r="AH500" s="281"/>
      <c r="AI500" s="281"/>
      <c r="AJ500" s="281"/>
      <c r="AK500" s="281"/>
      <c r="AL500" s="281"/>
      <c r="AM500" s="281"/>
      <c r="AN500" s="281"/>
    </row>
    <row r="501" spans="2:40" ht="15.75" customHeight="1" x14ac:dyDescent="0.25">
      <c r="B501" s="281"/>
      <c r="C501" s="281"/>
      <c r="D501" s="281"/>
      <c r="E501" s="281"/>
      <c r="F501" s="281"/>
      <c r="G501" s="281"/>
      <c r="H501" s="281"/>
      <c r="I501" s="281"/>
      <c r="J501" s="281"/>
      <c r="K501" s="281"/>
      <c r="L501" s="276"/>
      <c r="M501" s="276"/>
      <c r="N501" s="276"/>
      <c r="O501" s="281"/>
      <c r="P501" s="283"/>
      <c r="Q501" s="281"/>
      <c r="R501" s="281"/>
      <c r="S501" s="281"/>
      <c r="T501" s="281"/>
      <c r="U501" s="281"/>
      <c r="V501" s="281"/>
      <c r="W501" s="281"/>
      <c r="X501" s="281"/>
      <c r="Y501" s="281"/>
      <c r="Z501" s="281"/>
      <c r="AA501" s="281"/>
      <c r="AB501" s="281"/>
      <c r="AC501" s="281"/>
      <c r="AD501" s="281"/>
      <c r="AE501" s="281"/>
      <c r="AF501" s="281"/>
      <c r="AG501" s="281"/>
      <c r="AH501" s="281"/>
      <c r="AI501" s="281"/>
      <c r="AJ501" s="281"/>
      <c r="AK501" s="281"/>
      <c r="AL501" s="281"/>
      <c r="AM501" s="281"/>
      <c r="AN501" s="281"/>
    </row>
    <row r="502" spans="2:40" ht="15.75" customHeight="1" x14ac:dyDescent="0.25">
      <c r="B502" s="281"/>
      <c r="C502" s="281"/>
      <c r="D502" s="281"/>
      <c r="E502" s="281"/>
      <c r="F502" s="281"/>
      <c r="G502" s="281"/>
      <c r="H502" s="281"/>
      <c r="I502" s="281"/>
      <c r="J502" s="281"/>
      <c r="K502" s="281"/>
      <c r="L502" s="276"/>
      <c r="M502" s="276"/>
      <c r="N502" s="276"/>
      <c r="O502" s="281"/>
      <c r="P502" s="283"/>
      <c r="Q502" s="281"/>
      <c r="R502" s="281"/>
      <c r="S502" s="281"/>
      <c r="T502" s="281"/>
      <c r="U502" s="281"/>
      <c r="V502" s="281"/>
      <c r="W502" s="281"/>
      <c r="X502" s="281"/>
      <c r="Y502" s="281"/>
      <c r="Z502" s="281"/>
      <c r="AA502" s="281"/>
      <c r="AB502" s="281"/>
      <c r="AC502" s="281"/>
      <c r="AD502" s="281"/>
      <c r="AE502" s="281"/>
      <c r="AF502" s="281"/>
      <c r="AG502" s="281"/>
      <c r="AH502" s="281"/>
      <c r="AI502" s="281"/>
      <c r="AJ502" s="281"/>
      <c r="AK502" s="281"/>
      <c r="AL502" s="281"/>
      <c r="AM502" s="281"/>
      <c r="AN502" s="281"/>
    </row>
    <row r="503" spans="2:40" ht="15.75" customHeight="1" x14ac:dyDescent="0.25">
      <c r="B503" s="281"/>
      <c r="C503" s="281"/>
      <c r="D503" s="281"/>
      <c r="E503" s="281"/>
      <c r="F503" s="281"/>
      <c r="G503" s="281"/>
      <c r="H503" s="281"/>
      <c r="I503" s="281"/>
      <c r="J503" s="281"/>
      <c r="K503" s="281"/>
      <c r="L503" s="276"/>
      <c r="M503" s="276"/>
      <c r="N503" s="276"/>
      <c r="O503" s="281"/>
      <c r="P503" s="283"/>
      <c r="Q503" s="281"/>
      <c r="R503" s="281"/>
      <c r="S503" s="281"/>
      <c r="T503" s="281"/>
      <c r="U503" s="281"/>
      <c r="V503" s="281"/>
      <c r="W503" s="281"/>
      <c r="X503" s="281"/>
      <c r="Y503" s="281"/>
      <c r="Z503" s="281"/>
      <c r="AA503" s="281"/>
      <c r="AB503" s="281"/>
      <c r="AC503" s="281"/>
      <c r="AD503" s="281"/>
      <c r="AE503" s="281"/>
      <c r="AF503" s="281"/>
      <c r="AG503" s="281"/>
      <c r="AH503" s="281"/>
      <c r="AI503" s="281"/>
      <c r="AJ503" s="281"/>
      <c r="AK503" s="281"/>
      <c r="AL503" s="281"/>
      <c r="AM503" s="281"/>
      <c r="AN503" s="281"/>
    </row>
    <row r="504" spans="2:40" ht="15.75" customHeight="1" x14ac:dyDescent="0.25">
      <c r="B504" s="281"/>
      <c r="C504" s="281"/>
      <c r="D504" s="281"/>
      <c r="E504" s="281"/>
      <c r="F504" s="281"/>
      <c r="G504" s="281"/>
      <c r="H504" s="281"/>
      <c r="I504" s="281"/>
      <c r="J504" s="281"/>
      <c r="K504" s="281"/>
      <c r="L504" s="276"/>
      <c r="M504" s="276"/>
      <c r="N504" s="276"/>
      <c r="O504" s="281"/>
      <c r="P504" s="283"/>
      <c r="Q504" s="281"/>
      <c r="R504" s="281"/>
      <c r="S504" s="281"/>
      <c r="T504" s="281"/>
      <c r="U504" s="281"/>
      <c r="V504" s="281"/>
      <c r="W504" s="281"/>
      <c r="X504" s="281"/>
      <c r="Y504" s="281"/>
      <c r="Z504" s="281"/>
      <c r="AA504" s="281"/>
      <c r="AB504" s="281"/>
      <c r="AC504" s="281"/>
      <c r="AD504" s="281"/>
      <c r="AE504" s="281"/>
      <c r="AF504" s="281"/>
      <c r="AG504" s="281"/>
      <c r="AH504" s="281"/>
      <c r="AI504" s="281"/>
      <c r="AJ504" s="281"/>
      <c r="AK504" s="281"/>
      <c r="AL504" s="281"/>
      <c r="AM504" s="281"/>
      <c r="AN504" s="281"/>
    </row>
    <row r="505" spans="2:40" ht="15.75" customHeight="1" x14ac:dyDescent="0.25">
      <c r="B505" s="281"/>
      <c r="C505" s="281"/>
      <c r="D505" s="281"/>
      <c r="E505" s="281"/>
      <c r="F505" s="281"/>
      <c r="G505" s="281"/>
      <c r="H505" s="281"/>
      <c r="I505" s="281"/>
      <c r="J505" s="281"/>
      <c r="K505" s="281"/>
      <c r="L505" s="276"/>
      <c r="M505" s="276"/>
      <c r="N505" s="276"/>
      <c r="O505" s="281"/>
      <c r="P505" s="283"/>
      <c r="Q505" s="281"/>
      <c r="R505" s="281"/>
      <c r="S505" s="281"/>
      <c r="T505" s="281"/>
      <c r="U505" s="281"/>
      <c r="V505" s="281"/>
      <c r="W505" s="281"/>
      <c r="X505" s="281"/>
      <c r="Y505" s="281"/>
      <c r="Z505" s="281"/>
      <c r="AA505" s="281"/>
      <c r="AB505" s="281"/>
      <c r="AC505" s="281"/>
      <c r="AD505" s="281"/>
      <c r="AE505" s="281"/>
      <c r="AF505" s="281"/>
      <c r="AG505" s="281"/>
      <c r="AH505" s="281"/>
      <c r="AI505" s="281"/>
      <c r="AJ505" s="281"/>
      <c r="AK505" s="281"/>
      <c r="AL505" s="281"/>
      <c r="AM505" s="281"/>
      <c r="AN505" s="281"/>
    </row>
    <row r="506" spans="2:40" ht="15.75" customHeight="1" x14ac:dyDescent="0.25">
      <c r="B506" s="281"/>
      <c r="C506" s="281"/>
      <c r="D506" s="281"/>
      <c r="E506" s="281"/>
      <c r="F506" s="281"/>
      <c r="G506" s="281"/>
      <c r="H506" s="281"/>
      <c r="I506" s="281"/>
      <c r="J506" s="281"/>
      <c r="K506" s="281"/>
      <c r="L506" s="276"/>
      <c r="M506" s="276"/>
      <c r="N506" s="276"/>
      <c r="O506" s="281"/>
      <c r="P506" s="283"/>
      <c r="Q506" s="281"/>
      <c r="R506" s="281"/>
      <c r="S506" s="281"/>
      <c r="T506" s="281"/>
      <c r="U506" s="281"/>
      <c r="V506" s="281"/>
      <c r="W506" s="281"/>
      <c r="X506" s="281"/>
      <c r="Y506" s="281"/>
      <c r="Z506" s="281"/>
      <c r="AA506" s="281"/>
      <c r="AB506" s="281"/>
      <c r="AC506" s="281"/>
      <c r="AD506" s="281"/>
      <c r="AE506" s="281"/>
      <c r="AF506" s="281"/>
      <c r="AG506" s="281"/>
      <c r="AH506" s="281"/>
      <c r="AI506" s="281"/>
      <c r="AJ506" s="281"/>
      <c r="AK506" s="281"/>
      <c r="AL506" s="281"/>
      <c r="AM506" s="281"/>
      <c r="AN506" s="281"/>
    </row>
    <row r="507" spans="2:40" ht="15.75" customHeight="1" x14ac:dyDescent="0.25">
      <c r="B507" s="281"/>
      <c r="C507" s="281"/>
      <c r="D507" s="281"/>
      <c r="E507" s="281"/>
      <c r="F507" s="281"/>
      <c r="G507" s="281"/>
      <c r="H507" s="281"/>
      <c r="I507" s="281"/>
      <c r="J507" s="281"/>
      <c r="K507" s="281"/>
      <c r="L507" s="276"/>
      <c r="M507" s="276"/>
      <c r="N507" s="276"/>
      <c r="O507" s="281"/>
      <c r="P507" s="283"/>
      <c r="Q507" s="281"/>
      <c r="R507" s="281"/>
      <c r="S507" s="281"/>
      <c r="T507" s="281"/>
      <c r="U507" s="281"/>
      <c r="V507" s="281"/>
      <c r="W507" s="281"/>
      <c r="X507" s="281"/>
      <c r="Y507" s="281"/>
      <c r="Z507" s="281"/>
      <c r="AA507" s="281"/>
      <c r="AB507" s="281"/>
      <c r="AC507" s="281"/>
      <c r="AD507" s="281"/>
      <c r="AE507" s="281"/>
      <c r="AF507" s="281"/>
      <c r="AG507" s="281"/>
      <c r="AH507" s="281"/>
      <c r="AI507" s="281"/>
      <c r="AJ507" s="281"/>
      <c r="AK507" s="281"/>
      <c r="AL507" s="281"/>
      <c r="AM507" s="281"/>
      <c r="AN507" s="281"/>
    </row>
    <row r="508" spans="2:40" ht="15.75" customHeight="1" x14ac:dyDescent="0.25">
      <c r="B508" s="281"/>
      <c r="C508" s="281"/>
      <c r="D508" s="281"/>
      <c r="E508" s="281"/>
      <c r="F508" s="281"/>
      <c r="G508" s="281"/>
      <c r="H508" s="281"/>
      <c r="I508" s="281"/>
      <c r="J508" s="281"/>
      <c r="K508" s="281"/>
      <c r="L508" s="276"/>
      <c r="M508" s="276"/>
      <c r="N508" s="276"/>
      <c r="O508" s="281"/>
      <c r="P508" s="283"/>
      <c r="Q508" s="281"/>
      <c r="R508" s="281"/>
      <c r="S508" s="281"/>
      <c r="T508" s="281"/>
      <c r="U508" s="281"/>
      <c r="V508" s="281"/>
      <c r="W508" s="281"/>
      <c r="X508" s="281"/>
      <c r="Y508" s="281"/>
      <c r="Z508" s="281"/>
      <c r="AA508" s="281"/>
      <c r="AB508" s="281"/>
      <c r="AC508" s="281"/>
      <c r="AD508" s="281"/>
      <c r="AE508" s="281"/>
      <c r="AF508" s="281"/>
      <c r="AG508" s="281"/>
      <c r="AH508" s="281"/>
      <c r="AI508" s="281"/>
      <c r="AJ508" s="281"/>
      <c r="AK508" s="281"/>
      <c r="AL508" s="281"/>
      <c r="AM508" s="281"/>
      <c r="AN508" s="281"/>
    </row>
    <row r="509" spans="2:40" ht="15.75" customHeight="1" x14ac:dyDescent="0.25">
      <c r="B509" s="281"/>
      <c r="C509" s="281"/>
      <c r="D509" s="281"/>
      <c r="E509" s="281"/>
      <c r="F509" s="281"/>
      <c r="G509" s="281"/>
      <c r="H509" s="281"/>
      <c r="I509" s="281"/>
      <c r="J509" s="281"/>
      <c r="K509" s="281"/>
      <c r="L509" s="276"/>
      <c r="M509" s="276"/>
      <c r="N509" s="276"/>
      <c r="O509" s="281"/>
      <c r="P509" s="283"/>
      <c r="Q509" s="281"/>
      <c r="R509" s="281"/>
      <c r="S509" s="281"/>
      <c r="T509" s="281"/>
      <c r="U509" s="281"/>
      <c r="V509" s="281"/>
      <c r="W509" s="281"/>
      <c r="X509" s="281"/>
      <c r="Y509" s="281"/>
      <c r="Z509" s="281"/>
      <c r="AA509" s="281"/>
      <c r="AB509" s="281"/>
      <c r="AC509" s="281"/>
      <c r="AD509" s="281"/>
      <c r="AE509" s="281"/>
      <c r="AF509" s="281"/>
      <c r="AG509" s="281"/>
      <c r="AH509" s="281"/>
      <c r="AI509" s="281"/>
      <c r="AJ509" s="281"/>
      <c r="AK509" s="281"/>
      <c r="AL509" s="281"/>
      <c r="AM509" s="281"/>
      <c r="AN509" s="281"/>
    </row>
    <row r="510" spans="2:40" ht="15.75" customHeight="1" x14ac:dyDescent="0.25">
      <c r="B510" s="281"/>
      <c r="C510" s="281"/>
      <c r="D510" s="281"/>
      <c r="E510" s="281"/>
      <c r="F510" s="281"/>
      <c r="G510" s="281"/>
      <c r="H510" s="281"/>
      <c r="I510" s="281"/>
      <c r="J510" s="281"/>
      <c r="K510" s="281"/>
      <c r="L510" s="276"/>
      <c r="M510" s="276"/>
      <c r="N510" s="276"/>
      <c r="O510" s="281"/>
      <c r="P510" s="283"/>
      <c r="Q510" s="281"/>
      <c r="R510" s="281"/>
      <c r="S510" s="281"/>
      <c r="T510" s="281"/>
      <c r="U510" s="281"/>
      <c r="V510" s="281"/>
      <c r="W510" s="281"/>
      <c r="X510" s="281"/>
      <c r="Y510" s="281"/>
      <c r="Z510" s="281"/>
      <c r="AA510" s="281"/>
      <c r="AB510" s="281"/>
      <c r="AC510" s="281"/>
      <c r="AD510" s="281"/>
      <c r="AE510" s="281"/>
      <c r="AF510" s="281"/>
      <c r="AG510" s="281"/>
      <c r="AH510" s="281"/>
      <c r="AI510" s="281"/>
      <c r="AJ510" s="281"/>
      <c r="AK510" s="281"/>
      <c r="AL510" s="281"/>
      <c r="AM510" s="281"/>
      <c r="AN510" s="281"/>
    </row>
    <row r="511" spans="2:40" ht="15.75" customHeight="1" x14ac:dyDescent="0.25">
      <c r="B511" s="281"/>
      <c r="C511" s="281"/>
      <c r="D511" s="281"/>
      <c r="E511" s="281"/>
      <c r="F511" s="281"/>
      <c r="G511" s="281"/>
      <c r="H511" s="281"/>
      <c r="I511" s="281"/>
      <c r="J511" s="281"/>
      <c r="K511" s="281"/>
      <c r="L511" s="276"/>
      <c r="M511" s="276"/>
      <c r="N511" s="276"/>
      <c r="O511" s="281"/>
      <c r="P511" s="283"/>
      <c r="Q511" s="281"/>
      <c r="R511" s="281"/>
      <c r="S511" s="281"/>
      <c r="T511" s="281"/>
      <c r="U511" s="281"/>
      <c r="V511" s="281"/>
      <c r="W511" s="281"/>
      <c r="X511" s="281"/>
      <c r="Y511" s="281"/>
      <c r="Z511" s="281"/>
      <c r="AA511" s="281"/>
      <c r="AB511" s="281"/>
      <c r="AC511" s="281"/>
      <c r="AD511" s="281"/>
      <c r="AE511" s="281"/>
      <c r="AF511" s="281"/>
      <c r="AG511" s="281"/>
      <c r="AH511" s="281"/>
      <c r="AI511" s="281"/>
      <c r="AJ511" s="281"/>
      <c r="AK511" s="281"/>
      <c r="AL511" s="281"/>
      <c r="AM511" s="281"/>
      <c r="AN511" s="281"/>
    </row>
    <row r="512" spans="2:40" ht="15.75" customHeight="1" x14ac:dyDescent="0.25">
      <c r="B512" s="281"/>
      <c r="C512" s="281"/>
      <c r="D512" s="281"/>
      <c r="E512" s="281"/>
      <c r="F512" s="281"/>
      <c r="G512" s="281"/>
      <c r="H512" s="281"/>
      <c r="I512" s="281"/>
      <c r="J512" s="281"/>
      <c r="K512" s="281"/>
      <c r="L512" s="276"/>
      <c r="M512" s="276"/>
      <c r="N512" s="276"/>
      <c r="O512" s="281"/>
      <c r="P512" s="283"/>
      <c r="Q512" s="281"/>
      <c r="R512" s="281"/>
      <c r="S512" s="281"/>
      <c r="T512" s="281"/>
      <c r="U512" s="281"/>
      <c r="V512" s="281"/>
      <c r="W512" s="281"/>
      <c r="X512" s="281"/>
      <c r="Y512" s="281"/>
      <c r="Z512" s="281"/>
      <c r="AA512" s="281"/>
      <c r="AB512" s="281"/>
      <c r="AC512" s="281"/>
      <c r="AD512" s="281"/>
      <c r="AE512" s="281"/>
      <c r="AF512" s="281"/>
      <c r="AG512" s="281"/>
      <c r="AH512" s="281"/>
      <c r="AI512" s="281"/>
      <c r="AJ512" s="281"/>
      <c r="AK512" s="281"/>
      <c r="AL512" s="281"/>
      <c r="AM512" s="281"/>
      <c r="AN512" s="281"/>
    </row>
    <row r="513" spans="2:40" ht="15.75" customHeight="1" x14ac:dyDescent="0.25">
      <c r="B513" s="281"/>
      <c r="C513" s="281"/>
      <c r="D513" s="281"/>
      <c r="E513" s="281"/>
      <c r="F513" s="281"/>
      <c r="G513" s="281"/>
      <c r="H513" s="281"/>
      <c r="I513" s="281"/>
      <c r="J513" s="281"/>
      <c r="K513" s="281"/>
      <c r="L513" s="276"/>
      <c r="M513" s="276"/>
      <c r="N513" s="276"/>
      <c r="O513" s="281"/>
      <c r="P513" s="283"/>
      <c r="Q513" s="281"/>
      <c r="R513" s="281"/>
      <c r="S513" s="281"/>
      <c r="T513" s="281"/>
      <c r="U513" s="281"/>
      <c r="V513" s="281"/>
      <c r="W513" s="281"/>
      <c r="X513" s="281"/>
      <c r="Y513" s="281"/>
      <c r="Z513" s="281"/>
      <c r="AA513" s="281"/>
      <c r="AB513" s="281"/>
      <c r="AC513" s="281"/>
      <c r="AD513" s="281"/>
      <c r="AE513" s="281"/>
      <c r="AF513" s="281"/>
      <c r="AG513" s="281"/>
      <c r="AH513" s="281"/>
      <c r="AI513" s="281"/>
      <c r="AJ513" s="281"/>
      <c r="AK513" s="281"/>
      <c r="AL513" s="281"/>
      <c r="AM513" s="281"/>
      <c r="AN513" s="281"/>
    </row>
    <row r="514" spans="2:40" ht="15.75" customHeight="1" x14ac:dyDescent="0.25">
      <c r="B514" s="281"/>
      <c r="C514" s="281"/>
      <c r="D514" s="281"/>
      <c r="E514" s="281"/>
      <c r="F514" s="281"/>
      <c r="G514" s="281"/>
      <c r="H514" s="281"/>
      <c r="I514" s="281"/>
      <c r="J514" s="281"/>
      <c r="K514" s="281"/>
      <c r="L514" s="276"/>
      <c r="M514" s="276"/>
      <c r="N514" s="276"/>
      <c r="O514" s="281"/>
      <c r="P514" s="283"/>
      <c r="Q514" s="281"/>
      <c r="R514" s="281"/>
      <c r="S514" s="281"/>
      <c r="T514" s="281"/>
      <c r="U514" s="281"/>
      <c r="V514" s="281"/>
      <c r="W514" s="281"/>
      <c r="X514" s="281"/>
      <c r="Y514" s="281"/>
      <c r="Z514" s="281"/>
      <c r="AA514" s="281"/>
      <c r="AB514" s="281"/>
      <c r="AC514" s="281"/>
      <c r="AD514" s="281"/>
      <c r="AE514" s="281"/>
      <c r="AF514" s="281"/>
      <c r="AG514" s="281"/>
      <c r="AH514" s="281"/>
      <c r="AI514" s="281"/>
      <c r="AJ514" s="281"/>
      <c r="AK514" s="281"/>
      <c r="AL514" s="281"/>
      <c r="AM514" s="281"/>
      <c r="AN514" s="281"/>
    </row>
    <row r="515" spans="2:40" ht="15.75" customHeight="1" x14ac:dyDescent="0.25">
      <c r="B515" s="281"/>
      <c r="C515" s="281"/>
      <c r="D515" s="281"/>
      <c r="E515" s="281"/>
      <c r="F515" s="281"/>
      <c r="G515" s="281"/>
      <c r="H515" s="281"/>
      <c r="I515" s="281"/>
      <c r="J515" s="281"/>
      <c r="K515" s="281"/>
      <c r="L515" s="276"/>
      <c r="M515" s="276"/>
      <c r="N515" s="276"/>
      <c r="O515" s="281"/>
      <c r="P515" s="283"/>
      <c r="Q515" s="281"/>
      <c r="R515" s="281"/>
      <c r="S515" s="281"/>
      <c r="T515" s="281"/>
      <c r="U515" s="281"/>
      <c r="V515" s="281"/>
      <c r="W515" s="281"/>
      <c r="X515" s="281"/>
      <c r="Y515" s="281"/>
      <c r="Z515" s="281"/>
      <c r="AA515" s="281"/>
      <c r="AB515" s="281"/>
      <c r="AC515" s="281"/>
      <c r="AD515" s="281"/>
      <c r="AE515" s="281"/>
      <c r="AF515" s="281"/>
      <c r="AG515" s="281"/>
      <c r="AH515" s="281"/>
      <c r="AI515" s="281"/>
      <c r="AJ515" s="281"/>
      <c r="AK515" s="281"/>
      <c r="AL515" s="281"/>
      <c r="AM515" s="281"/>
      <c r="AN515" s="281"/>
    </row>
    <row r="516" spans="2:40" ht="15.75" customHeight="1" x14ac:dyDescent="0.25">
      <c r="B516" s="281"/>
      <c r="C516" s="281"/>
      <c r="D516" s="281"/>
      <c r="E516" s="281"/>
      <c r="F516" s="281"/>
      <c r="G516" s="281"/>
      <c r="H516" s="281"/>
      <c r="I516" s="281"/>
      <c r="J516" s="281"/>
      <c r="K516" s="281"/>
      <c r="L516" s="276"/>
      <c r="M516" s="276"/>
      <c r="N516" s="276"/>
      <c r="O516" s="281"/>
      <c r="P516" s="283"/>
      <c r="Q516" s="281"/>
      <c r="R516" s="281"/>
      <c r="S516" s="281"/>
      <c r="T516" s="281"/>
      <c r="U516" s="281"/>
      <c r="V516" s="281"/>
      <c r="W516" s="281"/>
      <c r="X516" s="281"/>
      <c r="Y516" s="281"/>
      <c r="Z516" s="281"/>
      <c r="AA516" s="281"/>
      <c r="AB516" s="281"/>
      <c r="AC516" s="281"/>
      <c r="AD516" s="281"/>
      <c r="AE516" s="281"/>
      <c r="AF516" s="281"/>
      <c r="AG516" s="281"/>
      <c r="AH516" s="281"/>
      <c r="AI516" s="281"/>
      <c r="AJ516" s="281"/>
      <c r="AK516" s="281"/>
      <c r="AL516" s="281"/>
      <c r="AM516" s="281"/>
      <c r="AN516" s="281"/>
    </row>
    <row r="517" spans="2:40" ht="15.75" customHeight="1" x14ac:dyDescent="0.25">
      <c r="B517" s="281"/>
      <c r="C517" s="281"/>
      <c r="D517" s="281"/>
      <c r="E517" s="281"/>
      <c r="F517" s="281"/>
      <c r="G517" s="281"/>
      <c r="H517" s="281"/>
      <c r="I517" s="281"/>
      <c r="J517" s="281"/>
      <c r="K517" s="281"/>
      <c r="L517" s="276"/>
      <c r="M517" s="276"/>
      <c r="N517" s="276"/>
      <c r="O517" s="281"/>
      <c r="P517" s="283"/>
      <c r="Q517" s="281"/>
      <c r="R517" s="281"/>
      <c r="S517" s="281"/>
      <c r="T517" s="281"/>
      <c r="U517" s="281"/>
      <c r="V517" s="281"/>
      <c r="W517" s="281"/>
      <c r="X517" s="281"/>
      <c r="Y517" s="281"/>
      <c r="Z517" s="281"/>
      <c r="AA517" s="281"/>
      <c r="AB517" s="281"/>
      <c r="AC517" s="281"/>
      <c r="AD517" s="281"/>
      <c r="AE517" s="281"/>
      <c r="AF517" s="281"/>
      <c r="AG517" s="281"/>
      <c r="AH517" s="281"/>
      <c r="AI517" s="281"/>
      <c r="AJ517" s="281"/>
      <c r="AK517" s="281"/>
      <c r="AL517" s="281"/>
      <c r="AM517" s="281"/>
      <c r="AN517" s="281"/>
    </row>
    <row r="518" spans="2:40" ht="15.75" customHeight="1" x14ac:dyDescent="0.25">
      <c r="B518" s="281"/>
      <c r="C518" s="281"/>
      <c r="D518" s="281"/>
      <c r="E518" s="281"/>
      <c r="F518" s="281"/>
      <c r="G518" s="281"/>
      <c r="H518" s="281"/>
      <c r="I518" s="281"/>
      <c r="J518" s="281"/>
      <c r="K518" s="281"/>
      <c r="L518" s="276"/>
      <c r="M518" s="276"/>
      <c r="N518" s="276"/>
      <c r="O518" s="281"/>
      <c r="P518" s="283"/>
      <c r="Q518" s="281"/>
      <c r="R518" s="281"/>
      <c r="S518" s="281"/>
      <c r="T518" s="281"/>
      <c r="U518" s="281"/>
      <c r="V518" s="281"/>
      <c r="W518" s="281"/>
      <c r="X518" s="281"/>
      <c r="Y518" s="281"/>
      <c r="Z518" s="281"/>
      <c r="AA518" s="281"/>
      <c r="AB518" s="281"/>
      <c r="AC518" s="281"/>
      <c r="AD518" s="281"/>
      <c r="AE518" s="281"/>
      <c r="AF518" s="281"/>
      <c r="AG518" s="281"/>
      <c r="AH518" s="281"/>
      <c r="AI518" s="281"/>
      <c r="AJ518" s="281"/>
      <c r="AK518" s="281"/>
      <c r="AL518" s="281"/>
      <c r="AM518" s="281"/>
      <c r="AN518" s="281"/>
    </row>
    <row r="519" spans="2:40" ht="15.75" customHeight="1" x14ac:dyDescent="0.25">
      <c r="B519" s="281"/>
      <c r="C519" s="281"/>
      <c r="D519" s="281"/>
      <c r="E519" s="281"/>
      <c r="F519" s="281"/>
      <c r="G519" s="281"/>
      <c r="H519" s="281"/>
      <c r="I519" s="281"/>
      <c r="J519" s="281"/>
      <c r="K519" s="281"/>
      <c r="L519" s="276"/>
      <c r="M519" s="276"/>
      <c r="N519" s="276"/>
      <c r="O519" s="281"/>
      <c r="P519" s="283"/>
      <c r="Q519" s="281"/>
      <c r="R519" s="281"/>
      <c r="S519" s="281"/>
      <c r="T519" s="281"/>
      <c r="U519" s="281"/>
      <c r="V519" s="281"/>
      <c r="W519" s="281"/>
      <c r="X519" s="281"/>
      <c r="Y519" s="281"/>
      <c r="Z519" s="281"/>
      <c r="AA519" s="281"/>
      <c r="AB519" s="281"/>
      <c r="AC519" s="281"/>
      <c r="AD519" s="281"/>
      <c r="AE519" s="281"/>
      <c r="AF519" s="281"/>
      <c r="AG519" s="281"/>
      <c r="AH519" s="281"/>
      <c r="AI519" s="281"/>
      <c r="AJ519" s="281"/>
      <c r="AK519" s="281"/>
      <c r="AL519" s="281"/>
      <c r="AM519" s="281"/>
      <c r="AN519" s="281"/>
    </row>
    <row r="520" spans="2:40" ht="15.75" customHeight="1" x14ac:dyDescent="0.25">
      <c r="B520" s="281"/>
      <c r="C520" s="281"/>
      <c r="D520" s="281"/>
      <c r="E520" s="281"/>
      <c r="F520" s="281"/>
      <c r="G520" s="281"/>
      <c r="H520" s="281"/>
      <c r="I520" s="281"/>
      <c r="J520" s="281"/>
      <c r="K520" s="281"/>
      <c r="L520" s="276"/>
      <c r="M520" s="276"/>
      <c r="N520" s="276"/>
      <c r="O520" s="281"/>
      <c r="P520" s="283"/>
      <c r="Q520" s="281"/>
      <c r="R520" s="281"/>
      <c r="S520" s="281"/>
      <c r="T520" s="281"/>
      <c r="U520" s="281"/>
      <c r="V520" s="281"/>
      <c r="W520" s="281"/>
      <c r="X520" s="281"/>
      <c r="Y520" s="281"/>
      <c r="Z520" s="281"/>
      <c r="AA520" s="281"/>
      <c r="AB520" s="281"/>
      <c r="AC520" s="281"/>
      <c r="AD520" s="281"/>
      <c r="AE520" s="281"/>
      <c r="AF520" s="281"/>
      <c r="AG520" s="281"/>
      <c r="AH520" s="281"/>
      <c r="AI520" s="281"/>
      <c r="AJ520" s="281"/>
      <c r="AK520" s="281"/>
      <c r="AL520" s="281"/>
      <c r="AM520" s="281"/>
      <c r="AN520" s="281"/>
    </row>
    <row r="521" spans="2:40" ht="15.75" customHeight="1" x14ac:dyDescent="0.25">
      <c r="B521" s="281"/>
      <c r="C521" s="281"/>
      <c r="D521" s="281"/>
      <c r="E521" s="281"/>
      <c r="F521" s="281"/>
      <c r="G521" s="281"/>
      <c r="H521" s="281"/>
      <c r="I521" s="281"/>
      <c r="J521" s="281"/>
      <c r="K521" s="281"/>
      <c r="L521" s="276"/>
      <c r="M521" s="276"/>
      <c r="N521" s="276"/>
      <c r="O521" s="281"/>
      <c r="P521" s="283"/>
      <c r="Q521" s="281"/>
      <c r="R521" s="281"/>
      <c r="S521" s="281"/>
      <c r="T521" s="281"/>
      <c r="U521" s="281"/>
      <c r="V521" s="281"/>
      <c r="W521" s="281"/>
      <c r="X521" s="281"/>
      <c r="Y521" s="281"/>
      <c r="Z521" s="281"/>
      <c r="AA521" s="281"/>
      <c r="AB521" s="281"/>
      <c r="AC521" s="281"/>
      <c r="AD521" s="281"/>
      <c r="AE521" s="281"/>
      <c r="AF521" s="281"/>
      <c r="AG521" s="281"/>
      <c r="AH521" s="281"/>
      <c r="AI521" s="281"/>
      <c r="AJ521" s="281"/>
      <c r="AK521" s="281"/>
      <c r="AL521" s="281"/>
      <c r="AM521" s="281"/>
      <c r="AN521" s="281"/>
    </row>
    <row r="522" spans="2:40" ht="15.75" customHeight="1" x14ac:dyDescent="0.25">
      <c r="B522" s="281"/>
      <c r="C522" s="281"/>
      <c r="D522" s="281"/>
      <c r="E522" s="281"/>
      <c r="F522" s="281"/>
      <c r="G522" s="281"/>
      <c r="H522" s="281"/>
      <c r="I522" s="281"/>
      <c r="J522" s="281"/>
      <c r="K522" s="281"/>
      <c r="L522" s="276"/>
      <c r="M522" s="276"/>
      <c r="N522" s="276"/>
      <c r="O522" s="281"/>
      <c r="P522" s="283"/>
      <c r="Q522" s="281"/>
      <c r="R522" s="281"/>
      <c r="S522" s="281"/>
      <c r="T522" s="281"/>
      <c r="U522" s="281"/>
      <c r="V522" s="281"/>
      <c r="W522" s="281"/>
      <c r="X522" s="281"/>
      <c r="Y522" s="281"/>
      <c r="Z522" s="281"/>
      <c r="AA522" s="281"/>
      <c r="AB522" s="281"/>
      <c r="AC522" s="281"/>
      <c r="AD522" s="281"/>
      <c r="AE522" s="281"/>
      <c r="AF522" s="281"/>
      <c r="AG522" s="281"/>
      <c r="AH522" s="281"/>
      <c r="AI522" s="281"/>
      <c r="AJ522" s="281"/>
      <c r="AK522" s="281"/>
      <c r="AL522" s="281"/>
      <c r="AM522" s="281"/>
      <c r="AN522" s="281"/>
    </row>
    <row r="523" spans="2:40" ht="15.75" customHeight="1" x14ac:dyDescent="0.25">
      <c r="B523" s="281"/>
      <c r="C523" s="281"/>
      <c r="D523" s="281"/>
      <c r="E523" s="281"/>
      <c r="F523" s="281"/>
      <c r="G523" s="281"/>
      <c r="H523" s="281"/>
      <c r="I523" s="281"/>
      <c r="J523" s="281"/>
      <c r="K523" s="281"/>
      <c r="L523" s="276"/>
      <c r="M523" s="276"/>
      <c r="N523" s="276"/>
      <c r="O523" s="281"/>
      <c r="P523" s="283"/>
      <c r="Q523" s="281"/>
      <c r="R523" s="281"/>
      <c r="S523" s="281"/>
      <c r="T523" s="281"/>
      <c r="U523" s="281"/>
      <c r="V523" s="281"/>
      <c r="W523" s="281"/>
      <c r="X523" s="281"/>
      <c r="Y523" s="281"/>
      <c r="Z523" s="281"/>
      <c r="AA523" s="281"/>
      <c r="AB523" s="281"/>
      <c r="AC523" s="281"/>
      <c r="AD523" s="281"/>
      <c r="AE523" s="281"/>
      <c r="AF523" s="281"/>
      <c r="AG523" s="281"/>
      <c r="AH523" s="281"/>
      <c r="AI523" s="281"/>
      <c r="AJ523" s="281"/>
      <c r="AK523" s="281"/>
      <c r="AL523" s="281"/>
      <c r="AM523" s="281"/>
      <c r="AN523" s="281"/>
    </row>
    <row r="524" spans="2:40" ht="15.75" customHeight="1" x14ac:dyDescent="0.25">
      <c r="B524" s="281"/>
      <c r="C524" s="281"/>
      <c r="D524" s="281"/>
      <c r="E524" s="281"/>
      <c r="F524" s="281"/>
      <c r="G524" s="281"/>
      <c r="H524" s="281"/>
      <c r="I524" s="281"/>
      <c r="J524" s="281"/>
      <c r="K524" s="281"/>
      <c r="L524" s="276"/>
      <c r="M524" s="276"/>
      <c r="N524" s="276"/>
      <c r="O524" s="281"/>
      <c r="P524" s="283"/>
      <c r="Q524" s="281"/>
      <c r="R524" s="281"/>
      <c r="S524" s="281"/>
      <c r="T524" s="281"/>
      <c r="U524" s="281"/>
      <c r="V524" s="281"/>
      <c r="W524" s="281"/>
      <c r="X524" s="281"/>
      <c r="Y524" s="281"/>
      <c r="Z524" s="281"/>
      <c r="AA524" s="281"/>
      <c r="AB524" s="281"/>
      <c r="AC524" s="281"/>
      <c r="AD524" s="281"/>
      <c r="AE524" s="281"/>
      <c r="AF524" s="281"/>
      <c r="AG524" s="281"/>
      <c r="AH524" s="281"/>
      <c r="AI524" s="281"/>
      <c r="AJ524" s="281"/>
      <c r="AK524" s="281"/>
      <c r="AL524" s="281"/>
      <c r="AM524" s="281"/>
      <c r="AN524" s="281"/>
    </row>
    <row r="525" spans="2:40" ht="15.75" customHeight="1" x14ac:dyDescent="0.25">
      <c r="B525" s="281"/>
      <c r="C525" s="281"/>
      <c r="D525" s="281"/>
      <c r="E525" s="281"/>
      <c r="F525" s="281"/>
      <c r="G525" s="281"/>
      <c r="H525" s="281"/>
      <c r="I525" s="281"/>
      <c r="J525" s="281"/>
      <c r="K525" s="281"/>
      <c r="L525" s="276"/>
      <c r="M525" s="276"/>
      <c r="N525" s="276"/>
      <c r="O525" s="281"/>
      <c r="P525" s="283"/>
      <c r="Q525" s="281"/>
      <c r="R525" s="281"/>
      <c r="S525" s="281"/>
      <c r="T525" s="281"/>
      <c r="U525" s="281"/>
      <c r="V525" s="281"/>
      <c r="W525" s="281"/>
      <c r="X525" s="281"/>
      <c r="Y525" s="281"/>
      <c r="Z525" s="281"/>
      <c r="AA525" s="281"/>
      <c r="AB525" s="281"/>
      <c r="AC525" s="281"/>
      <c r="AD525" s="281"/>
      <c r="AE525" s="281"/>
      <c r="AF525" s="281"/>
      <c r="AG525" s="281"/>
      <c r="AH525" s="281"/>
      <c r="AI525" s="281"/>
      <c r="AJ525" s="281"/>
      <c r="AK525" s="281"/>
      <c r="AL525" s="281"/>
      <c r="AM525" s="281"/>
      <c r="AN525" s="281"/>
    </row>
    <row r="526" spans="2:40" ht="15.75" customHeight="1" x14ac:dyDescent="0.25">
      <c r="B526" s="281"/>
      <c r="C526" s="281"/>
      <c r="D526" s="281"/>
      <c r="E526" s="281"/>
      <c r="F526" s="281"/>
      <c r="G526" s="281"/>
      <c r="H526" s="281"/>
      <c r="I526" s="281"/>
      <c r="J526" s="281"/>
      <c r="K526" s="281"/>
      <c r="L526" s="276"/>
      <c r="M526" s="276"/>
      <c r="N526" s="276"/>
      <c r="O526" s="281"/>
      <c r="P526" s="283"/>
      <c r="Q526" s="281"/>
      <c r="R526" s="281"/>
      <c r="S526" s="281"/>
      <c r="T526" s="281"/>
      <c r="U526" s="281"/>
      <c r="V526" s="281"/>
      <c r="W526" s="281"/>
      <c r="X526" s="281"/>
      <c r="Y526" s="281"/>
      <c r="Z526" s="281"/>
      <c r="AA526" s="281"/>
      <c r="AB526" s="281"/>
      <c r="AC526" s="281"/>
      <c r="AD526" s="281"/>
      <c r="AE526" s="281"/>
      <c r="AF526" s="281"/>
      <c r="AG526" s="281"/>
      <c r="AH526" s="281"/>
      <c r="AI526" s="281"/>
      <c r="AJ526" s="281"/>
      <c r="AK526" s="281"/>
      <c r="AL526" s="281"/>
      <c r="AM526" s="281"/>
      <c r="AN526" s="281"/>
    </row>
    <row r="527" spans="2:40" ht="15.75" customHeight="1" x14ac:dyDescent="0.25">
      <c r="B527" s="281"/>
      <c r="C527" s="281"/>
      <c r="D527" s="281"/>
      <c r="E527" s="281"/>
      <c r="F527" s="281"/>
      <c r="G527" s="281"/>
      <c r="H527" s="281"/>
      <c r="I527" s="281"/>
      <c r="J527" s="281"/>
      <c r="K527" s="281"/>
      <c r="L527" s="276"/>
      <c r="M527" s="276"/>
      <c r="N527" s="276"/>
      <c r="O527" s="281"/>
      <c r="P527" s="283"/>
      <c r="Q527" s="281"/>
      <c r="R527" s="281"/>
      <c r="S527" s="281"/>
      <c r="T527" s="281"/>
      <c r="U527" s="281"/>
      <c r="V527" s="281"/>
      <c r="W527" s="281"/>
      <c r="X527" s="281"/>
      <c r="Y527" s="281"/>
      <c r="Z527" s="281"/>
      <c r="AA527" s="281"/>
      <c r="AB527" s="281"/>
      <c r="AC527" s="281"/>
      <c r="AD527" s="281"/>
      <c r="AE527" s="281"/>
      <c r="AF527" s="281"/>
      <c r="AG527" s="281"/>
      <c r="AH527" s="281"/>
      <c r="AI527" s="281"/>
      <c r="AJ527" s="281"/>
      <c r="AK527" s="281"/>
      <c r="AL527" s="281"/>
      <c r="AM527" s="281"/>
      <c r="AN527" s="281"/>
    </row>
    <row r="528" spans="2:40" ht="15.75" customHeight="1" x14ac:dyDescent="0.25">
      <c r="B528" s="281"/>
      <c r="C528" s="281"/>
      <c r="D528" s="281"/>
      <c r="E528" s="281"/>
      <c r="F528" s="281"/>
      <c r="G528" s="281"/>
      <c r="H528" s="281"/>
      <c r="I528" s="281"/>
      <c r="J528" s="281"/>
      <c r="K528" s="281"/>
      <c r="L528" s="276"/>
      <c r="M528" s="276"/>
      <c r="N528" s="276"/>
      <c r="O528" s="281"/>
      <c r="P528" s="283"/>
      <c r="Q528" s="281"/>
      <c r="R528" s="281"/>
      <c r="S528" s="281"/>
      <c r="T528" s="281"/>
      <c r="U528" s="281"/>
      <c r="V528" s="281"/>
      <c r="W528" s="281"/>
      <c r="X528" s="281"/>
      <c r="Y528" s="281"/>
      <c r="Z528" s="281"/>
      <c r="AA528" s="281"/>
      <c r="AB528" s="281"/>
      <c r="AC528" s="281"/>
      <c r="AD528" s="281"/>
      <c r="AE528" s="281"/>
      <c r="AF528" s="281"/>
      <c r="AG528" s="281"/>
      <c r="AH528" s="281"/>
      <c r="AI528" s="281"/>
      <c r="AJ528" s="281"/>
      <c r="AK528" s="281"/>
      <c r="AL528" s="281"/>
      <c r="AM528" s="281"/>
      <c r="AN528" s="281"/>
    </row>
    <row r="529" spans="2:40" ht="15.75" customHeight="1" x14ac:dyDescent="0.25">
      <c r="B529" s="281"/>
      <c r="C529" s="281"/>
      <c r="D529" s="281"/>
      <c r="E529" s="281"/>
      <c r="F529" s="281"/>
      <c r="G529" s="281"/>
      <c r="H529" s="281"/>
      <c r="I529" s="281"/>
      <c r="J529" s="281"/>
      <c r="K529" s="281"/>
      <c r="L529" s="276"/>
      <c r="M529" s="276"/>
      <c r="N529" s="276"/>
      <c r="O529" s="281"/>
      <c r="P529" s="283"/>
      <c r="Q529" s="281"/>
      <c r="R529" s="281"/>
      <c r="S529" s="281"/>
      <c r="T529" s="281"/>
      <c r="U529" s="281"/>
      <c r="V529" s="281"/>
      <c r="W529" s="281"/>
      <c r="X529" s="281"/>
      <c r="Y529" s="281"/>
      <c r="Z529" s="281"/>
      <c r="AA529" s="281"/>
      <c r="AB529" s="281"/>
      <c r="AC529" s="281"/>
      <c r="AD529" s="281"/>
      <c r="AE529" s="281"/>
      <c r="AF529" s="281"/>
      <c r="AG529" s="281"/>
      <c r="AH529" s="281"/>
      <c r="AI529" s="281"/>
      <c r="AJ529" s="281"/>
      <c r="AK529" s="281"/>
      <c r="AL529" s="281"/>
      <c r="AM529" s="281"/>
      <c r="AN529" s="281"/>
    </row>
    <row r="530" spans="2:40" ht="15.75" customHeight="1" x14ac:dyDescent="0.25">
      <c r="B530" s="281"/>
      <c r="C530" s="281"/>
      <c r="D530" s="281"/>
      <c r="E530" s="281"/>
      <c r="F530" s="281"/>
      <c r="G530" s="281"/>
      <c r="H530" s="281"/>
      <c r="I530" s="281"/>
      <c r="J530" s="281"/>
      <c r="K530" s="281"/>
      <c r="L530" s="276"/>
      <c r="M530" s="276"/>
      <c r="N530" s="276"/>
      <c r="O530" s="281"/>
      <c r="P530" s="283"/>
      <c r="Q530" s="281"/>
      <c r="R530" s="281"/>
      <c r="S530" s="281"/>
      <c r="T530" s="281"/>
      <c r="U530" s="281"/>
      <c r="V530" s="281"/>
      <c r="W530" s="281"/>
      <c r="X530" s="281"/>
      <c r="Y530" s="281"/>
      <c r="Z530" s="281"/>
      <c r="AA530" s="281"/>
      <c r="AB530" s="281"/>
      <c r="AC530" s="281"/>
      <c r="AD530" s="281"/>
      <c r="AE530" s="281"/>
      <c r="AF530" s="281"/>
      <c r="AG530" s="281"/>
      <c r="AH530" s="281"/>
      <c r="AI530" s="281"/>
      <c r="AJ530" s="281"/>
      <c r="AK530" s="281"/>
      <c r="AL530" s="281"/>
      <c r="AM530" s="281"/>
      <c r="AN530" s="281"/>
    </row>
    <row r="531" spans="2:40" ht="15.75" customHeight="1" x14ac:dyDescent="0.25">
      <c r="B531" s="281"/>
      <c r="C531" s="281"/>
      <c r="D531" s="281"/>
      <c r="E531" s="281"/>
      <c r="F531" s="281"/>
      <c r="G531" s="281"/>
      <c r="H531" s="281"/>
      <c r="I531" s="281"/>
      <c r="J531" s="281"/>
      <c r="K531" s="281"/>
      <c r="L531" s="276"/>
      <c r="M531" s="276"/>
      <c r="N531" s="276"/>
      <c r="O531" s="281"/>
      <c r="P531" s="283"/>
      <c r="Q531" s="281"/>
      <c r="R531" s="281"/>
      <c r="S531" s="281"/>
      <c r="T531" s="281"/>
      <c r="U531" s="281"/>
      <c r="V531" s="281"/>
      <c r="W531" s="281"/>
      <c r="X531" s="281"/>
      <c r="Y531" s="281"/>
      <c r="Z531" s="281"/>
      <c r="AA531" s="281"/>
      <c r="AB531" s="281"/>
      <c r="AC531" s="281"/>
      <c r="AD531" s="281"/>
      <c r="AE531" s="281"/>
      <c r="AF531" s="281"/>
      <c r="AG531" s="281"/>
      <c r="AH531" s="281"/>
      <c r="AI531" s="281"/>
      <c r="AJ531" s="281"/>
      <c r="AK531" s="281"/>
      <c r="AL531" s="281"/>
      <c r="AM531" s="281"/>
      <c r="AN531" s="281"/>
    </row>
    <row r="532" spans="2:40" ht="15.75" customHeight="1" x14ac:dyDescent="0.25">
      <c r="B532" s="281"/>
      <c r="C532" s="281"/>
      <c r="D532" s="281"/>
      <c r="E532" s="281"/>
      <c r="F532" s="281"/>
      <c r="G532" s="281"/>
      <c r="H532" s="281"/>
      <c r="I532" s="281"/>
      <c r="J532" s="281"/>
      <c r="K532" s="281"/>
      <c r="L532" s="276"/>
      <c r="M532" s="276"/>
      <c r="N532" s="276"/>
      <c r="O532" s="281"/>
      <c r="P532" s="283"/>
      <c r="Q532" s="281"/>
      <c r="R532" s="281"/>
      <c r="S532" s="281"/>
      <c r="T532" s="281"/>
      <c r="U532" s="281"/>
      <c r="V532" s="281"/>
      <c r="W532" s="281"/>
      <c r="X532" s="281"/>
      <c r="Y532" s="281"/>
      <c r="Z532" s="281"/>
      <c r="AA532" s="281"/>
      <c r="AB532" s="281"/>
      <c r="AC532" s="281"/>
      <c r="AD532" s="281"/>
      <c r="AE532" s="281"/>
      <c r="AF532" s="281"/>
      <c r="AG532" s="281"/>
      <c r="AH532" s="281"/>
      <c r="AI532" s="281"/>
      <c r="AJ532" s="281"/>
      <c r="AK532" s="281"/>
      <c r="AL532" s="281"/>
      <c r="AM532" s="281"/>
      <c r="AN532" s="281"/>
    </row>
    <row r="533" spans="2:40" ht="15.75" customHeight="1" x14ac:dyDescent="0.25">
      <c r="B533" s="281"/>
      <c r="C533" s="281"/>
      <c r="D533" s="281"/>
      <c r="E533" s="281"/>
      <c r="F533" s="281"/>
      <c r="G533" s="281"/>
      <c r="H533" s="281"/>
      <c r="I533" s="281"/>
      <c r="J533" s="281"/>
      <c r="K533" s="281"/>
      <c r="L533" s="276"/>
      <c r="M533" s="276"/>
      <c r="N533" s="276"/>
      <c r="O533" s="281"/>
      <c r="P533" s="283"/>
      <c r="Q533" s="281"/>
      <c r="R533" s="281"/>
      <c r="S533" s="281"/>
      <c r="T533" s="281"/>
      <c r="U533" s="281"/>
      <c r="V533" s="281"/>
      <c r="W533" s="281"/>
      <c r="X533" s="281"/>
      <c r="Y533" s="281"/>
      <c r="Z533" s="281"/>
      <c r="AA533" s="281"/>
      <c r="AB533" s="281"/>
      <c r="AC533" s="281"/>
      <c r="AD533" s="281"/>
      <c r="AE533" s="281"/>
      <c r="AF533" s="281"/>
      <c r="AG533" s="281"/>
      <c r="AH533" s="281"/>
      <c r="AI533" s="281"/>
      <c r="AJ533" s="281"/>
      <c r="AK533" s="281"/>
      <c r="AL533" s="281"/>
      <c r="AM533" s="281"/>
      <c r="AN533" s="281"/>
    </row>
    <row r="534" spans="2:40" ht="15.75" customHeight="1" x14ac:dyDescent="0.25">
      <c r="B534" s="281"/>
      <c r="C534" s="281"/>
      <c r="D534" s="281"/>
      <c r="E534" s="281"/>
      <c r="F534" s="281"/>
      <c r="G534" s="281"/>
      <c r="H534" s="281"/>
      <c r="I534" s="281"/>
      <c r="J534" s="281"/>
      <c r="K534" s="281"/>
      <c r="L534" s="276"/>
      <c r="M534" s="276"/>
      <c r="N534" s="276"/>
      <c r="O534" s="281"/>
      <c r="P534" s="283"/>
      <c r="Q534" s="281"/>
      <c r="R534" s="281"/>
      <c r="S534" s="281"/>
      <c r="T534" s="281"/>
      <c r="U534" s="281"/>
      <c r="V534" s="281"/>
      <c r="W534" s="281"/>
      <c r="X534" s="281"/>
      <c r="Y534" s="281"/>
      <c r="Z534" s="281"/>
      <c r="AA534" s="281"/>
      <c r="AB534" s="281"/>
      <c r="AC534" s="281"/>
      <c r="AD534" s="281"/>
      <c r="AE534" s="281"/>
      <c r="AF534" s="281"/>
      <c r="AG534" s="281"/>
      <c r="AH534" s="281"/>
      <c r="AI534" s="281"/>
      <c r="AJ534" s="281"/>
      <c r="AK534" s="281"/>
      <c r="AL534" s="281"/>
      <c r="AM534" s="281"/>
      <c r="AN534" s="281"/>
    </row>
    <row r="535" spans="2:40" ht="15.75" customHeight="1" x14ac:dyDescent="0.25">
      <c r="B535" s="281"/>
      <c r="C535" s="281"/>
      <c r="D535" s="281"/>
      <c r="E535" s="281"/>
      <c r="F535" s="281"/>
      <c r="G535" s="281"/>
      <c r="H535" s="281"/>
      <c r="I535" s="281"/>
      <c r="J535" s="281"/>
      <c r="K535" s="281"/>
      <c r="L535" s="276"/>
      <c r="M535" s="276"/>
      <c r="N535" s="276"/>
      <c r="O535" s="281"/>
      <c r="P535" s="283"/>
      <c r="Q535" s="281"/>
      <c r="R535" s="281"/>
      <c r="S535" s="281"/>
      <c r="T535" s="281"/>
      <c r="U535" s="281"/>
      <c r="V535" s="281"/>
      <c r="W535" s="281"/>
      <c r="X535" s="281"/>
      <c r="Y535" s="281"/>
      <c r="Z535" s="281"/>
      <c r="AA535" s="281"/>
      <c r="AB535" s="281"/>
      <c r="AC535" s="281"/>
      <c r="AD535" s="281"/>
      <c r="AE535" s="281"/>
      <c r="AF535" s="281"/>
      <c r="AG535" s="281"/>
      <c r="AH535" s="281"/>
      <c r="AI535" s="281"/>
      <c r="AJ535" s="281"/>
      <c r="AK535" s="281"/>
      <c r="AL535" s="281"/>
      <c r="AM535" s="281"/>
      <c r="AN535" s="281"/>
    </row>
    <row r="536" spans="2:40" ht="15.75" customHeight="1" x14ac:dyDescent="0.25">
      <c r="B536" s="281"/>
      <c r="C536" s="281"/>
      <c r="D536" s="281"/>
      <c r="E536" s="281"/>
      <c r="F536" s="281"/>
      <c r="G536" s="281"/>
      <c r="H536" s="281"/>
      <c r="I536" s="281"/>
      <c r="J536" s="281"/>
      <c r="K536" s="281"/>
      <c r="L536" s="276"/>
      <c r="M536" s="276"/>
      <c r="N536" s="276"/>
      <c r="O536" s="281"/>
      <c r="P536" s="283"/>
      <c r="Q536" s="281"/>
      <c r="R536" s="281"/>
      <c r="S536" s="281"/>
      <c r="T536" s="281"/>
      <c r="U536" s="281"/>
      <c r="V536" s="281"/>
      <c r="W536" s="281"/>
      <c r="X536" s="281"/>
      <c r="Y536" s="281"/>
      <c r="Z536" s="281"/>
      <c r="AA536" s="281"/>
      <c r="AB536" s="281"/>
      <c r="AC536" s="281"/>
      <c r="AD536" s="281"/>
      <c r="AE536" s="281"/>
      <c r="AF536" s="281"/>
      <c r="AG536" s="281"/>
      <c r="AH536" s="281"/>
      <c r="AI536" s="281"/>
      <c r="AJ536" s="281"/>
      <c r="AK536" s="281"/>
      <c r="AL536" s="281"/>
      <c r="AM536" s="281"/>
      <c r="AN536" s="281"/>
    </row>
    <row r="537" spans="2:40" ht="15.75" customHeight="1" x14ac:dyDescent="0.25">
      <c r="B537" s="281"/>
      <c r="C537" s="281"/>
      <c r="D537" s="281"/>
      <c r="E537" s="281"/>
      <c r="F537" s="281"/>
      <c r="G537" s="281"/>
      <c r="H537" s="281"/>
      <c r="I537" s="281"/>
      <c r="J537" s="281"/>
      <c r="K537" s="281"/>
      <c r="L537" s="276"/>
      <c r="M537" s="276"/>
      <c r="N537" s="276"/>
      <c r="O537" s="281"/>
      <c r="P537" s="283"/>
      <c r="Q537" s="281"/>
      <c r="R537" s="281"/>
      <c r="S537" s="281"/>
      <c r="T537" s="281"/>
      <c r="U537" s="281"/>
      <c r="V537" s="281"/>
      <c r="W537" s="281"/>
      <c r="X537" s="281"/>
      <c r="Y537" s="281"/>
      <c r="Z537" s="281"/>
      <c r="AA537" s="281"/>
      <c r="AB537" s="281"/>
      <c r="AC537" s="281"/>
      <c r="AD537" s="281"/>
      <c r="AE537" s="281"/>
      <c r="AF537" s="281"/>
      <c r="AG537" s="281"/>
      <c r="AH537" s="281"/>
      <c r="AI537" s="281"/>
      <c r="AJ537" s="281"/>
      <c r="AK537" s="281"/>
      <c r="AL537" s="281"/>
      <c r="AM537" s="281"/>
      <c r="AN537" s="281"/>
    </row>
    <row r="538" spans="2:40" ht="15.75" customHeight="1" x14ac:dyDescent="0.25">
      <c r="B538" s="281"/>
      <c r="C538" s="281"/>
      <c r="D538" s="281"/>
      <c r="E538" s="281"/>
      <c r="F538" s="281"/>
      <c r="G538" s="281"/>
      <c r="H538" s="281"/>
      <c r="I538" s="281"/>
      <c r="J538" s="281"/>
      <c r="K538" s="281"/>
      <c r="L538" s="276"/>
      <c r="M538" s="276"/>
      <c r="N538" s="276"/>
      <c r="O538" s="281"/>
      <c r="P538" s="283"/>
      <c r="Q538" s="281"/>
      <c r="R538" s="281"/>
      <c r="S538" s="281"/>
      <c r="T538" s="281"/>
      <c r="U538" s="281"/>
      <c r="V538" s="281"/>
      <c r="W538" s="281"/>
      <c r="X538" s="281"/>
      <c r="Y538" s="281"/>
      <c r="Z538" s="281"/>
      <c r="AA538" s="281"/>
      <c r="AB538" s="281"/>
      <c r="AC538" s="281"/>
      <c r="AD538" s="281"/>
      <c r="AE538" s="281"/>
      <c r="AF538" s="281"/>
      <c r="AG538" s="281"/>
      <c r="AH538" s="281"/>
      <c r="AI538" s="281"/>
      <c r="AJ538" s="281"/>
      <c r="AK538" s="281"/>
      <c r="AL538" s="281"/>
      <c r="AM538" s="281"/>
      <c r="AN538" s="281"/>
    </row>
    <row r="539" spans="2:40" ht="15.75" customHeight="1" x14ac:dyDescent="0.25">
      <c r="B539" s="281"/>
      <c r="C539" s="281"/>
      <c r="D539" s="281"/>
      <c r="E539" s="281"/>
      <c r="F539" s="281"/>
      <c r="G539" s="281"/>
      <c r="H539" s="281"/>
      <c r="I539" s="281"/>
      <c r="J539" s="281"/>
      <c r="K539" s="281"/>
      <c r="L539" s="276"/>
      <c r="M539" s="276"/>
      <c r="N539" s="276"/>
      <c r="O539" s="281"/>
      <c r="P539" s="283"/>
      <c r="Q539" s="281"/>
      <c r="R539" s="281"/>
      <c r="S539" s="281"/>
      <c r="T539" s="281"/>
      <c r="U539" s="281"/>
      <c r="V539" s="281"/>
      <c r="W539" s="281"/>
      <c r="X539" s="281"/>
      <c r="Y539" s="281"/>
      <c r="Z539" s="281"/>
      <c r="AA539" s="281"/>
      <c r="AB539" s="281"/>
      <c r="AC539" s="281"/>
      <c r="AD539" s="281"/>
      <c r="AE539" s="281"/>
      <c r="AF539" s="281"/>
      <c r="AG539" s="281"/>
      <c r="AH539" s="281"/>
      <c r="AI539" s="281"/>
      <c r="AJ539" s="281"/>
      <c r="AK539" s="281"/>
      <c r="AL539" s="281"/>
      <c r="AM539" s="281"/>
      <c r="AN539" s="281"/>
    </row>
    <row r="540" spans="2:40" ht="15.75" customHeight="1" x14ac:dyDescent="0.25">
      <c r="B540" s="281"/>
      <c r="C540" s="281"/>
      <c r="D540" s="281"/>
      <c r="E540" s="281"/>
      <c r="F540" s="281"/>
      <c r="G540" s="281"/>
      <c r="H540" s="281"/>
      <c r="I540" s="281"/>
      <c r="J540" s="281"/>
      <c r="K540" s="281"/>
      <c r="L540" s="276"/>
      <c r="M540" s="276"/>
      <c r="N540" s="276"/>
      <c r="O540" s="281"/>
      <c r="P540" s="283"/>
      <c r="Q540" s="281"/>
      <c r="R540" s="281"/>
      <c r="S540" s="281"/>
      <c r="T540" s="281"/>
      <c r="U540" s="281"/>
      <c r="V540" s="281"/>
      <c r="W540" s="281"/>
      <c r="X540" s="281"/>
      <c r="Y540" s="281"/>
      <c r="Z540" s="281"/>
      <c r="AA540" s="281"/>
      <c r="AB540" s="281"/>
      <c r="AC540" s="281"/>
      <c r="AD540" s="281"/>
      <c r="AE540" s="281"/>
      <c r="AF540" s="281"/>
      <c r="AG540" s="281"/>
      <c r="AH540" s="281"/>
      <c r="AI540" s="281"/>
      <c r="AJ540" s="281"/>
      <c r="AK540" s="281"/>
      <c r="AL540" s="281"/>
      <c r="AM540" s="281"/>
      <c r="AN540" s="281"/>
    </row>
    <row r="541" spans="2:40" ht="15.75" customHeight="1" x14ac:dyDescent="0.25">
      <c r="B541" s="281"/>
      <c r="C541" s="281"/>
      <c r="D541" s="281"/>
      <c r="E541" s="281"/>
      <c r="F541" s="281"/>
      <c r="G541" s="281"/>
      <c r="H541" s="281"/>
      <c r="I541" s="281"/>
      <c r="J541" s="281"/>
      <c r="K541" s="281"/>
      <c r="L541" s="276"/>
      <c r="M541" s="276"/>
      <c r="N541" s="276"/>
      <c r="O541" s="281"/>
      <c r="P541" s="283"/>
      <c r="Q541" s="281"/>
      <c r="R541" s="281"/>
      <c r="S541" s="281"/>
      <c r="T541" s="281"/>
      <c r="U541" s="281"/>
      <c r="V541" s="281"/>
      <c r="W541" s="281"/>
      <c r="X541" s="281"/>
      <c r="Y541" s="281"/>
      <c r="Z541" s="281"/>
      <c r="AA541" s="281"/>
      <c r="AB541" s="281"/>
      <c r="AC541" s="281"/>
      <c r="AD541" s="281"/>
      <c r="AE541" s="281"/>
      <c r="AF541" s="281"/>
      <c r="AG541" s="281"/>
      <c r="AH541" s="281"/>
      <c r="AI541" s="281"/>
      <c r="AJ541" s="281"/>
      <c r="AK541" s="281"/>
      <c r="AL541" s="281"/>
      <c r="AM541" s="281"/>
      <c r="AN541" s="281"/>
    </row>
    <row r="542" spans="2:40" ht="15.75" customHeight="1" x14ac:dyDescent="0.25">
      <c r="B542" s="281"/>
      <c r="C542" s="281"/>
      <c r="D542" s="281"/>
      <c r="E542" s="281"/>
      <c r="F542" s="281"/>
      <c r="G542" s="281"/>
      <c r="H542" s="281"/>
      <c r="I542" s="281"/>
      <c r="J542" s="281"/>
      <c r="K542" s="281"/>
      <c r="L542" s="276"/>
      <c r="M542" s="276"/>
      <c r="N542" s="276"/>
      <c r="O542" s="281"/>
      <c r="P542" s="283"/>
      <c r="Q542" s="281"/>
      <c r="R542" s="281"/>
      <c r="S542" s="281"/>
      <c r="T542" s="281"/>
      <c r="U542" s="281"/>
      <c r="V542" s="281"/>
      <c r="W542" s="281"/>
      <c r="X542" s="281"/>
      <c r="Y542" s="281"/>
      <c r="Z542" s="281"/>
      <c r="AA542" s="281"/>
      <c r="AB542" s="281"/>
      <c r="AC542" s="281"/>
      <c r="AD542" s="281"/>
      <c r="AE542" s="281"/>
      <c r="AF542" s="281"/>
      <c r="AG542" s="281"/>
      <c r="AH542" s="281"/>
      <c r="AI542" s="281"/>
      <c r="AJ542" s="281"/>
      <c r="AK542" s="281"/>
      <c r="AL542" s="281"/>
      <c r="AM542" s="281"/>
      <c r="AN542" s="281"/>
    </row>
    <row r="543" spans="2:40" ht="15.75" customHeight="1" x14ac:dyDescent="0.25">
      <c r="B543" s="281"/>
      <c r="C543" s="281"/>
      <c r="D543" s="281"/>
      <c r="E543" s="281"/>
      <c r="F543" s="281"/>
      <c r="G543" s="281"/>
      <c r="H543" s="281"/>
      <c r="I543" s="281"/>
      <c r="J543" s="281"/>
      <c r="K543" s="281"/>
      <c r="L543" s="276"/>
      <c r="M543" s="276"/>
      <c r="N543" s="276"/>
      <c r="O543" s="281"/>
      <c r="P543" s="283"/>
      <c r="Q543" s="281"/>
      <c r="R543" s="281"/>
      <c r="S543" s="281"/>
      <c r="T543" s="281"/>
      <c r="U543" s="281"/>
      <c r="V543" s="281"/>
      <c r="W543" s="281"/>
      <c r="X543" s="281"/>
      <c r="Y543" s="281"/>
      <c r="Z543" s="281"/>
      <c r="AA543" s="281"/>
      <c r="AB543" s="281"/>
      <c r="AC543" s="281"/>
      <c r="AD543" s="281"/>
      <c r="AE543" s="281"/>
      <c r="AF543" s="281"/>
      <c r="AG543" s="281"/>
      <c r="AH543" s="281"/>
      <c r="AI543" s="281"/>
      <c r="AJ543" s="281"/>
      <c r="AK543" s="281"/>
      <c r="AL543" s="281"/>
      <c r="AM543" s="281"/>
      <c r="AN543" s="281"/>
    </row>
    <row r="544" spans="2:40" ht="15.75" customHeight="1" x14ac:dyDescent="0.25">
      <c r="B544" s="281"/>
      <c r="C544" s="281"/>
      <c r="D544" s="281"/>
      <c r="E544" s="281"/>
      <c r="F544" s="281"/>
      <c r="G544" s="281"/>
      <c r="H544" s="281"/>
      <c r="I544" s="281"/>
      <c r="J544" s="281"/>
      <c r="K544" s="281"/>
      <c r="L544" s="276"/>
      <c r="M544" s="276"/>
      <c r="N544" s="276"/>
      <c r="O544" s="281"/>
      <c r="P544" s="283"/>
      <c r="Q544" s="281"/>
      <c r="R544" s="281"/>
      <c r="S544" s="281"/>
      <c r="T544" s="281"/>
      <c r="U544" s="281"/>
      <c r="V544" s="281"/>
      <c r="W544" s="281"/>
      <c r="X544" s="281"/>
      <c r="Y544" s="281"/>
      <c r="Z544" s="281"/>
      <c r="AA544" s="281"/>
      <c r="AB544" s="281"/>
      <c r="AC544" s="281"/>
      <c r="AD544" s="281"/>
      <c r="AE544" s="281"/>
      <c r="AF544" s="281"/>
      <c r="AG544" s="281"/>
      <c r="AH544" s="281"/>
      <c r="AI544" s="281"/>
      <c r="AJ544" s="281"/>
      <c r="AK544" s="281"/>
      <c r="AL544" s="281"/>
      <c r="AM544" s="281"/>
      <c r="AN544" s="281"/>
    </row>
    <row r="545" spans="2:40" ht="15.75" customHeight="1" x14ac:dyDescent="0.25">
      <c r="B545" s="281"/>
      <c r="C545" s="281"/>
      <c r="D545" s="281"/>
      <c r="E545" s="281"/>
      <c r="F545" s="281"/>
      <c r="G545" s="281"/>
      <c r="H545" s="281"/>
      <c r="I545" s="281"/>
      <c r="J545" s="281"/>
      <c r="K545" s="281"/>
      <c r="L545" s="276"/>
      <c r="M545" s="276"/>
      <c r="N545" s="276"/>
      <c r="O545" s="281"/>
      <c r="P545" s="283"/>
      <c r="Q545" s="281"/>
      <c r="R545" s="281"/>
      <c r="S545" s="281"/>
      <c r="T545" s="281"/>
      <c r="U545" s="281"/>
      <c r="V545" s="281"/>
      <c r="W545" s="281"/>
      <c r="X545" s="281"/>
      <c r="Y545" s="281"/>
      <c r="Z545" s="281"/>
      <c r="AA545" s="281"/>
      <c r="AB545" s="281"/>
      <c r="AC545" s="281"/>
      <c r="AD545" s="281"/>
      <c r="AE545" s="281"/>
      <c r="AF545" s="281"/>
      <c r="AG545" s="281"/>
      <c r="AH545" s="281"/>
      <c r="AI545" s="281"/>
      <c r="AJ545" s="281"/>
      <c r="AK545" s="281"/>
      <c r="AL545" s="281"/>
      <c r="AM545" s="281"/>
      <c r="AN545" s="281"/>
    </row>
    <row r="546" spans="2:40" ht="15.75" customHeight="1" x14ac:dyDescent="0.25">
      <c r="B546" s="281"/>
      <c r="C546" s="281"/>
      <c r="D546" s="281"/>
      <c r="E546" s="281"/>
      <c r="F546" s="281"/>
      <c r="G546" s="281"/>
      <c r="H546" s="281"/>
      <c r="I546" s="281"/>
      <c r="J546" s="281"/>
      <c r="K546" s="281"/>
      <c r="L546" s="276"/>
      <c r="M546" s="276"/>
      <c r="N546" s="276"/>
      <c r="O546" s="281"/>
      <c r="P546" s="283"/>
      <c r="Q546" s="281"/>
      <c r="R546" s="281"/>
      <c r="S546" s="281"/>
      <c r="T546" s="281"/>
      <c r="U546" s="281"/>
      <c r="V546" s="281"/>
      <c r="W546" s="281"/>
      <c r="X546" s="281"/>
      <c r="Y546" s="281"/>
      <c r="Z546" s="281"/>
      <c r="AA546" s="281"/>
      <c r="AB546" s="281"/>
      <c r="AC546" s="281"/>
      <c r="AD546" s="281"/>
      <c r="AE546" s="281"/>
      <c r="AF546" s="281"/>
      <c r="AG546" s="281"/>
      <c r="AH546" s="281"/>
      <c r="AI546" s="281"/>
      <c r="AJ546" s="281"/>
      <c r="AK546" s="281"/>
      <c r="AL546" s="281"/>
      <c r="AM546" s="281"/>
      <c r="AN546" s="281"/>
    </row>
    <row r="547" spans="2:40" ht="15.75" customHeight="1" x14ac:dyDescent="0.25">
      <c r="B547" s="281"/>
      <c r="C547" s="281"/>
      <c r="D547" s="281"/>
      <c r="E547" s="281"/>
      <c r="F547" s="281"/>
      <c r="G547" s="281"/>
      <c r="H547" s="281"/>
      <c r="I547" s="281"/>
      <c r="J547" s="281"/>
      <c r="K547" s="281"/>
      <c r="L547" s="276"/>
      <c r="M547" s="276"/>
      <c r="N547" s="276"/>
      <c r="O547" s="281"/>
      <c r="P547" s="283"/>
      <c r="Q547" s="281"/>
      <c r="R547" s="281"/>
      <c r="S547" s="281"/>
      <c r="T547" s="281"/>
      <c r="U547" s="281"/>
      <c r="V547" s="281"/>
      <c r="W547" s="281"/>
      <c r="X547" s="281"/>
      <c r="Y547" s="281"/>
      <c r="Z547" s="281"/>
      <c r="AA547" s="281"/>
      <c r="AB547" s="281"/>
      <c r="AC547" s="281"/>
      <c r="AD547" s="281"/>
      <c r="AE547" s="281"/>
      <c r="AF547" s="281"/>
      <c r="AG547" s="281"/>
      <c r="AH547" s="281"/>
      <c r="AI547" s="281"/>
      <c r="AJ547" s="281"/>
      <c r="AK547" s="281"/>
      <c r="AL547" s="281"/>
      <c r="AM547" s="281"/>
      <c r="AN547" s="281"/>
    </row>
    <row r="548" spans="2:40" ht="15.75" customHeight="1" x14ac:dyDescent="0.25">
      <c r="B548" s="281"/>
      <c r="C548" s="281"/>
      <c r="D548" s="281"/>
      <c r="E548" s="281"/>
      <c r="F548" s="281"/>
      <c r="G548" s="281"/>
      <c r="H548" s="281"/>
      <c r="I548" s="281"/>
      <c r="J548" s="281"/>
      <c r="K548" s="281"/>
      <c r="L548" s="276"/>
      <c r="M548" s="276"/>
      <c r="N548" s="276"/>
      <c r="O548" s="281"/>
      <c r="P548" s="283"/>
      <c r="Q548" s="281"/>
      <c r="R548" s="281"/>
      <c r="S548" s="281"/>
      <c r="T548" s="281"/>
      <c r="U548" s="281"/>
      <c r="V548" s="281"/>
      <c r="W548" s="281"/>
      <c r="X548" s="281"/>
      <c r="Y548" s="281"/>
      <c r="Z548" s="281"/>
      <c r="AA548" s="281"/>
      <c r="AB548" s="281"/>
      <c r="AC548" s="281"/>
      <c r="AD548" s="281"/>
      <c r="AE548" s="281"/>
      <c r="AF548" s="281"/>
      <c r="AG548" s="281"/>
      <c r="AH548" s="281"/>
      <c r="AI548" s="281"/>
      <c r="AJ548" s="281"/>
      <c r="AK548" s="281"/>
      <c r="AL548" s="281"/>
      <c r="AM548" s="281"/>
      <c r="AN548" s="281"/>
    </row>
    <row r="549" spans="2:40" ht="15.75" customHeight="1" x14ac:dyDescent="0.25">
      <c r="B549" s="281"/>
      <c r="C549" s="281"/>
      <c r="D549" s="281"/>
      <c r="E549" s="281"/>
      <c r="F549" s="281"/>
      <c r="G549" s="281"/>
      <c r="H549" s="281"/>
      <c r="I549" s="281"/>
      <c r="J549" s="281"/>
      <c r="K549" s="281"/>
      <c r="L549" s="276"/>
      <c r="M549" s="276"/>
      <c r="N549" s="276"/>
      <c r="O549" s="281"/>
      <c r="P549" s="283"/>
      <c r="Q549" s="281"/>
      <c r="R549" s="281"/>
      <c r="S549" s="281"/>
      <c r="T549" s="281"/>
      <c r="U549" s="281"/>
      <c r="V549" s="281"/>
      <c r="W549" s="281"/>
      <c r="X549" s="281"/>
      <c r="Y549" s="281"/>
      <c r="Z549" s="281"/>
      <c r="AA549" s="281"/>
      <c r="AB549" s="281"/>
      <c r="AC549" s="281"/>
      <c r="AD549" s="281"/>
      <c r="AE549" s="281"/>
      <c r="AF549" s="281"/>
      <c r="AG549" s="281"/>
      <c r="AH549" s="281"/>
      <c r="AI549" s="281"/>
      <c r="AJ549" s="281"/>
      <c r="AK549" s="281"/>
      <c r="AL549" s="281"/>
      <c r="AM549" s="281"/>
      <c r="AN549" s="281"/>
    </row>
    <row r="550" spans="2:40" ht="15.75" customHeight="1" x14ac:dyDescent="0.25">
      <c r="B550" s="281"/>
      <c r="C550" s="281"/>
      <c r="D550" s="281"/>
      <c r="E550" s="281"/>
      <c r="F550" s="281"/>
      <c r="G550" s="281"/>
      <c r="H550" s="281"/>
      <c r="I550" s="281"/>
      <c r="J550" s="281"/>
      <c r="K550" s="281"/>
      <c r="L550" s="276"/>
      <c r="M550" s="276"/>
      <c r="N550" s="276"/>
      <c r="O550" s="281"/>
      <c r="P550" s="283"/>
      <c r="Q550" s="281"/>
      <c r="R550" s="281"/>
      <c r="S550" s="281"/>
      <c r="T550" s="281"/>
      <c r="U550" s="281"/>
      <c r="V550" s="281"/>
      <c r="W550" s="281"/>
      <c r="X550" s="281"/>
      <c r="Y550" s="281"/>
      <c r="Z550" s="281"/>
      <c r="AA550" s="281"/>
      <c r="AB550" s="281"/>
      <c r="AC550" s="281"/>
      <c r="AD550" s="281"/>
      <c r="AE550" s="281"/>
      <c r="AF550" s="281"/>
      <c r="AG550" s="281"/>
      <c r="AH550" s="281"/>
      <c r="AI550" s="281"/>
      <c r="AJ550" s="281"/>
      <c r="AK550" s="281"/>
      <c r="AL550" s="281"/>
      <c r="AM550" s="281"/>
      <c r="AN550" s="281"/>
    </row>
    <row r="551" spans="2:40" ht="15.75" customHeight="1" x14ac:dyDescent="0.25">
      <c r="B551" s="281"/>
      <c r="C551" s="281"/>
      <c r="D551" s="281"/>
      <c r="E551" s="281"/>
      <c r="F551" s="281"/>
      <c r="G551" s="281"/>
      <c r="H551" s="281"/>
      <c r="I551" s="281"/>
      <c r="J551" s="281"/>
      <c r="K551" s="281"/>
      <c r="L551" s="276"/>
      <c r="M551" s="276"/>
      <c r="N551" s="276"/>
      <c r="O551" s="281"/>
      <c r="P551" s="283"/>
      <c r="Q551" s="281"/>
      <c r="R551" s="281"/>
      <c r="S551" s="281"/>
      <c r="T551" s="281"/>
      <c r="U551" s="281"/>
      <c r="V551" s="281"/>
      <c r="W551" s="281"/>
      <c r="X551" s="281"/>
      <c r="Y551" s="281"/>
      <c r="Z551" s="281"/>
      <c r="AA551" s="281"/>
      <c r="AB551" s="281"/>
      <c r="AC551" s="281"/>
      <c r="AD551" s="281"/>
      <c r="AE551" s="281"/>
      <c r="AF551" s="281"/>
      <c r="AG551" s="281"/>
      <c r="AH551" s="281"/>
      <c r="AI551" s="281"/>
      <c r="AJ551" s="281"/>
      <c r="AK551" s="281"/>
      <c r="AL551" s="281"/>
      <c r="AM551" s="281"/>
      <c r="AN551" s="281"/>
    </row>
    <row r="552" spans="2:40" ht="15.75" customHeight="1" x14ac:dyDescent="0.25">
      <c r="B552" s="281"/>
      <c r="C552" s="281"/>
      <c r="D552" s="281"/>
      <c r="E552" s="281"/>
      <c r="F552" s="281"/>
      <c r="G552" s="281"/>
      <c r="H552" s="281"/>
      <c r="I552" s="281"/>
      <c r="J552" s="281"/>
      <c r="K552" s="281"/>
      <c r="L552" s="276"/>
      <c r="M552" s="276"/>
      <c r="N552" s="276"/>
      <c r="O552" s="281"/>
      <c r="P552" s="283"/>
      <c r="Q552" s="281"/>
      <c r="R552" s="281"/>
      <c r="S552" s="281"/>
      <c r="T552" s="281"/>
      <c r="U552" s="281"/>
      <c r="V552" s="281"/>
      <c r="W552" s="281"/>
      <c r="X552" s="281"/>
      <c r="Y552" s="281"/>
      <c r="Z552" s="281"/>
      <c r="AA552" s="281"/>
      <c r="AB552" s="281"/>
      <c r="AC552" s="281"/>
      <c r="AD552" s="281"/>
      <c r="AE552" s="281"/>
      <c r="AF552" s="281"/>
      <c r="AG552" s="281"/>
      <c r="AH552" s="281"/>
      <c r="AI552" s="281"/>
      <c r="AJ552" s="281"/>
      <c r="AK552" s="281"/>
      <c r="AL552" s="281"/>
      <c r="AM552" s="281"/>
      <c r="AN552" s="281"/>
    </row>
    <row r="553" spans="2:40" ht="15.75" customHeight="1" x14ac:dyDescent="0.25">
      <c r="B553" s="281"/>
      <c r="C553" s="281"/>
      <c r="D553" s="281"/>
      <c r="E553" s="281"/>
      <c r="F553" s="281"/>
      <c r="G553" s="281"/>
      <c r="H553" s="281"/>
      <c r="I553" s="281"/>
      <c r="J553" s="281"/>
      <c r="K553" s="281"/>
      <c r="L553" s="276"/>
      <c r="M553" s="276"/>
      <c r="N553" s="276"/>
      <c r="O553" s="281"/>
      <c r="P553" s="283"/>
      <c r="Q553" s="281"/>
      <c r="R553" s="281"/>
      <c r="S553" s="281"/>
      <c r="T553" s="281"/>
      <c r="U553" s="281"/>
      <c r="V553" s="281"/>
      <c r="W553" s="281"/>
      <c r="X553" s="281"/>
      <c r="Y553" s="281"/>
      <c r="Z553" s="281"/>
      <c r="AA553" s="281"/>
      <c r="AB553" s="281"/>
      <c r="AC553" s="281"/>
      <c r="AD553" s="281"/>
      <c r="AE553" s="281"/>
      <c r="AF553" s="281"/>
      <c r="AG553" s="281"/>
      <c r="AH553" s="281"/>
      <c r="AI553" s="281"/>
      <c r="AJ553" s="281"/>
      <c r="AK553" s="281"/>
      <c r="AL553" s="281"/>
      <c r="AM553" s="281"/>
      <c r="AN553" s="281"/>
    </row>
    <row r="554" spans="2:40" ht="15.75" customHeight="1" x14ac:dyDescent="0.25">
      <c r="B554" s="281"/>
      <c r="C554" s="281"/>
      <c r="D554" s="281"/>
      <c r="E554" s="281"/>
      <c r="F554" s="281"/>
      <c r="G554" s="281"/>
      <c r="H554" s="281"/>
      <c r="I554" s="281"/>
      <c r="J554" s="281"/>
      <c r="K554" s="281"/>
      <c r="L554" s="276"/>
      <c r="M554" s="276"/>
      <c r="N554" s="276"/>
      <c r="O554" s="281"/>
      <c r="P554" s="283"/>
      <c r="Q554" s="281"/>
      <c r="R554" s="281"/>
      <c r="S554" s="281"/>
      <c r="T554" s="281"/>
      <c r="U554" s="281"/>
      <c r="V554" s="281"/>
      <c r="W554" s="281"/>
      <c r="X554" s="281"/>
      <c r="Y554" s="281"/>
      <c r="Z554" s="281"/>
      <c r="AA554" s="281"/>
      <c r="AB554" s="281"/>
      <c r="AC554" s="281"/>
      <c r="AD554" s="281"/>
      <c r="AE554" s="281"/>
      <c r="AF554" s="281"/>
      <c r="AG554" s="281"/>
      <c r="AH554" s="281"/>
      <c r="AI554" s="281"/>
      <c r="AJ554" s="281"/>
      <c r="AK554" s="281"/>
      <c r="AL554" s="281"/>
      <c r="AM554" s="281"/>
      <c r="AN554" s="281"/>
    </row>
    <row r="555" spans="2:40" ht="15.75" customHeight="1" x14ac:dyDescent="0.25">
      <c r="B555" s="281"/>
      <c r="C555" s="281"/>
      <c r="D555" s="281"/>
      <c r="E555" s="281"/>
      <c r="F555" s="281"/>
      <c r="G555" s="281"/>
      <c r="H555" s="281"/>
      <c r="I555" s="281"/>
      <c r="J555" s="281"/>
      <c r="K555" s="281"/>
      <c r="L555" s="276"/>
      <c r="M555" s="276"/>
      <c r="N555" s="276"/>
      <c r="O555" s="281"/>
      <c r="P555" s="283"/>
      <c r="Q555" s="281"/>
      <c r="R555" s="281"/>
      <c r="S555" s="281"/>
      <c r="T555" s="281"/>
      <c r="U555" s="281"/>
      <c r="V555" s="281"/>
      <c r="W555" s="281"/>
      <c r="X555" s="281"/>
      <c r="Y555" s="281"/>
      <c r="Z555" s="281"/>
      <c r="AA555" s="281"/>
      <c r="AB555" s="281"/>
      <c r="AC555" s="281"/>
      <c r="AD555" s="281"/>
      <c r="AE555" s="281"/>
      <c r="AF555" s="281"/>
      <c r="AG555" s="281"/>
      <c r="AH555" s="281"/>
      <c r="AI555" s="281"/>
      <c r="AJ555" s="281"/>
      <c r="AK555" s="281"/>
      <c r="AL555" s="281"/>
      <c r="AM555" s="281"/>
      <c r="AN555" s="281"/>
    </row>
    <row r="556" spans="2:40" ht="15.75" customHeight="1" x14ac:dyDescent="0.25">
      <c r="B556" s="281"/>
      <c r="C556" s="281"/>
      <c r="D556" s="281"/>
      <c r="E556" s="281"/>
      <c r="F556" s="281"/>
      <c r="G556" s="281"/>
      <c r="H556" s="281"/>
      <c r="I556" s="281"/>
      <c r="J556" s="281"/>
      <c r="K556" s="281"/>
      <c r="L556" s="276"/>
      <c r="M556" s="276"/>
      <c r="N556" s="276"/>
      <c r="O556" s="281"/>
      <c r="P556" s="283"/>
      <c r="Q556" s="281"/>
      <c r="R556" s="281"/>
      <c r="S556" s="281"/>
      <c r="T556" s="281"/>
      <c r="U556" s="281"/>
      <c r="V556" s="281"/>
      <c r="W556" s="281"/>
      <c r="X556" s="281"/>
      <c r="Y556" s="281"/>
      <c r="Z556" s="281"/>
      <c r="AA556" s="281"/>
      <c r="AB556" s="281"/>
      <c r="AC556" s="281"/>
      <c r="AD556" s="281"/>
      <c r="AE556" s="281"/>
      <c r="AF556" s="281"/>
      <c r="AG556" s="281"/>
      <c r="AH556" s="281"/>
      <c r="AI556" s="281"/>
      <c r="AJ556" s="281"/>
      <c r="AK556" s="281"/>
      <c r="AL556" s="281"/>
      <c r="AM556" s="281"/>
      <c r="AN556" s="281"/>
    </row>
    <row r="557" spans="2:40" ht="15.75" customHeight="1" x14ac:dyDescent="0.25">
      <c r="B557" s="281"/>
      <c r="C557" s="281"/>
      <c r="D557" s="281"/>
      <c r="E557" s="281"/>
      <c r="F557" s="281"/>
      <c r="G557" s="281"/>
      <c r="H557" s="281"/>
      <c r="I557" s="281"/>
      <c r="J557" s="281"/>
      <c r="K557" s="281"/>
      <c r="L557" s="276"/>
      <c r="M557" s="276"/>
      <c r="N557" s="276"/>
      <c r="O557" s="281"/>
      <c r="P557" s="283"/>
      <c r="Q557" s="281"/>
      <c r="R557" s="281"/>
      <c r="S557" s="281"/>
      <c r="T557" s="281"/>
      <c r="U557" s="281"/>
      <c r="V557" s="281"/>
      <c r="W557" s="281"/>
      <c r="X557" s="281"/>
      <c r="Y557" s="281"/>
      <c r="Z557" s="281"/>
      <c r="AA557" s="281"/>
      <c r="AB557" s="281"/>
      <c r="AC557" s="281"/>
      <c r="AD557" s="281"/>
      <c r="AE557" s="281"/>
      <c r="AF557" s="281"/>
      <c r="AG557" s="281"/>
      <c r="AH557" s="281"/>
      <c r="AI557" s="281"/>
      <c r="AJ557" s="281"/>
      <c r="AK557" s="281"/>
      <c r="AL557" s="281"/>
      <c r="AM557" s="281"/>
      <c r="AN557" s="281"/>
    </row>
    <row r="558" spans="2:40" ht="15.75" customHeight="1" x14ac:dyDescent="0.25">
      <c r="B558" s="281"/>
      <c r="C558" s="281"/>
      <c r="D558" s="281"/>
      <c r="E558" s="281"/>
      <c r="F558" s="281"/>
      <c r="G558" s="281"/>
      <c r="H558" s="281"/>
      <c r="I558" s="281"/>
      <c r="J558" s="281"/>
      <c r="K558" s="281"/>
      <c r="L558" s="276"/>
      <c r="M558" s="276"/>
      <c r="N558" s="276"/>
      <c r="O558" s="281"/>
      <c r="P558" s="283"/>
      <c r="Q558" s="281"/>
      <c r="R558" s="281"/>
      <c r="S558" s="281"/>
      <c r="T558" s="281"/>
      <c r="U558" s="281"/>
      <c r="V558" s="281"/>
      <c r="W558" s="281"/>
      <c r="X558" s="281"/>
      <c r="Y558" s="281"/>
      <c r="Z558" s="281"/>
      <c r="AA558" s="281"/>
      <c r="AB558" s="281"/>
      <c r="AC558" s="281"/>
      <c r="AD558" s="281"/>
      <c r="AE558" s="281"/>
      <c r="AF558" s="281"/>
      <c r="AG558" s="281"/>
      <c r="AH558" s="281"/>
      <c r="AI558" s="281"/>
      <c r="AJ558" s="281"/>
      <c r="AK558" s="281"/>
      <c r="AL558" s="281"/>
      <c r="AM558" s="281"/>
      <c r="AN558" s="281"/>
    </row>
    <row r="559" spans="2:40" ht="15.75" customHeight="1" x14ac:dyDescent="0.25">
      <c r="B559" s="281"/>
      <c r="C559" s="281"/>
      <c r="D559" s="281"/>
      <c r="E559" s="281"/>
      <c r="F559" s="281"/>
      <c r="G559" s="281"/>
      <c r="H559" s="281"/>
      <c r="I559" s="281"/>
      <c r="J559" s="281"/>
      <c r="K559" s="281"/>
      <c r="L559" s="276"/>
      <c r="M559" s="276"/>
      <c r="N559" s="276"/>
      <c r="O559" s="281"/>
      <c r="P559" s="283"/>
      <c r="Q559" s="281"/>
      <c r="R559" s="281"/>
      <c r="S559" s="281"/>
      <c r="T559" s="281"/>
      <c r="U559" s="281"/>
      <c r="V559" s="281"/>
      <c r="W559" s="281"/>
      <c r="X559" s="281"/>
      <c r="Y559" s="281"/>
      <c r="Z559" s="281"/>
      <c r="AA559" s="281"/>
      <c r="AB559" s="281"/>
      <c r="AC559" s="281"/>
      <c r="AD559" s="281"/>
      <c r="AE559" s="281"/>
      <c r="AF559" s="281"/>
      <c r="AG559" s="281"/>
      <c r="AH559" s="281"/>
      <c r="AI559" s="281"/>
      <c r="AJ559" s="281"/>
      <c r="AK559" s="281"/>
      <c r="AL559" s="281"/>
      <c r="AM559" s="281"/>
      <c r="AN559" s="281"/>
    </row>
    <row r="560" spans="2:40" ht="15.75" customHeight="1" x14ac:dyDescent="0.25">
      <c r="B560" s="281"/>
      <c r="C560" s="281"/>
      <c r="D560" s="281"/>
      <c r="E560" s="281"/>
      <c r="F560" s="281"/>
      <c r="G560" s="281"/>
      <c r="H560" s="281"/>
      <c r="I560" s="281"/>
      <c r="J560" s="281"/>
      <c r="K560" s="281"/>
      <c r="L560" s="276"/>
      <c r="M560" s="276"/>
      <c r="N560" s="276"/>
      <c r="O560" s="281"/>
      <c r="P560" s="283"/>
      <c r="Q560" s="281"/>
      <c r="R560" s="281"/>
      <c r="S560" s="281"/>
      <c r="T560" s="281"/>
      <c r="U560" s="281"/>
      <c r="V560" s="281"/>
      <c r="W560" s="281"/>
      <c r="X560" s="281"/>
      <c r="Y560" s="281"/>
      <c r="Z560" s="281"/>
      <c r="AA560" s="281"/>
      <c r="AB560" s="281"/>
      <c r="AC560" s="281"/>
      <c r="AD560" s="281"/>
      <c r="AE560" s="281"/>
      <c r="AF560" s="281"/>
      <c r="AG560" s="281"/>
      <c r="AH560" s="281"/>
      <c r="AI560" s="281"/>
      <c r="AJ560" s="281"/>
      <c r="AK560" s="281"/>
      <c r="AL560" s="281"/>
      <c r="AM560" s="281"/>
      <c r="AN560" s="281"/>
    </row>
    <row r="561" spans="2:40" ht="15.75" customHeight="1" x14ac:dyDescent="0.25">
      <c r="B561" s="281"/>
      <c r="C561" s="281"/>
      <c r="D561" s="281"/>
      <c r="E561" s="281"/>
      <c r="F561" s="281"/>
      <c r="G561" s="281"/>
      <c r="H561" s="281"/>
      <c r="I561" s="281"/>
      <c r="J561" s="281"/>
      <c r="K561" s="281"/>
      <c r="L561" s="276"/>
      <c r="M561" s="276"/>
      <c r="N561" s="276"/>
      <c r="O561" s="281"/>
      <c r="P561" s="283"/>
      <c r="Q561" s="281"/>
      <c r="R561" s="281"/>
      <c r="S561" s="281"/>
      <c r="T561" s="281"/>
      <c r="U561" s="281"/>
      <c r="V561" s="281"/>
      <c r="W561" s="281"/>
      <c r="X561" s="281"/>
      <c r="Y561" s="281"/>
      <c r="Z561" s="281"/>
      <c r="AA561" s="281"/>
      <c r="AB561" s="281"/>
      <c r="AC561" s="281"/>
      <c r="AD561" s="281"/>
      <c r="AE561" s="281"/>
      <c r="AF561" s="281"/>
      <c r="AG561" s="281"/>
      <c r="AH561" s="281"/>
      <c r="AI561" s="281"/>
      <c r="AJ561" s="281"/>
      <c r="AK561" s="281"/>
      <c r="AL561" s="281"/>
      <c r="AM561" s="281"/>
      <c r="AN561" s="281"/>
    </row>
    <row r="562" spans="2:40" ht="15.75" customHeight="1" x14ac:dyDescent="0.25">
      <c r="B562" s="281"/>
      <c r="C562" s="281"/>
      <c r="D562" s="281"/>
      <c r="E562" s="281"/>
      <c r="F562" s="281"/>
      <c r="G562" s="281"/>
      <c r="H562" s="281"/>
      <c r="I562" s="281"/>
      <c r="J562" s="281"/>
      <c r="K562" s="281"/>
      <c r="L562" s="276"/>
      <c r="M562" s="276"/>
      <c r="N562" s="276"/>
      <c r="O562" s="281"/>
      <c r="P562" s="283"/>
      <c r="Q562" s="281"/>
      <c r="R562" s="281"/>
      <c r="S562" s="281"/>
      <c r="T562" s="281"/>
      <c r="U562" s="281"/>
      <c r="V562" s="281"/>
      <c r="W562" s="281"/>
      <c r="X562" s="281"/>
      <c r="Y562" s="281"/>
      <c r="Z562" s="281"/>
      <c r="AA562" s="281"/>
      <c r="AB562" s="281"/>
      <c r="AC562" s="281"/>
      <c r="AD562" s="281"/>
      <c r="AE562" s="281"/>
      <c r="AF562" s="281"/>
      <c r="AG562" s="281"/>
      <c r="AH562" s="281"/>
      <c r="AI562" s="281"/>
      <c r="AJ562" s="281"/>
      <c r="AK562" s="281"/>
      <c r="AL562" s="281"/>
      <c r="AM562" s="281"/>
      <c r="AN562" s="281"/>
    </row>
    <row r="563" spans="2:40" ht="15.75" customHeight="1" x14ac:dyDescent="0.25">
      <c r="B563" s="281"/>
      <c r="C563" s="281"/>
      <c r="D563" s="281"/>
      <c r="E563" s="281"/>
      <c r="F563" s="281"/>
      <c r="G563" s="281"/>
      <c r="H563" s="281"/>
      <c r="I563" s="281"/>
      <c r="J563" s="281"/>
      <c r="K563" s="281"/>
      <c r="L563" s="276"/>
      <c r="M563" s="276"/>
      <c r="N563" s="276"/>
      <c r="O563" s="281"/>
      <c r="P563" s="283"/>
      <c r="Q563" s="281"/>
      <c r="R563" s="281"/>
      <c r="S563" s="281"/>
      <c r="T563" s="281"/>
      <c r="U563" s="281"/>
      <c r="V563" s="281"/>
      <c r="W563" s="281"/>
      <c r="X563" s="281"/>
      <c r="Y563" s="281"/>
      <c r="Z563" s="281"/>
      <c r="AA563" s="281"/>
      <c r="AB563" s="281"/>
      <c r="AC563" s="281"/>
      <c r="AD563" s="281"/>
      <c r="AE563" s="281"/>
      <c r="AF563" s="281"/>
      <c r="AG563" s="281"/>
      <c r="AH563" s="281"/>
      <c r="AI563" s="281"/>
      <c r="AJ563" s="281"/>
      <c r="AK563" s="281"/>
      <c r="AL563" s="281"/>
      <c r="AM563" s="281"/>
      <c r="AN563" s="281"/>
    </row>
    <row r="564" spans="2:40" ht="15.75" customHeight="1" x14ac:dyDescent="0.25">
      <c r="B564" s="281"/>
      <c r="C564" s="281"/>
      <c r="D564" s="281"/>
      <c r="E564" s="281"/>
      <c r="F564" s="281"/>
      <c r="G564" s="281"/>
      <c r="H564" s="281"/>
      <c r="I564" s="281"/>
      <c r="J564" s="281"/>
      <c r="K564" s="281"/>
      <c r="L564" s="276"/>
      <c r="M564" s="276"/>
      <c r="N564" s="276"/>
      <c r="O564" s="281"/>
      <c r="P564" s="283"/>
      <c r="Q564" s="281"/>
      <c r="R564" s="281"/>
      <c r="S564" s="281"/>
      <c r="T564" s="281"/>
      <c r="U564" s="281"/>
      <c r="V564" s="281"/>
      <c r="W564" s="281"/>
      <c r="X564" s="281"/>
      <c r="Y564" s="281"/>
      <c r="Z564" s="281"/>
      <c r="AA564" s="281"/>
      <c r="AB564" s="281"/>
      <c r="AC564" s="281"/>
      <c r="AD564" s="281"/>
      <c r="AE564" s="281"/>
      <c r="AF564" s="281"/>
      <c r="AG564" s="281"/>
      <c r="AH564" s="281"/>
      <c r="AI564" s="281"/>
      <c r="AJ564" s="281"/>
      <c r="AK564" s="281"/>
      <c r="AL564" s="281"/>
      <c r="AM564" s="281"/>
      <c r="AN564" s="281"/>
    </row>
    <row r="565" spans="2:40" ht="15.75" customHeight="1" x14ac:dyDescent="0.25">
      <c r="B565" s="281"/>
      <c r="C565" s="281"/>
      <c r="D565" s="281"/>
      <c r="E565" s="281"/>
      <c r="F565" s="281"/>
      <c r="G565" s="281"/>
      <c r="H565" s="281"/>
      <c r="I565" s="281"/>
      <c r="J565" s="281"/>
      <c r="K565" s="281"/>
      <c r="L565" s="276"/>
      <c r="M565" s="276"/>
      <c r="N565" s="276"/>
      <c r="O565" s="281"/>
      <c r="P565" s="283"/>
      <c r="Q565" s="281"/>
      <c r="R565" s="281"/>
      <c r="S565" s="281"/>
      <c r="T565" s="281"/>
      <c r="U565" s="281"/>
      <c r="V565" s="281"/>
      <c r="W565" s="281"/>
      <c r="X565" s="281"/>
      <c r="Y565" s="281"/>
      <c r="Z565" s="281"/>
      <c r="AA565" s="281"/>
      <c r="AB565" s="281"/>
      <c r="AC565" s="281"/>
      <c r="AD565" s="281"/>
      <c r="AE565" s="281"/>
      <c r="AF565" s="281"/>
      <c r="AG565" s="281"/>
      <c r="AH565" s="281"/>
      <c r="AI565" s="281"/>
      <c r="AJ565" s="281"/>
      <c r="AK565" s="281"/>
      <c r="AL565" s="281"/>
      <c r="AM565" s="281"/>
      <c r="AN565" s="281"/>
    </row>
    <row r="566" spans="2:40" ht="15.75" customHeight="1" x14ac:dyDescent="0.25">
      <c r="B566" s="281"/>
      <c r="C566" s="281"/>
      <c r="D566" s="281"/>
      <c r="E566" s="281"/>
      <c r="F566" s="281"/>
      <c r="G566" s="281"/>
      <c r="H566" s="281"/>
      <c r="I566" s="281"/>
      <c r="J566" s="281"/>
      <c r="K566" s="281"/>
      <c r="L566" s="276"/>
      <c r="M566" s="276"/>
      <c r="N566" s="276"/>
      <c r="O566" s="281"/>
      <c r="P566" s="283"/>
      <c r="Q566" s="281"/>
      <c r="R566" s="281"/>
      <c r="S566" s="281"/>
      <c r="T566" s="281"/>
      <c r="U566" s="281"/>
      <c r="V566" s="281"/>
      <c r="W566" s="281"/>
      <c r="X566" s="281"/>
      <c r="Y566" s="281"/>
      <c r="Z566" s="281"/>
      <c r="AA566" s="281"/>
      <c r="AB566" s="281"/>
      <c r="AC566" s="281"/>
      <c r="AD566" s="281"/>
      <c r="AE566" s="281"/>
      <c r="AF566" s="281"/>
      <c r="AG566" s="281"/>
      <c r="AH566" s="281"/>
      <c r="AI566" s="281"/>
      <c r="AJ566" s="281"/>
      <c r="AK566" s="281"/>
      <c r="AL566" s="281"/>
      <c r="AM566" s="281"/>
      <c r="AN566" s="281"/>
    </row>
    <row r="567" spans="2:40" ht="15.75" customHeight="1" x14ac:dyDescent="0.25">
      <c r="B567" s="281"/>
      <c r="C567" s="281"/>
      <c r="D567" s="281"/>
      <c r="E567" s="281"/>
      <c r="F567" s="281"/>
      <c r="G567" s="281"/>
      <c r="H567" s="281"/>
      <c r="I567" s="281"/>
      <c r="J567" s="281"/>
      <c r="K567" s="281"/>
      <c r="L567" s="276"/>
      <c r="M567" s="276"/>
      <c r="N567" s="276"/>
      <c r="O567" s="281"/>
      <c r="P567" s="283"/>
      <c r="Q567" s="281"/>
      <c r="R567" s="281"/>
      <c r="S567" s="281"/>
      <c r="T567" s="281"/>
      <c r="U567" s="281"/>
      <c r="V567" s="281"/>
      <c r="W567" s="281"/>
      <c r="X567" s="281"/>
      <c r="Y567" s="281"/>
      <c r="Z567" s="281"/>
      <c r="AA567" s="281"/>
      <c r="AB567" s="281"/>
      <c r="AC567" s="281"/>
      <c r="AD567" s="281"/>
      <c r="AE567" s="281"/>
      <c r="AF567" s="281"/>
      <c r="AG567" s="281"/>
      <c r="AH567" s="281"/>
      <c r="AI567" s="281"/>
      <c r="AJ567" s="281"/>
      <c r="AK567" s="281"/>
      <c r="AL567" s="281"/>
      <c r="AM567" s="281"/>
      <c r="AN567" s="281"/>
    </row>
    <row r="568" spans="2:40" ht="15.75" customHeight="1" x14ac:dyDescent="0.25">
      <c r="B568" s="281"/>
      <c r="C568" s="281"/>
      <c r="D568" s="281"/>
      <c r="E568" s="281"/>
      <c r="F568" s="281"/>
      <c r="G568" s="281"/>
      <c r="H568" s="281"/>
      <c r="I568" s="281"/>
      <c r="J568" s="281"/>
      <c r="K568" s="281"/>
      <c r="L568" s="276"/>
      <c r="M568" s="276"/>
      <c r="N568" s="276"/>
      <c r="O568" s="281"/>
      <c r="P568" s="283"/>
      <c r="Q568" s="281"/>
      <c r="R568" s="281"/>
      <c r="S568" s="281"/>
      <c r="T568" s="281"/>
      <c r="U568" s="281"/>
      <c r="V568" s="281"/>
      <c r="W568" s="281"/>
      <c r="X568" s="281"/>
      <c r="Y568" s="281"/>
      <c r="Z568" s="281"/>
      <c r="AA568" s="281"/>
      <c r="AB568" s="281"/>
      <c r="AC568" s="281"/>
      <c r="AD568" s="281"/>
      <c r="AE568" s="281"/>
      <c r="AF568" s="281"/>
      <c r="AG568" s="281"/>
      <c r="AH568" s="281"/>
      <c r="AI568" s="281"/>
      <c r="AJ568" s="281"/>
      <c r="AK568" s="281"/>
      <c r="AL568" s="281"/>
      <c r="AM568" s="281"/>
      <c r="AN568" s="281"/>
    </row>
    <row r="569" spans="2:40" ht="15.75" customHeight="1" x14ac:dyDescent="0.25">
      <c r="B569" s="281"/>
      <c r="C569" s="281"/>
      <c r="D569" s="281"/>
      <c r="E569" s="281"/>
      <c r="F569" s="281"/>
      <c r="G569" s="281"/>
      <c r="H569" s="281"/>
      <c r="I569" s="281"/>
      <c r="J569" s="281"/>
      <c r="K569" s="281"/>
      <c r="L569" s="276"/>
      <c r="M569" s="276"/>
      <c r="N569" s="276"/>
      <c r="O569" s="281"/>
      <c r="P569" s="283"/>
      <c r="Q569" s="281"/>
      <c r="R569" s="281"/>
      <c r="S569" s="281"/>
      <c r="T569" s="281"/>
      <c r="U569" s="281"/>
      <c r="V569" s="281"/>
      <c r="W569" s="281"/>
      <c r="X569" s="281"/>
      <c r="Y569" s="281"/>
      <c r="Z569" s="281"/>
      <c r="AA569" s="281"/>
      <c r="AB569" s="281"/>
      <c r="AC569" s="281"/>
      <c r="AD569" s="281"/>
      <c r="AE569" s="281"/>
      <c r="AF569" s="281"/>
      <c r="AG569" s="281"/>
      <c r="AH569" s="281"/>
      <c r="AI569" s="281"/>
      <c r="AJ569" s="281"/>
      <c r="AK569" s="281"/>
      <c r="AL569" s="281"/>
      <c r="AM569" s="281"/>
      <c r="AN569" s="281"/>
    </row>
    <row r="570" spans="2:40" ht="15.75" customHeight="1" x14ac:dyDescent="0.25">
      <c r="B570" s="281"/>
      <c r="C570" s="281"/>
      <c r="D570" s="281"/>
      <c r="E570" s="281"/>
      <c r="F570" s="281"/>
      <c r="G570" s="281"/>
      <c r="H570" s="281"/>
      <c r="I570" s="281"/>
      <c r="J570" s="281"/>
      <c r="K570" s="281"/>
      <c r="L570" s="276"/>
      <c r="M570" s="276"/>
      <c r="N570" s="276"/>
      <c r="O570" s="281"/>
      <c r="P570" s="283"/>
      <c r="Q570" s="281"/>
      <c r="R570" s="281"/>
      <c r="S570" s="281"/>
      <c r="T570" s="281"/>
      <c r="U570" s="281"/>
      <c r="V570" s="281"/>
      <c r="W570" s="281"/>
      <c r="X570" s="281"/>
      <c r="Y570" s="281"/>
      <c r="Z570" s="281"/>
      <c r="AA570" s="281"/>
      <c r="AB570" s="281"/>
      <c r="AC570" s="281"/>
      <c r="AD570" s="281"/>
      <c r="AE570" s="281"/>
      <c r="AF570" s="281"/>
      <c r="AG570" s="281"/>
      <c r="AH570" s="281"/>
      <c r="AI570" s="281"/>
      <c r="AJ570" s="281"/>
      <c r="AK570" s="281"/>
      <c r="AL570" s="281"/>
      <c r="AM570" s="281"/>
      <c r="AN570" s="281"/>
    </row>
    <row r="571" spans="2:40" ht="15.75" customHeight="1" x14ac:dyDescent="0.25">
      <c r="B571" s="281"/>
      <c r="C571" s="281"/>
      <c r="D571" s="281"/>
      <c r="E571" s="281"/>
      <c r="F571" s="281"/>
      <c r="G571" s="281"/>
      <c r="H571" s="281"/>
      <c r="I571" s="281"/>
      <c r="J571" s="281"/>
      <c r="K571" s="281"/>
      <c r="L571" s="276"/>
      <c r="M571" s="276"/>
      <c r="N571" s="276"/>
      <c r="O571" s="281"/>
      <c r="P571" s="283"/>
      <c r="Q571" s="281"/>
      <c r="R571" s="281"/>
      <c r="S571" s="281"/>
      <c r="T571" s="281"/>
      <c r="U571" s="281"/>
      <c r="V571" s="281"/>
      <c r="W571" s="281"/>
      <c r="X571" s="281"/>
      <c r="Y571" s="281"/>
      <c r="Z571" s="281"/>
      <c r="AA571" s="281"/>
      <c r="AB571" s="281"/>
      <c r="AC571" s="281"/>
      <c r="AD571" s="281"/>
      <c r="AE571" s="281"/>
      <c r="AF571" s="281"/>
      <c r="AG571" s="281"/>
      <c r="AH571" s="281"/>
      <c r="AI571" s="281"/>
      <c r="AJ571" s="281"/>
      <c r="AK571" s="281"/>
      <c r="AL571" s="281"/>
      <c r="AM571" s="281"/>
      <c r="AN571" s="281"/>
    </row>
    <row r="572" spans="2:40" ht="15.75" customHeight="1" x14ac:dyDescent="0.25">
      <c r="B572" s="281"/>
      <c r="C572" s="281"/>
      <c r="D572" s="281"/>
      <c r="E572" s="281"/>
      <c r="F572" s="281"/>
      <c r="G572" s="281"/>
      <c r="H572" s="281"/>
      <c r="I572" s="281"/>
      <c r="J572" s="281"/>
      <c r="K572" s="281"/>
      <c r="L572" s="276"/>
      <c r="M572" s="276"/>
      <c r="N572" s="276"/>
      <c r="O572" s="281"/>
      <c r="P572" s="283"/>
      <c r="Q572" s="281"/>
      <c r="R572" s="281"/>
      <c r="S572" s="281"/>
      <c r="T572" s="281"/>
      <c r="U572" s="281"/>
      <c r="V572" s="281"/>
      <c r="W572" s="281"/>
      <c r="X572" s="281"/>
      <c r="Y572" s="281"/>
      <c r="Z572" s="281"/>
      <c r="AA572" s="281"/>
      <c r="AB572" s="281"/>
      <c r="AC572" s="281"/>
      <c r="AD572" s="281"/>
      <c r="AE572" s="281"/>
      <c r="AF572" s="281"/>
      <c r="AG572" s="281"/>
      <c r="AH572" s="281"/>
      <c r="AI572" s="281"/>
      <c r="AJ572" s="281"/>
      <c r="AK572" s="281"/>
      <c r="AL572" s="281"/>
      <c r="AM572" s="281"/>
      <c r="AN572" s="281"/>
    </row>
    <row r="573" spans="2:40" ht="15.75" customHeight="1" x14ac:dyDescent="0.25">
      <c r="B573" s="281"/>
      <c r="C573" s="281"/>
      <c r="D573" s="281"/>
      <c r="E573" s="281"/>
      <c r="F573" s="281"/>
      <c r="G573" s="281"/>
      <c r="H573" s="281"/>
      <c r="I573" s="281"/>
      <c r="J573" s="281"/>
      <c r="K573" s="281"/>
      <c r="L573" s="276"/>
      <c r="M573" s="276"/>
      <c r="N573" s="276"/>
      <c r="O573" s="281"/>
      <c r="P573" s="283"/>
      <c r="Q573" s="281"/>
      <c r="R573" s="281"/>
      <c r="S573" s="281"/>
      <c r="T573" s="281"/>
      <c r="U573" s="281"/>
      <c r="V573" s="281"/>
      <c r="W573" s="281"/>
      <c r="X573" s="281"/>
      <c r="Y573" s="281"/>
      <c r="Z573" s="281"/>
      <c r="AA573" s="281"/>
      <c r="AB573" s="281"/>
      <c r="AC573" s="281"/>
      <c r="AD573" s="281"/>
      <c r="AE573" s="281"/>
      <c r="AF573" s="281"/>
      <c r="AG573" s="281"/>
      <c r="AH573" s="281"/>
      <c r="AI573" s="281"/>
      <c r="AJ573" s="281"/>
      <c r="AK573" s="281"/>
      <c r="AL573" s="281"/>
      <c r="AM573" s="281"/>
      <c r="AN573" s="281"/>
    </row>
    <row r="574" spans="2:40" ht="15.75" customHeight="1" x14ac:dyDescent="0.25">
      <c r="B574" s="281"/>
      <c r="C574" s="281"/>
      <c r="D574" s="281"/>
      <c r="E574" s="281"/>
      <c r="F574" s="281"/>
      <c r="G574" s="281"/>
      <c r="H574" s="281"/>
      <c r="I574" s="281"/>
      <c r="J574" s="281"/>
      <c r="K574" s="281"/>
      <c r="L574" s="276"/>
      <c r="M574" s="276"/>
      <c r="N574" s="276"/>
      <c r="O574" s="281"/>
      <c r="P574" s="283"/>
      <c r="Q574" s="281"/>
      <c r="R574" s="281"/>
      <c r="S574" s="281"/>
      <c r="T574" s="281"/>
      <c r="U574" s="281"/>
      <c r="V574" s="281"/>
      <c r="W574" s="281"/>
      <c r="X574" s="281"/>
      <c r="Y574" s="281"/>
      <c r="Z574" s="281"/>
      <c r="AA574" s="281"/>
      <c r="AB574" s="281"/>
      <c r="AC574" s="281"/>
      <c r="AD574" s="281"/>
      <c r="AE574" s="281"/>
      <c r="AF574" s="281"/>
      <c r="AG574" s="281"/>
      <c r="AH574" s="281"/>
      <c r="AI574" s="281"/>
      <c r="AJ574" s="281"/>
      <c r="AK574" s="281"/>
      <c r="AL574" s="281"/>
      <c r="AM574" s="281"/>
      <c r="AN574" s="281"/>
    </row>
    <row r="575" spans="2:40" ht="15.75" customHeight="1" x14ac:dyDescent="0.25">
      <c r="B575" s="281"/>
      <c r="C575" s="281"/>
      <c r="D575" s="281"/>
      <c r="E575" s="281"/>
      <c r="F575" s="281"/>
      <c r="G575" s="281"/>
      <c r="H575" s="281"/>
      <c r="I575" s="281"/>
      <c r="J575" s="281"/>
      <c r="K575" s="281"/>
      <c r="L575" s="276"/>
      <c r="M575" s="276"/>
      <c r="N575" s="276"/>
      <c r="O575" s="281"/>
      <c r="P575" s="283"/>
      <c r="Q575" s="281"/>
      <c r="R575" s="281"/>
      <c r="S575" s="281"/>
      <c r="T575" s="281"/>
      <c r="U575" s="281"/>
      <c r="V575" s="281"/>
      <c r="W575" s="281"/>
      <c r="X575" s="281"/>
      <c r="Y575" s="281"/>
      <c r="Z575" s="281"/>
      <c r="AA575" s="281"/>
      <c r="AB575" s="281"/>
      <c r="AC575" s="281"/>
      <c r="AD575" s="281"/>
      <c r="AE575" s="281"/>
      <c r="AF575" s="281"/>
      <c r="AG575" s="281"/>
      <c r="AH575" s="281"/>
      <c r="AI575" s="281"/>
      <c r="AJ575" s="281"/>
      <c r="AK575" s="281"/>
      <c r="AL575" s="281"/>
      <c r="AM575" s="281"/>
      <c r="AN575" s="281"/>
    </row>
    <row r="576" spans="2:40" ht="15.75" customHeight="1" x14ac:dyDescent="0.25">
      <c r="B576" s="281"/>
      <c r="C576" s="281"/>
      <c r="D576" s="281"/>
      <c r="E576" s="281"/>
      <c r="F576" s="281"/>
      <c r="G576" s="281"/>
      <c r="H576" s="281"/>
      <c r="I576" s="281"/>
      <c r="J576" s="281"/>
      <c r="K576" s="281"/>
      <c r="L576" s="276"/>
      <c r="M576" s="276"/>
      <c r="N576" s="276"/>
      <c r="O576" s="281"/>
      <c r="P576" s="283"/>
      <c r="Q576" s="281"/>
      <c r="R576" s="281"/>
      <c r="S576" s="281"/>
      <c r="T576" s="281"/>
      <c r="U576" s="281"/>
      <c r="V576" s="281"/>
      <c r="W576" s="281"/>
      <c r="X576" s="281"/>
      <c r="Y576" s="281"/>
      <c r="Z576" s="281"/>
      <c r="AA576" s="281"/>
      <c r="AB576" s="281"/>
      <c r="AC576" s="281"/>
      <c r="AD576" s="281"/>
      <c r="AE576" s="281"/>
      <c r="AF576" s="281"/>
      <c r="AG576" s="281"/>
      <c r="AH576" s="281"/>
      <c r="AI576" s="281"/>
      <c r="AJ576" s="281"/>
      <c r="AK576" s="281"/>
      <c r="AL576" s="281"/>
      <c r="AM576" s="281"/>
      <c r="AN576" s="281"/>
    </row>
    <row r="577" spans="2:40" ht="15.75" customHeight="1" x14ac:dyDescent="0.25">
      <c r="B577" s="281"/>
      <c r="C577" s="281"/>
      <c r="D577" s="281"/>
      <c r="E577" s="281"/>
      <c r="F577" s="281"/>
      <c r="G577" s="281"/>
      <c r="H577" s="281"/>
      <c r="I577" s="281"/>
      <c r="J577" s="281"/>
      <c r="K577" s="281"/>
      <c r="L577" s="276"/>
      <c r="M577" s="276"/>
      <c r="N577" s="276"/>
      <c r="O577" s="281"/>
      <c r="P577" s="283"/>
      <c r="Q577" s="281"/>
      <c r="R577" s="281"/>
      <c r="S577" s="281"/>
      <c r="T577" s="281"/>
      <c r="U577" s="281"/>
      <c r="V577" s="281"/>
      <c r="W577" s="281"/>
      <c r="X577" s="281"/>
      <c r="Y577" s="281"/>
      <c r="Z577" s="281"/>
      <c r="AA577" s="281"/>
      <c r="AB577" s="281"/>
      <c r="AC577" s="281"/>
      <c r="AD577" s="281"/>
      <c r="AE577" s="281"/>
      <c r="AF577" s="281"/>
      <c r="AG577" s="281"/>
      <c r="AH577" s="281"/>
      <c r="AI577" s="281"/>
      <c r="AJ577" s="281"/>
      <c r="AK577" s="281"/>
      <c r="AL577" s="281"/>
      <c r="AM577" s="281"/>
      <c r="AN577" s="281"/>
    </row>
    <row r="578" spans="2:40" ht="15.75" customHeight="1" x14ac:dyDescent="0.25">
      <c r="B578" s="281"/>
      <c r="C578" s="281"/>
      <c r="D578" s="281"/>
      <c r="E578" s="281"/>
      <c r="F578" s="281"/>
      <c r="G578" s="281"/>
      <c r="H578" s="281"/>
      <c r="I578" s="281"/>
      <c r="J578" s="281"/>
      <c r="K578" s="281"/>
      <c r="L578" s="276"/>
      <c r="M578" s="276"/>
      <c r="N578" s="276"/>
      <c r="O578" s="281"/>
      <c r="P578" s="283"/>
      <c r="Q578" s="281"/>
      <c r="R578" s="281"/>
      <c r="S578" s="281"/>
      <c r="T578" s="281"/>
      <c r="U578" s="281"/>
      <c r="V578" s="281"/>
      <c r="W578" s="281"/>
      <c r="X578" s="281"/>
      <c r="Y578" s="281"/>
      <c r="Z578" s="281"/>
      <c r="AA578" s="281"/>
      <c r="AB578" s="281"/>
      <c r="AC578" s="281"/>
      <c r="AD578" s="281"/>
      <c r="AE578" s="281"/>
      <c r="AF578" s="281"/>
      <c r="AG578" s="281"/>
      <c r="AH578" s="281"/>
      <c r="AI578" s="281"/>
      <c r="AJ578" s="281"/>
      <c r="AK578" s="281"/>
      <c r="AL578" s="281"/>
      <c r="AM578" s="281"/>
      <c r="AN578" s="281"/>
    </row>
    <row r="579" spans="2:40" ht="15.75" customHeight="1" x14ac:dyDescent="0.25">
      <c r="B579" s="281"/>
      <c r="C579" s="281"/>
      <c r="D579" s="281"/>
      <c r="E579" s="281"/>
      <c r="F579" s="281"/>
      <c r="G579" s="281"/>
      <c r="H579" s="281"/>
      <c r="I579" s="281"/>
      <c r="J579" s="281"/>
      <c r="K579" s="281"/>
      <c r="L579" s="276"/>
      <c r="M579" s="276"/>
      <c r="N579" s="276"/>
      <c r="O579" s="281"/>
      <c r="P579" s="283"/>
      <c r="Q579" s="281"/>
      <c r="R579" s="281"/>
      <c r="S579" s="281"/>
      <c r="T579" s="281"/>
      <c r="U579" s="281"/>
      <c r="V579" s="281"/>
      <c r="W579" s="281"/>
      <c r="X579" s="281"/>
      <c r="Y579" s="281"/>
      <c r="Z579" s="281"/>
      <c r="AA579" s="281"/>
      <c r="AB579" s="281"/>
      <c r="AC579" s="281"/>
      <c r="AD579" s="281"/>
      <c r="AE579" s="281"/>
      <c r="AF579" s="281"/>
      <c r="AG579" s="281"/>
      <c r="AH579" s="281"/>
      <c r="AI579" s="281"/>
      <c r="AJ579" s="281"/>
      <c r="AK579" s="281"/>
      <c r="AL579" s="281"/>
      <c r="AM579" s="281"/>
      <c r="AN579" s="281"/>
    </row>
    <row r="580" spans="2:40" ht="15.75" customHeight="1" x14ac:dyDescent="0.25">
      <c r="B580" s="281"/>
      <c r="C580" s="281"/>
      <c r="D580" s="281"/>
      <c r="E580" s="281"/>
      <c r="F580" s="281"/>
      <c r="G580" s="281"/>
      <c r="H580" s="281"/>
      <c r="I580" s="281"/>
      <c r="J580" s="281"/>
      <c r="K580" s="281"/>
      <c r="L580" s="276"/>
      <c r="M580" s="276"/>
      <c r="N580" s="276"/>
      <c r="O580" s="281"/>
      <c r="P580" s="283"/>
      <c r="Q580" s="281"/>
      <c r="R580" s="281"/>
      <c r="S580" s="281"/>
      <c r="T580" s="281"/>
      <c r="U580" s="281"/>
      <c r="V580" s="281"/>
      <c r="W580" s="281"/>
      <c r="X580" s="281"/>
      <c r="Y580" s="281"/>
      <c r="Z580" s="281"/>
      <c r="AA580" s="281"/>
      <c r="AB580" s="281"/>
      <c r="AC580" s="281"/>
      <c r="AD580" s="281"/>
      <c r="AE580" s="281"/>
      <c r="AF580" s="281"/>
      <c r="AG580" s="281"/>
      <c r="AH580" s="281"/>
      <c r="AI580" s="281"/>
      <c r="AJ580" s="281"/>
      <c r="AK580" s="281"/>
      <c r="AL580" s="281"/>
      <c r="AM580" s="281"/>
      <c r="AN580" s="281"/>
    </row>
    <row r="581" spans="2:40" ht="15.75" customHeight="1" x14ac:dyDescent="0.25">
      <c r="B581" s="281"/>
      <c r="C581" s="281"/>
      <c r="D581" s="281"/>
      <c r="E581" s="281"/>
      <c r="F581" s="281"/>
      <c r="G581" s="281"/>
      <c r="H581" s="281"/>
      <c r="I581" s="281"/>
      <c r="J581" s="281"/>
      <c r="K581" s="281"/>
      <c r="L581" s="276"/>
      <c r="M581" s="276"/>
      <c r="N581" s="276"/>
      <c r="O581" s="281"/>
      <c r="P581" s="283"/>
      <c r="Q581" s="281"/>
      <c r="R581" s="281"/>
      <c r="S581" s="281"/>
      <c r="T581" s="281"/>
      <c r="U581" s="281"/>
      <c r="V581" s="281"/>
      <c r="W581" s="281"/>
      <c r="X581" s="281"/>
      <c r="Y581" s="281"/>
      <c r="Z581" s="281"/>
      <c r="AA581" s="281"/>
      <c r="AB581" s="281"/>
      <c r="AC581" s="281"/>
      <c r="AD581" s="281"/>
      <c r="AE581" s="281"/>
      <c r="AF581" s="281"/>
      <c r="AG581" s="281"/>
      <c r="AH581" s="281"/>
      <c r="AI581" s="281"/>
      <c r="AJ581" s="281"/>
      <c r="AK581" s="281"/>
      <c r="AL581" s="281"/>
      <c r="AM581" s="281"/>
      <c r="AN581" s="281"/>
    </row>
    <row r="582" spans="2:40" ht="15.75" customHeight="1" x14ac:dyDescent="0.25">
      <c r="B582" s="281"/>
      <c r="C582" s="281"/>
      <c r="D582" s="281"/>
      <c r="E582" s="281"/>
      <c r="F582" s="281"/>
      <c r="G582" s="281"/>
      <c r="H582" s="281"/>
      <c r="I582" s="281"/>
      <c r="J582" s="281"/>
      <c r="K582" s="281"/>
      <c r="L582" s="276"/>
      <c r="M582" s="276"/>
      <c r="N582" s="276"/>
      <c r="O582" s="281"/>
      <c r="P582" s="283"/>
      <c r="Q582" s="281"/>
      <c r="R582" s="281"/>
      <c r="S582" s="281"/>
      <c r="T582" s="281"/>
      <c r="U582" s="281"/>
      <c r="V582" s="281"/>
      <c r="W582" s="281"/>
      <c r="X582" s="281"/>
      <c r="Y582" s="281"/>
      <c r="Z582" s="281"/>
      <c r="AA582" s="281"/>
      <c r="AB582" s="281"/>
      <c r="AC582" s="281"/>
      <c r="AD582" s="281"/>
      <c r="AE582" s="281"/>
      <c r="AF582" s="281"/>
      <c r="AG582" s="281"/>
      <c r="AH582" s="281"/>
      <c r="AI582" s="281"/>
      <c r="AJ582" s="281"/>
      <c r="AK582" s="281"/>
      <c r="AL582" s="281"/>
      <c r="AM582" s="281"/>
      <c r="AN582" s="281"/>
    </row>
    <row r="583" spans="2:40" ht="15.75" customHeight="1" x14ac:dyDescent="0.25">
      <c r="B583" s="281"/>
      <c r="C583" s="281"/>
      <c r="D583" s="281"/>
      <c r="E583" s="281"/>
      <c r="F583" s="281"/>
      <c r="G583" s="281"/>
      <c r="H583" s="281"/>
      <c r="I583" s="281"/>
      <c r="J583" s="281"/>
      <c r="K583" s="281"/>
      <c r="L583" s="276"/>
      <c r="M583" s="276"/>
      <c r="N583" s="276"/>
      <c r="O583" s="281"/>
      <c r="P583" s="283"/>
      <c r="Q583" s="281"/>
      <c r="R583" s="281"/>
      <c r="S583" s="281"/>
      <c r="T583" s="281"/>
      <c r="U583" s="281"/>
      <c r="V583" s="281"/>
      <c r="W583" s="281"/>
      <c r="X583" s="281"/>
      <c r="Y583" s="281"/>
      <c r="Z583" s="281"/>
      <c r="AA583" s="281"/>
      <c r="AB583" s="281"/>
      <c r="AC583" s="281"/>
      <c r="AD583" s="281"/>
      <c r="AE583" s="281"/>
      <c r="AF583" s="281"/>
      <c r="AG583" s="281"/>
      <c r="AH583" s="281"/>
      <c r="AI583" s="281"/>
      <c r="AJ583" s="281"/>
      <c r="AK583" s="281"/>
      <c r="AL583" s="281"/>
      <c r="AM583" s="281"/>
      <c r="AN583" s="281"/>
    </row>
    <row r="584" spans="2:40" ht="15.75" customHeight="1" x14ac:dyDescent="0.25">
      <c r="B584" s="281"/>
      <c r="C584" s="281"/>
      <c r="D584" s="281"/>
      <c r="E584" s="281"/>
      <c r="F584" s="281"/>
      <c r="G584" s="281"/>
      <c r="H584" s="281"/>
      <c r="I584" s="281"/>
      <c r="J584" s="281"/>
      <c r="K584" s="281"/>
      <c r="L584" s="276"/>
      <c r="M584" s="276"/>
      <c r="N584" s="276"/>
      <c r="O584" s="281"/>
      <c r="P584" s="283"/>
      <c r="Q584" s="281"/>
      <c r="R584" s="281"/>
      <c r="S584" s="281"/>
      <c r="T584" s="281"/>
      <c r="U584" s="281"/>
      <c r="V584" s="281"/>
      <c r="W584" s="281"/>
      <c r="X584" s="281"/>
      <c r="Y584" s="281"/>
      <c r="Z584" s="281"/>
      <c r="AA584" s="281"/>
      <c r="AB584" s="281"/>
      <c r="AC584" s="281"/>
      <c r="AD584" s="281"/>
      <c r="AE584" s="281"/>
      <c r="AF584" s="281"/>
      <c r="AG584" s="281"/>
      <c r="AH584" s="281"/>
      <c r="AI584" s="281"/>
      <c r="AJ584" s="281"/>
      <c r="AK584" s="281"/>
      <c r="AL584" s="281"/>
      <c r="AM584" s="281"/>
      <c r="AN584" s="281"/>
    </row>
    <row r="585" spans="2:40" ht="15.75" customHeight="1" x14ac:dyDescent="0.25">
      <c r="B585" s="281"/>
      <c r="C585" s="281"/>
      <c r="D585" s="281"/>
      <c r="E585" s="281"/>
      <c r="F585" s="281"/>
      <c r="G585" s="281"/>
      <c r="H585" s="281"/>
      <c r="I585" s="281"/>
      <c r="J585" s="281"/>
      <c r="K585" s="281"/>
      <c r="L585" s="276"/>
      <c r="M585" s="276"/>
      <c r="N585" s="276"/>
      <c r="O585" s="281"/>
      <c r="P585" s="283"/>
      <c r="Q585" s="281"/>
      <c r="R585" s="281"/>
      <c r="S585" s="281"/>
      <c r="T585" s="281"/>
      <c r="U585" s="281"/>
      <c r="V585" s="281"/>
      <c r="W585" s="281"/>
      <c r="X585" s="281"/>
      <c r="Y585" s="281"/>
      <c r="Z585" s="281"/>
      <c r="AA585" s="281"/>
      <c r="AB585" s="281"/>
      <c r="AC585" s="281"/>
      <c r="AD585" s="281"/>
      <c r="AE585" s="281"/>
      <c r="AF585" s="281"/>
      <c r="AG585" s="281"/>
      <c r="AH585" s="281"/>
      <c r="AI585" s="281"/>
      <c r="AJ585" s="281"/>
      <c r="AK585" s="281"/>
      <c r="AL585" s="281"/>
      <c r="AM585" s="281"/>
      <c r="AN585" s="281"/>
    </row>
    <row r="586" spans="2:40" ht="15.75" customHeight="1" x14ac:dyDescent="0.25">
      <c r="B586" s="281"/>
      <c r="C586" s="281"/>
      <c r="D586" s="281"/>
      <c r="E586" s="281"/>
      <c r="F586" s="281"/>
      <c r="G586" s="281"/>
      <c r="H586" s="281"/>
      <c r="I586" s="281"/>
      <c r="J586" s="281"/>
      <c r="K586" s="281"/>
      <c r="L586" s="276"/>
      <c r="M586" s="276"/>
      <c r="N586" s="276"/>
      <c r="O586" s="281"/>
      <c r="P586" s="283"/>
      <c r="Q586" s="281"/>
      <c r="R586" s="281"/>
      <c r="S586" s="281"/>
      <c r="T586" s="281"/>
      <c r="U586" s="281"/>
      <c r="V586" s="281"/>
      <c r="W586" s="281"/>
      <c r="X586" s="281"/>
      <c r="Y586" s="281"/>
      <c r="Z586" s="281"/>
      <c r="AA586" s="281"/>
      <c r="AB586" s="281"/>
      <c r="AC586" s="281"/>
      <c r="AD586" s="281"/>
      <c r="AE586" s="281"/>
      <c r="AF586" s="281"/>
      <c r="AG586" s="281"/>
      <c r="AH586" s="281"/>
      <c r="AI586" s="281"/>
      <c r="AJ586" s="281"/>
      <c r="AK586" s="281"/>
      <c r="AL586" s="281"/>
      <c r="AM586" s="281"/>
      <c r="AN586" s="281"/>
    </row>
    <row r="587" spans="2:40" ht="15.75" customHeight="1" x14ac:dyDescent="0.25">
      <c r="B587" s="281"/>
      <c r="C587" s="281"/>
      <c r="D587" s="281"/>
      <c r="E587" s="281"/>
      <c r="F587" s="281"/>
      <c r="G587" s="281"/>
      <c r="H587" s="281"/>
      <c r="I587" s="281"/>
      <c r="J587" s="281"/>
      <c r="K587" s="281"/>
      <c r="L587" s="276"/>
      <c r="M587" s="276"/>
      <c r="N587" s="276"/>
      <c r="O587" s="281"/>
      <c r="P587" s="283"/>
      <c r="Q587" s="281"/>
      <c r="R587" s="281"/>
      <c r="S587" s="281"/>
      <c r="T587" s="281"/>
      <c r="U587" s="281"/>
      <c r="V587" s="281"/>
      <c r="W587" s="281"/>
      <c r="X587" s="281"/>
      <c r="Y587" s="281"/>
      <c r="Z587" s="281"/>
      <c r="AA587" s="281"/>
      <c r="AB587" s="281"/>
      <c r="AC587" s="281"/>
      <c r="AD587" s="281"/>
      <c r="AE587" s="281"/>
      <c r="AF587" s="281"/>
      <c r="AG587" s="281"/>
      <c r="AH587" s="281"/>
      <c r="AI587" s="281"/>
      <c r="AJ587" s="281"/>
      <c r="AK587" s="281"/>
      <c r="AL587" s="281"/>
      <c r="AM587" s="281"/>
      <c r="AN587" s="281"/>
    </row>
    <row r="588" spans="2:40" ht="15.75" customHeight="1" x14ac:dyDescent="0.25">
      <c r="B588" s="281"/>
      <c r="C588" s="281"/>
      <c r="D588" s="281"/>
      <c r="E588" s="281"/>
      <c r="F588" s="281"/>
      <c r="G588" s="281"/>
      <c r="H588" s="281"/>
      <c r="I588" s="281"/>
      <c r="J588" s="281"/>
      <c r="K588" s="281"/>
      <c r="L588" s="276"/>
      <c r="M588" s="276"/>
      <c r="N588" s="276"/>
      <c r="O588" s="281"/>
      <c r="P588" s="283"/>
      <c r="Q588" s="281"/>
      <c r="R588" s="281"/>
      <c r="S588" s="281"/>
      <c r="T588" s="281"/>
      <c r="U588" s="281"/>
      <c r="V588" s="281"/>
      <c r="W588" s="281"/>
      <c r="X588" s="281"/>
      <c r="Y588" s="281"/>
      <c r="Z588" s="281"/>
      <c r="AA588" s="281"/>
      <c r="AB588" s="281"/>
      <c r="AC588" s="281"/>
      <c r="AD588" s="281"/>
      <c r="AE588" s="281"/>
      <c r="AF588" s="281"/>
      <c r="AG588" s="281"/>
      <c r="AH588" s="281"/>
      <c r="AI588" s="281"/>
      <c r="AJ588" s="281"/>
      <c r="AK588" s="281"/>
      <c r="AL588" s="281"/>
      <c r="AM588" s="281"/>
      <c r="AN588" s="281"/>
    </row>
    <row r="589" spans="2:40" ht="15.75" customHeight="1" x14ac:dyDescent="0.25">
      <c r="B589" s="281"/>
      <c r="C589" s="281"/>
      <c r="D589" s="281"/>
      <c r="E589" s="281"/>
      <c r="F589" s="281"/>
      <c r="G589" s="281"/>
      <c r="H589" s="281"/>
      <c r="I589" s="281"/>
      <c r="J589" s="281"/>
      <c r="K589" s="281"/>
      <c r="L589" s="276"/>
      <c r="M589" s="276"/>
      <c r="N589" s="276"/>
      <c r="O589" s="281"/>
      <c r="P589" s="283"/>
      <c r="Q589" s="281"/>
      <c r="R589" s="281"/>
      <c r="S589" s="281"/>
      <c r="T589" s="281"/>
      <c r="U589" s="281"/>
      <c r="V589" s="281"/>
      <c r="W589" s="281"/>
      <c r="X589" s="281"/>
      <c r="Y589" s="281"/>
      <c r="Z589" s="281"/>
      <c r="AA589" s="281"/>
      <c r="AB589" s="281"/>
      <c r="AC589" s="281"/>
      <c r="AD589" s="281"/>
      <c r="AE589" s="281"/>
      <c r="AF589" s="281"/>
      <c r="AG589" s="281"/>
      <c r="AH589" s="281"/>
      <c r="AI589" s="281"/>
      <c r="AJ589" s="281"/>
      <c r="AK589" s="281"/>
      <c r="AL589" s="281"/>
      <c r="AM589" s="281"/>
      <c r="AN589" s="281"/>
    </row>
    <row r="590" spans="2:40" ht="15.75" customHeight="1" x14ac:dyDescent="0.25">
      <c r="B590" s="281"/>
      <c r="C590" s="281"/>
      <c r="D590" s="281"/>
      <c r="E590" s="281"/>
      <c r="F590" s="281"/>
      <c r="G590" s="281"/>
      <c r="H590" s="281"/>
      <c r="I590" s="281"/>
      <c r="J590" s="281"/>
      <c r="K590" s="281"/>
      <c r="L590" s="276"/>
      <c r="M590" s="276"/>
      <c r="N590" s="276"/>
      <c r="O590" s="281"/>
      <c r="P590" s="283"/>
      <c r="Q590" s="281"/>
      <c r="R590" s="281"/>
      <c r="S590" s="281"/>
      <c r="T590" s="281"/>
      <c r="U590" s="281"/>
      <c r="V590" s="281"/>
      <c r="W590" s="281"/>
      <c r="X590" s="281"/>
      <c r="Y590" s="281"/>
      <c r="Z590" s="281"/>
      <c r="AA590" s="281"/>
      <c r="AB590" s="281"/>
      <c r="AC590" s="281"/>
      <c r="AD590" s="281"/>
      <c r="AE590" s="281"/>
      <c r="AF590" s="281"/>
      <c r="AG590" s="281"/>
      <c r="AH590" s="281"/>
      <c r="AI590" s="281"/>
      <c r="AJ590" s="281"/>
      <c r="AK590" s="281"/>
      <c r="AL590" s="281"/>
      <c r="AM590" s="281"/>
      <c r="AN590" s="281"/>
    </row>
    <row r="591" spans="2:40" ht="15.75" customHeight="1" x14ac:dyDescent="0.25">
      <c r="B591" s="281"/>
      <c r="C591" s="281"/>
      <c r="D591" s="281"/>
      <c r="E591" s="281"/>
      <c r="F591" s="281"/>
      <c r="G591" s="281"/>
      <c r="H591" s="281"/>
      <c r="I591" s="281"/>
      <c r="J591" s="281"/>
      <c r="K591" s="281"/>
      <c r="L591" s="276"/>
      <c r="M591" s="276"/>
      <c r="N591" s="276"/>
      <c r="O591" s="281"/>
      <c r="P591" s="283"/>
      <c r="Q591" s="281"/>
      <c r="R591" s="281"/>
      <c r="S591" s="281"/>
      <c r="T591" s="281"/>
      <c r="U591" s="281"/>
      <c r="V591" s="281"/>
      <c r="W591" s="281"/>
      <c r="X591" s="281"/>
      <c r="Y591" s="281"/>
      <c r="Z591" s="281"/>
      <c r="AA591" s="281"/>
      <c r="AB591" s="281"/>
      <c r="AC591" s="281"/>
      <c r="AD591" s="281"/>
      <c r="AE591" s="281"/>
      <c r="AF591" s="281"/>
      <c r="AG591" s="281"/>
      <c r="AH591" s="281"/>
      <c r="AI591" s="281"/>
      <c r="AJ591" s="281"/>
      <c r="AK591" s="281"/>
      <c r="AL591" s="281"/>
      <c r="AM591" s="281"/>
      <c r="AN591" s="281"/>
    </row>
    <row r="592" spans="2:40" ht="15.75" customHeight="1" x14ac:dyDescent="0.25">
      <c r="B592" s="281"/>
      <c r="C592" s="281"/>
      <c r="D592" s="281"/>
      <c r="E592" s="281"/>
      <c r="F592" s="281"/>
      <c r="G592" s="281"/>
      <c r="H592" s="281"/>
      <c r="I592" s="281"/>
      <c r="J592" s="281"/>
      <c r="K592" s="281"/>
      <c r="L592" s="276"/>
      <c r="M592" s="276"/>
      <c r="N592" s="276"/>
      <c r="O592" s="281"/>
      <c r="P592" s="283"/>
      <c r="Q592" s="281"/>
      <c r="R592" s="281"/>
      <c r="S592" s="281"/>
      <c r="T592" s="281"/>
      <c r="U592" s="281"/>
      <c r="V592" s="281"/>
      <c r="W592" s="281"/>
      <c r="X592" s="281"/>
      <c r="Y592" s="281"/>
      <c r="Z592" s="281"/>
      <c r="AA592" s="281"/>
      <c r="AB592" s="281"/>
      <c r="AC592" s="281"/>
      <c r="AD592" s="281"/>
      <c r="AE592" s="281"/>
      <c r="AF592" s="281"/>
      <c r="AG592" s="281"/>
      <c r="AH592" s="281"/>
      <c r="AI592" s="281"/>
      <c r="AJ592" s="281"/>
      <c r="AK592" s="281"/>
      <c r="AL592" s="281"/>
      <c r="AM592" s="281"/>
      <c r="AN592" s="281"/>
    </row>
    <row r="593" spans="2:40" ht="15.75" customHeight="1" x14ac:dyDescent="0.25">
      <c r="B593" s="281"/>
      <c r="C593" s="281"/>
      <c r="D593" s="281"/>
      <c r="E593" s="281"/>
      <c r="F593" s="281"/>
      <c r="G593" s="281"/>
      <c r="H593" s="281"/>
      <c r="I593" s="281"/>
      <c r="J593" s="281"/>
      <c r="K593" s="281"/>
      <c r="L593" s="276"/>
      <c r="M593" s="276"/>
      <c r="N593" s="276"/>
      <c r="O593" s="281"/>
      <c r="P593" s="283"/>
      <c r="Q593" s="281"/>
      <c r="R593" s="281"/>
      <c r="S593" s="281"/>
      <c r="T593" s="281"/>
      <c r="U593" s="281"/>
      <c r="V593" s="281"/>
      <c r="W593" s="281"/>
      <c r="X593" s="281"/>
      <c r="Y593" s="281"/>
      <c r="Z593" s="281"/>
      <c r="AA593" s="281"/>
      <c r="AB593" s="281"/>
      <c r="AC593" s="281"/>
      <c r="AD593" s="281"/>
      <c r="AE593" s="281"/>
      <c r="AF593" s="281"/>
      <c r="AG593" s="281"/>
      <c r="AH593" s="281"/>
      <c r="AI593" s="281"/>
      <c r="AJ593" s="281"/>
      <c r="AK593" s="281"/>
      <c r="AL593" s="281"/>
      <c r="AM593" s="281"/>
      <c r="AN593" s="281"/>
    </row>
    <row r="594" spans="2:40" ht="15.75" customHeight="1" x14ac:dyDescent="0.25">
      <c r="B594" s="281"/>
      <c r="C594" s="281"/>
      <c r="D594" s="281"/>
      <c r="E594" s="281"/>
      <c r="F594" s="281"/>
      <c r="G594" s="281"/>
      <c r="H594" s="281"/>
      <c r="I594" s="281"/>
      <c r="J594" s="281"/>
      <c r="K594" s="281"/>
      <c r="L594" s="276"/>
      <c r="M594" s="276"/>
      <c r="N594" s="276"/>
      <c r="O594" s="281"/>
      <c r="P594" s="283"/>
      <c r="Q594" s="281"/>
      <c r="R594" s="281"/>
      <c r="S594" s="281"/>
      <c r="T594" s="281"/>
      <c r="U594" s="281"/>
      <c r="V594" s="281"/>
      <c r="W594" s="281"/>
      <c r="X594" s="281"/>
      <c r="Y594" s="281"/>
      <c r="Z594" s="281"/>
      <c r="AA594" s="281"/>
      <c r="AB594" s="281"/>
      <c r="AC594" s="281"/>
      <c r="AD594" s="281"/>
      <c r="AE594" s="281"/>
      <c r="AF594" s="281"/>
      <c r="AG594" s="281"/>
      <c r="AH594" s="281"/>
      <c r="AI594" s="281"/>
      <c r="AJ594" s="281"/>
      <c r="AK594" s="281"/>
      <c r="AL594" s="281"/>
      <c r="AM594" s="281"/>
      <c r="AN594" s="281"/>
    </row>
    <row r="595" spans="2:40" ht="15.75" customHeight="1" x14ac:dyDescent="0.25">
      <c r="B595" s="281"/>
      <c r="C595" s="281"/>
      <c r="D595" s="281"/>
      <c r="E595" s="281"/>
      <c r="F595" s="281"/>
      <c r="G595" s="281"/>
      <c r="H595" s="281"/>
      <c r="I595" s="281"/>
      <c r="J595" s="281"/>
      <c r="K595" s="281"/>
      <c r="L595" s="276"/>
      <c r="M595" s="276"/>
      <c r="N595" s="276"/>
      <c r="O595" s="281"/>
      <c r="P595" s="283"/>
      <c r="Q595" s="281"/>
      <c r="R595" s="281"/>
      <c r="S595" s="281"/>
      <c r="T595" s="281"/>
      <c r="U595" s="281"/>
      <c r="V595" s="281"/>
      <c r="W595" s="281"/>
      <c r="X595" s="281"/>
      <c r="Y595" s="281"/>
      <c r="Z595" s="281"/>
      <c r="AA595" s="281"/>
      <c r="AB595" s="281"/>
      <c r="AC595" s="281"/>
      <c r="AD595" s="281"/>
      <c r="AE595" s="281"/>
      <c r="AF595" s="281"/>
      <c r="AG595" s="281"/>
      <c r="AH595" s="281"/>
      <c r="AI595" s="281"/>
      <c r="AJ595" s="281"/>
      <c r="AK595" s="281"/>
      <c r="AL595" s="281"/>
      <c r="AM595" s="281"/>
      <c r="AN595" s="281"/>
    </row>
    <row r="596" spans="2:40" ht="15.75" customHeight="1" x14ac:dyDescent="0.25">
      <c r="B596" s="281"/>
      <c r="C596" s="281"/>
      <c r="D596" s="281"/>
      <c r="E596" s="281"/>
      <c r="F596" s="281"/>
      <c r="G596" s="281"/>
      <c r="H596" s="281"/>
      <c r="I596" s="281"/>
      <c r="J596" s="281"/>
      <c r="K596" s="281"/>
      <c r="L596" s="276"/>
      <c r="M596" s="276"/>
      <c r="N596" s="276"/>
      <c r="O596" s="281"/>
      <c r="P596" s="283"/>
      <c r="Q596" s="281"/>
      <c r="R596" s="281"/>
      <c r="S596" s="281"/>
      <c r="T596" s="281"/>
      <c r="U596" s="281"/>
      <c r="V596" s="281"/>
      <c r="W596" s="281"/>
      <c r="X596" s="281"/>
      <c r="Y596" s="281"/>
      <c r="Z596" s="281"/>
      <c r="AA596" s="281"/>
      <c r="AB596" s="281"/>
      <c r="AC596" s="281"/>
      <c r="AD596" s="281"/>
      <c r="AE596" s="281"/>
      <c r="AF596" s="281"/>
      <c r="AG596" s="281"/>
      <c r="AH596" s="281"/>
      <c r="AI596" s="281"/>
      <c r="AJ596" s="281"/>
      <c r="AK596" s="281"/>
      <c r="AL596" s="281"/>
      <c r="AM596" s="281"/>
      <c r="AN596" s="281"/>
    </row>
    <row r="597" spans="2:40" ht="15.75" customHeight="1" x14ac:dyDescent="0.25">
      <c r="B597" s="281"/>
      <c r="C597" s="281"/>
      <c r="D597" s="281"/>
      <c r="E597" s="281"/>
      <c r="F597" s="281"/>
      <c r="G597" s="281"/>
      <c r="H597" s="281"/>
      <c r="I597" s="281"/>
      <c r="J597" s="281"/>
      <c r="K597" s="281"/>
      <c r="L597" s="276"/>
      <c r="M597" s="276"/>
      <c r="N597" s="276"/>
      <c r="O597" s="281"/>
      <c r="P597" s="283"/>
      <c r="Q597" s="281"/>
      <c r="R597" s="281"/>
      <c r="S597" s="281"/>
      <c r="T597" s="281"/>
      <c r="U597" s="281"/>
      <c r="V597" s="281"/>
      <c r="W597" s="281"/>
      <c r="X597" s="281"/>
      <c r="Y597" s="281"/>
      <c r="Z597" s="281"/>
      <c r="AA597" s="281"/>
      <c r="AB597" s="281"/>
      <c r="AC597" s="281"/>
      <c r="AD597" s="281"/>
      <c r="AE597" s="281"/>
      <c r="AF597" s="281"/>
      <c r="AG597" s="281"/>
      <c r="AH597" s="281"/>
      <c r="AI597" s="281"/>
      <c r="AJ597" s="281"/>
      <c r="AK597" s="281"/>
      <c r="AL597" s="281"/>
      <c r="AM597" s="281"/>
      <c r="AN597" s="281"/>
    </row>
    <row r="598" spans="2:40" ht="15.75" customHeight="1" x14ac:dyDescent="0.25">
      <c r="B598" s="281"/>
      <c r="C598" s="281"/>
      <c r="D598" s="281"/>
      <c r="E598" s="281"/>
      <c r="F598" s="281"/>
      <c r="G598" s="281"/>
      <c r="H598" s="281"/>
      <c r="I598" s="281"/>
      <c r="J598" s="281"/>
      <c r="K598" s="281"/>
      <c r="L598" s="276"/>
      <c r="M598" s="276"/>
      <c r="N598" s="276"/>
      <c r="O598" s="281"/>
      <c r="P598" s="283"/>
      <c r="Q598" s="281"/>
      <c r="R598" s="281"/>
      <c r="S598" s="281"/>
      <c r="T598" s="281"/>
      <c r="U598" s="281"/>
      <c r="V598" s="281"/>
      <c r="W598" s="281"/>
      <c r="X598" s="281"/>
      <c r="Y598" s="281"/>
      <c r="Z598" s="281"/>
      <c r="AA598" s="281"/>
      <c r="AB598" s="281"/>
      <c r="AC598" s="281"/>
      <c r="AD598" s="281"/>
      <c r="AE598" s="281"/>
      <c r="AF598" s="281"/>
      <c r="AG598" s="281"/>
      <c r="AH598" s="281"/>
      <c r="AI598" s="281"/>
      <c r="AJ598" s="281"/>
      <c r="AK598" s="281"/>
      <c r="AL598" s="281"/>
      <c r="AM598" s="281"/>
      <c r="AN598" s="281"/>
    </row>
    <row r="599" spans="2:40" ht="15.75" customHeight="1" x14ac:dyDescent="0.25">
      <c r="B599" s="281"/>
      <c r="C599" s="281"/>
      <c r="D599" s="281"/>
      <c r="E599" s="281"/>
      <c r="F599" s="281"/>
      <c r="G599" s="281"/>
      <c r="H599" s="281"/>
      <c r="I599" s="281"/>
      <c r="J599" s="281"/>
      <c r="K599" s="281"/>
      <c r="L599" s="276"/>
      <c r="M599" s="276"/>
      <c r="N599" s="276"/>
      <c r="O599" s="281"/>
      <c r="P599" s="283"/>
      <c r="Q599" s="281"/>
      <c r="R599" s="281"/>
      <c r="S599" s="281"/>
      <c r="T599" s="281"/>
      <c r="U599" s="281"/>
      <c r="V599" s="281"/>
      <c r="W599" s="281"/>
      <c r="X599" s="281"/>
      <c r="Y599" s="281"/>
      <c r="Z599" s="281"/>
      <c r="AA599" s="281"/>
      <c r="AB599" s="281"/>
      <c r="AC599" s="281"/>
      <c r="AD599" s="281"/>
      <c r="AE599" s="281"/>
      <c r="AF599" s="281"/>
      <c r="AG599" s="281"/>
      <c r="AH599" s="281"/>
      <c r="AI599" s="281"/>
      <c r="AJ599" s="281"/>
      <c r="AK599" s="281"/>
      <c r="AL599" s="281"/>
      <c r="AM599" s="281"/>
      <c r="AN599" s="281"/>
    </row>
    <row r="600" spans="2:40" ht="15.75" customHeight="1" x14ac:dyDescent="0.25">
      <c r="B600" s="281"/>
      <c r="C600" s="281"/>
      <c r="D600" s="281"/>
      <c r="E600" s="281"/>
      <c r="F600" s="281"/>
      <c r="G600" s="281"/>
      <c r="H600" s="281"/>
      <c r="I600" s="281"/>
      <c r="J600" s="281"/>
      <c r="K600" s="281"/>
      <c r="L600" s="276"/>
      <c r="M600" s="276"/>
      <c r="N600" s="276"/>
      <c r="O600" s="281"/>
      <c r="P600" s="283"/>
      <c r="Q600" s="281"/>
      <c r="R600" s="281"/>
      <c r="S600" s="281"/>
      <c r="T600" s="281"/>
      <c r="U600" s="281"/>
      <c r="V600" s="281"/>
      <c r="W600" s="281"/>
      <c r="X600" s="281"/>
      <c r="Y600" s="281"/>
      <c r="Z600" s="281"/>
      <c r="AA600" s="281"/>
      <c r="AB600" s="281"/>
      <c r="AC600" s="281"/>
      <c r="AD600" s="281"/>
      <c r="AE600" s="281"/>
      <c r="AF600" s="281"/>
      <c r="AG600" s="281"/>
      <c r="AH600" s="281"/>
      <c r="AI600" s="281"/>
      <c r="AJ600" s="281"/>
      <c r="AK600" s="281"/>
      <c r="AL600" s="281"/>
      <c r="AM600" s="281"/>
      <c r="AN600" s="281"/>
    </row>
    <row r="601" spans="2:40" ht="15.75" customHeight="1" x14ac:dyDescent="0.25">
      <c r="B601" s="281"/>
      <c r="C601" s="281"/>
      <c r="D601" s="281"/>
      <c r="E601" s="281"/>
      <c r="F601" s="281"/>
      <c r="G601" s="281"/>
      <c r="H601" s="281"/>
      <c r="I601" s="281"/>
      <c r="J601" s="281"/>
      <c r="K601" s="281"/>
      <c r="L601" s="276"/>
      <c r="M601" s="276"/>
      <c r="N601" s="276"/>
      <c r="O601" s="281"/>
      <c r="P601" s="283"/>
      <c r="Q601" s="281"/>
      <c r="R601" s="281"/>
      <c r="S601" s="281"/>
      <c r="T601" s="281"/>
      <c r="U601" s="281"/>
      <c r="V601" s="281"/>
      <c r="W601" s="281"/>
      <c r="X601" s="281"/>
      <c r="Y601" s="281"/>
      <c r="Z601" s="281"/>
      <c r="AA601" s="281"/>
      <c r="AB601" s="281"/>
      <c r="AC601" s="281"/>
      <c r="AD601" s="281"/>
      <c r="AE601" s="281"/>
      <c r="AF601" s="281"/>
      <c r="AG601" s="281"/>
      <c r="AH601" s="281"/>
      <c r="AI601" s="281"/>
      <c r="AJ601" s="281"/>
      <c r="AK601" s="281"/>
      <c r="AL601" s="281"/>
      <c r="AM601" s="281"/>
      <c r="AN601" s="281"/>
    </row>
    <row r="602" spans="2:40" ht="15.75" customHeight="1" x14ac:dyDescent="0.25">
      <c r="B602" s="281"/>
      <c r="C602" s="281"/>
      <c r="D602" s="281"/>
      <c r="E602" s="281"/>
      <c r="F602" s="281"/>
      <c r="G602" s="281"/>
      <c r="H602" s="281"/>
      <c r="I602" s="281"/>
      <c r="J602" s="281"/>
      <c r="K602" s="281"/>
      <c r="L602" s="276"/>
      <c r="M602" s="276"/>
      <c r="N602" s="276"/>
      <c r="O602" s="281"/>
      <c r="P602" s="283"/>
      <c r="Q602" s="281"/>
      <c r="R602" s="281"/>
      <c r="S602" s="281"/>
      <c r="T602" s="281"/>
      <c r="U602" s="281"/>
      <c r="V602" s="281"/>
      <c r="W602" s="281"/>
      <c r="X602" s="281"/>
      <c r="Y602" s="281"/>
      <c r="Z602" s="281"/>
      <c r="AA602" s="281"/>
      <c r="AB602" s="281"/>
      <c r="AC602" s="281"/>
      <c r="AD602" s="281"/>
      <c r="AE602" s="281"/>
      <c r="AF602" s="281"/>
      <c r="AG602" s="281"/>
      <c r="AH602" s="281"/>
      <c r="AI602" s="281"/>
      <c r="AJ602" s="281"/>
      <c r="AK602" s="281"/>
      <c r="AL602" s="281"/>
      <c r="AM602" s="281"/>
      <c r="AN602" s="281"/>
    </row>
    <row r="603" spans="2:40" ht="15.75" customHeight="1" x14ac:dyDescent="0.25">
      <c r="B603" s="281"/>
      <c r="C603" s="281"/>
      <c r="D603" s="281"/>
      <c r="E603" s="281"/>
      <c r="F603" s="281"/>
      <c r="G603" s="281"/>
      <c r="H603" s="281"/>
      <c r="I603" s="281"/>
      <c r="J603" s="281"/>
      <c r="K603" s="281"/>
      <c r="L603" s="276"/>
      <c r="M603" s="276"/>
      <c r="N603" s="276"/>
      <c r="O603" s="281"/>
      <c r="P603" s="283"/>
      <c r="Q603" s="281"/>
      <c r="R603" s="281"/>
      <c r="S603" s="281"/>
      <c r="T603" s="281"/>
      <c r="U603" s="281"/>
      <c r="V603" s="281"/>
      <c r="W603" s="281"/>
      <c r="X603" s="281"/>
      <c r="Y603" s="281"/>
      <c r="Z603" s="281"/>
      <c r="AA603" s="281"/>
      <c r="AB603" s="281"/>
      <c r="AC603" s="281"/>
      <c r="AD603" s="281"/>
      <c r="AE603" s="281"/>
      <c r="AF603" s="281"/>
      <c r="AG603" s="281"/>
      <c r="AH603" s="281"/>
      <c r="AI603" s="281"/>
      <c r="AJ603" s="281"/>
      <c r="AK603" s="281"/>
      <c r="AL603" s="281"/>
      <c r="AM603" s="281"/>
      <c r="AN603" s="281"/>
    </row>
    <row r="604" spans="2:40" ht="15.75" customHeight="1" x14ac:dyDescent="0.25">
      <c r="B604" s="281"/>
      <c r="C604" s="281"/>
      <c r="D604" s="281"/>
      <c r="E604" s="281"/>
      <c r="F604" s="281"/>
      <c r="G604" s="281"/>
      <c r="H604" s="281"/>
      <c r="I604" s="281"/>
      <c r="J604" s="281"/>
      <c r="K604" s="281"/>
      <c r="L604" s="276"/>
      <c r="M604" s="276"/>
      <c r="N604" s="276"/>
      <c r="O604" s="281"/>
      <c r="P604" s="283"/>
      <c r="Q604" s="281"/>
      <c r="R604" s="281"/>
      <c r="S604" s="281"/>
      <c r="T604" s="281"/>
      <c r="U604" s="281"/>
      <c r="V604" s="281"/>
      <c r="W604" s="281"/>
      <c r="X604" s="281"/>
      <c r="Y604" s="281"/>
      <c r="Z604" s="281"/>
      <c r="AA604" s="281"/>
      <c r="AB604" s="281"/>
      <c r="AC604" s="281"/>
      <c r="AD604" s="281"/>
      <c r="AE604" s="281"/>
      <c r="AF604" s="281"/>
      <c r="AG604" s="281"/>
      <c r="AH604" s="281"/>
      <c r="AI604" s="281"/>
      <c r="AJ604" s="281"/>
      <c r="AK604" s="281"/>
      <c r="AL604" s="281"/>
      <c r="AM604" s="281"/>
      <c r="AN604" s="281"/>
    </row>
    <row r="605" spans="2:40" ht="15.75" customHeight="1" x14ac:dyDescent="0.25">
      <c r="B605" s="281"/>
      <c r="C605" s="281"/>
      <c r="D605" s="281"/>
      <c r="E605" s="281"/>
      <c r="F605" s="281"/>
      <c r="G605" s="281"/>
      <c r="H605" s="281"/>
      <c r="I605" s="281"/>
      <c r="J605" s="281"/>
      <c r="K605" s="281"/>
      <c r="L605" s="276"/>
      <c r="M605" s="276"/>
      <c r="N605" s="276"/>
      <c r="O605" s="281"/>
      <c r="P605" s="283"/>
      <c r="Q605" s="281"/>
      <c r="R605" s="281"/>
      <c r="S605" s="281"/>
      <c r="T605" s="281"/>
      <c r="U605" s="281"/>
      <c r="V605" s="281"/>
      <c r="W605" s="281"/>
      <c r="X605" s="281"/>
      <c r="Y605" s="281"/>
      <c r="Z605" s="281"/>
      <c r="AA605" s="281"/>
      <c r="AB605" s="281"/>
      <c r="AC605" s="281"/>
      <c r="AD605" s="281"/>
      <c r="AE605" s="281"/>
      <c r="AF605" s="281"/>
      <c r="AG605" s="281"/>
      <c r="AH605" s="281"/>
      <c r="AI605" s="281"/>
      <c r="AJ605" s="281"/>
      <c r="AK605" s="281"/>
      <c r="AL605" s="281"/>
      <c r="AM605" s="281"/>
      <c r="AN605" s="281"/>
    </row>
    <row r="606" spans="2:40" ht="15.75" customHeight="1" x14ac:dyDescent="0.25">
      <c r="B606" s="281"/>
      <c r="C606" s="281"/>
      <c r="D606" s="281"/>
      <c r="E606" s="281"/>
      <c r="F606" s="281"/>
      <c r="G606" s="281"/>
      <c r="H606" s="281"/>
      <c r="I606" s="281"/>
      <c r="J606" s="281"/>
      <c r="K606" s="281"/>
      <c r="L606" s="276"/>
      <c r="M606" s="276"/>
      <c r="N606" s="276"/>
      <c r="O606" s="281"/>
      <c r="P606" s="283"/>
      <c r="Q606" s="281"/>
      <c r="R606" s="281"/>
      <c r="S606" s="281"/>
      <c r="T606" s="281"/>
      <c r="U606" s="281"/>
      <c r="V606" s="281"/>
      <c r="W606" s="281"/>
      <c r="X606" s="281"/>
      <c r="Y606" s="281"/>
      <c r="Z606" s="281"/>
      <c r="AA606" s="281"/>
      <c r="AB606" s="281"/>
      <c r="AC606" s="281"/>
      <c r="AD606" s="281"/>
      <c r="AE606" s="281"/>
      <c r="AF606" s="281"/>
      <c r="AG606" s="281"/>
      <c r="AH606" s="281"/>
      <c r="AI606" s="281"/>
      <c r="AJ606" s="281"/>
      <c r="AK606" s="281"/>
      <c r="AL606" s="281"/>
      <c r="AM606" s="281"/>
      <c r="AN606" s="281"/>
    </row>
    <row r="607" spans="2:40" ht="15.75" customHeight="1" x14ac:dyDescent="0.25">
      <c r="B607" s="281"/>
      <c r="C607" s="281"/>
      <c r="D607" s="281"/>
      <c r="E607" s="281"/>
      <c r="F607" s="281"/>
      <c r="G607" s="281"/>
      <c r="H607" s="281"/>
      <c r="I607" s="281"/>
      <c r="J607" s="281"/>
      <c r="K607" s="281"/>
      <c r="L607" s="276"/>
      <c r="M607" s="276"/>
      <c r="N607" s="276"/>
      <c r="O607" s="281"/>
      <c r="P607" s="283"/>
      <c r="Q607" s="281"/>
      <c r="R607" s="281"/>
      <c r="S607" s="281"/>
      <c r="T607" s="281"/>
      <c r="U607" s="281"/>
      <c r="V607" s="281"/>
      <c r="W607" s="281"/>
      <c r="X607" s="281"/>
      <c r="Y607" s="281"/>
      <c r="Z607" s="281"/>
      <c r="AA607" s="281"/>
      <c r="AB607" s="281"/>
      <c r="AC607" s="281"/>
      <c r="AD607" s="281"/>
      <c r="AE607" s="281"/>
      <c r="AF607" s="281"/>
      <c r="AG607" s="281"/>
      <c r="AH607" s="281"/>
      <c r="AI607" s="281"/>
      <c r="AJ607" s="281"/>
      <c r="AK607" s="281"/>
      <c r="AL607" s="281"/>
      <c r="AM607" s="281"/>
      <c r="AN607" s="281"/>
    </row>
    <row r="608" spans="2:40" ht="15.75" customHeight="1" x14ac:dyDescent="0.25">
      <c r="B608" s="281"/>
      <c r="C608" s="281"/>
      <c r="D608" s="281"/>
      <c r="E608" s="281"/>
      <c r="F608" s="281"/>
      <c r="G608" s="281"/>
      <c r="H608" s="281"/>
      <c r="I608" s="281"/>
      <c r="J608" s="281"/>
      <c r="K608" s="281"/>
      <c r="L608" s="276"/>
      <c r="M608" s="276"/>
      <c r="N608" s="276"/>
      <c r="O608" s="281"/>
      <c r="P608" s="283"/>
      <c r="Q608" s="281"/>
      <c r="R608" s="281"/>
      <c r="S608" s="281"/>
      <c r="T608" s="281"/>
      <c r="U608" s="281"/>
      <c r="V608" s="281"/>
      <c r="W608" s="281"/>
      <c r="X608" s="281"/>
      <c r="Y608" s="281"/>
      <c r="Z608" s="281"/>
      <c r="AA608" s="281"/>
      <c r="AB608" s="281"/>
      <c r="AC608" s="281"/>
      <c r="AD608" s="281"/>
      <c r="AE608" s="281"/>
      <c r="AF608" s="281"/>
      <c r="AG608" s="281"/>
      <c r="AH608" s="281"/>
      <c r="AI608" s="281"/>
      <c r="AJ608" s="281"/>
      <c r="AK608" s="281"/>
      <c r="AL608" s="281"/>
      <c r="AM608" s="281"/>
      <c r="AN608" s="281"/>
    </row>
    <row r="609" spans="2:40" ht="15.75" customHeight="1" x14ac:dyDescent="0.25">
      <c r="B609" s="281"/>
      <c r="C609" s="281"/>
      <c r="D609" s="281"/>
      <c r="E609" s="281"/>
      <c r="F609" s="281"/>
      <c r="G609" s="281"/>
      <c r="H609" s="281"/>
      <c r="I609" s="281"/>
      <c r="J609" s="281"/>
      <c r="K609" s="281"/>
      <c r="L609" s="276"/>
      <c r="M609" s="276"/>
      <c r="N609" s="276"/>
      <c r="O609" s="281"/>
      <c r="P609" s="283"/>
      <c r="Q609" s="281"/>
      <c r="R609" s="281"/>
      <c r="S609" s="281"/>
      <c r="T609" s="281"/>
      <c r="U609" s="281"/>
      <c r="V609" s="281"/>
      <c r="W609" s="281"/>
      <c r="X609" s="281"/>
      <c r="Y609" s="281"/>
      <c r="Z609" s="281"/>
      <c r="AA609" s="281"/>
      <c r="AB609" s="281"/>
      <c r="AC609" s="281"/>
      <c r="AD609" s="281"/>
      <c r="AE609" s="281"/>
      <c r="AF609" s="281"/>
      <c r="AG609" s="281"/>
      <c r="AH609" s="281"/>
      <c r="AI609" s="281"/>
      <c r="AJ609" s="281"/>
      <c r="AK609" s="281"/>
      <c r="AL609" s="281"/>
      <c r="AM609" s="281"/>
      <c r="AN609" s="281"/>
    </row>
    <row r="610" spans="2:40" ht="15.75" customHeight="1" x14ac:dyDescent="0.25">
      <c r="B610" s="281"/>
      <c r="C610" s="281"/>
      <c r="D610" s="281"/>
      <c r="E610" s="281"/>
      <c r="F610" s="281"/>
      <c r="G610" s="281"/>
      <c r="H610" s="281"/>
      <c r="I610" s="281"/>
      <c r="J610" s="281"/>
      <c r="K610" s="281"/>
      <c r="L610" s="276"/>
      <c r="M610" s="276"/>
      <c r="N610" s="276"/>
      <c r="O610" s="281"/>
      <c r="P610" s="283"/>
      <c r="Q610" s="281"/>
      <c r="R610" s="281"/>
      <c r="S610" s="281"/>
      <c r="T610" s="281"/>
      <c r="U610" s="281"/>
      <c r="V610" s="281"/>
      <c r="W610" s="281"/>
      <c r="X610" s="281"/>
      <c r="Y610" s="281"/>
      <c r="Z610" s="281"/>
      <c r="AA610" s="281"/>
      <c r="AB610" s="281"/>
      <c r="AC610" s="281"/>
      <c r="AD610" s="281"/>
      <c r="AE610" s="281"/>
      <c r="AF610" s="281"/>
      <c r="AG610" s="281"/>
      <c r="AH610" s="281"/>
      <c r="AI610" s="281"/>
      <c r="AJ610" s="281"/>
      <c r="AK610" s="281"/>
      <c r="AL610" s="281"/>
      <c r="AM610" s="281"/>
      <c r="AN610" s="281"/>
    </row>
    <row r="611" spans="2:40" ht="15.75" customHeight="1" x14ac:dyDescent="0.25">
      <c r="B611" s="281"/>
      <c r="C611" s="281"/>
      <c r="D611" s="281"/>
      <c r="E611" s="281"/>
      <c r="F611" s="281"/>
      <c r="G611" s="281"/>
      <c r="H611" s="281"/>
      <c r="I611" s="281"/>
      <c r="J611" s="281"/>
      <c r="K611" s="281"/>
      <c r="L611" s="276"/>
      <c r="M611" s="276"/>
      <c r="N611" s="276"/>
      <c r="O611" s="281"/>
      <c r="P611" s="283"/>
      <c r="Q611" s="281"/>
      <c r="R611" s="281"/>
      <c r="S611" s="281"/>
      <c r="T611" s="281"/>
      <c r="U611" s="281"/>
      <c r="V611" s="281"/>
      <c r="W611" s="281"/>
      <c r="X611" s="281"/>
      <c r="Y611" s="281"/>
      <c r="Z611" s="281"/>
      <c r="AA611" s="281"/>
      <c r="AB611" s="281"/>
      <c r="AC611" s="281"/>
      <c r="AD611" s="281"/>
      <c r="AE611" s="281"/>
      <c r="AF611" s="281"/>
      <c r="AG611" s="281"/>
      <c r="AH611" s="281"/>
      <c r="AI611" s="281"/>
      <c r="AJ611" s="281"/>
      <c r="AK611" s="281"/>
      <c r="AL611" s="281"/>
      <c r="AM611" s="281"/>
      <c r="AN611" s="281"/>
    </row>
    <row r="612" spans="2:40" ht="15.75" customHeight="1" x14ac:dyDescent="0.25">
      <c r="B612" s="281"/>
      <c r="C612" s="281"/>
      <c r="D612" s="281"/>
      <c r="E612" s="281"/>
      <c r="F612" s="281"/>
      <c r="G612" s="281"/>
      <c r="H612" s="281"/>
      <c r="I612" s="281"/>
      <c r="J612" s="281"/>
      <c r="K612" s="281"/>
      <c r="L612" s="276"/>
      <c r="M612" s="276"/>
      <c r="N612" s="276"/>
      <c r="O612" s="281"/>
      <c r="P612" s="283"/>
      <c r="Q612" s="281"/>
      <c r="R612" s="281"/>
      <c r="S612" s="281"/>
      <c r="T612" s="281"/>
      <c r="U612" s="281"/>
      <c r="V612" s="281"/>
      <c r="W612" s="281"/>
      <c r="X612" s="281"/>
      <c r="Y612" s="281"/>
      <c r="Z612" s="281"/>
      <c r="AA612" s="281"/>
      <c r="AB612" s="281"/>
      <c r="AC612" s="281"/>
      <c r="AD612" s="281"/>
      <c r="AE612" s="281"/>
      <c r="AF612" s="281"/>
      <c r="AG612" s="281"/>
      <c r="AH612" s="281"/>
      <c r="AI612" s="281"/>
      <c r="AJ612" s="281"/>
      <c r="AK612" s="281"/>
      <c r="AL612" s="281"/>
      <c r="AM612" s="281"/>
      <c r="AN612" s="281"/>
    </row>
    <row r="613" spans="2:40" ht="15.75" customHeight="1" x14ac:dyDescent="0.25">
      <c r="B613" s="281"/>
      <c r="C613" s="281"/>
      <c r="D613" s="281"/>
      <c r="E613" s="281"/>
      <c r="F613" s="281"/>
      <c r="G613" s="281"/>
      <c r="H613" s="281"/>
      <c r="I613" s="281"/>
      <c r="J613" s="281"/>
      <c r="K613" s="281"/>
      <c r="L613" s="276"/>
      <c r="M613" s="276"/>
      <c r="N613" s="276"/>
      <c r="O613" s="281"/>
      <c r="P613" s="283"/>
      <c r="Q613" s="281"/>
      <c r="R613" s="281"/>
      <c r="S613" s="281"/>
      <c r="T613" s="281"/>
      <c r="U613" s="281"/>
      <c r="V613" s="281"/>
      <c r="W613" s="281"/>
      <c r="X613" s="281"/>
      <c r="Y613" s="281"/>
      <c r="Z613" s="281"/>
      <c r="AA613" s="281"/>
      <c r="AB613" s="281"/>
      <c r="AC613" s="281"/>
      <c r="AD613" s="281"/>
      <c r="AE613" s="281"/>
      <c r="AF613" s="281"/>
      <c r="AG613" s="281"/>
      <c r="AH613" s="281"/>
      <c r="AI613" s="281"/>
      <c r="AJ613" s="281"/>
      <c r="AK613" s="281"/>
      <c r="AL613" s="281"/>
      <c r="AM613" s="281"/>
      <c r="AN613" s="281"/>
    </row>
    <row r="614" spans="2:40" ht="15.75" customHeight="1" x14ac:dyDescent="0.25">
      <c r="B614" s="281"/>
      <c r="C614" s="281"/>
      <c r="D614" s="281"/>
      <c r="E614" s="281"/>
      <c r="F614" s="281"/>
      <c r="G614" s="281"/>
      <c r="H614" s="281"/>
      <c r="I614" s="281"/>
      <c r="J614" s="281"/>
      <c r="K614" s="281"/>
      <c r="L614" s="276"/>
      <c r="M614" s="276"/>
      <c r="N614" s="276"/>
      <c r="O614" s="281"/>
      <c r="P614" s="283"/>
      <c r="Q614" s="281"/>
      <c r="R614" s="281"/>
      <c r="S614" s="281"/>
      <c r="T614" s="281"/>
      <c r="U614" s="281"/>
      <c r="V614" s="281"/>
      <c r="W614" s="281"/>
      <c r="X614" s="281"/>
      <c r="Y614" s="281"/>
      <c r="Z614" s="281"/>
      <c r="AA614" s="281"/>
      <c r="AB614" s="281"/>
      <c r="AC614" s="281"/>
      <c r="AD614" s="281"/>
      <c r="AE614" s="281"/>
      <c r="AF614" s="281"/>
      <c r="AG614" s="281"/>
      <c r="AH614" s="281"/>
      <c r="AI614" s="281"/>
      <c r="AJ614" s="281"/>
      <c r="AK614" s="281"/>
      <c r="AL614" s="281"/>
      <c r="AM614" s="281"/>
      <c r="AN614" s="281"/>
    </row>
    <row r="615" spans="2:40" ht="15.75" customHeight="1" x14ac:dyDescent="0.25">
      <c r="B615" s="281"/>
      <c r="C615" s="281"/>
      <c r="D615" s="281"/>
      <c r="E615" s="281"/>
      <c r="F615" s="281"/>
      <c r="G615" s="281"/>
      <c r="H615" s="281"/>
      <c r="I615" s="281"/>
      <c r="J615" s="281"/>
      <c r="K615" s="281"/>
      <c r="L615" s="276"/>
      <c r="M615" s="276"/>
      <c r="N615" s="276"/>
      <c r="O615" s="281"/>
      <c r="P615" s="283"/>
      <c r="Q615" s="281"/>
      <c r="R615" s="281"/>
      <c r="S615" s="281"/>
      <c r="T615" s="281"/>
      <c r="U615" s="281"/>
      <c r="V615" s="281"/>
      <c r="W615" s="281"/>
      <c r="X615" s="281"/>
      <c r="Y615" s="281"/>
      <c r="Z615" s="281"/>
      <c r="AA615" s="281"/>
      <c r="AB615" s="281"/>
      <c r="AC615" s="281"/>
      <c r="AD615" s="281"/>
      <c r="AE615" s="281"/>
      <c r="AF615" s="281"/>
      <c r="AG615" s="281"/>
      <c r="AH615" s="281"/>
      <c r="AI615" s="281"/>
      <c r="AJ615" s="281"/>
      <c r="AK615" s="281"/>
      <c r="AL615" s="281"/>
      <c r="AM615" s="281"/>
      <c r="AN615" s="281"/>
    </row>
    <row r="616" spans="2:40" ht="15.75" customHeight="1" x14ac:dyDescent="0.25">
      <c r="B616" s="281"/>
      <c r="C616" s="281"/>
      <c r="D616" s="281"/>
      <c r="E616" s="281"/>
      <c r="F616" s="281"/>
      <c r="G616" s="281"/>
      <c r="H616" s="281"/>
      <c r="I616" s="281"/>
      <c r="J616" s="281"/>
      <c r="K616" s="281"/>
      <c r="L616" s="276"/>
      <c r="M616" s="276"/>
      <c r="N616" s="276"/>
      <c r="O616" s="281"/>
      <c r="P616" s="283"/>
      <c r="Q616" s="281"/>
      <c r="R616" s="281"/>
      <c r="S616" s="281"/>
      <c r="T616" s="281"/>
      <c r="U616" s="281"/>
      <c r="V616" s="281"/>
      <c r="W616" s="281"/>
      <c r="X616" s="281"/>
      <c r="Y616" s="281"/>
      <c r="Z616" s="281"/>
      <c r="AA616" s="281"/>
      <c r="AB616" s="281"/>
      <c r="AC616" s="281"/>
      <c r="AD616" s="281"/>
      <c r="AE616" s="281"/>
      <c r="AF616" s="281"/>
      <c r="AG616" s="281"/>
      <c r="AH616" s="281"/>
      <c r="AI616" s="281"/>
      <c r="AJ616" s="281"/>
      <c r="AK616" s="281"/>
      <c r="AL616" s="281"/>
      <c r="AM616" s="281"/>
      <c r="AN616" s="281"/>
    </row>
    <row r="617" spans="2:40" ht="15.75" customHeight="1" x14ac:dyDescent="0.25">
      <c r="B617" s="281"/>
      <c r="C617" s="281"/>
      <c r="D617" s="281"/>
      <c r="E617" s="281"/>
      <c r="F617" s="281"/>
      <c r="G617" s="281"/>
      <c r="H617" s="281"/>
      <c r="I617" s="281"/>
      <c r="J617" s="281"/>
      <c r="K617" s="281"/>
      <c r="L617" s="276"/>
      <c r="M617" s="276"/>
      <c r="N617" s="276"/>
      <c r="O617" s="281"/>
      <c r="P617" s="283"/>
      <c r="Q617" s="281"/>
      <c r="R617" s="281"/>
      <c r="S617" s="281"/>
      <c r="T617" s="281"/>
      <c r="U617" s="281"/>
      <c r="V617" s="281"/>
      <c r="W617" s="281"/>
      <c r="X617" s="281"/>
      <c r="Y617" s="281"/>
      <c r="Z617" s="281"/>
      <c r="AA617" s="281"/>
      <c r="AB617" s="281"/>
      <c r="AC617" s="281"/>
      <c r="AD617" s="281"/>
      <c r="AE617" s="281"/>
      <c r="AF617" s="281"/>
      <c r="AG617" s="281"/>
      <c r="AH617" s="281"/>
      <c r="AI617" s="281"/>
      <c r="AJ617" s="281"/>
      <c r="AK617" s="281"/>
      <c r="AL617" s="281"/>
      <c r="AM617" s="281"/>
      <c r="AN617" s="281"/>
    </row>
    <row r="618" spans="2:40" ht="15.75" customHeight="1" x14ac:dyDescent="0.25">
      <c r="B618" s="281"/>
      <c r="C618" s="281"/>
      <c r="D618" s="281"/>
      <c r="E618" s="281"/>
      <c r="F618" s="281"/>
      <c r="G618" s="281"/>
      <c r="H618" s="281"/>
      <c r="I618" s="281"/>
      <c r="J618" s="281"/>
      <c r="K618" s="281"/>
      <c r="L618" s="276"/>
      <c r="M618" s="276"/>
      <c r="N618" s="276"/>
      <c r="O618" s="281"/>
      <c r="P618" s="283"/>
      <c r="Q618" s="281"/>
      <c r="R618" s="281"/>
      <c r="S618" s="281"/>
      <c r="T618" s="281"/>
      <c r="U618" s="281"/>
      <c r="V618" s="281"/>
      <c r="W618" s="281"/>
      <c r="X618" s="281"/>
      <c r="Y618" s="281"/>
      <c r="Z618" s="281"/>
      <c r="AA618" s="281"/>
      <c r="AB618" s="281"/>
      <c r="AC618" s="281"/>
      <c r="AD618" s="281"/>
      <c r="AE618" s="281"/>
      <c r="AF618" s="281"/>
      <c r="AG618" s="281"/>
      <c r="AH618" s="281"/>
      <c r="AI618" s="281"/>
      <c r="AJ618" s="281"/>
      <c r="AK618" s="281"/>
      <c r="AL618" s="281"/>
      <c r="AM618" s="281"/>
      <c r="AN618" s="281"/>
    </row>
    <row r="619" spans="2:40" ht="15.75" customHeight="1" x14ac:dyDescent="0.25">
      <c r="B619" s="281"/>
      <c r="C619" s="281"/>
      <c r="D619" s="281"/>
      <c r="E619" s="281"/>
      <c r="F619" s="281"/>
      <c r="G619" s="281"/>
      <c r="H619" s="281"/>
      <c r="I619" s="281"/>
      <c r="J619" s="281"/>
      <c r="K619" s="281"/>
      <c r="L619" s="276"/>
      <c r="M619" s="276"/>
      <c r="N619" s="276"/>
      <c r="O619" s="281"/>
      <c r="P619" s="283"/>
      <c r="Q619" s="281"/>
      <c r="R619" s="281"/>
      <c r="S619" s="281"/>
      <c r="T619" s="281"/>
      <c r="U619" s="281"/>
      <c r="V619" s="281"/>
      <c r="W619" s="281"/>
      <c r="X619" s="281"/>
      <c r="Y619" s="281"/>
      <c r="Z619" s="281"/>
      <c r="AA619" s="281"/>
      <c r="AB619" s="281"/>
      <c r="AC619" s="281"/>
      <c r="AD619" s="281"/>
      <c r="AE619" s="281"/>
      <c r="AF619" s="281"/>
      <c r="AG619" s="281"/>
      <c r="AH619" s="281"/>
      <c r="AI619" s="281"/>
      <c r="AJ619" s="281"/>
      <c r="AK619" s="281"/>
      <c r="AL619" s="281"/>
      <c r="AM619" s="281"/>
      <c r="AN619" s="281"/>
    </row>
    <row r="620" spans="2:40" ht="15.75" customHeight="1" x14ac:dyDescent="0.25">
      <c r="B620" s="281"/>
      <c r="C620" s="281"/>
      <c r="D620" s="281"/>
      <c r="E620" s="281"/>
      <c r="F620" s="281"/>
      <c r="G620" s="281"/>
      <c r="H620" s="281"/>
      <c r="I620" s="281"/>
      <c r="J620" s="281"/>
      <c r="K620" s="281"/>
      <c r="L620" s="276"/>
      <c r="M620" s="276"/>
      <c r="N620" s="276"/>
      <c r="O620" s="281"/>
      <c r="P620" s="283"/>
      <c r="Q620" s="281"/>
      <c r="R620" s="281"/>
      <c r="S620" s="281"/>
      <c r="T620" s="281"/>
      <c r="U620" s="281"/>
      <c r="V620" s="281"/>
      <c r="W620" s="281"/>
      <c r="X620" s="281"/>
      <c r="Y620" s="281"/>
      <c r="Z620" s="281"/>
      <c r="AA620" s="281"/>
      <c r="AB620" s="281"/>
      <c r="AC620" s="281"/>
      <c r="AD620" s="281"/>
      <c r="AE620" s="281"/>
      <c r="AF620" s="281"/>
      <c r="AG620" s="281"/>
      <c r="AH620" s="281"/>
      <c r="AI620" s="281"/>
      <c r="AJ620" s="281"/>
      <c r="AK620" s="281"/>
      <c r="AL620" s="281"/>
      <c r="AM620" s="281"/>
      <c r="AN620" s="281"/>
    </row>
    <row r="621" spans="2:40" ht="15.75" customHeight="1" x14ac:dyDescent="0.25">
      <c r="B621" s="281"/>
      <c r="C621" s="281"/>
      <c r="D621" s="281"/>
      <c r="E621" s="281"/>
      <c r="F621" s="281"/>
      <c r="G621" s="281"/>
      <c r="H621" s="281"/>
      <c r="I621" s="281"/>
      <c r="J621" s="281"/>
      <c r="K621" s="281"/>
      <c r="L621" s="276"/>
      <c r="M621" s="276"/>
      <c r="N621" s="276"/>
      <c r="O621" s="281"/>
      <c r="P621" s="283"/>
      <c r="Q621" s="281"/>
      <c r="R621" s="281"/>
      <c r="S621" s="281"/>
      <c r="T621" s="281"/>
      <c r="U621" s="281"/>
      <c r="V621" s="281"/>
      <c r="W621" s="281"/>
      <c r="X621" s="281"/>
      <c r="Y621" s="281"/>
      <c r="Z621" s="281"/>
      <c r="AA621" s="281"/>
      <c r="AB621" s="281"/>
      <c r="AC621" s="281"/>
      <c r="AD621" s="281"/>
      <c r="AE621" s="281"/>
      <c r="AF621" s="281"/>
      <c r="AG621" s="281"/>
      <c r="AH621" s="281"/>
      <c r="AI621" s="281"/>
      <c r="AJ621" s="281"/>
      <c r="AK621" s="281"/>
      <c r="AL621" s="281"/>
      <c r="AM621" s="281"/>
      <c r="AN621" s="281"/>
    </row>
    <row r="622" spans="2:40" ht="15.75" customHeight="1" x14ac:dyDescent="0.25">
      <c r="B622" s="281"/>
      <c r="C622" s="281"/>
      <c r="D622" s="281"/>
      <c r="E622" s="281"/>
      <c r="F622" s="281"/>
      <c r="G622" s="281"/>
      <c r="H622" s="281"/>
      <c r="I622" s="281"/>
      <c r="J622" s="281"/>
      <c r="K622" s="281"/>
      <c r="L622" s="276"/>
      <c r="M622" s="276"/>
      <c r="N622" s="276"/>
      <c r="O622" s="281"/>
      <c r="P622" s="283"/>
      <c r="Q622" s="281"/>
      <c r="R622" s="281"/>
      <c r="S622" s="281"/>
      <c r="T622" s="281"/>
      <c r="U622" s="281"/>
      <c r="V622" s="281"/>
      <c r="W622" s="281"/>
      <c r="X622" s="281"/>
      <c r="Y622" s="281"/>
      <c r="Z622" s="281"/>
      <c r="AA622" s="281"/>
      <c r="AB622" s="281"/>
      <c r="AC622" s="281"/>
      <c r="AD622" s="281"/>
      <c r="AE622" s="281"/>
      <c r="AF622" s="281"/>
      <c r="AG622" s="281"/>
      <c r="AH622" s="281"/>
      <c r="AI622" s="281"/>
      <c r="AJ622" s="281"/>
      <c r="AK622" s="281"/>
      <c r="AL622" s="281"/>
      <c r="AM622" s="281"/>
      <c r="AN622" s="281"/>
    </row>
    <row r="623" spans="2:40" ht="15.75" customHeight="1" x14ac:dyDescent="0.25">
      <c r="B623" s="281"/>
      <c r="C623" s="281"/>
      <c r="D623" s="281"/>
      <c r="E623" s="281"/>
      <c r="F623" s="281"/>
      <c r="G623" s="281"/>
      <c r="H623" s="281"/>
      <c r="I623" s="281"/>
      <c r="J623" s="281"/>
      <c r="K623" s="281"/>
      <c r="L623" s="276"/>
      <c r="M623" s="276"/>
      <c r="N623" s="276"/>
      <c r="O623" s="281"/>
      <c r="P623" s="283"/>
      <c r="Q623" s="281"/>
      <c r="R623" s="281"/>
      <c r="S623" s="281"/>
      <c r="T623" s="281"/>
      <c r="U623" s="281"/>
      <c r="V623" s="281"/>
      <c r="W623" s="281"/>
      <c r="X623" s="281"/>
      <c r="Y623" s="281"/>
      <c r="Z623" s="281"/>
      <c r="AA623" s="281"/>
      <c r="AB623" s="281"/>
      <c r="AC623" s="281"/>
      <c r="AD623" s="281"/>
      <c r="AE623" s="281"/>
      <c r="AF623" s="281"/>
      <c r="AG623" s="281"/>
      <c r="AH623" s="281"/>
      <c r="AI623" s="281"/>
      <c r="AJ623" s="281"/>
      <c r="AK623" s="281"/>
      <c r="AL623" s="281"/>
      <c r="AM623" s="281"/>
      <c r="AN623" s="281"/>
    </row>
    <row r="624" spans="2:40" ht="15.75" customHeight="1" x14ac:dyDescent="0.25">
      <c r="B624" s="281"/>
      <c r="C624" s="281"/>
      <c r="D624" s="281"/>
      <c r="E624" s="281"/>
      <c r="F624" s="281"/>
      <c r="G624" s="281"/>
      <c r="H624" s="281"/>
      <c r="I624" s="281"/>
      <c r="J624" s="281"/>
      <c r="K624" s="281"/>
      <c r="L624" s="276"/>
      <c r="M624" s="276"/>
      <c r="N624" s="276"/>
      <c r="O624" s="281"/>
      <c r="P624" s="283"/>
      <c r="Q624" s="281"/>
      <c r="R624" s="281"/>
      <c r="S624" s="281"/>
      <c r="T624" s="281"/>
      <c r="U624" s="281"/>
      <c r="V624" s="281"/>
      <c r="W624" s="281"/>
      <c r="X624" s="281"/>
      <c r="Y624" s="281"/>
      <c r="Z624" s="281"/>
      <c r="AA624" s="281"/>
      <c r="AB624" s="281"/>
      <c r="AC624" s="281"/>
      <c r="AD624" s="281"/>
      <c r="AE624" s="281"/>
      <c r="AF624" s="281"/>
      <c r="AG624" s="281"/>
      <c r="AH624" s="281"/>
      <c r="AI624" s="281"/>
      <c r="AJ624" s="281"/>
      <c r="AK624" s="281"/>
      <c r="AL624" s="281"/>
      <c r="AM624" s="281"/>
      <c r="AN624" s="281"/>
    </row>
    <row r="625" spans="2:40" ht="15.75" customHeight="1" x14ac:dyDescent="0.25">
      <c r="B625" s="281"/>
      <c r="C625" s="281"/>
      <c r="D625" s="281"/>
      <c r="E625" s="281"/>
      <c r="F625" s="281"/>
      <c r="G625" s="281"/>
      <c r="H625" s="281"/>
      <c r="I625" s="281"/>
      <c r="J625" s="281"/>
      <c r="K625" s="281"/>
      <c r="L625" s="276"/>
      <c r="M625" s="276"/>
      <c r="N625" s="276"/>
      <c r="O625" s="281"/>
      <c r="P625" s="283"/>
      <c r="Q625" s="281"/>
      <c r="R625" s="281"/>
      <c r="S625" s="281"/>
      <c r="T625" s="281"/>
      <c r="U625" s="281"/>
      <c r="V625" s="281"/>
      <c r="W625" s="281"/>
      <c r="X625" s="281"/>
      <c r="Y625" s="281"/>
      <c r="Z625" s="281"/>
      <c r="AA625" s="281"/>
      <c r="AB625" s="281"/>
      <c r="AC625" s="281"/>
      <c r="AD625" s="281"/>
      <c r="AE625" s="281"/>
      <c r="AF625" s="281"/>
      <c r="AG625" s="281"/>
      <c r="AH625" s="281"/>
      <c r="AI625" s="281"/>
      <c r="AJ625" s="281"/>
      <c r="AK625" s="281"/>
      <c r="AL625" s="281"/>
      <c r="AM625" s="281"/>
      <c r="AN625" s="281"/>
    </row>
    <row r="626" spans="2:40" ht="15.75" customHeight="1" x14ac:dyDescent="0.25">
      <c r="B626" s="281"/>
      <c r="C626" s="281"/>
      <c r="D626" s="281"/>
      <c r="E626" s="281"/>
      <c r="F626" s="281"/>
      <c r="G626" s="281"/>
      <c r="H626" s="281"/>
      <c r="I626" s="281"/>
      <c r="J626" s="281"/>
      <c r="K626" s="281"/>
      <c r="L626" s="276"/>
      <c r="M626" s="276"/>
      <c r="N626" s="276"/>
      <c r="O626" s="281"/>
      <c r="P626" s="283"/>
      <c r="Q626" s="281"/>
      <c r="R626" s="281"/>
      <c r="S626" s="281"/>
      <c r="T626" s="281"/>
      <c r="U626" s="281"/>
      <c r="V626" s="281"/>
      <c r="W626" s="281"/>
      <c r="X626" s="281"/>
      <c r="Y626" s="281"/>
      <c r="Z626" s="281"/>
      <c r="AA626" s="281"/>
      <c r="AB626" s="281"/>
      <c r="AC626" s="281"/>
      <c r="AD626" s="281"/>
      <c r="AE626" s="281"/>
      <c r="AF626" s="281"/>
      <c r="AG626" s="281"/>
      <c r="AH626" s="281"/>
      <c r="AI626" s="281"/>
      <c r="AJ626" s="281"/>
      <c r="AK626" s="281"/>
      <c r="AL626" s="281"/>
      <c r="AM626" s="281"/>
      <c r="AN626" s="281"/>
    </row>
    <row r="627" spans="2:40" ht="15.75" customHeight="1" x14ac:dyDescent="0.25">
      <c r="B627" s="281"/>
      <c r="C627" s="281"/>
      <c r="D627" s="281"/>
      <c r="E627" s="281"/>
      <c r="F627" s="281"/>
      <c r="G627" s="281"/>
      <c r="H627" s="281"/>
      <c r="I627" s="281"/>
      <c r="J627" s="281"/>
      <c r="K627" s="281"/>
      <c r="L627" s="276"/>
      <c r="M627" s="276"/>
      <c r="N627" s="276"/>
      <c r="O627" s="281"/>
      <c r="P627" s="283"/>
      <c r="Q627" s="281"/>
      <c r="R627" s="281"/>
      <c r="S627" s="281"/>
      <c r="T627" s="281"/>
      <c r="U627" s="281"/>
      <c r="V627" s="281"/>
      <c r="W627" s="281"/>
      <c r="X627" s="281"/>
      <c r="Y627" s="281"/>
      <c r="Z627" s="281"/>
      <c r="AA627" s="281"/>
      <c r="AB627" s="281"/>
      <c r="AC627" s="281"/>
      <c r="AD627" s="281"/>
      <c r="AE627" s="281"/>
      <c r="AF627" s="281"/>
      <c r="AG627" s="281"/>
      <c r="AH627" s="281"/>
      <c r="AI627" s="281"/>
      <c r="AJ627" s="281"/>
      <c r="AK627" s="281"/>
      <c r="AL627" s="281"/>
      <c r="AM627" s="281"/>
      <c r="AN627" s="281"/>
    </row>
    <row r="628" spans="2:40" ht="15.75" customHeight="1" x14ac:dyDescent="0.25">
      <c r="B628" s="281"/>
      <c r="C628" s="281"/>
      <c r="D628" s="281"/>
      <c r="E628" s="281"/>
      <c r="F628" s="281"/>
      <c r="G628" s="281"/>
      <c r="H628" s="281"/>
      <c r="I628" s="281"/>
      <c r="J628" s="281"/>
      <c r="K628" s="281"/>
      <c r="L628" s="276"/>
      <c r="M628" s="276"/>
      <c r="N628" s="276"/>
      <c r="O628" s="281"/>
      <c r="P628" s="283"/>
      <c r="Q628" s="281"/>
      <c r="R628" s="281"/>
      <c r="S628" s="281"/>
      <c r="T628" s="281"/>
      <c r="U628" s="281"/>
      <c r="V628" s="281"/>
      <c r="W628" s="281"/>
      <c r="X628" s="281"/>
      <c r="Y628" s="281"/>
      <c r="Z628" s="281"/>
      <c r="AA628" s="281"/>
      <c r="AB628" s="281"/>
      <c r="AC628" s="281"/>
      <c r="AD628" s="281"/>
      <c r="AE628" s="281"/>
      <c r="AF628" s="281"/>
      <c r="AG628" s="281"/>
      <c r="AH628" s="281"/>
      <c r="AI628" s="281"/>
      <c r="AJ628" s="281"/>
      <c r="AK628" s="281"/>
      <c r="AL628" s="281"/>
      <c r="AM628" s="281"/>
      <c r="AN628" s="281"/>
    </row>
    <row r="629" spans="2:40" ht="15.75" customHeight="1" x14ac:dyDescent="0.25">
      <c r="B629" s="281"/>
      <c r="C629" s="281"/>
      <c r="D629" s="281"/>
      <c r="E629" s="281"/>
      <c r="F629" s="281"/>
      <c r="G629" s="281"/>
      <c r="H629" s="281"/>
      <c r="I629" s="281"/>
      <c r="J629" s="281"/>
      <c r="K629" s="281"/>
      <c r="L629" s="276"/>
      <c r="M629" s="276"/>
      <c r="N629" s="276"/>
      <c r="O629" s="281"/>
      <c r="P629" s="283"/>
      <c r="Q629" s="281"/>
      <c r="R629" s="281"/>
      <c r="S629" s="281"/>
      <c r="T629" s="281"/>
      <c r="U629" s="281"/>
      <c r="V629" s="281"/>
      <c r="W629" s="281"/>
      <c r="X629" s="281"/>
      <c r="Y629" s="281"/>
      <c r="Z629" s="281"/>
      <c r="AA629" s="281"/>
      <c r="AB629" s="281"/>
      <c r="AC629" s="281"/>
      <c r="AD629" s="281"/>
      <c r="AE629" s="281"/>
      <c r="AF629" s="281"/>
      <c r="AG629" s="281"/>
      <c r="AH629" s="281"/>
      <c r="AI629" s="281"/>
      <c r="AJ629" s="281"/>
      <c r="AK629" s="281"/>
      <c r="AL629" s="281"/>
      <c r="AM629" s="281"/>
      <c r="AN629" s="281"/>
    </row>
    <row r="630" spans="2:40" ht="15.75" customHeight="1" x14ac:dyDescent="0.25">
      <c r="B630" s="281"/>
      <c r="C630" s="281"/>
      <c r="D630" s="281"/>
      <c r="E630" s="281"/>
      <c r="F630" s="281"/>
      <c r="G630" s="281"/>
      <c r="H630" s="281"/>
      <c r="I630" s="281"/>
      <c r="J630" s="281"/>
      <c r="K630" s="281"/>
      <c r="L630" s="276"/>
      <c r="M630" s="276"/>
      <c r="N630" s="276"/>
      <c r="O630" s="281"/>
      <c r="P630" s="283"/>
      <c r="Q630" s="281"/>
      <c r="R630" s="281"/>
      <c r="S630" s="281"/>
      <c r="T630" s="281"/>
      <c r="U630" s="281"/>
      <c r="V630" s="281"/>
      <c r="W630" s="281"/>
      <c r="X630" s="281"/>
      <c r="Y630" s="281"/>
      <c r="Z630" s="281"/>
      <c r="AA630" s="281"/>
      <c r="AB630" s="281"/>
      <c r="AC630" s="281"/>
      <c r="AD630" s="281"/>
      <c r="AE630" s="281"/>
      <c r="AF630" s="281"/>
      <c r="AG630" s="281"/>
      <c r="AH630" s="281"/>
      <c r="AI630" s="281"/>
      <c r="AJ630" s="281"/>
      <c r="AK630" s="281"/>
      <c r="AL630" s="281"/>
      <c r="AM630" s="281"/>
      <c r="AN630" s="281"/>
    </row>
    <row r="631" spans="2:40" ht="15.75" customHeight="1" x14ac:dyDescent="0.25">
      <c r="B631" s="281"/>
      <c r="C631" s="281"/>
      <c r="D631" s="281"/>
      <c r="E631" s="281"/>
      <c r="F631" s="281"/>
      <c r="G631" s="281"/>
      <c r="H631" s="281"/>
      <c r="I631" s="281"/>
      <c r="J631" s="281"/>
      <c r="K631" s="281"/>
      <c r="L631" s="276"/>
      <c r="M631" s="276"/>
      <c r="N631" s="276"/>
      <c r="O631" s="281"/>
      <c r="P631" s="283"/>
      <c r="Q631" s="281"/>
      <c r="R631" s="281"/>
      <c r="S631" s="281"/>
      <c r="T631" s="281"/>
      <c r="U631" s="281"/>
      <c r="V631" s="281"/>
      <c r="W631" s="281"/>
      <c r="X631" s="281"/>
      <c r="Y631" s="281"/>
      <c r="Z631" s="281"/>
      <c r="AA631" s="281"/>
      <c r="AB631" s="281"/>
      <c r="AC631" s="281"/>
      <c r="AD631" s="281"/>
      <c r="AE631" s="281"/>
      <c r="AF631" s="281"/>
      <c r="AG631" s="281"/>
      <c r="AH631" s="281"/>
      <c r="AI631" s="281"/>
      <c r="AJ631" s="281"/>
      <c r="AK631" s="281"/>
      <c r="AL631" s="281"/>
      <c r="AM631" s="281"/>
      <c r="AN631" s="281"/>
    </row>
    <row r="632" spans="2:40" ht="15.75" customHeight="1" x14ac:dyDescent="0.25">
      <c r="B632" s="281"/>
      <c r="C632" s="281"/>
      <c r="D632" s="281"/>
      <c r="E632" s="281"/>
      <c r="F632" s="281"/>
      <c r="G632" s="281"/>
      <c r="H632" s="281"/>
      <c r="I632" s="281"/>
      <c r="J632" s="281"/>
      <c r="K632" s="281"/>
      <c r="L632" s="276"/>
      <c r="M632" s="276"/>
      <c r="N632" s="276"/>
      <c r="O632" s="281"/>
      <c r="P632" s="283"/>
      <c r="Q632" s="281"/>
      <c r="R632" s="281"/>
      <c r="S632" s="281"/>
      <c r="T632" s="281"/>
      <c r="U632" s="281"/>
      <c r="V632" s="281"/>
      <c r="W632" s="281"/>
      <c r="X632" s="281"/>
      <c r="Y632" s="281"/>
      <c r="Z632" s="281"/>
      <c r="AA632" s="281"/>
      <c r="AB632" s="281"/>
      <c r="AC632" s="281"/>
      <c r="AD632" s="281"/>
      <c r="AE632" s="281"/>
      <c r="AF632" s="281"/>
      <c r="AG632" s="281"/>
      <c r="AH632" s="281"/>
      <c r="AI632" s="281"/>
      <c r="AJ632" s="281"/>
      <c r="AK632" s="281"/>
      <c r="AL632" s="281"/>
      <c r="AM632" s="281"/>
      <c r="AN632" s="281"/>
    </row>
    <row r="633" spans="2:40" ht="15.75" customHeight="1" x14ac:dyDescent="0.25">
      <c r="B633" s="281"/>
      <c r="C633" s="281"/>
      <c r="D633" s="281"/>
      <c r="E633" s="281"/>
      <c r="F633" s="281"/>
      <c r="G633" s="281"/>
      <c r="H633" s="281"/>
      <c r="I633" s="281"/>
      <c r="J633" s="281"/>
      <c r="K633" s="281"/>
      <c r="L633" s="276"/>
      <c r="M633" s="276"/>
      <c r="N633" s="276"/>
      <c r="O633" s="281"/>
      <c r="P633" s="283"/>
      <c r="Q633" s="281"/>
      <c r="R633" s="281"/>
      <c r="S633" s="281"/>
      <c r="T633" s="281"/>
      <c r="U633" s="281"/>
      <c r="V633" s="281"/>
      <c r="W633" s="281"/>
      <c r="X633" s="281"/>
      <c r="Y633" s="281"/>
      <c r="Z633" s="281"/>
      <c r="AA633" s="281"/>
      <c r="AB633" s="281"/>
      <c r="AC633" s="281"/>
      <c r="AD633" s="281"/>
      <c r="AE633" s="281"/>
      <c r="AF633" s="281"/>
      <c r="AG633" s="281"/>
      <c r="AH633" s="281"/>
      <c r="AI633" s="281"/>
      <c r="AJ633" s="281"/>
      <c r="AK633" s="281"/>
      <c r="AL633" s="281"/>
      <c r="AM633" s="281"/>
      <c r="AN633" s="281"/>
    </row>
    <row r="634" spans="2:40" ht="15.75" customHeight="1" x14ac:dyDescent="0.25">
      <c r="B634" s="281"/>
      <c r="C634" s="281"/>
      <c r="D634" s="281"/>
      <c r="E634" s="281"/>
      <c r="F634" s="281"/>
      <c r="G634" s="281"/>
      <c r="H634" s="281"/>
      <c r="I634" s="281"/>
      <c r="J634" s="281"/>
      <c r="K634" s="281"/>
      <c r="L634" s="276"/>
      <c r="M634" s="276"/>
      <c r="N634" s="276"/>
      <c r="O634" s="281"/>
      <c r="P634" s="283"/>
      <c r="Q634" s="281"/>
      <c r="R634" s="281"/>
      <c r="S634" s="281"/>
      <c r="T634" s="281"/>
      <c r="U634" s="281"/>
      <c r="V634" s="281"/>
      <c r="W634" s="281"/>
      <c r="X634" s="281"/>
      <c r="Y634" s="281"/>
      <c r="Z634" s="281"/>
      <c r="AA634" s="281"/>
      <c r="AB634" s="281"/>
      <c r="AC634" s="281"/>
      <c r="AD634" s="281"/>
      <c r="AE634" s="281"/>
      <c r="AF634" s="281"/>
      <c r="AG634" s="281"/>
      <c r="AH634" s="281"/>
      <c r="AI634" s="281"/>
      <c r="AJ634" s="281"/>
      <c r="AK634" s="281"/>
      <c r="AL634" s="281"/>
      <c r="AM634" s="281"/>
      <c r="AN634" s="281"/>
    </row>
    <row r="635" spans="2:40" ht="15.75" customHeight="1" x14ac:dyDescent="0.25">
      <c r="B635" s="281"/>
      <c r="C635" s="281"/>
      <c r="D635" s="281"/>
      <c r="E635" s="281"/>
      <c r="F635" s="281"/>
      <c r="G635" s="281"/>
      <c r="H635" s="281"/>
      <c r="I635" s="281"/>
      <c r="J635" s="281"/>
      <c r="K635" s="281"/>
      <c r="L635" s="276"/>
      <c r="M635" s="276"/>
      <c r="N635" s="276"/>
      <c r="O635" s="281"/>
      <c r="P635" s="283"/>
      <c r="Q635" s="281"/>
      <c r="R635" s="281"/>
      <c r="S635" s="281"/>
      <c r="T635" s="281"/>
      <c r="U635" s="281"/>
      <c r="V635" s="281"/>
      <c r="W635" s="281"/>
      <c r="X635" s="281"/>
      <c r="Y635" s="281"/>
      <c r="Z635" s="281"/>
      <c r="AA635" s="281"/>
      <c r="AB635" s="281"/>
      <c r="AC635" s="281"/>
      <c r="AD635" s="281"/>
      <c r="AE635" s="281"/>
      <c r="AF635" s="281"/>
      <c r="AG635" s="281"/>
      <c r="AH635" s="281"/>
      <c r="AI635" s="281"/>
      <c r="AJ635" s="281"/>
      <c r="AK635" s="281"/>
      <c r="AL635" s="281"/>
      <c r="AM635" s="281"/>
      <c r="AN635" s="281"/>
    </row>
    <row r="636" spans="2:40" ht="15.75" customHeight="1" x14ac:dyDescent="0.25">
      <c r="B636" s="281"/>
      <c r="C636" s="281"/>
      <c r="D636" s="281"/>
      <c r="E636" s="281"/>
      <c r="F636" s="281"/>
      <c r="G636" s="281"/>
      <c r="H636" s="281"/>
      <c r="I636" s="281"/>
      <c r="J636" s="281"/>
      <c r="K636" s="281"/>
      <c r="L636" s="276"/>
      <c r="M636" s="276"/>
      <c r="N636" s="276"/>
      <c r="O636" s="281"/>
      <c r="P636" s="283"/>
      <c r="Q636" s="281"/>
      <c r="R636" s="281"/>
      <c r="S636" s="281"/>
      <c r="T636" s="281"/>
      <c r="U636" s="281"/>
      <c r="V636" s="281"/>
      <c r="W636" s="281"/>
      <c r="X636" s="281"/>
      <c r="Y636" s="281"/>
      <c r="Z636" s="281"/>
      <c r="AA636" s="281"/>
      <c r="AB636" s="281"/>
      <c r="AC636" s="281"/>
      <c r="AD636" s="281"/>
      <c r="AE636" s="281"/>
      <c r="AF636" s="281"/>
      <c r="AG636" s="281"/>
      <c r="AH636" s="281"/>
      <c r="AI636" s="281"/>
      <c r="AJ636" s="281"/>
      <c r="AK636" s="281"/>
      <c r="AL636" s="281"/>
      <c r="AM636" s="281"/>
      <c r="AN636" s="281"/>
    </row>
    <row r="637" spans="2:40" ht="15.75" customHeight="1" x14ac:dyDescent="0.25">
      <c r="B637" s="281"/>
      <c r="C637" s="281"/>
      <c r="D637" s="281"/>
      <c r="E637" s="281"/>
      <c r="F637" s="281"/>
      <c r="G637" s="281"/>
      <c r="H637" s="281"/>
      <c r="I637" s="281"/>
      <c r="J637" s="281"/>
      <c r="K637" s="281"/>
      <c r="L637" s="276"/>
      <c r="M637" s="276"/>
      <c r="N637" s="276"/>
      <c r="O637" s="281"/>
      <c r="P637" s="283"/>
      <c r="Q637" s="281"/>
      <c r="R637" s="281"/>
      <c r="S637" s="281"/>
      <c r="T637" s="281"/>
      <c r="U637" s="281"/>
      <c r="V637" s="281"/>
      <c r="W637" s="281"/>
      <c r="X637" s="281"/>
      <c r="Y637" s="281"/>
      <c r="Z637" s="281"/>
      <c r="AA637" s="281"/>
      <c r="AB637" s="281"/>
      <c r="AC637" s="281"/>
      <c r="AD637" s="281"/>
      <c r="AE637" s="281"/>
      <c r="AF637" s="281"/>
      <c r="AG637" s="281"/>
      <c r="AH637" s="281"/>
      <c r="AI637" s="281"/>
      <c r="AJ637" s="281"/>
      <c r="AK637" s="281"/>
      <c r="AL637" s="281"/>
      <c r="AM637" s="281"/>
      <c r="AN637" s="281"/>
    </row>
    <row r="638" spans="2:40" ht="15.75" customHeight="1" x14ac:dyDescent="0.25">
      <c r="B638" s="281"/>
      <c r="C638" s="281"/>
      <c r="D638" s="281"/>
      <c r="E638" s="281"/>
      <c r="F638" s="281"/>
      <c r="G638" s="281"/>
      <c r="H638" s="281"/>
      <c r="I638" s="281"/>
      <c r="J638" s="281"/>
      <c r="K638" s="281"/>
      <c r="L638" s="276"/>
      <c r="M638" s="276"/>
      <c r="N638" s="276"/>
      <c r="O638" s="281"/>
      <c r="P638" s="283"/>
      <c r="Q638" s="281"/>
      <c r="R638" s="281"/>
      <c r="S638" s="281"/>
      <c r="T638" s="281"/>
      <c r="U638" s="281"/>
      <c r="V638" s="281"/>
      <c r="W638" s="281"/>
      <c r="X638" s="281"/>
      <c r="Y638" s="281"/>
      <c r="Z638" s="281"/>
      <c r="AA638" s="281"/>
      <c r="AB638" s="281"/>
      <c r="AC638" s="281"/>
      <c r="AD638" s="281"/>
      <c r="AE638" s="281"/>
      <c r="AF638" s="281"/>
      <c r="AG638" s="281"/>
      <c r="AH638" s="281"/>
      <c r="AI638" s="281"/>
      <c r="AJ638" s="281"/>
      <c r="AK638" s="281"/>
      <c r="AL638" s="281"/>
      <c r="AM638" s="281"/>
      <c r="AN638" s="281"/>
    </row>
    <row r="639" spans="2:40" ht="15.75" customHeight="1" x14ac:dyDescent="0.25">
      <c r="B639" s="281"/>
      <c r="C639" s="281"/>
      <c r="D639" s="281"/>
      <c r="E639" s="281"/>
      <c r="F639" s="281"/>
      <c r="G639" s="281"/>
      <c r="H639" s="281"/>
      <c r="I639" s="281"/>
      <c r="J639" s="281"/>
      <c r="K639" s="281"/>
      <c r="L639" s="276"/>
      <c r="M639" s="276"/>
      <c r="N639" s="276"/>
      <c r="O639" s="281"/>
      <c r="P639" s="283"/>
      <c r="Q639" s="281"/>
      <c r="R639" s="281"/>
      <c r="S639" s="281"/>
      <c r="T639" s="281"/>
      <c r="U639" s="281"/>
      <c r="V639" s="281"/>
      <c r="W639" s="281"/>
      <c r="X639" s="281"/>
      <c r="Y639" s="281"/>
      <c r="Z639" s="281"/>
      <c r="AA639" s="281"/>
      <c r="AB639" s="281"/>
      <c r="AC639" s="281"/>
      <c r="AD639" s="281"/>
      <c r="AE639" s="281"/>
      <c r="AF639" s="281"/>
      <c r="AG639" s="281"/>
      <c r="AH639" s="281"/>
      <c r="AI639" s="281"/>
      <c r="AJ639" s="281"/>
      <c r="AK639" s="281"/>
      <c r="AL639" s="281"/>
      <c r="AM639" s="281"/>
      <c r="AN639" s="281"/>
    </row>
    <row r="640" spans="2:40" ht="15.75" customHeight="1" x14ac:dyDescent="0.25">
      <c r="B640" s="281"/>
      <c r="C640" s="281"/>
      <c r="D640" s="281"/>
      <c r="E640" s="281"/>
      <c r="F640" s="281"/>
      <c r="G640" s="281"/>
      <c r="H640" s="281"/>
      <c r="I640" s="281"/>
      <c r="J640" s="281"/>
      <c r="K640" s="281"/>
      <c r="L640" s="276"/>
      <c r="M640" s="276"/>
      <c r="N640" s="276"/>
      <c r="O640" s="281"/>
      <c r="P640" s="283"/>
      <c r="Q640" s="281"/>
      <c r="R640" s="281"/>
      <c r="S640" s="281"/>
      <c r="T640" s="281"/>
      <c r="U640" s="281"/>
      <c r="V640" s="281"/>
      <c r="W640" s="281"/>
      <c r="X640" s="281"/>
      <c r="Y640" s="281"/>
      <c r="Z640" s="281"/>
      <c r="AA640" s="281"/>
      <c r="AB640" s="281"/>
      <c r="AC640" s="281"/>
      <c r="AD640" s="281"/>
      <c r="AE640" s="281"/>
      <c r="AF640" s="281"/>
      <c r="AG640" s="281"/>
      <c r="AH640" s="281"/>
      <c r="AI640" s="281"/>
      <c r="AJ640" s="281"/>
      <c r="AK640" s="281"/>
      <c r="AL640" s="281"/>
      <c r="AM640" s="281"/>
      <c r="AN640" s="281"/>
    </row>
    <row r="641" spans="2:40" ht="15.75" customHeight="1" x14ac:dyDescent="0.25">
      <c r="B641" s="281"/>
      <c r="C641" s="281"/>
      <c r="D641" s="281"/>
      <c r="E641" s="281"/>
      <c r="F641" s="281"/>
      <c r="G641" s="281"/>
      <c r="H641" s="281"/>
      <c r="I641" s="281"/>
      <c r="J641" s="281"/>
      <c r="K641" s="281"/>
      <c r="L641" s="276"/>
      <c r="M641" s="276"/>
      <c r="N641" s="276"/>
      <c r="O641" s="281"/>
      <c r="P641" s="283"/>
      <c r="Q641" s="281"/>
      <c r="R641" s="281"/>
      <c r="S641" s="281"/>
      <c r="T641" s="281"/>
      <c r="U641" s="281"/>
      <c r="V641" s="281"/>
      <c r="W641" s="281"/>
      <c r="X641" s="281"/>
      <c r="Y641" s="281"/>
      <c r="Z641" s="281"/>
      <c r="AA641" s="281"/>
      <c r="AB641" s="281"/>
      <c r="AC641" s="281"/>
      <c r="AD641" s="281"/>
      <c r="AE641" s="281"/>
      <c r="AF641" s="281"/>
      <c r="AG641" s="281"/>
      <c r="AH641" s="281"/>
      <c r="AI641" s="281"/>
      <c r="AJ641" s="281"/>
      <c r="AK641" s="281"/>
      <c r="AL641" s="281"/>
      <c r="AM641" s="281"/>
      <c r="AN641" s="281"/>
    </row>
    <row r="642" spans="2:40" ht="15.75" customHeight="1" x14ac:dyDescent="0.25">
      <c r="B642" s="281"/>
      <c r="C642" s="281"/>
      <c r="D642" s="281"/>
      <c r="E642" s="281"/>
      <c r="F642" s="281"/>
      <c r="G642" s="281"/>
      <c r="H642" s="281"/>
      <c r="I642" s="281"/>
      <c r="J642" s="281"/>
      <c r="K642" s="281"/>
      <c r="L642" s="276"/>
      <c r="M642" s="276"/>
      <c r="N642" s="276"/>
      <c r="O642" s="281"/>
      <c r="P642" s="283"/>
      <c r="Q642" s="281"/>
      <c r="R642" s="281"/>
      <c r="S642" s="281"/>
      <c r="T642" s="281"/>
      <c r="U642" s="281"/>
      <c r="V642" s="281"/>
      <c r="W642" s="281"/>
      <c r="X642" s="281"/>
      <c r="Y642" s="281"/>
      <c r="Z642" s="281"/>
      <c r="AA642" s="281"/>
      <c r="AB642" s="281"/>
      <c r="AC642" s="281"/>
      <c r="AD642" s="281"/>
      <c r="AE642" s="281"/>
      <c r="AF642" s="281"/>
      <c r="AG642" s="281"/>
      <c r="AH642" s="281"/>
      <c r="AI642" s="281"/>
      <c r="AJ642" s="281"/>
      <c r="AK642" s="281"/>
      <c r="AL642" s="281"/>
      <c r="AM642" s="281"/>
      <c r="AN642" s="281"/>
    </row>
    <row r="643" spans="2:40" ht="15.75" customHeight="1" x14ac:dyDescent="0.25">
      <c r="B643" s="281"/>
      <c r="C643" s="281"/>
      <c r="D643" s="281"/>
      <c r="E643" s="281"/>
      <c r="F643" s="281"/>
      <c r="G643" s="281"/>
      <c r="H643" s="281"/>
      <c r="I643" s="281"/>
      <c r="J643" s="281"/>
      <c r="K643" s="281"/>
      <c r="L643" s="276"/>
      <c r="M643" s="276"/>
      <c r="N643" s="276"/>
      <c r="O643" s="281"/>
      <c r="P643" s="283"/>
      <c r="Q643" s="281"/>
      <c r="R643" s="281"/>
      <c r="S643" s="281"/>
      <c r="T643" s="281"/>
      <c r="U643" s="281"/>
      <c r="V643" s="281"/>
      <c r="W643" s="281"/>
      <c r="X643" s="281"/>
      <c r="Y643" s="281"/>
      <c r="Z643" s="281"/>
      <c r="AA643" s="281"/>
      <c r="AB643" s="281"/>
      <c r="AC643" s="281"/>
      <c r="AD643" s="281"/>
      <c r="AE643" s="281"/>
      <c r="AF643" s="281"/>
      <c r="AG643" s="281"/>
      <c r="AH643" s="281"/>
      <c r="AI643" s="281"/>
      <c r="AJ643" s="281"/>
      <c r="AK643" s="281"/>
      <c r="AL643" s="281"/>
      <c r="AM643" s="281"/>
      <c r="AN643" s="281"/>
    </row>
    <row r="644" spans="2:40" ht="15.75" customHeight="1" x14ac:dyDescent="0.25">
      <c r="B644" s="281"/>
      <c r="C644" s="281"/>
      <c r="D644" s="281"/>
      <c r="E644" s="281"/>
      <c r="F644" s="281"/>
      <c r="G644" s="281"/>
      <c r="H644" s="281"/>
      <c r="I644" s="281"/>
      <c r="J644" s="281"/>
      <c r="K644" s="281"/>
      <c r="L644" s="276"/>
      <c r="M644" s="276"/>
      <c r="N644" s="276"/>
      <c r="O644" s="281"/>
      <c r="P644" s="283"/>
      <c r="Q644" s="281"/>
      <c r="R644" s="281"/>
      <c r="S644" s="281"/>
      <c r="T644" s="281"/>
      <c r="U644" s="281"/>
      <c r="V644" s="281"/>
      <c r="W644" s="281"/>
      <c r="X644" s="281"/>
      <c r="Y644" s="281"/>
      <c r="Z644" s="281"/>
      <c r="AA644" s="281"/>
      <c r="AB644" s="281"/>
      <c r="AC644" s="281"/>
      <c r="AD644" s="281"/>
      <c r="AE644" s="281"/>
      <c r="AF644" s="281"/>
      <c r="AG644" s="281"/>
      <c r="AH644" s="281"/>
      <c r="AI644" s="281"/>
      <c r="AJ644" s="281"/>
      <c r="AK644" s="281"/>
      <c r="AL644" s="281"/>
      <c r="AM644" s="281"/>
      <c r="AN644" s="281"/>
    </row>
    <row r="645" spans="2:40" ht="15.75" customHeight="1" x14ac:dyDescent="0.25">
      <c r="B645" s="281"/>
      <c r="C645" s="281"/>
      <c r="D645" s="281"/>
      <c r="E645" s="281"/>
      <c r="F645" s="281"/>
      <c r="G645" s="281"/>
      <c r="H645" s="281"/>
      <c r="I645" s="281"/>
      <c r="J645" s="281"/>
      <c r="K645" s="281"/>
      <c r="L645" s="276"/>
      <c r="M645" s="276"/>
      <c r="N645" s="276"/>
      <c r="O645" s="281"/>
      <c r="P645" s="283"/>
      <c r="Q645" s="281"/>
      <c r="R645" s="281"/>
      <c r="S645" s="281"/>
      <c r="T645" s="281"/>
      <c r="U645" s="281"/>
      <c r="V645" s="281"/>
      <c r="W645" s="281"/>
      <c r="X645" s="281"/>
      <c r="Y645" s="281"/>
      <c r="Z645" s="281"/>
      <c r="AA645" s="281"/>
      <c r="AB645" s="281"/>
      <c r="AC645" s="281"/>
      <c r="AD645" s="281"/>
      <c r="AE645" s="281"/>
      <c r="AF645" s="281"/>
      <c r="AG645" s="281"/>
      <c r="AH645" s="281"/>
      <c r="AI645" s="281"/>
      <c r="AJ645" s="281"/>
      <c r="AK645" s="281"/>
      <c r="AL645" s="281"/>
      <c r="AM645" s="281"/>
      <c r="AN645" s="281"/>
    </row>
    <row r="646" spans="2:40" ht="15.75" customHeight="1" x14ac:dyDescent="0.25">
      <c r="B646" s="281"/>
      <c r="C646" s="281"/>
      <c r="D646" s="281"/>
      <c r="E646" s="281"/>
      <c r="F646" s="281"/>
      <c r="G646" s="281"/>
      <c r="H646" s="281"/>
      <c r="I646" s="281"/>
      <c r="J646" s="281"/>
      <c r="K646" s="281"/>
      <c r="L646" s="276"/>
      <c r="M646" s="276"/>
      <c r="N646" s="276"/>
      <c r="O646" s="281"/>
      <c r="P646" s="283"/>
      <c r="Q646" s="281"/>
      <c r="R646" s="281"/>
      <c r="S646" s="281"/>
      <c r="T646" s="281"/>
      <c r="U646" s="281"/>
      <c r="V646" s="281"/>
      <c r="W646" s="281"/>
      <c r="X646" s="281"/>
      <c r="Y646" s="281"/>
      <c r="Z646" s="281"/>
      <c r="AA646" s="281"/>
      <c r="AB646" s="281"/>
      <c r="AC646" s="281"/>
      <c r="AD646" s="281"/>
      <c r="AE646" s="281"/>
      <c r="AF646" s="281"/>
      <c r="AG646" s="281"/>
      <c r="AH646" s="281"/>
      <c r="AI646" s="281"/>
      <c r="AJ646" s="281"/>
      <c r="AK646" s="281"/>
      <c r="AL646" s="281"/>
      <c r="AM646" s="281"/>
      <c r="AN646" s="281"/>
    </row>
    <row r="647" spans="2:40" ht="15.75" customHeight="1" x14ac:dyDescent="0.25">
      <c r="B647" s="281"/>
      <c r="C647" s="281"/>
      <c r="D647" s="281"/>
      <c r="E647" s="281"/>
      <c r="F647" s="281"/>
      <c r="G647" s="281"/>
      <c r="H647" s="281"/>
      <c r="I647" s="281"/>
      <c r="J647" s="281"/>
      <c r="K647" s="281"/>
      <c r="L647" s="276"/>
      <c r="M647" s="276"/>
      <c r="N647" s="276"/>
      <c r="O647" s="281"/>
      <c r="P647" s="283"/>
      <c r="Q647" s="281"/>
      <c r="R647" s="281"/>
      <c r="S647" s="281"/>
      <c r="T647" s="281"/>
      <c r="U647" s="281"/>
      <c r="V647" s="281"/>
      <c r="W647" s="281"/>
      <c r="X647" s="281"/>
      <c r="Y647" s="281"/>
      <c r="Z647" s="281"/>
      <c r="AA647" s="281"/>
      <c r="AB647" s="281"/>
      <c r="AC647" s="281"/>
      <c r="AD647" s="281"/>
      <c r="AE647" s="281"/>
      <c r="AF647" s="281"/>
      <c r="AG647" s="281"/>
      <c r="AH647" s="281"/>
      <c r="AI647" s="281"/>
      <c r="AJ647" s="281"/>
      <c r="AK647" s="281"/>
      <c r="AL647" s="281"/>
      <c r="AM647" s="281"/>
      <c r="AN647" s="281"/>
    </row>
    <row r="648" spans="2:40" ht="15.75" customHeight="1" x14ac:dyDescent="0.25">
      <c r="B648" s="281"/>
      <c r="C648" s="281"/>
      <c r="D648" s="281"/>
      <c r="E648" s="281"/>
      <c r="F648" s="281"/>
      <c r="G648" s="281"/>
      <c r="H648" s="281"/>
      <c r="I648" s="281"/>
      <c r="J648" s="281"/>
      <c r="K648" s="281"/>
      <c r="L648" s="276"/>
      <c r="M648" s="276"/>
      <c r="N648" s="276"/>
      <c r="O648" s="281"/>
      <c r="P648" s="283"/>
      <c r="Q648" s="281"/>
      <c r="R648" s="281"/>
      <c r="S648" s="281"/>
      <c r="T648" s="281"/>
      <c r="U648" s="281"/>
      <c r="V648" s="281"/>
      <c r="W648" s="281"/>
      <c r="X648" s="281"/>
      <c r="Y648" s="281"/>
      <c r="Z648" s="281"/>
      <c r="AA648" s="281"/>
      <c r="AB648" s="281"/>
      <c r="AC648" s="281"/>
      <c r="AD648" s="281"/>
      <c r="AE648" s="281"/>
      <c r="AF648" s="281"/>
      <c r="AG648" s="281"/>
      <c r="AH648" s="281"/>
      <c r="AI648" s="281"/>
      <c r="AJ648" s="281"/>
      <c r="AK648" s="281"/>
      <c r="AL648" s="281"/>
      <c r="AM648" s="281"/>
      <c r="AN648" s="281"/>
    </row>
    <row r="649" spans="2:40" ht="15.75" customHeight="1" x14ac:dyDescent="0.25">
      <c r="B649" s="281"/>
      <c r="C649" s="281"/>
      <c r="D649" s="281"/>
      <c r="E649" s="281"/>
      <c r="F649" s="281"/>
      <c r="G649" s="281"/>
      <c r="H649" s="281"/>
      <c r="I649" s="281"/>
      <c r="J649" s="281"/>
      <c r="K649" s="281"/>
      <c r="L649" s="276"/>
      <c r="M649" s="276"/>
      <c r="N649" s="276"/>
      <c r="O649" s="281"/>
      <c r="P649" s="283"/>
      <c r="Q649" s="281"/>
      <c r="R649" s="281"/>
      <c r="S649" s="281"/>
      <c r="T649" s="281"/>
      <c r="U649" s="281"/>
      <c r="V649" s="281"/>
      <c r="W649" s="281"/>
      <c r="X649" s="281"/>
      <c r="Y649" s="281"/>
      <c r="Z649" s="281"/>
      <c r="AA649" s="281"/>
      <c r="AB649" s="281"/>
      <c r="AC649" s="281"/>
      <c r="AD649" s="281"/>
      <c r="AE649" s="281"/>
      <c r="AF649" s="281"/>
      <c r="AG649" s="281"/>
      <c r="AH649" s="281"/>
      <c r="AI649" s="281"/>
      <c r="AJ649" s="281"/>
      <c r="AK649" s="281"/>
      <c r="AL649" s="281"/>
      <c r="AM649" s="281"/>
      <c r="AN649" s="281"/>
    </row>
    <row r="650" spans="2:40" ht="15.75" customHeight="1" x14ac:dyDescent="0.25">
      <c r="B650" s="281"/>
      <c r="C650" s="281"/>
      <c r="D650" s="281"/>
      <c r="E650" s="281"/>
      <c r="F650" s="281"/>
      <c r="G650" s="281"/>
      <c r="H650" s="281"/>
      <c r="I650" s="281"/>
      <c r="J650" s="281"/>
      <c r="K650" s="281"/>
      <c r="L650" s="276"/>
      <c r="M650" s="276"/>
      <c r="N650" s="276"/>
      <c r="O650" s="281"/>
      <c r="P650" s="283"/>
      <c r="Q650" s="281"/>
      <c r="R650" s="281"/>
      <c r="S650" s="281"/>
      <c r="T650" s="281"/>
      <c r="U650" s="281"/>
      <c r="V650" s="281"/>
      <c r="W650" s="281"/>
      <c r="X650" s="281"/>
      <c r="Y650" s="281"/>
      <c r="Z650" s="281"/>
      <c r="AA650" s="281"/>
      <c r="AB650" s="281"/>
      <c r="AC650" s="281"/>
      <c r="AD650" s="281"/>
      <c r="AE650" s="281"/>
      <c r="AF650" s="281"/>
      <c r="AG650" s="281"/>
      <c r="AH650" s="281"/>
      <c r="AI650" s="281"/>
      <c r="AJ650" s="281"/>
      <c r="AK650" s="281"/>
      <c r="AL650" s="281"/>
      <c r="AM650" s="281"/>
      <c r="AN650" s="281"/>
    </row>
    <row r="651" spans="2:40" ht="15.75" customHeight="1" x14ac:dyDescent="0.25">
      <c r="B651" s="281"/>
      <c r="C651" s="281"/>
      <c r="D651" s="281"/>
      <c r="E651" s="281"/>
      <c r="F651" s="281"/>
      <c r="G651" s="281"/>
      <c r="H651" s="281"/>
      <c r="I651" s="281"/>
      <c r="J651" s="281"/>
      <c r="K651" s="281"/>
      <c r="L651" s="276"/>
      <c r="M651" s="276"/>
      <c r="N651" s="276"/>
      <c r="O651" s="281"/>
      <c r="P651" s="283"/>
      <c r="Q651" s="281"/>
      <c r="R651" s="281"/>
      <c r="S651" s="281"/>
      <c r="T651" s="281"/>
      <c r="U651" s="281"/>
      <c r="V651" s="281"/>
      <c r="W651" s="281"/>
      <c r="X651" s="281"/>
      <c r="Y651" s="281"/>
      <c r="Z651" s="281"/>
      <c r="AA651" s="281"/>
      <c r="AB651" s="281"/>
      <c r="AC651" s="281"/>
      <c r="AD651" s="281"/>
      <c r="AE651" s="281"/>
      <c r="AF651" s="281"/>
      <c r="AG651" s="281"/>
      <c r="AH651" s="281"/>
      <c r="AI651" s="281"/>
      <c r="AJ651" s="281"/>
      <c r="AK651" s="281"/>
      <c r="AL651" s="281"/>
      <c r="AM651" s="281"/>
      <c r="AN651" s="281"/>
    </row>
    <row r="652" spans="2:40" ht="15.75" customHeight="1" x14ac:dyDescent="0.25">
      <c r="B652" s="281"/>
      <c r="C652" s="281"/>
      <c r="D652" s="281"/>
      <c r="E652" s="281"/>
      <c r="F652" s="281"/>
      <c r="G652" s="281"/>
      <c r="H652" s="281"/>
      <c r="I652" s="281"/>
      <c r="J652" s="281"/>
      <c r="K652" s="281"/>
      <c r="L652" s="276"/>
      <c r="M652" s="276"/>
      <c r="N652" s="276"/>
      <c r="O652" s="281"/>
      <c r="P652" s="283"/>
      <c r="Q652" s="281"/>
      <c r="R652" s="281"/>
      <c r="S652" s="281"/>
      <c r="T652" s="281"/>
      <c r="U652" s="281"/>
      <c r="V652" s="281"/>
      <c r="W652" s="281"/>
      <c r="X652" s="281"/>
      <c r="Y652" s="281"/>
      <c r="Z652" s="281"/>
      <c r="AA652" s="281"/>
      <c r="AB652" s="281"/>
      <c r="AC652" s="281"/>
      <c r="AD652" s="281"/>
      <c r="AE652" s="281"/>
      <c r="AF652" s="281"/>
      <c r="AG652" s="281"/>
      <c r="AH652" s="281"/>
      <c r="AI652" s="281"/>
      <c r="AJ652" s="281"/>
      <c r="AK652" s="281"/>
      <c r="AL652" s="281"/>
      <c r="AM652" s="281"/>
      <c r="AN652" s="281"/>
    </row>
    <row r="653" spans="2:40" ht="15.75" customHeight="1" x14ac:dyDescent="0.25">
      <c r="B653" s="281"/>
      <c r="C653" s="281"/>
      <c r="D653" s="281"/>
      <c r="E653" s="281"/>
      <c r="F653" s="281"/>
      <c r="G653" s="281"/>
      <c r="H653" s="281"/>
      <c r="I653" s="281"/>
      <c r="J653" s="281"/>
      <c r="K653" s="281"/>
      <c r="L653" s="276"/>
      <c r="M653" s="276"/>
      <c r="N653" s="276"/>
      <c r="O653" s="281"/>
      <c r="P653" s="283"/>
      <c r="Q653" s="281"/>
      <c r="R653" s="281"/>
      <c r="S653" s="281"/>
      <c r="T653" s="281"/>
      <c r="U653" s="281"/>
      <c r="V653" s="281"/>
      <c r="W653" s="281"/>
      <c r="X653" s="281"/>
      <c r="Y653" s="281"/>
      <c r="Z653" s="281"/>
      <c r="AA653" s="281"/>
      <c r="AB653" s="281"/>
      <c r="AC653" s="281"/>
      <c r="AD653" s="281"/>
      <c r="AE653" s="281"/>
      <c r="AF653" s="281"/>
      <c r="AG653" s="281"/>
      <c r="AH653" s="281"/>
      <c r="AI653" s="281"/>
      <c r="AJ653" s="281"/>
      <c r="AK653" s="281"/>
      <c r="AL653" s="281"/>
      <c r="AM653" s="281"/>
      <c r="AN653" s="281"/>
    </row>
    <row r="654" spans="2:40" ht="15.75" customHeight="1" x14ac:dyDescent="0.25">
      <c r="B654" s="281"/>
      <c r="C654" s="281"/>
      <c r="D654" s="281"/>
      <c r="E654" s="281"/>
      <c r="F654" s="281"/>
      <c r="G654" s="281"/>
      <c r="H654" s="281"/>
      <c r="I654" s="281"/>
      <c r="J654" s="281"/>
      <c r="K654" s="281"/>
      <c r="L654" s="276"/>
      <c r="M654" s="276"/>
      <c r="N654" s="276"/>
      <c r="O654" s="281"/>
      <c r="P654" s="283"/>
      <c r="Q654" s="281"/>
      <c r="R654" s="281"/>
      <c r="S654" s="281"/>
      <c r="T654" s="281"/>
      <c r="U654" s="281"/>
      <c r="V654" s="281"/>
      <c r="W654" s="281"/>
      <c r="X654" s="281"/>
      <c r="Y654" s="281"/>
      <c r="Z654" s="281"/>
      <c r="AA654" s="281"/>
      <c r="AB654" s="281"/>
      <c r="AC654" s="281"/>
      <c r="AD654" s="281"/>
      <c r="AE654" s="281"/>
      <c r="AF654" s="281"/>
      <c r="AG654" s="281"/>
      <c r="AH654" s="281"/>
      <c r="AI654" s="281"/>
      <c r="AJ654" s="281"/>
      <c r="AK654" s="281"/>
      <c r="AL654" s="281"/>
      <c r="AM654" s="281"/>
      <c r="AN654" s="281"/>
    </row>
    <row r="655" spans="2:40" ht="15.75" customHeight="1" x14ac:dyDescent="0.25">
      <c r="B655" s="281"/>
      <c r="C655" s="281"/>
      <c r="D655" s="281"/>
      <c r="E655" s="281"/>
      <c r="F655" s="281"/>
      <c r="G655" s="281"/>
      <c r="H655" s="281"/>
      <c r="I655" s="281"/>
      <c r="J655" s="281"/>
      <c r="K655" s="281"/>
      <c r="L655" s="276"/>
      <c r="M655" s="276"/>
      <c r="N655" s="276"/>
      <c r="O655" s="281"/>
      <c r="P655" s="283"/>
      <c r="Q655" s="281"/>
      <c r="R655" s="281"/>
      <c r="S655" s="281"/>
      <c r="T655" s="281"/>
      <c r="U655" s="281"/>
      <c r="V655" s="281"/>
      <c r="W655" s="281"/>
      <c r="X655" s="281"/>
      <c r="Y655" s="281"/>
      <c r="Z655" s="281"/>
      <c r="AA655" s="281"/>
      <c r="AB655" s="281"/>
      <c r="AC655" s="281"/>
      <c r="AD655" s="281"/>
      <c r="AE655" s="281"/>
      <c r="AF655" s="281"/>
      <c r="AG655" s="281"/>
      <c r="AH655" s="281"/>
      <c r="AI655" s="281"/>
      <c r="AJ655" s="281"/>
      <c r="AK655" s="281"/>
      <c r="AL655" s="281"/>
      <c r="AM655" s="281"/>
      <c r="AN655" s="281"/>
    </row>
    <row r="656" spans="2:40" ht="15.75" customHeight="1" x14ac:dyDescent="0.25">
      <c r="B656" s="281"/>
      <c r="C656" s="281"/>
      <c r="D656" s="281"/>
      <c r="E656" s="281"/>
      <c r="F656" s="281"/>
      <c r="G656" s="281"/>
      <c r="H656" s="281"/>
      <c r="I656" s="281"/>
      <c r="J656" s="281"/>
      <c r="K656" s="281"/>
      <c r="L656" s="276"/>
      <c r="M656" s="276"/>
      <c r="N656" s="276"/>
      <c r="O656" s="281"/>
      <c r="P656" s="283"/>
      <c r="Q656" s="281"/>
      <c r="R656" s="281"/>
      <c r="S656" s="281"/>
      <c r="T656" s="281"/>
      <c r="U656" s="281"/>
      <c r="V656" s="281"/>
      <c r="W656" s="281"/>
      <c r="X656" s="281"/>
      <c r="Y656" s="281"/>
      <c r="Z656" s="281"/>
      <c r="AA656" s="281"/>
      <c r="AB656" s="281"/>
      <c r="AC656" s="281"/>
      <c r="AD656" s="281"/>
      <c r="AE656" s="281"/>
      <c r="AF656" s="281"/>
      <c r="AG656" s="281"/>
      <c r="AH656" s="281"/>
      <c r="AI656" s="281"/>
      <c r="AJ656" s="281"/>
      <c r="AK656" s="281"/>
      <c r="AL656" s="281"/>
      <c r="AM656" s="281"/>
      <c r="AN656" s="281"/>
    </row>
    <row r="657" spans="2:40" ht="15.75" customHeight="1" x14ac:dyDescent="0.25">
      <c r="B657" s="281"/>
      <c r="C657" s="281"/>
      <c r="D657" s="281"/>
      <c r="E657" s="281"/>
      <c r="F657" s="281"/>
      <c r="G657" s="281"/>
      <c r="H657" s="281"/>
      <c r="I657" s="281"/>
      <c r="J657" s="281"/>
      <c r="K657" s="281"/>
      <c r="L657" s="276"/>
      <c r="M657" s="276"/>
      <c r="N657" s="276"/>
      <c r="O657" s="281"/>
      <c r="P657" s="283"/>
      <c r="Q657" s="281"/>
      <c r="R657" s="281"/>
      <c r="S657" s="281"/>
      <c r="T657" s="281"/>
      <c r="U657" s="281"/>
      <c r="V657" s="281"/>
      <c r="W657" s="281"/>
      <c r="X657" s="281"/>
      <c r="Y657" s="281"/>
      <c r="Z657" s="281"/>
      <c r="AA657" s="281"/>
      <c r="AB657" s="281"/>
      <c r="AC657" s="281"/>
      <c r="AD657" s="281"/>
      <c r="AE657" s="281"/>
      <c r="AF657" s="281"/>
      <c r="AG657" s="281"/>
      <c r="AH657" s="281"/>
      <c r="AI657" s="281"/>
      <c r="AJ657" s="281"/>
      <c r="AK657" s="281"/>
      <c r="AL657" s="281"/>
      <c r="AM657" s="281"/>
      <c r="AN657" s="281"/>
    </row>
    <row r="658" spans="2:40" ht="15.75" customHeight="1" x14ac:dyDescent="0.25">
      <c r="B658" s="281"/>
      <c r="C658" s="281"/>
      <c r="D658" s="281"/>
      <c r="E658" s="281"/>
      <c r="F658" s="281"/>
      <c r="G658" s="281"/>
      <c r="H658" s="281"/>
      <c r="I658" s="281"/>
      <c r="J658" s="281"/>
      <c r="K658" s="281"/>
      <c r="L658" s="276"/>
      <c r="M658" s="276"/>
      <c r="N658" s="276"/>
      <c r="O658" s="281"/>
      <c r="P658" s="283"/>
      <c r="Q658" s="281"/>
      <c r="R658" s="281"/>
      <c r="S658" s="281"/>
      <c r="T658" s="281"/>
      <c r="U658" s="281"/>
      <c r="V658" s="281"/>
      <c r="W658" s="281"/>
      <c r="X658" s="281"/>
      <c r="Y658" s="281"/>
      <c r="Z658" s="281"/>
      <c r="AA658" s="281"/>
      <c r="AB658" s="281"/>
      <c r="AC658" s="281"/>
      <c r="AD658" s="281"/>
      <c r="AE658" s="281"/>
      <c r="AF658" s="281"/>
      <c r="AG658" s="281"/>
      <c r="AH658" s="281"/>
      <c r="AI658" s="281"/>
      <c r="AJ658" s="281"/>
      <c r="AK658" s="281"/>
      <c r="AL658" s="281"/>
      <c r="AM658" s="281"/>
      <c r="AN658" s="281"/>
    </row>
    <row r="659" spans="2:40" ht="15.75" customHeight="1" x14ac:dyDescent="0.25">
      <c r="B659" s="281"/>
      <c r="C659" s="281"/>
      <c r="D659" s="281"/>
      <c r="E659" s="281"/>
      <c r="F659" s="281"/>
      <c r="G659" s="281"/>
      <c r="H659" s="281"/>
      <c r="I659" s="281"/>
      <c r="J659" s="281"/>
      <c r="K659" s="281"/>
      <c r="L659" s="276"/>
      <c r="M659" s="276"/>
      <c r="N659" s="276"/>
      <c r="O659" s="281"/>
      <c r="P659" s="283"/>
      <c r="Q659" s="281"/>
      <c r="R659" s="281"/>
      <c r="S659" s="281"/>
      <c r="T659" s="281"/>
      <c r="U659" s="281"/>
      <c r="V659" s="281"/>
      <c r="W659" s="281"/>
      <c r="X659" s="281"/>
      <c r="Y659" s="281"/>
      <c r="Z659" s="281"/>
      <c r="AA659" s="281"/>
      <c r="AB659" s="281"/>
      <c r="AC659" s="281"/>
      <c r="AD659" s="281"/>
      <c r="AE659" s="281"/>
      <c r="AF659" s="281"/>
      <c r="AG659" s="281"/>
      <c r="AH659" s="281"/>
      <c r="AI659" s="281"/>
      <c r="AJ659" s="281"/>
      <c r="AK659" s="281"/>
      <c r="AL659" s="281"/>
      <c r="AM659" s="281"/>
      <c r="AN659" s="281"/>
    </row>
    <row r="660" spans="2:40" ht="15.75" customHeight="1" x14ac:dyDescent="0.25">
      <c r="B660" s="281"/>
      <c r="C660" s="281"/>
      <c r="D660" s="281"/>
      <c r="E660" s="281"/>
      <c r="F660" s="281"/>
      <c r="G660" s="281"/>
      <c r="H660" s="281"/>
      <c r="I660" s="281"/>
      <c r="J660" s="281"/>
      <c r="K660" s="281"/>
      <c r="L660" s="276"/>
      <c r="M660" s="276"/>
      <c r="N660" s="276"/>
      <c r="O660" s="281"/>
      <c r="P660" s="283"/>
      <c r="Q660" s="281"/>
      <c r="R660" s="281"/>
      <c r="S660" s="281"/>
      <c r="T660" s="281"/>
      <c r="U660" s="281"/>
      <c r="V660" s="281"/>
      <c r="W660" s="281"/>
      <c r="X660" s="281"/>
      <c r="Y660" s="281"/>
      <c r="Z660" s="281"/>
      <c r="AA660" s="281"/>
      <c r="AB660" s="281"/>
      <c r="AC660" s="281"/>
      <c r="AD660" s="281"/>
      <c r="AE660" s="281"/>
      <c r="AF660" s="281"/>
      <c r="AG660" s="281"/>
      <c r="AH660" s="281"/>
      <c r="AI660" s="281"/>
      <c r="AJ660" s="281"/>
      <c r="AK660" s="281"/>
      <c r="AL660" s="281"/>
      <c r="AM660" s="281"/>
      <c r="AN660" s="281"/>
    </row>
    <row r="661" spans="2:40" ht="15.75" customHeight="1" x14ac:dyDescent="0.25">
      <c r="B661" s="281"/>
      <c r="C661" s="281"/>
      <c r="D661" s="281"/>
      <c r="E661" s="281"/>
      <c r="F661" s="281"/>
      <c r="G661" s="281"/>
      <c r="H661" s="281"/>
      <c r="I661" s="281"/>
      <c r="J661" s="281"/>
      <c r="K661" s="281"/>
      <c r="L661" s="276"/>
      <c r="M661" s="276"/>
      <c r="N661" s="276"/>
      <c r="O661" s="281"/>
      <c r="P661" s="283"/>
      <c r="Q661" s="281"/>
      <c r="R661" s="281"/>
      <c r="S661" s="281"/>
      <c r="T661" s="281"/>
      <c r="U661" s="281"/>
      <c r="V661" s="281"/>
      <c r="W661" s="281"/>
      <c r="X661" s="281"/>
      <c r="Y661" s="281"/>
      <c r="Z661" s="281"/>
      <c r="AA661" s="281"/>
      <c r="AB661" s="281"/>
      <c r="AC661" s="281"/>
      <c r="AD661" s="281"/>
      <c r="AE661" s="281"/>
      <c r="AF661" s="281"/>
      <c r="AG661" s="281"/>
      <c r="AH661" s="281"/>
      <c r="AI661" s="281"/>
      <c r="AJ661" s="281"/>
      <c r="AK661" s="281"/>
      <c r="AL661" s="281"/>
      <c r="AM661" s="281"/>
      <c r="AN661" s="281"/>
    </row>
    <row r="662" spans="2:40" ht="15.75" customHeight="1" x14ac:dyDescent="0.25">
      <c r="B662" s="281"/>
      <c r="C662" s="281"/>
      <c r="D662" s="281"/>
      <c r="E662" s="281"/>
      <c r="F662" s="281"/>
      <c r="G662" s="281"/>
      <c r="H662" s="281"/>
      <c r="I662" s="281"/>
      <c r="J662" s="281"/>
      <c r="K662" s="281"/>
      <c r="L662" s="276"/>
      <c r="M662" s="276"/>
      <c r="N662" s="276"/>
      <c r="O662" s="281"/>
      <c r="P662" s="283"/>
      <c r="Q662" s="281"/>
      <c r="R662" s="281"/>
      <c r="S662" s="281"/>
      <c r="T662" s="281"/>
      <c r="U662" s="281"/>
      <c r="V662" s="281"/>
      <c r="W662" s="281"/>
      <c r="X662" s="281"/>
      <c r="Y662" s="281"/>
      <c r="Z662" s="281"/>
      <c r="AA662" s="281"/>
      <c r="AB662" s="281"/>
      <c r="AC662" s="281"/>
      <c r="AD662" s="281"/>
      <c r="AE662" s="281"/>
      <c r="AF662" s="281"/>
      <c r="AG662" s="281"/>
      <c r="AH662" s="281"/>
      <c r="AI662" s="281"/>
      <c r="AJ662" s="281"/>
      <c r="AK662" s="281"/>
      <c r="AL662" s="281"/>
      <c r="AM662" s="281"/>
      <c r="AN662" s="281"/>
    </row>
    <row r="663" spans="2:40" ht="15.75" customHeight="1" x14ac:dyDescent="0.25">
      <c r="B663" s="281"/>
      <c r="C663" s="281"/>
      <c r="D663" s="281"/>
      <c r="E663" s="281"/>
      <c r="F663" s="281"/>
      <c r="G663" s="281"/>
      <c r="H663" s="281"/>
      <c r="I663" s="281"/>
      <c r="J663" s="281"/>
      <c r="K663" s="281"/>
      <c r="L663" s="276"/>
      <c r="M663" s="276"/>
      <c r="N663" s="276"/>
      <c r="O663" s="281"/>
      <c r="P663" s="283"/>
      <c r="Q663" s="281"/>
      <c r="R663" s="281"/>
      <c r="S663" s="281"/>
      <c r="T663" s="281"/>
      <c r="U663" s="281"/>
      <c r="V663" s="281"/>
      <c r="W663" s="281"/>
      <c r="X663" s="281"/>
      <c r="Y663" s="281"/>
      <c r="Z663" s="281"/>
      <c r="AA663" s="281"/>
      <c r="AB663" s="281"/>
      <c r="AC663" s="281"/>
      <c r="AD663" s="281"/>
      <c r="AE663" s="281"/>
      <c r="AF663" s="281"/>
      <c r="AG663" s="281"/>
      <c r="AH663" s="281"/>
      <c r="AI663" s="281"/>
      <c r="AJ663" s="281"/>
      <c r="AK663" s="281"/>
      <c r="AL663" s="281"/>
      <c r="AM663" s="281"/>
      <c r="AN663" s="281"/>
    </row>
    <row r="664" spans="2:40" ht="15.75" customHeight="1" x14ac:dyDescent="0.25">
      <c r="B664" s="281"/>
      <c r="C664" s="281"/>
      <c r="D664" s="281"/>
      <c r="E664" s="281"/>
      <c r="F664" s="281"/>
      <c r="G664" s="281"/>
      <c r="H664" s="281"/>
      <c r="I664" s="281"/>
      <c r="J664" s="281"/>
      <c r="K664" s="281"/>
      <c r="L664" s="276"/>
      <c r="M664" s="276"/>
      <c r="N664" s="276"/>
      <c r="O664" s="281"/>
      <c r="P664" s="283"/>
      <c r="Q664" s="281"/>
      <c r="R664" s="281"/>
      <c r="S664" s="281"/>
      <c r="T664" s="281"/>
      <c r="U664" s="281"/>
      <c r="V664" s="281"/>
      <c r="W664" s="281"/>
      <c r="X664" s="281"/>
      <c r="Y664" s="281"/>
      <c r="Z664" s="281"/>
      <c r="AA664" s="281"/>
      <c r="AB664" s="281"/>
      <c r="AC664" s="281"/>
      <c r="AD664" s="281"/>
      <c r="AE664" s="281"/>
      <c r="AF664" s="281"/>
      <c r="AG664" s="281"/>
      <c r="AH664" s="281"/>
      <c r="AI664" s="281"/>
      <c r="AJ664" s="281"/>
      <c r="AK664" s="281"/>
      <c r="AL664" s="281"/>
      <c r="AM664" s="281"/>
      <c r="AN664" s="281"/>
    </row>
    <row r="665" spans="2:40" ht="15.75" customHeight="1" x14ac:dyDescent="0.25">
      <c r="B665" s="281"/>
      <c r="C665" s="281"/>
      <c r="D665" s="281"/>
      <c r="E665" s="281"/>
      <c r="F665" s="281"/>
      <c r="G665" s="281"/>
      <c r="H665" s="281"/>
      <c r="I665" s="281"/>
      <c r="J665" s="281"/>
      <c r="K665" s="281"/>
      <c r="L665" s="276"/>
      <c r="M665" s="276"/>
      <c r="N665" s="276"/>
      <c r="O665" s="281"/>
      <c r="P665" s="283"/>
      <c r="Q665" s="281"/>
      <c r="R665" s="281"/>
      <c r="S665" s="281"/>
      <c r="T665" s="281"/>
      <c r="U665" s="281"/>
      <c r="V665" s="281"/>
      <c r="W665" s="281"/>
      <c r="X665" s="281"/>
      <c r="Y665" s="281"/>
      <c r="Z665" s="281"/>
      <c r="AA665" s="281"/>
      <c r="AB665" s="281"/>
      <c r="AC665" s="281"/>
      <c r="AD665" s="281"/>
      <c r="AE665" s="281"/>
      <c r="AF665" s="281"/>
      <c r="AG665" s="281"/>
      <c r="AH665" s="281"/>
      <c r="AI665" s="281"/>
      <c r="AJ665" s="281"/>
      <c r="AK665" s="281"/>
      <c r="AL665" s="281"/>
      <c r="AM665" s="281"/>
      <c r="AN665" s="281"/>
    </row>
    <row r="666" spans="2:40" ht="15.75" customHeight="1" x14ac:dyDescent="0.25">
      <c r="B666" s="281"/>
      <c r="C666" s="281"/>
      <c r="D666" s="281"/>
      <c r="E666" s="281"/>
      <c r="F666" s="281"/>
      <c r="G666" s="281"/>
      <c r="H666" s="281"/>
      <c r="I666" s="281"/>
      <c r="J666" s="281"/>
      <c r="K666" s="281"/>
      <c r="L666" s="276"/>
      <c r="M666" s="276"/>
      <c r="N666" s="276"/>
      <c r="O666" s="281"/>
      <c r="P666" s="283"/>
      <c r="Q666" s="281"/>
      <c r="R666" s="281"/>
      <c r="S666" s="281"/>
      <c r="T666" s="281"/>
      <c r="U666" s="281"/>
      <c r="V666" s="281"/>
      <c r="W666" s="281"/>
      <c r="X666" s="281"/>
      <c r="Y666" s="281"/>
      <c r="Z666" s="281"/>
      <c r="AA666" s="281"/>
      <c r="AB666" s="281"/>
      <c r="AC666" s="281"/>
      <c r="AD666" s="281"/>
      <c r="AE666" s="281"/>
      <c r="AF666" s="281"/>
      <c r="AG666" s="281"/>
      <c r="AH666" s="281"/>
      <c r="AI666" s="281"/>
      <c r="AJ666" s="281"/>
      <c r="AK666" s="281"/>
      <c r="AL666" s="281"/>
      <c r="AM666" s="281"/>
      <c r="AN666" s="281"/>
    </row>
    <row r="667" spans="2:40" ht="15.75" customHeight="1" x14ac:dyDescent="0.25">
      <c r="B667" s="281"/>
      <c r="C667" s="281"/>
      <c r="D667" s="281"/>
      <c r="E667" s="281"/>
      <c r="F667" s="281"/>
      <c r="G667" s="281"/>
      <c r="H667" s="281"/>
      <c r="I667" s="281"/>
      <c r="J667" s="281"/>
      <c r="K667" s="281"/>
      <c r="L667" s="276"/>
      <c r="M667" s="276"/>
      <c r="N667" s="276"/>
      <c r="O667" s="281"/>
      <c r="P667" s="283"/>
      <c r="Q667" s="281"/>
      <c r="R667" s="281"/>
      <c r="S667" s="281"/>
      <c r="T667" s="281"/>
      <c r="U667" s="281"/>
      <c r="V667" s="281"/>
      <c r="W667" s="281"/>
      <c r="X667" s="281"/>
      <c r="Y667" s="281"/>
      <c r="Z667" s="281"/>
      <c r="AA667" s="281"/>
      <c r="AB667" s="281"/>
      <c r="AC667" s="281"/>
      <c r="AD667" s="281"/>
      <c r="AE667" s="281"/>
      <c r="AF667" s="281"/>
      <c r="AG667" s="281"/>
      <c r="AH667" s="281"/>
      <c r="AI667" s="281"/>
      <c r="AJ667" s="281"/>
      <c r="AK667" s="281"/>
      <c r="AL667" s="281"/>
      <c r="AM667" s="281"/>
      <c r="AN667" s="281"/>
    </row>
    <row r="668" spans="2:40" ht="15.75" customHeight="1" x14ac:dyDescent="0.25">
      <c r="B668" s="281"/>
      <c r="C668" s="281"/>
      <c r="D668" s="281"/>
      <c r="E668" s="281"/>
      <c r="F668" s="281"/>
      <c r="G668" s="281"/>
      <c r="H668" s="281"/>
      <c r="I668" s="281"/>
      <c r="J668" s="281"/>
      <c r="K668" s="281"/>
      <c r="L668" s="276"/>
      <c r="M668" s="276"/>
      <c r="N668" s="276"/>
      <c r="O668" s="281"/>
      <c r="P668" s="283"/>
      <c r="Q668" s="281"/>
      <c r="R668" s="281"/>
      <c r="S668" s="281"/>
      <c r="T668" s="281"/>
      <c r="U668" s="281"/>
      <c r="V668" s="281"/>
      <c r="W668" s="281"/>
      <c r="X668" s="281"/>
      <c r="Y668" s="281"/>
      <c r="Z668" s="281"/>
      <c r="AA668" s="281"/>
      <c r="AB668" s="281"/>
      <c r="AC668" s="281"/>
      <c r="AD668" s="281"/>
      <c r="AE668" s="281"/>
      <c r="AF668" s="281"/>
      <c r="AG668" s="281"/>
      <c r="AH668" s="281"/>
      <c r="AI668" s="281"/>
      <c r="AJ668" s="281"/>
      <c r="AK668" s="281"/>
      <c r="AL668" s="281"/>
      <c r="AM668" s="281"/>
      <c r="AN668" s="281"/>
    </row>
    <row r="669" spans="2:40" ht="15.75" customHeight="1" x14ac:dyDescent="0.25">
      <c r="B669" s="281"/>
      <c r="C669" s="281"/>
      <c r="D669" s="281"/>
      <c r="E669" s="281"/>
      <c r="F669" s="281"/>
      <c r="G669" s="281"/>
      <c r="H669" s="281"/>
      <c r="I669" s="281"/>
      <c r="J669" s="281"/>
      <c r="K669" s="281"/>
      <c r="L669" s="276"/>
      <c r="M669" s="276"/>
      <c r="N669" s="276"/>
      <c r="O669" s="281"/>
      <c r="P669" s="283"/>
      <c r="Q669" s="281"/>
      <c r="R669" s="281"/>
      <c r="S669" s="281"/>
      <c r="T669" s="281"/>
      <c r="U669" s="281"/>
      <c r="V669" s="281"/>
      <c r="W669" s="281"/>
      <c r="X669" s="281"/>
      <c r="Y669" s="281"/>
      <c r="Z669" s="281"/>
      <c r="AA669" s="281"/>
      <c r="AB669" s="281"/>
      <c r="AC669" s="281"/>
      <c r="AD669" s="281"/>
      <c r="AE669" s="281"/>
      <c r="AF669" s="281"/>
      <c r="AG669" s="281"/>
      <c r="AH669" s="281"/>
      <c r="AI669" s="281"/>
      <c r="AJ669" s="281"/>
      <c r="AK669" s="281"/>
      <c r="AL669" s="281"/>
      <c r="AM669" s="281"/>
      <c r="AN669" s="281"/>
    </row>
    <row r="670" spans="2:40" ht="15.75" customHeight="1" x14ac:dyDescent="0.25">
      <c r="B670" s="281"/>
      <c r="C670" s="281"/>
      <c r="D670" s="281"/>
      <c r="E670" s="281"/>
      <c r="F670" s="281"/>
      <c r="G670" s="281"/>
      <c r="H670" s="281"/>
      <c r="I670" s="281"/>
      <c r="J670" s="281"/>
      <c r="K670" s="281"/>
      <c r="L670" s="276"/>
      <c r="M670" s="276"/>
      <c r="N670" s="276"/>
      <c r="O670" s="281"/>
      <c r="P670" s="283"/>
      <c r="Q670" s="281"/>
      <c r="R670" s="281"/>
      <c r="S670" s="281"/>
      <c r="T670" s="281"/>
      <c r="U670" s="281"/>
      <c r="V670" s="281"/>
      <c r="W670" s="281"/>
      <c r="X670" s="281"/>
      <c r="Y670" s="281"/>
      <c r="Z670" s="281"/>
      <c r="AA670" s="281"/>
      <c r="AB670" s="281"/>
      <c r="AC670" s="281"/>
      <c r="AD670" s="281"/>
      <c r="AE670" s="281"/>
      <c r="AF670" s="281"/>
      <c r="AG670" s="281"/>
      <c r="AH670" s="281"/>
      <c r="AI670" s="281"/>
      <c r="AJ670" s="281"/>
      <c r="AK670" s="281"/>
      <c r="AL670" s="281"/>
      <c r="AM670" s="281"/>
      <c r="AN670" s="281"/>
    </row>
    <row r="671" spans="2:40" ht="15.75" customHeight="1" x14ac:dyDescent="0.25">
      <c r="B671" s="281"/>
      <c r="C671" s="281"/>
      <c r="D671" s="281"/>
      <c r="E671" s="281"/>
      <c r="F671" s="281"/>
      <c r="G671" s="281"/>
      <c r="H671" s="281"/>
      <c r="I671" s="281"/>
      <c r="J671" s="281"/>
      <c r="K671" s="281"/>
      <c r="L671" s="276"/>
      <c r="M671" s="276"/>
      <c r="N671" s="276"/>
      <c r="O671" s="281"/>
      <c r="P671" s="283"/>
      <c r="Q671" s="281"/>
      <c r="R671" s="281"/>
      <c r="S671" s="281"/>
      <c r="T671" s="281"/>
      <c r="U671" s="281"/>
      <c r="V671" s="281"/>
      <c r="W671" s="281"/>
      <c r="X671" s="281"/>
      <c r="Y671" s="281"/>
      <c r="Z671" s="281"/>
      <c r="AA671" s="281"/>
      <c r="AB671" s="281"/>
      <c r="AC671" s="281"/>
      <c r="AD671" s="281"/>
      <c r="AE671" s="281"/>
      <c r="AF671" s="281"/>
      <c r="AG671" s="281"/>
      <c r="AH671" s="281"/>
      <c r="AI671" s="281"/>
      <c r="AJ671" s="281"/>
      <c r="AK671" s="281"/>
      <c r="AL671" s="281"/>
      <c r="AM671" s="281"/>
      <c r="AN671" s="281"/>
    </row>
    <row r="672" spans="2:40" ht="15.75" customHeight="1" x14ac:dyDescent="0.25">
      <c r="B672" s="281"/>
      <c r="C672" s="281"/>
      <c r="D672" s="281"/>
      <c r="E672" s="281"/>
      <c r="F672" s="281"/>
      <c r="G672" s="281"/>
      <c r="H672" s="281"/>
      <c r="I672" s="281"/>
      <c r="J672" s="281"/>
      <c r="K672" s="281"/>
      <c r="L672" s="276"/>
      <c r="M672" s="276"/>
      <c r="N672" s="276"/>
      <c r="O672" s="281"/>
      <c r="P672" s="283"/>
      <c r="Q672" s="281"/>
      <c r="R672" s="281"/>
      <c r="S672" s="281"/>
      <c r="T672" s="281"/>
      <c r="U672" s="281"/>
      <c r="V672" s="281"/>
      <c r="W672" s="281"/>
      <c r="X672" s="281"/>
      <c r="Y672" s="281"/>
      <c r="Z672" s="281"/>
      <c r="AA672" s="281"/>
      <c r="AB672" s="281"/>
      <c r="AC672" s="281"/>
      <c r="AD672" s="281"/>
      <c r="AE672" s="281"/>
      <c r="AF672" s="281"/>
      <c r="AG672" s="281"/>
      <c r="AH672" s="281"/>
      <c r="AI672" s="281"/>
      <c r="AJ672" s="281"/>
      <c r="AK672" s="281"/>
      <c r="AL672" s="281"/>
      <c r="AM672" s="281"/>
      <c r="AN672" s="281"/>
    </row>
    <row r="673" spans="2:40" ht="15.75" customHeight="1" x14ac:dyDescent="0.25">
      <c r="B673" s="281"/>
      <c r="C673" s="281"/>
      <c r="D673" s="281"/>
      <c r="E673" s="281"/>
      <c r="F673" s="281"/>
      <c r="G673" s="281"/>
      <c r="H673" s="281"/>
      <c r="I673" s="281"/>
      <c r="J673" s="281"/>
      <c r="K673" s="281"/>
      <c r="L673" s="276"/>
      <c r="M673" s="276"/>
      <c r="N673" s="276"/>
      <c r="O673" s="281"/>
      <c r="P673" s="283"/>
      <c r="Q673" s="281"/>
      <c r="R673" s="281"/>
      <c r="S673" s="281"/>
      <c r="T673" s="281"/>
      <c r="U673" s="281"/>
      <c r="V673" s="281"/>
      <c r="W673" s="281"/>
      <c r="X673" s="281"/>
      <c r="Y673" s="281"/>
      <c r="Z673" s="281"/>
      <c r="AA673" s="281"/>
      <c r="AB673" s="281"/>
      <c r="AC673" s="281"/>
      <c r="AD673" s="281"/>
      <c r="AE673" s="281"/>
      <c r="AF673" s="281"/>
      <c r="AG673" s="281"/>
      <c r="AH673" s="281"/>
      <c r="AI673" s="281"/>
      <c r="AJ673" s="281"/>
      <c r="AK673" s="281"/>
      <c r="AL673" s="281"/>
      <c r="AM673" s="281"/>
      <c r="AN673" s="281"/>
    </row>
    <row r="674" spans="2:40" ht="15.75" customHeight="1" x14ac:dyDescent="0.25">
      <c r="B674" s="281"/>
      <c r="C674" s="281"/>
      <c r="D674" s="281"/>
      <c r="E674" s="281"/>
      <c r="F674" s="281"/>
      <c r="G674" s="281"/>
      <c r="H674" s="281"/>
      <c r="I674" s="281"/>
      <c r="J674" s="281"/>
      <c r="K674" s="281"/>
      <c r="L674" s="276"/>
      <c r="M674" s="276"/>
      <c r="N674" s="276"/>
      <c r="O674" s="281"/>
      <c r="P674" s="283"/>
      <c r="Q674" s="281"/>
      <c r="R674" s="281"/>
      <c r="S674" s="281"/>
      <c r="T674" s="281"/>
      <c r="U674" s="281"/>
      <c r="V674" s="281"/>
      <c r="W674" s="281"/>
      <c r="X674" s="281"/>
      <c r="Y674" s="281"/>
      <c r="Z674" s="281"/>
      <c r="AA674" s="281"/>
      <c r="AB674" s="281"/>
      <c r="AC674" s="281"/>
      <c r="AD674" s="281"/>
      <c r="AE674" s="281"/>
      <c r="AF674" s="281"/>
      <c r="AG674" s="281"/>
      <c r="AH674" s="281"/>
      <c r="AI674" s="281"/>
      <c r="AJ674" s="281"/>
      <c r="AK674" s="281"/>
      <c r="AL674" s="281"/>
      <c r="AM674" s="281"/>
      <c r="AN674" s="281"/>
    </row>
    <row r="675" spans="2:40" ht="15.75" customHeight="1" x14ac:dyDescent="0.25">
      <c r="B675" s="281"/>
      <c r="C675" s="281"/>
      <c r="D675" s="281"/>
      <c r="E675" s="281"/>
      <c r="F675" s="281"/>
      <c r="G675" s="281"/>
      <c r="H675" s="281"/>
      <c r="I675" s="281"/>
      <c r="J675" s="281"/>
      <c r="K675" s="281"/>
      <c r="L675" s="276"/>
      <c r="M675" s="276"/>
      <c r="N675" s="276"/>
      <c r="O675" s="281"/>
      <c r="P675" s="283"/>
      <c r="Q675" s="281"/>
      <c r="R675" s="281"/>
      <c r="S675" s="281"/>
      <c r="T675" s="281"/>
      <c r="U675" s="281"/>
      <c r="V675" s="281"/>
      <c r="W675" s="281"/>
      <c r="X675" s="281"/>
      <c r="Y675" s="281"/>
      <c r="Z675" s="281"/>
      <c r="AA675" s="281"/>
      <c r="AB675" s="281"/>
      <c r="AC675" s="281"/>
      <c r="AD675" s="281"/>
      <c r="AE675" s="281"/>
      <c r="AF675" s="281"/>
      <c r="AG675" s="281"/>
      <c r="AH675" s="281"/>
      <c r="AI675" s="281"/>
      <c r="AJ675" s="281"/>
      <c r="AK675" s="281"/>
      <c r="AL675" s="281"/>
      <c r="AM675" s="281"/>
      <c r="AN675" s="281"/>
    </row>
    <row r="676" spans="2:40" ht="15.75" customHeight="1" x14ac:dyDescent="0.25">
      <c r="B676" s="281"/>
      <c r="C676" s="281"/>
      <c r="D676" s="281"/>
      <c r="E676" s="281"/>
      <c r="F676" s="281"/>
      <c r="G676" s="281"/>
      <c r="H676" s="281"/>
      <c r="I676" s="281"/>
      <c r="J676" s="281"/>
      <c r="K676" s="281"/>
      <c r="L676" s="276"/>
      <c r="M676" s="276"/>
      <c r="N676" s="276"/>
      <c r="O676" s="281"/>
      <c r="P676" s="283"/>
      <c r="Q676" s="281"/>
      <c r="R676" s="281"/>
      <c r="S676" s="281"/>
      <c r="T676" s="281"/>
      <c r="U676" s="281"/>
      <c r="V676" s="281"/>
      <c r="W676" s="281"/>
      <c r="X676" s="281"/>
      <c r="Y676" s="281"/>
      <c r="Z676" s="281"/>
      <c r="AA676" s="281"/>
      <c r="AB676" s="281"/>
      <c r="AC676" s="281"/>
      <c r="AD676" s="281"/>
      <c r="AE676" s="281"/>
      <c r="AF676" s="281"/>
      <c r="AG676" s="281"/>
      <c r="AH676" s="281"/>
      <c r="AI676" s="281"/>
      <c r="AJ676" s="281"/>
      <c r="AK676" s="281"/>
      <c r="AL676" s="281"/>
      <c r="AM676" s="281"/>
      <c r="AN676" s="281"/>
    </row>
    <row r="677" spans="2:40" ht="15.75" customHeight="1" x14ac:dyDescent="0.25">
      <c r="B677" s="281"/>
      <c r="C677" s="281"/>
      <c r="D677" s="281"/>
      <c r="E677" s="281"/>
      <c r="F677" s="281"/>
      <c r="G677" s="281"/>
      <c r="H677" s="281"/>
      <c r="I677" s="281"/>
      <c r="J677" s="281"/>
      <c r="K677" s="281"/>
      <c r="L677" s="276"/>
      <c r="M677" s="276"/>
      <c r="N677" s="276"/>
      <c r="O677" s="281"/>
      <c r="P677" s="283"/>
      <c r="Q677" s="281"/>
      <c r="R677" s="281"/>
      <c r="S677" s="281"/>
      <c r="T677" s="281"/>
      <c r="U677" s="281"/>
      <c r="V677" s="281"/>
      <c r="W677" s="281"/>
      <c r="X677" s="281"/>
      <c r="Y677" s="281"/>
      <c r="Z677" s="281"/>
      <c r="AA677" s="281"/>
      <c r="AB677" s="281"/>
      <c r="AC677" s="281"/>
      <c r="AD677" s="281"/>
      <c r="AE677" s="281"/>
      <c r="AF677" s="281"/>
      <c r="AG677" s="281"/>
      <c r="AH677" s="281"/>
      <c r="AI677" s="281"/>
      <c r="AJ677" s="281"/>
      <c r="AK677" s="281"/>
      <c r="AL677" s="281"/>
      <c r="AM677" s="281"/>
      <c r="AN677" s="281"/>
    </row>
    <row r="678" spans="2:40" ht="15.75" customHeight="1" x14ac:dyDescent="0.25">
      <c r="B678" s="281"/>
      <c r="C678" s="281"/>
      <c r="D678" s="281"/>
      <c r="E678" s="281"/>
      <c r="F678" s="281"/>
      <c r="G678" s="281"/>
      <c r="H678" s="281"/>
      <c r="I678" s="281"/>
      <c r="J678" s="281"/>
      <c r="K678" s="281"/>
      <c r="L678" s="276"/>
      <c r="M678" s="276"/>
      <c r="N678" s="276"/>
      <c r="O678" s="281"/>
      <c r="P678" s="283"/>
      <c r="Q678" s="281"/>
      <c r="R678" s="281"/>
      <c r="S678" s="281"/>
      <c r="T678" s="281"/>
      <c r="U678" s="281"/>
      <c r="V678" s="281"/>
      <c r="W678" s="281"/>
      <c r="X678" s="281"/>
      <c r="Y678" s="281"/>
      <c r="Z678" s="281"/>
      <c r="AA678" s="281"/>
      <c r="AB678" s="281"/>
      <c r="AC678" s="281"/>
      <c r="AD678" s="281"/>
      <c r="AE678" s="281"/>
      <c r="AF678" s="281"/>
      <c r="AG678" s="281"/>
      <c r="AH678" s="281"/>
      <c r="AI678" s="281"/>
      <c r="AJ678" s="281"/>
      <c r="AK678" s="281"/>
      <c r="AL678" s="281"/>
      <c r="AM678" s="281"/>
      <c r="AN678" s="281"/>
    </row>
    <row r="679" spans="2:40" ht="15.75" customHeight="1" x14ac:dyDescent="0.25">
      <c r="B679" s="281"/>
      <c r="C679" s="281"/>
      <c r="D679" s="281"/>
      <c r="E679" s="281"/>
      <c r="F679" s="281"/>
      <c r="G679" s="281"/>
      <c r="H679" s="281"/>
      <c r="I679" s="281"/>
      <c r="J679" s="281"/>
      <c r="K679" s="281"/>
      <c r="L679" s="276"/>
      <c r="M679" s="276"/>
      <c r="N679" s="276"/>
      <c r="O679" s="281"/>
      <c r="P679" s="283"/>
      <c r="Q679" s="281"/>
      <c r="R679" s="281"/>
      <c r="S679" s="281"/>
      <c r="T679" s="281"/>
      <c r="U679" s="281"/>
      <c r="V679" s="281"/>
      <c r="W679" s="281"/>
      <c r="X679" s="281"/>
      <c r="Y679" s="281"/>
      <c r="Z679" s="281"/>
      <c r="AA679" s="281"/>
      <c r="AB679" s="281"/>
      <c r="AC679" s="281"/>
      <c r="AD679" s="281"/>
      <c r="AE679" s="281"/>
      <c r="AF679" s="281"/>
      <c r="AG679" s="281"/>
      <c r="AH679" s="281"/>
      <c r="AI679" s="281"/>
      <c r="AJ679" s="281"/>
      <c r="AK679" s="281"/>
      <c r="AL679" s="281"/>
      <c r="AM679" s="281"/>
      <c r="AN679" s="281"/>
    </row>
    <row r="680" spans="2:40" ht="15.75" customHeight="1" x14ac:dyDescent="0.25">
      <c r="B680" s="281"/>
      <c r="C680" s="281"/>
      <c r="D680" s="281"/>
      <c r="E680" s="281"/>
      <c r="F680" s="281"/>
      <c r="G680" s="281"/>
      <c r="H680" s="281"/>
      <c r="I680" s="281"/>
      <c r="J680" s="281"/>
      <c r="K680" s="281"/>
      <c r="L680" s="276"/>
      <c r="M680" s="276"/>
      <c r="N680" s="276"/>
      <c r="O680" s="281"/>
      <c r="P680" s="283"/>
      <c r="Q680" s="281"/>
      <c r="R680" s="281"/>
      <c r="S680" s="281"/>
      <c r="T680" s="281"/>
      <c r="U680" s="281"/>
      <c r="V680" s="281"/>
      <c r="W680" s="281"/>
      <c r="X680" s="281"/>
      <c r="Y680" s="281"/>
      <c r="Z680" s="281"/>
      <c r="AA680" s="281"/>
      <c r="AB680" s="281"/>
      <c r="AC680" s="281"/>
      <c r="AD680" s="281"/>
      <c r="AE680" s="281"/>
      <c r="AF680" s="281"/>
      <c r="AG680" s="281"/>
      <c r="AH680" s="281"/>
      <c r="AI680" s="281"/>
      <c r="AJ680" s="281"/>
      <c r="AK680" s="281"/>
      <c r="AL680" s="281"/>
      <c r="AM680" s="281"/>
      <c r="AN680" s="281"/>
    </row>
    <row r="681" spans="2:40" ht="15.75" customHeight="1" x14ac:dyDescent="0.25">
      <c r="B681" s="281"/>
      <c r="C681" s="281"/>
      <c r="D681" s="281"/>
      <c r="E681" s="281"/>
      <c r="F681" s="281"/>
      <c r="G681" s="281"/>
      <c r="H681" s="281"/>
      <c r="I681" s="281"/>
      <c r="J681" s="281"/>
      <c r="K681" s="281"/>
      <c r="L681" s="276"/>
      <c r="M681" s="276"/>
      <c r="N681" s="276"/>
      <c r="O681" s="281"/>
      <c r="P681" s="283"/>
      <c r="Q681" s="281"/>
      <c r="R681" s="281"/>
      <c r="S681" s="281"/>
      <c r="T681" s="281"/>
      <c r="U681" s="281"/>
      <c r="V681" s="281"/>
      <c r="W681" s="281"/>
      <c r="X681" s="281"/>
      <c r="Y681" s="281"/>
      <c r="Z681" s="281"/>
      <c r="AA681" s="281"/>
      <c r="AB681" s="281"/>
      <c r="AC681" s="281"/>
      <c r="AD681" s="281"/>
      <c r="AE681" s="281"/>
      <c r="AF681" s="281"/>
      <c r="AG681" s="281"/>
      <c r="AH681" s="281"/>
      <c r="AI681" s="281"/>
      <c r="AJ681" s="281"/>
      <c r="AK681" s="281"/>
      <c r="AL681" s="281"/>
      <c r="AM681" s="281"/>
      <c r="AN681" s="281"/>
    </row>
    <row r="682" spans="2:40" ht="15.75" customHeight="1" x14ac:dyDescent="0.25">
      <c r="B682" s="281"/>
      <c r="C682" s="281"/>
      <c r="D682" s="281"/>
      <c r="E682" s="281"/>
      <c r="F682" s="281"/>
      <c r="G682" s="281"/>
      <c r="H682" s="281"/>
      <c r="I682" s="281"/>
      <c r="J682" s="281"/>
      <c r="K682" s="281"/>
      <c r="L682" s="276"/>
      <c r="M682" s="276"/>
      <c r="N682" s="276"/>
      <c r="O682" s="281"/>
      <c r="P682" s="283"/>
      <c r="Q682" s="281"/>
      <c r="R682" s="281"/>
      <c r="S682" s="281"/>
      <c r="T682" s="281"/>
      <c r="U682" s="281"/>
      <c r="V682" s="281"/>
      <c r="W682" s="281"/>
      <c r="X682" s="281"/>
      <c r="Y682" s="281"/>
      <c r="Z682" s="281"/>
      <c r="AA682" s="281"/>
      <c r="AB682" s="281"/>
      <c r="AC682" s="281"/>
      <c r="AD682" s="281"/>
      <c r="AE682" s="281"/>
      <c r="AF682" s="281"/>
      <c r="AG682" s="281"/>
      <c r="AH682" s="281"/>
      <c r="AI682" s="281"/>
      <c r="AJ682" s="281"/>
      <c r="AK682" s="281"/>
      <c r="AL682" s="281"/>
      <c r="AM682" s="281"/>
      <c r="AN682" s="281"/>
    </row>
    <row r="683" spans="2:40" ht="15.75" customHeight="1" x14ac:dyDescent="0.25">
      <c r="B683" s="281"/>
      <c r="C683" s="281"/>
      <c r="D683" s="281"/>
      <c r="E683" s="281"/>
      <c r="F683" s="281"/>
      <c r="G683" s="281"/>
      <c r="H683" s="281"/>
      <c r="I683" s="281"/>
      <c r="J683" s="281"/>
      <c r="K683" s="281"/>
      <c r="L683" s="276"/>
      <c r="M683" s="276"/>
      <c r="N683" s="276"/>
      <c r="O683" s="281"/>
      <c r="P683" s="283"/>
      <c r="Q683" s="281"/>
      <c r="R683" s="281"/>
      <c r="S683" s="281"/>
      <c r="T683" s="281"/>
      <c r="U683" s="281"/>
      <c r="V683" s="281"/>
      <c r="W683" s="281"/>
      <c r="X683" s="281"/>
      <c r="Y683" s="281"/>
      <c r="Z683" s="281"/>
      <c r="AA683" s="281"/>
      <c r="AB683" s="281"/>
      <c r="AC683" s="281"/>
      <c r="AD683" s="281"/>
      <c r="AE683" s="281"/>
      <c r="AF683" s="281"/>
      <c r="AG683" s="281"/>
      <c r="AH683" s="281"/>
      <c r="AI683" s="281"/>
      <c r="AJ683" s="281"/>
      <c r="AK683" s="281"/>
      <c r="AL683" s="281"/>
      <c r="AM683" s="281"/>
      <c r="AN683" s="281"/>
    </row>
    <row r="684" spans="2:40" ht="15.75" customHeight="1" x14ac:dyDescent="0.25">
      <c r="B684" s="281"/>
      <c r="C684" s="281"/>
      <c r="D684" s="281"/>
      <c r="E684" s="281"/>
      <c r="F684" s="281"/>
      <c r="G684" s="281"/>
      <c r="H684" s="281"/>
      <c r="I684" s="281"/>
      <c r="J684" s="281"/>
      <c r="K684" s="281"/>
      <c r="L684" s="276"/>
      <c r="M684" s="276"/>
      <c r="N684" s="276"/>
      <c r="O684" s="281"/>
      <c r="P684" s="283"/>
      <c r="Q684" s="281"/>
      <c r="R684" s="281"/>
      <c r="S684" s="281"/>
      <c r="T684" s="281"/>
      <c r="U684" s="281"/>
      <c r="V684" s="281"/>
      <c r="W684" s="281"/>
      <c r="X684" s="281"/>
      <c r="Y684" s="281"/>
      <c r="Z684" s="281"/>
      <c r="AA684" s="281"/>
      <c r="AB684" s="281"/>
      <c r="AC684" s="281"/>
      <c r="AD684" s="281"/>
      <c r="AE684" s="281"/>
      <c r="AF684" s="281"/>
      <c r="AG684" s="281"/>
      <c r="AH684" s="281"/>
      <c r="AI684" s="281"/>
      <c r="AJ684" s="281"/>
      <c r="AK684" s="281"/>
      <c r="AL684" s="281"/>
      <c r="AM684" s="281"/>
      <c r="AN684" s="281"/>
    </row>
    <row r="685" spans="2:40" ht="15.75" customHeight="1" x14ac:dyDescent="0.25">
      <c r="B685" s="281"/>
      <c r="C685" s="281"/>
      <c r="D685" s="281"/>
      <c r="E685" s="281"/>
      <c r="F685" s="281"/>
      <c r="G685" s="281"/>
      <c r="H685" s="281"/>
      <c r="I685" s="281"/>
      <c r="J685" s="281"/>
      <c r="K685" s="281"/>
      <c r="L685" s="276"/>
      <c r="M685" s="276"/>
      <c r="N685" s="276"/>
      <c r="O685" s="281"/>
      <c r="P685" s="283"/>
      <c r="Q685" s="281"/>
      <c r="R685" s="281"/>
      <c r="S685" s="281"/>
      <c r="T685" s="281"/>
      <c r="U685" s="281"/>
      <c r="V685" s="281"/>
      <c r="W685" s="281"/>
      <c r="X685" s="281"/>
      <c r="Y685" s="281"/>
      <c r="Z685" s="281"/>
      <c r="AA685" s="281"/>
      <c r="AB685" s="281"/>
      <c r="AC685" s="281"/>
      <c r="AD685" s="281"/>
      <c r="AE685" s="281"/>
      <c r="AF685" s="281"/>
      <c r="AG685" s="281"/>
      <c r="AH685" s="281"/>
      <c r="AI685" s="281"/>
      <c r="AJ685" s="281"/>
      <c r="AK685" s="281"/>
      <c r="AL685" s="281"/>
      <c r="AM685" s="281"/>
      <c r="AN685" s="281"/>
    </row>
    <row r="686" spans="2:40" ht="15.75" customHeight="1" x14ac:dyDescent="0.25">
      <c r="B686" s="281"/>
      <c r="C686" s="281"/>
      <c r="D686" s="281"/>
      <c r="E686" s="281"/>
      <c r="F686" s="281"/>
      <c r="G686" s="281"/>
      <c r="H686" s="281"/>
      <c r="I686" s="281"/>
      <c r="J686" s="281"/>
      <c r="K686" s="281"/>
      <c r="L686" s="276"/>
      <c r="M686" s="276"/>
      <c r="N686" s="276"/>
      <c r="O686" s="281"/>
      <c r="P686" s="283"/>
      <c r="Q686" s="281"/>
      <c r="R686" s="281"/>
      <c r="S686" s="281"/>
      <c r="T686" s="281"/>
      <c r="U686" s="281"/>
      <c r="V686" s="281"/>
      <c r="W686" s="281"/>
      <c r="X686" s="281"/>
      <c r="Y686" s="281"/>
      <c r="Z686" s="281"/>
      <c r="AA686" s="281"/>
      <c r="AB686" s="281"/>
      <c r="AC686" s="281"/>
      <c r="AD686" s="281"/>
      <c r="AE686" s="281"/>
      <c r="AF686" s="281"/>
      <c r="AG686" s="281"/>
      <c r="AH686" s="281"/>
      <c r="AI686" s="281"/>
      <c r="AJ686" s="281"/>
      <c r="AK686" s="281"/>
      <c r="AL686" s="281"/>
      <c r="AM686" s="281"/>
      <c r="AN686" s="281"/>
    </row>
    <row r="687" spans="2:40" ht="15.75" customHeight="1" x14ac:dyDescent="0.25">
      <c r="B687" s="281"/>
      <c r="C687" s="281"/>
      <c r="D687" s="281"/>
      <c r="E687" s="281"/>
      <c r="F687" s="281"/>
      <c r="G687" s="281"/>
      <c r="H687" s="281"/>
      <c r="I687" s="281"/>
      <c r="J687" s="281"/>
      <c r="K687" s="281"/>
      <c r="L687" s="276"/>
      <c r="M687" s="276"/>
      <c r="N687" s="276"/>
      <c r="O687" s="281"/>
      <c r="P687" s="283"/>
      <c r="Q687" s="281"/>
      <c r="R687" s="281"/>
      <c r="S687" s="281"/>
      <c r="T687" s="281"/>
      <c r="U687" s="281"/>
      <c r="V687" s="281"/>
      <c r="W687" s="281"/>
      <c r="X687" s="281"/>
      <c r="Y687" s="281"/>
      <c r="Z687" s="281"/>
      <c r="AA687" s="281"/>
      <c r="AB687" s="281"/>
      <c r="AC687" s="281"/>
      <c r="AD687" s="281"/>
      <c r="AE687" s="281"/>
      <c r="AF687" s="281"/>
      <c r="AG687" s="281"/>
      <c r="AH687" s="281"/>
      <c r="AI687" s="281"/>
      <c r="AJ687" s="281"/>
      <c r="AK687" s="281"/>
      <c r="AL687" s="281"/>
      <c r="AM687" s="281"/>
      <c r="AN687" s="281"/>
    </row>
    <row r="688" spans="2:40" ht="15.75" customHeight="1" x14ac:dyDescent="0.25">
      <c r="B688" s="281"/>
      <c r="C688" s="281"/>
      <c r="D688" s="281"/>
      <c r="E688" s="281"/>
      <c r="F688" s="281"/>
      <c r="G688" s="281"/>
      <c r="H688" s="281"/>
      <c r="I688" s="281"/>
      <c r="J688" s="281"/>
      <c r="K688" s="281"/>
      <c r="L688" s="276"/>
      <c r="M688" s="276"/>
      <c r="N688" s="276"/>
      <c r="O688" s="281"/>
      <c r="P688" s="283"/>
      <c r="Q688" s="281"/>
      <c r="R688" s="281"/>
      <c r="S688" s="281"/>
      <c r="T688" s="281"/>
      <c r="U688" s="281"/>
      <c r="V688" s="281"/>
      <c r="W688" s="281"/>
      <c r="X688" s="281"/>
      <c r="Y688" s="281"/>
      <c r="Z688" s="281"/>
      <c r="AA688" s="281"/>
      <c r="AB688" s="281"/>
      <c r="AC688" s="281"/>
      <c r="AD688" s="281"/>
      <c r="AE688" s="281"/>
      <c r="AF688" s="281"/>
      <c r="AG688" s="281"/>
      <c r="AH688" s="281"/>
      <c r="AI688" s="281"/>
      <c r="AJ688" s="281"/>
      <c r="AK688" s="281"/>
      <c r="AL688" s="281"/>
      <c r="AM688" s="281"/>
      <c r="AN688" s="281"/>
    </row>
    <row r="689" spans="2:40" ht="15.75" customHeight="1" x14ac:dyDescent="0.25">
      <c r="B689" s="281"/>
      <c r="C689" s="281"/>
      <c r="D689" s="281"/>
      <c r="E689" s="281"/>
      <c r="F689" s="281"/>
      <c r="G689" s="281"/>
      <c r="H689" s="281"/>
      <c r="I689" s="281"/>
      <c r="J689" s="281"/>
      <c r="K689" s="281"/>
      <c r="L689" s="276"/>
      <c r="M689" s="276"/>
      <c r="N689" s="276"/>
      <c r="O689" s="281"/>
      <c r="P689" s="283"/>
      <c r="Q689" s="281"/>
      <c r="R689" s="281"/>
      <c r="S689" s="281"/>
      <c r="T689" s="281"/>
      <c r="U689" s="281"/>
      <c r="V689" s="281"/>
      <c r="W689" s="281"/>
      <c r="X689" s="281"/>
      <c r="Y689" s="281"/>
      <c r="Z689" s="281"/>
      <c r="AA689" s="281"/>
      <c r="AB689" s="281"/>
      <c r="AC689" s="281"/>
      <c r="AD689" s="281"/>
      <c r="AE689" s="281"/>
      <c r="AF689" s="281"/>
      <c r="AG689" s="281"/>
      <c r="AH689" s="281"/>
      <c r="AI689" s="281"/>
      <c r="AJ689" s="281"/>
      <c r="AK689" s="281"/>
      <c r="AL689" s="281"/>
      <c r="AM689" s="281"/>
      <c r="AN689" s="281"/>
    </row>
    <row r="690" spans="2:40" ht="15.75" customHeight="1" x14ac:dyDescent="0.25">
      <c r="B690" s="281"/>
      <c r="C690" s="281"/>
      <c r="D690" s="281"/>
      <c r="E690" s="281"/>
      <c r="F690" s="281"/>
      <c r="G690" s="281"/>
      <c r="H690" s="281"/>
      <c r="I690" s="281"/>
      <c r="J690" s="281"/>
      <c r="K690" s="281"/>
      <c r="L690" s="276"/>
      <c r="M690" s="276"/>
      <c r="N690" s="276"/>
      <c r="O690" s="281"/>
      <c r="P690" s="283"/>
      <c r="Q690" s="281"/>
      <c r="R690" s="281"/>
      <c r="S690" s="281"/>
      <c r="T690" s="281"/>
      <c r="U690" s="281"/>
      <c r="V690" s="281"/>
      <c r="W690" s="281"/>
      <c r="X690" s="281"/>
      <c r="Y690" s="281"/>
      <c r="Z690" s="281"/>
      <c r="AA690" s="281"/>
      <c r="AB690" s="281"/>
      <c r="AC690" s="281"/>
      <c r="AD690" s="281"/>
      <c r="AE690" s="281"/>
      <c r="AF690" s="281"/>
      <c r="AG690" s="281"/>
      <c r="AH690" s="281"/>
      <c r="AI690" s="281"/>
      <c r="AJ690" s="281"/>
      <c r="AK690" s="281"/>
      <c r="AL690" s="281"/>
      <c r="AM690" s="281"/>
      <c r="AN690" s="281"/>
    </row>
    <row r="691" spans="2:40" ht="15.75" customHeight="1" x14ac:dyDescent="0.25">
      <c r="B691" s="281"/>
      <c r="C691" s="281"/>
      <c r="D691" s="281"/>
      <c r="E691" s="281"/>
      <c r="F691" s="281"/>
      <c r="G691" s="281"/>
      <c r="H691" s="281"/>
      <c r="I691" s="281"/>
      <c r="J691" s="281"/>
      <c r="K691" s="281"/>
      <c r="L691" s="276"/>
      <c r="M691" s="276"/>
      <c r="N691" s="276"/>
      <c r="O691" s="281"/>
      <c r="P691" s="283"/>
      <c r="Q691" s="281"/>
      <c r="R691" s="281"/>
      <c r="S691" s="281"/>
      <c r="T691" s="281"/>
      <c r="U691" s="281"/>
      <c r="V691" s="281"/>
      <c r="W691" s="281"/>
      <c r="X691" s="281"/>
      <c r="Y691" s="281"/>
      <c r="Z691" s="281"/>
      <c r="AA691" s="281"/>
      <c r="AB691" s="281"/>
      <c r="AC691" s="281"/>
      <c r="AD691" s="281"/>
      <c r="AE691" s="281"/>
      <c r="AF691" s="281"/>
      <c r="AG691" s="281"/>
      <c r="AH691" s="281"/>
      <c r="AI691" s="281"/>
      <c r="AJ691" s="281"/>
      <c r="AK691" s="281"/>
      <c r="AL691" s="281"/>
      <c r="AM691" s="281"/>
      <c r="AN691" s="281"/>
    </row>
    <row r="692" spans="2:40" ht="15.75" customHeight="1" x14ac:dyDescent="0.25">
      <c r="B692" s="281"/>
      <c r="C692" s="281"/>
      <c r="D692" s="281"/>
      <c r="E692" s="281"/>
      <c r="F692" s="281"/>
      <c r="G692" s="281"/>
      <c r="H692" s="281"/>
      <c r="I692" s="281"/>
      <c r="J692" s="281"/>
      <c r="K692" s="281"/>
      <c r="L692" s="276"/>
      <c r="M692" s="276"/>
      <c r="N692" s="276"/>
      <c r="O692" s="281"/>
      <c r="P692" s="283"/>
      <c r="Q692" s="281"/>
      <c r="R692" s="281"/>
      <c r="S692" s="281"/>
      <c r="T692" s="281"/>
      <c r="U692" s="281"/>
      <c r="V692" s="281"/>
      <c r="W692" s="281"/>
      <c r="X692" s="281"/>
      <c r="Y692" s="281"/>
      <c r="Z692" s="281"/>
      <c r="AA692" s="281"/>
      <c r="AB692" s="281"/>
      <c r="AC692" s="281"/>
      <c r="AD692" s="281"/>
      <c r="AE692" s="281"/>
      <c r="AF692" s="281"/>
      <c r="AG692" s="281"/>
      <c r="AH692" s="281"/>
      <c r="AI692" s="281"/>
      <c r="AJ692" s="281"/>
      <c r="AK692" s="281"/>
      <c r="AL692" s="281"/>
      <c r="AM692" s="281"/>
      <c r="AN692" s="281"/>
    </row>
    <row r="693" spans="2:40" ht="15.75" customHeight="1" x14ac:dyDescent="0.25">
      <c r="B693" s="281"/>
      <c r="C693" s="281"/>
      <c r="D693" s="281"/>
      <c r="E693" s="281"/>
      <c r="F693" s="281"/>
      <c r="G693" s="281"/>
      <c r="H693" s="281"/>
      <c r="I693" s="281"/>
      <c r="J693" s="281"/>
      <c r="K693" s="281"/>
      <c r="L693" s="276"/>
      <c r="M693" s="276"/>
      <c r="N693" s="276"/>
      <c r="O693" s="281"/>
      <c r="P693" s="283"/>
      <c r="Q693" s="281"/>
      <c r="R693" s="281"/>
      <c r="S693" s="281"/>
      <c r="T693" s="281"/>
      <c r="U693" s="281"/>
      <c r="V693" s="281"/>
      <c r="W693" s="281"/>
      <c r="X693" s="281"/>
      <c r="Y693" s="281"/>
      <c r="Z693" s="281"/>
      <c r="AA693" s="281"/>
      <c r="AB693" s="281"/>
      <c r="AC693" s="281"/>
      <c r="AD693" s="281"/>
      <c r="AE693" s="281"/>
      <c r="AF693" s="281"/>
      <c r="AG693" s="281"/>
      <c r="AH693" s="281"/>
      <c r="AI693" s="281"/>
      <c r="AJ693" s="281"/>
      <c r="AK693" s="281"/>
      <c r="AL693" s="281"/>
      <c r="AM693" s="281"/>
      <c r="AN693" s="281"/>
    </row>
    <row r="694" spans="2:40" ht="15.75" customHeight="1" x14ac:dyDescent="0.25">
      <c r="B694" s="281"/>
      <c r="C694" s="281"/>
      <c r="D694" s="281"/>
      <c r="E694" s="281"/>
      <c r="F694" s="281"/>
      <c r="G694" s="281"/>
      <c r="H694" s="281"/>
      <c r="I694" s="281"/>
      <c r="J694" s="281"/>
      <c r="K694" s="281"/>
      <c r="L694" s="276"/>
      <c r="M694" s="276"/>
      <c r="N694" s="276"/>
      <c r="O694" s="281"/>
      <c r="P694" s="283"/>
      <c r="Q694" s="281"/>
      <c r="R694" s="281"/>
      <c r="S694" s="281"/>
      <c r="T694" s="281"/>
      <c r="U694" s="281"/>
      <c r="V694" s="281"/>
      <c r="W694" s="281"/>
      <c r="X694" s="281"/>
      <c r="Y694" s="281"/>
      <c r="Z694" s="281"/>
      <c r="AA694" s="281"/>
      <c r="AB694" s="281"/>
      <c r="AC694" s="281"/>
      <c r="AD694" s="281"/>
      <c r="AE694" s="281"/>
      <c r="AF694" s="281"/>
      <c r="AG694" s="281"/>
      <c r="AH694" s="281"/>
      <c r="AI694" s="281"/>
      <c r="AJ694" s="281"/>
      <c r="AK694" s="281"/>
      <c r="AL694" s="281"/>
      <c r="AM694" s="281"/>
      <c r="AN694" s="281"/>
    </row>
    <row r="695" spans="2:40" ht="15.75" customHeight="1" x14ac:dyDescent="0.25">
      <c r="B695" s="281"/>
      <c r="C695" s="281"/>
      <c r="D695" s="281"/>
      <c r="E695" s="281"/>
      <c r="F695" s="281"/>
      <c r="G695" s="281"/>
      <c r="H695" s="281"/>
      <c r="I695" s="281"/>
      <c r="J695" s="281"/>
      <c r="K695" s="281"/>
      <c r="L695" s="276"/>
      <c r="M695" s="276"/>
      <c r="N695" s="276"/>
      <c r="O695" s="281"/>
      <c r="P695" s="283"/>
      <c r="Q695" s="281"/>
      <c r="R695" s="281"/>
      <c r="S695" s="281"/>
      <c r="T695" s="281"/>
      <c r="U695" s="281"/>
      <c r="V695" s="281"/>
      <c r="W695" s="281"/>
      <c r="X695" s="281"/>
      <c r="Y695" s="281"/>
      <c r="Z695" s="281"/>
      <c r="AA695" s="281"/>
      <c r="AB695" s="281"/>
      <c r="AC695" s="281"/>
      <c r="AD695" s="281"/>
      <c r="AE695" s="281"/>
      <c r="AF695" s="281"/>
      <c r="AG695" s="281"/>
      <c r="AH695" s="281"/>
      <c r="AI695" s="281"/>
      <c r="AJ695" s="281"/>
      <c r="AK695" s="281"/>
      <c r="AL695" s="281"/>
      <c r="AM695" s="281"/>
      <c r="AN695" s="281"/>
    </row>
    <row r="696" spans="2:40" ht="15.75" customHeight="1" x14ac:dyDescent="0.25">
      <c r="B696" s="281"/>
      <c r="C696" s="281"/>
      <c r="D696" s="281"/>
      <c r="E696" s="281"/>
      <c r="F696" s="281"/>
      <c r="G696" s="281"/>
      <c r="H696" s="281"/>
      <c r="I696" s="281"/>
      <c r="J696" s="281"/>
      <c r="K696" s="281"/>
      <c r="L696" s="276"/>
      <c r="M696" s="276"/>
      <c r="N696" s="276"/>
      <c r="O696" s="281"/>
      <c r="P696" s="283"/>
      <c r="Q696" s="281"/>
      <c r="R696" s="281"/>
      <c r="S696" s="281"/>
      <c r="T696" s="281"/>
      <c r="U696" s="281"/>
      <c r="V696" s="281"/>
      <c r="W696" s="281"/>
      <c r="X696" s="281"/>
      <c r="Y696" s="281"/>
      <c r="Z696" s="281"/>
      <c r="AA696" s="281"/>
      <c r="AB696" s="281"/>
      <c r="AC696" s="281"/>
      <c r="AD696" s="281"/>
      <c r="AE696" s="281"/>
      <c r="AF696" s="281"/>
      <c r="AG696" s="281"/>
      <c r="AH696" s="281"/>
      <c r="AI696" s="281"/>
      <c r="AJ696" s="281"/>
      <c r="AK696" s="281"/>
      <c r="AL696" s="281"/>
      <c r="AM696" s="281"/>
      <c r="AN696" s="281"/>
    </row>
    <row r="697" spans="2:40" ht="15.75" customHeight="1" x14ac:dyDescent="0.25">
      <c r="B697" s="281"/>
      <c r="C697" s="281"/>
      <c r="D697" s="281"/>
      <c r="E697" s="281"/>
      <c r="F697" s="281"/>
      <c r="G697" s="281"/>
      <c r="H697" s="281"/>
      <c r="I697" s="281"/>
      <c r="J697" s="281"/>
      <c r="K697" s="281"/>
      <c r="L697" s="276"/>
      <c r="M697" s="276"/>
      <c r="N697" s="276"/>
      <c r="O697" s="281"/>
      <c r="P697" s="283"/>
      <c r="Q697" s="281"/>
      <c r="R697" s="281"/>
      <c r="S697" s="281"/>
      <c r="T697" s="281"/>
      <c r="U697" s="281"/>
      <c r="V697" s="281"/>
      <c r="W697" s="281"/>
      <c r="X697" s="281"/>
      <c r="Y697" s="281"/>
      <c r="Z697" s="281"/>
      <c r="AA697" s="281"/>
      <c r="AB697" s="281"/>
      <c r="AC697" s="281"/>
      <c r="AD697" s="281"/>
      <c r="AE697" s="281"/>
      <c r="AF697" s="281"/>
      <c r="AG697" s="281"/>
      <c r="AH697" s="281"/>
      <c r="AI697" s="281"/>
      <c r="AJ697" s="281"/>
      <c r="AK697" s="281"/>
      <c r="AL697" s="281"/>
      <c r="AM697" s="281"/>
      <c r="AN697" s="281"/>
    </row>
    <row r="698" spans="2:40" ht="15.75" customHeight="1" x14ac:dyDescent="0.25">
      <c r="B698" s="281"/>
      <c r="C698" s="281"/>
      <c r="D698" s="281"/>
      <c r="E698" s="281"/>
      <c r="F698" s="281"/>
      <c r="G698" s="281"/>
      <c r="H698" s="281"/>
      <c r="I698" s="281"/>
      <c r="J698" s="281"/>
      <c r="K698" s="281"/>
      <c r="L698" s="276"/>
      <c r="M698" s="276"/>
      <c r="N698" s="276"/>
      <c r="O698" s="281"/>
      <c r="P698" s="283"/>
      <c r="Q698" s="281"/>
      <c r="R698" s="281"/>
      <c r="S698" s="281"/>
      <c r="T698" s="281"/>
      <c r="U698" s="281"/>
      <c r="V698" s="281"/>
      <c r="W698" s="281"/>
      <c r="X698" s="281"/>
      <c r="Y698" s="281"/>
      <c r="Z698" s="281"/>
      <c r="AA698" s="281"/>
      <c r="AB698" s="281"/>
      <c r="AC698" s="281"/>
      <c r="AD698" s="281"/>
      <c r="AE698" s="281"/>
      <c r="AF698" s="281"/>
      <c r="AG698" s="281"/>
      <c r="AH698" s="281"/>
      <c r="AI698" s="281"/>
      <c r="AJ698" s="281"/>
      <c r="AK698" s="281"/>
      <c r="AL698" s="281"/>
      <c r="AM698" s="281"/>
      <c r="AN698" s="281"/>
    </row>
    <row r="699" spans="2:40" ht="15.75" customHeight="1" x14ac:dyDescent="0.25">
      <c r="B699" s="281"/>
      <c r="C699" s="281"/>
      <c r="D699" s="281"/>
      <c r="E699" s="281"/>
      <c r="F699" s="281"/>
      <c r="G699" s="281"/>
      <c r="H699" s="281"/>
      <c r="I699" s="281"/>
      <c r="J699" s="281"/>
      <c r="K699" s="281"/>
      <c r="L699" s="276"/>
      <c r="M699" s="276"/>
      <c r="N699" s="276"/>
      <c r="O699" s="281"/>
      <c r="P699" s="283"/>
      <c r="Q699" s="281"/>
      <c r="R699" s="281"/>
      <c r="S699" s="281"/>
      <c r="T699" s="281"/>
      <c r="U699" s="281"/>
      <c r="V699" s="281"/>
      <c r="W699" s="281"/>
      <c r="X699" s="281"/>
      <c r="Y699" s="281"/>
      <c r="Z699" s="281"/>
      <c r="AA699" s="281"/>
      <c r="AB699" s="281"/>
      <c r="AC699" s="281"/>
      <c r="AD699" s="281"/>
      <c r="AE699" s="281"/>
      <c r="AF699" s="281"/>
      <c r="AG699" s="281"/>
      <c r="AH699" s="281"/>
      <c r="AI699" s="281"/>
      <c r="AJ699" s="281"/>
      <c r="AK699" s="281"/>
      <c r="AL699" s="281"/>
      <c r="AM699" s="281"/>
      <c r="AN699" s="281"/>
    </row>
    <row r="700" spans="2:40" ht="15.75" customHeight="1" x14ac:dyDescent="0.25">
      <c r="B700" s="281"/>
      <c r="C700" s="281"/>
      <c r="D700" s="281"/>
      <c r="E700" s="281"/>
      <c r="F700" s="281"/>
      <c r="G700" s="281"/>
      <c r="H700" s="281"/>
      <c r="I700" s="281"/>
      <c r="J700" s="281"/>
      <c r="K700" s="281"/>
      <c r="L700" s="276"/>
      <c r="M700" s="276"/>
      <c r="N700" s="276"/>
      <c r="O700" s="281"/>
      <c r="P700" s="283"/>
      <c r="Q700" s="281"/>
      <c r="R700" s="281"/>
      <c r="S700" s="281"/>
      <c r="T700" s="281"/>
      <c r="U700" s="281"/>
      <c r="V700" s="281"/>
      <c r="W700" s="281"/>
      <c r="X700" s="281"/>
      <c r="Y700" s="281"/>
      <c r="Z700" s="281"/>
      <c r="AA700" s="281"/>
      <c r="AB700" s="281"/>
      <c r="AC700" s="281"/>
      <c r="AD700" s="281"/>
      <c r="AE700" s="281"/>
      <c r="AF700" s="281"/>
      <c r="AG700" s="281"/>
      <c r="AH700" s="281"/>
      <c r="AI700" s="281"/>
      <c r="AJ700" s="281"/>
      <c r="AK700" s="281"/>
      <c r="AL700" s="281"/>
      <c r="AM700" s="281"/>
      <c r="AN700" s="281"/>
    </row>
    <row r="701" spans="2:40" ht="15.75" customHeight="1" x14ac:dyDescent="0.25">
      <c r="B701" s="281"/>
      <c r="C701" s="281"/>
      <c r="D701" s="281"/>
      <c r="E701" s="281"/>
      <c r="F701" s="281"/>
      <c r="G701" s="281"/>
      <c r="H701" s="281"/>
      <c r="I701" s="281"/>
      <c r="J701" s="281"/>
      <c r="K701" s="281"/>
      <c r="L701" s="276"/>
      <c r="M701" s="276"/>
      <c r="N701" s="276"/>
      <c r="O701" s="281"/>
      <c r="P701" s="283"/>
      <c r="Q701" s="281"/>
      <c r="R701" s="281"/>
      <c r="S701" s="281"/>
      <c r="T701" s="281"/>
      <c r="U701" s="281"/>
      <c r="V701" s="281"/>
      <c r="W701" s="281"/>
      <c r="X701" s="281"/>
      <c r="Y701" s="281"/>
      <c r="Z701" s="281"/>
      <c r="AA701" s="281"/>
      <c r="AB701" s="281"/>
      <c r="AC701" s="281"/>
      <c r="AD701" s="281"/>
      <c r="AE701" s="281"/>
      <c r="AF701" s="281"/>
      <c r="AG701" s="281"/>
      <c r="AH701" s="281"/>
      <c r="AI701" s="281"/>
      <c r="AJ701" s="281"/>
      <c r="AK701" s="281"/>
      <c r="AL701" s="281"/>
      <c r="AM701" s="281"/>
      <c r="AN701" s="281"/>
    </row>
    <row r="702" spans="2:40" ht="15.75" customHeight="1" x14ac:dyDescent="0.25">
      <c r="B702" s="281"/>
      <c r="C702" s="281"/>
      <c r="D702" s="281"/>
      <c r="E702" s="281"/>
      <c r="F702" s="281"/>
      <c r="G702" s="281"/>
      <c r="H702" s="281"/>
      <c r="I702" s="281"/>
      <c r="J702" s="281"/>
      <c r="K702" s="281"/>
      <c r="L702" s="276"/>
      <c r="M702" s="276"/>
      <c r="N702" s="276"/>
      <c r="O702" s="281"/>
      <c r="P702" s="283"/>
      <c r="Q702" s="281"/>
      <c r="R702" s="281"/>
      <c r="S702" s="281"/>
      <c r="T702" s="281"/>
      <c r="U702" s="281"/>
      <c r="V702" s="281"/>
      <c r="W702" s="281"/>
      <c r="X702" s="281"/>
      <c r="Y702" s="281"/>
      <c r="Z702" s="281"/>
      <c r="AA702" s="281"/>
      <c r="AB702" s="281"/>
      <c r="AC702" s="281"/>
      <c r="AD702" s="281"/>
      <c r="AE702" s="281"/>
      <c r="AF702" s="281"/>
      <c r="AG702" s="281"/>
      <c r="AH702" s="281"/>
      <c r="AI702" s="281"/>
      <c r="AJ702" s="281"/>
      <c r="AK702" s="281"/>
      <c r="AL702" s="281"/>
      <c r="AM702" s="281"/>
      <c r="AN702" s="281"/>
    </row>
    <row r="703" spans="2:40" ht="15.75" customHeight="1" x14ac:dyDescent="0.25">
      <c r="B703" s="281"/>
      <c r="C703" s="281"/>
      <c r="D703" s="281"/>
      <c r="E703" s="281"/>
      <c r="F703" s="281"/>
      <c r="G703" s="281"/>
      <c r="H703" s="281"/>
      <c r="I703" s="281"/>
      <c r="J703" s="281"/>
      <c r="K703" s="281"/>
      <c r="L703" s="276"/>
      <c r="M703" s="276"/>
      <c r="N703" s="276"/>
      <c r="O703" s="281"/>
      <c r="P703" s="283"/>
      <c r="Q703" s="281"/>
      <c r="R703" s="281"/>
      <c r="S703" s="281"/>
      <c r="T703" s="281"/>
      <c r="U703" s="281"/>
      <c r="V703" s="281"/>
      <c r="W703" s="281"/>
      <c r="X703" s="281"/>
      <c r="Y703" s="281"/>
      <c r="Z703" s="281"/>
      <c r="AA703" s="281"/>
      <c r="AB703" s="281"/>
      <c r="AC703" s="281"/>
      <c r="AD703" s="281"/>
      <c r="AE703" s="281"/>
      <c r="AF703" s="281"/>
      <c r="AG703" s="281"/>
      <c r="AH703" s="281"/>
      <c r="AI703" s="281"/>
      <c r="AJ703" s="281"/>
      <c r="AK703" s="281"/>
      <c r="AL703" s="281"/>
      <c r="AM703" s="281"/>
      <c r="AN703" s="281"/>
    </row>
    <row r="704" spans="2:40" ht="15.75" customHeight="1" x14ac:dyDescent="0.25">
      <c r="B704" s="281"/>
      <c r="C704" s="281"/>
      <c r="D704" s="281"/>
      <c r="E704" s="281"/>
      <c r="F704" s="281"/>
      <c r="G704" s="281"/>
      <c r="H704" s="281"/>
      <c r="I704" s="281"/>
      <c r="J704" s="281"/>
      <c r="K704" s="281"/>
      <c r="L704" s="276"/>
      <c r="M704" s="276"/>
      <c r="N704" s="276"/>
      <c r="O704" s="281"/>
      <c r="P704" s="283"/>
      <c r="Q704" s="281"/>
      <c r="R704" s="281"/>
      <c r="S704" s="281"/>
      <c r="T704" s="281"/>
      <c r="U704" s="281"/>
      <c r="V704" s="281"/>
      <c r="W704" s="281"/>
      <c r="X704" s="281"/>
      <c r="Y704" s="281"/>
      <c r="Z704" s="281"/>
      <c r="AA704" s="281"/>
      <c r="AB704" s="281"/>
      <c r="AC704" s="281"/>
      <c r="AD704" s="281"/>
      <c r="AE704" s="281"/>
      <c r="AF704" s="281"/>
      <c r="AG704" s="281"/>
      <c r="AH704" s="281"/>
      <c r="AI704" s="281"/>
      <c r="AJ704" s="281"/>
      <c r="AK704" s="281"/>
      <c r="AL704" s="281"/>
      <c r="AM704" s="281"/>
      <c r="AN704" s="281"/>
    </row>
    <row r="705" spans="2:40" ht="15.75" customHeight="1" x14ac:dyDescent="0.25">
      <c r="B705" s="281"/>
      <c r="C705" s="281"/>
      <c r="D705" s="281"/>
      <c r="E705" s="281"/>
      <c r="F705" s="281"/>
      <c r="G705" s="281"/>
      <c r="H705" s="281"/>
      <c r="I705" s="281"/>
      <c r="J705" s="281"/>
      <c r="K705" s="281"/>
      <c r="L705" s="276"/>
      <c r="M705" s="276"/>
      <c r="N705" s="276"/>
      <c r="O705" s="281"/>
      <c r="P705" s="283"/>
      <c r="Q705" s="281"/>
      <c r="R705" s="281"/>
      <c r="S705" s="281"/>
      <c r="T705" s="281"/>
      <c r="U705" s="281"/>
      <c r="V705" s="281"/>
      <c r="W705" s="281"/>
      <c r="X705" s="281"/>
      <c r="Y705" s="281"/>
      <c r="Z705" s="281"/>
      <c r="AA705" s="281"/>
      <c r="AB705" s="281"/>
      <c r="AC705" s="281"/>
      <c r="AD705" s="281"/>
      <c r="AE705" s="281"/>
      <c r="AF705" s="281"/>
      <c r="AG705" s="281"/>
      <c r="AH705" s="281"/>
      <c r="AI705" s="281"/>
      <c r="AJ705" s="281"/>
      <c r="AK705" s="281"/>
      <c r="AL705" s="281"/>
      <c r="AM705" s="281"/>
      <c r="AN705" s="281"/>
    </row>
    <row r="706" spans="2:40" ht="15.75" customHeight="1" x14ac:dyDescent="0.25">
      <c r="B706" s="281"/>
      <c r="C706" s="281"/>
      <c r="D706" s="281"/>
      <c r="E706" s="281"/>
      <c r="F706" s="281"/>
      <c r="G706" s="281"/>
      <c r="H706" s="281"/>
      <c r="I706" s="281"/>
      <c r="J706" s="281"/>
      <c r="K706" s="281"/>
      <c r="L706" s="276"/>
      <c r="M706" s="276"/>
      <c r="N706" s="276"/>
      <c r="O706" s="281"/>
      <c r="P706" s="283"/>
      <c r="Q706" s="281"/>
      <c r="R706" s="281"/>
      <c r="S706" s="281"/>
      <c r="T706" s="281"/>
      <c r="U706" s="281"/>
      <c r="V706" s="281"/>
      <c r="W706" s="281"/>
      <c r="X706" s="281"/>
      <c r="Y706" s="281"/>
      <c r="Z706" s="281"/>
      <c r="AA706" s="281"/>
      <c r="AB706" s="281"/>
      <c r="AC706" s="281"/>
      <c r="AD706" s="281"/>
      <c r="AE706" s="281"/>
      <c r="AF706" s="281"/>
      <c r="AG706" s="281"/>
      <c r="AH706" s="281"/>
      <c r="AI706" s="281"/>
      <c r="AJ706" s="281"/>
      <c r="AK706" s="281"/>
      <c r="AL706" s="281"/>
      <c r="AM706" s="281"/>
      <c r="AN706" s="281"/>
    </row>
    <row r="707" spans="2:40" ht="15.75" customHeight="1" x14ac:dyDescent="0.25">
      <c r="B707" s="281"/>
      <c r="C707" s="281"/>
      <c r="D707" s="281"/>
      <c r="E707" s="281"/>
      <c r="F707" s="281"/>
      <c r="G707" s="281"/>
      <c r="H707" s="281"/>
      <c r="I707" s="281"/>
      <c r="J707" s="281"/>
      <c r="K707" s="281"/>
      <c r="L707" s="276"/>
      <c r="M707" s="276"/>
      <c r="N707" s="276"/>
      <c r="O707" s="281"/>
      <c r="P707" s="283"/>
      <c r="Q707" s="281"/>
      <c r="R707" s="281"/>
      <c r="S707" s="281"/>
      <c r="T707" s="281"/>
      <c r="U707" s="281"/>
      <c r="V707" s="281"/>
      <c r="W707" s="281"/>
      <c r="X707" s="281"/>
      <c r="Y707" s="281"/>
      <c r="Z707" s="281"/>
      <c r="AA707" s="281"/>
      <c r="AB707" s="281"/>
      <c r="AC707" s="281"/>
      <c r="AD707" s="281"/>
      <c r="AE707" s="281"/>
      <c r="AF707" s="281"/>
      <c r="AG707" s="281"/>
      <c r="AH707" s="281"/>
      <c r="AI707" s="281"/>
      <c r="AJ707" s="281"/>
      <c r="AK707" s="281"/>
      <c r="AL707" s="281"/>
      <c r="AM707" s="281"/>
      <c r="AN707" s="281"/>
    </row>
    <row r="708" spans="2:40" ht="15.75" customHeight="1" x14ac:dyDescent="0.25">
      <c r="B708" s="281"/>
      <c r="C708" s="281"/>
      <c r="D708" s="281"/>
      <c r="E708" s="281"/>
      <c r="F708" s="281"/>
      <c r="G708" s="281"/>
      <c r="H708" s="281"/>
      <c r="I708" s="281"/>
      <c r="J708" s="281"/>
      <c r="K708" s="281"/>
      <c r="L708" s="276"/>
      <c r="M708" s="276"/>
      <c r="N708" s="276"/>
      <c r="O708" s="281"/>
      <c r="P708" s="283"/>
      <c r="Q708" s="281"/>
      <c r="R708" s="281"/>
      <c r="S708" s="281"/>
      <c r="T708" s="281"/>
      <c r="U708" s="281"/>
      <c r="V708" s="281"/>
      <c r="W708" s="281"/>
      <c r="X708" s="281"/>
      <c r="Y708" s="281"/>
      <c r="Z708" s="281"/>
      <c r="AA708" s="281"/>
      <c r="AB708" s="281"/>
      <c r="AC708" s="281"/>
      <c r="AD708" s="281"/>
      <c r="AE708" s="281"/>
      <c r="AF708" s="281"/>
      <c r="AG708" s="281"/>
      <c r="AH708" s="281"/>
      <c r="AI708" s="281"/>
      <c r="AJ708" s="281"/>
      <c r="AK708" s="281"/>
      <c r="AL708" s="281"/>
      <c r="AM708" s="281"/>
      <c r="AN708" s="281"/>
    </row>
    <row r="709" spans="2:40" ht="15.75" customHeight="1" x14ac:dyDescent="0.25">
      <c r="B709" s="281"/>
      <c r="C709" s="281"/>
      <c r="D709" s="281"/>
      <c r="E709" s="281"/>
      <c r="F709" s="281"/>
      <c r="G709" s="281"/>
      <c r="H709" s="281"/>
      <c r="I709" s="281"/>
      <c r="J709" s="281"/>
      <c r="K709" s="281"/>
      <c r="L709" s="276"/>
      <c r="M709" s="276"/>
      <c r="N709" s="276"/>
      <c r="O709" s="281"/>
      <c r="P709" s="283"/>
      <c r="Q709" s="281"/>
      <c r="R709" s="281"/>
      <c r="S709" s="281"/>
      <c r="T709" s="281"/>
      <c r="U709" s="281"/>
      <c r="V709" s="281"/>
      <c r="W709" s="281"/>
      <c r="X709" s="281"/>
      <c r="Y709" s="281"/>
      <c r="Z709" s="281"/>
      <c r="AA709" s="281"/>
      <c r="AB709" s="281"/>
      <c r="AC709" s="281"/>
      <c r="AD709" s="281"/>
      <c r="AE709" s="281"/>
      <c r="AF709" s="281"/>
      <c r="AG709" s="281"/>
      <c r="AH709" s="281"/>
      <c r="AI709" s="281"/>
      <c r="AJ709" s="281"/>
      <c r="AK709" s="281"/>
      <c r="AL709" s="281"/>
      <c r="AM709" s="281"/>
      <c r="AN709" s="281"/>
    </row>
    <row r="710" spans="2:40" ht="15.75" customHeight="1" x14ac:dyDescent="0.25">
      <c r="B710" s="281"/>
      <c r="C710" s="281"/>
      <c r="D710" s="281"/>
      <c r="E710" s="281"/>
      <c r="F710" s="281"/>
      <c r="G710" s="281"/>
      <c r="H710" s="281"/>
      <c r="I710" s="281"/>
      <c r="J710" s="281"/>
      <c r="K710" s="281"/>
      <c r="L710" s="276"/>
      <c r="M710" s="276"/>
      <c r="N710" s="276"/>
      <c r="O710" s="281"/>
      <c r="P710" s="283"/>
      <c r="Q710" s="281"/>
      <c r="R710" s="281"/>
      <c r="S710" s="281"/>
      <c r="T710" s="281"/>
      <c r="U710" s="281"/>
      <c r="V710" s="281"/>
      <c r="W710" s="281"/>
      <c r="X710" s="281"/>
      <c r="Y710" s="281"/>
      <c r="Z710" s="281"/>
      <c r="AA710" s="281"/>
      <c r="AB710" s="281"/>
      <c r="AC710" s="281"/>
      <c r="AD710" s="281"/>
      <c r="AE710" s="281"/>
      <c r="AF710" s="281"/>
      <c r="AG710" s="281"/>
      <c r="AH710" s="281"/>
      <c r="AI710" s="281"/>
      <c r="AJ710" s="281"/>
      <c r="AK710" s="281"/>
      <c r="AL710" s="281"/>
      <c r="AM710" s="281"/>
      <c r="AN710" s="281"/>
    </row>
    <row r="711" spans="2:40" ht="15.75" customHeight="1" x14ac:dyDescent="0.25">
      <c r="B711" s="281"/>
      <c r="C711" s="281"/>
      <c r="D711" s="281"/>
      <c r="E711" s="281"/>
      <c r="F711" s="281"/>
      <c r="G711" s="281"/>
      <c r="H711" s="281"/>
      <c r="I711" s="281"/>
      <c r="J711" s="281"/>
      <c r="K711" s="281"/>
      <c r="L711" s="276"/>
      <c r="M711" s="276"/>
      <c r="N711" s="276"/>
      <c r="O711" s="281"/>
      <c r="P711" s="283"/>
      <c r="Q711" s="281"/>
      <c r="R711" s="281"/>
      <c r="S711" s="281"/>
      <c r="T711" s="281"/>
      <c r="U711" s="281"/>
      <c r="V711" s="281"/>
      <c r="W711" s="281"/>
      <c r="X711" s="281"/>
      <c r="Y711" s="281"/>
      <c r="Z711" s="281"/>
      <c r="AA711" s="281"/>
      <c r="AB711" s="281"/>
      <c r="AC711" s="281"/>
      <c r="AD711" s="281"/>
      <c r="AE711" s="281"/>
      <c r="AF711" s="281"/>
      <c r="AG711" s="281"/>
      <c r="AH711" s="281"/>
      <c r="AI711" s="281"/>
      <c r="AJ711" s="281"/>
      <c r="AK711" s="281"/>
      <c r="AL711" s="281"/>
      <c r="AM711" s="281"/>
      <c r="AN711" s="281"/>
    </row>
    <row r="712" spans="2:40" ht="15.75" customHeight="1" x14ac:dyDescent="0.25">
      <c r="B712" s="281"/>
      <c r="C712" s="281"/>
      <c r="D712" s="281"/>
      <c r="E712" s="281"/>
      <c r="F712" s="281"/>
      <c r="G712" s="281"/>
      <c r="H712" s="281"/>
      <c r="I712" s="281"/>
      <c r="J712" s="281"/>
      <c r="K712" s="281"/>
      <c r="L712" s="276"/>
      <c r="M712" s="276"/>
      <c r="N712" s="276"/>
      <c r="O712" s="281"/>
      <c r="P712" s="283"/>
      <c r="Q712" s="281"/>
      <c r="R712" s="281"/>
      <c r="S712" s="281"/>
      <c r="T712" s="281"/>
      <c r="U712" s="281"/>
      <c r="V712" s="281"/>
      <c r="W712" s="281"/>
      <c r="X712" s="281"/>
      <c r="Y712" s="281"/>
      <c r="Z712" s="281"/>
      <c r="AA712" s="281"/>
      <c r="AB712" s="281"/>
      <c r="AC712" s="281"/>
      <c r="AD712" s="281"/>
      <c r="AE712" s="281"/>
      <c r="AF712" s="281"/>
      <c r="AG712" s="281"/>
      <c r="AH712" s="281"/>
      <c r="AI712" s="281"/>
      <c r="AJ712" s="281"/>
      <c r="AK712" s="281"/>
      <c r="AL712" s="281"/>
      <c r="AM712" s="281"/>
      <c r="AN712" s="281"/>
    </row>
    <row r="713" spans="2:40" ht="15.75" customHeight="1" x14ac:dyDescent="0.25">
      <c r="B713" s="281"/>
      <c r="C713" s="281"/>
      <c r="D713" s="281"/>
      <c r="E713" s="281"/>
      <c r="F713" s="281"/>
      <c r="G713" s="281"/>
      <c r="H713" s="281"/>
      <c r="I713" s="281"/>
      <c r="J713" s="281"/>
      <c r="K713" s="281"/>
      <c r="L713" s="276"/>
      <c r="M713" s="276"/>
      <c r="N713" s="276"/>
      <c r="O713" s="281"/>
      <c r="P713" s="283"/>
      <c r="Q713" s="281"/>
      <c r="R713" s="281"/>
      <c r="S713" s="281"/>
      <c r="T713" s="281"/>
      <c r="U713" s="281"/>
      <c r="V713" s="281"/>
      <c r="W713" s="281"/>
      <c r="X713" s="281"/>
      <c r="Y713" s="281"/>
      <c r="Z713" s="281"/>
      <c r="AA713" s="281"/>
      <c r="AB713" s="281"/>
      <c r="AC713" s="281"/>
      <c r="AD713" s="281"/>
      <c r="AE713" s="281"/>
      <c r="AF713" s="281"/>
      <c r="AG713" s="281"/>
      <c r="AH713" s="281"/>
      <c r="AI713" s="281"/>
      <c r="AJ713" s="281"/>
      <c r="AK713" s="281"/>
      <c r="AL713" s="281"/>
      <c r="AM713" s="281"/>
      <c r="AN713" s="281"/>
    </row>
    <row r="714" spans="2:40" ht="15.75" customHeight="1" x14ac:dyDescent="0.25">
      <c r="B714" s="281"/>
      <c r="C714" s="281"/>
      <c r="D714" s="281"/>
      <c r="E714" s="281"/>
      <c r="F714" s="281"/>
      <c r="G714" s="281"/>
      <c r="H714" s="281"/>
      <c r="I714" s="281"/>
      <c r="J714" s="281"/>
      <c r="K714" s="281"/>
      <c r="L714" s="276"/>
      <c r="M714" s="276"/>
      <c r="N714" s="276"/>
      <c r="O714" s="281"/>
      <c r="P714" s="283"/>
      <c r="Q714" s="281"/>
      <c r="R714" s="281"/>
      <c r="S714" s="281"/>
      <c r="T714" s="281"/>
      <c r="U714" s="281"/>
      <c r="V714" s="281"/>
      <c r="W714" s="281"/>
      <c r="X714" s="281"/>
      <c r="Y714" s="281"/>
      <c r="Z714" s="281"/>
      <c r="AA714" s="281"/>
      <c r="AB714" s="281"/>
      <c r="AC714" s="281"/>
      <c r="AD714" s="281"/>
      <c r="AE714" s="281"/>
      <c r="AF714" s="281"/>
      <c r="AG714" s="281"/>
      <c r="AH714" s="281"/>
      <c r="AI714" s="281"/>
      <c r="AJ714" s="281"/>
      <c r="AK714" s="281"/>
      <c r="AL714" s="281"/>
      <c r="AM714" s="281"/>
      <c r="AN714" s="281"/>
    </row>
    <row r="715" spans="2:40" ht="15.75" customHeight="1" x14ac:dyDescent="0.25">
      <c r="B715" s="281"/>
      <c r="C715" s="281"/>
      <c r="D715" s="281"/>
      <c r="E715" s="281"/>
      <c r="F715" s="281"/>
      <c r="G715" s="281"/>
      <c r="H715" s="281"/>
      <c r="I715" s="281"/>
      <c r="J715" s="281"/>
      <c r="K715" s="281"/>
      <c r="L715" s="276"/>
      <c r="M715" s="276"/>
      <c r="N715" s="276"/>
      <c r="O715" s="281"/>
      <c r="P715" s="283"/>
      <c r="Q715" s="281"/>
      <c r="R715" s="281"/>
      <c r="S715" s="281"/>
      <c r="T715" s="281"/>
      <c r="U715" s="281"/>
      <c r="V715" s="281"/>
      <c r="W715" s="281"/>
      <c r="X715" s="281"/>
      <c r="Y715" s="281"/>
      <c r="Z715" s="281"/>
      <c r="AA715" s="281"/>
      <c r="AB715" s="281"/>
      <c r="AC715" s="281"/>
      <c r="AD715" s="281"/>
      <c r="AE715" s="281"/>
      <c r="AF715" s="281"/>
      <c r="AG715" s="281"/>
      <c r="AH715" s="281"/>
      <c r="AI715" s="281"/>
      <c r="AJ715" s="281"/>
      <c r="AK715" s="281"/>
      <c r="AL715" s="281"/>
      <c r="AM715" s="281"/>
      <c r="AN715" s="281"/>
    </row>
    <row r="716" spans="2:40" ht="15.75" customHeight="1" x14ac:dyDescent="0.25">
      <c r="B716" s="281"/>
      <c r="C716" s="281"/>
      <c r="D716" s="281"/>
      <c r="E716" s="281"/>
      <c r="F716" s="281"/>
      <c r="G716" s="281"/>
      <c r="H716" s="281"/>
      <c r="I716" s="281"/>
      <c r="J716" s="281"/>
      <c r="K716" s="281"/>
      <c r="L716" s="276"/>
      <c r="M716" s="276"/>
      <c r="N716" s="276"/>
      <c r="O716" s="281"/>
      <c r="P716" s="283"/>
      <c r="Q716" s="281"/>
      <c r="R716" s="281"/>
      <c r="S716" s="281"/>
      <c r="T716" s="281"/>
      <c r="U716" s="281"/>
      <c r="V716" s="281"/>
      <c r="W716" s="281"/>
      <c r="X716" s="281"/>
      <c r="Y716" s="281"/>
      <c r="Z716" s="281"/>
      <c r="AA716" s="281"/>
      <c r="AB716" s="281"/>
      <c r="AC716" s="281"/>
      <c r="AD716" s="281"/>
      <c r="AE716" s="281"/>
      <c r="AF716" s="281"/>
      <c r="AG716" s="281"/>
      <c r="AH716" s="281"/>
      <c r="AI716" s="281"/>
      <c r="AJ716" s="281"/>
      <c r="AK716" s="281"/>
      <c r="AL716" s="281"/>
      <c r="AM716" s="281"/>
      <c r="AN716" s="281"/>
    </row>
    <row r="717" spans="2:40" ht="15.75" customHeight="1" x14ac:dyDescent="0.25">
      <c r="B717" s="281"/>
      <c r="C717" s="281"/>
      <c r="D717" s="281"/>
      <c r="E717" s="281"/>
      <c r="F717" s="281"/>
      <c r="G717" s="281"/>
      <c r="H717" s="281"/>
      <c r="I717" s="281"/>
      <c r="J717" s="281"/>
      <c r="K717" s="281"/>
      <c r="L717" s="276"/>
      <c r="M717" s="276"/>
      <c r="N717" s="276"/>
      <c r="O717" s="281"/>
      <c r="P717" s="283"/>
      <c r="Q717" s="281"/>
      <c r="R717" s="281"/>
      <c r="S717" s="281"/>
      <c r="T717" s="281"/>
      <c r="U717" s="281"/>
      <c r="V717" s="281"/>
      <c r="W717" s="281"/>
      <c r="X717" s="281"/>
      <c r="Y717" s="281"/>
      <c r="Z717" s="281"/>
      <c r="AA717" s="281"/>
      <c r="AB717" s="281"/>
      <c r="AC717" s="281"/>
      <c r="AD717" s="281"/>
      <c r="AE717" s="281"/>
      <c r="AF717" s="281"/>
      <c r="AG717" s="281"/>
      <c r="AH717" s="281"/>
      <c r="AI717" s="281"/>
      <c r="AJ717" s="281"/>
      <c r="AK717" s="281"/>
      <c r="AL717" s="281"/>
      <c r="AM717" s="281"/>
      <c r="AN717" s="281"/>
    </row>
    <row r="718" spans="2:40" ht="15.75" customHeight="1" x14ac:dyDescent="0.25">
      <c r="B718" s="281"/>
      <c r="C718" s="281"/>
      <c r="D718" s="281"/>
      <c r="E718" s="281"/>
      <c r="F718" s="281"/>
      <c r="G718" s="281"/>
      <c r="H718" s="281"/>
      <c r="I718" s="281"/>
      <c r="J718" s="281"/>
      <c r="K718" s="281"/>
      <c r="L718" s="276"/>
      <c r="M718" s="276"/>
      <c r="N718" s="276"/>
      <c r="O718" s="281"/>
      <c r="P718" s="283"/>
      <c r="Q718" s="281"/>
      <c r="R718" s="281"/>
      <c r="S718" s="281"/>
      <c r="T718" s="281"/>
      <c r="U718" s="281"/>
      <c r="V718" s="281"/>
      <c r="W718" s="281"/>
      <c r="X718" s="281"/>
      <c r="Y718" s="281"/>
      <c r="Z718" s="281"/>
      <c r="AA718" s="281"/>
      <c r="AB718" s="281"/>
      <c r="AC718" s="281"/>
      <c r="AD718" s="281"/>
      <c r="AE718" s="281"/>
      <c r="AF718" s="281"/>
      <c r="AG718" s="281"/>
      <c r="AH718" s="281"/>
      <c r="AI718" s="281"/>
      <c r="AJ718" s="281"/>
      <c r="AK718" s="281"/>
      <c r="AL718" s="281"/>
      <c r="AM718" s="281"/>
      <c r="AN718" s="281"/>
    </row>
    <row r="719" spans="2:40" ht="15.75" customHeight="1" x14ac:dyDescent="0.25">
      <c r="B719" s="281"/>
      <c r="C719" s="281"/>
      <c r="D719" s="281"/>
      <c r="E719" s="281"/>
      <c r="F719" s="281"/>
      <c r="G719" s="281"/>
      <c r="H719" s="281"/>
      <c r="I719" s="281"/>
      <c r="J719" s="281"/>
      <c r="K719" s="281"/>
      <c r="L719" s="276"/>
      <c r="M719" s="276"/>
      <c r="N719" s="276"/>
      <c r="O719" s="281"/>
      <c r="P719" s="283"/>
      <c r="Q719" s="281"/>
      <c r="R719" s="281"/>
      <c r="S719" s="281"/>
      <c r="T719" s="281"/>
      <c r="U719" s="281"/>
      <c r="V719" s="281"/>
      <c r="W719" s="281"/>
      <c r="X719" s="281"/>
      <c r="Y719" s="281"/>
      <c r="Z719" s="281"/>
      <c r="AA719" s="281"/>
      <c r="AB719" s="281"/>
      <c r="AC719" s="281"/>
      <c r="AD719" s="281"/>
      <c r="AE719" s="281"/>
      <c r="AF719" s="281"/>
      <c r="AG719" s="281"/>
      <c r="AH719" s="281"/>
      <c r="AI719" s="281"/>
      <c r="AJ719" s="281"/>
      <c r="AK719" s="281"/>
      <c r="AL719" s="281"/>
      <c r="AM719" s="281"/>
      <c r="AN719" s="281"/>
    </row>
    <row r="720" spans="2:40" ht="15.75" customHeight="1" x14ac:dyDescent="0.25">
      <c r="B720" s="281"/>
      <c r="C720" s="281"/>
      <c r="D720" s="281"/>
      <c r="E720" s="281"/>
      <c r="F720" s="281"/>
      <c r="G720" s="281"/>
      <c r="H720" s="281"/>
      <c r="I720" s="281"/>
      <c r="J720" s="281"/>
      <c r="K720" s="281"/>
      <c r="L720" s="276"/>
      <c r="M720" s="276"/>
      <c r="N720" s="276"/>
      <c r="O720" s="281"/>
      <c r="P720" s="283"/>
      <c r="Q720" s="281"/>
      <c r="R720" s="281"/>
      <c r="S720" s="281"/>
      <c r="T720" s="281"/>
      <c r="U720" s="281"/>
      <c r="V720" s="281"/>
      <c r="W720" s="281"/>
      <c r="X720" s="281"/>
      <c r="Y720" s="281"/>
      <c r="Z720" s="281"/>
      <c r="AA720" s="281"/>
      <c r="AB720" s="281"/>
      <c r="AC720" s="281"/>
      <c r="AD720" s="281"/>
      <c r="AE720" s="281"/>
      <c r="AF720" s="281"/>
      <c r="AG720" s="281"/>
      <c r="AH720" s="281"/>
      <c r="AI720" s="281"/>
      <c r="AJ720" s="281"/>
      <c r="AK720" s="281"/>
      <c r="AL720" s="281"/>
      <c r="AM720" s="281"/>
      <c r="AN720" s="281"/>
    </row>
    <row r="721" spans="2:40" ht="15.75" customHeight="1" x14ac:dyDescent="0.25">
      <c r="B721" s="281"/>
      <c r="C721" s="281"/>
      <c r="D721" s="281"/>
      <c r="E721" s="281"/>
      <c r="F721" s="281"/>
      <c r="G721" s="281"/>
      <c r="H721" s="281"/>
      <c r="I721" s="281"/>
      <c r="J721" s="281"/>
      <c r="K721" s="281"/>
      <c r="L721" s="276"/>
      <c r="M721" s="276"/>
      <c r="N721" s="276"/>
      <c r="O721" s="281"/>
      <c r="P721" s="283"/>
      <c r="Q721" s="281"/>
      <c r="R721" s="281"/>
      <c r="S721" s="281"/>
      <c r="T721" s="281"/>
      <c r="U721" s="281"/>
      <c r="V721" s="281"/>
      <c r="W721" s="281"/>
      <c r="X721" s="281"/>
      <c r="Y721" s="281"/>
      <c r="Z721" s="281"/>
      <c r="AA721" s="281"/>
      <c r="AB721" s="281"/>
      <c r="AC721" s="281"/>
      <c r="AD721" s="281"/>
      <c r="AE721" s="281"/>
      <c r="AF721" s="281"/>
      <c r="AG721" s="281"/>
      <c r="AH721" s="281"/>
      <c r="AI721" s="281"/>
      <c r="AJ721" s="281"/>
      <c r="AK721" s="281"/>
      <c r="AL721" s="281"/>
      <c r="AM721" s="281"/>
      <c r="AN721" s="281"/>
    </row>
    <row r="722" spans="2:40" ht="15.75" customHeight="1" x14ac:dyDescent="0.25">
      <c r="B722" s="281"/>
      <c r="C722" s="281"/>
      <c r="D722" s="281"/>
      <c r="E722" s="281"/>
      <c r="F722" s="281"/>
      <c r="G722" s="281"/>
      <c r="H722" s="281"/>
      <c r="I722" s="281"/>
      <c r="J722" s="281"/>
      <c r="K722" s="281"/>
      <c r="L722" s="276"/>
      <c r="M722" s="276"/>
      <c r="N722" s="276"/>
      <c r="O722" s="281"/>
      <c r="P722" s="283"/>
      <c r="Q722" s="281"/>
      <c r="R722" s="281"/>
      <c r="S722" s="281"/>
      <c r="T722" s="281"/>
      <c r="U722" s="281"/>
      <c r="V722" s="281"/>
      <c r="W722" s="281"/>
      <c r="X722" s="281"/>
      <c r="Y722" s="281"/>
      <c r="Z722" s="281"/>
      <c r="AA722" s="281"/>
      <c r="AB722" s="281"/>
      <c r="AC722" s="281"/>
      <c r="AD722" s="281"/>
      <c r="AE722" s="281"/>
      <c r="AF722" s="281"/>
      <c r="AG722" s="281"/>
      <c r="AH722" s="281"/>
      <c r="AI722" s="281"/>
      <c r="AJ722" s="281"/>
      <c r="AK722" s="281"/>
      <c r="AL722" s="281"/>
      <c r="AM722" s="281"/>
      <c r="AN722" s="281"/>
    </row>
    <row r="723" spans="2:40" ht="15.75" customHeight="1" x14ac:dyDescent="0.25">
      <c r="B723" s="281"/>
      <c r="C723" s="281"/>
      <c r="D723" s="281"/>
      <c r="E723" s="281"/>
      <c r="F723" s="281"/>
      <c r="G723" s="281"/>
      <c r="H723" s="281"/>
      <c r="I723" s="281"/>
      <c r="J723" s="281"/>
      <c r="K723" s="281"/>
      <c r="L723" s="276"/>
      <c r="M723" s="276"/>
      <c r="N723" s="276"/>
      <c r="O723" s="281"/>
      <c r="P723" s="283"/>
      <c r="Q723" s="281"/>
      <c r="R723" s="281"/>
      <c r="S723" s="281"/>
      <c r="T723" s="281"/>
      <c r="U723" s="281"/>
      <c r="V723" s="281"/>
      <c r="W723" s="281"/>
      <c r="X723" s="281"/>
      <c r="Y723" s="281"/>
      <c r="Z723" s="281"/>
      <c r="AA723" s="281"/>
      <c r="AB723" s="281"/>
      <c r="AC723" s="281"/>
      <c r="AD723" s="281"/>
      <c r="AE723" s="281"/>
      <c r="AF723" s="281"/>
      <c r="AG723" s="281"/>
      <c r="AH723" s="281"/>
      <c r="AI723" s="281"/>
      <c r="AJ723" s="281"/>
      <c r="AK723" s="281"/>
      <c r="AL723" s="281"/>
      <c r="AM723" s="281"/>
      <c r="AN723" s="281"/>
    </row>
    <row r="724" spans="2:40" ht="15.75" customHeight="1" x14ac:dyDescent="0.25">
      <c r="B724" s="281"/>
      <c r="C724" s="281"/>
      <c r="D724" s="281"/>
      <c r="E724" s="281"/>
      <c r="F724" s="281"/>
      <c r="G724" s="281"/>
      <c r="H724" s="281"/>
      <c r="I724" s="281"/>
      <c r="J724" s="281"/>
      <c r="K724" s="281"/>
      <c r="L724" s="276"/>
      <c r="M724" s="276"/>
      <c r="N724" s="276"/>
      <c r="O724" s="281"/>
      <c r="P724" s="283"/>
      <c r="Q724" s="281"/>
      <c r="R724" s="281"/>
      <c r="S724" s="281"/>
      <c r="T724" s="281"/>
      <c r="U724" s="281"/>
      <c r="V724" s="281"/>
      <c r="W724" s="281"/>
      <c r="X724" s="281"/>
      <c r="Y724" s="281"/>
      <c r="Z724" s="281"/>
      <c r="AA724" s="281"/>
      <c r="AB724" s="281"/>
      <c r="AC724" s="281"/>
      <c r="AD724" s="281"/>
      <c r="AE724" s="281"/>
      <c r="AF724" s="281"/>
      <c r="AG724" s="281"/>
      <c r="AH724" s="281"/>
      <c r="AI724" s="281"/>
      <c r="AJ724" s="281"/>
      <c r="AK724" s="281"/>
      <c r="AL724" s="281"/>
      <c r="AM724" s="281"/>
      <c r="AN724" s="281"/>
    </row>
    <row r="725" spans="2:40" ht="15.75" customHeight="1" x14ac:dyDescent="0.25">
      <c r="B725" s="281"/>
      <c r="C725" s="281"/>
      <c r="D725" s="281"/>
      <c r="E725" s="281"/>
      <c r="F725" s="281"/>
      <c r="G725" s="281"/>
      <c r="H725" s="281"/>
      <c r="I725" s="281"/>
      <c r="J725" s="281"/>
      <c r="K725" s="281"/>
      <c r="L725" s="276"/>
      <c r="M725" s="276"/>
      <c r="N725" s="276"/>
      <c r="O725" s="281"/>
      <c r="P725" s="283"/>
      <c r="Q725" s="281"/>
      <c r="R725" s="281"/>
      <c r="S725" s="281"/>
      <c r="T725" s="281"/>
      <c r="U725" s="281"/>
      <c r="V725" s="281"/>
      <c r="W725" s="281"/>
      <c r="X725" s="281"/>
      <c r="Y725" s="281"/>
      <c r="Z725" s="281"/>
      <c r="AA725" s="281"/>
      <c r="AB725" s="281"/>
      <c r="AC725" s="281"/>
      <c r="AD725" s="281"/>
      <c r="AE725" s="281"/>
      <c r="AF725" s="281"/>
      <c r="AG725" s="281"/>
      <c r="AH725" s="281"/>
      <c r="AI725" s="281"/>
      <c r="AJ725" s="281"/>
      <c r="AK725" s="281"/>
      <c r="AL725" s="281"/>
      <c r="AM725" s="281"/>
      <c r="AN725" s="281"/>
    </row>
    <row r="726" spans="2:40" ht="15.75" customHeight="1" x14ac:dyDescent="0.25">
      <c r="B726" s="281"/>
      <c r="C726" s="281"/>
      <c r="D726" s="281"/>
      <c r="E726" s="281"/>
      <c r="F726" s="281"/>
      <c r="G726" s="281"/>
      <c r="H726" s="281"/>
      <c r="I726" s="281"/>
      <c r="J726" s="281"/>
      <c r="K726" s="281"/>
      <c r="L726" s="276"/>
      <c r="M726" s="276"/>
      <c r="N726" s="276"/>
      <c r="O726" s="281"/>
      <c r="P726" s="283"/>
      <c r="Q726" s="281"/>
      <c r="R726" s="281"/>
      <c r="S726" s="281"/>
      <c r="T726" s="281"/>
      <c r="U726" s="281"/>
      <c r="V726" s="281"/>
      <c r="W726" s="281"/>
      <c r="X726" s="281"/>
      <c r="Y726" s="281"/>
      <c r="Z726" s="281"/>
      <c r="AA726" s="281"/>
      <c r="AB726" s="281"/>
      <c r="AC726" s="281"/>
      <c r="AD726" s="281"/>
      <c r="AE726" s="281"/>
      <c r="AF726" s="281"/>
      <c r="AG726" s="281"/>
      <c r="AH726" s="281"/>
      <c r="AI726" s="281"/>
      <c r="AJ726" s="281"/>
      <c r="AK726" s="281"/>
      <c r="AL726" s="281"/>
      <c r="AM726" s="281"/>
      <c r="AN726" s="281"/>
    </row>
    <row r="727" spans="2:40" ht="15.75" customHeight="1" x14ac:dyDescent="0.25">
      <c r="B727" s="281"/>
      <c r="C727" s="281"/>
      <c r="D727" s="281"/>
      <c r="E727" s="281"/>
      <c r="F727" s="281"/>
      <c r="G727" s="281"/>
      <c r="H727" s="281"/>
      <c r="I727" s="281"/>
      <c r="J727" s="281"/>
      <c r="K727" s="281"/>
      <c r="L727" s="276"/>
      <c r="M727" s="276"/>
      <c r="N727" s="276"/>
      <c r="O727" s="281"/>
      <c r="P727" s="283"/>
      <c r="Q727" s="281"/>
      <c r="R727" s="281"/>
      <c r="S727" s="281"/>
      <c r="T727" s="281"/>
      <c r="U727" s="281"/>
      <c r="V727" s="281"/>
      <c r="W727" s="281"/>
      <c r="X727" s="281"/>
      <c r="Y727" s="281"/>
      <c r="Z727" s="281"/>
      <c r="AA727" s="281"/>
      <c r="AB727" s="281"/>
      <c r="AC727" s="281"/>
      <c r="AD727" s="281"/>
      <c r="AE727" s="281"/>
      <c r="AF727" s="281"/>
      <c r="AG727" s="281"/>
      <c r="AH727" s="281"/>
      <c r="AI727" s="281"/>
      <c r="AJ727" s="281"/>
      <c r="AK727" s="281"/>
      <c r="AL727" s="281"/>
      <c r="AM727" s="281"/>
      <c r="AN727" s="281"/>
    </row>
    <row r="728" spans="2:40" ht="15.75" customHeight="1" x14ac:dyDescent="0.25">
      <c r="B728" s="281"/>
      <c r="C728" s="281"/>
      <c r="D728" s="281"/>
      <c r="E728" s="281"/>
      <c r="F728" s="281"/>
      <c r="G728" s="281"/>
      <c r="H728" s="281"/>
      <c r="I728" s="281"/>
      <c r="J728" s="281"/>
      <c r="K728" s="281"/>
      <c r="L728" s="276"/>
      <c r="M728" s="276"/>
      <c r="N728" s="276"/>
      <c r="O728" s="281"/>
      <c r="P728" s="283"/>
      <c r="Q728" s="281"/>
      <c r="R728" s="281"/>
      <c r="S728" s="281"/>
      <c r="T728" s="281"/>
      <c r="U728" s="281"/>
      <c r="V728" s="281"/>
      <c r="W728" s="281"/>
      <c r="X728" s="281"/>
      <c r="Y728" s="281"/>
      <c r="Z728" s="281"/>
      <c r="AA728" s="281"/>
      <c r="AB728" s="281"/>
      <c r="AC728" s="281"/>
      <c r="AD728" s="281"/>
      <c r="AE728" s="281"/>
      <c r="AF728" s="281"/>
      <c r="AG728" s="281"/>
      <c r="AH728" s="281"/>
      <c r="AI728" s="281"/>
      <c r="AJ728" s="281"/>
      <c r="AK728" s="281"/>
      <c r="AL728" s="281"/>
      <c r="AM728" s="281"/>
      <c r="AN728" s="281"/>
    </row>
    <row r="729" spans="2:40" ht="15.75" customHeight="1" x14ac:dyDescent="0.25">
      <c r="B729" s="281"/>
      <c r="C729" s="281"/>
      <c r="D729" s="281"/>
      <c r="E729" s="281"/>
      <c r="F729" s="281"/>
      <c r="G729" s="281"/>
      <c r="H729" s="281"/>
      <c r="I729" s="281"/>
      <c r="J729" s="281"/>
      <c r="K729" s="281"/>
      <c r="L729" s="276"/>
      <c r="M729" s="276"/>
      <c r="N729" s="276"/>
      <c r="O729" s="281"/>
      <c r="P729" s="283"/>
      <c r="Q729" s="281"/>
      <c r="R729" s="281"/>
      <c r="S729" s="281"/>
      <c r="T729" s="281"/>
      <c r="U729" s="281"/>
      <c r="V729" s="281"/>
      <c r="W729" s="281"/>
      <c r="X729" s="281"/>
      <c r="Y729" s="281"/>
      <c r="Z729" s="281"/>
      <c r="AA729" s="281"/>
      <c r="AB729" s="281"/>
      <c r="AC729" s="281"/>
      <c r="AD729" s="281"/>
      <c r="AE729" s="281"/>
      <c r="AF729" s="281"/>
      <c r="AG729" s="281"/>
      <c r="AH729" s="281"/>
      <c r="AI729" s="281"/>
      <c r="AJ729" s="281"/>
      <c r="AK729" s="281"/>
      <c r="AL729" s="281"/>
      <c r="AM729" s="281"/>
      <c r="AN729" s="281"/>
    </row>
    <row r="730" spans="2:40" ht="15.75" customHeight="1" x14ac:dyDescent="0.25">
      <c r="B730" s="281"/>
      <c r="C730" s="281"/>
      <c r="D730" s="281"/>
      <c r="E730" s="281"/>
      <c r="F730" s="281"/>
      <c r="G730" s="281"/>
      <c r="H730" s="281"/>
      <c r="I730" s="281"/>
      <c r="J730" s="281"/>
      <c r="K730" s="281"/>
      <c r="L730" s="276"/>
      <c r="M730" s="276"/>
      <c r="N730" s="276"/>
      <c r="O730" s="281"/>
      <c r="P730" s="283"/>
      <c r="Q730" s="281"/>
      <c r="R730" s="281"/>
      <c r="S730" s="281"/>
      <c r="T730" s="281"/>
      <c r="U730" s="281"/>
      <c r="V730" s="281"/>
      <c r="W730" s="281"/>
      <c r="X730" s="281"/>
      <c r="Y730" s="281"/>
      <c r="Z730" s="281"/>
      <c r="AA730" s="281"/>
      <c r="AB730" s="281"/>
      <c r="AC730" s="281"/>
      <c r="AD730" s="281"/>
      <c r="AE730" s="281"/>
      <c r="AF730" s="281"/>
      <c r="AG730" s="281"/>
      <c r="AH730" s="281"/>
      <c r="AI730" s="281"/>
      <c r="AJ730" s="281"/>
      <c r="AK730" s="281"/>
      <c r="AL730" s="281"/>
      <c r="AM730" s="281"/>
      <c r="AN730" s="281"/>
    </row>
    <row r="731" spans="2:40" ht="15.75" customHeight="1" x14ac:dyDescent="0.25">
      <c r="B731" s="281"/>
      <c r="C731" s="281"/>
      <c r="D731" s="281"/>
      <c r="E731" s="281"/>
      <c r="F731" s="281"/>
      <c r="G731" s="281"/>
      <c r="H731" s="281"/>
      <c r="I731" s="281"/>
      <c r="J731" s="281"/>
      <c r="K731" s="281"/>
      <c r="L731" s="276"/>
      <c r="M731" s="276"/>
      <c r="N731" s="276"/>
      <c r="O731" s="281"/>
      <c r="P731" s="283"/>
      <c r="Q731" s="281"/>
      <c r="R731" s="281"/>
      <c r="S731" s="281"/>
      <c r="T731" s="281"/>
      <c r="U731" s="281"/>
      <c r="V731" s="281"/>
      <c r="W731" s="281"/>
      <c r="X731" s="281"/>
      <c r="Y731" s="281"/>
      <c r="Z731" s="281"/>
      <c r="AA731" s="281"/>
      <c r="AB731" s="281"/>
      <c r="AC731" s="281"/>
      <c r="AD731" s="281"/>
      <c r="AE731" s="281"/>
      <c r="AF731" s="281"/>
      <c r="AG731" s="281"/>
      <c r="AH731" s="281"/>
      <c r="AI731" s="281"/>
      <c r="AJ731" s="281"/>
      <c r="AK731" s="281"/>
      <c r="AL731" s="281"/>
      <c r="AM731" s="281"/>
      <c r="AN731" s="281"/>
    </row>
    <row r="732" spans="2:40" ht="15.75" customHeight="1" x14ac:dyDescent="0.25">
      <c r="B732" s="281"/>
      <c r="C732" s="281"/>
      <c r="D732" s="281"/>
      <c r="E732" s="281"/>
      <c r="F732" s="281"/>
      <c r="G732" s="281"/>
      <c r="H732" s="281"/>
      <c r="I732" s="281"/>
      <c r="J732" s="281"/>
      <c r="K732" s="281"/>
      <c r="L732" s="276"/>
      <c r="M732" s="276"/>
      <c r="N732" s="276"/>
      <c r="O732" s="281"/>
      <c r="P732" s="283"/>
      <c r="Q732" s="281"/>
      <c r="R732" s="281"/>
      <c r="S732" s="281"/>
      <c r="T732" s="281"/>
      <c r="U732" s="281"/>
      <c r="V732" s="281"/>
      <c r="W732" s="281"/>
      <c r="X732" s="281"/>
      <c r="Y732" s="281"/>
      <c r="Z732" s="281"/>
      <c r="AA732" s="281"/>
      <c r="AB732" s="281"/>
      <c r="AC732" s="281"/>
      <c r="AD732" s="281"/>
      <c r="AE732" s="281"/>
      <c r="AF732" s="281"/>
      <c r="AG732" s="281"/>
      <c r="AH732" s="281"/>
      <c r="AI732" s="281"/>
      <c r="AJ732" s="281"/>
      <c r="AK732" s="281"/>
      <c r="AL732" s="281"/>
      <c r="AM732" s="281"/>
      <c r="AN732" s="281"/>
    </row>
    <row r="733" spans="2:40" ht="15.75" customHeight="1" x14ac:dyDescent="0.25">
      <c r="B733" s="281"/>
      <c r="C733" s="281"/>
      <c r="D733" s="281"/>
      <c r="E733" s="281"/>
      <c r="F733" s="281"/>
      <c r="G733" s="281"/>
      <c r="H733" s="281"/>
      <c r="I733" s="281"/>
      <c r="J733" s="281"/>
      <c r="K733" s="281"/>
      <c r="L733" s="276"/>
      <c r="M733" s="276"/>
      <c r="N733" s="276"/>
      <c r="O733" s="281"/>
      <c r="P733" s="283"/>
      <c r="Q733" s="281"/>
      <c r="R733" s="281"/>
      <c r="S733" s="281"/>
      <c r="T733" s="281"/>
      <c r="U733" s="281"/>
      <c r="V733" s="281"/>
      <c r="W733" s="281"/>
      <c r="X733" s="281"/>
      <c r="Y733" s="281"/>
      <c r="Z733" s="281"/>
      <c r="AA733" s="281"/>
      <c r="AB733" s="281"/>
      <c r="AC733" s="281"/>
      <c r="AD733" s="281"/>
      <c r="AE733" s="281"/>
      <c r="AF733" s="281"/>
      <c r="AG733" s="281"/>
      <c r="AH733" s="281"/>
      <c r="AI733" s="281"/>
      <c r="AJ733" s="281"/>
      <c r="AK733" s="281"/>
      <c r="AL733" s="281"/>
      <c r="AM733" s="281"/>
      <c r="AN733" s="281"/>
    </row>
    <row r="734" spans="2:40" ht="15.75" customHeight="1" x14ac:dyDescent="0.25">
      <c r="B734" s="281"/>
      <c r="C734" s="281"/>
      <c r="D734" s="281"/>
      <c r="E734" s="281"/>
      <c r="F734" s="281"/>
      <c r="G734" s="281"/>
      <c r="H734" s="281"/>
      <c r="I734" s="281"/>
      <c r="J734" s="281"/>
      <c r="K734" s="281"/>
      <c r="L734" s="276"/>
      <c r="M734" s="276"/>
      <c r="N734" s="276"/>
      <c r="O734" s="281"/>
      <c r="P734" s="283"/>
      <c r="Q734" s="281"/>
      <c r="R734" s="281"/>
      <c r="S734" s="281"/>
      <c r="T734" s="281"/>
      <c r="U734" s="281"/>
      <c r="V734" s="281"/>
      <c r="W734" s="281"/>
      <c r="X734" s="281"/>
      <c r="Y734" s="281"/>
      <c r="Z734" s="281"/>
      <c r="AA734" s="281"/>
      <c r="AB734" s="281"/>
      <c r="AC734" s="281"/>
      <c r="AD734" s="281"/>
      <c r="AE734" s="281"/>
      <c r="AF734" s="281"/>
      <c r="AG734" s="281"/>
      <c r="AH734" s="281"/>
      <c r="AI734" s="281"/>
      <c r="AJ734" s="281"/>
      <c r="AK734" s="281"/>
      <c r="AL734" s="281"/>
      <c r="AM734" s="281"/>
      <c r="AN734" s="281"/>
    </row>
    <row r="735" spans="2:40" ht="15.75" customHeight="1" x14ac:dyDescent="0.25">
      <c r="B735" s="281"/>
      <c r="C735" s="281"/>
      <c r="D735" s="281"/>
      <c r="E735" s="281"/>
      <c r="F735" s="281"/>
      <c r="G735" s="281"/>
      <c r="H735" s="281"/>
      <c r="I735" s="281"/>
      <c r="J735" s="281"/>
      <c r="K735" s="281"/>
      <c r="L735" s="276"/>
      <c r="M735" s="276"/>
      <c r="N735" s="276"/>
      <c r="O735" s="281"/>
      <c r="P735" s="283"/>
      <c r="Q735" s="281"/>
      <c r="R735" s="281"/>
      <c r="S735" s="281"/>
      <c r="T735" s="281"/>
      <c r="U735" s="281"/>
      <c r="V735" s="281"/>
      <c r="W735" s="281"/>
      <c r="X735" s="281"/>
      <c r="Y735" s="281"/>
      <c r="Z735" s="281"/>
      <c r="AA735" s="281"/>
      <c r="AB735" s="281"/>
      <c r="AC735" s="281"/>
      <c r="AD735" s="281"/>
      <c r="AE735" s="281"/>
      <c r="AF735" s="281"/>
      <c r="AG735" s="281"/>
      <c r="AH735" s="281"/>
      <c r="AI735" s="281"/>
      <c r="AJ735" s="281"/>
      <c r="AK735" s="281"/>
      <c r="AL735" s="281"/>
      <c r="AM735" s="281"/>
      <c r="AN735" s="281"/>
    </row>
    <row r="736" spans="2:40" ht="15.75" customHeight="1" x14ac:dyDescent="0.25">
      <c r="B736" s="281"/>
      <c r="C736" s="281"/>
      <c r="D736" s="281"/>
      <c r="E736" s="281"/>
      <c r="F736" s="281"/>
      <c r="G736" s="281"/>
      <c r="H736" s="281"/>
      <c r="I736" s="281"/>
      <c r="J736" s="281"/>
      <c r="K736" s="281"/>
      <c r="L736" s="276"/>
      <c r="M736" s="276"/>
      <c r="N736" s="276"/>
      <c r="O736" s="281"/>
      <c r="P736" s="283"/>
      <c r="Q736" s="281"/>
      <c r="R736" s="281"/>
      <c r="S736" s="281"/>
      <c r="T736" s="281"/>
      <c r="U736" s="281"/>
      <c r="V736" s="281"/>
      <c r="W736" s="281"/>
      <c r="X736" s="281"/>
      <c r="Y736" s="281"/>
      <c r="Z736" s="281"/>
      <c r="AA736" s="281"/>
      <c r="AB736" s="281"/>
      <c r="AC736" s="281"/>
      <c r="AD736" s="281"/>
      <c r="AE736" s="281"/>
      <c r="AF736" s="281"/>
      <c r="AG736" s="281"/>
      <c r="AH736" s="281"/>
      <c r="AI736" s="281"/>
      <c r="AJ736" s="281"/>
      <c r="AK736" s="281"/>
      <c r="AL736" s="281"/>
      <c r="AM736" s="281"/>
      <c r="AN736" s="281"/>
    </row>
    <row r="737" spans="2:40" ht="15.75" customHeight="1" x14ac:dyDescent="0.25">
      <c r="B737" s="281"/>
      <c r="C737" s="281"/>
      <c r="D737" s="281"/>
      <c r="E737" s="281"/>
      <c r="F737" s="281"/>
      <c r="G737" s="281"/>
      <c r="H737" s="281"/>
      <c r="I737" s="281"/>
      <c r="J737" s="281"/>
      <c r="K737" s="281"/>
      <c r="L737" s="276"/>
      <c r="M737" s="276"/>
      <c r="N737" s="276"/>
      <c r="O737" s="281"/>
      <c r="P737" s="283"/>
      <c r="Q737" s="281"/>
      <c r="R737" s="281"/>
      <c r="S737" s="281"/>
      <c r="T737" s="281"/>
      <c r="U737" s="281"/>
      <c r="V737" s="281"/>
      <c r="W737" s="281"/>
      <c r="X737" s="281"/>
      <c r="Y737" s="281"/>
      <c r="Z737" s="281"/>
      <c r="AA737" s="281"/>
      <c r="AB737" s="281"/>
      <c r="AC737" s="281"/>
      <c r="AD737" s="281"/>
      <c r="AE737" s="281"/>
      <c r="AF737" s="281"/>
      <c r="AG737" s="281"/>
      <c r="AH737" s="281"/>
      <c r="AI737" s="281"/>
      <c r="AJ737" s="281"/>
      <c r="AK737" s="281"/>
      <c r="AL737" s="281"/>
      <c r="AM737" s="281"/>
      <c r="AN737" s="281"/>
    </row>
    <row r="738" spans="2:40" ht="15.75" customHeight="1" x14ac:dyDescent="0.25">
      <c r="B738" s="281"/>
      <c r="C738" s="281"/>
      <c r="D738" s="281"/>
      <c r="E738" s="281"/>
      <c r="F738" s="281"/>
      <c r="G738" s="281"/>
      <c r="H738" s="281"/>
      <c r="I738" s="281"/>
      <c r="J738" s="281"/>
      <c r="K738" s="281"/>
      <c r="L738" s="276"/>
      <c r="M738" s="276"/>
      <c r="N738" s="276"/>
      <c r="O738" s="281"/>
      <c r="P738" s="283"/>
      <c r="Q738" s="281"/>
      <c r="R738" s="281"/>
      <c r="S738" s="281"/>
      <c r="T738" s="281"/>
      <c r="U738" s="281"/>
      <c r="V738" s="281"/>
      <c r="W738" s="281"/>
      <c r="X738" s="281"/>
      <c r="Y738" s="281"/>
      <c r="Z738" s="281"/>
      <c r="AA738" s="281"/>
      <c r="AB738" s="281"/>
      <c r="AC738" s="281"/>
      <c r="AD738" s="281"/>
      <c r="AE738" s="281"/>
      <c r="AF738" s="281"/>
      <c r="AG738" s="281"/>
      <c r="AH738" s="281"/>
      <c r="AI738" s="281"/>
      <c r="AJ738" s="281"/>
      <c r="AK738" s="281"/>
      <c r="AL738" s="281"/>
      <c r="AM738" s="281"/>
      <c r="AN738" s="281"/>
    </row>
    <row r="739" spans="2:40" ht="15.75" customHeight="1" x14ac:dyDescent="0.25">
      <c r="B739" s="281"/>
      <c r="C739" s="281"/>
      <c r="D739" s="281"/>
      <c r="E739" s="281"/>
      <c r="F739" s="281"/>
      <c r="G739" s="281"/>
      <c r="H739" s="281"/>
      <c r="I739" s="281"/>
      <c r="J739" s="281"/>
      <c r="K739" s="281"/>
      <c r="L739" s="276"/>
      <c r="M739" s="276"/>
      <c r="N739" s="276"/>
      <c r="O739" s="281"/>
      <c r="P739" s="283"/>
      <c r="Q739" s="281"/>
      <c r="R739" s="281"/>
      <c r="S739" s="281"/>
      <c r="T739" s="281"/>
      <c r="U739" s="281"/>
      <c r="V739" s="281"/>
      <c r="W739" s="281"/>
      <c r="X739" s="281"/>
      <c r="Y739" s="281"/>
      <c r="Z739" s="281"/>
      <c r="AA739" s="281"/>
      <c r="AB739" s="281"/>
      <c r="AC739" s="281"/>
      <c r="AD739" s="281"/>
      <c r="AE739" s="281"/>
      <c r="AF739" s="281"/>
      <c r="AG739" s="281"/>
      <c r="AH739" s="281"/>
      <c r="AI739" s="281"/>
      <c r="AJ739" s="281"/>
      <c r="AK739" s="281"/>
      <c r="AL739" s="281"/>
      <c r="AM739" s="281"/>
      <c r="AN739" s="281"/>
    </row>
    <row r="740" spans="2:40" ht="15.75" customHeight="1" x14ac:dyDescent="0.25">
      <c r="B740" s="281"/>
      <c r="C740" s="281"/>
      <c r="D740" s="281"/>
      <c r="E740" s="281"/>
      <c r="F740" s="281"/>
      <c r="G740" s="281"/>
      <c r="H740" s="281"/>
      <c r="I740" s="281"/>
      <c r="J740" s="281"/>
      <c r="K740" s="281"/>
      <c r="L740" s="276"/>
      <c r="M740" s="276"/>
      <c r="N740" s="276"/>
      <c r="O740" s="281"/>
      <c r="P740" s="283"/>
      <c r="Q740" s="281"/>
      <c r="R740" s="281"/>
      <c r="S740" s="281"/>
      <c r="T740" s="281"/>
      <c r="U740" s="281"/>
      <c r="V740" s="281"/>
      <c r="W740" s="281"/>
      <c r="X740" s="281"/>
      <c r="Y740" s="281"/>
      <c r="Z740" s="281"/>
      <c r="AA740" s="281"/>
      <c r="AB740" s="281"/>
      <c r="AC740" s="281"/>
      <c r="AD740" s="281"/>
      <c r="AE740" s="281"/>
      <c r="AF740" s="281"/>
      <c r="AG740" s="281"/>
      <c r="AH740" s="281"/>
      <c r="AI740" s="281"/>
      <c r="AJ740" s="281"/>
      <c r="AK740" s="281"/>
      <c r="AL740" s="281"/>
      <c r="AM740" s="281"/>
      <c r="AN740" s="281"/>
    </row>
    <row r="741" spans="2:40" ht="15.75" customHeight="1" x14ac:dyDescent="0.25">
      <c r="B741" s="281"/>
      <c r="C741" s="281"/>
      <c r="D741" s="281"/>
      <c r="E741" s="281"/>
      <c r="F741" s="281"/>
      <c r="G741" s="281"/>
      <c r="H741" s="281"/>
      <c r="I741" s="281"/>
      <c r="J741" s="281"/>
      <c r="K741" s="281"/>
      <c r="L741" s="276"/>
      <c r="M741" s="276"/>
      <c r="N741" s="276"/>
      <c r="O741" s="281"/>
      <c r="P741" s="283"/>
      <c r="Q741" s="281"/>
      <c r="R741" s="281"/>
      <c r="S741" s="281"/>
      <c r="T741" s="281"/>
      <c r="U741" s="281"/>
      <c r="V741" s="281"/>
      <c r="W741" s="281"/>
      <c r="X741" s="281"/>
      <c r="Y741" s="281"/>
      <c r="Z741" s="281"/>
      <c r="AA741" s="281"/>
      <c r="AB741" s="281"/>
      <c r="AC741" s="281"/>
      <c r="AD741" s="281"/>
      <c r="AE741" s="281"/>
      <c r="AF741" s="281"/>
      <c r="AG741" s="281"/>
      <c r="AH741" s="281"/>
      <c r="AI741" s="281"/>
      <c r="AJ741" s="281"/>
      <c r="AK741" s="281"/>
      <c r="AL741" s="281"/>
      <c r="AM741" s="281"/>
      <c r="AN741" s="281"/>
    </row>
    <row r="742" spans="2:40" ht="15.75" customHeight="1" x14ac:dyDescent="0.25">
      <c r="B742" s="281"/>
      <c r="C742" s="281"/>
      <c r="D742" s="281"/>
      <c r="E742" s="281"/>
      <c r="F742" s="281"/>
      <c r="G742" s="281"/>
      <c r="H742" s="281"/>
      <c r="I742" s="281"/>
      <c r="J742" s="281"/>
      <c r="K742" s="281"/>
      <c r="L742" s="276"/>
      <c r="M742" s="276"/>
      <c r="N742" s="276"/>
      <c r="O742" s="281"/>
      <c r="P742" s="283"/>
      <c r="Q742" s="281"/>
      <c r="R742" s="281"/>
      <c r="S742" s="281"/>
      <c r="T742" s="281"/>
      <c r="U742" s="281"/>
      <c r="V742" s="281"/>
      <c r="W742" s="281"/>
      <c r="X742" s="281"/>
      <c r="Y742" s="281"/>
      <c r="Z742" s="281"/>
      <c r="AA742" s="281"/>
      <c r="AB742" s="281"/>
      <c r="AC742" s="281"/>
      <c r="AD742" s="281"/>
      <c r="AE742" s="281"/>
      <c r="AF742" s="281"/>
      <c r="AG742" s="281"/>
      <c r="AH742" s="281"/>
      <c r="AI742" s="281"/>
      <c r="AJ742" s="281"/>
      <c r="AK742" s="281"/>
      <c r="AL742" s="281"/>
      <c r="AM742" s="281"/>
      <c r="AN742" s="281"/>
    </row>
    <row r="743" spans="2:40" ht="15.75" customHeight="1" x14ac:dyDescent="0.25">
      <c r="B743" s="281"/>
      <c r="C743" s="281"/>
      <c r="D743" s="281"/>
      <c r="E743" s="281"/>
      <c r="F743" s="281"/>
      <c r="G743" s="281"/>
      <c r="H743" s="281"/>
      <c r="I743" s="281"/>
      <c r="J743" s="281"/>
      <c r="K743" s="281"/>
      <c r="L743" s="276"/>
      <c r="M743" s="276"/>
      <c r="N743" s="276"/>
      <c r="O743" s="281"/>
      <c r="P743" s="283"/>
      <c r="Q743" s="281"/>
      <c r="R743" s="281"/>
      <c r="S743" s="281"/>
      <c r="T743" s="281"/>
      <c r="U743" s="281"/>
      <c r="V743" s="281"/>
      <c r="W743" s="281"/>
      <c r="X743" s="281"/>
      <c r="Y743" s="281"/>
      <c r="Z743" s="281"/>
      <c r="AA743" s="281"/>
      <c r="AB743" s="281"/>
      <c r="AC743" s="281"/>
      <c r="AD743" s="281"/>
      <c r="AE743" s="281"/>
      <c r="AF743" s="281"/>
      <c r="AG743" s="281"/>
      <c r="AH743" s="281"/>
      <c r="AI743" s="281"/>
      <c r="AJ743" s="281"/>
      <c r="AK743" s="281"/>
      <c r="AL743" s="281"/>
      <c r="AM743" s="281"/>
      <c r="AN743" s="281"/>
    </row>
    <row r="744" spans="2:40" ht="15.75" customHeight="1" x14ac:dyDescent="0.25">
      <c r="B744" s="281"/>
      <c r="C744" s="281"/>
      <c r="D744" s="281"/>
      <c r="E744" s="281"/>
      <c r="F744" s="281"/>
      <c r="G744" s="281"/>
      <c r="H744" s="281"/>
      <c r="I744" s="281"/>
      <c r="J744" s="281"/>
      <c r="K744" s="281"/>
      <c r="L744" s="276"/>
      <c r="M744" s="276"/>
      <c r="N744" s="276"/>
      <c r="O744" s="281"/>
      <c r="P744" s="283"/>
      <c r="Q744" s="281"/>
      <c r="R744" s="281"/>
      <c r="S744" s="281"/>
      <c r="T744" s="281"/>
      <c r="U744" s="281"/>
      <c r="V744" s="281"/>
      <c r="W744" s="281"/>
      <c r="X744" s="281"/>
      <c r="Y744" s="281"/>
      <c r="Z744" s="281"/>
      <c r="AA744" s="281"/>
      <c r="AB744" s="281"/>
      <c r="AC744" s="281"/>
      <c r="AD744" s="281"/>
      <c r="AE744" s="281"/>
      <c r="AF744" s="281"/>
      <c r="AG744" s="281"/>
      <c r="AH744" s="281"/>
      <c r="AI744" s="281"/>
      <c r="AJ744" s="281"/>
      <c r="AK744" s="281"/>
      <c r="AL744" s="281"/>
      <c r="AM744" s="281"/>
      <c r="AN744" s="281"/>
    </row>
    <row r="745" spans="2:40" ht="15.75" customHeight="1" x14ac:dyDescent="0.25">
      <c r="B745" s="281"/>
      <c r="C745" s="281"/>
      <c r="D745" s="281"/>
      <c r="E745" s="281"/>
      <c r="F745" s="281"/>
      <c r="G745" s="281"/>
      <c r="H745" s="281"/>
      <c r="I745" s="281"/>
      <c r="J745" s="281"/>
      <c r="K745" s="281"/>
      <c r="L745" s="276"/>
      <c r="M745" s="276"/>
      <c r="N745" s="276"/>
      <c r="O745" s="281"/>
      <c r="P745" s="283"/>
      <c r="Q745" s="281"/>
      <c r="R745" s="281"/>
      <c r="S745" s="281"/>
      <c r="T745" s="281"/>
      <c r="U745" s="281"/>
      <c r="V745" s="281"/>
      <c r="W745" s="281"/>
      <c r="X745" s="281"/>
      <c r="Y745" s="281"/>
      <c r="Z745" s="281"/>
      <c r="AA745" s="281"/>
      <c r="AB745" s="281"/>
      <c r="AC745" s="281"/>
      <c r="AD745" s="281"/>
      <c r="AE745" s="281"/>
      <c r="AF745" s="281"/>
      <c r="AG745" s="281"/>
      <c r="AH745" s="281"/>
      <c r="AI745" s="281"/>
      <c r="AJ745" s="281"/>
      <c r="AK745" s="281"/>
      <c r="AL745" s="281"/>
      <c r="AM745" s="281"/>
      <c r="AN745" s="281"/>
    </row>
    <row r="746" spans="2:40" ht="15.75" customHeight="1" x14ac:dyDescent="0.25">
      <c r="B746" s="281"/>
      <c r="C746" s="281"/>
      <c r="D746" s="281"/>
      <c r="E746" s="281"/>
      <c r="F746" s="281"/>
      <c r="G746" s="281"/>
      <c r="H746" s="281"/>
      <c r="I746" s="281"/>
      <c r="J746" s="281"/>
      <c r="K746" s="281"/>
      <c r="L746" s="276"/>
      <c r="M746" s="276"/>
      <c r="N746" s="276"/>
      <c r="O746" s="281"/>
      <c r="P746" s="283"/>
      <c r="Q746" s="281"/>
      <c r="R746" s="281"/>
      <c r="S746" s="281"/>
      <c r="T746" s="281"/>
      <c r="U746" s="281"/>
      <c r="V746" s="281"/>
      <c r="W746" s="281"/>
      <c r="X746" s="281"/>
      <c r="Y746" s="281"/>
      <c r="Z746" s="281"/>
      <c r="AA746" s="281"/>
      <c r="AB746" s="281"/>
      <c r="AC746" s="281"/>
      <c r="AD746" s="281"/>
      <c r="AE746" s="281"/>
      <c r="AF746" s="281"/>
      <c r="AG746" s="281"/>
      <c r="AH746" s="281"/>
      <c r="AI746" s="281"/>
      <c r="AJ746" s="281"/>
      <c r="AK746" s="281"/>
      <c r="AL746" s="281"/>
      <c r="AM746" s="281"/>
      <c r="AN746" s="281"/>
    </row>
    <row r="747" spans="2:40" ht="15.75" customHeight="1" x14ac:dyDescent="0.25">
      <c r="B747" s="281"/>
      <c r="C747" s="281"/>
      <c r="D747" s="281"/>
      <c r="E747" s="281"/>
      <c r="F747" s="281"/>
      <c r="G747" s="281"/>
      <c r="H747" s="281"/>
      <c r="I747" s="281"/>
      <c r="J747" s="281"/>
      <c r="K747" s="281"/>
      <c r="L747" s="276"/>
      <c r="M747" s="276"/>
      <c r="N747" s="276"/>
      <c r="O747" s="281"/>
      <c r="P747" s="283"/>
      <c r="Q747" s="281"/>
      <c r="R747" s="281"/>
      <c r="S747" s="281"/>
      <c r="T747" s="281"/>
      <c r="U747" s="281"/>
      <c r="V747" s="281"/>
      <c r="W747" s="281"/>
      <c r="X747" s="281"/>
      <c r="Y747" s="281"/>
      <c r="Z747" s="281"/>
      <c r="AA747" s="281"/>
      <c r="AB747" s="281"/>
      <c r="AC747" s="281"/>
      <c r="AD747" s="281"/>
      <c r="AE747" s="281"/>
      <c r="AF747" s="281"/>
      <c r="AG747" s="281"/>
      <c r="AH747" s="281"/>
      <c r="AI747" s="281"/>
      <c r="AJ747" s="281"/>
      <c r="AK747" s="281"/>
      <c r="AL747" s="281"/>
      <c r="AM747" s="281"/>
      <c r="AN747" s="281"/>
    </row>
    <row r="748" spans="2:40" ht="15.75" customHeight="1" x14ac:dyDescent="0.25">
      <c r="B748" s="281"/>
      <c r="C748" s="281"/>
      <c r="D748" s="281"/>
      <c r="E748" s="281"/>
      <c r="F748" s="281"/>
      <c r="G748" s="281"/>
      <c r="H748" s="281"/>
      <c r="I748" s="281"/>
      <c r="J748" s="281"/>
      <c r="K748" s="281"/>
      <c r="L748" s="276"/>
      <c r="M748" s="276"/>
      <c r="N748" s="276"/>
      <c r="O748" s="281"/>
      <c r="P748" s="283"/>
      <c r="Q748" s="281"/>
      <c r="R748" s="281"/>
      <c r="S748" s="281"/>
      <c r="T748" s="281"/>
      <c r="U748" s="281"/>
      <c r="V748" s="281"/>
      <c r="W748" s="281"/>
      <c r="X748" s="281"/>
      <c r="Y748" s="281"/>
      <c r="Z748" s="281"/>
      <c r="AA748" s="281"/>
      <c r="AB748" s="281"/>
      <c r="AC748" s="281"/>
      <c r="AD748" s="281"/>
      <c r="AE748" s="281"/>
      <c r="AF748" s="281"/>
      <c r="AG748" s="281"/>
      <c r="AH748" s="281"/>
      <c r="AI748" s="281"/>
      <c r="AJ748" s="281"/>
      <c r="AK748" s="281"/>
      <c r="AL748" s="281"/>
      <c r="AM748" s="281"/>
      <c r="AN748" s="281"/>
    </row>
    <row r="749" spans="2:40" ht="15.75" customHeight="1" x14ac:dyDescent="0.25">
      <c r="B749" s="281"/>
      <c r="C749" s="281"/>
      <c r="D749" s="281"/>
      <c r="E749" s="281"/>
      <c r="F749" s="281"/>
      <c r="G749" s="281"/>
      <c r="H749" s="281"/>
      <c r="I749" s="281"/>
      <c r="J749" s="281"/>
      <c r="K749" s="281"/>
      <c r="L749" s="276"/>
      <c r="M749" s="276"/>
      <c r="N749" s="276"/>
      <c r="O749" s="281"/>
      <c r="P749" s="283"/>
      <c r="Q749" s="281"/>
      <c r="R749" s="281"/>
      <c r="S749" s="281"/>
      <c r="T749" s="281"/>
      <c r="U749" s="281"/>
      <c r="V749" s="281"/>
      <c r="W749" s="281"/>
      <c r="X749" s="281"/>
      <c r="Y749" s="281"/>
      <c r="Z749" s="281"/>
      <c r="AA749" s="281"/>
      <c r="AB749" s="281"/>
      <c r="AC749" s="281"/>
      <c r="AD749" s="281"/>
      <c r="AE749" s="281"/>
      <c r="AF749" s="281"/>
      <c r="AG749" s="281"/>
      <c r="AH749" s="281"/>
      <c r="AI749" s="281"/>
      <c r="AJ749" s="281"/>
      <c r="AK749" s="281"/>
      <c r="AL749" s="281"/>
      <c r="AM749" s="281"/>
      <c r="AN749" s="281"/>
    </row>
    <row r="750" spans="2:40" ht="15.75" customHeight="1" x14ac:dyDescent="0.25">
      <c r="B750" s="281"/>
      <c r="C750" s="281"/>
      <c r="D750" s="281"/>
      <c r="E750" s="281"/>
      <c r="F750" s="281"/>
      <c r="G750" s="281"/>
      <c r="H750" s="281"/>
      <c r="I750" s="281"/>
      <c r="J750" s="281"/>
      <c r="K750" s="281"/>
      <c r="L750" s="276"/>
      <c r="M750" s="276"/>
      <c r="N750" s="276"/>
      <c r="O750" s="281"/>
      <c r="P750" s="283"/>
      <c r="Q750" s="281"/>
      <c r="R750" s="281"/>
      <c r="S750" s="281"/>
      <c r="T750" s="281"/>
      <c r="U750" s="281"/>
      <c r="V750" s="281"/>
      <c r="W750" s="281"/>
      <c r="X750" s="281"/>
      <c r="Y750" s="281"/>
      <c r="Z750" s="281"/>
      <c r="AA750" s="281"/>
      <c r="AB750" s="281"/>
      <c r="AC750" s="281"/>
      <c r="AD750" s="281"/>
      <c r="AE750" s="281"/>
      <c r="AF750" s="281"/>
      <c r="AG750" s="281"/>
      <c r="AH750" s="281"/>
      <c r="AI750" s="281"/>
      <c r="AJ750" s="281"/>
      <c r="AK750" s="281"/>
      <c r="AL750" s="281"/>
      <c r="AM750" s="281"/>
      <c r="AN750" s="281"/>
    </row>
    <row r="751" spans="2:40" ht="15.75" customHeight="1" x14ac:dyDescent="0.25">
      <c r="B751" s="281"/>
      <c r="C751" s="281"/>
      <c r="D751" s="281"/>
      <c r="E751" s="281"/>
      <c r="F751" s="281"/>
      <c r="G751" s="281"/>
      <c r="H751" s="281"/>
      <c r="I751" s="281"/>
      <c r="J751" s="281"/>
      <c r="K751" s="281"/>
      <c r="L751" s="276"/>
      <c r="M751" s="276"/>
      <c r="N751" s="276"/>
      <c r="O751" s="281"/>
      <c r="P751" s="283"/>
      <c r="Q751" s="281"/>
      <c r="R751" s="281"/>
      <c r="S751" s="281"/>
      <c r="T751" s="281"/>
      <c r="U751" s="281"/>
      <c r="V751" s="281"/>
      <c r="W751" s="281"/>
      <c r="X751" s="281"/>
      <c r="Y751" s="281"/>
      <c r="Z751" s="281"/>
      <c r="AA751" s="281"/>
      <c r="AB751" s="281"/>
      <c r="AC751" s="281"/>
      <c r="AD751" s="281"/>
      <c r="AE751" s="281"/>
      <c r="AF751" s="281"/>
      <c r="AG751" s="281"/>
      <c r="AH751" s="281"/>
      <c r="AI751" s="281"/>
      <c r="AJ751" s="281"/>
      <c r="AK751" s="281"/>
      <c r="AL751" s="281"/>
      <c r="AM751" s="281"/>
      <c r="AN751" s="281"/>
    </row>
    <row r="752" spans="2:40" ht="15.75" customHeight="1" x14ac:dyDescent="0.25">
      <c r="B752" s="281"/>
      <c r="C752" s="281"/>
      <c r="D752" s="281"/>
      <c r="E752" s="281"/>
      <c r="F752" s="281"/>
      <c r="G752" s="281"/>
      <c r="H752" s="281"/>
      <c r="I752" s="281"/>
      <c r="J752" s="281"/>
      <c r="K752" s="281"/>
      <c r="L752" s="276"/>
      <c r="M752" s="276"/>
      <c r="N752" s="276"/>
      <c r="O752" s="281"/>
      <c r="P752" s="283"/>
      <c r="Q752" s="281"/>
      <c r="R752" s="281"/>
      <c r="S752" s="281"/>
      <c r="T752" s="281"/>
      <c r="U752" s="281"/>
      <c r="V752" s="281"/>
      <c r="W752" s="281"/>
      <c r="X752" s="281"/>
      <c r="Y752" s="281"/>
      <c r="Z752" s="281"/>
      <c r="AA752" s="281"/>
      <c r="AB752" s="281"/>
      <c r="AC752" s="281"/>
      <c r="AD752" s="281"/>
      <c r="AE752" s="281"/>
      <c r="AF752" s="281"/>
      <c r="AG752" s="281"/>
      <c r="AH752" s="281"/>
      <c r="AI752" s="281"/>
      <c r="AJ752" s="281"/>
      <c r="AK752" s="281"/>
      <c r="AL752" s="281"/>
      <c r="AM752" s="281"/>
      <c r="AN752" s="281"/>
    </row>
    <row r="753" spans="2:40" ht="15.75" customHeight="1" x14ac:dyDescent="0.25">
      <c r="B753" s="281"/>
      <c r="C753" s="281"/>
      <c r="D753" s="281"/>
      <c r="E753" s="281"/>
      <c r="F753" s="281"/>
      <c r="G753" s="281"/>
      <c r="H753" s="281"/>
      <c r="I753" s="281"/>
      <c r="J753" s="281"/>
      <c r="K753" s="281"/>
      <c r="L753" s="276"/>
      <c r="M753" s="276"/>
      <c r="N753" s="276"/>
      <c r="O753" s="281"/>
      <c r="P753" s="283"/>
      <c r="Q753" s="281"/>
      <c r="R753" s="281"/>
      <c r="S753" s="281"/>
      <c r="T753" s="281"/>
      <c r="U753" s="281"/>
      <c r="V753" s="281"/>
      <c r="W753" s="281"/>
      <c r="X753" s="281"/>
      <c r="Y753" s="281"/>
      <c r="Z753" s="281"/>
      <c r="AA753" s="281"/>
      <c r="AB753" s="281"/>
      <c r="AC753" s="281"/>
      <c r="AD753" s="281"/>
      <c r="AE753" s="281"/>
      <c r="AF753" s="281"/>
      <c r="AG753" s="281"/>
      <c r="AH753" s="281"/>
      <c r="AI753" s="281"/>
      <c r="AJ753" s="281"/>
      <c r="AK753" s="281"/>
      <c r="AL753" s="281"/>
      <c r="AM753" s="281"/>
      <c r="AN753" s="281"/>
    </row>
    <row r="754" spans="2:40" ht="15.75" customHeight="1" x14ac:dyDescent="0.25">
      <c r="B754" s="281"/>
      <c r="C754" s="281"/>
      <c r="D754" s="281"/>
      <c r="E754" s="281"/>
      <c r="F754" s="281"/>
      <c r="G754" s="281"/>
      <c r="H754" s="281"/>
      <c r="I754" s="281"/>
      <c r="J754" s="281"/>
      <c r="K754" s="281"/>
      <c r="L754" s="276"/>
      <c r="M754" s="276"/>
      <c r="N754" s="276"/>
      <c r="O754" s="281"/>
      <c r="P754" s="283"/>
      <c r="Q754" s="281"/>
      <c r="R754" s="281"/>
      <c r="S754" s="281"/>
      <c r="T754" s="281"/>
      <c r="U754" s="281"/>
      <c r="V754" s="281"/>
      <c r="W754" s="281"/>
      <c r="X754" s="281"/>
      <c r="Y754" s="281"/>
      <c r="Z754" s="281"/>
      <c r="AA754" s="281"/>
      <c r="AB754" s="281"/>
      <c r="AC754" s="281"/>
      <c r="AD754" s="281"/>
      <c r="AE754" s="281"/>
      <c r="AF754" s="281"/>
      <c r="AG754" s="281"/>
      <c r="AH754" s="281"/>
      <c r="AI754" s="281"/>
      <c r="AJ754" s="281"/>
      <c r="AK754" s="281"/>
      <c r="AL754" s="281"/>
      <c r="AM754" s="281"/>
      <c r="AN754" s="281"/>
    </row>
    <row r="755" spans="2:40" ht="15.75" customHeight="1" x14ac:dyDescent="0.25">
      <c r="B755" s="281"/>
      <c r="C755" s="281"/>
      <c r="D755" s="281"/>
      <c r="E755" s="281"/>
      <c r="F755" s="281"/>
      <c r="G755" s="281"/>
      <c r="H755" s="281"/>
      <c r="I755" s="281"/>
      <c r="J755" s="281"/>
      <c r="K755" s="281"/>
      <c r="L755" s="276"/>
      <c r="M755" s="276"/>
      <c r="N755" s="276"/>
      <c r="O755" s="281"/>
      <c r="P755" s="283"/>
      <c r="Q755" s="281"/>
      <c r="R755" s="281"/>
      <c r="S755" s="281"/>
      <c r="T755" s="281"/>
      <c r="U755" s="281"/>
      <c r="V755" s="281"/>
      <c r="W755" s="281"/>
      <c r="X755" s="281"/>
      <c r="Y755" s="281"/>
      <c r="Z755" s="281"/>
      <c r="AA755" s="281"/>
      <c r="AB755" s="281"/>
      <c r="AC755" s="281"/>
      <c r="AD755" s="281"/>
      <c r="AE755" s="281"/>
      <c r="AF755" s="281"/>
      <c r="AG755" s="281"/>
      <c r="AH755" s="281"/>
      <c r="AI755" s="281"/>
      <c r="AJ755" s="281"/>
      <c r="AK755" s="281"/>
      <c r="AL755" s="281"/>
      <c r="AM755" s="281"/>
      <c r="AN755" s="281"/>
    </row>
    <row r="756" spans="2:40" ht="15.75" customHeight="1" x14ac:dyDescent="0.25">
      <c r="B756" s="281"/>
      <c r="C756" s="281"/>
      <c r="D756" s="281"/>
      <c r="E756" s="281"/>
      <c r="F756" s="281"/>
      <c r="G756" s="281"/>
      <c r="H756" s="281"/>
      <c r="I756" s="281"/>
      <c r="J756" s="281"/>
      <c r="K756" s="281"/>
      <c r="L756" s="276"/>
      <c r="M756" s="276"/>
      <c r="N756" s="276"/>
      <c r="O756" s="281"/>
      <c r="P756" s="283"/>
      <c r="Q756" s="281"/>
      <c r="R756" s="281"/>
      <c r="S756" s="281"/>
      <c r="T756" s="281"/>
      <c r="U756" s="281"/>
      <c r="V756" s="281"/>
      <c r="W756" s="281"/>
      <c r="X756" s="281"/>
      <c r="Y756" s="281"/>
      <c r="Z756" s="281"/>
      <c r="AA756" s="281"/>
      <c r="AB756" s="281"/>
      <c r="AC756" s="281"/>
      <c r="AD756" s="281"/>
      <c r="AE756" s="281"/>
      <c r="AF756" s="281"/>
      <c r="AG756" s="281"/>
      <c r="AH756" s="281"/>
      <c r="AI756" s="281"/>
      <c r="AJ756" s="281"/>
      <c r="AK756" s="281"/>
      <c r="AL756" s="281"/>
      <c r="AM756" s="281"/>
      <c r="AN756" s="281"/>
    </row>
    <row r="757" spans="2:40" ht="15.75" customHeight="1" x14ac:dyDescent="0.25">
      <c r="B757" s="281"/>
      <c r="C757" s="281"/>
      <c r="D757" s="281"/>
      <c r="E757" s="281"/>
      <c r="F757" s="281"/>
      <c r="G757" s="281"/>
      <c r="H757" s="281"/>
      <c r="I757" s="281"/>
      <c r="J757" s="281"/>
      <c r="K757" s="281"/>
      <c r="L757" s="276"/>
      <c r="M757" s="276"/>
      <c r="N757" s="276"/>
      <c r="O757" s="281"/>
      <c r="P757" s="283"/>
      <c r="Q757" s="281"/>
      <c r="R757" s="281"/>
      <c r="S757" s="281"/>
      <c r="T757" s="281"/>
      <c r="U757" s="281"/>
      <c r="V757" s="281"/>
      <c r="W757" s="281"/>
      <c r="X757" s="281"/>
      <c r="Y757" s="281"/>
      <c r="Z757" s="281"/>
      <c r="AA757" s="281"/>
      <c r="AB757" s="281"/>
      <c r="AC757" s="281"/>
      <c r="AD757" s="281"/>
      <c r="AE757" s="281"/>
      <c r="AF757" s="281"/>
      <c r="AG757" s="281"/>
      <c r="AH757" s="281"/>
      <c r="AI757" s="281"/>
      <c r="AJ757" s="281"/>
      <c r="AK757" s="281"/>
      <c r="AL757" s="281"/>
      <c r="AM757" s="281"/>
      <c r="AN757" s="281"/>
    </row>
    <row r="758" spans="2:40" ht="15.75" customHeight="1" x14ac:dyDescent="0.25">
      <c r="B758" s="281"/>
      <c r="C758" s="281"/>
      <c r="D758" s="281"/>
      <c r="E758" s="281"/>
      <c r="F758" s="281"/>
      <c r="G758" s="281"/>
      <c r="H758" s="281"/>
      <c r="I758" s="281"/>
      <c r="J758" s="281"/>
      <c r="K758" s="281"/>
      <c r="L758" s="276"/>
      <c r="M758" s="276"/>
      <c r="N758" s="276"/>
      <c r="O758" s="281"/>
      <c r="P758" s="283"/>
      <c r="Q758" s="281"/>
      <c r="R758" s="281"/>
      <c r="S758" s="281"/>
      <c r="T758" s="281"/>
      <c r="U758" s="281"/>
      <c r="V758" s="281"/>
      <c r="W758" s="281"/>
      <c r="X758" s="281"/>
      <c r="Y758" s="281"/>
      <c r="Z758" s="281"/>
      <c r="AA758" s="281"/>
      <c r="AB758" s="281"/>
      <c r="AC758" s="281"/>
      <c r="AD758" s="281"/>
      <c r="AE758" s="281"/>
      <c r="AF758" s="281"/>
      <c r="AG758" s="281"/>
      <c r="AH758" s="281"/>
      <c r="AI758" s="281"/>
      <c r="AJ758" s="281"/>
      <c r="AK758" s="281"/>
      <c r="AL758" s="281"/>
      <c r="AM758" s="281"/>
      <c r="AN758" s="281"/>
    </row>
    <row r="759" spans="2:40" ht="15.75" customHeight="1" x14ac:dyDescent="0.25">
      <c r="B759" s="281"/>
      <c r="C759" s="281"/>
      <c r="D759" s="281"/>
      <c r="E759" s="281"/>
      <c r="F759" s="281"/>
      <c r="G759" s="281"/>
      <c r="H759" s="281"/>
      <c r="I759" s="281"/>
      <c r="J759" s="281"/>
      <c r="K759" s="281"/>
      <c r="L759" s="276"/>
      <c r="M759" s="276"/>
      <c r="N759" s="276"/>
      <c r="O759" s="281"/>
      <c r="P759" s="283"/>
      <c r="Q759" s="281"/>
      <c r="R759" s="281"/>
      <c r="S759" s="281"/>
      <c r="T759" s="281"/>
      <c r="U759" s="281"/>
      <c r="V759" s="281"/>
      <c r="W759" s="281"/>
      <c r="X759" s="281"/>
      <c r="Y759" s="281"/>
      <c r="Z759" s="281"/>
      <c r="AA759" s="281"/>
      <c r="AB759" s="281"/>
      <c r="AC759" s="281"/>
      <c r="AD759" s="281"/>
      <c r="AE759" s="281"/>
      <c r="AF759" s="281"/>
      <c r="AG759" s="281"/>
      <c r="AH759" s="281"/>
      <c r="AI759" s="281"/>
      <c r="AJ759" s="281"/>
      <c r="AK759" s="281"/>
      <c r="AL759" s="281"/>
      <c r="AM759" s="281"/>
      <c r="AN759" s="281"/>
    </row>
    <row r="760" spans="2:40" ht="15.75" customHeight="1" x14ac:dyDescent="0.25">
      <c r="B760" s="281"/>
      <c r="C760" s="281"/>
      <c r="D760" s="281"/>
      <c r="E760" s="281"/>
      <c r="F760" s="281"/>
      <c r="G760" s="281"/>
      <c r="H760" s="281"/>
      <c r="I760" s="281"/>
      <c r="J760" s="281"/>
      <c r="K760" s="281"/>
      <c r="L760" s="276"/>
      <c r="M760" s="276"/>
      <c r="N760" s="276"/>
      <c r="O760" s="281"/>
      <c r="P760" s="283"/>
      <c r="Q760" s="281"/>
      <c r="R760" s="281"/>
      <c r="S760" s="281"/>
      <c r="T760" s="281"/>
      <c r="U760" s="281"/>
      <c r="V760" s="281"/>
      <c r="W760" s="281"/>
      <c r="X760" s="281"/>
      <c r="Y760" s="281"/>
      <c r="Z760" s="281"/>
      <c r="AA760" s="281"/>
      <c r="AB760" s="281"/>
      <c r="AC760" s="281"/>
      <c r="AD760" s="281"/>
      <c r="AE760" s="281"/>
      <c r="AF760" s="281"/>
      <c r="AG760" s="281"/>
      <c r="AH760" s="281"/>
      <c r="AI760" s="281"/>
      <c r="AJ760" s="281"/>
      <c r="AK760" s="281"/>
      <c r="AL760" s="281"/>
      <c r="AM760" s="281"/>
      <c r="AN760" s="281"/>
    </row>
    <row r="761" spans="2:40" ht="15.75" customHeight="1" x14ac:dyDescent="0.25">
      <c r="B761" s="281"/>
      <c r="C761" s="281"/>
      <c r="D761" s="281"/>
      <c r="E761" s="281"/>
      <c r="F761" s="281"/>
      <c r="G761" s="281"/>
      <c r="H761" s="281"/>
      <c r="I761" s="281"/>
      <c r="J761" s="281"/>
      <c r="K761" s="281"/>
      <c r="L761" s="276"/>
      <c r="M761" s="276"/>
      <c r="N761" s="276"/>
      <c r="O761" s="281"/>
      <c r="P761" s="283"/>
      <c r="Q761" s="281"/>
      <c r="R761" s="281"/>
      <c r="S761" s="281"/>
      <c r="T761" s="281"/>
      <c r="U761" s="281"/>
      <c r="V761" s="281"/>
      <c r="W761" s="281"/>
      <c r="X761" s="281"/>
      <c r="Y761" s="281"/>
      <c r="Z761" s="281"/>
      <c r="AA761" s="281"/>
      <c r="AB761" s="281"/>
      <c r="AC761" s="281"/>
      <c r="AD761" s="281"/>
      <c r="AE761" s="281"/>
      <c r="AF761" s="281"/>
      <c r="AG761" s="281"/>
      <c r="AH761" s="281"/>
      <c r="AI761" s="281"/>
      <c r="AJ761" s="281"/>
      <c r="AK761" s="281"/>
      <c r="AL761" s="281"/>
      <c r="AM761" s="281"/>
      <c r="AN761" s="281"/>
    </row>
    <row r="762" spans="2:40" ht="15.75" customHeight="1" x14ac:dyDescent="0.25">
      <c r="B762" s="281"/>
      <c r="C762" s="281"/>
      <c r="D762" s="281"/>
      <c r="E762" s="281"/>
      <c r="F762" s="281"/>
      <c r="G762" s="281"/>
      <c r="H762" s="281"/>
      <c r="I762" s="281"/>
      <c r="J762" s="281"/>
      <c r="K762" s="281"/>
      <c r="L762" s="276"/>
      <c r="M762" s="276"/>
      <c r="N762" s="276"/>
      <c r="O762" s="281"/>
      <c r="P762" s="283"/>
      <c r="Q762" s="281"/>
      <c r="R762" s="281"/>
      <c r="S762" s="281"/>
      <c r="T762" s="281"/>
      <c r="U762" s="281"/>
      <c r="V762" s="281"/>
      <c r="W762" s="281"/>
      <c r="X762" s="281"/>
      <c r="Y762" s="281"/>
      <c r="Z762" s="281"/>
      <c r="AA762" s="281"/>
      <c r="AB762" s="281"/>
      <c r="AC762" s="281"/>
      <c r="AD762" s="281"/>
      <c r="AE762" s="281"/>
      <c r="AF762" s="281"/>
      <c r="AG762" s="281"/>
      <c r="AH762" s="281"/>
      <c r="AI762" s="281"/>
      <c r="AJ762" s="281"/>
      <c r="AK762" s="281"/>
      <c r="AL762" s="281"/>
      <c r="AM762" s="281"/>
      <c r="AN762" s="281"/>
    </row>
    <row r="763" spans="2:40" ht="15.75" customHeight="1" x14ac:dyDescent="0.25">
      <c r="B763" s="281"/>
      <c r="C763" s="281"/>
      <c r="D763" s="281"/>
      <c r="E763" s="281"/>
      <c r="F763" s="281"/>
      <c r="G763" s="281"/>
      <c r="H763" s="281"/>
      <c r="I763" s="281"/>
      <c r="J763" s="281"/>
      <c r="K763" s="281"/>
      <c r="L763" s="276"/>
      <c r="M763" s="276"/>
      <c r="N763" s="276"/>
      <c r="O763" s="281"/>
      <c r="P763" s="283"/>
      <c r="Q763" s="281"/>
      <c r="R763" s="281"/>
      <c r="S763" s="281"/>
      <c r="T763" s="281"/>
      <c r="U763" s="281"/>
      <c r="V763" s="281"/>
      <c r="W763" s="281"/>
      <c r="X763" s="281"/>
      <c r="Y763" s="281"/>
      <c r="Z763" s="281"/>
      <c r="AA763" s="281"/>
      <c r="AB763" s="281"/>
      <c r="AC763" s="281"/>
      <c r="AD763" s="281"/>
      <c r="AE763" s="281"/>
      <c r="AF763" s="281"/>
      <c r="AG763" s="281"/>
      <c r="AH763" s="281"/>
      <c r="AI763" s="281"/>
      <c r="AJ763" s="281"/>
      <c r="AK763" s="281"/>
      <c r="AL763" s="281"/>
      <c r="AM763" s="281"/>
      <c r="AN763" s="281"/>
    </row>
    <row r="764" spans="2:40" ht="15.75" customHeight="1" x14ac:dyDescent="0.25">
      <c r="B764" s="281"/>
      <c r="C764" s="281"/>
      <c r="D764" s="281"/>
      <c r="E764" s="281"/>
      <c r="F764" s="281"/>
      <c r="G764" s="281"/>
      <c r="H764" s="281"/>
      <c r="I764" s="281"/>
      <c r="J764" s="281"/>
      <c r="K764" s="281"/>
      <c r="L764" s="276"/>
      <c r="M764" s="276"/>
      <c r="N764" s="276"/>
      <c r="O764" s="281"/>
      <c r="P764" s="283"/>
      <c r="Q764" s="281"/>
      <c r="R764" s="281"/>
      <c r="S764" s="281"/>
      <c r="T764" s="281"/>
      <c r="U764" s="281"/>
      <c r="V764" s="281"/>
      <c r="W764" s="281"/>
      <c r="X764" s="281"/>
      <c r="Y764" s="281"/>
      <c r="Z764" s="281"/>
      <c r="AA764" s="281"/>
      <c r="AB764" s="281"/>
      <c r="AC764" s="281"/>
      <c r="AD764" s="281"/>
      <c r="AE764" s="281"/>
      <c r="AF764" s="281"/>
      <c r="AG764" s="281"/>
      <c r="AH764" s="281"/>
      <c r="AI764" s="281"/>
      <c r="AJ764" s="281"/>
      <c r="AK764" s="281"/>
      <c r="AL764" s="281"/>
      <c r="AM764" s="281"/>
      <c r="AN764" s="281"/>
    </row>
    <row r="765" spans="2:40" ht="15.75" customHeight="1" x14ac:dyDescent="0.25">
      <c r="B765" s="281"/>
      <c r="C765" s="281"/>
      <c r="D765" s="281"/>
      <c r="E765" s="281"/>
      <c r="F765" s="281"/>
      <c r="G765" s="281"/>
      <c r="H765" s="281"/>
      <c r="I765" s="281"/>
      <c r="J765" s="281"/>
      <c r="K765" s="281"/>
      <c r="L765" s="276"/>
      <c r="M765" s="276"/>
      <c r="N765" s="276"/>
      <c r="O765" s="281"/>
      <c r="P765" s="283"/>
      <c r="Q765" s="281"/>
      <c r="R765" s="281"/>
      <c r="S765" s="281"/>
      <c r="T765" s="281"/>
      <c r="U765" s="281"/>
      <c r="V765" s="281"/>
      <c r="W765" s="281"/>
      <c r="X765" s="281"/>
      <c r="Y765" s="281"/>
      <c r="Z765" s="281"/>
      <c r="AA765" s="281"/>
      <c r="AB765" s="281"/>
      <c r="AC765" s="281"/>
      <c r="AD765" s="281"/>
      <c r="AE765" s="281"/>
      <c r="AF765" s="281"/>
      <c r="AG765" s="281"/>
      <c r="AH765" s="281"/>
      <c r="AI765" s="281"/>
      <c r="AJ765" s="281"/>
      <c r="AK765" s="281"/>
      <c r="AL765" s="281"/>
      <c r="AM765" s="281"/>
      <c r="AN765" s="281"/>
    </row>
    <row r="766" spans="2:40" ht="15.75" customHeight="1" x14ac:dyDescent="0.25">
      <c r="B766" s="281"/>
      <c r="C766" s="281"/>
      <c r="D766" s="281"/>
      <c r="E766" s="281"/>
      <c r="F766" s="281"/>
      <c r="G766" s="281"/>
      <c r="H766" s="281"/>
      <c r="I766" s="281"/>
      <c r="J766" s="281"/>
      <c r="K766" s="281"/>
      <c r="L766" s="276"/>
      <c r="M766" s="276"/>
      <c r="N766" s="276"/>
      <c r="O766" s="281"/>
      <c r="P766" s="283"/>
      <c r="Q766" s="281"/>
      <c r="R766" s="281"/>
      <c r="S766" s="281"/>
      <c r="T766" s="281"/>
      <c r="U766" s="281"/>
      <c r="V766" s="281"/>
      <c r="W766" s="281"/>
      <c r="X766" s="281"/>
      <c r="Y766" s="281"/>
      <c r="Z766" s="281"/>
      <c r="AA766" s="281"/>
      <c r="AB766" s="281"/>
      <c r="AC766" s="281"/>
      <c r="AD766" s="281"/>
      <c r="AE766" s="281"/>
      <c r="AF766" s="281"/>
      <c r="AG766" s="281"/>
      <c r="AH766" s="281"/>
      <c r="AI766" s="281"/>
      <c r="AJ766" s="281"/>
      <c r="AK766" s="281"/>
      <c r="AL766" s="281"/>
      <c r="AM766" s="281"/>
      <c r="AN766" s="281"/>
    </row>
    <row r="767" spans="2:40" ht="15.75" customHeight="1" x14ac:dyDescent="0.25">
      <c r="B767" s="281"/>
      <c r="C767" s="281"/>
      <c r="D767" s="281"/>
      <c r="E767" s="281"/>
      <c r="F767" s="281"/>
      <c r="G767" s="281"/>
      <c r="H767" s="281"/>
      <c r="I767" s="281"/>
      <c r="J767" s="281"/>
      <c r="K767" s="281"/>
      <c r="L767" s="276"/>
      <c r="M767" s="276"/>
      <c r="N767" s="276"/>
      <c r="O767" s="281"/>
      <c r="P767" s="283"/>
      <c r="Q767" s="281"/>
      <c r="R767" s="281"/>
      <c r="S767" s="281"/>
      <c r="T767" s="281"/>
      <c r="U767" s="281"/>
      <c r="V767" s="281"/>
      <c r="W767" s="281"/>
      <c r="X767" s="281"/>
      <c r="Y767" s="281"/>
      <c r="Z767" s="281"/>
      <c r="AA767" s="281"/>
      <c r="AB767" s="281"/>
      <c r="AC767" s="281"/>
      <c r="AD767" s="281"/>
      <c r="AE767" s="281"/>
      <c r="AF767" s="281"/>
      <c r="AG767" s="281"/>
      <c r="AH767" s="281"/>
      <c r="AI767" s="281"/>
      <c r="AJ767" s="281"/>
      <c r="AK767" s="281"/>
      <c r="AL767" s="281"/>
      <c r="AM767" s="281"/>
      <c r="AN767" s="281"/>
    </row>
    <row r="768" spans="2:40" ht="15.75" customHeight="1" x14ac:dyDescent="0.25">
      <c r="B768" s="281"/>
      <c r="C768" s="281"/>
      <c r="D768" s="281"/>
      <c r="E768" s="281"/>
      <c r="F768" s="281"/>
      <c r="G768" s="281"/>
      <c r="H768" s="281"/>
      <c r="I768" s="281"/>
      <c r="J768" s="281"/>
      <c r="K768" s="281"/>
      <c r="L768" s="276"/>
      <c r="M768" s="276"/>
      <c r="N768" s="276"/>
      <c r="O768" s="281"/>
      <c r="P768" s="283"/>
      <c r="Q768" s="281"/>
      <c r="R768" s="281"/>
      <c r="S768" s="281"/>
      <c r="T768" s="281"/>
      <c r="U768" s="281"/>
      <c r="V768" s="281"/>
      <c r="W768" s="281"/>
      <c r="X768" s="281"/>
      <c r="Y768" s="281"/>
      <c r="Z768" s="281"/>
      <c r="AA768" s="281"/>
      <c r="AB768" s="281"/>
      <c r="AC768" s="281"/>
      <c r="AD768" s="281"/>
      <c r="AE768" s="281"/>
      <c r="AF768" s="281"/>
      <c r="AG768" s="281"/>
      <c r="AH768" s="281"/>
      <c r="AI768" s="281"/>
      <c r="AJ768" s="281"/>
      <c r="AK768" s="281"/>
      <c r="AL768" s="281"/>
      <c r="AM768" s="281"/>
      <c r="AN768" s="281"/>
    </row>
    <row r="769" spans="2:40" ht="15.75" customHeight="1" x14ac:dyDescent="0.25">
      <c r="B769" s="281"/>
      <c r="C769" s="281"/>
      <c r="D769" s="281"/>
      <c r="E769" s="281"/>
      <c r="F769" s="281"/>
      <c r="G769" s="281"/>
      <c r="H769" s="281"/>
      <c r="I769" s="281"/>
      <c r="J769" s="281"/>
      <c r="K769" s="281"/>
      <c r="L769" s="276"/>
      <c r="M769" s="276"/>
      <c r="N769" s="276"/>
      <c r="O769" s="281"/>
      <c r="P769" s="283"/>
      <c r="Q769" s="281"/>
      <c r="R769" s="281"/>
      <c r="S769" s="281"/>
      <c r="T769" s="281"/>
      <c r="U769" s="281"/>
      <c r="V769" s="281"/>
      <c r="W769" s="281"/>
      <c r="X769" s="281"/>
      <c r="Y769" s="281"/>
      <c r="Z769" s="281"/>
      <c r="AA769" s="281"/>
      <c r="AB769" s="281"/>
      <c r="AC769" s="281"/>
      <c r="AD769" s="281"/>
      <c r="AE769" s="281"/>
      <c r="AF769" s="281"/>
      <c r="AG769" s="281"/>
      <c r="AH769" s="281"/>
      <c r="AI769" s="281"/>
      <c r="AJ769" s="281"/>
      <c r="AK769" s="281"/>
      <c r="AL769" s="281"/>
      <c r="AM769" s="281"/>
      <c r="AN769" s="281"/>
    </row>
    <row r="770" spans="2:40" ht="15.75" customHeight="1" x14ac:dyDescent="0.25">
      <c r="B770" s="281"/>
      <c r="C770" s="281"/>
      <c r="D770" s="281"/>
      <c r="E770" s="281"/>
      <c r="F770" s="281"/>
      <c r="G770" s="281"/>
      <c r="H770" s="281"/>
      <c r="I770" s="281"/>
      <c r="J770" s="281"/>
      <c r="K770" s="281"/>
      <c r="L770" s="276"/>
      <c r="M770" s="276"/>
      <c r="N770" s="276"/>
      <c r="O770" s="281"/>
      <c r="P770" s="283"/>
      <c r="Q770" s="281"/>
      <c r="R770" s="281"/>
      <c r="S770" s="281"/>
      <c r="T770" s="281"/>
      <c r="U770" s="281"/>
      <c r="V770" s="281"/>
      <c r="W770" s="281"/>
      <c r="X770" s="281"/>
      <c r="Y770" s="281"/>
      <c r="Z770" s="281"/>
      <c r="AA770" s="281"/>
      <c r="AB770" s="281"/>
      <c r="AC770" s="281"/>
      <c r="AD770" s="281"/>
      <c r="AE770" s="281"/>
      <c r="AF770" s="281"/>
      <c r="AG770" s="281"/>
      <c r="AH770" s="281"/>
      <c r="AI770" s="281"/>
      <c r="AJ770" s="281"/>
      <c r="AK770" s="281"/>
      <c r="AL770" s="281"/>
      <c r="AM770" s="281"/>
      <c r="AN770" s="281"/>
    </row>
    <row r="771" spans="2:40" ht="15.75" customHeight="1" x14ac:dyDescent="0.25">
      <c r="B771" s="281"/>
      <c r="C771" s="281"/>
      <c r="D771" s="281"/>
      <c r="E771" s="281"/>
      <c r="F771" s="281"/>
      <c r="G771" s="281"/>
      <c r="H771" s="281"/>
      <c r="I771" s="281"/>
      <c r="J771" s="281"/>
      <c r="K771" s="281"/>
      <c r="L771" s="276"/>
      <c r="M771" s="276"/>
      <c r="N771" s="276"/>
      <c r="O771" s="281"/>
      <c r="P771" s="283"/>
      <c r="Q771" s="281"/>
      <c r="R771" s="281"/>
      <c r="S771" s="281"/>
      <c r="T771" s="281"/>
      <c r="U771" s="281"/>
      <c r="V771" s="281"/>
      <c r="W771" s="281"/>
      <c r="X771" s="281"/>
      <c r="Y771" s="281"/>
      <c r="Z771" s="281"/>
      <c r="AA771" s="281"/>
      <c r="AB771" s="281"/>
      <c r="AC771" s="281"/>
      <c r="AD771" s="281"/>
      <c r="AE771" s="281"/>
      <c r="AF771" s="281"/>
      <c r="AG771" s="281"/>
      <c r="AH771" s="281"/>
      <c r="AI771" s="281"/>
      <c r="AJ771" s="281"/>
      <c r="AK771" s="281"/>
      <c r="AL771" s="281"/>
      <c r="AM771" s="281"/>
      <c r="AN771" s="281"/>
    </row>
    <row r="772" spans="2:40" ht="15.75" customHeight="1" x14ac:dyDescent="0.25">
      <c r="B772" s="281"/>
      <c r="C772" s="281"/>
      <c r="D772" s="281"/>
      <c r="E772" s="281"/>
      <c r="F772" s="281"/>
      <c r="G772" s="281"/>
      <c r="H772" s="281"/>
      <c r="I772" s="281"/>
      <c r="J772" s="281"/>
      <c r="K772" s="281"/>
      <c r="L772" s="276"/>
      <c r="M772" s="276"/>
      <c r="N772" s="276"/>
      <c r="O772" s="281"/>
      <c r="P772" s="283"/>
      <c r="Q772" s="281"/>
      <c r="R772" s="281"/>
      <c r="S772" s="281"/>
      <c r="T772" s="281"/>
      <c r="U772" s="281"/>
      <c r="V772" s="281"/>
      <c r="W772" s="281"/>
      <c r="X772" s="281"/>
      <c r="Y772" s="281"/>
      <c r="Z772" s="281"/>
      <c r="AA772" s="281"/>
      <c r="AB772" s="281"/>
      <c r="AC772" s="281"/>
      <c r="AD772" s="281"/>
      <c r="AE772" s="281"/>
      <c r="AF772" s="281"/>
      <c r="AG772" s="281"/>
      <c r="AH772" s="281"/>
      <c r="AI772" s="281"/>
      <c r="AJ772" s="281"/>
      <c r="AK772" s="281"/>
      <c r="AL772" s="281"/>
      <c r="AM772" s="281"/>
      <c r="AN772" s="281"/>
    </row>
    <row r="773" spans="2:40" ht="15.75" customHeight="1" x14ac:dyDescent="0.25">
      <c r="B773" s="281"/>
      <c r="C773" s="281"/>
      <c r="D773" s="281"/>
      <c r="E773" s="281"/>
      <c r="F773" s="281"/>
      <c r="G773" s="281"/>
      <c r="H773" s="281"/>
      <c r="I773" s="281"/>
      <c r="J773" s="281"/>
      <c r="K773" s="281"/>
      <c r="L773" s="276"/>
      <c r="M773" s="276"/>
      <c r="N773" s="276"/>
      <c r="O773" s="281"/>
      <c r="P773" s="283"/>
      <c r="Q773" s="281"/>
      <c r="R773" s="281"/>
      <c r="S773" s="281"/>
      <c r="T773" s="281"/>
      <c r="U773" s="281"/>
      <c r="V773" s="281"/>
      <c r="W773" s="281"/>
      <c r="X773" s="281"/>
      <c r="Y773" s="281"/>
      <c r="Z773" s="281"/>
      <c r="AA773" s="281"/>
      <c r="AB773" s="281"/>
      <c r="AC773" s="281"/>
      <c r="AD773" s="281"/>
      <c r="AE773" s="281"/>
      <c r="AF773" s="281"/>
      <c r="AG773" s="281"/>
      <c r="AH773" s="281"/>
      <c r="AI773" s="281"/>
      <c r="AJ773" s="281"/>
      <c r="AK773" s="281"/>
      <c r="AL773" s="281"/>
      <c r="AM773" s="281"/>
      <c r="AN773" s="281"/>
    </row>
    <row r="774" spans="2:40" ht="15.75" customHeight="1" x14ac:dyDescent="0.25">
      <c r="B774" s="281"/>
      <c r="C774" s="281"/>
      <c r="D774" s="281"/>
      <c r="E774" s="281"/>
      <c r="F774" s="281"/>
      <c r="G774" s="281"/>
      <c r="H774" s="281"/>
      <c r="I774" s="281"/>
      <c r="J774" s="281"/>
      <c r="K774" s="281"/>
      <c r="L774" s="276"/>
      <c r="M774" s="276"/>
      <c r="N774" s="276"/>
      <c r="O774" s="281"/>
      <c r="P774" s="283"/>
      <c r="Q774" s="281"/>
      <c r="R774" s="281"/>
      <c r="S774" s="281"/>
      <c r="T774" s="281"/>
      <c r="U774" s="281"/>
      <c r="V774" s="281"/>
      <c r="W774" s="281"/>
      <c r="X774" s="281"/>
      <c r="Y774" s="281"/>
      <c r="Z774" s="281"/>
      <c r="AA774" s="281"/>
      <c r="AB774" s="281"/>
      <c r="AC774" s="281"/>
      <c r="AD774" s="281"/>
      <c r="AE774" s="281"/>
      <c r="AF774" s="281"/>
      <c r="AG774" s="281"/>
      <c r="AH774" s="281"/>
      <c r="AI774" s="281"/>
      <c r="AJ774" s="281"/>
      <c r="AK774" s="281"/>
      <c r="AL774" s="281"/>
      <c r="AM774" s="281"/>
      <c r="AN774" s="281"/>
    </row>
    <row r="775" spans="2:40" ht="15.75" customHeight="1" x14ac:dyDescent="0.25">
      <c r="B775" s="281"/>
      <c r="C775" s="281"/>
      <c r="D775" s="281"/>
      <c r="E775" s="281"/>
      <c r="F775" s="281"/>
      <c r="G775" s="281"/>
      <c r="H775" s="281"/>
      <c r="I775" s="281"/>
      <c r="J775" s="281"/>
      <c r="K775" s="281"/>
      <c r="L775" s="276"/>
      <c r="M775" s="276"/>
      <c r="N775" s="276"/>
      <c r="O775" s="281"/>
      <c r="P775" s="283"/>
      <c r="Q775" s="281"/>
      <c r="R775" s="281"/>
      <c r="S775" s="281"/>
      <c r="T775" s="281"/>
      <c r="U775" s="281"/>
      <c r="V775" s="281"/>
      <c r="W775" s="281"/>
      <c r="X775" s="281"/>
      <c r="Y775" s="281"/>
      <c r="Z775" s="281"/>
      <c r="AA775" s="281"/>
      <c r="AB775" s="281"/>
      <c r="AC775" s="281"/>
      <c r="AD775" s="281"/>
      <c r="AE775" s="281"/>
      <c r="AF775" s="281"/>
      <c r="AG775" s="281"/>
      <c r="AH775" s="281"/>
      <c r="AI775" s="281"/>
      <c r="AJ775" s="281"/>
      <c r="AK775" s="281"/>
      <c r="AL775" s="281"/>
      <c r="AM775" s="281"/>
      <c r="AN775" s="281"/>
    </row>
    <row r="776" spans="2:40" ht="15.75" customHeight="1" x14ac:dyDescent="0.25">
      <c r="B776" s="281"/>
      <c r="C776" s="281"/>
      <c r="D776" s="281"/>
      <c r="E776" s="281"/>
      <c r="F776" s="281"/>
      <c r="G776" s="281"/>
      <c r="H776" s="281"/>
      <c r="I776" s="281"/>
      <c r="J776" s="281"/>
      <c r="K776" s="281"/>
      <c r="L776" s="276"/>
      <c r="M776" s="276"/>
      <c r="N776" s="276"/>
      <c r="O776" s="281"/>
      <c r="P776" s="283"/>
      <c r="Q776" s="281"/>
      <c r="R776" s="281"/>
      <c r="S776" s="281"/>
      <c r="T776" s="281"/>
      <c r="U776" s="281"/>
      <c r="V776" s="281"/>
      <c r="W776" s="281"/>
      <c r="X776" s="281"/>
      <c r="Y776" s="281"/>
      <c r="Z776" s="281"/>
      <c r="AA776" s="281"/>
      <c r="AB776" s="281"/>
      <c r="AC776" s="281"/>
      <c r="AD776" s="281"/>
      <c r="AE776" s="281"/>
      <c r="AF776" s="281"/>
      <c r="AG776" s="281"/>
      <c r="AH776" s="281"/>
      <c r="AI776" s="281"/>
      <c r="AJ776" s="281"/>
      <c r="AK776" s="281"/>
      <c r="AL776" s="281"/>
      <c r="AM776" s="281"/>
      <c r="AN776" s="281"/>
    </row>
    <row r="777" spans="2:40" ht="15.75" customHeight="1" x14ac:dyDescent="0.25">
      <c r="B777" s="281"/>
      <c r="C777" s="281"/>
      <c r="D777" s="281"/>
      <c r="E777" s="281"/>
      <c r="F777" s="281"/>
      <c r="G777" s="281"/>
      <c r="H777" s="281"/>
      <c r="I777" s="281"/>
      <c r="J777" s="281"/>
      <c r="K777" s="281"/>
      <c r="L777" s="276"/>
      <c r="M777" s="276"/>
      <c r="N777" s="276"/>
      <c r="O777" s="281"/>
      <c r="P777" s="283"/>
      <c r="Q777" s="281"/>
      <c r="R777" s="281"/>
      <c r="S777" s="281"/>
      <c r="T777" s="281"/>
      <c r="U777" s="281"/>
      <c r="V777" s="281"/>
      <c r="W777" s="281"/>
      <c r="X777" s="281"/>
      <c r="Y777" s="281"/>
      <c r="Z777" s="281"/>
      <c r="AA777" s="281"/>
      <c r="AB777" s="281"/>
      <c r="AC777" s="281"/>
      <c r="AD777" s="281"/>
      <c r="AE777" s="281"/>
      <c r="AF777" s="281"/>
      <c r="AG777" s="281"/>
      <c r="AH777" s="281"/>
      <c r="AI777" s="281"/>
      <c r="AJ777" s="281"/>
      <c r="AK777" s="281"/>
      <c r="AL777" s="281"/>
      <c r="AM777" s="281"/>
      <c r="AN777" s="281"/>
    </row>
    <row r="778" spans="2:40" ht="15.75" customHeight="1" x14ac:dyDescent="0.25">
      <c r="B778" s="281"/>
      <c r="C778" s="281"/>
      <c r="D778" s="281"/>
      <c r="E778" s="281"/>
      <c r="F778" s="281"/>
      <c r="G778" s="281"/>
      <c r="H778" s="281"/>
      <c r="I778" s="281"/>
      <c r="J778" s="281"/>
      <c r="K778" s="281"/>
      <c r="L778" s="276"/>
      <c r="M778" s="276"/>
      <c r="N778" s="276"/>
      <c r="O778" s="281"/>
      <c r="P778" s="283"/>
      <c r="Q778" s="281"/>
      <c r="R778" s="281"/>
      <c r="S778" s="281"/>
      <c r="T778" s="281"/>
      <c r="U778" s="281"/>
      <c r="V778" s="281"/>
      <c r="W778" s="281"/>
      <c r="X778" s="281"/>
      <c r="Y778" s="281"/>
      <c r="Z778" s="281"/>
      <c r="AA778" s="281"/>
      <c r="AB778" s="281"/>
      <c r="AC778" s="281"/>
      <c r="AD778" s="281"/>
      <c r="AE778" s="281"/>
      <c r="AF778" s="281"/>
      <c r="AG778" s="281"/>
      <c r="AH778" s="281"/>
      <c r="AI778" s="281"/>
      <c r="AJ778" s="281"/>
      <c r="AK778" s="281"/>
      <c r="AL778" s="281"/>
      <c r="AM778" s="281"/>
      <c r="AN778" s="281"/>
    </row>
    <row r="779" spans="2:40" ht="15.75" customHeight="1" x14ac:dyDescent="0.25">
      <c r="B779" s="281"/>
      <c r="C779" s="281"/>
      <c r="D779" s="281"/>
      <c r="E779" s="281"/>
      <c r="F779" s="281"/>
      <c r="G779" s="281"/>
      <c r="H779" s="281"/>
      <c r="I779" s="281"/>
      <c r="J779" s="281"/>
      <c r="K779" s="281"/>
      <c r="L779" s="276"/>
      <c r="M779" s="276"/>
      <c r="N779" s="276"/>
      <c r="O779" s="281"/>
      <c r="P779" s="283"/>
      <c r="Q779" s="281"/>
      <c r="R779" s="281"/>
      <c r="S779" s="281"/>
      <c r="T779" s="281"/>
      <c r="U779" s="281"/>
      <c r="V779" s="281"/>
      <c r="W779" s="281"/>
      <c r="X779" s="281"/>
      <c r="Y779" s="281"/>
      <c r="Z779" s="281"/>
      <c r="AA779" s="281"/>
      <c r="AB779" s="281"/>
      <c r="AC779" s="281"/>
      <c r="AD779" s="281"/>
      <c r="AE779" s="281"/>
      <c r="AF779" s="281"/>
      <c r="AG779" s="281"/>
      <c r="AH779" s="281"/>
      <c r="AI779" s="281"/>
      <c r="AJ779" s="281"/>
      <c r="AK779" s="281"/>
      <c r="AL779" s="281"/>
      <c r="AM779" s="281"/>
      <c r="AN779" s="281"/>
    </row>
    <row r="780" spans="2:40" ht="15.75" customHeight="1" x14ac:dyDescent="0.25">
      <c r="B780" s="281"/>
      <c r="C780" s="281"/>
      <c r="D780" s="281"/>
      <c r="E780" s="281"/>
      <c r="F780" s="281"/>
      <c r="G780" s="281"/>
      <c r="H780" s="281"/>
      <c r="I780" s="281"/>
      <c r="J780" s="281"/>
      <c r="K780" s="281"/>
      <c r="L780" s="276"/>
      <c r="M780" s="276"/>
      <c r="N780" s="276"/>
      <c r="O780" s="281"/>
      <c r="P780" s="283"/>
      <c r="Q780" s="281"/>
      <c r="R780" s="281"/>
      <c r="S780" s="281"/>
      <c r="T780" s="281"/>
      <c r="U780" s="281"/>
      <c r="V780" s="281"/>
      <c r="W780" s="281"/>
      <c r="X780" s="281"/>
      <c r="Y780" s="281"/>
      <c r="Z780" s="281"/>
      <c r="AA780" s="281"/>
      <c r="AB780" s="281"/>
      <c r="AC780" s="281"/>
      <c r="AD780" s="281"/>
      <c r="AE780" s="281"/>
      <c r="AF780" s="281"/>
      <c r="AG780" s="281"/>
      <c r="AH780" s="281"/>
      <c r="AI780" s="281"/>
      <c r="AJ780" s="281"/>
      <c r="AK780" s="281"/>
      <c r="AL780" s="281"/>
      <c r="AM780" s="281"/>
      <c r="AN780" s="281"/>
    </row>
    <row r="781" spans="2:40" ht="15.75" customHeight="1" x14ac:dyDescent="0.25">
      <c r="B781" s="281"/>
      <c r="C781" s="281"/>
      <c r="D781" s="281"/>
      <c r="E781" s="281"/>
      <c r="F781" s="281"/>
      <c r="G781" s="281"/>
      <c r="H781" s="281"/>
      <c r="I781" s="281"/>
      <c r="J781" s="281"/>
      <c r="K781" s="281"/>
      <c r="L781" s="276"/>
      <c r="M781" s="276"/>
      <c r="N781" s="276"/>
      <c r="O781" s="281"/>
      <c r="P781" s="283"/>
      <c r="Q781" s="281"/>
      <c r="R781" s="281"/>
      <c r="S781" s="281"/>
      <c r="T781" s="281"/>
      <c r="U781" s="281"/>
      <c r="V781" s="281"/>
      <c r="W781" s="281"/>
      <c r="X781" s="281"/>
      <c r="Y781" s="281"/>
      <c r="Z781" s="281"/>
      <c r="AA781" s="281"/>
      <c r="AB781" s="281"/>
      <c r="AC781" s="281"/>
      <c r="AD781" s="281"/>
      <c r="AE781" s="281"/>
      <c r="AF781" s="281"/>
      <c r="AG781" s="281"/>
      <c r="AH781" s="281"/>
      <c r="AI781" s="281"/>
      <c r="AJ781" s="281"/>
      <c r="AK781" s="281"/>
      <c r="AL781" s="281"/>
      <c r="AM781" s="281"/>
      <c r="AN781" s="281"/>
    </row>
    <row r="782" spans="2:40" ht="15.75" customHeight="1" x14ac:dyDescent="0.25">
      <c r="B782" s="281"/>
      <c r="C782" s="281"/>
      <c r="D782" s="281"/>
      <c r="E782" s="281"/>
      <c r="F782" s="281"/>
      <c r="G782" s="281"/>
      <c r="H782" s="281"/>
      <c r="I782" s="281"/>
      <c r="J782" s="281"/>
      <c r="K782" s="281"/>
      <c r="L782" s="276"/>
      <c r="M782" s="276"/>
      <c r="N782" s="276"/>
      <c r="O782" s="281"/>
      <c r="P782" s="283"/>
      <c r="Q782" s="281"/>
      <c r="R782" s="281"/>
      <c r="S782" s="281"/>
      <c r="T782" s="281"/>
      <c r="U782" s="281"/>
      <c r="V782" s="281"/>
      <c r="W782" s="281"/>
      <c r="X782" s="281"/>
      <c r="Y782" s="281"/>
      <c r="Z782" s="281"/>
      <c r="AA782" s="281"/>
      <c r="AB782" s="281"/>
      <c r="AC782" s="281"/>
      <c r="AD782" s="281"/>
      <c r="AE782" s="281"/>
      <c r="AF782" s="281"/>
      <c r="AG782" s="281"/>
      <c r="AH782" s="281"/>
      <c r="AI782" s="281"/>
      <c r="AJ782" s="281"/>
      <c r="AK782" s="281"/>
      <c r="AL782" s="281"/>
      <c r="AM782" s="281"/>
      <c r="AN782" s="281"/>
    </row>
    <row r="783" spans="2:40" ht="15.75" customHeight="1" x14ac:dyDescent="0.25">
      <c r="B783" s="281"/>
      <c r="C783" s="281"/>
      <c r="D783" s="281"/>
      <c r="E783" s="281"/>
      <c r="F783" s="281"/>
      <c r="G783" s="281"/>
      <c r="H783" s="281"/>
      <c r="I783" s="281"/>
      <c r="J783" s="281"/>
      <c r="K783" s="281"/>
      <c r="L783" s="276"/>
      <c r="M783" s="276"/>
      <c r="N783" s="276"/>
      <c r="O783" s="281"/>
      <c r="P783" s="283"/>
      <c r="Q783" s="281"/>
      <c r="R783" s="281"/>
      <c r="S783" s="281"/>
      <c r="T783" s="281"/>
      <c r="U783" s="281"/>
      <c r="V783" s="281"/>
      <c r="W783" s="281"/>
      <c r="X783" s="281"/>
      <c r="Y783" s="281"/>
      <c r="Z783" s="281"/>
      <c r="AA783" s="281"/>
      <c r="AB783" s="281"/>
      <c r="AC783" s="281"/>
      <c r="AD783" s="281"/>
      <c r="AE783" s="281"/>
      <c r="AF783" s="281"/>
      <c r="AG783" s="281"/>
      <c r="AH783" s="281"/>
      <c r="AI783" s="281"/>
      <c r="AJ783" s="281"/>
      <c r="AK783" s="281"/>
      <c r="AL783" s="281"/>
      <c r="AM783" s="281"/>
      <c r="AN783" s="281"/>
    </row>
    <row r="784" spans="2:40" ht="15.75" customHeight="1" x14ac:dyDescent="0.25">
      <c r="B784" s="281"/>
      <c r="C784" s="281"/>
      <c r="D784" s="281"/>
      <c r="E784" s="281"/>
      <c r="F784" s="281"/>
      <c r="G784" s="281"/>
      <c r="H784" s="281"/>
      <c r="I784" s="281"/>
      <c r="J784" s="281"/>
      <c r="K784" s="281"/>
      <c r="L784" s="276"/>
      <c r="M784" s="276"/>
      <c r="N784" s="276"/>
      <c r="O784" s="281"/>
      <c r="P784" s="283"/>
      <c r="Q784" s="281"/>
      <c r="R784" s="281"/>
      <c r="S784" s="281"/>
      <c r="T784" s="281"/>
      <c r="U784" s="281"/>
      <c r="V784" s="281"/>
      <c r="W784" s="281"/>
      <c r="X784" s="281"/>
      <c r="Y784" s="281"/>
      <c r="Z784" s="281"/>
      <c r="AA784" s="281"/>
      <c r="AB784" s="281"/>
      <c r="AC784" s="281"/>
      <c r="AD784" s="281"/>
      <c r="AE784" s="281"/>
      <c r="AF784" s="281"/>
      <c r="AG784" s="281"/>
      <c r="AH784" s="281"/>
      <c r="AI784" s="281"/>
      <c r="AJ784" s="281"/>
      <c r="AK784" s="281"/>
      <c r="AL784" s="281"/>
      <c r="AM784" s="281"/>
      <c r="AN784" s="281"/>
    </row>
    <row r="785" spans="2:40" ht="15.75" customHeight="1" x14ac:dyDescent="0.25">
      <c r="B785" s="281"/>
      <c r="C785" s="281"/>
      <c r="D785" s="281"/>
      <c r="E785" s="281"/>
      <c r="F785" s="281"/>
      <c r="G785" s="281"/>
      <c r="H785" s="281"/>
      <c r="I785" s="281"/>
      <c r="J785" s="281"/>
      <c r="K785" s="281"/>
      <c r="L785" s="276"/>
      <c r="M785" s="276"/>
      <c r="N785" s="276"/>
      <c r="O785" s="281"/>
      <c r="P785" s="283"/>
      <c r="Q785" s="281"/>
      <c r="R785" s="281"/>
      <c r="S785" s="281"/>
      <c r="T785" s="281"/>
      <c r="U785" s="281"/>
      <c r="V785" s="281"/>
      <c r="W785" s="281"/>
      <c r="X785" s="281"/>
      <c r="Y785" s="281"/>
      <c r="Z785" s="281"/>
      <c r="AA785" s="281"/>
      <c r="AB785" s="281"/>
      <c r="AC785" s="281"/>
      <c r="AD785" s="281"/>
      <c r="AE785" s="281"/>
      <c r="AF785" s="281"/>
      <c r="AG785" s="281"/>
      <c r="AH785" s="281"/>
      <c r="AI785" s="281"/>
      <c r="AJ785" s="281"/>
      <c r="AK785" s="281"/>
      <c r="AL785" s="281"/>
      <c r="AM785" s="281"/>
      <c r="AN785" s="281"/>
    </row>
    <row r="786" spans="2:40" ht="15.75" customHeight="1" x14ac:dyDescent="0.25">
      <c r="B786" s="281"/>
      <c r="C786" s="281"/>
      <c r="D786" s="281"/>
      <c r="E786" s="281"/>
      <c r="F786" s="281"/>
      <c r="G786" s="281"/>
      <c r="H786" s="281"/>
      <c r="I786" s="281"/>
      <c r="J786" s="281"/>
      <c r="K786" s="281"/>
      <c r="L786" s="276"/>
      <c r="M786" s="276"/>
      <c r="N786" s="276"/>
      <c r="O786" s="281"/>
      <c r="P786" s="283"/>
      <c r="Q786" s="281"/>
      <c r="R786" s="281"/>
      <c r="S786" s="281"/>
      <c r="T786" s="281"/>
      <c r="U786" s="281"/>
      <c r="V786" s="281"/>
      <c r="W786" s="281"/>
      <c r="X786" s="281"/>
      <c r="Y786" s="281"/>
      <c r="Z786" s="281"/>
      <c r="AA786" s="281"/>
      <c r="AB786" s="281"/>
      <c r="AC786" s="281"/>
      <c r="AD786" s="281"/>
      <c r="AE786" s="281"/>
      <c r="AF786" s="281"/>
      <c r="AG786" s="281"/>
      <c r="AH786" s="281"/>
      <c r="AI786" s="281"/>
      <c r="AJ786" s="281"/>
      <c r="AK786" s="281"/>
      <c r="AL786" s="281"/>
      <c r="AM786" s="281"/>
      <c r="AN786" s="281"/>
    </row>
    <row r="787" spans="2:40" ht="15.75" customHeight="1" x14ac:dyDescent="0.25">
      <c r="B787" s="281"/>
      <c r="C787" s="281"/>
      <c r="D787" s="281"/>
      <c r="E787" s="281"/>
      <c r="F787" s="281"/>
      <c r="G787" s="281"/>
      <c r="H787" s="281"/>
      <c r="I787" s="281"/>
      <c r="J787" s="281"/>
      <c r="K787" s="281"/>
      <c r="L787" s="276"/>
      <c r="M787" s="276"/>
      <c r="N787" s="276"/>
      <c r="O787" s="281"/>
      <c r="P787" s="283"/>
      <c r="Q787" s="281"/>
      <c r="R787" s="281"/>
      <c r="S787" s="281"/>
      <c r="T787" s="281"/>
      <c r="U787" s="281"/>
      <c r="V787" s="281"/>
      <c r="W787" s="281"/>
      <c r="X787" s="281"/>
      <c r="Y787" s="281"/>
      <c r="Z787" s="281"/>
      <c r="AA787" s="281"/>
      <c r="AB787" s="281"/>
      <c r="AC787" s="281"/>
      <c r="AD787" s="281"/>
      <c r="AE787" s="281"/>
      <c r="AF787" s="281"/>
      <c r="AG787" s="281"/>
      <c r="AH787" s="281"/>
      <c r="AI787" s="281"/>
      <c r="AJ787" s="281"/>
      <c r="AK787" s="281"/>
      <c r="AL787" s="281"/>
      <c r="AM787" s="281"/>
      <c r="AN787" s="281"/>
    </row>
    <row r="788" spans="2:40" ht="15.75" customHeight="1" x14ac:dyDescent="0.25">
      <c r="B788" s="281"/>
      <c r="C788" s="281"/>
      <c r="D788" s="281"/>
      <c r="E788" s="281"/>
      <c r="F788" s="281"/>
      <c r="G788" s="281"/>
      <c r="H788" s="281"/>
      <c r="I788" s="281"/>
      <c r="J788" s="281"/>
      <c r="K788" s="281"/>
      <c r="L788" s="276"/>
      <c r="M788" s="276"/>
      <c r="N788" s="276"/>
      <c r="O788" s="281"/>
      <c r="P788" s="283"/>
      <c r="Q788" s="281"/>
      <c r="R788" s="281"/>
      <c r="S788" s="281"/>
      <c r="T788" s="281"/>
      <c r="U788" s="281"/>
      <c r="V788" s="281"/>
      <c r="W788" s="281"/>
      <c r="X788" s="281"/>
      <c r="Y788" s="281"/>
      <c r="Z788" s="281"/>
      <c r="AA788" s="281"/>
      <c r="AB788" s="281"/>
      <c r="AC788" s="281"/>
      <c r="AD788" s="281"/>
      <c r="AE788" s="281"/>
      <c r="AF788" s="281"/>
      <c r="AG788" s="281"/>
      <c r="AH788" s="281"/>
      <c r="AI788" s="281"/>
      <c r="AJ788" s="281"/>
      <c r="AK788" s="281"/>
      <c r="AL788" s="281"/>
      <c r="AM788" s="281"/>
      <c r="AN788" s="281"/>
    </row>
    <row r="789" spans="2:40" ht="15.75" customHeight="1" x14ac:dyDescent="0.25">
      <c r="B789" s="281"/>
      <c r="C789" s="281"/>
      <c r="D789" s="281"/>
      <c r="E789" s="281"/>
      <c r="F789" s="281"/>
      <c r="G789" s="281"/>
      <c r="H789" s="281"/>
      <c r="I789" s="281"/>
      <c r="J789" s="281"/>
      <c r="K789" s="281"/>
      <c r="L789" s="276"/>
      <c r="M789" s="276"/>
      <c r="N789" s="276"/>
      <c r="O789" s="281"/>
      <c r="P789" s="283"/>
      <c r="Q789" s="281"/>
      <c r="R789" s="281"/>
      <c r="S789" s="281"/>
      <c r="T789" s="281"/>
      <c r="U789" s="281"/>
      <c r="V789" s="281"/>
      <c r="W789" s="281"/>
      <c r="X789" s="281"/>
      <c r="Y789" s="281"/>
      <c r="Z789" s="281"/>
      <c r="AA789" s="281"/>
      <c r="AB789" s="281"/>
      <c r="AC789" s="281"/>
      <c r="AD789" s="281"/>
      <c r="AE789" s="281"/>
      <c r="AF789" s="281"/>
      <c r="AG789" s="281"/>
      <c r="AH789" s="281"/>
      <c r="AI789" s="281"/>
      <c r="AJ789" s="281"/>
      <c r="AK789" s="281"/>
      <c r="AL789" s="281"/>
      <c r="AM789" s="281"/>
      <c r="AN789" s="281"/>
    </row>
    <row r="790" spans="2:40" ht="15.75" customHeight="1" x14ac:dyDescent="0.25">
      <c r="B790" s="281"/>
      <c r="C790" s="281"/>
      <c r="D790" s="281"/>
      <c r="E790" s="281"/>
      <c r="F790" s="281"/>
      <c r="G790" s="281"/>
      <c r="H790" s="281"/>
      <c r="I790" s="281"/>
      <c r="J790" s="281"/>
      <c r="K790" s="281"/>
      <c r="L790" s="276"/>
      <c r="M790" s="276"/>
      <c r="N790" s="276"/>
      <c r="O790" s="281"/>
      <c r="P790" s="283"/>
      <c r="Q790" s="281"/>
      <c r="R790" s="281"/>
      <c r="S790" s="281"/>
      <c r="T790" s="281"/>
      <c r="U790" s="281"/>
      <c r="V790" s="281"/>
      <c r="W790" s="281"/>
      <c r="X790" s="281"/>
      <c r="Y790" s="281"/>
      <c r="Z790" s="281"/>
      <c r="AA790" s="281"/>
      <c r="AB790" s="281"/>
      <c r="AC790" s="281"/>
      <c r="AD790" s="281"/>
      <c r="AE790" s="281"/>
      <c r="AF790" s="281"/>
      <c r="AG790" s="281"/>
      <c r="AH790" s="281"/>
      <c r="AI790" s="281"/>
      <c r="AJ790" s="281"/>
      <c r="AK790" s="281"/>
      <c r="AL790" s="281"/>
      <c r="AM790" s="281"/>
      <c r="AN790" s="281"/>
    </row>
    <row r="791" spans="2:40" ht="15.75" customHeight="1" x14ac:dyDescent="0.25">
      <c r="B791" s="281"/>
      <c r="C791" s="281"/>
      <c r="D791" s="281"/>
      <c r="E791" s="281"/>
      <c r="F791" s="281"/>
      <c r="G791" s="281"/>
      <c r="H791" s="281"/>
      <c r="I791" s="281"/>
      <c r="J791" s="281"/>
      <c r="K791" s="281"/>
      <c r="L791" s="276"/>
      <c r="M791" s="276"/>
      <c r="N791" s="276"/>
      <c r="O791" s="281"/>
      <c r="P791" s="283"/>
      <c r="Q791" s="281"/>
      <c r="R791" s="281"/>
      <c r="S791" s="281"/>
      <c r="T791" s="281"/>
      <c r="U791" s="281"/>
      <c r="V791" s="281"/>
      <c r="W791" s="281"/>
      <c r="X791" s="281"/>
      <c r="Y791" s="281"/>
      <c r="Z791" s="281"/>
      <c r="AA791" s="281"/>
      <c r="AB791" s="281"/>
      <c r="AC791" s="281"/>
      <c r="AD791" s="281"/>
      <c r="AE791" s="281"/>
      <c r="AF791" s="281"/>
      <c r="AG791" s="281"/>
      <c r="AH791" s="281"/>
      <c r="AI791" s="281"/>
      <c r="AJ791" s="281"/>
      <c r="AK791" s="281"/>
      <c r="AL791" s="281"/>
      <c r="AM791" s="281"/>
      <c r="AN791" s="281"/>
    </row>
    <row r="792" spans="2:40" ht="15.75" customHeight="1" x14ac:dyDescent="0.25">
      <c r="B792" s="281"/>
      <c r="C792" s="281"/>
      <c r="D792" s="281"/>
      <c r="E792" s="281"/>
      <c r="F792" s="281"/>
      <c r="G792" s="281"/>
      <c r="H792" s="281"/>
      <c r="I792" s="281"/>
      <c r="J792" s="281"/>
      <c r="K792" s="281"/>
      <c r="L792" s="276"/>
      <c r="M792" s="276"/>
      <c r="N792" s="276"/>
      <c r="O792" s="281"/>
      <c r="P792" s="283"/>
      <c r="Q792" s="281"/>
      <c r="R792" s="281"/>
      <c r="S792" s="281"/>
      <c r="T792" s="281"/>
      <c r="U792" s="281"/>
      <c r="V792" s="281"/>
      <c r="W792" s="281"/>
      <c r="X792" s="281"/>
      <c r="Y792" s="281"/>
      <c r="Z792" s="281"/>
      <c r="AA792" s="281"/>
      <c r="AB792" s="281"/>
      <c r="AC792" s="281"/>
      <c r="AD792" s="281"/>
      <c r="AE792" s="281"/>
      <c r="AF792" s="281"/>
      <c r="AG792" s="281"/>
      <c r="AH792" s="281"/>
      <c r="AI792" s="281"/>
      <c r="AJ792" s="281"/>
      <c r="AK792" s="281"/>
      <c r="AL792" s="281"/>
      <c r="AM792" s="281"/>
      <c r="AN792" s="281"/>
    </row>
    <row r="793" spans="2:40" ht="15.75" customHeight="1" x14ac:dyDescent="0.25">
      <c r="B793" s="281"/>
      <c r="C793" s="281"/>
      <c r="D793" s="281"/>
      <c r="E793" s="281"/>
      <c r="F793" s="281"/>
      <c r="G793" s="281"/>
      <c r="H793" s="281"/>
      <c r="I793" s="281"/>
      <c r="J793" s="281"/>
      <c r="K793" s="281"/>
      <c r="L793" s="276"/>
      <c r="M793" s="276"/>
      <c r="N793" s="276"/>
      <c r="O793" s="281"/>
      <c r="P793" s="283"/>
      <c r="Q793" s="281"/>
      <c r="R793" s="281"/>
      <c r="S793" s="281"/>
      <c r="T793" s="281"/>
      <c r="U793" s="281"/>
      <c r="V793" s="281"/>
      <c r="W793" s="281"/>
      <c r="X793" s="281"/>
      <c r="Y793" s="281"/>
      <c r="Z793" s="281"/>
      <c r="AA793" s="281"/>
      <c r="AB793" s="281"/>
      <c r="AC793" s="281"/>
      <c r="AD793" s="281"/>
      <c r="AE793" s="281"/>
      <c r="AF793" s="281"/>
      <c r="AG793" s="281"/>
      <c r="AH793" s="281"/>
      <c r="AI793" s="281"/>
      <c r="AJ793" s="281"/>
      <c r="AK793" s="281"/>
      <c r="AL793" s="281"/>
      <c r="AM793" s="281"/>
      <c r="AN793" s="281"/>
    </row>
    <row r="794" spans="2:40" ht="15.75" customHeight="1" x14ac:dyDescent="0.25">
      <c r="B794" s="281"/>
      <c r="C794" s="281"/>
      <c r="D794" s="281"/>
      <c r="E794" s="281"/>
      <c r="F794" s="281"/>
      <c r="G794" s="281"/>
      <c r="H794" s="281"/>
      <c r="I794" s="281"/>
      <c r="J794" s="281"/>
      <c r="K794" s="281"/>
      <c r="L794" s="276"/>
      <c r="M794" s="276"/>
      <c r="N794" s="276"/>
      <c r="O794" s="281"/>
      <c r="P794" s="283"/>
      <c r="Q794" s="281"/>
      <c r="R794" s="281"/>
      <c r="S794" s="281"/>
      <c r="T794" s="281"/>
      <c r="U794" s="281"/>
      <c r="V794" s="281"/>
      <c r="W794" s="281"/>
      <c r="X794" s="281"/>
      <c r="Y794" s="281"/>
      <c r="Z794" s="281"/>
      <c r="AA794" s="281"/>
      <c r="AB794" s="281"/>
      <c r="AC794" s="281"/>
      <c r="AD794" s="281"/>
      <c r="AE794" s="281"/>
      <c r="AF794" s="281"/>
      <c r="AG794" s="281"/>
      <c r="AH794" s="281"/>
      <c r="AI794" s="281"/>
      <c r="AJ794" s="281"/>
      <c r="AK794" s="281"/>
      <c r="AL794" s="281"/>
      <c r="AM794" s="281"/>
      <c r="AN794" s="281"/>
    </row>
    <row r="795" spans="2:40" ht="15.75" customHeight="1" x14ac:dyDescent="0.25">
      <c r="B795" s="281"/>
      <c r="C795" s="281"/>
      <c r="D795" s="281"/>
      <c r="E795" s="281"/>
      <c r="F795" s="281"/>
      <c r="G795" s="281"/>
      <c r="H795" s="281"/>
      <c r="I795" s="281"/>
      <c r="J795" s="281"/>
      <c r="K795" s="281"/>
      <c r="L795" s="276"/>
      <c r="M795" s="276"/>
      <c r="N795" s="276"/>
      <c r="O795" s="281"/>
      <c r="P795" s="283"/>
      <c r="Q795" s="281"/>
      <c r="R795" s="281"/>
      <c r="S795" s="281"/>
      <c r="T795" s="281"/>
      <c r="U795" s="281"/>
      <c r="V795" s="281"/>
      <c r="W795" s="281"/>
      <c r="X795" s="281"/>
      <c r="Y795" s="281"/>
      <c r="Z795" s="281"/>
      <c r="AA795" s="281"/>
      <c r="AB795" s="281"/>
      <c r="AC795" s="281"/>
      <c r="AD795" s="281"/>
      <c r="AE795" s="281"/>
      <c r="AF795" s="281"/>
      <c r="AG795" s="281"/>
      <c r="AH795" s="281"/>
      <c r="AI795" s="281"/>
      <c r="AJ795" s="281"/>
      <c r="AK795" s="281"/>
      <c r="AL795" s="281"/>
      <c r="AM795" s="281"/>
      <c r="AN795" s="281"/>
    </row>
    <row r="796" spans="2:40" ht="15.75" customHeight="1" x14ac:dyDescent="0.25">
      <c r="B796" s="281"/>
      <c r="C796" s="281"/>
      <c r="D796" s="281"/>
      <c r="E796" s="281"/>
      <c r="F796" s="281"/>
      <c r="G796" s="281"/>
      <c r="H796" s="281"/>
      <c r="I796" s="281"/>
      <c r="J796" s="281"/>
      <c r="K796" s="281"/>
      <c r="L796" s="276"/>
      <c r="M796" s="276"/>
      <c r="N796" s="276"/>
      <c r="O796" s="281"/>
      <c r="P796" s="283"/>
      <c r="Q796" s="281"/>
      <c r="R796" s="281"/>
      <c r="S796" s="281"/>
      <c r="T796" s="281"/>
      <c r="U796" s="281"/>
      <c r="V796" s="281"/>
      <c r="W796" s="281"/>
      <c r="X796" s="281"/>
      <c r="Y796" s="281"/>
      <c r="Z796" s="281"/>
      <c r="AA796" s="281"/>
      <c r="AB796" s="281"/>
      <c r="AC796" s="281"/>
      <c r="AD796" s="281"/>
      <c r="AE796" s="281"/>
      <c r="AF796" s="281"/>
      <c r="AG796" s="281"/>
      <c r="AH796" s="281"/>
      <c r="AI796" s="281"/>
      <c r="AJ796" s="281"/>
      <c r="AK796" s="281"/>
      <c r="AL796" s="281"/>
      <c r="AM796" s="281"/>
      <c r="AN796" s="281"/>
    </row>
    <row r="797" spans="2:40" ht="15.75" customHeight="1" x14ac:dyDescent="0.25">
      <c r="B797" s="281"/>
      <c r="C797" s="281"/>
      <c r="D797" s="281"/>
      <c r="E797" s="281"/>
      <c r="F797" s="281"/>
      <c r="G797" s="281"/>
      <c r="H797" s="281"/>
      <c r="I797" s="281"/>
      <c r="J797" s="281"/>
      <c r="K797" s="281"/>
      <c r="L797" s="276"/>
      <c r="M797" s="276"/>
      <c r="N797" s="276"/>
      <c r="O797" s="281"/>
      <c r="P797" s="283"/>
      <c r="Q797" s="281"/>
      <c r="R797" s="281"/>
      <c r="S797" s="281"/>
      <c r="T797" s="281"/>
      <c r="U797" s="281"/>
      <c r="V797" s="281"/>
      <c r="W797" s="281"/>
      <c r="X797" s="281"/>
      <c r="Y797" s="281"/>
      <c r="Z797" s="281"/>
      <c r="AA797" s="281"/>
      <c r="AB797" s="281"/>
      <c r="AC797" s="281"/>
      <c r="AD797" s="281"/>
      <c r="AE797" s="281"/>
      <c r="AF797" s="281"/>
      <c r="AG797" s="281"/>
      <c r="AH797" s="281"/>
      <c r="AI797" s="281"/>
      <c r="AJ797" s="281"/>
      <c r="AK797" s="281"/>
      <c r="AL797" s="281"/>
      <c r="AM797" s="281"/>
      <c r="AN797" s="281"/>
    </row>
    <row r="798" spans="2:40" ht="15.75" customHeight="1" x14ac:dyDescent="0.25">
      <c r="B798" s="281"/>
      <c r="C798" s="281"/>
      <c r="D798" s="281"/>
      <c r="E798" s="281"/>
      <c r="F798" s="281"/>
      <c r="G798" s="281"/>
      <c r="H798" s="281"/>
      <c r="I798" s="281"/>
      <c r="J798" s="281"/>
      <c r="K798" s="281"/>
      <c r="L798" s="276"/>
      <c r="M798" s="276"/>
      <c r="N798" s="276"/>
      <c r="O798" s="281"/>
      <c r="P798" s="283"/>
      <c r="Q798" s="281"/>
      <c r="R798" s="281"/>
      <c r="S798" s="281"/>
      <c r="T798" s="281"/>
      <c r="U798" s="281"/>
      <c r="V798" s="281"/>
      <c r="W798" s="281"/>
      <c r="X798" s="281"/>
      <c r="Y798" s="281"/>
      <c r="Z798" s="281"/>
      <c r="AA798" s="281"/>
      <c r="AB798" s="281"/>
      <c r="AC798" s="281"/>
      <c r="AD798" s="281"/>
      <c r="AE798" s="281"/>
      <c r="AF798" s="281"/>
      <c r="AG798" s="281"/>
      <c r="AH798" s="281"/>
      <c r="AI798" s="281"/>
      <c r="AJ798" s="281"/>
      <c r="AK798" s="281"/>
      <c r="AL798" s="281"/>
      <c r="AM798" s="281"/>
      <c r="AN798" s="281"/>
    </row>
    <row r="799" spans="2:40" ht="15.75" customHeight="1" x14ac:dyDescent="0.25">
      <c r="B799" s="281"/>
      <c r="C799" s="281"/>
      <c r="D799" s="281"/>
      <c r="E799" s="281"/>
      <c r="F799" s="281"/>
      <c r="G799" s="281"/>
      <c r="H799" s="281"/>
      <c r="I799" s="281"/>
      <c r="J799" s="281"/>
      <c r="K799" s="281"/>
      <c r="L799" s="276"/>
      <c r="M799" s="276"/>
      <c r="N799" s="276"/>
      <c r="O799" s="281"/>
      <c r="P799" s="283"/>
      <c r="Q799" s="281"/>
      <c r="R799" s="281"/>
      <c r="S799" s="281"/>
      <c r="T799" s="281"/>
      <c r="U799" s="281"/>
      <c r="V799" s="281"/>
      <c r="W799" s="281"/>
      <c r="X799" s="281"/>
      <c r="Y799" s="281"/>
      <c r="Z799" s="281"/>
      <c r="AA799" s="281"/>
      <c r="AB799" s="281"/>
      <c r="AC799" s="281"/>
      <c r="AD799" s="281"/>
      <c r="AE799" s="281"/>
      <c r="AF799" s="281"/>
      <c r="AG799" s="281"/>
      <c r="AH799" s="281"/>
      <c r="AI799" s="281"/>
      <c r="AJ799" s="281"/>
      <c r="AK799" s="281"/>
      <c r="AL799" s="281"/>
      <c r="AM799" s="281"/>
      <c r="AN799" s="281"/>
    </row>
    <row r="800" spans="2:40" ht="15.75" customHeight="1" x14ac:dyDescent="0.25">
      <c r="B800" s="281"/>
      <c r="C800" s="281"/>
      <c r="D800" s="281"/>
      <c r="E800" s="281"/>
      <c r="F800" s="281"/>
      <c r="G800" s="281"/>
      <c r="H800" s="281"/>
      <c r="I800" s="281"/>
      <c r="J800" s="281"/>
      <c r="K800" s="281"/>
      <c r="L800" s="276"/>
      <c r="M800" s="276"/>
      <c r="N800" s="276"/>
      <c r="O800" s="281"/>
      <c r="P800" s="283"/>
      <c r="Q800" s="281"/>
      <c r="R800" s="281"/>
      <c r="S800" s="281"/>
      <c r="T800" s="281"/>
      <c r="U800" s="281"/>
      <c r="V800" s="281"/>
      <c r="W800" s="281"/>
      <c r="X800" s="281"/>
      <c r="Y800" s="281"/>
      <c r="Z800" s="281"/>
      <c r="AA800" s="281"/>
      <c r="AB800" s="281"/>
      <c r="AC800" s="281"/>
      <c r="AD800" s="281"/>
      <c r="AE800" s="281"/>
      <c r="AF800" s="281"/>
      <c r="AG800" s="281"/>
      <c r="AH800" s="281"/>
      <c r="AI800" s="281"/>
      <c r="AJ800" s="281"/>
      <c r="AK800" s="281"/>
      <c r="AL800" s="281"/>
      <c r="AM800" s="281"/>
      <c r="AN800" s="281"/>
    </row>
    <row r="801" spans="2:40" ht="15.75" customHeight="1" x14ac:dyDescent="0.25">
      <c r="B801" s="281"/>
      <c r="C801" s="281"/>
      <c r="D801" s="281"/>
      <c r="E801" s="281"/>
      <c r="F801" s="281"/>
      <c r="G801" s="281"/>
      <c r="H801" s="281"/>
      <c r="I801" s="281"/>
      <c r="J801" s="281"/>
      <c r="K801" s="281"/>
      <c r="L801" s="276"/>
      <c r="M801" s="276"/>
      <c r="N801" s="276"/>
      <c r="O801" s="281"/>
      <c r="P801" s="283"/>
      <c r="Q801" s="281"/>
      <c r="R801" s="281"/>
      <c r="S801" s="281"/>
      <c r="T801" s="281"/>
      <c r="U801" s="281"/>
      <c r="V801" s="281"/>
      <c r="W801" s="281"/>
      <c r="X801" s="281"/>
      <c r="Y801" s="281"/>
      <c r="Z801" s="281"/>
      <c r="AA801" s="281"/>
      <c r="AB801" s="281"/>
      <c r="AC801" s="281"/>
      <c r="AD801" s="281"/>
      <c r="AE801" s="281"/>
      <c r="AF801" s="281"/>
      <c r="AG801" s="281"/>
      <c r="AH801" s="281"/>
      <c r="AI801" s="281"/>
      <c r="AJ801" s="281"/>
      <c r="AK801" s="281"/>
      <c r="AL801" s="281"/>
      <c r="AM801" s="281"/>
      <c r="AN801" s="281"/>
    </row>
    <row r="802" spans="2:40" ht="15.75" customHeight="1" x14ac:dyDescent="0.25">
      <c r="B802" s="281"/>
      <c r="C802" s="281"/>
      <c r="D802" s="281"/>
      <c r="E802" s="281"/>
      <c r="F802" s="281"/>
      <c r="G802" s="281"/>
      <c r="H802" s="281"/>
      <c r="I802" s="281"/>
      <c r="J802" s="281"/>
      <c r="K802" s="281"/>
      <c r="L802" s="276"/>
      <c r="M802" s="276"/>
      <c r="N802" s="276"/>
      <c r="O802" s="281"/>
      <c r="P802" s="283"/>
      <c r="Q802" s="281"/>
      <c r="R802" s="281"/>
      <c r="S802" s="281"/>
      <c r="T802" s="281"/>
      <c r="U802" s="281"/>
      <c r="V802" s="281"/>
      <c r="W802" s="281"/>
      <c r="X802" s="281"/>
      <c r="Y802" s="281"/>
      <c r="Z802" s="281"/>
      <c r="AA802" s="281"/>
      <c r="AB802" s="281"/>
      <c r="AC802" s="281"/>
      <c r="AD802" s="281"/>
      <c r="AE802" s="281"/>
      <c r="AF802" s="281"/>
      <c r="AG802" s="281"/>
      <c r="AH802" s="281"/>
      <c r="AI802" s="281"/>
      <c r="AJ802" s="281"/>
      <c r="AK802" s="281"/>
      <c r="AL802" s="281"/>
      <c r="AM802" s="281"/>
      <c r="AN802" s="281"/>
    </row>
    <row r="803" spans="2:40" ht="15.75" customHeight="1" x14ac:dyDescent="0.25">
      <c r="B803" s="281"/>
      <c r="C803" s="281"/>
      <c r="D803" s="281"/>
      <c r="E803" s="281"/>
      <c r="F803" s="281"/>
      <c r="G803" s="281"/>
      <c r="H803" s="281"/>
      <c r="I803" s="281"/>
      <c r="J803" s="281"/>
      <c r="K803" s="281"/>
      <c r="L803" s="276"/>
      <c r="M803" s="276"/>
      <c r="N803" s="276"/>
      <c r="O803" s="281"/>
      <c r="P803" s="283"/>
      <c r="Q803" s="281"/>
      <c r="R803" s="281"/>
      <c r="S803" s="281"/>
      <c r="T803" s="281"/>
      <c r="U803" s="281"/>
      <c r="V803" s="281"/>
      <c r="W803" s="281"/>
      <c r="X803" s="281"/>
      <c r="Y803" s="281"/>
      <c r="Z803" s="281"/>
      <c r="AA803" s="281"/>
      <c r="AB803" s="281"/>
      <c r="AC803" s="281"/>
      <c r="AD803" s="281"/>
      <c r="AE803" s="281"/>
      <c r="AF803" s="281"/>
      <c r="AG803" s="281"/>
      <c r="AH803" s="281"/>
      <c r="AI803" s="281"/>
      <c r="AJ803" s="281"/>
      <c r="AK803" s="281"/>
      <c r="AL803" s="281"/>
      <c r="AM803" s="281"/>
      <c r="AN803" s="281"/>
    </row>
    <row r="804" spans="2:40" ht="15.75" customHeight="1" x14ac:dyDescent="0.25">
      <c r="B804" s="281"/>
      <c r="C804" s="281"/>
      <c r="D804" s="281"/>
      <c r="E804" s="281"/>
      <c r="F804" s="281"/>
      <c r="G804" s="281"/>
      <c r="H804" s="281"/>
      <c r="I804" s="281"/>
      <c r="J804" s="281"/>
      <c r="K804" s="281"/>
      <c r="L804" s="276"/>
      <c r="M804" s="276"/>
      <c r="N804" s="276"/>
      <c r="O804" s="281"/>
      <c r="P804" s="283"/>
      <c r="Q804" s="281"/>
      <c r="R804" s="281"/>
      <c r="S804" s="281"/>
      <c r="T804" s="281"/>
      <c r="U804" s="281"/>
      <c r="V804" s="281"/>
      <c r="W804" s="281"/>
      <c r="X804" s="281"/>
      <c r="Y804" s="281"/>
      <c r="Z804" s="281"/>
      <c r="AA804" s="281"/>
      <c r="AB804" s="281"/>
      <c r="AC804" s="281"/>
      <c r="AD804" s="281"/>
      <c r="AE804" s="281"/>
      <c r="AF804" s="281"/>
      <c r="AG804" s="281"/>
      <c r="AH804" s="281"/>
      <c r="AI804" s="281"/>
      <c r="AJ804" s="281"/>
      <c r="AK804" s="281"/>
      <c r="AL804" s="281"/>
      <c r="AM804" s="281"/>
      <c r="AN804" s="281"/>
    </row>
    <row r="805" spans="2:40" ht="15.75" customHeight="1" x14ac:dyDescent="0.25">
      <c r="B805" s="281"/>
      <c r="C805" s="281"/>
      <c r="D805" s="281"/>
      <c r="E805" s="281"/>
      <c r="F805" s="281"/>
      <c r="G805" s="281"/>
      <c r="H805" s="281"/>
      <c r="I805" s="281"/>
      <c r="J805" s="281"/>
      <c r="K805" s="281"/>
      <c r="L805" s="276"/>
      <c r="M805" s="276"/>
      <c r="N805" s="276"/>
      <c r="O805" s="281"/>
      <c r="P805" s="283"/>
      <c r="Q805" s="281"/>
      <c r="R805" s="281"/>
      <c r="S805" s="281"/>
      <c r="T805" s="281"/>
      <c r="U805" s="281"/>
      <c r="V805" s="281"/>
      <c r="W805" s="281"/>
      <c r="X805" s="281"/>
      <c r="Y805" s="281"/>
      <c r="Z805" s="281"/>
      <c r="AA805" s="281"/>
      <c r="AB805" s="281"/>
      <c r="AC805" s="281"/>
      <c r="AD805" s="281"/>
      <c r="AE805" s="281"/>
      <c r="AF805" s="281"/>
      <c r="AG805" s="281"/>
      <c r="AH805" s="281"/>
      <c r="AI805" s="281"/>
      <c r="AJ805" s="281"/>
      <c r="AK805" s="281"/>
      <c r="AL805" s="281"/>
      <c r="AM805" s="281"/>
      <c r="AN805" s="281"/>
    </row>
    <row r="806" spans="2:40" ht="15.75" customHeight="1" x14ac:dyDescent="0.25">
      <c r="B806" s="281"/>
      <c r="C806" s="281"/>
      <c r="D806" s="281"/>
      <c r="E806" s="281"/>
      <c r="F806" s="281"/>
      <c r="G806" s="281"/>
      <c r="H806" s="281"/>
      <c r="I806" s="281"/>
      <c r="J806" s="281"/>
      <c r="K806" s="281"/>
      <c r="L806" s="276"/>
      <c r="M806" s="276"/>
      <c r="N806" s="276"/>
      <c r="O806" s="281"/>
      <c r="P806" s="283"/>
      <c r="Q806" s="281"/>
      <c r="R806" s="281"/>
      <c r="S806" s="281"/>
      <c r="T806" s="281"/>
      <c r="U806" s="281"/>
      <c r="V806" s="281"/>
      <c r="W806" s="281"/>
      <c r="X806" s="281"/>
      <c r="Y806" s="281"/>
      <c r="Z806" s="281"/>
      <c r="AA806" s="281"/>
      <c r="AB806" s="281"/>
      <c r="AC806" s="281"/>
      <c r="AD806" s="281"/>
      <c r="AE806" s="281"/>
      <c r="AF806" s="281"/>
      <c r="AG806" s="281"/>
      <c r="AH806" s="281"/>
      <c r="AI806" s="281"/>
      <c r="AJ806" s="281"/>
      <c r="AK806" s="281"/>
      <c r="AL806" s="281"/>
      <c r="AM806" s="281"/>
      <c r="AN806" s="281"/>
    </row>
    <row r="807" spans="2:40" ht="15.75" customHeight="1" x14ac:dyDescent="0.25">
      <c r="B807" s="281"/>
      <c r="C807" s="281"/>
      <c r="D807" s="281"/>
      <c r="E807" s="281"/>
      <c r="F807" s="281"/>
      <c r="G807" s="281"/>
      <c r="H807" s="281"/>
      <c r="I807" s="281"/>
      <c r="J807" s="281"/>
      <c r="K807" s="281"/>
      <c r="L807" s="276"/>
      <c r="M807" s="276"/>
      <c r="N807" s="276"/>
      <c r="O807" s="281"/>
      <c r="P807" s="283"/>
      <c r="Q807" s="281"/>
      <c r="R807" s="281"/>
      <c r="S807" s="281"/>
      <c r="T807" s="281"/>
      <c r="U807" s="281"/>
      <c r="V807" s="281"/>
      <c r="W807" s="281"/>
      <c r="X807" s="281"/>
      <c r="Y807" s="281"/>
      <c r="Z807" s="281"/>
      <c r="AA807" s="281"/>
      <c r="AB807" s="281"/>
      <c r="AC807" s="281"/>
      <c r="AD807" s="281"/>
      <c r="AE807" s="281"/>
      <c r="AF807" s="281"/>
      <c r="AG807" s="281"/>
      <c r="AH807" s="281"/>
      <c r="AI807" s="281"/>
      <c r="AJ807" s="281"/>
      <c r="AK807" s="281"/>
      <c r="AL807" s="281"/>
      <c r="AM807" s="281"/>
      <c r="AN807" s="281"/>
    </row>
    <row r="808" spans="2:40" ht="15.75" customHeight="1" x14ac:dyDescent="0.25">
      <c r="B808" s="281"/>
      <c r="C808" s="281"/>
      <c r="D808" s="281"/>
      <c r="E808" s="281"/>
      <c r="F808" s="281"/>
      <c r="G808" s="281"/>
      <c r="H808" s="281"/>
      <c r="I808" s="281"/>
      <c r="J808" s="281"/>
      <c r="K808" s="281"/>
      <c r="L808" s="276"/>
      <c r="M808" s="276"/>
      <c r="N808" s="276"/>
      <c r="O808" s="281"/>
      <c r="P808" s="283"/>
      <c r="Q808" s="281"/>
      <c r="R808" s="281"/>
      <c r="S808" s="281"/>
      <c r="T808" s="281"/>
      <c r="U808" s="281"/>
      <c r="V808" s="281"/>
      <c r="W808" s="281"/>
      <c r="X808" s="281"/>
      <c r="Y808" s="281"/>
      <c r="Z808" s="281"/>
      <c r="AA808" s="281"/>
      <c r="AB808" s="281"/>
      <c r="AC808" s="281"/>
      <c r="AD808" s="281"/>
      <c r="AE808" s="281"/>
      <c r="AF808" s="281"/>
      <c r="AG808" s="281"/>
      <c r="AH808" s="281"/>
      <c r="AI808" s="281"/>
      <c r="AJ808" s="281"/>
      <c r="AK808" s="281"/>
      <c r="AL808" s="281"/>
      <c r="AM808" s="281"/>
      <c r="AN808" s="281"/>
    </row>
    <row r="809" spans="2:40" ht="15.75" customHeight="1" x14ac:dyDescent="0.25">
      <c r="B809" s="281"/>
      <c r="C809" s="281"/>
      <c r="D809" s="281"/>
      <c r="E809" s="281"/>
      <c r="F809" s="281"/>
      <c r="G809" s="281"/>
      <c r="H809" s="281"/>
      <c r="I809" s="281"/>
      <c r="J809" s="281"/>
      <c r="K809" s="281"/>
      <c r="L809" s="276"/>
      <c r="M809" s="276"/>
      <c r="N809" s="276"/>
      <c r="O809" s="281"/>
      <c r="P809" s="283"/>
      <c r="Q809" s="281"/>
      <c r="R809" s="281"/>
      <c r="S809" s="281"/>
      <c r="T809" s="281"/>
      <c r="U809" s="281"/>
      <c r="V809" s="281"/>
      <c r="W809" s="281"/>
      <c r="X809" s="281"/>
      <c r="Y809" s="281"/>
      <c r="Z809" s="281"/>
      <c r="AA809" s="281"/>
      <c r="AB809" s="281"/>
      <c r="AC809" s="281"/>
      <c r="AD809" s="281"/>
      <c r="AE809" s="281"/>
      <c r="AF809" s="281"/>
      <c r="AG809" s="281"/>
      <c r="AH809" s="281"/>
      <c r="AI809" s="281"/>
      <c r="AJ809" s="281"/>
      <c r="AK809" s="281"/>
      <c r="AL809" s="281"/>
      <c r="AM809" s="281"/>
      <c r="AN809" s="281"/>
    </row>
    <row r="810" spans="2:40" ht="15.75" customHeight="1" x14ac:dyDescent="0.25">
      <c r="B810" s="281"/>
      <c r="C810" s="281"/>
      <c r="D810" s="281"/>
      <c r="E810" s="281"/>
      <c r="F810" s="281"/>
      <c r="G810" s="281"/>
      <c r="H810" s="281"/>
      <c r="I810" s="281"/>
      <c r="J810" s="281"/>
      <c r="K810" s="281"/>
      <c r="L810" s="276"/>
      <c r="M810" s="276"/>
      <c r="N810" s="276"/>
      <c r="O810" s="281"/>
      <c r="P810" s="283"/>
      <c r="Q810" s="281"/>
      <c r="R810" s="281"/>
      <c r="S810" s="281"/>
      <c r="T810" s="281"/>
      <c r="U810" s="281"/>
      <c r="V810" s="281"/>
      <c r="W810" s="281"/>
      <c r="X810" s="281"/>
      <c r="Y810" s="281"/>
      <c r="Z810" s="281"/>
      <c r="AA810" s="281"/>
      <c r="AB810" s="281"/>
      <c r="AC810" s="281"/>
      <c r="AD810" s="281"/>
      <c r="AE810" s="281"/>
      <c r="AF810" s="281"/>
      <c r="AG810" s="281"/>
      <c r="AH810" s="281"/>
      <c r="AI810" s="281"/>
      <c r="AJ810" s="281"/>
      <c r="AK810" s="281"/>
      <c r="AL810" s="281"/>
      <c r="AM810" s="281"/>
      <c r="AN810" s="281"/>
    </row>
    <row r="811" spans="2:40" ht="15.75" customHeight="1" x14ac:dyDescent="0.25">
      <c r="B811" s="281"/>
      <c r="C811" s="281"/>
      <c r="D811" s="281"/>
      <c r="E811" s="281"/>
      <c r="F811" s="281"/>
      <c r="G811" s="281"/>
      <c r="H811" s="281"/>
      <c r="I811" s="281"/>
      <c r="J811" s="281"/>
      <c r="K811" s="281"/>
      <c r="L811" s="276"/>
      <c r="M811" s="276"/>
      <c r="N811" s="276"/>
      <c r="O811" s="281"/>
      <c r="P811" s="283"/>
      <c r="Q811" s="281"/>
      <c r="R811" s="281"/>
      <c r="S811" s="281"/>
      <c r="T811" s="281"/>
      <c r="U811" s="281"/>
      <c r="V811" s="281"/>
      <c r="W811" s="281"/>
      <c r="X811" s="281"/>
      <c r="Y811" s="281"/>
      <c r="Z811" s="281"/>
      <c r="AA811" s="281"/>
      <c r="AB811" s="281"/>
      <c r="AC811" s="281"/>
      <c r="AD811" s="281"/>
      <c r="AE811" s="281"/>
      <c r="AF811" s="281"/>
      <c r="AG811" s="281"/>
      <c r="AH811" s="281"/>
      <c r="AI811" s="281"/>
      <c r="AJ811" s="281"/>
      <c r="AK811" s="281"/>
      <c r="AL811" s="281"/>
      <c r="AM811" s="281"/>
      <c r="AN811" s="281"/>
    </row>
    <row r="812" spans="2:40" ht="15.75" customHeight="1" x14ac:dyDescent="0.25">
      <c r="B812" s="281"/>
      <c r="C812" s="281"/>
      <c r="D812" s="281"/>
      <c r="E812" s="281"/>
      <c r="F812" s="281"/>
      <c r="G812" s="281"/>
      <c r="H812" s="281"/>
      <c r="I812" s="281"/>
      <c r="J812" s="281"/>
      <c r="K812" s="281"/>
      <c r="L812" s="276"/>
      <c r="M812" s="276"/>
      <c r="N812" s="276"/>
      <c r="O812" s="281"/>
      <c r="P812" s="283"/>
      <c r="Q812" s="281"/>
      <c r="R812" s="281"/>
      <c r="S812" s="281"/>
      <c r="T812" s="281"/>
      <c r="U812" s="281"/>
      <c r="V812" s="281"/>
      <c r="W812" s="281"/>
      <c r="X812" s="281"/>
      <c r="Y812" s="281"/>
      <c r="Z812" s="281"/>
      <c r="AA812" s="281"/>
      <c r="AB812" s="281"/>
      <c r="AC812" s="281"/>
      <c r="AD812" s="281"/>
      <c r="AE812" s="281"/>
      <c r="AF812" s="281"/>
      <c r="AG812" s="281"/>
      <c r="AH812" s="281"/>
      <c r="AI812" s="281"/>
      <c r="AJ812" s="281"/>
      <c r="AK812" s="281"/>
      <c r="AL812" s="281"/>
      <c r="AM812" s="281"/>
      <c r="AN812" s="281"/>
    </row>
    <row r="813" spans="2:40" ht="15.75" customHeight="1" x14ac:dyDescent="0.25">
      <c r="B813" s="281"/>
      <c r="C813" s="281"/>
      <c r="D813" s="281"/>
      <c r="E813" s="281"/>
      <c r="F813" s="281"/>
      <c r="G813" s="281"/>
      <c r="H813" s="281"/>
      <c r="I813" s="281"/>
      <c r="J813" s="281"/>
      <c r="K813" s="281"/>
      <c r="L813" s="276"/>
      <c r="M813" s="276"/>
      <c r="N813" s="276"/>
      <c r="O813" s="281"/>
      <c r="P813" s="283"/>
      <c r="Q813" s="281"/>
      <c r="R813" s="281"/>
      <c r="S813" s="281"/>
      <c r="T813" s="281"/>
      <c r="U813" s="281"/>
      <c r="V813" s="281"/>
      <c r="W813" s="281"/>
      <c r="X813" s="281"/>
      <c r="Y813" s="281"/>
      <c r="Z813" s="281"/>
      <c r="AA813" s="281"/>
      <c r="AB813" s="281"/>
      <c r="AC813" s="281"/>
      <c r="AD813" s="281"/>
      <c r="AE813" s="281"/>
      <c r="AF813" s="281"/>
      <c r="AG813" s="281"/>
      <c r="AH813" s="281"/>
      <c r="AI813" s="281"/>
      <c r="AJ813" s="281"/>
      <c r="AK813" s="281"/>
      <c r="AL813" s="281"/>
      <c r="AM813" s="281"/>
      <c r="AN813" s="281"/>
    </row>
    <row r="814" spans="2:40" ht="15.75" customHeight="1" x14ac:dyDescent="0.25">
      <c r="B814" s="281"/>
      <c r="C814" s="281"/>
      <c r="D814" s="281"/>
      <c r="E814" s="281"/>
      <c r="F814" s="281"/>
      <c r="G814" s="281"/>
      <c r="H814" s="281"/>
      <c r="I814" s="281"/>
      <c r="J814" s="281"/>
      <c r="K814" s="281"/>
      <c r="L814" s="276"/>
      <c r="M814" s="276"/>
      <c r="N814" s="276"/>
      <c r="O814" s="281"/>
      <c r="P814" s="283"/>
      <c r="Q814" s="281"/>
      <c r="R814" s="281"/>
      <c r="S814" s="281"/>
      <c r="T814" s="281"/>
      <c r="U814" s="281"/>
      <c r="V814" s="281"/>
      <c r="W814" s="281"/>
      <c r="X814" s="281"/>
      <c r="Y814" s="281"/>
      <c r="Z814" s="281"/>
      <c r="AA814" s="281"/>
      <c r="AB814" s="281"/>
      <c r="AC814" s="281"/>
      <c r="AD814" s="281"/>
      <c r="AE814" s="281"/>
      <c r="AF814" s="281"/>
      <c r="AG814" s="281"/>
      <c r="AH814" s="281"/>
      <c r="AI814" s="281"/>
      <c r="AJ814" s="281"/>
      <c r="AK814" s="281"/>
      <c r="AL814" s="281"/>
      <c r="AM814" s="281"/>
      <c r="AN814" s="281"/>
    </row>
    <row r="815" spans="2:40" ht="15.75" customHeight="1" x14ac:dyDescent="0.25">
      <c r="B815" s="281"/>
      <c r="C815" s="281"/>
      <c r="D815" s="281"/>
      <c r="E815" s="281"/>
      <c r="F815" s="281"/>
      <c r="G815" s="281"/>
      <c r="H815" s="281"/>
      <c r="I815" s="281"/>
      <c r="J815" s="281"/>
      <c r="K815" s="281"/>
      <c r="L815" s="276"/>
      <c r="M815" s="276"/>
      <c r="N815" s="276"/>
      <c r="O815" s="281"/>
      <c r="P815" s="283"/>
      <c r="Q815" s="281"/>
      <c r="R815" s="281"/>
      <c r="S815" s="281"/>
      <c r="T815" s="281"/>
      <c r="U815" s="281"/>
      <c r="V815" s="281"/>
      <c r="W815" s="281"/>
      <c r="X815" s="281"/>
      <c r="Y815" s="281"/>
      <c r="Z815" s="281"/>
      <c r="AA815" s="281"/>
      <c r="AB815" s="281"/>
      <c r="AC815" s="281"/>
      <c r="AD815" s="281"/>
      <c r="AE815" s="281"/>
      <c r="AF815" s="281"/>
      <c r="AG815" s="281"/>
      <c r="AH815" s="281"/>
      <c r="AI815" s="281"/>
      <c r="AJ815" s="281"/>
      <c r="AK815" s="281"/>
      <c r="AL815" s="281"/>
      <c r="AM815" s="281"/>
      <c r="AN815" s="281"/>
    </row>
    <row r="816" spans="2:40" ht="15.75" customHeight="1" x14ac:dyDescent="0.25">
      <c r="B816" s="281"/>
      <c r="C816" s="281"/>
      <c r="D816" s="281"/>
      <c r="E816" s="281"/>
      <c r="F816" s="281"/>
      <c r="G816" s="281"/>
      <c r="H816" s="281"/>
      <c r="I816" s="281"/>
      <c r="J816" s="281"/>
      <c r="K816" s="281"/>
      <c r="L816" s="276"/>
      <c r="M816" s="276"/>
      <c r="N816" s="276"/>
      <c r="O816" s="281"/>
      <c r="P816" s="283"/>
      <c r="Q816" s="281"/>
      <c r="R816" s="281"/>
      <c r="S816" s="281"/>
      <c r="T816" s="281"/>
      <c r="U816" s="281"/>
      <c r="V816" s="281"/>
      <c r="W816" s="281"/>
      <c r="X816" s="281"/>
      <c r="Y816" s="281"/>
      <c r="Z816" s="281"/>
      <c r="AA816" s="281"/>
      <c r="AB816" s="281"/>
      <c r="AC816" s="281"/>
      <c r="AD816" s="281"/>
      <c r="AE816" s="281"/>
      <c r="AF816" s="281"/>
      <c r="AG816" s="281"/>
      <c r="AH816" s="281"/>
      <c r="AI816" s="281"/>
      <c r="AJ816" s="281"/>
      <c r="AK816" s="281"/>
      <c r="AL816" s="281"/>
      <c r="AM816" s="281"/>
      <c r="AN816" s="281"/>
    </row>
    <row r="817" spans="2:40" ht="15.75" customHeight="1" x14ac:dyDescent="0.25">
      <c r="B817" s="281"/>
      <c r="C817" s="281"/>
      <c r="D817" s="281"/>
      <c r="E817" s="281"/>
      <c r="F817" s="281"/>
      <c r="G817" s="281"/>
      <c r="H817" s="281"/>
      <c r="I817" s="281"/>
      <c r="J817" s="281"/>
      <c r="K817" s="281"/>
      <c r="L817" s="276"/>
      <c r="M817" s="276"/>
      <c r="N817" s="276"/>
      <c r="O817" s="281"/>
      <c r="P817" s="283"/>
      <c r="Q817" s="281"/>
      <c r="R817" s="281"/>
      <c r="S817" s="281"/>
      <c r="T817" s="281"/>
      <c r="U817" s="281"/>
      <c r="V817" s="281"/>
      <c r="W817" s="281"/>
      <c r="X817" s="281"/>
      <c r="Y817" s="281"/>
      <c r="Z817" s="281"/>
      <c r="AA817" s="281"/>
      <c r="AB817" s="281"/>
      <c r="AC817" s="281"/>
      <c r="AD817" s="281"/>
      <c r="AE817" s="281"/>
      <c r="AF817" s="281"/>
      <c r="AG817" s="281"/>
      <c r="AH817" s="281"/>
      <c r="AI817" s="281"/>
      <c r="AJ817" s="281"/>
      <c r="AK817" s="281"/>
      <c r="AL817" s="281"/>
      <c r="AM817" s="281"/>
      <c r="AN817" s="281"/>
    </row>
    <row r="818" spans="2:40" ht="15.75" customHeight="1" x14ac:dyDescent="0.25">
      <c r="B818" s="281"/>
      <c r="C818" s="281"/>
      <c r="D818" s="281"/>
      <c r="E818" s="281"/>
      <c r="F818" s="281"/>
      <c r="G818" s="281"/>
      <c r="H818" s="281"/>
      <c r="I818" s="281"/>
      <c r="J818" s="281"/>
      <c r="K818" s="281"/>
      <c r="L818" s="276"/>
      <c r="M818" s="276"/>
      <c r="N818" s="276"/>
      <c r="O818" s="281"/>
      <c r="P818" s="283"/>
      <c r="Q818" s="281"/>
      <c r="R818" s="281"/>
      <c r="S818" s="281"/>
      <c r="T818" s="281"/>
      <c r="U818" s="281"/>
      <c r="V818" s="281"/>
      <c r="W818" s="281"/>
      <c r="X818" s="281"/>
      <c r="Y818" s="281"/>
      <c r="Z818" s="281"/>
      <c r="AA818" s="281"/>
      <c r="AB818" s="281"/>
      <c r="AC818" s="281"/>
      <c r="AD818" s="281"/>
      <c r="AE818" s="281"/>
      <c r="AF818" s="281"/>
      <c r="AG818" s="281"/>
      <c r="AH818" s="281"/>
      <c r="AI818" s="281"/>
      <c r="AJ818" s="281"/>
      <c r="AK818" s="281"/>
      <c r="AL818" s="281"/>
      <c r="AM818" s="281"/>
      <c r="AN818" s="281"/>
    </row>
    <row r="819" spans="2:40" ht="15.75" customHeight="1" x14ac:dyDescent="0.25">
      <c r="B819" s="281"/>
      <c r="C819" s="281"/>
      <c r="D819" s="281"/>
      <c r="E819" s="281"/>
      <c r="F819" s="281"/>
      <c r="G819" s="281"/>
      <c r="H819" s="281"/>
      <c r="I819" s="281"/>
      <c r="J819" s="281"/>
      <c r="K819" s="281"/>
      <c r="L819" s="276"/>
      <c r="M819" s="276"/>
      <c r="N819" s="276"/>
      <c r="O819" s="281"/>
      <c r="P819" s="283"/>
      <c r="Q819" s="281"/>
      <c r="R819" s="281"/>
      <c r="S819" s="281"/>
      <c r="T819" s="281"/>
      <c r="U819" s="281"/>
      <c r="V819" s="281"/>
      <c r="W819" s="281"/>
      <c r="X819" s="281"/>
      <c r="Y819" s="281"/>
      <c r="Z819" s="281"/>
      <c r="AA819" s="281"/>
      <c r="AB819" s="281"/>
      <c r="AC819" s="281"/>
      <c r="AD819" s="281"/>
      <c r="AE819" s="281"/>
      <c r="AF819" s="281"/>
      <c r="AG819" s="281"/>
      <c r="AH819" s="281"/>
      <c r="AI819" s="281"/>
      <c r="AJ819" s="281"/>
      <c r="AK819" s="281"/>
      <c r="AL819" s="281"/>
      <c r="AM819" s="281"/>
      <c r="AN819" s="281"/>
    </row>
    <row r="820" spans="2:40" ht="15.75" customHeight="1" x14ac:dyDescent="0.25">
      <c r="B820" s="281"/>
      <c r="C820" s="281"/>
      <c r="D820" s="281"/>
      <c r="E820" s="281"/>
      <c r="F820" s="281"/>
      <c r="G820" s="281"/>
      <c r="H820" s="281"/>
      <c r="I820" s="281"/>
      <c r="J820" s="281"/>
      <c r="K820" s="281"/>
      <c r="L820" s="276"/>
      <c r="M820" s="276"/>
      <c r="N820" s="276"/>
      <c r="O820" s="281"/>
      <c r="P820" s="283"/>
      <c r="Q820" s="281"/>
      <c r="R820" s="281"/>
      <c r="S820" s="281"/>
      <c r="T820" s="281"/>
      <c r="U820" s="281"/>
      <c r="V820" s="281"/>
      <c r="W820" s="281"/>
      <c r="X820" s="281"/>
      <c r="Y820" s="281"/>
      <c r="Z820" s="281"/>
      <c r="AA820" s="281"/>
      <c r="AB820" s="281"/>
      <c r="AC820" s="281"/>
      <c r="AD820" s="281"/>
      <c r="AE820" s="281"/>
      <c r="AF820" s="281"/>
      <c r="AG820" s="281"/>
      <c r="AH820" s="281"/>
      <c r="AI820" s="281"/>
      <c r="AJ820" s="281"/>
      <c r="AK820" s="281"/>
      <c r="AL820" s="281"/>
      <c r="AM820" s="281"/>
      <c r="AN820" s="281"/>
    </row>
    <row r="821" spans="2:40" ht="15.75" customHeight="1" x14ac:dyDescent="0.25">
      <c r="B821" s="281"/>
      <c r="C821" s="281"/>
      <c r="D821" s="281"/>
      <c r="E821" s="281"/>
      <c r="F821" s="281"/>
      <c r="G821" s="281"/>
      <c r="H821" s="281"/>
      <c r="I821" s="281"/>
      <c r="J821" s="281"/>
      <c r="K821" s="281"/>
      <c r="L821" s="276"/>
      <c r="M821" s="276"/>
      <c r="N821" s="276"/>
      <c r="O821" s="281"/>
      <c r="P821" s="283"/>
      <c r="Q821" s="281"/>
      <c r="R821" s="281"/>
      <c r="S821" s="281"/>
      <c r="T821" s="281"/>
      <c r="U821" s="281"/>
      <c r="V821" s="281"/>
      <c r="W821" s="281"/>
      <c r="X821" s="281"/>
      <c r="Y821" s="281"/>
      <c r="Z821" s="281"/>
      <c r="AA821" s="281"/>
      <c r="AB821" s="281"/>
      <c r="AC821" s="281"/>
      <c r="AD821" s="281"/>
      <c r="AE821" s="281"/>
      <c r="AF821" s="281"/>
      <c r="AG821" s="281"/>
      <c r="AH821" s="281"/>
      <c r="AI821" s="281"/>
      <c r="AJ821" s="281"/>
      <c r="AK821" s="281"/>
      <c r="AL821" s="281"/>
      <c r="AM821" s="281"/>
      <c r="AN821" s="281"/>
    </row>
    <row r="822" spans="2:40" ht="15.75" customHeight="1" x14ac:dyDescent="0.25">
      <c r="B822" s="281"/>
      <c r="C822" s="281"/>
      <c r="D822" s="281"/>
      <c r="E822" s="281"/>
      <c r="F822" s="281"/>
      <c r="G822" s="281"/>
      <c r="H822" s="281"/>
      <c r="I822" s="281"/>
      <c r="J822" s="281"/>
      <c r="K822" s="281"/>
      <c r="L822" s="276"/>
      <c r="M822" s="276"/>
      <c r="N822" s="276"/>
      <c r="O822" s="281"/>
      <c r="P822" s="283"/>
      <c r="Q822" s="281"/>
      <c r="R822" s="281"/>
      <c r="S822" s="281"/>
      <c r="T822" s="281"/>
      <c r="U822" s="281"/>
      <c r="V822" s="281"/>
      <c r="W822" s="281"/>
      <c r="X822" s="281"/>
      <c r="Y822" s="281"/>
      <c r="Z822" s="281"/>
      <c r="AA822" s="281"/>
      <c r="AB822" s="281"/>
      <c r="AC822" s="281"/>
      <c r="AD822" s="281"/>
      <c r="AE822" s="281"/>
      <c r="AF822" s="281"/>
      <c r="AG822" s="281"/>
      <c r="AH822" s="281"/>
      <c r="AI822" s="281"/>
      <c r="AJ822" s="281"/>
      <c r="AK822" s="281"/>
      <c r="AL822" s="281"/>
      <c r="AM822" s="281"/>
      <c r="AN822" s="281"/>
    </row>
    <row r="823" spans="2:40" ht="15.75" customHeight="1" x14ac:dyDescent="0.25">
      <c r="B823" s="281"/>
      <c r="C823" s="281"/>
      <c r="D823" s="281"/>
      <c r="E823" s="281"/>
      <c r="F823" s="281"/>
      <c r="G823" s="281"/>
      <c r="H823" s="281"/>
      <c r="I823" s="281"/>
      <c r="J823" s="281"/>
      <c r="K823" s="281"/>
      <c r="L823" s="276"/>
      <c r="M823" s="276"/>
      <c r="N823" s="276"/>
      <c r="O823" s="281"/>
      <c r="P823" s="283"/>
      <c r="Q823" s="281"/>
      <c r="R823" s="281"/>
      <c r="S823" s="281"/>
      <c r="T823" s="281"/>
      <c r="U823" s="281"/>
      <c r="V823" s="281"/>
      <c r="W823" s="281"/>
      <c r="X823" s="281"/>
      <c r="Y823" s="281"/>
      <c r="Z823" s="281"/>
      <c r="AA823" s="281"/>
      <c r="AB823" s="281"/>
      <c r="AC823" s="281"/>
      <c r="AD823" s="281"/>
      <c r="AE823" s="281"/>
      <c r="AF823" s="281"/>
      <c r="AG823" s="281"/>
      <c r="AH823" s="281"/>
      <c r="AI823" s="281"/>
      <c r="AJ823" s="281"/>
      <c r="AK823" s="281"/>
      <c r="AL823" s="281"/>
      <c r="AM823" s="281"/>
      <c r="AN823" s="281"/>
    </row>
    <row r="824" spans="2:40" ht="15.75" customHeight="1" x14ac:dyDescent="0.25">
      <c r="B824" s="281"/>
      <c r="C824" s="281"/>
      <c r="D824" s="281"/>
      <c r="E824" s="281"/>
      <c r="F824" s="281"/>
      <c r="G824" s="281"/>
      <c r="H824" s="281"/>
      <c r="I824" s="281"/>
      <c r="J824" s="281"/>
      <c r="K824" s="281"/>
      <c r="L824" s="276"/>
      <c r="M824" s="276"/>
      <c r="N824" s="276"/>
      <c r="O824" s="281"/>
      <c r="P824" s="283"/>
      <c r="Q824" s="281"/>
      <c r="R824" s="281"/>
      <c r="S824" s="281"/>
      <c r="T824" s="281"/>
      <c r="U824" s="281"/>
      <c r="V824" s="281"/>
      <c r="W824" s="281"/>
      <c r="X824" s="281"/>
      <c r="Y824" s="281"/>
      <c r="Z824" s="281"/>
      <c r="AA824" s="281"/>
      <c r="AB824" s="281"/>
      <c r="AC824" s="281"/>
      <c r="AD824" s="281"/>
      <c r="AE824" s="281"/>
      <c r="AF824" s="281"/>
      <c r="AG824" s="281"/>
      <c r="AH824" s="281"/>
      <c r="AI824" s="281"/>
      <c r="AJ824" s="281"/>
      <c r="AK824" s="281"/>
      <c r="AL824" s="281"/>
      <c r="AM824" s="281"/>
      <c r="AN824" s="281"/>
    </row>
    <row r="825" spans="2:40" ht="15.75" customHeight="1" x14ac:dyDescent="0.25">
      <c r="B825" s="281"/>
      <c r="C825" s="281"/>
      <c r="D825" s="281"/>
      <c r="E825" s="281"/>
      <c r="F825" s="281"/>
      <c r="G825" s="281"/>
      <c r="H825" s="281"/>
      <c r="I825" s="281"/>
      <c r="J825" s="281"/>
      <c r="K825" s="281"/>
      <c r="L825" s="276"/>
      <c r="M825" s="276"/>
      <c r="N825" s="276"/>
      <c r="O825" s="281"/>
      <c r="P825" s="283"/>
      <c r="Q825" s="281"/>
      <c r="R825" s="281"/>
      <c r="S825" s="281"/>
      <c r="T825" s="281"/>
      <c r="U825" s="281"/>
      <c r="V825" s="281"/>
      <c r="W825" s="281"/>
      <c r="X825" s="281"/>
      <c r="Y825" s="281"/>
      <c r="Z825" s="281"/>
      <c r="AA825" s="281"/>
      <c r="AB825" s="281"/>
      <c r="AC825" s="281"/>
      <c r="AD825" s="281"/>
      <c r="AE825" s="281"/>
      <c r="AF825" s="281"/>
      <c r="AG825" s="281"/>
      <c r="AH825" s="281"/>
      <c r="AI825" s="281"/>
      <c r="AJ825" s="281"/>
      <c r="AK825" s="281"/>
      <c r="AL825" s="281"/>
      <c r="AM825" s="281"/>
      <c r="AN825" s="281"/>
    </row>
    <row r="826" spans="2:40" ht="15.75" customHeight="1" x14ac:dyDescent="0.25">
      <c r="B826" s="281"/>
      <c r="C826" s="281"/>
      <c r="D826" s="281"/>
      <c r="E826" s="281"/>
      <c r="F826" s="281"/>
      <c r="G826" s="281"/>
      <c r="H826" s="281"/>
      <c r="I826" s="281"/>
      <c r="J826" s="281"/>
      <c r="K826" s="281"/>
      <c r="L826" s="276"/>
      <c r="M826" s="276"/>
      <c r="N826" s="276"/>
      <c r="O826" s="281"/>
      <c r="P826" s="283"/>
      <c r="Q826" s="281"/>
      <c r="R826" s="281"/>
      <c r="S826" s="281"/>
      <c r="T826" s="281"/>
      <c r="U826" s="281"/>
      <c r="V826" s="281"/>
      <c r="W826" s="281"/>
      <c r="X826" s="281"/>
      <c r="Y826" s="281"/>
      <c r="Z826" s="281"/>
      <c r="AA826" s="281"/>
      <c r="AB826" s="281"/>
      <c r="AC826" s="281"/>
      <c r="AD826" s="281"/>
      <c r="AE826" s="281"/>
      <c r="AF826" s="281"/>
      <c r="AG826" s="281"/>
      <c r="AH826" s="281"/>
      <c r="AI826" s="281"/>
      <c r="AJ826" s="281"/>
      <c r="AK826" s="281"/>
      <c r="AL826" s="281"/>
      <c r="AM826" s="281"/>
      <c r="AN826" s="281"/>
    </row>
    <row r="827" spans="2:40" ht="15.75" customHeight="1" x14ac:dyDescent="0.25">
      <c r="B827" s="281"/>
      <c r="C827" s="281"/>
      <c r="D827" s="281"/>
      <c r="E827" s="281"/>
      <c r="F827" s="281"/>
      <c r="G827" s="281"/>
      <c r="H827" s="281"/>
      <c r="I827" s="281"/>
      <c r="J827" s="281"/>
      <c r="K827" s="281"/>
      <c r="L827" s="276"/>
      <c r="M827" s="276"/>
      <c r="N827" s="276"/>
      <c r="O827" s="281"/>
      <c r="P827" s="283"/>
      <c r="Q827" s="281"/>
      <c r="R827" s="281"/>
      <c r="S827" s="281"/>
      <c r="T827" s="281"/>
      <c r="U827" s="281"/>
      <c r="V827" s="281"/>
      <c r="W827" s="281"/>
      <c r="X827" s="281"/>
      <c r="Y827" s="281"/>
      <c r="Z827" s="281"/>
      <c r="AA827" s="281"/>
      <c r="AB827" s="281"/>
      <c r="AC827" s="281"/>
      <c r="AD827" s="281"/>
      <c r="AE827" s="281"/>
      <c r="AF827" s="281"/>
      <c r="AG827" s="281"/>
      <c r="AH827" s="281"/>
      <c r="AI827" s="281"/>
      <c r="AJ827" s="281"/>
      <c r="AK827" s="281"/>
      <c r="AL827" s="281"/>
      <c r="AM827" s="281"/>
      <c r="AN827" s="281"/>
    </row>
    <row r="828" spans="2:40" ht="15.75" customHeight="1" x14ac:dyDescent="0.25">
      <c r="B828" s="281"/>
      <c r="C828" s="281"/>
      <c r="D828" s="281"/>
      <c r="E828" s="281"/>
      <c r="F828" s="281"/>
      <c r="G828" s="281"/>
      <c r="H828" s="281"/>
      <c r="I828" s="281"/>
      <c r="J828" s="281"/>
      <c r="K828" s="281"/>
      <c r="L828" s="276"/>
      <c r="M828" s="276"/>
      <c r="N828" s="276"/>
      <c r="O828" s="281"/>
      <c r="P828" s="283"/>
      <c r="Q828" s="281"/>
      <c r="R828" s="281"/>
      <c r="S828" s="281"/>
      <c r="T828" s="281"/>
      <c r="U828" s="281"/>
      <c r="V828" s="281"/>
      <c r="W828" s="281"/>
      <c r="X828" s="281"/>
      <c r="Y828" s="281"/>
      <c r="Z828" s="281"/>
      <c r="AA828" s="281"/>
      <c r="AB828" s="281"/>
      <c r="AC828" s="281"/>
      <c r="AD828" s="281"/>
      <c r="AE828" s="281"/>
      <c r="AF828" s="281"/>
      <c r="AG828" s="281"/>
      <c r="AH828" s="281"/>
      <c r="AI828" s="281"/>
      <c r="AJ828" s="281"/>
      <c r="AK828" s="281"/>
      <c r="AL828" s="281"/>
      <c r="AM828" s="281"/>
      <c r="AN828" s="281"/>
    </row>
    <row r="829" spans="2:40" ht="15.75" customHeight="1" x14ac:dyDescent="0.25">
      <c r="B829" s="281"/>
      <c r="C829" s="281"/>
      <c r="D829" s="281"/>
      <c r="E829" s="281"/>
      <c r="F829" s="281"/>
      <c r="G829" s="281"/>
      <c r="H829" s="281"/>
      <c r="I829" s="281"/>
      <c r="J829" s="281"/>
      <c r="K829" s="281"/>
      <c r="L829" s="276"/>
      <c r="M829" s="276"/>
      <c r="N829" s="276"/>
      <c r="O829" s="281"/>
      <c r="P829" s="283"/>
      <c r="Q829" s="281"/>
      <c r="R829" s="281"/>
      <c r="S829" s="281"/>
      <c r="T829" s="281"/>
      <c r="U829" s="281"/>
      <c r="V829" s="281"/>
      <c r="W829" s="281"/>
      <c r="X829" s="281"/>
      <c r="Y829" s="281"/>
      <c r="Z829" s="281"/>
      <c r="AA829" s="281"/>
      <c r="AB829" s="281"/>
      <c r="AC829" s="281"/>
      <c r="AD829" s="281"/>
      <c r="AE829" s="281"/>
      <c r="AF829" s="281"/>
      <c r="AG829" s="281"/>
      <c r="AH829" s="281"/>
      <c r="AI829" s="281"/>
      <c r="AJ829" s="281"/>
      <c r="AK829" s="281"/>
      <c r="AL829" s="281"/>
      <c r="AM829" s="281"/>
      <c r="AN829" s="281"/>
    </row>
    <row r="830" spans="2:40" ht="15.75" customHeight="1" x14ac:dyDescent="0.25">
      <c r="B830" s="281"/>
      <c r="C830" s="281"/>
      <c r="D830" s="281"/>
      <c r="E830" s="281"/>
      <c r="F830" s="281"/>
      <c r="G830" s="281"/>
      <c r="H830" s="281"/>
      <c r="I830" s="281"/>
      <c r="J830" s="281"/>
      <c r="K830" s="281"/>
      <c r="L830" s="276"/>
      <c r="M830" s="276"/>
      <c r="N830" s="276"/>
      <c r="O830" s="281"/>
      <c r="P830" s="283"/>
      <c r="Q830" s="281"/>
      <c r="R830" s="281"/>
      <c r="S830" s="281"/>
      <c r="T830" s="281"/>
      <c r="U830" s="281"/>
      <c r="V830" s="281"/>
      <c r="W830" s="281"/>
      <c r="X830" s="281"/>
      <c r="Y830" s="281"/>
      <c r="Z830" s="281"/>
      <c r="AA830" s="281"/>
      <c r="AB830" s="281"/>
      <c r="AC830" s="281"/>
      <c r="AD830" s="281"/>
      <c r="AE830" s="281"/>
      <c r="AF830" s="281"/>
      <c r="AG830" s="281"/>
      <c r="AH830" s="281"/>
      <c r="AI830" s="281"/>
      <c r="AJ830" s="281"/>
      <c r="AK830" s="281"/>
      <c r="AL830" s="281"/>
      <c r="AM830" s="281"/>
      <c r="AN830" s="281"/>
    </row>
    <row r="831" spans="2:40" ht="15.75" customHeight="1" x14ac:dyDescent="0.25">
      <c r="B831" s="281"/>
      <c r="C831" s="281"/>
      <c r="D831" s="281"/>
      <c r="E831" s="281"/>
      <c r="F831" s="281"/>
      <c r="G831" s="281"/>
      <c r="H831" s="281"/>
      <c r="I831" s="281"/>
      <c r="J831" s="281"/>
      <c r="K831" s="281"/>
      <c r="L831" s="276"/>
      <c r="M831" s="276"/>
      <c r="N831" s="276"/>
      <c r="O831" s="281"/>
      <c r="P831" s="283"/>
      <c r="Q831" s="281"/>
      <c r="R831" s="281"/>
      <c r="S831" s="281"/>
      <c r="T831" s="281"/>
      <c r="U831" s="281"/>
      <c r="V831" s="281"/>
      <c r="W831" s="281"/>
      <c r="X831" s="281"/>
      <c r="Y831" s="281"/>
      <c r="Z831" s="281"/>
      <c r="AA831" s="281"/>
      <c r="AB831" s="281"/>
      <c r="AC831" s="281"/>
      <c r="AD831" s="281"/>
      <c r="AE831" s="281"/>
      <c r="AF831" s="281"/>
      <c r="AG831" s="281"/>
      <c r="AH831" s="281"/>
      <c r="AI831" s="281"/>
      <c r="AJ831" s="281"/>
      <c r="AK831" s="281"/>
      <c r="AL831" s="281"/>
      <c r="AM831" s="281"/>
      <c r="AN831" s="281"/>
    </row>
    <row r="832" spans="2:40" ht="15.75" customHeight="1" x14ac:dyDescent="0.25">
      <c r="B832" s="281"/>
      <c r="C832" s="281"/>
      <c r="D832" s="281"/>
      <c r="E832" s="281"/>
      <c r="F832" s="281"/>
      <c r="G832" s="281"/>
      <c r="H832" s="281"/>
      <c r="I832" s="281"/>
      <c r="J832" s="281"/>
      <c r="K832" s="281"/>
      <c r="L832" s="276"/>
      <c r="M832" s="276"/>
      <c r="N832" s="276"/>
      <c r="O832" s="281"/>
      <c r="P832" s="283"/>
      <c r="Q832" s="281"/>
      <c r="R832" s="281"/>
      <c r="S832" s="281"/>
      <c r="T832" s="281"/>
      <c r="U832" s="281"/>
      <c r="V832" s="281"/>
      <c r="W832" s="281"/>
      <c r="X832" s="281"/>
      <c r="Y832" s="281"/>
      <c r="Z832" s="281"/>
      <c r="AA832" s="281"/>
      <c r="AB832" s="281"/>
      <c r="AC832" s="281"/>
      <c r="AD832" s="281"/>
      <c r="AE832" s="281"/>
      <c r="AF832" s="281"/>
      <c r="AG832" s="281"/>
      <c r="AH832" s="281"/>
      <c r="AI832" s="281"/>
      <c r="AJ832" s="281"/>
      <c r="AK832" s="281"/>
      <c r="AL832" s="281"/>
      <c r="AM832" s="281"/>
      <c r="AN832" s="281"/>
    </row>
    <row r="833" spans="2:40" ht="15.75" customHeight="1" x14ac:dyDescent="0.25">
      <c r="B833" s="281"/>
      <c r="C833" s="281"/>
      <c r="D833" s="281"/>
      <c r="E833" s="281"/>
      <c r="F833" s="281"/>
      <c r="G833" s="281"/>
      <c r="H833" s="281"/>
      <c r="I833" s="281"/>
      <c r="J833" s="281"/>
      <c r="K833" s="281"/>
      <c r="L833" s="276"/>
      <c r="M833" s="276"/>
      <c r="N833" s="276"/>
      <c r="O833" s="281"/>
      <c r="P833" s="283"/>
      <c r="Q833" s="281"/>
      <c r="R833" s="281"/>
      <c r="S833" s="281"/>
      <c r="T833" s="281"/>
      <c r="U833" s="281"/>
      <c r="V833" s="281"/>
      <c r="W833" s="281"/>
      <c r="X833" s="281"/>
      <c r="Y833" s="281"/>
      <c r="Z833" s="281"/>
      <c r="AA833" s="281"/>
      <c r="AB833" s="281"/>
      <c r="AC833" s="281"/>
      <c r="AD833" s="281"/>
      <c r="AE833" s="281"/>
      <c r="AF833" s="281"/>
      <c r="AG833" s="281"/>
      <c r="AH833" s="281"/>
      <c r="AI833" s="281"/>
      <c r="AJ833" s="281"/>
      <c r="AK833" s="281"/>
      <c r="AL833" s="281"/>
      <c r="AM833" s="281"/>
      <c r="AN833" s="281"/>
    </row>
    <row r="834" spans="2:40" ht="15.75" customHeight="1" x14ac:dyDescent="0.25">
      <c r="B834" s="281"/>
      <c r="C834" s="281"/>
      <c r="D834" s="281"/>
      <c r="E834" s="281"/>
      <c r="F834" s="281"/>
      <c r="G834" s="281"/>
      <c r="H834" s="281"/>
      <c r="I834" s="281"/>
      <c r="J834" s="281"/>
      <c r="K834" s="281"/>
      <c r="L834" s="276"/>
      <c r="M834" s="276"/>
      <c r="N834" s="276"/>
      <c r="O834" s="281"/>
      <c r="P834" s="283"/>
      <c r="Q834" s="281"/>
      <c r="R834" s="281"/>
      <c r="S834" s="281"/>
      <c r="T834" s="281"/>
      <c r="U834" s="281"/>
      <c r="V834" s="281"/>
      <c r="W834" s="281"/>
      <c r="X834" s="281"/>
      <c r="Y834" s="281"/>
      <c r="Z834" s="281"/>
      <c r="AA834" s="281"/>
      <c r="AB834" s="281"/>
      <c r="AC834" s="281"/>
      <c r="AD834" s="281"/>
      <c r="AE834" s="281"/>
      <c r="AF834" s="281"/>
      <c r="AG834" s="281"/>
      <c r="AH834" s="281"/>
      <c r="AI834" s="281"/>
      <c r="AJ834" s="281"/>
      <c r="AK834" s="281"/>
      <c r="AL834" s="281"/>
      <c r="AM834" s="281"/>
      <c r="AN834" s="281"/>
    </row>
    <row r="835" spans="2:40" ht="15.75" customHeight="1" x14ac:dyDescent="0.25">
      <c r="B835" s="281"/>
      <c r="C835" s="281"/>
      <c r="D835" s="281"/>
      <c r="E835" s="281"/>
      <c r="F835" s="281"/>
      <c r="G835" s="281"/>
      <c r="H835" s="281"/>
      <c r="I835" s="281"/>
      <c r="J835" s="281"/>
      <c r="K835" s="281"/>
      <c r="L835" s="276"/>
      <c r="M835" s="276"/>
      <c r="N835" s="276"/>
      <c r="O835" s="281"/>
      <c r="P835" s="283"/>
      <c r="Q835" s="281"/>
      <c r="R835" s="281"/>
      <c r="S835" s="281"/>
      <c r="T835" s="281"/>
      <c r="U835" s="281"/>
      <c r="V835" s="281"/>
      <c r="W835" s="281"/>
      <c r="X835" s="281"/>
      <c r="Y835" s="281"/>
      <c r="Z835" s="281"/>
      <c r="AA835" s="281"/>
      <c r="AB835" s="281"/>
      <c r="AC835" s="281"/>
      <c r="AD835" s="281"/>
      <c r="AE835" s="281"/>
      <c r="AF835" s="281"/>
      <c r="AG835" s="281"/>
      <c r="AH835" s="281"/>
      <c r="AI835" s="281"/>
      <c r="AJ835" s="281"/>
      <c r="AK835" s="281"/>
      <c r="AL835" s="281"/>
      <c r="AM835" s="281"/>
      <c r="AN835" s="281"/>
    </row>
    <row r="836" spans="2:40" ht="15.75" customHeight="1" x14ac:dyDescent="0.25">
      <c r="B836" s="281"/>
      <c r="C836" s="281"/>
      <c r="D836" s="281"/>
      <c r="E836" s="281"/>
      <c r="F836" s="281"/>
      <c r="G836" s="281"/>
      <c r="H836" s="281"/>
      <c r="I836" s="281"/>
      <c r="J836" s="281"/>
      <c r="K836" s="281"/>
      <c r="L836" s="276"/>
      <c r="M836" s="276"/>
      <c r="N836" s="276"/>
      <c r="O836" s="281"/>
      <c r="P836" s="283"/>
      <c r="Q836" s="281"/>
      <c r="R836" s="281"/>
      <c r="S836" s="281"/>
      <c r="T836" s="281"/>
      <c r="U836" s="281"/>
      <c r="V836" s="281"/>
      <c r="W836" s="281"/>
      <c r="X836" s="281"/>
      <c r="Y836" s="281"/>
      <c r="Z836" s="281"/>
      <c r="AA836" s="281"/>
      <c r="AB836" s="281"/>
      <c r="AC836" s="281"/>
      <c r="AD836" s="281"/>
      <c r="AE836" s="281"/>
      <c r="AF836" s="281"/>
      <c r="AG836" s="281"/>
      <c r="AH836" s="281"/>
      <c r="AI836" s="281"/>
      <c r="AJ836" s="281"/>
      <c r="AK836" s="281"/>
      <c r="AL836" s="281"/>
      <c r="AM836" s="281"/>
      <c r="AN836" s="281"/>
    </row>
    <row r="837" spans="2:40" ht="15.75" customHeight="1" x14ac:dyDescent="0.25">
      <c r="B837" s="281"/>
      <c r="C837" s="281"/>
      <c r="D837" s="281"/>
      <c r="E837" s="281"/>
      <c r="F837" s="281"/>
      <c r="G837" s="281"/>
      <c r="H837" s="281"/>
      <c r="I837" s="281"/>
      <c r="J837" s="281"/>
      <c r="K837" s="281"/>
      <c r="L837" s="276"/>
      <c r="M837" s="276"/>
      <c r="N837" s="276"/>
      <c r="O837" s="281"/>
      <c r="P837" s="283"/>
      <c r="Q837" s="281"/>
      <c r="R837" s="281"/>
      <c r="S837" s="281"/>
      <c r="T837" s="281"/>
      <c r="U837" s="281"/>
      <c r="V837" s="281"/>
      <c r="W837" s="281"/>
      <c r="X837" s="281"/>
      <c r="Y837" s="281"/>
      <c r="Z837" s="281"/>
      <c r="AA837" s="281"/>
      <c r="AB837" s="281"/>
      <c r="AC837" s="281"/>
      <c r="AD837" s="281"/>
      <c r="AE837" s="281"/>
      <c r="AF837" s="281"/>
      <c r="AG837" s="281"/>
      <c r="AH837" s="281"/>
      <c r="AI837" s="281"/>
      <c r="AJ837" s="281"/>
      <c r="AK837" s="281"/>
      <c r="AL837" s="281"/>
      <c r="AM837" s="281"/>
      <c r="AN837" s="281"/>
    </row>
    <row r="838" spans="2:40" ht="15.75" customHeight="1" x14ac:dyDescent="0.25">
      <c r="B838" s="281"/>
      <c r="C838" s="281"/>
      <c r="D838" s="281"/>
      <c r="E838" s="281"/>
      <c r="F838" s="281"/>
      <c r="G838" s="281"/>
      <c r="H838" s="281"/>
      <c r="I838" s="281"/>
      <c r="J838" s="281"/>
      <c r="K838" s="281"/>
      <c r="L838" s="276"/>
      <c r="M838" s="276"/>
      <c r="N838" s="276"/>
      <c r="O838" s="281"/>
      <c r="P838" s="283"/>
      <c r="Q838" s="281"/>
      <c r="R838" s="281"/>
      <c r="S838" s="281"/>
      <c r="T838" s="281"/>
      <c r="U838" s="281"/>
      <c r="V838" s="281"/>
      <c r="W838" s="281"/>
      <c r="X838" s="281"/>
      <c r="Y838" s="281"/>
      <c r="Z838" s="281"/>
      <c r="AA838" s="281"/>
      <c r="AB838" s="281"/>
      <c r="AC838" s="281"/>
      <c r="AD838" s="281"/>
      <c r="AE838" s="281"/>
      <c r="AF838" s="281"/>
      <c r="AG838" s="281"/>
      <c r="AH838" s="281"/>
      <c r="AI838" s="281"/>
      <c r="AJ838" s="281"/>
      <c r="AK838" s="281"/>
      <c r="AL838" s="281"/>
      <c r="AM838" s="281"/>
      <c r="AN838" s="281"/>
    </row>
    <row r="839" spans="2:40" ht="15.75" customHeight="1" x14ac:dyDescent="0.25">
      <c r="B839" s="281"/>
      <c r="C839" s="281"/>
      <c r="D839" s="281"/>
      <c r="E839" s="281"/>
      <c r="F839" s="281"/>
      <c r="G839" s="281"/>
      <c r="H839" s="281"/>
      <c r="I839" s="281"/>
      <c r="J839" s="281"/>
      <c r="K839" s="281"/>
      <c r="L839" s="276"/>
      <c r="M839" s="276"/>
      <c r="N839" s="276"/>
      <c r="O839" s="281"/>
      <c r="P839" s="283"/>
      <c r="Q839" s="281"/>
      <c r="R839" s="281"/>
      <c r="S839" s="281"/>
      <c r="T839" s="281"/>
      <c r="U839" s="281"/>
      <c r="V839" s="281"/>
      <c r="W839" s="281"/>
      <c r="X839" s="281"/>
      <c r="Y839" s="281"/>
      <c r="Z839" s="281"/>
      <c r="AA839" s="281"/>
      <c r="AB839" s="281"/>
      <c r="AC839" s="281"/>
      <c r="AD839" s="281"/>
      <c r="AE839" s="281"/>
      <c r="AF839" s="281"/>
      <c r="AG839" s="281"/>
      <c r="AH839" s="281"/>
      <c r="AI839" s="281"/>
      <c r="AJ839" s="281"/>
      <c r="AK839" s="281"/>
      <c r="AL839" s="281"/>
      <c r="AM839" s="281"/>
      <c r="AN839" s="281"/>
    </row>
    <row r="840" spans="2:40" ht="15.75" customHeight="1" x14ac:dyDescent="0.25">
      <c r="B840" s="281"/>
      <c r="C840" s="281"/>
      <c r="D840" s="281"/>
      <c r="E840" s="281"/>
      <c r="F840" s="281"/>
      <c r="G840" s="281"/>
      <c r="H840" s="281"/>
      <c r="I840" s="281"/>
      <c r="J840" s="281"/>
      <c r="K840" s="281"/>
      <c r="L840" s="276"/>
      <c r="M840" s="276"/>
      <c r="N840" s="276"/>
      <c r="O840" s="281"/>
      <c r="P840" s="283"/>
      <c r="Q840" s="281"/>
      <c r="R840" s="281"/>
      <c r="S840" s="281"/>
      <c r="T840" s="281"/>
      <c r="U840" s="281"/>
      <c r="V840" s="281"/>
      <c r="W840" s="281"/>
      <c r="X840" s="281"/>
      <c r="Y840" s="281"/>
      <c r="Z840" s="281"/>
      <c r="AA840" s="281"/>
      <c r="AB840" s="281"/>
      <c r="AC840" s="281"/>
      <c r="AD840" s="281"/>
      <c r="AE840" s="281"/>
      <c r="AF840" s="281"/>
      <c r="AG840" s="281"/>
      <c r="AH840" s="281"/>
      <c r="AI840" s="281"/>
      <c r="AJ840" s="281"/>
      <c r="AK840" s="281"/>
      <c r="AL840" s="281"/>
      <c r="AM840" s="281"/>
      <c r="AN840" s="281"/>
    </row>
    <row r="841" spans="2:40" ht="15.75" customHeight="1" x14ac:dyDescent="0.25">
      <c r="B841" s="281"/>
      <c r="C841" s="281"/>
      <c r="D841" s="281"/>
      <c r="E841" s="281"/>
      <c r="F841" s="281"/>
      <c r="G841" s="281"/>
      <c r="H841" s="281"/>
      <c r="I841" s="281"/>
      <c r="J841" s="281"/>
      <c r="K841" s="281"/>
      <c r="L841" s="276"/>
      <c r="M841" s="276"/>
      <c r="N841" s="276"/>
      <c r="O841" s="281"/>
      <c r="P841" s="283"/>
      <c r="Q841" s="281"/>
      <c r="R841" s="281"/>
      <c r="S841" s="281"/>
      <c r="T841" s="281"/>
      <c r="U841" s="281"/>
      <c r="V841" s="281"/>
      <c r="W841" s="281"/>
      <c r="X841" s="281"/>
      <c r="Y841" s="281"/>
      <c r="Z841" s="281"/>
      <c r="AA841" s="281"/>
      <c r="AB841" s="281"/>
      <c r="AC841" s="281"/>
      <c r="AD841" s="281"/>
      <c r="AE841" s="281"/>
      <c r="AF841" s="281"/>
      <c r="AG841" s="281"/>
      <c r="AH841" s="281"/>
      <c r="AI841" s="281"/>
      <c r="AJ841" s="281"/>
      <c r="AK841" s="281"/>
      <c r="AL841" s="281"/>
      <c r="AM841" s="281"/>
      <c r="AN841" s="281"/>
    </row>
    <row r="842" spans="2:40" ht="15.75" customHeight="1" x14ac:dyDescent="0.25">
      <c r="B842" s="281"/>
      <c r="C842" s="281"/>
      <c r="D842" s="281"/>
      <c r="E842" s="281"/>
      <c r="F842" s="281"/>
      <c r="G842" s="281"/>
      <c r="H842" s="281"/>
      <c r="I842" s="281"/>
      <c r="J842" s="281"/>
      <c r="K842" s="281"/>
      <c r="L842" s="276"/>
      <c r="M842" s="276"/>
      <c r="N842" s="276"/>
      <c r="O842" s="281"/>
      <c r="P842" s="283"/>
      <c r="Q842" s="281"/>
      <c r="R842" s="281"/>
      <c r="S842" s="281"/>
      <c r="T842" s="281"/>
      <c r="U842" s="281"/>
      <c r="V842" s="281"/>
      <c r="W842" s="281"/>
      <c r="X842" s="281"/>
      <c r="Y842" s="281"/>
      <c r="Z842" s="281"/>
      <c r="AA842" s="281"/>
      <c r="AB842" s="281"/>
      <c r="AC842" s="281"/>
      <c r="AD842" s="281"/>
      <c r="AE842" s="281"/>
      <c r="AF842" s="281"/>
      <c r="AG842" s="281"/>
      <c r="AH842" s="281"/>
      <c r="AI842" s="281"/>
      <c r="AJ842" s="281"/>
      <c r="AK842" s="281"/>
      <c r="AL842" s="281"/>
      <c r="AM842" s="281"/>
      <c r="AN842" s="281"/>
    </row>
    <row r="843" spans="2:40" ht="15.75" customHeight="1" x14ac:dyDescent="0.25">
      <c r="B843" s="281"/>
      <c r="C843" s="281"/>
      <c r="D843" s="281"/>
      <c r="E843" s="281"/>
      <c r="F843" s="281"/>
      <c r="G843" s="281"/>
      <c r="H843" s="281"/>
      <c r="I843" s="281"/>
      <c r="J843" s="281"/>
      <c r="K843" s="281"/>
      <c r="L843" s="276"/>
      <c r="M843" s="276"/>
      <c r="N843" s="276"/>
      <c r="O843" s="281"/>
      <c r="P843" s="283"/>
      <c r="Q843" s="281"/>
      <c r="R843" s="281"/>
      <c r="S843" s="281"/>
      <c r="T843" s="281"/>
      <c r="U843" s="281"/>
      <c r="V843" s="281"/>
      <c r="W843" s="281"/>
      <c r="X843" s="281"/>
      <c r="Y843" s="281"/>
      <c r="Z843" s="281"/>
      <c r="AA843" s="281"/>
      <c r="AB843" s="281"/>
      <c r="AC843" s="281"/>
      <c r="AD843" s="281"/>
      <c r="AE843" s="281"/>
      <c r="AF843" s="281"/>
      <c r="AG843" s="281"/>
      <c r="AH843" s="281"/>
      <c r="AI843" s="281"/>
      <c r="AJ843" s="281"/>
      <c r="AK843" s="281"/>
      <c r="AL843" s="281"/>
      <c r="AM843" s="281"/>
      <c r="AN843" s="281"/>
    </row>
    <row r="844" spans="2:40" ht="15.75" customHeight="1" x14ac:dyDescent="0.25">
      <c r="B844" s="281"/>
      <c r="C844" s="281"/>
      <c r="D844" s="281"/>
      <c r="E844" s="281"/>
      <c r="F844" s="281"/>
      <c r="G844" s="281"/>
      <c r="H844" s="281"/>
      <c r="I844" s="281"/>
      <c r="J844" s="281"/>
      <c r="K844" s="281"/>
      <c r="L844" s="276"/>
      <c r="M844" s="276"/>
      <c r="N844" s="276"/>
      <c r="O844" s="281"/>
      <c r="P844" s="283"/>
      <c r="Q844" s="281"/>
      <c r="R844" s="281"/>
      <c r="S844" s="281"/>
      <c r="T844" s="281"/>
      <c r="U844" s="281"/>
      <c r="V844" s="281"/>
      <c r="W844" s="281"/>
      <c r="X844" s="281"/>
      <c r="Y844" s="281"/>
      <c r="Z844" s="281"/>
      <c r="AA844" s="281"/>
      <c r="AB844" s="281"/>
      <c r="AC844" s="281"/>
      <c r="AD844" s="281"/>
      <c r="AE844" s="281"/>
      <c r="AF844" s="281"/>
      <c r="AG844" s="281"/>
      <c r="AH844" s="281"/>
      <c r="AI844" s="281"/>
      <c r="AJ844" s="281"/>
      <c r="AK844" s="281"/>
      <c r="AL844" s="281"/>
      <c r="AM844" s="281"/>
      <c r="AN844" s="281"/>
    </row>
    <row r="845" spans="2:40" ht="15.75" customHeight="1" x14ac:dyDescent="0.25">
      <c r="B845" s="281"/>
      <c r="C845" s="281"/>
      <c r="D845" s="281"/>
      <c r="E845" s="281"/>
      <c r="F845" s="281"/>
      <c r="G845" s="281"/>
      <c r="H845" s="281"/>
      <c r="I845" s="281"/>
      <c r="J845" s="281"/>
      <c r="K845" s="281"/>
      <c r="L845" s="276"/>
      <c r="M845" s="276"/>
      <c r="N845" s="276"/>
      <c r="O845" s="281"/>
      <c r="P845" s="283"/>
      <c r="Q845" s="281"/>
      <c r="R845" s="281"/>
      <c r="S845" s="281"/>
      <c r="T845" s="281"/>
      <c r="U845" s="281"/>
      <c r="V845" s="281"/>
      <c r="W845" s="281"/>
      <c r="X845" s="281"/>
      <c r="Y845" s="281"/>
      <c r="Z845" s="281"/>
      <c r="AA845" s="281"/>
      <c r="AB845" s="281"/>
      <c r="AC845" s="281"/>
      <c r="AD845" s="281"/>
      <c r="AE845" s="281"/>
      <c r="AF845" s="281"/>
      <c r="AG845" s="281"/>
      <c r="AH845" s="281"/>
      <c r="AI845" s="281"/>
      <c r="AJ845" s="281"/>
      <c r="AK845" s="281"/>
      <c r="AL845" s="281"/>
      <c r="AM845" s="281"/>
      <c r="AN845" s="281"/>
    </row>
    <row r="846" spans="2:40" ht="15.75" customHeight="1" x14ac:dyDescent="0.25">
      <c r="B846" s="281"/>
      <c r="C846" s="281"/>
      <c r="D846" s="281"/>
      <c r="E846" s="281"/>
      <c r="F846" s="281"/>
      <c r="G846" s="281"/>
      <c r="H846" s="281"/>
      <c r="I846" s="281"/>
      <c r="J846" s="281"/>
      <c r="K846" s="281"/>
      <c r="L846" s="276"/>
      <c r="M846" s="276"/>
      <c r="N846" s="276"/>
      <c r="O846" s="281"/>
      <c r="P846" s="283"/>
      <c r="Q846" s="281"/>
      <c r="R846" s="281"/>
      <c r="S846" s="281"/>
      <c r="T846" s="281"/>
      <c r="U846" s="281"/>
      <c r="V846" s="281"/>
      <c r="W846" s="281"/>
      <c r="X846" s="281"/>
      <c r="Y846" s="281"/>
      <c r="Z846" s="281"/>
      <c r="AA846" s="281"/>
      <c r="AB846" s="281"/>
      <c r="AC846" s="281"/>
      <c r="AD846" s="281"/>
      <c r="AE846" s="281"/>
      <c r="AF846" s="281"/>
      <c r="AG846" s="281"/>
      <c r="AH846" s="281"/>
      <c r="AI846" s="281"/>
      <c r="AJ846" s="281"/>
      <c r="AK846" s="281"/>
      <c r="AL846" s="281"/>
      <c r="AM846" s="281"/>
      <c r="AN846" s="281"/>
    </row>
    <row r="847" spans="2:40" ht="15.75" customHeight="1" x14ac:dyDescent="0.25">
      <c r="B847" s="281"/>
      <c r="C847" s="281"/>
      <c r="D847" s="281"/>
      <c r="E847" s="281"/>
      <c r="F847" s="281"/>
      <c r="G847" s="281"/>
      <c r="H847" s="281"/>
      <c r="I847" s="281"/>
      <c r="J847" s="281"/>
      <c r="K847" s="281"/>
      <c r="L847" s="276"/>
      <c r="M847" s="276"/>
      <c r="N847" s="276"/>
      <c r="O847" s="281"/>
      <c r="P847" s="283"/>
      <c r="Q847" s="281"/>
      <c r="R847" s="281"/>
      <c r="S847" s="281"/>
      <c r="T847" s="281"/>
      <c r="U847" s="281"/>
      <c r="V847" s="281"/>
      <c r="W847" s="281"/>
      <c r="X847" s="281"/>
      <c r="Y847" s="281"/>
      <c r="Z847" s="281"/>
      <c r="AA847" s="281"/>
      <c r="AB847" s="281"/>
      <c r="AC847" s="281"/>
      <c r="AD847" s="281"/>
      <c r="AE847" s="281"/>
      <c r="AF847" s="281"/>
      <c r="AG847" s="281"/>
      <c r="AH847" s="281"/>
      <c r="AI847" s="281"/>
      <c r="AJ847" s="281"/>
      <c r="AK847" s="281"/>
      <c r="AL847" s="281"/>
      <c r="AM847" s="281"/>
      <c r="AN847" s="281"/>
    </row>
    <row r="848" spans="2:40" ht="15.75" customHeight="1" x14ac:dyDescent="0.25">
      <c r="B848" s="281"/>
      <c r="C848" s="281"/>
      <c r="D848" s="281"/>
      <c r="E848" s="281"/>
      <c r="F848" s="281"/>
      <c r="G848" s="281"/>
      <c r="H848" s="281"/>
      <c r="I848" s="281"/>
      <c r="J848" s="281"/>
      <c r="K848" s="281"/>
      <c r="L848" s="276"/>
      <c r="M848" s="276"/>
      <c r="N848" s="276"/>
      <c r="O848" s="281"/>
      <c r="P848" s="283"/>
      <c r="Q848" s="281"/>
      <c r="R848" s="281"/>
      <c r="S848" s="281"/>
      <c r="T848" s="281"/>
      <c r="U848" s="281"/>
      <c r="V848" s="281"/>
      <c r="W848" s="281"/>
      <c r="X848" s="281"/>
      <c r="Y848" s="281"/>
      <c r="Z848" s="281"/>
      <c r="AA848" s="281"/>
      <c r="AB848" s="281"/>
      <c r="AC848" s="281"/>
      <c r="AD848" s="281"/>
      <c r="AE848" s="281"/>
      <c r="AF848" s="281"/>
      <c r="AG848" s="281"/>
      <c r="AH848" s="281"/>
      <c r="AI848" s="281"/>
      <c r="AJ848" s="281"/>
      <c r="AK848" s="281"/>
      <c r="AL848" s="281"/>
      <c r="AM848" s="281"/>
      <c r="AN848" s="281"/>
    </row>
    <row r="849" spans="2:40" ht="15.75" customHeight="1" x14ac:dyDescent="0.25">
      <c r="B849" s="281"/>
      <c r="C849" s="281"/>
      <c r="D849" s="281"/>
      <c r="E849" s="281"/>
      <c r="F849" s="281"/>
      <c r="G849" s="281"/>
      <c r="H849" s="281"/>
      <c r="I849" s="281"/>
      <c r="J849" s="281"/>
      <c r="K849" s="281"/>
      <c r="L849" s="276"/>
      <c r="M849" s="276"/>
      <c r="N849" s="276"/>
      <c r="O849" s="281"/>
      <c r="P849" s="283"/>
      <c r="Q849" s="281"/>
      <c r="R849" s="281"/>
      <c r="S849" s="281"/>
      <c r="T849" s="281"/>
      <c r="U849" s="281"/>
      <c r="V849" s="281"/>
      <c r="W849" s="281"/>
      <c r="X849" s="281"/>
      <c r="Y849" s="281"/>
      <c r="Z849" s="281"/>
      <c r="AA849" s="281"/>
      <c r="AB849" s="281"/>
      <c r="AC849" s="281"/>
      <c r="AD849" s="281"/>
      <c r="AE849" s="281"/>
      <c r="AF849" s="281"/>
      <c r="AG849" s="281"/>
      <c r="AH849" s="281"/>
      <c r="AI849" s="281"/>
      <c r="AJ849" s="281"/>
      <c r="AK849" s="281"/>
      <c r="AL849" s="281"/>
      <c r="AM849" s="281"/>
      <c r="AN849" s="281"/>
    </row>
    <row r="850" spans="2:40" ht="15.75" customHeight="1" x14ac:dyDescent="0.25">
      <c r="B850" s="281"/>
      <c r="C850" s="281"/>
      <c r="D850" s="281"/>
      <c r="E850" s="281"/>
      <c r="F850" s="281"/>
      <c r="G850" s="281"/>
      <c r="H850" s="281"/>
      <c r="I850" s="281"/>
      <c r="J850" s="281"/>
      <c r="K850" s="281"/>
      <c r="L850" s="276"/>
      <c r="M850" s="276"/>
      <c r="N850" s="276"/>
      <c r="O850" s="281"/>
      <c r="P850" s="283"/>
      <c r="Q850" s="281"/>
      <c r="R850" s="281"/>
      <c r="S850" s="281"/>
      <c r="T850" s="281"/>
      <c r="U850" s="281"/>
      <c r="V850" s="281"/>
      <c r="W850" s="281"/>
      <c r="X850" s="281"/>
      <c r="Y850" s="281"/>
      <c r="Z850" s="281"/>
      <c r="AA850" s="281"/>
      <c r="AB850" s="281"/>
      <c r="AC850" s="281"/>
      <c r="AD850" s="281"/>
      <c r="AE850" s="281"/>
      <c r="AF850" s="281"/>
      <c r="AG850" s="281"/>
      <c r="AH850" s="281"/>
      <c r="AI850" s="281"/>
      <c r="AJ850" s="281"/>
      <c r="AK850" s="281"/>
      <c r="AL850" s="281"/>
      <c r="AM850" s="281"/>
      <c r="AN850" s="281"/>
    </row>
    <row r="851" spans="2:40" ht="15.75" customHeight="1" x14ac:dyDescent="0.25">
      <c r="B851" s="281"/>
      <c r="C851" s="281"/>
      <c r="D851" s="281"/>
      <c r="E851" s="281"/>
      <c r="F851" s="281"/>
      <c r="G851" s="281"/>
      <c r="H851" s="281"/>
      <c r="I851" s="281"/>
      <c r="J851" s="281"/>
      <c r="K851" s="281"/>
      <c r="L851" s="276"/>
      <c r="M851" s="276"/>
      <c r="N851" s="276"/>
      <c r="O851" s="281"/>
      <c r="P851" s="283"/>
      <c r="Q851" s="281"/>
      <c r="R851" s="281"/>
      <c r="S851" s="281"/>
      <c r="T851" s="281"/>
      <c r="U851" s="281"/>
      <c r="V851" s="281"/>
      <c r="W851" s="281"/>
      <c r="X851" s="281"/>
      <c r="Y851" s="281"/>
      <c r="Z851" s="281"/>
      <c r="AA851" s="281"/>
      <c r="AB851" s="281"/>
      <c r="AC851" s="281"/>
      <c r="AD851" s="281"/>
      <c r="AE851" s="281"/>
      <c r="AF851" s="281"/>
      <c r="AG851" s="281"/>
      <c r="AH851" s="281"/>
      <c r="AI851" s="281"/>
      <c r="AJ851" s="281"/>
      <c r="AK851" s="281"/>
      <c r="AL851" s="281"/>
      <c r="AM851" s="281"/>
      <c r="AN851" s="281"/>
    </row>
    <row r="852" spans="2:40" ht="15.75" customHeight="1" x14ac:dyDescent="0.25">
      <c r="B852" s="281"/>
      <c r="C852" s="281"/>
      <c r="D852" s="281"/>
      <c r="E852" s="281"/>
      <c r="F852" s="281"/>
      <c r="G852" s="281"/>
      <c r="H852" s="281"/>
      <c r="I852" s="281"/>
      <c r="J852" s="281"/>
      <c r="K852" s="281"/>
      <c r="L852" s="276"/>
      <c r="M852" s="276"/>
      <c r="N852" s="276"/>
      <c r="O852" s="281"/>
      <c r="P852" s="283"/>
      <c r="Q852" s="281"/>
      <c r="R852" s="281"/>
      <c r="S852" s="281"/>
      <c r="T852" s="281"/>
      <c r="U852" s="281"/>
      <c r="V852" s="281"/>
      <c r="W852" s="281"/>
      <c r="X852" s="281"/>
      <c r="Y852" s="281"/>
      <c r="Z852" s="281"/>
      <c r="AA852" s="281"/>
      <c r="AB852" s="281"/>
      <c r="AC852" s="281"/>
      <c r="AD852" s="281"/>
      <c r="AE852" s="281"/>
      <c r="AF852" s="281"/>
      <c r="AG852" s="281"/>
      <c r="AH852" s="281"/>
      <c r="AI852" s="281"/>
      <c r="AJ852" s="281"/>
      <c r="AK852" s="281"/>
      <c r="AL852" s="281"/>
      <c r="AM852" s="281"/>
      <c r="AN852" s="281"/>
    </row>
    <row r="853" spans="2:40" ht="15.75" customHeight="1" x14ac:dyDescent="0.25">
      <c r="B853" s="281"/>
      <c r="C853" s="281"/>
      <c r="D853" s="281"/>
      <c r="E853" s="281"/>
      <c r="F853" s="281"/>
      <c r="G853" s="281"/>
      <c r="H853" s="281"/>
      <c r="I853" s="281"/>
      <c r="J853" s="281"/>
      <c r="K853" s="281"/>
      <c r="L853" s="276"/>
      <c r="M853" s="276"/>
      <c r="N853" s="276"/>
      <c r="O853" s="281"/>
      <c r="P853" s="283"/>
      <c r="Q853" s="281"/>
      <c r="R853" s="281"/>
      <c r="S853" s="281"/>
      <c r="T853" s="281"/>
      <c r="U853" s="281"/>
      <c r="V853" s="281"/>
      <c r="W853" s="281"/>
      <c r="X853" s="281"/>
      <c r="Y853" s="281"/>
      <c r="Z853" s="281"/>
      <c r="AA853" s="281"/>
      <c r="AB853" s="281"/>
      <c r="AC853" s="281"/>
      <c r="AD853" s="281"/>
      <c r="AE853" s="281"/>
      <c r="AF853" s="281"/>
      <c r="AG853" s="281"/>
      <c r="AH853" s="281"/>
      <c r="AI853" s="281"/>
      <c r="AJ853" s="281"/>
      <c r="AK853" s="281"/>
      <c r="AL853" s="281"/>
      <c r="AM853" s="281"/>
      <c r="AN853" s="281"/>
    </row>
    <row r="854" spans="2:40" ht="15.75" customHeight="1" x14ac:dyDescent="0.25">
      <c r="B854" s="281"/>
      <c r="C854" s="281"/>
      <c r="D854" s="281"/>
      <c r="E854" s="281"/>
      <c r="F854" s="281"/>
      <c r="G854" s="281"/>
      <c r="H854" s="281"/>
      <c r="I854" s="281"/>
      <c r="J854" s="281"/>
      <c r="K854" s="281"/>
      <c r="L854" s="276"/>
      <c r="M854" s="276"/>
      <c r="N854" s="276"/>
      <c r="O854" s="281"/>
      <c r="P854" s="283"/>
      <c r="Q854" s="281"/>
      <c r="R854" s="281"/>
      <c r="S854" s="281"/>
      <c r="T854" s="281"/>
      <c r="U854" s="281"/>
      <c r="V854" s="281"/>
      <c r="W854" s="281"/>
      <c r="X854" s="281"/>
      <c r="Y854" s="281"/>
      <c r="Z854" s="281"/>
      <c r="AA854" s="281"/>
      <c r="AB854" s="281"/>
      <c r="AC854" s="281"/>
      <c r="AD854" s="281"/>
      <c r="AE854" s="281"/>
      <c r="AF854" s="281"/>
      <c r="AG854" s="281"/>
      <c r="AH854" s="281"/>
      <c r="AI854" s="281"/>
      <c r="AJ854" s="281"/>
      <c r="AK854" s="281"/>
      <c r="AL854" s="281"/>
      <c r="AM854" s="281"/>
      <c r="AN854" s="281"/>
    </row>
    <row r="855" spans="2:40" ht="15.75" customHeight="1" x14ac:dyDescent="0.25">
      <c r="B855" s="281"/>
      <c r="C855" s="281"/>
      <c r="D855" s="281"/>
      <c r="E855" s="281"/>
      <c r="F855" s="281"/>
      <c r="G855" s="281"/>
      <c r="H855" s="281"/>
      <c r="I855" s="281"/>
      <c r="J855" s="281"/>
      <c r="K855" s="281"/>
      <c r="L855" s="276"/>
      <c r="M855" s="276"/>
      <c r="N855" s="276"/>
      <c r="O855" s="281"/>
      <c r="P855" s="283"/>
      <c r="Q855" s="281"/>
      <c r="R855" s="281"/>
      <c r="S855" s="281"/>
      <c r="T855" s="281"/>
      <c r="U855" s="281"/>
      <c r="V855" s="281"/>
      <c r="W855" s="281"/>
      <c r="X855" s="281"/>
      <c r="Y855" s="281"/>
      <c r="Z855" s="281"/>
      <c r="AA855" s="281"/>
      <c r="AB855" s="281"/>
      <c r="AC855" s="281"/>
      <c r="AD855" s="281"/>
      <c r="AE855" s="281"/>
      <c r="AF855" s="281"/>
      <c r="AG855" s="281"/>
      <c r="AH855" s="281"/>
      <c r="AI855" s="281"/>
      <c r="AJ855" s="281"/>
      <c r="AK855" s="281"/>
      <c r="AL855" s="281"/>
      <c r="AM855" s="281"/>
      <c r="AN855" s="281"/>
    </row>
    <row r="856" spans="2:40" ht="15.75" customHeight="1" x14ac:dyDescent="0.25">
      <c r="B856" s="281"/>
      <c r="C856" s="281"/>
      <c r="D856" s="281"/>
      <c r="E856" s="281"/>
      <c r="F856" s="281"/>
      <c r="G856" s="281"/>
      <c r="H856" s="281"/>
      <c r="I856" s="281"/>
      <c r="J856" s="281"/>
      <c r="K856" s="281"/>
      <c r="L856" s="276"/>
      <c r="M856" s="276"/>
      <c r="N856" s="276"/>
      <c r="O856" s="281"/>
      <c r="P856" s="283"/>
      <c r="Q856" s="281"/>
      <c r="R856" s="281"/>
      <c r="S856" s="281"/>
      <c r="T856" s="281"/>
      <c r="U856" s="281"/>
      <c r="V856" s="281"/>
      <c r="W856" s="281"/>
      <c r="X856" s="281"/>
      <c r="Y856" s="281"/>
      <c r="Z856" s="281"/>
      <c r="AA856" s="281"/>
      <c r="AB856" s="281"/>
      <c r="AC856" s="281"/>
      <c r="AD856" s="281"/>
      <c r="AE856" s="281"/>
      <c r="AF856" s="281"/>
      <c r="AG856" s="281"/>
      <c r="AH856" s="281"/>
      <c r="AI856" s="281"/>
      <c r="AJ856" s="281"/>
      <c r="AK856" s="281"/>
      <c r="AL856" s="281"/>
      <c r="AM856" s="281"/>
      <c r="AN856" s="281"/>
    </row>
    <row r="857" spans="2:40" ht="15.75" customHeight="1" x14ac:dyDescent="0.25">
      <c r="B857" s="281"/>
      <c r="C857" s="281"/>
      <c r="D857" s="281"/>
      <c r="E857" s="281"/>
      <c r="F857" s="281"/>
      <c r="G857" s="281"/>
      <c r="H857" s="281"/>
      <c r="I857" s="281"/>
      <c r="J857" s="281"/>
      <c r="K857" s="281"/>
      <c r="L857" s="276"/>
      <c r="M857" s="276"/>
      <c r="N857" s="276"/>
      <c r="O857" s="281"/>
      <c r="P857" s="283"/>
      <c r="Q857" s="281"/>
      <c r="R857" s="281"/>
      <c r="S857" s="281"/>
      <c r="T857" s="281"/>
      <c r="U857" s="281"/>
      <c r="V857" s="281"/>
      <c r="W857" s="281"/>
      <c r="X857" s="281"/>
      <c r="Y857" s="281"/>
      <c r="Z857" s="281"/>
      <c r="AA857" s="281"/>
      <c r="AB857" s="281"/>
      <c r="AC857" s="281"/>
      <c r="AD857" s="281"/>
      <c r="AE857" s="281"/>
      <c r="AF857" s="281"/>
      <c r="AG857" s="281"/>
      <c r="AH857" s="281"/>
      <c r="AI857" s="281"/>
      <c r="AJ857" s="281"/>
      <c r="AK857" s="281"/>
      <c r="AL857" s="281"/>
      <c r="AM857" s="281"/>
      <c r="AN857" s="281"/>
    </row>
    <row r="858" spans="2:40" ht="15.75" customHeight="1" x14ac:dyDescent="0.25">
      <c r="B858" s="281"/>
      <c r="C858" s="281"/>
      <c r="D858" s="281"/>
      <c r="E858" s="281"/>
      <c r="F858" s="281"/>
      <c r="G858" s="281"/>
      <c r="H858" s="281"/>
      <c r="I858" s="281"/>
      <c r="J858" s="281"/>
      <c r="K858" s="281"/>
      <c r="L858" s="276"/>
      <c r="M858" s="276"/>
      <c r="N858" s="276"/>
      <c r="O858" s="281"/>
      <c r="P858" s="283"/>
      <c r="Q858" s="281"/>
      <c r="R858" s="281"/>
      <c r="S858" s="281"/>
      <c r="T858" s="281"/>
      <c r="U858" s="281"/>
      <c r="V858" s="281"/>
      <c r="W858" s="281"/>
      <c r="X858" s="281"/>
      <c r="Y858" s="281"/>
      <c r="Z858" s="281"/>
      <c r="AA858" s="281"/>
      <c r="AB858" s="281"/>
      <c r="AC858" s="281"/>
      <c r="AD858" s="281"/>
      <c r="AE858" s="281"/>
      <c r="AF858" s="281"/>
      <c r="AG858" s="281"/>
      <c r="AH858" s="281"/>
      <c r="AI858" s="281"/>
      <c r="AJ858" s="281"/>
      <c r="AK858" s="281"/>
      <c r="AL858" s="281"/>
      <c r="AM858" s="281"/>
      <c r="AN858" s="281"/>
    </row>
    <row r="859" spans="2:40" ht="15.75" customHeight="1" x14ac:dyDescent="0.25">
      <c r="B859" s="281"/>
      <c r="C859" s="281"/>
      <c r="D859" s="281"/>
      <c r="E859" s="281"/>
      <c r="F859" s="281"/>
      <c r="G859" s="281"/>
      <c r="H859" s="281"/>
      <c r="I859" s="281"/>
      <c r="J859" s="281"/>
      <c r="K859" s="281"/>
      <c r="L859" s="276"/>
      <c r="M859" s="276"/>
      <c r="N859" s="276"/>
      <c r="O859" s="281"/>
      <c r="P859" s="283"/>
      <c r="Q859" s="281"/>
      <c r="R859" s="281"/>
      <c r="S859" s="281"/>
      <c r="T859" s="281"/>
      <c r="U859" s="281"/>
      <c r="V859" s="281"/>
      <c r="W859" s="281"/>
      <c r="X859" s="281"/>
      <c r="Y859" s="281"/>
      <c r="Z859" s="281"/>
      <c r="AA859" s="281"/>
      <c r="AB859" s="281"/>
      <c r="AC859" s="281"/>
      <c r="AD859" s="281"/>
      <c r="AE859" s="281"/>
      <c r="AF859" s="281"/>
      <c r="AG859" s="281"/>
      <c r="AH859" s="281"/>
      <c r="AI859" s="281"/>
      <c r="AJ859" s="281"/>
      <c r="AK859" s="281"/>
      <c r="AL859" s="281"/>
      <c r="AM859" s="281"/>
      <c r="AN859" s="281"/>
    </row>
    <row r="860" spans="2:40" ht="15.75" customHeight="1" x14ac:dyDescent="0.25">
      <c r="B860" s="281"/>
      <c r="C860" s="281"/>
      <c r="D860" s="281"/>
      <c r="E860" s="281"/>
      <c r="F860" s="281"/>
      <c r="G860" s="281"/>
      <c r="H860" s="281"/>
      <c r="I860" s="281"/>
      <c r="J860" s="281"/>
      <c r="K860" s="281"/>
      <c r="L860" s="276"/>
      <c r="M860" s="276"/>
      <c r="N860" s="276"/>
      <c r="O860" s="281"/>
      <c r="P860" s="283"/>
      <c r="Q860" s="281"/>
      <c r="R860" s="281"/>
      <c r="S860" s="281"/>
      <c r="T860" s="281"/>
      <c r="U860" s="281"/>
      <c r="V860" s="281"/>
      <c r="W860" s="281"/>
      <c r="X860" s="281"/>
      <c r="Y860" s="281"/>
      <c r="Z860" s="281"/>
      <c r="AA860" s="281"/>
      <c r="AB860" s="281"/>
      <c r="AC860" s="281"/>
      <c r="AD860" s="281"/>
      <c r="AE860" s="281"/>
      <c r="AF860" s="281"/>
      <c r="AG860" s="281"/>
      <c r="AH860" s="281"/>
      <c r="AI860" s="281"/>
      <c r="AJ860" s="281"/>
      <c r="AK860" s="281"/>
      <c r="AL860" s="281"/>
      <c r="AM860" s="281"/>
      <c r="AN860" s="281"/>
    </row>
    <row r="861" spans="2:40" ht="15.75" customHeight="1" x14ac:dyDescent="0.25">
      <c r="B861" s="281"/>
      <c r="C861" s="281"/>
      <c r="D861" s="281"/>
      <c r="E861" s="281"/>
      <c r="F861" s="281"/>
      <c r="G861" s="281"/>
      <c r="H861" s="281"/>
      <c r="I861" s="281"/>
      <c r="J861" s="281"/>
      <c r="K861" s="281"/>
      <c r="L861" s="276"/>
      <c r="M861" s="276"/>
      <c r="N861" s="276"/>
      <c r="O861" s="281"/>
      <c r="P861" s="283"/>
      <c r="Q861" s="281"/>
      <c r="R861" s="281"/>
      <c r="S861" s="281"/>
      <c r="T861" s="281"/>
      <c r="U861" s="281"/>
      <c r="V861" s="281"/>
      <c r="W861" s="281"/>
      <c r="X861" s="281"/>
      <c r="Y861" s="281"/>
      <c r="Z861" s="281"/>
      <c r="AA861" s="281"/>
      <c r="AB861" s="281"/>
      <c r="AC861" s="281"/>
      <c r="AD861" s="281"/>
      <c r="AE861" s="281"/>
      <c r="AF861" s="281"/>
      <c r="AG861" s="281"/>
      <c r="AH861" s="281"/>
      <c r="AI861" s="281"/>
      <c r="AJ861" s="281"/>
      <c r="AK861" s="281"/>
      <c r="AL861" s="281"/>
      <c r="AM861" s="281"/>
      <c r="AN861" s="281"/>
    </row>
    <row r="862" spans="2:40" ht="15.75" customHeight="1" x14ac:dyDescent="0.25">
      <c r="B862" s="281"/>
      <c r="C862" s="281"/>
      <c r="D862" s="281"/>
      <c r="E862" s="281"/>
      <c r="F862" s="281"/>
      <c r="G862" s="281"/>
      <c r="H862" s="281"/>
      <c r="I862" s="281"/>
      <c r="J862" s="281"/>
      <c r="K862" s="281"/>
      <c r="L862" s="276"/>
      <c r="M862" s="276"/>
      <c r="N862" s="276"/>
      <c r="O862" s="281"/>
      <c r="P862" s="283"/>
      <c r="Q862" s="281"/>
      <c r="R862" s="281"/>
      <c r="S862" s="281"/>
      <c r="T862" s="281"/>
      <c r="U862" s="281"/>
      <c r="V862" s="281"/>
      <c r="W862" s="281"/>
      <c r="X862" s="281"/>
      <c r="Y862" s="281"/>
      <c r="Z862" s="281"/>
      <c r="AA862" s="281"/>
      <c r="AB862" s="281"/>
      <c r="AC862" s="281"/>
      <c r="AD862" s="281"/>
      <c r="AE862" s="281"/>
      <c r="AF862" s="281"/>
      <c r="AG862" s="281"/>
      <c r="AH862" s="281"/>
      <c r="AI862" s="281"/>
      <c r="AJ862" s="281"/>
      <c r="AK862" s="281"/>
      <c r="AL862" s="281"/>
      <c r="AM862" s="281"/>
      <c r="AN862" s="281"/>
    </row>
    <row r="863" spans="2:40" ht="15.75" customHeight="1" x14ac:dyDescent="0.25">
      <c r="B863" s="281"/>
      <c r="C863" s="281"/>
      <c r="D863" s="281"/>
      <c r="E863" s="281"/>
      <c r="F863" s="281"/>
      <c r="G863" s="281"/>
      <c r="H863" s="281"/>
      <c r="I863" s="281"/>
      <c r="J863" s="281"/>
      <c r="K863" s="281"/>
      <c r="L863" s="276"/>
      <c r="M863" s="276"/>
      <c r="N863" s="276"/>
      <c r="O863" s="281"/>
      <c r="P863" s="283"/>
      <c r="Q863" s="281"/>
      <c r="R863" s="281"/>
      <c r="S863" s="281"/>
      <c r="T863" s="281"/>
      <c r="U863" s="281"/>
      <c r="V863" s="281"/>
      <c r="W863" s="281"/>
      <c r="X863" s="281"/>
      <c r="Y863" s="281"/>
      <c r="Z863" s="281"/>
      <c r="AA863" s="281"/>
      <c r="AB863" s="281"/>
      <c r="AC863" s="281"/>
      <c r="AD863" s="281"/>
      <c r="AE863" s="281"/>
      <c r="AF863" s="281"/>
      <c r="AG863" s="281"/>
      <c r="AH863" s="281"/>
      <c r="AI863" s="281"/>
      <c r="AJ863" s="281"/>
      <c r="AK863" s="281"/>
      <c r="AL863" s="281"/>
      <c r="AM863" s="281"/>
      <c r="AN863" s="281"/>
    </row>
    <row r="864" spans="2:40" ht="15.75" customHeight="1" x14ac:dyDescent="0.25">
      <c r="B864" s="281"/>
      <c r="C864" s="281"/>
      <c r="D864" s="281"/>
      <c r="E864" s="281"/>
      <c r="F864" s="281"/>
      <c r="G864" s="281"/>
      <c r="H864" s="281"/>
      <c r="I864" s="281"/>
      <c r="J864" s="281"/>
      <c r="K864" s="281"/>
      <c r="L864" s="276"/>
      <c r="M864" s="276"/>
      <c r="N864" s="276"/>
      <c r="O864" s="281"/>
      <c r="P864" s="283"/>
      <c r="Q864" s="281"/>
      <c r="R864" s="281"/>
      <c r="S864" s="281"/>
      <c r="T864" s="281"/>
      <c r="U864" s="281"/>
      <c r="V864" s="281"/>
      <c r="W864" s="281"/>
      <c r="X864" s="281"/>
      <c r="Y864" s="281"/>
      <c r="Z864" s="281"/>
      <c r="AA864" s="281"/>
      <c r="AB864" s="281"/>
      <c r="AC864" s="281"/>
      <c r="AD864" s="281"/>
      <c r="AE864" s="281"/>
      <c r="AF864" s="281"/>
      <c r="AG864" s="281"/>
      <c r="AH864" s="281"/>
      <c r="AI864" s="281"/>
      <c r="AJ864" s="281"/>
      <c r="AK864" s="281"/>
      <c r="AL864" s="281"/>
      <c r="AM864" s="281"/>
      <c r="AN864" s="281"/>
    </row>
    <row r="865" spans="2:40" ht="15.75" customHeight="1" x14ac:dyDescent="0.25">
      <c r="B865" s="281"/>
      <c r="C865" s="281"/>
      <c r="D865" s="281"/>
      <c r="E865" s="281"/>
      <c r="F865" s="281"/>
      <c r="G865" s="281"/>
      <c r="H865" s="281"/>
      <c r="I865" s="281"/>
      <c r="J865" s="281"/>
      <c r="K865" s="281"/>
      <c r="L865" s="276"/>
      <c r="M865" s="276"/>
      <c r="N865" s="276"/>
      <c r="O865" s="281"/>
      <c r="P865" s="283"/>
      <c r="Q865" s="281"/>
      <c r="R865" s="281"/>
      <c r="S865" s="281"/>
      <c r="T865" s="281"/>
      <c r="U865" s="281"/>
      <c r="V865" s="281"/>
      <c r="W865" s="281"/>
      <c r="X865" s="281"/>
      <c r="Y865" s="281"/>
      <c r="Z865" s="281"/>
      <c r="AA865" s="281"/>
      <c r="AB865" s="281"/>
      <c r="AC865" s="281"/>
      <c r="AD865" s="281"/>
      <c r="AE865" s="281"/>
      <c r="AF865" s="281"/>
      <c r="AG865" s="281"/>
      <c r="AH865" s="281"/>
      <c r="AI865" s="281"/>
      <c r="AJ865" s="281"/>
      <c r="AK865" s="281"/>
      <c r="AL865" s="281"/>
      <c r="AM865" s="281"/>
      <c r="AN865" s="281"/>
    </row>
    <row r="866" spans="2:40" ht="15.75" customHeight="1" x14ac:dyDescent="0.25">
      <c r="B866" s="281"/>
      <c r="C866" s="281"/>
      <c r="D866" s="281"/>
      <c r="E866" s="281"/>
      <c r="F866" s="281"/>
      <c r="G866" s="281"/>
      <c r="H866" s="281"/>
      <c r="I866" s="281"/>
      <c r="J866" s="281"/>
      <c r="K866" s="281"/>
      <c r="L866" s="276"/>
      <c r="M866" s="276"/>
      <c r="N866" s="276"/>
      <c r="O866" s="281"/>
      <c r="P866" s="283"/>
      <c r="Q866" s="281"/>
      <c r="R866" s="281"/>
      <c r="S866" s="281"/>
      <c r="T866" s="281"/>
      <c r="U866" s="281"/>
      <c r="V866" s="281"/>
      <c r="W866" s="281"/>
      <c r="X866" s="281"/>
      <c r="Y866" s="281"/>
      <c r="Z866" s="281"/>
      <c r="AA866" s="281"/>
      <c r="AB866" s="281"/>
      <c r="AC866" s="281"/>
      <c r="AD866" s="281"/>
      <c r="AE866" s="281"/>
      <c r="AF866" s="281"/>
      <c r="AG866" s="281"/>
      <c r="AH866" s="281"/>
      <c r="AI866" s="281"/>
      <c r="AJ866" s="281"/>
      <c r="AK866" s="281"/>
      <c r="AL866" s="281"/>
      <c r="AM866" s="281"/>
      <c r="AN866" s="281"/>
    </row>
    <row r="867" spans="2:40" ht="15.75" customHeight="1" x14ac:dyDescent="0.25">
      <c r="B867" s="281"/>
      <c r="C867" s="281"/>
      <c r="D867" s="281"/>
      <c r="E867" s="281"/>
      <c r="F867" s="281"/>
      <c r="G867" s="281"/>
      <c r="H867" s="281"/>
      <c r="I867" s="281"/>
      <c r="J867" s="281"/>
      <c r="K867" s="281"/>
      <c r="L867" s="276"/>
      <c r="M867" s="276"/>
      <c r="N867" s="276"/>
      <c r="O867" s="281"/>
      <c r="P867" s="283"/>
      <c r="Q867" s="281"/>
      <c r="R867" s="281"/>
      <c r="S867" s="281"/>
      <c r="T867" s="281"/>
      <c r="U867" s="281"/>
      <c r="V867" s="281"/>
      <c r="W867" s="281"/>
      <c r="X867" s="281"/>
      <c r="Y867" s="281"/>
      <c r="Z867" s="281"/>
      <c r="AA867" s="281"/>
      <c r="AB867" s="281"/>
      <c r="AC867" s="281"/>
      <c r="AD867" s="281"/>
      <c r="AE867" s="281"/>
      <c r="AF867" s="281"/>
      <c r="AG867" s="281"/>
      <c r="AH867" s="281"/>
      <c r="AI867" s="281"/>
      <c r="AJ867" s="281"/>
      <c r="AK867" s="281"/>
      <c r="AL867" s="281"/>
      <c r="AM867" s="281"/>
      <c r="AN867" s="281"/>
    </row>
    <row r="868" spans="2:40" ht="15.75" customHeight="1" x14ac:dyDescent="0.25">
      <c r="B868" s="281"/>
      <c r="C868" s="281"/>
      <c r="D868" s="281"/>
      <c r="E868" s="281"/>
      <c r="F868" s="281"/>
      <c r="G868" s="281"/>
      <c r="H868" s="281"/>
      <c r="I868" s="281"/>
      <c r="J868" s="281"/>
      <c r="K868" s="281"/>
      <c r="L868" s="276"/>
      <c r="M868" s="276"/>
      <c r="N868" s="276"/>
      <c r="O868" s="281"/>
      <c r="P868" s="283"/>
      <c r="Q868" s="281"/>
      <c r="R868" s="281"/>
      <c r="S868" s="281"/>
      <c r="T868" s="281"/>
      <c r="U868" s="281"/>
      <c r="V868" s="281"/>
      <c r="W868" s="281"/>
      <c r="X868" s="281"/>
      <c r="Y868" s="281"/>
      <c r="Z868" s="281"/>
      <c r="AA868" s="281"/>
      <c r="AB868" s="281"/>
      <c r="AC868" s="281"/>
      <c r="AD868" s="281"/>
      <c r="AE868" s="281"/>
      <c r="AF868" s="281"/>
      <c r="AG868" s="281"/>
      <c r="AH868" s="281"/>
      <c r="AI868" s="281"/>
      <c r="AJ868" s="281"/>
      <c r="AK868" s="281"/>
      <c r="AL868" s="281"/>
      <c r="AM868" s="281"/>
      <c r="AN868" s="281"/>
    </row>
    <row r="869" spans="2:40" ht="15.75" customHeight="1" x14ac:dyDescent="0.25">
      <c r="B869" s="281"/>
      <c r="C869" s="281"/>
      <c r="D869" s="281"/>
      <c r="E869" s="281"/>
      <c r="F869" s="281"/>
      <c r="G869" s="281"/>
      <c r="H869" s="281"/>
      <c r="I869" s="281"/>
      <c r="J869" s="281"/>
      <c r="K869" s="281"/>
      <c r="L869" s="276"/>
      <c r="M869" s="276"/>
      <c r="N869" s="276"/>
      <c r="O869" s="281"/>
      <c r="P869" s="283"/>
      <c r="Q869" s="281"/>
      <c r="R869" s="281"/>
      <c r="S869" s="281"/>
      <c r="T869" s="281"/>
      <c r="U869" s="281"/>
      <c r="V869" s="281"/>
      <c r="W869" s="281"/>
      <c r="X869" s="281"/>
      <c r="Y869" s="281"/>
      <c r="Z869" s="281"/>
      <c r="AA869" s="281"/>
      <c r="AB869" s="281"/>
      <c r="AC869" s="281"/>
      <c r="AD869" s="281"/>
      <c r="AE869" s="281"/>
      <c r="AF869" s="281"/>
      <c r="AG869" s="281"/>
      <c r="AH869" s="281"/>
      <c r="AI869" s="281"/>
      <c r="AJ869" s="281"/>
      <c r="AK869" s="281"/>
      <c r="AL869" s="281"/>
      <c r="AM869" s="281"/>
      <c r="AN869" s="281"/>
    </row>
    <row r="870" spans="2:40" ht="15.75" customHeight="1" x14ac:dyDescent="0.25">
      <c r="B870" s="281"/>
      <c r="C870" s="281"/>
      <c r="D870" s="281"/>
      <c r="E870" s="281"/>
      <c r="F870" s="281"/>
      <c r="G870" s="281"/>
      <c r="H870" s="281"/>
      <c r="I870" s="281"/>
      <c r="J870" s="281"/>
      <c r="K870" s="281"/>
      <c r="L870" s="276"/>
      <c r="M870" s="276"/>
      <c r="N870" s="276"/>
      <c r="O870" s="281"/>
      <c r="P870" s="283"/>
      <c r="Q870" s="281"/>
      <c r="R870" s="281"/>
      <c r="S870" s="281"/>
      <c r="T870" s="281"/>
      <c r="U870" s="281"/>
      <c r="V870" s="281"/>
      <c r="W870" s="281"/>
      <c r="X870" s="281"/>
      <c r="Y870" s="281"/>
      <c r="Z870" s="281"/>
      <c r="AA870" s="281"/>
      <c r="AB870" s="281"/>
      <c r="AC870" s="281"/>
      <c r="AD870" s="281"/>
      <c r="AE870" s="281"/>
      <c r="AF870" s="281"/>
      <c r="AG870" s="281"/>
      <c r="AH870" s="281"/>
      <c r="AI870" s="281"/>
      <c r="AJ870" s="281"/>
      <c r="AK870" s="281"/>
      <c r="AL870" s="281"/>
      <c r="AM870" s="281"/>
      <c r="AN870" s="281"/>
    </row>
    <row r="871" spans="2:40" ht="15.75" customHeight="1" x14ac:dyDescent="0.25">
      <c r="B871" s="281"/>
      <c r="C871" s="281"/>
      <c r="D871" s="281"/>
      <c r="E871" s="281"/>
      <c r="F871" s="281"/>
      <c r="G871" s="281"/>
      <c r="H871" s="281"/>
      <c r="I871" s="281"/>
      <c r="J871" s="281"/>
      <c r="K871" s="281"/>
      <c r="L871" s="276"/>
      <c r="M871" s="276"/>
      <c r="N871" s="276"/>
      <c r="O871" s="281"/>
      <c r="P871" s="283"/>
      <c r="Q871" s="281"/>
      <c r="R871" s="281"/>
      <c r="S871" s="281"/>
      <c r="T871" s="281"/>
      <c r="U871" s="281"/>
      <c r="V871" s="281"/>
      <c r="W871" s="281"/>
      <c r="X871" s="281"/>
      <c r="Y871" s="281"/>
      <c r="Z871" s="281"/>
      <c r="AA871" s="281"/>
      <c r="AB871" s="281"/>
      <c r="AC871" s="281"/>
      <c r="AD871" s="281"/>
      <c r="AE871" s="281"/>
      <c r="AF871" s="281"/>
      <c r="AG871" s="281"/>
      <c r="AH871" s="281"/>
      <c r="AI871" s="281"/>
      <c r="AJ871" s="281"/>
      <c r="AK871" s="281"/>
      <c r="AL871" s="281"/>
      <c r="AM871" s="281"/>
      <c r="AN871" s="281"/>
    </row>
    <row r="872" spans="2:40" ht="15.75" customHeight="1" x14ac:dyDescent="0.25">
      <c r="B872" s="281"/>
      <c r="C872" s="281"/>
      <c r="D872" s="281"/>
      <c r="E872" s="281"/>
      <c r="F872" s="281"/>
      <c r="G872" s="281"/>
      <c r="H872" s="281"/>
      <c r="I872" s="281"/>
      <c r="J872" s="281"/>
      <c r="K872" s="281"/>
      <c r="L872" s="276"/>
      <c r="M872" s="276"/>
      <c r="N872" s="276"/>
      <c r="O872" s="281"/>
      <c r="P872" s="283"/>
      <c r="Q872" s="281"/>
      <c r="R872" s="281"/>
      <c r="S872" s="281"/>
      <c r="T872" s="281"/>
      <c r="U872" s="281"/>
      <c r="V872" s="281"/>
      <c r="W872" s="281"/>
      <c r="X872" s="281"/>
      <c r="Y872" s="281"/>
      <c r="Z872" s="281"/>
      <c r="AA872" s="281"/>
      <c r="AB872" s="281"/>
      <c r="AC872" s="281"/>
      <c r="AD872" s="281"/>
      <c r="AE872" s="281"/>
      <c r="AF872" s="281"/>
      <c r="AG872" s="281"/>
      <c r="AH872" s="281"/>
      <c r="AI872" s="281"/>
      <c r="AJ872" s="281"/>
      <c r="AK872" s="281"/>
      <c r="AL872" s="281"/>
      <c r="AM872" s="281"/>
      <c r="AN872" s="281"/>
    </row>
    <row r="873" spans="2:40" ht="15.75" customHeight="1" x14ac:dyDescent="0.25">
      <c r="B873" s="281"/>
      <c r="C873" s="281"/>
      <c r="D873" s="281"/>
      <c r="E873" s="281"/>
      <c r="F873" s="281"/>
      <c r="G873" s="281"/>
      <c r="H873" s="281"/>
      <c r="I873" s="281"/>
      <c r="J873" s="281"/>
      <c r="K873" s="281"/>
      <c r="L873" s="276"/>
      <c r="M873" s="276"/>
      <c r="N873" s="276"/>
      <c r="O873" s="281"/>
      <c r="P873" s="283"/>
      <c r="Q873" s="281"/>
      <c r="R873" s="281"/>
      <c r="S873" s="281"/>
      <c r="T873" s="281"/>
      <c r="U873" s="281"/>
      <c r="V873" s="281"/>
      <c r="W873" s="281"/>
      <c r="X873" s="281"/>
      <c r="Y873" s="281"/>
      <c r="Z873" s="281"/>
      <c r="AA873" s="281"/>
      <c r="AB873" s="281"/>
      <c r="AC873" s="281"/>
      <c r="AD873" s="281"/>
      <c r="AE873" s="281"/>
      <c r="AF873" s="281"/>
      <c r="AG873" s="281"/>
      <c r="AH873" s="281"/>
      <c r="AI873" s="281"/>
      <c r="AJ873" s="281"/>
      <c r="AK873" s="281"/>
      <c r="AL873" s="281"/>
      <c r="AM873" s="281"/>
      <c r="AN873" s="281"/>
    </row>
    <row r="874" spans="2:40" ht="15.75" customHeight="1" x14ac:dyDescent="0.25">
      <c r="B874" s="281"/>
      <c r="C874" s="281"/>
      <c r="D874" s="281"/>
      <c r="E874" s="281"/>
      <c r="F874" s="281"/>
      <c r="G874" s="281"/>
      <c r="H874" s="281"/>
      <c r="I874" s="281"/>
      <c r="J874" s="281"/>
      <c r="K874" s="281"/>
      <c r="L874" s="276"/>
      <c r="M874" s="276"/>
      <c r="N874" s="276"/>
      <c r="O874" s="281"/>
      <c r="P874" s="283"/>
      <c r="Q874" s="281"/>
      <c r="R874" s="281"/>
      <c r="S874" s="281"/>
      <c r="T874" s="281"/>
      <c r="U874" s="281"/>
      <c r="V874" s="281"/>
      <c r="W874" s="281"/>
      <c r="X874" s="281"/>
      <c r="Y874" s="281"/>
      <c r="Z874" s="281"/>
      <c r="AA874" s="281"/>
      <c r="AB874" s="281"/>
      <c r="AC874" s="281"/>
      <c r="AD874" s="281"/>
      <c r="AE874" s="281"/>
      <c r="AF874" s="281"/>
      <c r="AG874" s="281"/>
      <c r="AH874" s="281"/>
      <c r="AI874" s="281"/>
      <c r="AJ874" s="281"/>
      <c r="AK874" s="281"/>
      <c r="AL874" s="281"/>
      <c r="AM874" s="281"/>
      <c r="AN874" s="281"/>
    </row>
    <row r="875" spans="2:40" ht="15.75" customHeight="1" x14ac:dyDescent="0.25">
      <c r="B875" s="281"/>
      <c r="C875" s="281"/>
      <c r="D875" s="281"/>
      <c r="E875" s="281"/>
      <c r="F875" s="281"/>
      <c r="G875" s="281"/>
      <c r="H875" s="281"/>
      <c r="I875" s="281"/>
      <c r="J875" s="281"/>
      <c r="K875" s="281"/>
      <c r="L875" s="276"/>
      <c r="M875" s="276"/>
      <c r="N875" s="276"/>
      <c r="O875" s="281"/>
      <c r="P875" s="283"/>
      <c r="Q875" s="281"/>
      <c r="R875" s="281"/>
      <c r="S875" s="281"/>
      <c r="T875" s="281"/>
      <c r="U875" s="281"/>
      <c r="V875" s="281"/>
      <c r="W875" s="281"/>
      <c r="X875" s="281"/>
      <c r="Y875" s="281"/>
      <c r="Z875" s="281"/>
      <c r="AA875" s="281"/>
      <c r="AB875" s="281"/>
      <c r="AC875" s="281"/>
      <c r="AD875" s="281"/>
      <c r="AE875" s="281"/>
      <c r="AF875" s="281"/>
      <c r="AG875" s="281"/>
      <c r="AH875" s="281"/>
      <c r="AI875" s="281"/>
      <c r="AJ875" s="281"/>
      <c r="AK875" s="281"/>
      <c r="AL875" s="281"/>
      <c r="AM875" s="281"/>
      <c r="AN875" s="281"/>
    </row>
    <row r="876" spans="2:40" ht="15.75" customHeight="1" x14ac:dyDescent="0.25">
      <c r="B876" s="281"/>
      <c r="C876" s="281"/>
      <c r="D876" s="281"/>
      <c r="E876" s="281"/>
      <c r="F876" s="281"/>
      <c r="G876" s="281"/>
      <c r="H876" s="281"/>
      <c r="I876" s="281"/>
      <c r="J876" s="281"/>
      <c r="K876" s="281"/>
      <c r="L876" s="276"/>
      <c r="M876" s="276"/>
      <c r="N876" s="276"/>
      <c r="O876" s="281"/>
      <c r="P876" s="283"/>
      <c r="Q876" s="281"/>
      <c r="R876" s="281"/>
      <c r="S876" s="281"/>
      <c r="T876" s="281"/>
      <c r="U876" s="281"/>
      <c r="V876" s="281"/>
      <c r="W876" s="281"/>
      <c r="X876" s="281"/>
      <c r="Y876" s="281"/>
      <c r="Z876" s="281"/>
      <c r="AA876" s="281"/>
      <c r="AB876" s="281"/>
      <c r="AC876" s="281"/>
      <c r="AD876" s="281"/>
      <c r="AE876" s="281"/>
      <c r="AF876" s="281"/>
      <c r="AG876" s="281"/>
      <c r="AH876" s="281"/>
      <c r="AI876" s="281"/>
      <c r="AJ876" s="281"/>
      <c r="AK876" s="281"/>
      <c r="AL876" s="281"/>
      <c r="AM876" s="281"/>
      <c r="AN876" s="281"/>
    </row>
    <row r="877" spans="2:40" ht="15.75" customHeight="1" x14ac:dyDescent="0.25">
      <c r="B877" s="281"/>
      <c r="C877" s="281"/>
      <c r="D877" s="281"/>
      <c r="E877" s="281"/>
      <c r="F877" s="281"/>
      <c r="G877" s="281"/>
      <c r="H877" s="281"/>
      <c r="I877" s="281"/>
      <c r="J877" s="281"/>
      <c r="K877" s="281"/>
      <c r="L877" s="276"/>
      <c r="M877" s="276"/>
      <c r="N877" s="276"/>
      <c r="O877" s="281"/>
      <c r="P877" s="283"/>
      <c r="Q877" s="281"/>
      <c r="R877" s="281"/>
      <c r="S877" s="281"/>
      <c r="T877" s="281"/>
      <c r="U877" s="281"/>
      <c r="V877" s="281"/>
      <c r="W877" s="281"/>
      <c r="X877" s="281"/>
      <c r="Y877" s="281"/>
      <c r="Z877" s="281"/>
      <c r="AA877" s="281"/>
      <c r="AB877" s="281"/>
      <c r="AC877" s="281"/>
      <c r="AD877" s="281"/>
      <c r="AE877" s="281"/>
      <c r="AF877" s="281"/>
      <c r="AG877" s="281"/>
      <c r="AH877" s="281"/>
      <c r="AI877" s="281"/>
      <c r="AJ877" s="281"/>
      <c r="AK877" s="281"/>
      <c r="AL877" s="281"/>
      <c r="AM877" s="281"/>
      <c r="AN877" s="281"/>
    </row>
    <row r="878" spans="2:40" ht="15.75" customHeight="1" x14ac:dyDescent="0.25">
      <c r="B878" s="281"/>
      <c r="C878" s="281"/>
      <c r="D878" s="281"/>
      <c r="E878" s="281"/>
      <c r="F878" s="281"/>
      <c r="G878" s="281"/>
      <c r="H878" s="281"/>
      <c r="I878" s="281"/>
      <c r="J878" s="281"/>
      <c r="K878" s="281"/>
      <c r="L878" s="276"/>
      <c r="M878" s="276"/>
      <c r="N878" s="276"/>
      <c r="O878" s="281"/>
      <c r="P878" s="283"/>
      <c r="Q878" s="281"/>
      <c r="R878" s="281"/>
      <c r="S878" s="281"/>
      <c r="T878" s="281"/>
      <c r="U878" s="281"/>
      <c r="V878" s="281"/>
      <c r="W878" s="281"/>
      <c r="X878" s="281"/>
      <c r="Y878" s="281"/>
      <c r="Z878" s="281"/>
      <c r="AA878" s="281"/>
      <c r="AB878" s="281"/>
      <c r="AC878" s="281"/>
      <c r="AD878" s="281"/>
      <c r="AE878" s="281"/>
      <c r="AF878" s="281"/>
      <c r="AG878" s="281"/>
      <c r="AH878" s="281"/>
      <c r="AI878" s="281"/>
      <c r="AJ878" s="281"/>
      <c r="AK878" s="281"/>
      <c r="AL878" s="281"/>
      <c r="AM878" s="281"/>
      <c r="AN878" s="281"/>
    </row>
    <row r="879" spans="2:40" ht="15.75" customHeight="1" x14ac:dyDescent="0.25">
      <c r="B879" s="281"/>
      <c r="C879" s="281"/>
      <c r="D879" s="281"/>
      <c r="E879" s="281"/>
      <c r="F879" s="281"/>
      <c r="G879" s="281"/>
      <c r="H879" s="281"/>
      <c r="I879" s="281"/>
      <c r="J879" s="281"/>
      <c r="K879" s="281"/>
      <c r="L879" s="276"/>
      <c r="M879" s="276"/>
      <c r="N879" s="276"/>
      <c r="O879" s="281"/>
      <c r="P879" s="283"/>
      <c r="Q879" s="281"/>
      <c r="R879" s="281"/>
      <c r="S879" s="281"/>
      <c r="T879" s="281"/>
      <c r="U879" s="281"/>
      <c r="V879" s="281"/>
      <c r="W879" s="281"/>
      <c r="X879" s="281"/>
      <c r="Y879" s="281"/>
      <c r="Z879" s="281"/>
      <c r="AA879" s="281"/>
      <c r="AB879" s="281"/>
      <c r="AC879" s="281"/>
      <c r="AD879" s="281"/>
      <c r="AE879" s="281"/>
      <c r="AF879" s="281"/>
      <c r="AG879" s="281"/>
      <c r="AH879" s="281"/>
      <c r="AI879" s="281"/>
      <c r="AJ879" s="281"/>
      <c r="AK879" s="281"/>
      <c r="AL879" s="281"/>
      <c r="AM879" s="281"/>
      <c r="AN879" s="281"/>
    </row>
    <row r="880" spans="2:40" ht="15.75" customHeight="1" x14ac:dyDescent="0.25">
      <c r="B880" s="281"/>
      <c r="C880" s="281"/>
      <c r="D880" s="281"/>
      <c r="E880" s="281"/>
      <c r="F880" s="281"/>
      <c r="G880" s="281"/>
      <c r="H880" s="281"/>
      <c r="I880" s="281"/>
      <c r="J880" s="281"/>
      <c r="K880" s="281"/>
      <c r="L880" s="276"/>
      <c r="M880" s="276"/>
      <c r="N880" s="276"/>
      <c r="O880" s="281"/>
      <c r="P880" s="283"/>
      <c r="Q880" s="281"/>
      <c r="R880" s="281"/>
      <c r="S880" s="281"/>
      <c r="T880" s="281"/>
      <c r="U880" s="281"/>
      <c r="V880" s="281"/>
      <c r="W880" s="281"/>
      <c r="X880" s="281"/>
      <c r="Y880" s="281"/>
      <c r="Z880" s="281"/>
      <c r="AA880" s="281"/>
      <c r="AB880" s="281"/>
      <c r="AC880" s="281"/>
      <c r="AD880" s="281"/>
      <c r="AE880" s="281"/>
      <c r="AF880" s="281"/>
      <c r="AG880" s="281"/>
      <c r="AH880" s="281"/>
      <c r="AI880" s="281"/>
      <c r="AJ880" s="281"/>
      <c r="AK880" s="281"/>
      <c r="AL880" s="281"/>
      <c r="AM880" s="281"/>
      <c r="AN880" s="281"/>
    </row>
    <row r="881" spans="2:40" ht="15.75" customHeight="1" x14ac:dyDescent="0.25">
      <c r="B881" s="281"/>
      <c r="C881" s="281"/>
      <c r="D881" s="281"/>
      <c r="E881" s="281"/>
      <c r="F881" s="281"/>
      <c r="G881" s="281"/>
      <c r="H881" s="281"/>
      <c r="I881" s="281"/>
      <c r="J881" s="281"/>
      <c r="K881" s="281"/>
      <c r="L881" s="276"/>
      <c r="M881" s="276"/>
      <c r="N881" s="276"/>
      <c r="O881" s="281"/>
      <c r="P881" s="283"/>
      <c r="Q881" s="281"/>
      <c r="R881" s="281"/>
      <c r="S881" s="281"/>
      <c r="T881" s="281"/>
      <c r="U881" s="281"/>
      <c r="V881" s="281"/>
      <c r="W881" s="281"/>
      <c r="X881" s="281"/>
      <c r="Y881" s="281"/>
      <c r="Z881" s="281"/>
      <c r="AA881" s="281"/>
      <c r="AB881" s="281"/>
      <c r="AC881" s="281"/>
      <c r="AD881" s="281"/>
      <c r="AE881" s="281"/>
      <c r="AF881" s="281"/>
      <c r="AG881" s="281"/>
      <c r="AH881" s="281"/>
      <c r="AI881" s="281"/>
      <c r="AJ881" s="281"/>
      <c r="AK881" s="281"/>
      <c r="AL881" s="281"/>
      <c r="AM881" s="281"/>
      <c r="AN881" s="281"/>
    </row>
    <row r="882" spans="2:40" ht="15.75" customHeight="1" x14ac:dyDescent="0.25">
      <c r="B882" s="281"/>
      <c r="C882" s="281"/>
      <c r="D882" s="281"/>
      <c r="E882" s="281"/>
      <c r="F882" s="281"/>
      <c r="G882" s="281"/>
      <c r="H882" s="281"/>
      <c r="I882" s="281"/>
      <c r="J882" s="281"/>
      <c r="K882" s="281"/>
      <c r="L882" s="276"/>
      <c r="M882" s="276"/>
      <c r="N882" s="276"/>
      <c r="O882" s="281"/>
      <c r="P882" s="283"/>
      <c r="Q882" s="281"/>
      <c r="R882" s="281"/>
      <c r="S882" s="281"/>
      <c r="T882" s="281"/>
      <c r="U882" s="281"/>
      <c r="V882" s="281"/>
      <c r="W882" s="281"/>
      <c r="X882" s="281"/>
      <c r="Y882" s="281"/>
      <c r="Z882" s="281"/>
      <c r="AA882" s="281"/>
      <c r="AB882" s="281"/>
      <c r="AC882" s="281"/>
      <c r="AD882" s="281"/>
      <c r="AE882" s="281"/>
      <c r="AF882" s="281"/>
      <c r="AG882" s="281"/>
      <c r="AH882" s="281"/>
      <c r="AI882" s="281"/>
      <c r="AJ882" s="281"/>
      <c r="AK882" s="281"/>
      <c r="AL882" s="281"/>
      <c r="AM882" s="281"/>
      <c r="AN882" s="281"/>
    </row>
    <row r="883" spans="2:40" ht="15.75" customHeight="1" x14ac:dyDescent="0.25">
      <c r="B883" s="281"/>
      <c r="C883" s="281"/>
      <c r="D883" s="281"/>
      <c r="E883" s="281"/>
      <c r="F883" s="281"/>
      <c r="G883" s="281"/>
      <c r="H883" s="281"/>
      <c r="I883" s="281"/>
      <c r="J883" s="281"/>
      <c r="K883" s="281"/>
      <c r="L883" s="276"/>
      <c r="M883" s="276"/>
      <c r="N883" s="276"/>
      <c r="O883" s="281"/>
      <c r="P883" s="283"/>
      <c r="Q883" s="281"/>
      <c r="R883" s="281"/>
      <c r="S883" s="281"/>
      <c r="T883" s="281"/>
      <c r="U883" s="281"/>
      <c r="V883" s="281"/>
      <c r="W883" s="281"/>
      <c r="X883" s="281"/>
      <c r="Y883" s="281"/>
      <c r="Z883" s="281"/>
      <c r="AA883" s="281"/>
      <c r="AB883" s="281"/>
      <c r="AC883" s="281"/>
      <c r="AD883" s="281"/>
      <c r="AE883" s="281"/>
      <c r="AF883" s="281"/>
      <c r="AG883" s="281"/>
      <c r="AH883" s="281"/>
      <c r="AI883" s="281"/>
      <c r="AJ883" s="281"/>
      <c r="AK883" s="281"/>
      <c r="AL883" s="281"/>
      <c r="AM883" s="281"/>
      <c r="AN883" s="281"/>
    </row>
    <row r="884" spans="2:40" ht="15.75" customHeight="1" x14ac:dyDescent="0.25">
      <c r="B884" s="281"/>
      <c r="C884" s="281"/>
      <c r="D884" s="281"/>
      <c r="E884" s="281"/>
      <c r="F884" s="281"/>
      <c r="G884" s="281"/>
      <c r="H884" s="281"/>
      <c r="I884" s="281"/>
      <c r="J884" s="281"/>
      <c r="K884" s="281"/>
      <c r="L884" s="276"/>
      <c r="M884" s="276"/>
      <c r="N884" s="276"/>
      <c r="O884" s="281"/>
      <c r="P884" s="283"/>
      <c r="Q884" s="281"/>
      <c r="R884" s="281"/>
      <c r="S884" s="281"/>
      <c r="T884" s="281"/>
      <c r="U884" s="281"/>
      <c r="V884" s="281"/>
      <c r="W884" s="281"/>
      <c r="X884" s="281"/>
      <c r="Y884" s="281"/>
      <c r="Z884" s="281"/>
      <c r="AA884" s="281"/>
      <c r="AB884" s="281"/>
      <c r="AC884" s="281"/>
      <c r="AD884" s="281"/>
      <c r="AE884" s="281"/>
      <c r="AF884" s="281"/>
      <c r="AG884" s="281"/>
      <c r="AH884" s="281"/>
      <c r="AI884" s="281"/>
      <c r="AJ884" s="281"/>
      <c r="AK884" s="281"/>
      <c r="AL884" s="281"/>
      <c r="AM884" s="281"/>
      <c r="AN884" s="281"/>
    </row>
    <row r="885" spans="2:40" ht="15.75" customHeight="1" x14ac:dyDescent="0.25">
      <c r="B885" s="281"/>
      <c r="C885" s="281"/>
      <c r="D885" s="281"/>
      <c r="E885" s="281"/>
      <c r="F885" s="281"/>
      <c r="G885" s="281"/>
      <c r="H885" s="281"/>
      <c r="I885" s="281"/>
      <c r="J885" s="281"/>
      <c r="K885" s="281"/>
      <c r="L885" s="276"/>
      <c r="M885" s="276"/>
      <c r="N885" s="276"/>
      <c r="O885" s="281"/>
      <c r="P885" s="283"/>
      <c r="Q885" s="281"/>
      <c r="R885" s="281"/>
      <c r="S885" s="281"/>
      <c r="T885" s="281"/>
      <c r="U885" s="281"/>
      <c r="V885" s="281"/>
      <c r="W885" s="281"/>
      <c r="X885" s="281"/>
      <c r="Y885" s="281"/>
      <c r="Z885" s="281"/>
      <c r="AA885" s="281"/>
      <c r="AB885" s="281"/>
      <c r="AC885" s="281"/>
      <c r="AD885" s="281"/>
      <c r="AE885" s="281"/>
      <c r="AF885" s="281"/>
      <c r="AG885" s="281"/>
      <c r="AH885" s="281"/>
      <c r="AI885" s="281"/>
      <c r="AJ885" s="281"/>
      <c r="AK885" s="281"/>
      <c r="AL885" s="281"/>
      <c r="AM885" s="281"/>
      <c r="AN885" s="281"/>
    </row>
    <row r="886" spans="2:40" ht="15.75" customHeight="1" x14ac:dyDescent="0.25">
      <c r="B886" s="281"/>
      <c r="C886" s="281"/>
      <c r="D886" s="281"/>
      <c r="E886" s="281"/>
      <c r="F886" s="281"/>
      <c r="G886" s="281"/>
      <c r="H886" s="281"/>
      <c r="I886" s="281"/>
      <c r="J886" s="281"/>
      <c r="K886" s="281"/>
      <c r="L886" s="276"/>
      <c r="M886" s="276"/>
      <c r="N886" s="276"/>
      <c r="O886" s="281"/>
      <c r="P886" s="283"/>
      <c r="Q886" s="281"/>
      <c r="R886" s="281"/>
      <c r="S886" s="281"/>
      <c r="T886" s="281"/>
      <c r="U886" s="281"/>
      <c r="V886" s="281"/>
      <c r="W886" s="281"/>
      <c r="X886" s="281"/>
      <c r="Y886" s="281"/>
      <c r="Z886" s="281"/>
      <c r="AA886" s="281"/>
      <c r="AB886" s="281"/>
      <c r="AC886" s="281"/>
      <c r="AD886" s="281"/>
      <c r="AE886" s="281"/>
      <c r="AF886" s="281"/>
      <c r="AG886" s="281"/>
      <c r="AH886" s="281"/>
      <c r="AI886" s="281"/>
      <c r="AJ886" s="281"/>
      <c r="AK886" s="281"/>
      <c r="AL886" s="281"/>
      <c r="AM886" s="281"/>
      <c r="AN886" s="281"/>
    </row>
    <row r="887" spans="2:40" ht="15.75" customHeight="1" x14ac:dyDescent="0.25">
      <c r="B887" s="281"/>
      <c r="C887" s="281"/>
      <c r="D887" s="281"/>
      <c r="E887" s="281"/>
      <c r="F887" s="281"/>
      <c r="G887" s="281"/>
      <c r="H887" s="281"/>
      <c r="I887" s="281"/>
      <c r="J887" s="281"/>
      <c r="K887" s="281"/>
      <c r="L887" s="276"/>
      <c r="M887" s="276"/>
      <c r="N887" s="276"/>
      <c r="O887" s="281"/>
      <c r="P887" s="283"/>
      <c r="Q887" s="281"/>
      <c r="R887" s="281"/>
      <c r="S887" s="281"/>
      <c r="T887" s="281"/>
      <c r="U887" s="281"/>
      <c r="V887" s="281"/>
      <c r="W887" s="281"/>
      <c r="X887" s="281"/>
      <c r="Y887" s="281"/>
      <c r="Z887" s="281"/>
      <c r="AA887" s="281"/>
      <c r="AB887" s="281"/>
      <c r="AC887" s="281"/>
      <c r="AD887" s="281"/>
      <c r="AE887" s="281"/>
      <c r="AF887" s="281"/>
      <c r="AG887" s="281"/>
      <c r="AH887" s="281"/>
      <c r="AI887" s="281"/>
      <c r="AJ887" s="281"/>
      <c r="AK887" s="281"/>
      <c r="AL887" s="281"/>
      <c r="AM887" s="281"/>
      <c r="AN887" s="281"/>
    </row>
    <row r="888" spans="2:40" ht="15.75" customHeight="1" x14ac:dyDescent="0.25">
      <c r="B888" s="281"/>
      <c r="C888" s="281"/>
      <c r="D888" s="281"/>
      <c r="E888" s="281"/>
      <c r="F888" s="281"/>
      <c r="G888" s="281"/>
      <c r="H888" s="281"/>
      <c r="I888" s="281"/>
      <c r="J888" s="281"/>
      <c r="K888" s="281"/>
      <c r="L888" s="276"/>
      <c r="M888" s="276"/>
      <c r="N888" s="276"/>
      <c r="O888" s="281"/>
      <c r="P888" s="283"/>
      <c r="Q888" s="281"/>
      <c r="R888" s="281"/>
      <c r="S888" s="281"/>
      <c r="T888" s="281"/>
      <c r="U888" s="281"/>
      <c r="V888" s="281"/>
      <c r="W888" s="281"/>
      <c r="X888" s="281"/>
      <c r="Y888" s="281"/>
      <c r="Z888" s="281"/>
      <c r="AA888" s="281"/>
      <c r="AB888" s="281"/>
      <c r="AC888" s="281"/>
      <c r="AD888" s="281"/>
      <c r="AE888" s="281"/>
      <c r="AF888" s="281"/>
      <c r="AG888" s="281"/>
      <c r="AH888" s="281"/>
      <c r="AI888" s="281"/>
      <c r="AJ888" s="281"/>
      <c r="AK888" s="281"/>
      <c r="AL888" s="281"/>
      <c r="AM888" s="281"/>
      <c r="AN888" s="281"/>
    </row>
    <row r="889" spans="2:40" ht="15.75" customHeight="1" x14ac:dyDescent="0.25">
      <c r="B889" s="281"/>
      <c r="C889" s="281"/>
      <c r="D889" s="281"/>
      <c r="E889" s="281"/>
      <c r="F889" s="281"/>
      <c r="G889" s="281"/>
      <c r="H889" s="281"/>
      <c r="I889" s="281"/>
      <c r="J889" s="281"/>
      <c r="K889" s="281"/>
      <c r="L889" s="276"/>
      <c r="M889" s="276"/>
      <c r="N889" s="276"/>
      <c r="O889" s="281"/>
      <c r="P889" s="283"/>
      <c r="Q889" s="281"/>
      <c r="R889" s="281"/>
      <c r="S889" s="281"/>
      <c r="T889" s="281"/>
      <c r="U889" s="281"/>
      <c r="V889" s="281"/>
      <c r="W889" s="281"/>
      <c r="X889" s="281"/>
      <c r="Y889" s="281"/>
      <c r="Z889" s="281"/>
      <c r="AA889" s="281"/>
      <c r="AB889" s="281"/>
      <c r="AC889" s="281"/>
      <c r="AD889" s="281"/>
      <c r="AE889" s="281"/>
      <c r="AF889" s="281"/>
      <c r="AG889" s="281"/>
      <c r="AH889" s="281"/>
      <c r="AI889" s="281"/>
      <c r="AJ889" s="281"/>
      <c r="AK889" s="281"/>
      <c r="AL889" s="281"/>
      <c r="AM889" s="281"/>
      <c r="AN889" s="281"/>
    </row>
    <row r="890" spans="2:40" ht="15.75" customHeight="1" x14ac:dyDescent="0.25">
      <c r="B890" s="281"/>
      <c r="C890" s="281"/>
      <c r="D890" s="281"/>
      <c r="E890" s="281"/>
      <c r="F890" s="281"/>
      <c r="G890" s="281"/>
      <c r="H890" s="281"/>
      <c r="I890" s="281"/>
      <c r="J890" s="281"/>
      <c r="K890" s="281"/>
      <c r="L890" s="276"/>
      <c r="M890" s="276"/>
      <c r="N890" s="276"/>
      <c r="O890" s="281"/>
      <c r="P890" s="283"/>
      <c r="Q890" s="281"/>
      <c r="R890" s="281"/>
      <c r="S890" s="281"/>
      <c r="T890" s="281"/>
      <c r="U890" s="281"/>
      <c r="V890" s="281"/>
      <c r="W890" s="281"/>
      <c r="X890" s="281"/>
      <c r="Y890" s="281"/>
      <c r="Z890" s="281"/>
      <c r="AA890" s="281"/>
      <c r="AB890" s="281"/>
      <c r="AC890" s="281"/>
      <c r="AD890" s="281"/>
      <c r="AE890" s="281"/>
      <c r="AF890" s="281"/>
      <c r="AG890" s="281"/>
      <c r="AH890" s="281"/>
      <c r="AI890" s="281"/>
      <c r="AJ890" s="281"/>
      <c r="AK890" s="281"/>
      <c r="AL890" s="281"/>
      <c r="AM890" s="281"/>
      <c r="AN890" s="281"/>
    </row>
    <row r="891" spans="2:40" ht="15.75" customHeight="1" x14ac:dyDescent="0.25">
      <c r="B891" s="281"/>
      <c r="C891" s="281"/>
      <c r="D891" s="281"/>
      <c r="E891" s="281"/>
      <c r="F891" s="281"/>
      <c r="G891" s="281"/>
      <c r="H891" s="281"/>
      <c r="I891" s="281"/>
      <c r="J891" s="281"/>
      <c r="K891" s="281"/>
      <c r="L891" s="276"/>
      <c r="M891" s="276"/>
      <c r="N891" s="276"/>
      <c r="O891" s="281"/>
      <c r="P891" s="283"/>
      <c r="Q891" s="281"/>
      <c r="R891" s="281"/>
      <c r="S891" s="281"/>
      <c r="T891" s="281"/>
      <c r="U891" s="281"/>
      <c r="V891" s="281"/>
      <c r="W891" s="281"/>
      <c r="X891" s="281"/>
      <c r="Y891" s="281"/>
      <c r="Z891" s="281"/>
      <c r="AA891" s="281"/>
      <c r="AB891" s="281"/>
      <c r="AC891" s="281"/>
      <c r="AD891" s="281"/>
      <c r="AE891" s="281"/>
      <c r="AF891" s="281"/>
      <c r="AG891" s="281"/>
      <c r="AH891" s="281"/>
      <c r="AI891" s="281"/>
      <c r="AJ891" s="281"/>
      <c r="AK891" s="281"/>
      <c r="AL891" s="281"/>
      <c r="AM891" s="281"/>
      <c r="AN891" s="281"/>
    </row>
    <row r="892" spans="2:40" ht="15.75" customHeight="1" x14ac:dyDescent="0.25">
      <c r="B892" s="281"/>
      <c r="C892" s="281"/>
      <c r="D892" s="281"/>
      <c r="E892" s="281"/>
      <c r="F892" s="281"/>
      <c r="G892" s="281"/>
      <c r="H892" s="281"/>
      <c r="I892" s="281"/>
      <c r="J892" s="281"/>
      <c r="K892" s="281"/>
      <c r="L892" s="276"/>
      <c r="M892" s="276"/>
      <c r="N892" s="276"/>
      <c r="O892" s="281"/>
      <c r="P892" s="283"/>
      <c r="Q892" s="281"/>
      <c r="R892" s="281"/>
      <c r="S892" s="281"/>
      <c r="T892" s="281"/>
      <c r="U892" s="281"/>
      <c r="V892" s="281"/>
      <c r="W892" s="281"/>
      <c r="X892" s="281"/>
      <c r="Y892" s="281"/>
      <c r="Z892" s="281"/>
      <c r="AA892" s="281"/>
      <c r="AB892" s="281"/>
      <c r="AC892" s="281"/>
      <c r="AD892" s="281"/>
      <c r="AE892" s="281"/>
      <c r="AF892" s="281"/>
      <c r="AG892" s="281"/>
      <c r="AH892" s="281"/>
      <c r="AI892" s="281"/>
      <c r="AJ892" s="281"/>
      <c r="AK892" s="281"/>
      <c r="AL892" s="281"/>
      <c r="AM892" s="281"/>
      <c r="AN892" s="281"/>
    </row>
    <row r="893" spans="2:40" ht="15.75" customHeight="1" x14ac:dyDescent="0.25">
      <c r="B893" s="281"/>
      <c r="C893" s="281"/>
      <c r="D893" s="281"/>
      <c r="E893" s="281"/>
      <c r="F893" s="281"/>
      <c r="G893" s="281"/>
      <c r="H893" s="281"/>
      <c r="I893" s="281"/>
      <c r="J893" s="281"/>
      <c r="K893" s="281"/>
      <c r="L893" s="276"/>
      <c r="M893" s="276"/>
      <c r="N893" s="276"/>
      <c r="O893" s="281"/>
      <c r="P893" s="283"/>
      <c r="Q893" s="281"/>
      <c r="R893" s="281"/>
      <c r="S893" s="281"/>
      <c r="T893" s="281"/>
      <c r="U893" s="281"/>
      <c r="V893" s="281"/>
      <c r="W893" s="281"/>
      <c r="X893" s="281"/>
      <c r="Y893" s="281"/>
      <c r="Z893" s="281"/>
      <c r="AA893" s="281"/>
      <c r="AB893" s="281"/>
      <c r="AC893" s="281"/>
      <c r="AD893" s="281"/>
      <c r="AE893" s="281"/>
      <c r="AF893" s="281"/>
      <c r="AG893" s="281"/>
      <c r="AH893" s="281"/>
      <c r="AI893" s="281"/>
      <c r="AJ893" s="281"/>
      <c r="AK893" s="281"/>
      <c r="AL893" s="281"/>
      <c r="AM893" s="281"/>
      <c r="AN893" s="281"/>
    </row>
    <row r="894" spans="2:40" ht="15.75" customHeight="1" x14ac:dyDescent="0.25">
      <c r="B894" s="281"/>
      <c r="C894" s="281"/>
      <c r="D894" s="281"/>
      <c r="E894" s="281"/>
      <c r="F894" s="281"/>
      <c r="G894" s="281"/>
      <c r="H894" s="281"/>
      <c r="I894" s="281"/>
      <c r="J894" s="281"/>
      <c r="K894" s="281"/>
      <c r="L894" s="276"/>
      <c r="M894" s="276"/>
      <c r="N894" s="276"/>
      <c r="O894" s="281"/>
      <c r="P894" s="283"/>
      <c r="Q894" s="281"/>
      <c r="R894" s="281"/>
      <c r="S894" s="281"/>
      <c r="T894" s="281"/>
      <c r="U894" s="281"/>
      <c r="V894" s="281"/>
      <c r="W894" s="281"/>
      <c r="X894" s="281"/>
      <c r="Y894" s="281"/>
      <c r="Z894" s="281"/>
      <c r="AA894" s="281"/>
      <c r="AB894" s="281"/>
      <c r="AC894" s="281"/>
      <c r="AD894" s="281"/>
      <c r="AE894" s="281"/>
      <c r="AF894" s="281"/>
      <c r="AG894" s="281"/>
      <c r="AH894" s="281"/>
      <c r="AI894" s="281"/>
      <c r="AJ894" s="281"/>
      <c r="AK894" s="281"/>
      <c r="AL894" s="281"/>
      <c r="AM894" s="281"/>
      <c r="AN894" s="281"/>
    </row>
    <row r="895" spans="2:40" ht="15.75" customHeight="1" x14ac:dyDescent="0.25">
      <c r="B895" s="281"/>
      <c r="C895" s="281"/>
      <c r="D895" s="281"/>
      <c r="E895" s="281"/>
      <c r="F895" s="281"/>
      <c r="G895" s="281"/>
      <c r="H895" s="281"/>
      <c r="I895" s="281"/>
      <c r="J895" s="281"/>
      <c r="K895" s="281"/>
      <c r="L895" s="276"/>
      <c r="M895" s="276"/>
      <c r="N895" s="276"/>
      <c r="O895" s="281"/>
      <c r="P895" s="283"/>
      <c r="Q895" s="281"/>
      <c r="R895" s="281"/>
      <c r="S895" s="281"/>
      <c r="T895" s="281"/>
      <c r="U895" s="281"/>
      <c r="V895" s="281"/>
      <c r="W895" s="281"/>
      <c r="X895" s="281"/>
      <c r="Y895" s="281"/>
      <c r="Z895" s="281"/>
      <c r="AA895" s="281"/>
      <c r="AB895" s="281"/>
      <c r="AC895" s="281"/>
      <c r="AD895" s="281"/>
      <c r="AE895" s="281"/>
      <c r="AF895" s="281"/>
      <c r="AG895" s="281"/>
      <c r="AH895" s="281"/>
      <c r="AI895" s="281"/>
      <c r="AJ895" s="281"/>
      <c r="AK895" s="281"/>
      <c r="AL895" s="281"/>
      <c r="AM895" s="281"/>
      <c r="AN895" s="281"/>
    </row>
    <row r="896" spans="2:40" ht="15.75" customHeight="1" x14ac:dyDescent="0.25">
      <c r="B896" s="281"/>
      <c r="C896" s="281"/>
      <c r="D896" s="281"/>
      <c r="E896" s="281"/>
      <c r="F896" s="281"/>
      <c r="G896" s="281"/>
      <c r="H896" s="281"/>
      <c r="I896" s="281"/>
      <c r="J896" s="281"/>
      <c r="K896" s="281"/>
      <c r="L896" s="276"/>
      <c r="M896" s="276"/>
      <c r="N896" s="276"/>
      <c r="O896" s="281"/>
      <c r="P896" s="283"/>
      <c r="Q896" s="281"/>
      <c r="R896" s="281"/>
      <c r="S896" s="281"/>
      <c r="T896" s="281"/>
      <c r="U896" s="281"/>
      <c r="V896" s="281"/>
      <c r="W896" s="281"/>
      <c r="X896" s="281"/>
      <c r="Y896" s="281"/>
      <c r="Z896" s="281"/>
      <c r="AA896" s="281"/>
      <c r="AB896" s="281"/>
      <c r="AC896" s="281"/>
      <c r="AD896" s="281"/>
      <c r="AE896" s="281"/>
      <c r="AF896" s="281"/>
      <c r="AG896" s="281"/>
      <c r="AH896" s="281"/>
      <c r="AI896" s="281"/>
      <c r="AJ896" s="281"/>
      <c r="AK896" s="281"/>
      <c r="AL896" s="281"/>
      <c r="AM896" s="281"/>
      <c r="AN896" s="281"/>
    </row>
    <row r="897" spans="2:40" ht="15.75" customHeight="1" x14ac:dyDescent="0.25">
      <c r="B897" s="281"/>
      <c r="C897" s="281"/>
      <c r="D897" s="281"/>
      <c r="E897" s="281"/>
      <c r="F897" s="281"/>
      <c r="G897" s="281"/>
      <c r="H897" s="281"/>
      <c r="I897" s="281"/>
      <c r="J897" s="281"/>
      <c r="K897" s="281"/>
      <c r="L897" s="276"/>
      <c r="M897" s="276"/>
      <c r="N897" s="276"/>
      <c r="O897" s="281"/>
      <c r="P897" s="283"/>
      <c r="Q897" s="281"/>
      <c r="R897" s="281"/>
      <c r="S897" s="281"/>
      <c r="T897" s="281"/>
      <c r="U897" s="281"/>
      <c r="V897" s="281"/>
      <c r="W897" s="281"/>
      <c r="X897" s="281"/>
      <c r="Y897" s="281"/>
      <c r="Z897" s="281"/>
      <c r="AA897" s="281"/>
      <c r="AB897" s="281"/>
      <c r="AC897" s="281"/>
      <c r="AD897" s="281"/>
      <c r="AE897" s="281"/>
      <c r="AF897" s="281"/>
      <c r="AG897" s="281"/>
      <c r="AH897" s="281"/>
      <c r="AI897" s="281"/>
      <c r="AJ897" s="281"/>
      <c r="AK897" s="281"/>
      <c r="AL897" s="281"/>
      <c r="AM897" s="281"/>
      <c r="AN897" s="281"/>
    </row>
    <row r="898" spans="2:40" ht="15.75" customHeight="1" x14ac:dyDescent="0.25">
      <c r="B898" s="281"/>
      <c r="C898" s="281"/>
      <c r="D898" s="281"/>
      <c r="E898" s="281"/>
      <c r="F898" s="281"/>
      <c r="G898" s="281"/>
      <c r="H898" s="281"/>
      <c r="I898" s="281"/>
      <c r="J898" s="281"/>
      <c r="K898" s="281"/>
      <c r="L898" s="276"/>
      <c r="M898" s="276"/>
      <c r="N898" s="276"/>
      <c r="O898" s="281"/>
      <c r="P898" s="283"/>
      <c r="Q898" s="281"/>
      <c r="R898" s="281"/>
      <c r="S898" s="281"/>
      <c r="T898" s="281"/>
      <c r="U898" s="281"/>
      <c r="V898" s="281"/>
      <c r="W898" s="281"/>
      <c r="X898" s="281"/>
      <c r="Y898" s="281"/>
      <c r="Z898" s="281"/>
      <c r="AA898" s="281"/>
      <c r="AB898" s="281"/>
      <c r="AC898" s="281"/>
      <c r="AD898" s="281"/>
      <c r="AE898" s="281"/>
      <c r="AF898" s="281"/>
      <c r="AG898" s="281"/>
      <c r="AH898" s="281"/>
      <c r="AI898" s="281"/>
      <c r="AJ898" s="281"/>
      <c r="AK898" s="281"/>
      <c r="AL898" s="281"/>
      <c r="AM898" s="281"/>
      <c r="AN898" s="281"/>
    </row>
    <row r="899" spans="2:40" ht="15.75" customHeight="1" x14ac:dyDescent="0.25">
      <c r="B899" s="281"/>
      <c r="C899" s="281"/>
      <c r="D899" s="281"/>
      <c r="E899" s="281"/>
      <c r="F899" s="281"/>
      <c r="G899" s="281"/>
      <c r="H899" s="281"/>
      <c r="I899" s="281"/>
      <c r="J899" s="281"/>
      <c r="K899" s="281"/>
      <c r="L899" s="276"/>
      <c r="M899" s="276"/>
      <c r="N899" s="276"/>
      <c r="O899" s="281"/>
      <c r="P899" s="283"/>
      <c r="Q899" s="281"/>
      <c r="R899" s="281"/>
      <c r="S899" s="281"/>
      <c r="T899" s="281"/>
      <c r="U899" s="281"/>
      <c r="V899" s="281"/>
      <c r="W899" s="281"/>
      <c r="X899" s="281"/>
      <c r="Y899" s="281"/>
      <c r="Z899" s="281"/>
      <c r="AA899" s="281"/>
      <c r="AB899" s="281"/>
      <c r="AC899" s="281"/>
      <c r="AD899" s="281"/>
      <c r="AE899" s="281"/>
      <c r="AF899" s="281"/>
      <c r="AG899" s="281"/>
      <c r="AH899" s="281"/>
      <c r="AI899" s="281"/>
      <c r="AJ899" s="281"/>
      <c r="AK899" s="281"/>
      <c r="AL899" s="281"/>
      <c r="AM899" s="281"/>
      <c r="AN899" s="281"/>
    </row>
    <row r="900" spans="2:40" ht="15.75" customHeight="1" x14ac:dyDescent="0.25">
      <c r="B900" s="281"/>
      <c r="C900" s="281"/>
      <c r="D900" s="281"/>
      <c r="E900" s="281"/>
      <c r="F900" s="281"/>
      <c r="G900" s="281"/>
      <c r="H900" s="281"/>
      <c r="I900" s="281"/>
      <c r="J900" s="281"/>
      <c r="K900" s="281"/>
      <c r="L900" s="276"/>
      <c r="M900" s="276"/>
      <c r="N900" s="276"/>
      <c r="O900" s="281"/>
      <c r="P900" s="283"/>
      <c r="Q900" s="281"/>
      <c r="R900" s="281"/>
      <c r="S900" s="281"/>
      <c r="T900" s="281"/>
      <c r="U900" s="281"/>
      <c r="V900" s="281"/>
      <c r="W900" s="281"/>
      <c r="X900" s="281"/>
      <c r="Y900" s="281"/>
      <c r="Z900" s="281"/>
      <c r="AA900" s="281"/>
      <c r="AB900" s="281"/>
      <c r="AC900" s="281"/>
      <c r="AD900" s="281"/>
      <c r="AE900" s="281"/>
      <c r="AF900" s="281"/>
      <c r="AG900" s="281"/>
      <c r="AH900" s="281"/>
      <c r="AI900" s="281"/>
      <c r="AJ900" s="281"/>
      <c r="AK900" s="281"/>
      <c r="AL900" s="281"/>
      <c r="AM900" s="281"/>
      <c r="AN900" s="281"/>
    </row>
    <row r="901" spans="2:40" ht="15.75" customHeight="1" x14ac:dyDescent="0.25">
      <c r="B901" s="281"/>
      <c r="C901" s="281"/>
      <c r="D901" s="281"/>
      <c r="E901" s="281"/>
      <c r="F901" s="281"/>
      <c r="G901" s="281"/>
      <c r="H901" s="281"/>
      <c r="I901" s="281"/>
      <c r="J901" s="281"/>
      <c r="K901" s="281"/>
      <c r="L901" s="276"/>
      <c r="M901" s="276"/>
      <c r="N901" s="276"/>
      <c r="O901" s="281"/>
      <c r="P901" s="283"/>
      <c r="Q901" s="281"/>
      <c r="R901" s="281"/>
      <c r="S901" s="281"/>
      <c r="T901" s="281"/>
      <c r="U901" s="281"/>
      <c r="V901" s="281"/>
      <c r="W901" s="281"/>
      <c r="X901" s="281"/>
      <c r="Y901" s="281"/>
      <c r="Z901" s="281"/>
      <c r="AA901" s="281"/>
      <c r="AB901" s="281"/>
      <c r="AC901" s="281"/>
      <c r="AD901" s="281"/>
      <c r="AE901" s="281"/>
      <c r="AF901" s="281"/>
      <c r="AG901" s="281"/>
      <c r="AH901" s="281"/>
      <c r="AI901" s="281"/>
      <c r="AJ901" s="281"/>
      <c r="AK901" s="281"/>
      <c r="AL901" s="281"/>
      <c r="AM901" s="281"/>
      <c r="AN901" s="281"/>
    </row>
    <row r="902" spans="2:40" ht="15.75" customHeight="1" x14ac:dyDescent="0.25">
      <c r="B902" s="281"/>
      <c r="C902" s="281"/>
      <c r="D902" s="281"/>
      <c r="E902" s="281"/>
      <c r="F902" s="281"/>
      <c r="G902" s="281"/>
      <c r="H902" s="281"/>
      <c r="I902" s="281"/>
      <c r="J902" s="281"/>
      <c r="K902" s="281"/>
      <c r="L902" s="276"/>
      <c r="M902" s="276"/>
      <c r="N902" s="276"/>
      <c r="O902" s="281"/>
      <c r="P902" s="283"/>
      <c r="Q902" s="281"/>
      <c r="R902" s="281"/>
      <c r="S902" s="281"/>
      <c r="T902" s="281"/>
      <c r="U902" s="281"/>
      <c r="V902" s="281"/>
      <c r="W902" s="281"/>
      <c r="X902" s="281"/>
      <c r="Y902" s="281"/>
      <c r="Z902" s="281"/>
      <c r="AA902" s="281"/>
      <c r="AB902" s="281"/>
      <c r="AC902" s="281"/>
      <c r="AD902" s="281"/>
      <c r="AE902" s="281"/>
      <c r="AF902" s="281"/>
      <c r="AG902" s="281"/>
      <c r="AH902" s="281"/>
      <c r="AI902" s="281"/>
      <c r="AJ902" s="281"/>
      <c r="AK902" s="281"/>
      <c r="AL902" s="281"/>
      <c r="AM902" s="281"/>
      <c r="AN902" s="281"/>
    </row>
    <row r="903" spans="2:40" ht="15.75" customHeight="1" x14ac:dyDescent="0.25">
      <c r="B903" s="281"/>
      <c r="C903" s="281"/>
      <c r="D903" s="281"/>
      <c r="E903" s="281"/>
      <c r="F903" s="281"/>
      <c r="G903" s="281"/>
      <c r="H903" s="281"/>
      <c r="I903" s="281"/>
      <c r="J903" s="281"/>
      <c r="K903" s="281"/>
      <c r="L903" s="276"/>
      <c r="M903" s="276"/>
      <c r="N903" s="276"/>
      <c r="O903" s="281"/>
      <c r="P903" s="283"/>
      <c r="Q903" s="281"/>
      <c r="R903" s="281"/>
      <c r="S903" s="281"/>
      <c r="T903" s="281"/>
      <c r="U903" s="281"/>
      <c r="V903" s="281"/>
      <c r="W903" s="281"/>
      <c r="X903" s="281"/>
      <c r="Y903" s="281"/>
      <c r="Z903" s="281"/>
      <c r="AA903" s="281"/>
      <c r="AB903" s="281"/>
      <c r="AC903" s="281"/>
      <c r="AD903" s="281"/>
      <c r="AE903" s="281"/>
      <c r="AF903" s="281"/>
      <c r="AG903" s="281"/>
      <c r="AH903" s="281"/>
      <c r="AI903" s="281"/>
      <c r="AJ903" s="281"/>
      <c r="AK903" s="281"/>
      <c r="AL903" s="281"/>
      <c r="AM903" s="281"/>
      <c r="AN903" s="281"/>
    </row>
    <row r="904" spans="2:40" ht="15.75" customHeight="1" x14ac:dyDescent="0.25">
      <c r="B904" s="281"/>
      <c r="C904" s="281"/>
      <c r="D904" s="281"/>
      <c r="E904" s="281"/>
      <c r="F904" s="281"/>
      <c r="G904" s="281"/>
      <c r="H904" s="281"/>
      <c r="I904" s="281"/>
      <c r="J904" s="281"/>
      <c r="K904" s="281"/>
      <c r="L904" s="276"/>
      <c r="M904" s="276"/>
      <c r="N904" s="276"/>
      <c r="O904" s="281"/>
      <c r="P904" s="283"/>
      <c r="Q904" s="281"/>
      <c r="R904" s="281"/>
      <c r="S904" s="281"/>
      <c r="T904" s="281"/>
      <c r="U904" s="281"/>
      <c r="V904" s="281"/>
      <c r="W904" s="281"/>
      <c r="X904" s="281"/>
      <c r="Y904" s="281"/>
      <c r="Z904" s="281"/>
      <c r="AA904" s="281"/>
      <c r="AB904" s="281"/>
      <c r="AC904" s="281"/>
      <c r="AD904" s="281"/>
      <c r="AE904" s="281"/>
      <c r="AF904" s="281"/>
      <c r="AG904" s="281"/>
      <c r="AH904" s="281"/>
      <c r="AI904" s="281"/>
      <c r="AJ904" s="281"/>
      <c r="AK904" s="281"/>
      <c r="AL904" s="281"/>
      <c r="AM904" s="281"/>
      <c r="AN904" s="281"/>
    </row>
    <row r="905" spans="2:40" ht="15.75" customHeight="1" x14ac:dyDescent="0.25">
      <c r="B905" s="281"/>
      <c r="C905" s="281"/>
      <c r="D905" s="281"/>
      <c r="E905" s="281"/>
      <c r="F905" s="281"/>
      <c r="G905" s="281"/>
      <c r="H905" s="281"/>
      <c r="I905" s="281"/>
      <c r="J905" s="281"/>
      <c r="K905" s="281"/>
      <c r="L905" s="276"/>
      <c r="M905" s="276"/>
      <c r="N905" s="276"/>
      <c r="O905" s="281"/>
      <c r="P905" s="283"/>
      <c r="Q905" s="281"/>
      <c r="R905" s="281"/>
      <c r="S905" s="281"/>
      <c r="T905" s="281"/>
      <c r="U905" s="281"/>
      <c r="V905" s="281"/>
      <c r="W905" s="281"/>
      <c r="X905" s="281"/>
      <c r="Y905" s="281"/>
      <c r="Z905" s="281"/>
      <c r="AA905" s="281"/>
      <c r="AB905" s="281"/>
      <c r="AC905" s="281"/>
      <c r="AD905" s="281"/>
      <c r="AE905" s="281"/>
      <c r="AF905" s="281"/>
      <c r="AG905" s="281"/>
      <c r="AH905" s="281"/>
      <c r="AI905" s="281"/>
      <c r="AJ905" s="281"/>
      <c r="AK905" s="281"/>
      <c r="AL905" s="281"/>
      <c r="AM905" s="281"/>
      <c r="AN905" s="281"/>
    </row>
    <row r="906" spans="2:40" ht="15.75" customHeight="1" x14ac:dyDescent="0.25">
      <c r="B906" s="281"/>
      <c r="C906" s="281"/>
      <c r="D906" s="281"/>
      <c r="E906" s="281"/>
      <c r="F906" s="281"/>
      <c r="G906" s="281"/>
      <c r="H906" s="281"/>
      <c r="I906" s="281"/>
      <c r="J906" s="281"/>
      <c r="K906" s="281"/>
      <c r="L906" s="276"/>
      <c r="M906" s="276"/>
      <c r="N906" s="276"/>
      <c r="O906" s="281"/>
      <c r="P906" s="283"/>
      <c r="Q906" s="281"/>
      <c r="R906" s="281"/>
      <c r="S906" s="281"/>
      <c r="T906" s="281"/>
      <c r="U906" s="281"/>
      <c r="V906" s="281"/>
      <c r="W906" s="281"/>
      <c r="X906" s="281"/>
      <c r="Y906" s="281"/>
      <c r="Z906" s="281"/>
      <c r="AA906" s="281"/>
      <c r="AB906" s="281"/>
      <c r="AC906" s="281"/>
      <c r="AD906" s="281"/>
      <c r="AE906" s="281"/>
      <c r="AF906" s="281"/>
      <c r="AG906" s="281"/>
      <c r="AH906" s="281"/>
      <c r="AI906" s="281"/>
      <c r="AJ906" s="281"/>
      <c r="AK906" s="281"/>
      <c r="AL906" s="281"/>
      <c r="AM906" s="281"/>
      <c r="AN906" s="281"/>
    </row>
    <row r="907" spans="2:40" ht="15.75" customHeight="1" x14ac:dyDescent="0.25">
      <c r="B907" s="281"/>
      <c r="C907" s="281"/>
      <c r="D907" s="281"/>
      <c r="E907" s="281"/>
      <c r="F907" s="281"/>
      <c r="G907" s="281"/>
      <c r="H907" s="281"/>
      <c r="I907" s="281"/>
      <c r="J907" s="281"/>
      <c r="K907" s="281"/>
      <c r="L907" s="276"/>
      <c r="M907" s="276"/>
      <c r="N907" s="276"/>
      <c r="O907" s="281"/>
      <c r="P907" s="283"/>
      <c r="Q907" s="281"/>
      <c r="R907" s="281"/>
      <c r="S907" s="281"/>
      <c r="T907" s="281"/>
      <c r="U907" s="281"/>
      <c r="V907" s="281"/>
      <c r="W907" s="281"/>
      <c r="X907" s="281"/>
      <c r="Y907" s="281"/>
      <c r="Z907" s="281"/>
      <c r="AA907" s="281"/>
      <c r="AB907" s="281"/>
      <c r="AC907" s="281"/>
      <c r="AD907" s="281"/>
      <c r="AE907" s="281"/>
      <c r="AF907" s="281"/>
      <c r="AG907" s="281"/>
      <c r="AH907" s="281"/>
      <c r="AI907" s="281"/>
      <c r="AJ907" s="281"/>
      <c r="AK907" s="281"/>
      <c r="AL907" s="281"/>
      <c r="AM907" s="281"/>
      <c r="AN907" s="281"/>
    </row>
    <row r="908" spans="2:40" ht="15.75" customHeight="1" x14ac:dyDescent="0.25">
      <c r="B908" s="281"/>
      <c r="C908" s="281"/>
      <c r="D908" s="281"/>
      <c r="E908" s="281"/>
      <c r="F908" s="281"/>
      <c r="G908" s="281"/>
      <c r="H908" s="281"/>
      <c r="I908" s="281"/>
      <c r="J908" s="281"/>
      <c r="K908" s="281"/>
      <c r="L908" s="276"/>
      <c r="M908" s="276"/>
      <c r="N908" s="276"/>
      <c r="O908" s="281"/>
      <c r="P908" s="283"/>
      <c r="Q908" s="281"/>
      <c r="R908" s="281"/>
      <c r="S908" s="281"/>
      <c r="T908" s="281"/>
      <c r="U908" s="281"/>
      <c r="V908" s="281"/>
      <c r="W908" s="281"/>
      <c r="X908" s="281"/>
      <c r="Y908" s="281"/>
      <c r="Z908" s="281"/>
      <c r="AA908" s="281"/>
      <c r="AB908" s="281"/>
      <c r="AC908" s="281"/>
      <c r="AD908" s="281"/>
      <c r="AE908" s="281"/>
      <c r="AF908" s="281"/>
      <c r="AG908" s="281"/>
      <c r="AH908" s="281"/>
      <c r="AI908" s="281"/>
      <c r="AJ908" s="281"/>
      <c r="AK908" s="281"/>
      <c r="AL908" s="281"/>
      <c r="AM908" s="281"/>
      <c r="AN908" s="281"/>
    </row>
    <row r="909" spans="2:40" ht="15.75" customHeight="1" x14ac:dyDescent="0.25">
      <c r="B909" s="281"/>
      <c r="C909" s="281"/>
      <c r="D909" s="281"/>
      <c r="E909" s="281"/>
      <c r="F909" s="281"/>
      <c r="G909" s="281"/>
      <c r="H909" s="281"/>
      <c r="I909" s="281"/>
      <c r="J909" s="281"/>
      <c r="K909" s="281"/>
      <c r="L909" s="276"/>
      <c r="M909" s="276"/>
      <c r="N909" s="276"/>
      <c r="O909" s="281"/>
      <c r="P909" s="283"/>
      <c r="Q909" s="281"/>
      <c r="R909" s="281"/>
      <c r="S909" s="281"/>
      <c r="T909" s="281"/>
      <c r="U909" s="281"/>
      <c r="V909" s="281"/>
      <c r="W909" s="281"/>
      <c r="X909" s="281"/>
      <c r="Y909" s="281"/>
      <c r="Z909" s="281"/>
      <c r="AA909" s="281"/>
      <c r="AB909" s="281"/>
      <c r="AC909" s="281"/>
      <c r="AD909" s="281"/>
      <c r="AE909" s="281"/>
      <c r="AF909" s="281"/>
      <c r="AG909" s="281"/>
      <c r="AH909" s="281"/>
      <c r="AI909" s="281"/>
      <c r="AJ909" s="281"/>
      <c r="AK909" s="281"/>
      <c r="AL909" s="281"/>
      <c r="AM909" s="281"/>
      <c r="AN909" s="281"/>
    </row>
    <row r="910" spans="2:40" ht="15.75" customHeight="1" x14ac:dyDescent="0.25">
      <c r="B910" s="281"/>
      <c r="C910" s="281"/>
      <c r="D910" s="281"/>
      <c r="E910" s="281"/>
      <c r="F910" s="281"/>
      <c r="G910" s="281"/>
      <c r="H910" s="281"/>
      <c r="I910" s="281"/>
      <c r="J910" s="281"/>
      <c r="K910" s="281"/>
      <c r="L910" s="276"/>
      <c r="M910" s="276"/>
      <c r="N910" s="276"/>
      <c r="O910" s="281"/>
      <c r="P910" s="283"/>
      <c r="Q910" s="281"/>
      <c r="R910" s="281"/>
      <c r="S910" s="281"/>
      <c r="T910" s="281"/>
      <c r="U910" s="281"/>
      <c r="V910" s="281"/>
      <c r="W910" s="281"/>
      <c r="X910" s="281"/>
      <c r="Y910" s="281"/>
      <c r="Z910" s="281"/>
      <c r="AA910" s="281"/>
      <c r="AB910" s="281"/>
      <c r="AC910" s="281"/>
      <c r="AD910" s="281"/>
      <c r="AE910" s="281"/>
      <c r="AF910" s="281"/>
      <c r="AG910" s="281"/>
      <c r="AH910" s="281"/>
      <c r="AI910" s="281"/>
      <c r="AJ910" s="281"/>
      <c r="AK910" s="281"/>
      <c r="AL910" s="281"/>
      <c r="AM910" s="281"/>
      <c r="AN910" s="281"/>
    </row>
    <row r="911" spans="2:40" ht="15.75" customHeight="1" x14ac:dyDescent="0.25">
      <c r="B911" s="281"/>
      <c r="C911" s="281"/>
      <c r="D911" s="281"/>
      <c r="E911" s="281"/>
      <c r="F911" s="281"/>
      <c r="G911" s="281"/>
      <c r="H911" s="281"/>
      <c r="I911" s="281"/>
      <c r="J911" s="281"/>
      <c r="K911" s="281"/>
      <c r="L911" s="276"/>
      <c r="M911" s="276"/>
      <c r="N911" s="276"/>
      <c r="O911" s="281"/>
      <c r="P911" s="283"/>
      <c r="Q911" s="281"/>
      <c r="R911" s="281"/>
      <c r="S911" s="281"/>
      <c r="T911" s="281"/>
      <c r="U911" s="281"/>
      <c r="V911" s="281"/>
      <c r="W911" s="281"/>
      <c r="X911" s="281"/>
      <c r="Y911" s="281"/>
      <c r="Z911" s="281"/>
      <c r="AA911" s="281"/>
      <c r="AB911" s="281"/>
      <c r="AC911" s="281"/>
      <c r="AD911" s="281"/>
      <c r="AE911" s="281"/>
      <c r="AF911" s="281"/>
      <c r="AG911" s="281"/>
      <c r="AH911" s="281"/>
      <c r="AI911" s="281"/>
      <c r="AJ911" s="281"/>
      <c r="AK911" s="281"/>
      <c r="AL911" s="281"/>
      <c r="AM911" s="281"/>
      <c r="AN911" s="281"/>
    </row>
    <row r="912" spans="2:40" ht="15.75" customHeight="1" x14ac:dyDescent="0.25">
      <c r="B912" s="281"/>
      <c r="C912" s="281"/>
      <c r="D912" s="281"/>
      <c r="E912" s="281"/>
      <c r="F912" s="281"/>
      <c r="G912" s="281"/>
      <c r="H912" s="281"/>
      <c r="I912" s="281"/>
      <c r="J912" s="281"/>
      <c r="K912" s="281"/>
      <c r="L912" s="276"/>
      <c r="M912" s="276"/>
      <c r="N912" s="276"/>
      <c r="O912" s="281"/>
      <c r="P912" s="283"/>
      <c r="Q912" s="281"/>
      <c r="R912" s="281"/>
      <c r="S912" s="281"/>
      <c r="T912" s="281"/>
      <c r="U912" s="281"/>
      <c r="V912" s="281"/>
      <c r="W912" s="281"/>
      <c r="X912" s="281"/>
      <c r="Y912" s="281"/>
      <c r="Z912" s="281"/>
      <c r="AA912" s="281"/>
      <c r="AB912" s="281"/>
      <c r="AC912" s="281"/>
      <c r="AD912" s="281"/>
      <c r="AE912" s="281"/>
      <c r="AF912" s="281"/>
      <c r="AG912" s="281"/>
      <c r="AH912" s="281"/>
      <c r="AI912" s="281"/>
      <c r="AJ912" s="281"/>
      <c r="AK912" s="281"/>
      <c r="AL912" s="281"/>
      <c r="AM912" s="281"/>
      <c r="AN912" s="281"/>
    </row>
    <row r="913" spans="2:40" ht="15.75" customHeight="1" x14ac:dyDescent="0.25">
      <c r="B913" s="281"/>
      <c r="C913" s="281"/>
      <c r="D913" s="281"/>
      <c r="E913" s="281"/>
      <c r="F913" s="281"/>
      <c r="G913" s="281"/>
      <c r="H913" s="281"/>
      <c r="I913" s="281"/>
      <c r="J913" s="281"/>
      <c r="K913" s="281"/>
      <c r="L913" s="276"/>
      <c r="M913" s="276"/>
      <c r="N913" s="276"/>
      <c r="O913" s="281"/>
      <c r="P913" s="283"/>
      <c r="Q913" s="281"/>
      <c r="R913" s="281"/>
      <c r="S913" s="281"/>
      <c r="T913" s="281"/>
      <c r="U913" s="281"/>
      <c r="V913" s="281"/>
      <c r="W913" s="281"/>
      <c r="X913" s="281"/>
      <c r="Y913" s="281"/>
      <c r="Z913" s="281"/>
      <c r="AA913" s="281"/>
      <c r="AB913" s="281"/>
      <c r="AC913" s="281"/>
      <c r="AD913" s="281"/>
      <c r="AE913" s="281"/>
      <c r="AF913" s="281"/>
      <c r="AG913" s="281"/>
      <c r="AH913" s="281"/>
      <c r="AI913" s="281"/>
      <c r="AJ913" s="281"/>
      <c r="AK913" s="281"/>
      <c r="AL913" s="281"/>
      <c r="AM913" s="281"/>
      <c r="AN913" s="281"/>
    </row>
    <row r="914" spans="2:40" ht="15.75" customHeight="1" x14ac:dyDescent="0.25">
      <c r="B914" s="281"/>
      <c r="C914" s="281"/>
      <c r="D914" s="281"/>
      <c r="E914" s="281"/>
      <c r="F914" s="281"/>
      <c r="G914" s="281"/>
      <c r="H914" s="281"/>
      <c r="I914" s="281"/>
      <c r="J914" s="281"/>
      <c r="K914" s="281"/>
      <c r="L914" s="276"/>
      <c r="M914" s="276"/>
      <c r="N914" s="276"/>
      <c r="O914" s="281"/>
      <c r="P914" s="283"/>
      <c r="Q914" s="281"/>
      <c r="R914" s="281"/>
      <c r="S914" s="281"/>
      <c r="T914" s="281"/>
      <c r="U914" s="281"/>
      <c r="V914" s="281"/>
      <c r="W914" s="281"/>
      <c r="X914" s="281"/>
      <c r="Y914" s="281"/>
      <c r="Z914" s="281"/>
      <c r="AA914" s="281"/>
      <c r="AB914" s="281"/>
      <c r="AC914" s="281"/>
      <c r="AD914" s="281"/>
      <c r="AE914" s="281"/>
      <c r="AF914" s="281"/>
      <c r="AG914" s="281"/>
      <c r="AH914" s="281"/>
      <c r="AI914" s="281"/>
      <c r="AJ914" s="281"/>
      <c r="AK914" s="281"/>
      <c r="AL914" s="281"/>
      <c r="AM914" s="281"/>
      <c r="AN914" s="281"/>
    </row>
    <row r="915" spans="2:40" ht="15.75" customHeight="1" x14ac:dyDescent="0.25">
      <c r="B915" s="281"/>
      <c r="C915" s="281"/>
      <c r="D915" s="281"/>
      <c r="E915" s="281"/>
      <c r="F915" s="281"/>
      <c r="G915" s="281"/>
      <c r="H915" s="281"/>
      <c r="I915" s="281"/>
      <c r="J915" s="281"/>
      <c r="K915" s="281"/>
      <c r="L915" s="276"/>
      <c r="M915" s="276"/>
      <c r="N915" s="276"/>
      <c r="O915" s="281"/>
      <c r="P915" s="283"/>
      <c r="Q915" s="281"/>
      <c r="R915" s="281"/>
      <c r="S915" s="281"/>
      <c r="T915" s="281"/>
      <c r="U915" s="281"/>
      <c r="V915" s="281"/>
      <c r="W915" s="281"/>
      <c r="X915" s="281"/>
      <c r="Y915" s="281"/>
      <c r="Z915" s="281"/>
      <c r="AA915" s="281"/>
      <c r="AB915" s="281"/>
      <c r="AC915" s="281"/>
      <c r="AD915" s="281"/>
      <c r="AE915" s="281"/>
      <c r="AF915" s="281"/>
      <c r="AG915" s="281"/>
      <c r="AH915" s="281"/>
      <c r="AI915" s="281"/>
      <c r="AJ915" s="281"/>
      <c r="AK915" s="281"/>
      <c r="AL915" s="281"/>
      <c r="AM915" s="281"/>
      <c r="AN915" s="281"/>
    </row>
    <row r="916" spans="2:40" ht="15.75" customHeight="1" x14ac:dyDescent="0.25">
      <c r="B916" s="281"/>
      <c r="C916" s="281"/>
      <c r="D916" s="281"/>
      <c r="E916" s="281"/>
      <c r="F916" s="281"/>
      <c r="G916" s="281"/>
      <c r="H916" s="281"/>
      <c r="I916" s="281"/>
      <c r="J916" s="281"/>
      <c r="K916" s="281"/>
      <c r="L916" s="276"/>
      <c r="M916" s="276"/>
      <c r="N916" s="276"/>
      <c r="O916" s="281"/>
      <c r="P916" s="283"/>
      <c r="Q916" s="281"/>
      <c r="R916" s="281"/>
      <c r="S916" s="281"/>
      <c r="T916" s="281"/>
      <c r="U916" s="281"/>
      <c r="V916" s="281"/>
      <c r="W916" s="281"/>
      <c r="X916" s="281"/>
      <c r="Y916" s="281"/>
      <c r="Z916" s="281"/>
      <c r="AA916" s="281"/>
      <c r="AB916" s="281"/>
      <c r="AC916" s="281"/>
      <c r="AD916" s="281"/>
      <c r="AE916" s="281"/>
      <c r="AF916" s="281"/>
      <c r="AG916" s="281"/>
      <c r="AH916" s="281"/>
      <c r="AI916" s="281"/>
      <c r="AJ916" s="281"/>
      <c r="AK916" s="281"/>
      <c r="AL916" s="281"/>
      <c r="AM916" s="281"/>
      <c r="AN916" s="281"/>
    </row>
    <row r="917" spans="2:40" ht="15.75" customHeight="1" x14ac:dyDescent="0.25">
      <c r="B917" s="281"/>
      <c r="C917" s="281"/>
      <c r="D917" s="281"/>
      <c r="E917" s="281"/>
      <c r="F917" s="281"/>
      <c r="G917" s="281"/>
      <c r="H917" s="281"/>
      <c r="I917" s="281"/>
      <c r="J917" s="281"/>
      <c r="K917" s="281"/>
      <c r="L917" s="276"/>
      <c r="M917" s="276"/>
      <c r="N917" s="276"/>
      <c r="O917" s="281"/>
      <c r="P917" s="283"/>
      <c r="Q917" s="281"/>
      <c r="R917" s="281"/>
      <c r="S917" s="281"/>
      <c r="T917" s="281"/>
      <c r="U917" s="281"/>
      <c r="V917" s="281"/>
      <c r="W917" s="281"/>
      <c r="X917" s="281"/>
      <c r="Y917" s="281"/>
      <c r="Z917" s="281"/>
      <c r="AA917" s="281"/>
      <c r="AB917" s="281"/>
      <c r="AC917" s="281"/>
      <c r="AD917" s="281"/>
      <c r="AE917" s="281"/>
      <c r="AF917" s="281"/>
      <c r="AG917" s="281"/>
      <c r="AH917" s="281"/>
      <c r="AI917" s="281"/>
      <c r="AJ917" s="281"/>
      <c r="AK917" s="281"/>
      <c r="AL917" s="281"/>
      <c r="AM917" s="281"/>
      <c r="AN917" s="281"/>
    </row>
    <row r="918" spans="2:40" ht="15.75" customHeight="1" x14ac:dyDescent="0.25">
      <c r="B918" s="281"/>
      <c r="C918" s="281"/>
      <c r="D918" s="281"/>
      <c r="E918" s="281"/>
      <c r="F918" s="281"/>
      <c r="G918" s="281"/>
      <c r="H918" s="281"/>
      <c r="I918" s="281"/>
      <c r="J918" s="281"/>
      <c r="K918" s="281"/>
      <c r="L918" s="276"/>
      <c r="M918" s="276"/>
      <c r="N918" s="276"/>
      <c r="O918" s="281"/>
      <c r="P918" s="283"/>
      <c r="Q918" s="281"/>
      <c r="R918" s="281"/>
      <c r="S918" s="281"/>
      <c r="T918" s="281"/>
      <c r="U918" s="281"/>
      <c r="V918" s="281"/>
      <c r="W918" s="281"/>
      <c r="X918" s="281"/>
      <c r="Y918" s="281"/>
      <c r="Z918" s="281"/>
      <c r="AA918" s="281"/>
      <c r="AB918" s="281"/>
      <c r="AC918" s="281"/>
      <c r="AD918" s="281"/>
      <c r="AE918" s="281"/>
      <c r="AF918" s="281"/>
      <c r="AG918" s="281"/>
      <c r="AH918" s="281"/>
      <c r="AI918" s="281"/>
      <c r="AJ918" s="281"/>
      <c r="AK918" s="281"/>
      <c r="AL918" s="281"/>
      <c r="AM918" s="281"/>
      <c r="AN918" s="281"/>
    </row>
    <row r="919" spans="2:40" ht="15.75" customHeight="1" x14ac:dyDescent="0.25">
      <c r="B919" s="281"/>
      <c r="C919" s="281"/>
      <c r="D919" s="281"/>
      <c r="E919" s="281"/>
      <c r="F919" s="281"/>
      <c r="G919" s="281"/>
      <c r="H919" s="281"/>
      <c r="I919" s="281"/>
      <c r="J919" s="281"/>
      <c r="K919" s="281"/>
      <c r="L919" s="276"/>
      <c r="M919" s="276"/>
      <c r="N919" s="276"/>
      <c r="O919" s="281"/>
      <c r="P919" s="283"/>
      <c r="Q919" s="281"/>
      <c r="R919" s="281"/>
      <c r="S919" s="281"/>
      <c r="T919" s="281"/>
      <c r="U919" s="281"/>
      <c r="V919" s="281"/>
      <c r="W919" s="281"/>
      <c r="X919" s="281"/>
      <c r="Y919" s="281"/>
      <c r="Z919" s="281"/>
      <c r="AA919" s="281"/>
      <c r="AB919" s="281"/>
      <c r="AC919" s="281"/>
      <c r="AD919" s="281"/>
      <c r="AE919" s="281"/>
      <c r="AF919" s="281"/>
      <c r="AG919" s="281"/>
      <c r="AH919" s="281"/>
      <c r="AI919" s="281"/>
      <c r="AJ919" s="281"/>
      <c r="AK919" s="281"/>
      <c r="AL919" s="281"/>
      <c r="AM919" s="281"/>
      <c r="AN919" s="281"/>
    </row>
    <row r="920" spans="2:40" ht="15.75" customHeight="1" x14ac:dyDescent="0.25">
      <c r="B920" s="281"/>
      <c r="C920" s="281"/>
      <c r="D920" s="281"/>
      <c r="E920" s="281"/>
      <c r="F920" s="281"/>
      <c r="G920" s="281"/>
      <c r="H920" s="281"/>
      <c r="I920" s="281"/>
      <c r="J920" s="281"/>
      <c r="K920" s="281"/>
      <c r="L920" s="276"/>
      <c r="M920" s="276"/>
      <c r="N920" s="276"/>
      <c r="O920" s="281"/>
      <c r="P920" s="283"/>
      <c r="Q920" s="281"/>
      <c r="R920" s="281"/>
      <c r="S920" s="281"/>
      <c r="T920" s="281"/>
      <c r="U920" s="281"/>
      <c r="V920" s="281"/>
      <c r="W920" s="281"/>
      <c r="X920" s="281"/>
      <c r="Y920" s="281"/>
      <c r="Z920" s="281"/>
      <c r="AA920" s="281"/>
      <c r="AB920" s="281"/>
      <c r="AC920" s="281"/>
      <c r="AD920" s="281"/>
      <c r="AE920" s="281"/>
      <c r="AF920" s="281"/>
      <c r="AG920" s="281"/>
      <c r="AH920" s="281"/>
      <c r="AI920" s="281"/>
      <c r="AJ920" s="281"/>
      <c r="AK920" s="281"/>
      <c r="AL920" s="281"/>
      <c r="AM920" s="281"/>
      <c r="AN920" s="281"/>
    </row>
    <row r="921" spans="2:40" ht="15.75" customHeight="1" x14ac:dyDescent="0.25">
      <c r="B921" s="281"/>
      <c r="C921" s="281"/>
      <c r="D921" s="281"/>
      <c r="E921" s="281"/>
      <c r="F921" s="281"/>
      <c r="G921" s="281"/>
      <c r="H921" s="281"/>
      <c r="I921" s="281"/>
      <c r="J921" s="281"/>
      <c r="K921" s="281"/>
      <c r="L921" s="276"/>
      <c r="M921" s="276"/>
      <c r="N921" s="276"/>
      <c r="O921" s="281"/>
      <c r="P921" s="283"/>
      <c r="Q921" s="281"/>
      <c r="R921" s="281"/>
      <c r="S921" s="281"/>
      <c r="T921" s="281"/>
      <c r="U921" s="281"/>
      <c r="V921" s="281"/>
      <c r="W921" s="281"/>
      <c r="X921" s="281"/>
      <c r="Y921" s="281"/>
      <c r="Z921" s="281"/>
      <c r="AA921" s="281"/>
      <c r="AB921" s="281"/>
      <c r="AC921" s="281"/>
      <c r="AD921" s="281"/>
      <c r="AE921" s="281"/>
      <c r="AF921" s="281"/>
      <c r="AG921" s="281"/>
      <c r="AH921" s="281"/>
      <c r="AI921" s="281"/>
      <c r="AJ921" s="281"/>
      <c r="AK921" s="281"/>
      <c r="AL921" s="281"/>
      <c r="AM921" s="281"/>
      <c r="AN921" s="281"/>
    </row>
    <row r="922" spans="2:40" ht="15.75" customHeight="1" x14ac:dyDescent="0.25">
      <c r="B922" s="281"/>
      <c r="C922" s="281"/>
      <c r="D922" s="281"/>
      <c r="E922" s="281"/>
      <c r="F922" s="281"/>
      <c r="G922" s="281"/>
      <c r="H922" s="281"/>
      <c r="I922" s="281"/>
      <c r="J922" s="281"/>
      <c r="K922" s="281"/>
      <c r="L922" s="276"/>
      <c r="M922" s="276"/>
      <c r="N922" s="276"/>
      <c r="O922" s="281"/>
      <c r="P922" s="283"/>
      <c r="Q922" s="281"/>
      <c r="R922" s="281"/>
      <c r="S922" s="281"/>
      <c r="T922" s="281"/>
      <c r="U922" s="281"/>
      <c r="V922" s="281"/>
      <c r="W922" s="281"/>
      <c r="X922" s="281"/>
      <c r="Y922" s="281"/>
      <c r="Z922" s="281"/>
      <c r="AA922" s="281"/>
      <c r="AB922" s="281"/>
      <c r="AC922" s="281"/>
      <c r="AD922" s="281"/>
      <c r="AE922" s="281"/>
      <c r="AF922" s="281"/>
      <c r="AG922" s="281"/>
      <c r="AH922" s="281"/>
      <c r="AI922" s="281"/>
      <c r="AJ922" s="281"/>
      <c r="AK922" s="281"/>
      <c r="AL922" s="281"/>
      <c r="AM922" s="281"/>
      <c r="AN922" s="281"/>
    </row>
    <row r="923" spans="2:40" ht="15.75" customHeight="1" x14ac:dyDescent="0.25">
      <c r="B923" s="281"/>
      <c r="C923" s="281"/>
      <c r="D923" s="281"/>
      <c r="E923" s="281"/>
      <c r="F923" s="281"/>
      <c r="G923" s="281"/>
      <c r="H923" s="281"/>
      <c r="I923" s="281"/>
      <c r="J923" s="281"/>
      <c r="K923" s="281"/>
      <c r="L923" s="276"/>
      <c r="M923" s="276"/>
      <c r="N923" s="276"/>
      <c r="O923" s="281"/>
      <c r="P923" s="283"/>
      <c r="Q923" s="281"/>
      <c r="R923" s="281"/>
      <c r="S923" s="281"/>
      <c r="T923" s="281"/>
      <c r="U923" s="281"/>
      <c r="V923" s="281"/>
      <c r="W923" s="281"/>
      <c r="X923" s="281"/>
      <c r="Y923" s="281"/>
      <c r="Z923" s="281"/>
      <c r="AA923" s="281"/>
      <c r="AB923" s="281"/>
      <c r="AC923" s="281"/>
      <c r="AD923" s="281"/>
      <c r="AE923" s="281"/>
      <c r="AF923" s="281"/>
      <c r="AG923" s="281"/>
      <c r="AH923" s="281"/>
      <c r="AI923" s="281"/>
      <c r="AJ923" s="281"/>
      <c r="AK923" s="281"/>
      <c r="AL923" s="281"/>
      <c r="AM923" s="281"/>
      <c r="AN923" s="281"/>
    </row>
    <row r="924" spans="2:40" ht="15.75" customHeight="1" x14ac:dyDescent="0.25">
      <c r="B924" s="281"/>
      <c r="C924" s="281"/>
      <c r="D924" s="281"/>
      <c r="E924" s="281"/>
      <c r="F924" s="281"/>
      <c r="G924" s="281"/>
      <c r="H924" s="281"/>
      <c r="I924" s="281"/>
      <c r="J924" s="281"/>
      <c r="K924" s="281"/>
      <c r="L924" s="276"/>
      <c r="M924" s="276"/>
      <c r="N924" s="276"/>
      <c r="O924" s="281"/>
      <c r="P924" s="283"/>
      <c r="Q924" s="281"/>
      <c r="R924" s="281"/>
      <c r="S924" s="281"/>
      <c r="T924" s="281"/>
      <c r="U924" s="281"/>
      <c r="V924" s="281"/>
      <c r="W924" s="281"/>
      <c r="X924" s="281"/>
      <c r="Y924" s="281"/>
      <c r="Z924" s="281"/>
      <c r="AA924" s="281"/>
      <c r="AB924" s="281"/>
      <c r="AC924" s="281"/>
      <c r="AD924" s="281"/>
      <c r="AE924" s="281"/>
      <c r="AF924" s="281"/>
      <c r="AG924" s="281"/>
      <c r="AH924" s="281"/>
      <c r="AI924" s="281"/>
      <c r="AJ924" s="281"/>
      <c r="AK924" s="281"/>
      <c r="AL924" s="281"/>
      <c r="AM924" s="281"/>
      <c r="AN924" s="281"/>
    </row>
    <row r="925" spans="2:40" ht="15.75" customHeight="1" x14ac:dyDescent="0.25">
      <c r="B925" s="281"/>
      <c r="C925" s="281"/>
      <c r="D925" s="281"/>
      <c r="E925" s="281"/>
      <c r="F925" s="281"/>
      <c r="G925" s="281"/>
      <c r="H925" s="281"/>
      <c r="I925" s="281"/>
      <c r="J925" s="281"/>
      <c r="K925" s="281"/>
      <c r="L925" s="276"/>
      <c r="M925" s="276"/>
      <c r="N925" s="276"/>
      <c r="O925" s="281"/>
      <c r="P925" s="283"/>
      <c r="Q925" s="281"/>
      <c r="R925" s="281"/>
      <c r="S925" s="281"/>
      <c r="T925" s="281"/>
      <c r="U925" s="281"/>
      <c r="V925" s="281"/>
      <c r="W925" s="281"/>
      <c r="X925" s="281"/>
      <c r="Y925" s="281"/>
      <c r="Z925" s="281"/>
      <c r="AA925" s="281"/>
      <c r="AB925" s="281"/>
      <c r="AC925" s="281"/>
      <c r="AD925" s="281"/>
      <c r="AE925" s="281"/>
      <c r="AF925" s="281"/>
      <c r="AG925" s="281"/>
      <c r="AH925" s="281"/>
      <c r="AI925" s="281"/>
      <c r="AJ925" s="281"/>
      <c r="AK925" s="281"/>
      <c r="AL925" s="281"/>
      <c r="AM925" s="281"/>
      <c r="AN925" s="281"/>
    </row>
    <row r="926" spans="2:40" ht="15.75" customHeight="1" x14ac:dyDescent="0.25">
      <c r="B926" s="281"/>
      <c r="C926" s="281"/>
      <c r="D926" s="281"/>
      <c r="E926" s="281"/>
      <c r="F926" s="281"/>
      <c r="G926" s="281"/>
      <c r="H926" s="281"/>
      <c r="I926" s="281"/>
      <c r="J926" s="281"/>
      <c r="K926" s="281"/>
      <c r="L926" s="276"/>
      <c r="M926" s="276"/>
      <c r="N926" s="276"/>
      <c r="O926" s="281"/>
      <c r="P926" s="283"/>
      <c r="Q926" s="281"/>
      <c r="R926" s="281"/>
      <c r="S926" s="281"/>
      <c r="T926" s="281"/>
      <c r="U926" s="281"/>
      <c r="V926" s="281"/>
      <c r="W926" s="281"/>
      <c r="X926" s="281"/>
      <c r="Y926" s="281"/>
      <c r="Z926" s="281"/>
      <c r="AA926" s="281"/>
      <c r="AB926" s="281"/>
      <c r="AC926" s="281"/>
      <c r="AD926" s="281"/>
      <c r="AE926" s="281"/>
      <c r="AF926" s="281"/>
      <c r="AG926" s="281"/>
      <c r="AH926" s="281"/>
      <c r="AI926" s="281"/>
      <c r="AJ926" s="281"/>
      <c r="AK926" s="281"/>
      <c r="AL926" s="281"/>
      <c r="AM926" s="281"/>
      <c r="AN926" s="281"/>
    </row>
    <row r="927" spans="2:40" ht="15.75" customHeight="1" x14ac:dyDescent="0.25">
      <c r="B927" s="281"/>
      <c r="C927" s="281"/>
      <c r="D927" s="281"/>
      <c r="E927" s="281"/>
      <c r="F927" s="281"/>
      <c r="G927" s="281"/>
      <c r="H927" s="281"/>
      <c r="I927" s="281"/>
      <c r="J927" s="281"/>
      <c r="K927" s="281"/>
      <c r="L927" s="276"/>
      <c r="M927" s="276"/>
      <c r="N927" s="276"/>
      <c r="O927" s="281"/>
      <c r="P927" s="283"/>
      <c r="Q927" s="281"/>
      <c r="R927" s="281"/>
      <c r="S927" s="281"/>
      <c r="T927" s="281"/>
      <c r="U927" s="281"/>
      <c r="V927" s="281"/>
      <c r="W927" s="281"/>
      <c r="X927" s="281"/>
      <c r="Y927" s="281"/>
      <c r="Z927" s="281"/>
      <c r="AA927" s="281"/>
      <c r="AB927" s="281"/>
      <c r="AC927" s="281"/>
      <c r="AD927" s="281"/>
      <c r="AE927" s="281"/>
      <c r="AF927" s="281"/>
      <c r="AG927" s="281"/>
      <c r="AH927" s="281"/>
      <c r="AI927" s="281"/>
      <c r="AJ927" s="281"/>
      <c r="AK927" s="281"/>
      <c r="AL927" s="281"/>
      <c r="AM927" s="281"/>
      <c r="AN927" s="281"/>
    </row>
    <row r="928" spans="2:40" ht="15.75" customHeight="1" x14ac:dyDescent="0.25">
      <c r="B928" s="281"/>
      <c r="C928" s="281"/>
      <c r="D928" s="281"/>
      <c r="E928" s="281"/>
      <c r="F928" s="281"/>
      <c r="G928" s="281"/>
      <c r="H928" s="281"/>
      <c r="I928" s="281"/>
      <c r="J928" s="281"/>
      <c r="K928" s="281"/>
      <c r="L928" s="276"/>
      <c r="M928" s="276"/>
      <c r="N928" s="276"/>
      <c r="O928" s="281"/>
      <c r="P928" s="283"/>
      <c r="Q928" s="281"/>
      <c r="R928" s="281"/>
      <c r="S928" s="281"/>
      <c r="T928" s="281"/>
      <c r="U928" s="281"/>
      <c r="V928" s="281"/>
      <c r="W928" s="281"/>
      <c r="X928" s="281"/>
      <c r="Y928" s="281"/>
      <c r="Z928" s="281"/>
      <c r="AA928" s="281"/>
      <c r="AB928" s="281"/>
      <c r="AC928" s="281"/>
      <c r="AD928" s="281"/>
      <c r="AE928" s="281"/>
      <c r="AF928" s="281"/>
      <c r="AG928" s="281"/>
      <c r="AH928" s="281"/>
      <c r="AI928" s="281"/>
      <c r="AJ928" s="281"/>
      <c r="AK928" s="281"/>
      <c r="AL928" s="281"/>
      <c r="AM928" s="281"/>
      <c r="AN928" s="281"/>
    </row>
    <row r="929" spans="2:40" ht="15.75" customHeight="1" x14ac:dyDescent="0.25">
      <c r="B929" s="281"/>
      <c r="C929" s="281"/>
      <c r="D929" s="281"/>
      <c r="E929" s="281"/>
      <c r="F929" s="281"/>
      <c r="G929" s="281"/>
      <c r="H929" s="281"/>
      <c r="I929" s="281"/>
      <c r="J929" s="281"/>
      <c r="K929" s="281"/>
      <c r="L929" s="276"/>
      <c r="M929" s="276"/>
      <c r="N929" s="276"/>
      <c r="O929" s="281"/>
      <c r="P929" s="283"/>
      <c r="Q929" s="281"/>
      <c r="R929" s="281"/>
      <c r="S929" s="281"/>
      <c r="T929" s="281"/>
      <c r="U929" s="281"/>
      <c r="V929" s="281"/>
      <c r="W929" s="281"/>
      <c r="X929" s="281"/>
      <c r="Y929" s="281"/>
      <c r="Z929" s="281"/>
      <c r="AA929" s="281"/>
      <c r="AB929" s="281"/>
      <c r="AC929" s="281"/>
      <c r="AD929" s="281"/>
      <c r="AE929" s="281"/>
      <c r="AF929" s="281"/>
      <c r="AG929" s="281"/>
      <c r="AH929" s="281"/>
      <c r="AI929" s="281"/>
      <c r="AJ929" s="281"/>
      <c r="AK929" s="281"/>
      <c r="AL929" s="281"/>
      <c r="AM929" s="281"/>
      <c r="AN929" s="281"/>
    </row>
    <row r="930" spans="2:40" ht="15.75" customHeight="1" x14ac:dyDescent="0.25">
      <c r="B930" s="281"/>
      <c r="C930" s="281"/>
      <c r="D930" s="281"/>
      <c r="E930" s="281"/>
      <c r="F930" s="281"/>
      <c r="G930" s="281"/>
      <c r="H930" s="281"/>
      <c r="I930" s="281"/>
      <c r="J930" s="281"/>
      <c r="K930" s="281"/>
      <c r="L930" s="276"/>
      <c r="M930" s="276"/>
      <c r="N930" s="276"/>
      <c r="O930" s="281"/>
      <c r="P930" s="283"/>
      <c r="Q930" s="281"/>
      <c r="R930" s="281"/>
      <c r="S930" s="281"/>
      <c r="T930" s="281"/>
      <c r="U930" s="281"/>
      <c r="V930" s="281"/>
      <c r="W930" s="281"/>
      <c r="X930" s="281"/>
      <c r="Y930" s="281"/>
      <c r="Z930" s="281"/>
      <c r="AA930" s="281"/>
      <c r="AB930" s="281"/>
      <c r="AC930" s="281"/>
      <c r="AD930" s="281"/>
      <c r="AE930" s="281"/>
      <c r="AF930" s="281"/>
      <c r="AG930" s="281"/>
      <c r="AH930" s="281"/>
      <c r="AI930" s="281"/>
      <c r="AJ930" s="281"/>
      <c r="AK930" s="281"/>
      <c r="AL930" s="281"/>
      <c r="AM930" s="281"/>
      <c r="AN930" s="281"/>
    </row>
    <row r="931" spans="2:40" ht="15.75" customHeight="1" x14ac:dyDescent="0.25">
      <c r="B931" s="281"/>
      <c r="C931" s="281"/>
      <c r="D931" s="281"/>
      <c r="E931" s="281"/>
      <c r="F931" s="281"/>
      <c r="G931" s="281"/>
      <c r="H931" s="281"/>
      <c r="I931" s="281"/>
      <c r="J931" s="281"/>
      <c r="K931" s="281"/>
      <c r="L931" s="276"/>
      <c r="M931" s="276"/>
      <c r="N931" s="276"/>
      <c r="O931" s="281"/>
      <c r="P931" s="283"/>
      <c r="Q931" s="281"/>
      <c r="R931" s="281"/>
      <c r="S931" s="281"/>
      <c r="T931" s="281"/>
      <c r="U931" s="281"/>
      <c r="V931" s="281"/>
      <c r="W931" s="281"/>
      <c r="X931" s="281"/>
      <c r="Y931" s="281"/>
      <c r="Z931" s="281"/>
      <c r="AA931" s="281"/>
      <c r="AB931" s="281"/>
      <c r="AC931" s="281"/>
      <c r="AD931" s="281"/>
      <c r="AE931" s="281"/>
      <c r="AF931" s="281"/>
      <c r="AG931" s="281"/>
      <c r="AH931" s="281"/>
      <c r="AI931" s="281"/>
      <c r="AJ931" s="281"/>
      <c r="AK931" s="281"/>
      <c r="AL931" s="281"/>
      <c r="AM931" s="281"/>
      <c r="AN931" s="281"/>
    </row>
    <row r="932" spans="2:40" ht="15.75" customHeight="1" x14ac:dyDescent="0.25">
      <c r="B932" s="281"/>
      <c r="C932" s="281"/>
      <c r="D932" s="281"/>
      <c r="E932" s="281"/>
      <c r="F932" s="281"/>
      <c r="G932" s="281"/>
      <c r="H932" s="281"/>
      <c r="I932" s="281"/>
      <c r="J932" s="281"/>
      <c r="K932" s="281"/>
      <c r="L932" s="276"/>
      <c r="M932" s="276"/>
      <c r="N932" s="276"/>
      <c r="O932" s="281"/>
      <c r="P932" s="283"/>
      <c r="Q932" s="281"/>
      <c r="R932" s="281"/>
      <c r="S932" s="281"/>
      <c r="T932" s="281"/>
      <c r="U932" s="281"/>
      <c r="V932" s="281"/>
      <c r="W932" s="281"/>
      <c r="X932" s="281"/>
      <c r="Y932" s="281"/>
      <c r="Z932" s="281"/>
      <c r="AA932" s="281"/>
      <c r="AB932" s="281"/>
      <c r="AC932" s="281"/>
      <c r="AD932" s="281"/>
      <c r="AE932" s="281"/>
      <c r="AF932" s="281"/>
      <c r="AG932" s="281"/>
      <c r="AH932" s="281"/>
      <c r="AI932" s="281"/>
      <c r="AJ932" s="281"/>
      <c r="AK932" s="281"/>
      <c r="AL932" s="281"/>
      <c r="AM932" s="281"/>
      <c r="AN932" s="281"/>
    </row>
    <row r="933" spans="2:40" ht="15.75" customHeight="1" x14ac:dyDescent="0.25">
      <c r="B933" s="281"/>
      <c r="C933" s="281"/>
      <c r="D933" s="281"/>
      <c r="E933" s="281"/>
      <c r="F933" s="281"/>
      <c r="G933" s="281"/>
      <c r="H933" s="281"/>
      <c r="I933" s="281"/>
      <c r="J933" s="281"/>
      <c r="K933" s="281"/>
      <c r="L933" s="276"/>
      <c r="M933" s="276"/>
      <c r="N933" s="276"/>
      <c r="O933" s="281"/>
      <c r="P933" s="283"/>
      <c r="Q933" s="281"/>
      <c r="R933" s="281"/>
      <c r="S933" s="281"/>
      <c r="T933" s="281"/>
      <c r="U933" s="281"/>
      <c r="V933" s="281"/>
      <c r="W933" s="281"/>
      <c r="X933" s="281"/>
      <c r="Y933" s="281"/>
      <c r="Z933" s="281"/>
      <c r="AA933" s="281"/>
      <c r="AB933" s="281"/>
      <c r="AC933" s="281"/>
      <c r="AD933" s="281"/>
      <c r="AE933" s="281"/>
      <c r="AF933" s="281"/>
      <c r="AG933" s="281"/>
      <c r="AH933" s="281"/>
      <c r="AI933" s="281"/>
      <c r="AJ933" s="281"/>
      <c r="AK933" s="281"/>
      <c r="AL933" s="281"/>
      <c r="AM933" s="281"/>
      <c r="AN933" s="281"/>
    </row>
    <row r="934" spans="2:40" ht="15.75" customHeight="1" x14ac:dyDescent="0.25">
      <c r="B934" s="281"/>
      <c r="C934" s="281"/>
      <c r="D934" s="281"/>
      <c r="E934" s="281"/>
      <c r="F934" s="281"/>
      <c r="G934" s="281"/>
      <c r="H934" s="281"/>
      <c r="I934" s="281"/>
      <c r="J934" s="281"/>
      <c r="K934" s="281"/>
      <c r="L934" s="276"/>
      <c r="M934" s="276"/>
      <c r="N934" s="276"/>
      <c r="O934" s="281"/>
      <c r="P934" s="283"/>
      <c r="Q934" s="281"/>
      <c r="R934" s="281"/>
      <c r="S934" s="281"/>
      <c r="T934" s="281"/>
      <c r="U934" s="281"/>
      <c r="V934" s="281"/>
      <c r="W934" s="281"/>
      <c r="X934" s="281"/>
      <c r="Y934" s="281"/>
      <c r="Z934" s="281"/>
      <c r="AA934" s="281"/>
      <c r="AB934" s="281"/>
      <c r="AC934" s="281"/>
      <c r="AD934" s="281"/>
      <c r="AE934" s="281"/>
      <c r="AF934" s="281"/>
      <c r="AG934" s="281"/>
      <c r="AH934" s="281"/>
      <c r="AI934" s="281"/>
      <c r="AJ934" s="281"/>
      <c r="AK934" s="281"/>
      <c r="AL934" s="281"/>
      <c r="AM934" s="281"/>
      <c r="AN934" s="281"/>
    </row>
    <row r="935" spans="2:40" ht="15.75" customHeight="1" x14ac:dyDescent="0.25">
      <c r="B935" s="281"/>
      <c r="C935" s="281"/>
      <c r="D935" s="281"/>
      <c r="E935" s="281"/>
      <c r="F935" s="281"/>
      <c r="G935" s="281"/>
      <c r="H935" s="281"/>
      <c r="I935" s="281"/>
      <c r="J935" s="281"/>
      <c r="K935" s="281"/>
      <c r="L935" s="276"/>
      <c r="M935" s="276"/>
      <c r="N935" s="276"/>
      <c r="O935" s="281"/>
      <c r="P935" s="283"/>
      <c r="Q935" s="281"/>
      <c r="R935" s="281"/>
      <c r="S935" s="281"/>
      <c r="T935" s="281"/>
      <c r="U935" s="281"/>
      <c r="V935" s="281"/>
      <c r="W935" s="281"/>
      <c r="X935" s="281"/>
      <c r="Y935" s="281"/>
      <c r="Z935" s="281"/>
      <c r="AA935" s="281"/>
      <c r="AB935" s="281"/>
      <c r="AC935" s="281"/>
      <c r="AD935" s="281"/>
      <c r="AE935" s="281"/>
      <c r="AF935" s="281"/>
      <c r="AG935" s="281"/>
      <c r="AH935" s="281"/>
      <c r="AI935" s="281"/>
      <c r="AJ935" s="281"/>
      <c r="AK935" s="281"/>
      <c r="AL935" s="281"/>
      <c r="AM935" s="281"/>
      <c r="AN935" s="281"/>
    </row>
    <row r="936" spans="2:40" ht="15.75" customHeight="1" x14ac:dyDescent="0.25">
      <c r="B936" s="281"/>
      <c r="C936" s="281"/>
      <c r="D936" s="281"/>
      <c r="E936" s="281"/>
      <c r="F936" s="281"/>
      <c r="G936" s="281"/>
      <c r="H936" s="281"/>
      <c r="I936" s="281"/>
      <c r="J936" s="281"/>
      <c r="K936" s="281"/>
      <c r="L936" s="276"/>
      <c r="M936" s="276"/>
      <c r="N936" s="276"/>
      <c r="O936" s="281"/>
      <c r="P936" s="283"/>
      <c r="Q936" s="281"/>
      <c r="R936" s="281"/>
      <c r="S936" s="281"/>
      <c r="T936" s="281"/>
      <c r="U936" s="281"/>
      <c r="V936" s="281"/>
      <c r="W936" s="281"/>
      <c r="X936" s="281"/>
      <c r="Y936" s="281"/>
      <c r="Z936" s="281"/>
      <c r="AA936" s="281"/>
      <c r="AB936" s="281"/>
      <c r="AC936" s="281"/>
      <c r="AD936" s="281"/>
      <c r="AE936" s="281"/>
      <c r="AF936" s="281"/>
      <c r="AG936" s="281"/>
      <c r="AH936" s="281"/>
      <c r="AI936" s="281"/>
      <c r="AJ936" s="281"/>
      <c r="AK936" s="281"/>
      <c r="AL936" s="281"/>
      <c r="AM936" s="281"/>
      <c r="AN936" s="281"/>
    </row>
    <row r="937" spans="2:40" ht="15.75" customHeight="1" x14ac:dyDescent="0.25">
      <c r="B937" s="281"/>
      <c r="C937" s="281"/>
      <c r="D937" s="281"/>
      <c r="E937" s="281"/>
      <c r="F937" s="281"/>
      <c r="G937" s="281"/>
      <c r="H937" s="281"/>
      <c r="I937" s="281"/>
      <c r="J937" s="281"/>
      <c r="K937" s="281"/>
      <c r="L937" s="276"/>
      <c r="M937" s="276"/>
      <c r="N937" s="276"/>
      <c r="O937" s="281"/>
      <c r="P937" s="283"/>
      <c r="Q937" s="281"/>
      <c r="R937" s="281"/>
      <c r="S937" s="281"/>
      <c r="T937" s="281"/>
      <c r="U937" s="281"/>
      <c r="V937" s="281"/>
      <c r="W937" s="281"/>
      <c r="X937" s="281"/>
      <c r="Y937" s="281"/>
      <c r="Z937" s="281"/>
      <c r="AA937" s="281"/>
      <c r="AB937" s="281"/>
      <c r="AC937" s="281"/>
      <c r="AD937" s="281"/>
      <c r="AE937" s="281"/>
      <c r="AF937" s="281"/>
      <c r="AG937" s="281"/>
      <c r="AH937" s="281"/>
      <c r="AI937" s="281"/>
      <c r="AJ937" s="281"/>
      <c r="AK937" s="281"/>
      <c r="AL937" s="281"/>
      <c r="AM937" s="281"/>
      <c r="AN937" s="281"/>
    </row>
    <row r="938" spans="2:40" ht="15.75" customHeight="1" x14ac:dyDescent="0.25">
      <c r="B938" s="281"/>
      <c r="C938" s="281"/>
      <c r="D938" s="281"/>
      <c r="E938" s="281"/>
      <c r="F938" s="281"/>
      <c r="G938" s="281"/>
      <c r="H938" s="281"/>
      <c r="I938" s="281"/>
      <c r="J938" s="281"/>
      <c r="K938" s="281"/>
      <c r="L938" s="276"/>
      <c r="M938" s="276"/>
      <c r="N938" s="276"/>
      <c r="O938" s="281"/>
      <c r="P938" s="283"/>
      <c r="Q938" s="281"/>
      <c r="R938" s="281"/>
      <c r="S938" s="281"/>
      <c r="T938" s="281"/>
      <c r="U938" s="281"/>
      <c r="V938" s="281"/>
      <c r="W938" s="281"/>
      <c r="X938" s="281"/>
      <c r="Y938" s="281"/>
      <c r="Z938" s="281"/>
      <c r="AA938" s="281"/>
      <c r="AB938" s="281"/>
      <c r="AC938" s="281"/>
      <c r="AD938" s="281"/>
      <c r="AE938" s="281"/>
      <c r="AF938" s="281"/>
      <c r="AG938" s="281"/>
      <c r="AH938" s="281"/>
      <c r="AI938" s="281"/>
      <c r="AJ938" s="281"/>
      <c r="AK938" s="281"/>
      <c r="AL938" s="281"/>
      <c r="AM938" s="281"/>
      <c r="AN938" s="281"/>
    </row>
    <row r="939" spans="2:40" ht="15.75" customHeight="1" x14ac:dyDescent="0.25">
      <c r="B939" s="281"/>
      <c r="C939" s="281"/>
      <c r="D939" s="281"/>
      <c r="E939" s="281"/>
      <c r="F939" s="281"/>
      <c r="G939" s="281"/>
      <c r="H939" s="281"/>
      <c r="I939" s="281"/>
      <c r="J939" s="281"/>
      <c r="K939" s="281"/>
      <c r="L939" s="276"/>
      <c r="M939" s="276"/>
      <c r="N939" s="276"/>
      <c r="O939" s="281"/>
      <c r="P939" s="283"/>
      <c r="Q939" s="281"/>
      <c r="R939" s="281"/>
      <c r="S939" s="281"/>
      <c r="T939" s="281"/>
      <c r="U939" s="281"/>
      <c r="V939" s="281"/>
      <c r="W939" s="281"/>
      <c r="X939" s="281"/>
      <c r="Y939" s="281"/>
      <c r="Z939" s="281"/>
      <c r="AA939" s="281"/>
      <c r="AB939" s="281"/>
      <c r="AC939" s="281"/>
      <c r="AD939" s="281"/>
      <c r="AE939" s="281"/>
      <c r="AF939" s="281"/>
      <c r="AG939" s="281"/>
      <c r="AH939" s="281"/>
      <c r="AI939" s="281"/>
      <c r="AJ939" s="281"/>
      <c r="AK939" s="281"/>
      <c r="AL939" s="281"/>
      <c r="AM939" s="281"/>
      <c r="AN939" s="281"/>
    </row>
    <row r="940" spans="2:40" ht="15.75" customHeight="1" x14ac:dyDescent="0.25">
      <c r="B940" s="281"/>
      <c r="C940" s="281"/>
      <c r="D940" s="281"/>
      <c r="E940" s="281"/>
      <c r="F940" s="281"/>
      <c r="G940" s="281"/>
      <c r="H940" s="281"/>
      <c r="I940" s="281"/>
      <c r="J940" s="281"/>
      <c r="K940" s="281"/>
      <c r="L940" s="276"/>
      <c r="M940" s="276"/>
      <c r="N940" s="276"/>
      <c r="O940" s="281"/>
      <c r="P940" s="283"/>
      <c r="Q940" s="281"/>
      <c r="R940" s="281"/>
      <c r="S940" s="281"/>
      <c r="T940" s="281"/>
      <c r="U940" s="281"/>
      <c r="V940" s="281"/>
      <c r="W940" s="281"/>
      <c r="X940" s="281"/>
      <c r="Y940" s="281"/>
      <c r="Z940" s="281"/>
      <c r="AA940" s="281"/>
      <c r="AB940" s="281"/>
      <c r="AC940" s="281"/>
      <c r="AD940" s="281"/>
      <c r="AE940" s="281"/>
      <c r="AF940" s="281"/>
      <c r="AG940" s="281"/>
      <c r="AH940" s="281"/>
      <c r="AI940" s="281"/>
      <c r="AJ940" s="281"/>
      <c r="AK940" s="281"/>
      <c r="AL940" s="281"/>
      <c r="AM940" s="281"/>
      <c r="AN940" s="281"/>
    </row>
    <row r="941" spans="2:40" ht="15.75" customHeight="1" x14ac:dyDescent="0.25">
      <c r="B941" s="281"/>
      <c r="C941" s="281"/>
      <c r="D941" s="281"/>
      <c r="E941" s="281"/>
      <c r="F941" s="281"/>
      <c r="G941" s="281"/>
      <c r="H941" s="281"/>
      <c r="I941" s="281"/>
      <c r="J941" s="281"/>
      <c r="K941" s="281"/>
      <c r="L941" s="276"/>
      <c r="M941" s="276"/>
      <c r="N941" s="276"/>
      <c r="O941" s="281"/>
      <c r="P941" s="283"/>
      <c r="Q941" s="281"/>
      <c r="R941" s="281"/>
      <c r="S941" s="281"/>
      <c r="T941" s="281"/>
      <c r="U941" s="281"/>
      <c r="V941" s="281"/>
      <c r="W941" s="281"/>
      <c r="X941" s="281"/>
      <c r="Y941" s="281"/>
      <c r="Z941" s="281"/>
      <c r="AA941" s="281"/>
      <c r="AB941" s="281"/>
      <c r="AC941" s="281"/>
      <c r="AD941" s="281"/>
      <c r="AE941" s="281"/>
      <c r="AF941" s="281"/>
      <c r="AG941" s="281"/>
      <c r="AH941" s="281"/>
      <c r="AI941" s="281"/>
      <c r="AJ941" s="281"/>
      <c r="AK941" s="281"/>
      <c r="AL941" s="281"/>
      <c r="AM941" s="281"/>
      <c r="AN941" s="281"/>
    </row>
    <row r="942" spans="2:40" ht="15.75" customHeight="1" x14ac:dyDescent="0.25">
      <c r="B942" s="281"/>
      <c r="C942" s="281"/>
      <c r="D942" s="281"/>
      <c r="E942" s="281"/>
      <c r="F942" s="281"/>
      <c r="G942" s="281"/>
      <c r="H942" s="281"/>
      <c r="I942" s="281"/>
      <c r="J942" s="281"/>
      <c r="K942" s="281"/>
      <c r="L942" s="276"/>
      <c r="M942" s="276"/>
      <c r="N942" s="276"/>
      <c r="O942" s="281"/>
      <c r="P942" s="283"/>
      <c r="Q942" s="281"/>
      <c r="R942" s="281"/>
      <c r="S942" s="281"/>
      <c r="T942" s="281"/>
      <c r="U942" s="281"/>
      <c r="V942" s="281"/>
      <c r="W942" s="281"/>
      <c r="X942" s="281"/>
      <c r="Y942" s="281"/>
      <c r="Z942" s="281"/>
      <c r="AA942" s="281"/>
      <c r="AB942" s="281"/>
      <c r="AC942" s="281"/>
      <c r="AD942" s="281"/>
      <c r="AE942" s="281"/>
      <c r="AF942" s="281"/>
      <c r="AG942" s="281"/>
      <c r="AH942" s="281"/>
      <c r="AI942" s="281"/>
      <c r="AJ942" s="281"/>
      <c r="AK942" s="281"/>
      <c r="AL942" s="281"/>
      <c r="AM942" s="281"/>
      <c r="AN942" s="281"/>
    </row>
    <row r="943" spans="2:40" ht="15.75" customHeight="1" x14ac:dyDescent="0.25">
      <c r="B943" s="281"/>
      <c r="C943" s="281"/>
      <c r="D943" s="281"/>
      <c r="E943" s="281"/>
      <c r="F943" s="281"/>
      <c r="G943" s="281"/>
      <c r="H943" s="281"/>
      <c r="I943" s="281"/>
      <c r="J943" s="281"/>
      <c r="K943" s="281"/>
      <c r="L943" s="276"/>
      <c r="M943" s="276"/>
      <c r="N943" s="276"/>
      <c r="O943" s="281"/>
      <c r="P943" s="283"/>
      <c r="Q943" s="281"/>
      <c r="R943" s="281"/>
      <c r="S943" s="281"/>
      <c r="T943" s="281"/>
      <c r="U943" s="281"/>
      <c r="V943" s="281"/>
      <c r="W943" s="281"/>
      <c r="X943" s="281"/>
      <c r="Y943" s="281"/>
      <c r="Z943" s="281"/>
      <c r="AA943" s="281"/>
      <c r="AB943" s="281"/>
      <c r="AC943" s="281"/>
      <c r="AD943" s="281"/>
      <c r="AE943" s="281"/>
      <c r="AF943" s="281"/>
      <c r="AG943" s="281"/>
      <c r="AH943" s="281"/>
      <c r="AI943" s="281"/>
      <c r="AJ943" s="281"/>
      <c r="AK943" s="281"/>
      <c r="AL943" s="281"/>
      <c r="AM943" s="281"/>
      <c r="AN943" s="281"/>
    </row>
    <row r="944" spans="2:40" ht="15.75" customHeight="1" x14ac:dyDescent="0.25">
      <c r="B944" s="281"/>
      <c r="C944" s="281"/>
      <c r="D944" s="281"/>
      <c r="E944" s="281"/>
      <c r="F944" s="281"/>
      <c r="G944" s="281"/>
      <c r="H944" s="281"/>
      <c r="I944" s="281"/>
      <c r="J944" s="281"/>
      <c r="K944" s="281"/>
      <c r="L944" s="276"/>
      <c r="M944" s="276"/>
      <c r="N944" s="276"/>
      <c r="O944" s="281"/>
      <c r="P944" s="283"/>
      <c r="Q944" s="281"/>
      <c r="R944" s="281"/>
      <c r="S944" s="281"/>
      <c r="T944" s="281"/>
      <c r="U944" s="281"/>
      <c r="V944" s="281"/>
      <c r="W944" s="281"/>
      <c r="X944" s="281"/>
      <c r="Y944" s="281"/>
      <c r="Z944" s="281"/>
      <c r="AA944" s="281"/>
      <c r="AB944" s="281"/>
      <c r="AC944" s="281"/>
      <c r="AD944" s="281"/>
      <c r="AE944" s="281"/>
      <c r="AF944" s="281"/>
      <c r="AG944" s="281"/>
      <c r="AH944" s="281"/>
      <c r="AI944" s="281"/>
      <c r="AJ944" s="281"/>
      <c r="AK944" s="281"/>
      <c r="AL944" s="281"/>
      <c r="AM944" s="281"/>
      <c r="AN944" s="281"/>
    </row>
    <row r="945" spans="2:40" ht="15.75" customHeight="1" x14ac:dyDescent="0.25">
      <c r="B945" s="281"/>
      <c r="C945" s="281"/>
      <c r="D945" s="281"/>
      <c r="E945" s="281"/>
      <c r="F945" s="281"/>
      <c r="G945" s="281"/>
      <c r="H945" s="281"/>
      <c r="I945" s="281"/>
      <c r="J945" s="281"/>
      <c r="K945" s="281"/>
      <c r="L945" s="276"/>
      <c r="M945" s="276"/>
      <c r="N945" s="276"/>
      <c r="O945" s="281"/>
      <c r="P945" s="283"/>
      <c r="Q945" s="281"/>
      <c r="R945" s="281"/>
      <c r="S945" s="281"/>
      <c r="T945" s="281"/>
      <c r="U945" s="281"/>
      <c r="V945" s="281"/>
      <c r="W945" s="281"/>
      <c r="X945" s="281"/>
      <c r="Y945" s="281"/>
      <c r="Z945" s="281"/>
      <c r="AA945" s="281"/>
      <c r="AB945" s="281"/>
      <c r="AC945" s="281"/>
      <c r="AD945" s="281"/>
      <c r="AE945" s="281"/>
      <c r="AF945" s="281"/>
      <c r="AG945" s="281"/>
      <c r="AH945" s="281"/>
      <c r="AI945" s="281"/>
      <c r="AJ945" s="281"/>
      <c r="AK945" s="281"/>
      <c r="AL945" s="281"/>
      <c r="AM945" s="281"/>
      <c r="AN945" s="281"/>
    </row>
    <row r="946" spans="2:40" ht="15.75" customHeight="1" x14ac:dyDescent="0.25">
      <c r="B946" s="281"/>
      <c r="C946" s="281"/>
      <c r="D946" s="281"/>
      <c r="E946" s="281"/>
      <c r="F946" s="281"/>
      <c r="G946" s="281"/>
      <c r="H946" s="281"/>
      <c r="I946" s="281"/>
      <c r="J946" s="281"/>
      <c r="K946" s="281"/>
      <c r="L946" s="276"/>
      <c r="M946" s="276"/>
      <c r="N946" s="276"/>
      <c r="O946" s="281"/>
      <c r="P946" s="283"/>
      <c r="Q946" s="281"/>
      <c r="R946" s="281"/>
      <c r="S946" s="281"/>
      <c r="T946" s="281"/>
      <c r="U946" s="281"/>
      <c r="V946" s="281"/>
      <c r="W946" s="281"/>
      <c r="X946" s="281"/>
      <c r="Y946" s="281"/>
      <c r="Z946" s="281"/>
      <c r="AA946" s="281"/>
      <c r="AB946" s="281"/>
      <c r="AC946" s="281"/>
      <c r="AD946" s="281"/>
      <c r="AE946" s="281"/>
      <c r="AF946" s="281"/>
      <c r="AG946" s="281"/>
      <c r="AH946" s="281"/>
      <c r="AI946" s="281"/>
      <c r="AJ946" s="281"/>
      <c r="AK946" s="281"/>
      <c r="AL946" s="281"/>
      <c r="AM946" s="281"/>
      <c r="AN946" s="281"/>
    </row>
    <row r="947" spans="2:40" ht="15.75" customHeight="1" x14ac:dyDescent="0.25">
      <c r="B947" s="281"/>
      <c r="C947" s="281"/>
      <c r="D947" s="281"/>
      <c r="E947" s="281"/>
      <c r="F947" s="281"/>
      <c r="G947" s="281"/>
      <c r="H947" s="281"/>
      <c r="I947" s="281"/>
      <c r="J947" s="281"/>
      <c r="K947" s="281"/>
      <c r="L947" s="276"/>
      <c r="M947" s="276"/>
      <c r="N947" s="276"/>
      <c r="O947" s="281"/>
      <c r="P947" s="283"/>
      <c r="Q947" s="281"/>
      <c r="R947" s="281"/>
      <c r="S947" s="281"/>
      <c r="T947" s="281"/>
      <c r="U947" s="281"/>
      <c r="V947" s="281"/>
      <c r="W947" s="281"/>
      <c r="X947" s="281"/>
      <c r="Y947" s="281"/>
      <c r="Z947" s="281"/>
      <c r="AA947" s="281"/>
      <c r="AB947" s="281"/>
      <c r="AC947" s="281"/>
      <c r="AD947" s="281"/>
      <c r="AE947" s="281"/>
      <c r="AF947" s="281"/>
      <c r="AG947" s="281"/>
      <c r="AH947" s="281"/>
      <c r="AI947" s="281"/>
      <c r="AJ947" s="281"/>
      <c r="AK947" s="281"/>
      <c r="AL947" s="281"/>
      <c r="AM947" s="281"/>
      <c r="AN947" s="281"/>
    </row>
    <row r="948" spans="2:40" ht="15.75" customHeight="1" x14ac:dyDescent="0.25">
      <c r="B948" s="281"/>
      <c r="C948" s="281"/>
      <c r="D948" s="281"/>
      <c r="E948" s="281"/>
      <c r="F948" s="281"/>
      <c r="G948" s="281"/>
      <c r="H948" s="281"/>
      <c r="I948" s="281"/>
      <c r="J948" s="281"/>
      <c r="K948" s="281"/>
      <c r="L948" s="276"/>
      <c r="M948" s="276"/>
      <c r="N948" s="276"/>
      <c r="O948" s="281"/>
      <c r="P948" s="283"/>
      <c r="Q948" s="281"/>
      <c r="R948" s="281"/>
      <c r="S948" s="281"/>
      <c r="T948" s="281"/>
      <c r="U948" s="281"/>
      <c r="V948" s="281"/>
      <c r="W948" s="281"/>
      <c r="X948" s="281"/>
      <c r="Y948" s="281"/>
      <c r="Z948" s="281"/>
      <c r="AA948" s="281"/>
      <c r="AB948" s="281"/>
      <c r="AC948" s="281"/>
      <c r="AD948" s="281"/>
      <c r="AE948" s="281"/>
      <c r="AF948" s="281"/>
      <c r="AG948" s="281"/>
      <c r="AH948" s="281"/>
      <c r="AI948" s="281"/>
      <c r="AJ948" s="281"/>
      <c r="AK948" s="281"/>
      <c r="AL948" s="281"/>
      <c r="AM948" s="281"/>
      <c r="AN948" s="281"/>
    </row>
    <row r="949" spans="2:40" ht="15.75" customHeight="1" x14ac:dyDescent="0.25">
      <c r="B949" s="281"/>
      <c r="C949" s="281"/>
      <c r="D949" s="281"/>
      <c r="E949" s="281"/>
      <c r="F949" s="281"/>
      <c r="G949" s="281"/>
      <c r="H949" s="281"/>
      <c r="I949" s="281"/>
      <c r="J949" s="281"/>
      <c r="K949" s="281"/>
      <c r="L949" s="276"/>
      <c r="M949" s="276"/>
      <c r="N949" s="276"/>
      <c r="O949" s="281"/>
      <c r="P949" s="283"/>
      <c r="Q949" s="281"/>
      <c r="R949" s="281"/>
      <c r="S949" s="281"/>
      <c r="T949" s="281"/>
      <c r="U949" s="281"/>
      <c r="V949" s="281"/>
      <c r="W949" s="281"/>
      <c r="X949" s="281"/>
      <c r="Y949" s="281"/>
      <c r="Z949" s="281"/>
      <c r="AA949" s="281"/>
      <c r="AB949" s="281"/>
      <c r="AC949" s="281"/>
      <c r="AD949" s="281"/>
      <c r="AE949" s="281"/>
      <c r="AF949" s="281"/>
      <c r="AG949" s="281"/>
      <c r="AH949" s="281"/>
      <c r="AI949" s="281"/>
      <c r="AJ949" s="281"/>
      <c r="AK949" s="281"/>
      <c r="AL949" s="281"/>
      <c r="AM949" s="281"/>
      <c r="AN949" s="281"/>
    </row>
    <row r="950" spans="2:40" ht="15.75" customHeight="1" x14ac:dyDescent="0.25">
      <c r="B950" s="281"/>
      <c r="C950" s="281"/>
      <c r="D950" s="281"/>
      <c r="E950" s="281"/>
      <c r="F950" s="281"/>
      <c r="G950" s="281"/>
      <c r="H950" s="281"/>
      <c r="I950" s="281"/>
      <c r="J950" s="281"/>
      <c r="K950" s="281"/>
      <c r="L950" s="276"/>
      <c r="M950" s="276"/>
      <c r="N950" s="276"/>
      <c r="O950" s="281"/>
      <c r="P950" s="283"/>
      <c r="Q950" s="281"/>
      <c r="R950" s="281"/>
      <c r="S950" s="281"/>
      <c r="T950" s="281"/>
      <c r="U950" s="281"/>
      <c r="V950" s="281"/>
      <c r="W950" s="281"/>
      <c r="X950" s="281"/>
      <c r="Y950" s="281"/>
      <c r="Z950" s="281"/>
      <c r="AA950" s="281"/>
      <c r="AB950" s="281"/>
      <c r="AC950" s="281"/>
      <c r="AD950" s="281"/>
      <c r="AE950" s="281"/>
      <c r="AF950" s="281"/>
      <c r="AG950" s="281"/>
      <c r="AH950" s="281"/>
      <c r="AI950" s="281"/>
      <c r="AJ950" s="281"/>
      <c r="AK950" s="281"/>
      <c r="AL950" s="281"/>
      <c r="AM950" s="281"/>
      <c r="AN950" s="281"/>
    </row>
    <row r="951" spans="2:40" ht="15.75" customHeight="1" x14ac:dyDescent="0.25">
      <c r="B951" s="281"/>
      <c r="C951" s="281"/>
      <c r="D951" s="281"/>
      <c r="E951" s="281"/>
      <c r="F951" s="281"/>
      <c r="G951" s="281"/>
      <c r="H951" s="281"/>
      <c r="I951" s="281"/>
      <c r="J951" s="281"/>
      <c r="K951" s="281"/>
      <c r="L951" s="276"/>
      <c r="M951" s="276"/>
      <c r="N951" s="276"/>
      <c r="O951" s="281"/>
      <c r="P951" s="283"/>
      <c r="Q951" s="281"/>
      <c r="R951" s="281"/>
      <c r="S951" s="281"/>
      <c r="T951" s="281"/>
      <c r="U951" s="281"/>
      <c r="V951" s="281"/>
      <c r="W951" s="281"/>
      <c r="X951" s="281"/>
      <c r="Y951" s="281"/>
      <c r="Z951" s="281"/>
      <c r="AA951" s="281"/>
      <c r="AB951" s="281"/>
      <c r="AC951" s="281"/>
      <c r="AD951" s="281"/>
      <c r="AE951" s="281"/>
      <c r="AF951" s="281"/>
      <c r="AG951" s="281"/>
      <c r="AH951" s="281"/>
      <c r="AI951" s="281"/>
      <c r="AJ951" s="281"/>
      <c r="AK951" s="281"/>
      <c r="AL951" s="281"/>
      <c r="AM951" s="281"/>
      <c r="AN951" s="281"/>
    </row>
    <row r="952" spans="2:40" ht="15.75" customHeight="1" x14ac:dyDescent="0.25">
      <c r="B952" s="281"/>
      <c r="C952" s="281"/>
      <c r="D952" s="281"/>
      <c r="E952" s="281"/>
      <c r="F952" s="281"/>
      <c r="G952" s="281"/>
      <c r="H952" s="281"/>
      <c r="I952" s="281"/>
      <c r="J952" s="281"/>
      <c r="K952" s="281"/>
      <c r="L952" s="276"/>
      <c r="M952" s="276"/>
      <c r="N952" s="276"/>
      <c r="O952" s="281"/>
      <c r="P952" s="283"/>
      <c r="Q952" s="281"/>
      <c r="R952" s="281"/>
      <c r="S952" s="281"/>
      <c r="T952" s="281"/>
      <c r="U952" s="281"/>
      <c r="V952" s="281"/>
      <c r="W952" s="281"/>
      <c r="X952" s="281"/>
      <c r="Y952" s="281"/>
      <c r="Z952" s="281"/>
      <c r="AA952" s="281"/>
      <c r="AB952" s="281"/>
      <c r="AC952" s="281"/>
      <c r="AD952" s="281"/>
      <c r="AE952" s="281"/>
      <c r="AF952" s="281"/>
      <c r="AG952" s="281"/>
      <c r="AH952" s="281"/>
      <c r="AI952" s="281"/>
      <c r="AJ952" s="281"/>
      <c r="AK952" s="281"/>
      <c r="AL952" s="281"/>
      <c r="AM952" s="281"/>
      <c r="AN952" s="281"/>
    </row>
    <row r="953" spans="2:40" ht="15.75" customHeight="1" x14ac:dyDescent="0.25">
      <c r="B953" s="281"/>
      <c r="C953" s="281"/>
      <c r="D953" s="281"/>
      <c r="E953" s="281"/>
      <c r="F953" s="281"/>
      <c r="G953" s="281"/>
      <c r="H953" s="281"/>
      <c r="I953" s="281"/>
      <c r="J953" s="281"/>
      <c r="K953" s="281"/>
      <c r="L953" s="276"/>
      <c r="M953" s="276"/>
      <c r="N953" s="276"/>
      <c r="O953" s="281"/>
      <c r="P953" s="283"/>
      <c r="Q953" s="281"/>
      <c r="R953" s="281"/>
      <c r="S953" s="281"/>
      <c r="T953" s="281"/>
      <c r="U953" s="281"/>
      <c r="V953" s="281"/>
      <c r="W953" s="281"/>
      <c r="X953" s="281"/>
      <c r="Y953" s="281"/>
      <c r="Z953" s="281"/>
      <c r="AA953" s="281"/>
      <c r="AB953" s="281"/>
      <c r="AC953" s="281"/>
      <c r="AD953" s="281"/>
      <c r="AE953" s="281"/>
      <c r="AF953" s="281"/>
      <c r="AG953" s="281"/>
      <c r="AH953" s="281"/>
      <c r="AI953" s="281"/>
      <c r="AJ953" s="281"/>
      <c r="AK953" s="281"/>
      <c r="AL953" s="281"/>
      <c r="AM953" s="281"/>
      <c r="AN953" s="281"/>
    </row>
    <row r="954" spans="2:40" ht="15.75" customHeight="1" x14ac:dyDescent="0.25">
      <c r="B954" s="281"/>
      <c r="C954" s="281"/>
      <c r="D954" s="281"/>
      <c r="E954" s="281"/>
      <c r="F954" s="281"/>
      <c r="G954" s="281"/>
      <c r="H954" s="281"/>
      <c r="I954" s="281"/>
      <c r="J954" s="281"/>
      <c r="K954" s="281"/>
      <c r="L954" s="276"/>
      <c r="M954" s="276"/>
      <c r="N954" s="276"/>
      <c r="O954" s="281"/>
      <c r="P954" s="283"/>
      <c r="Q954" s="281"/>
      <c r="R954" s="281"/>
      <c r="S954" s="281"/>
      <c r="T954" s="281"/>
      <c r="U954" s="281"/>
      <c r="V954" s="281"/>
      <c r="W954" s="281"/>
      <c r="X954" s="281"/>
      <c r="Y954" s="281"/>
      <c r="Z954" s="281"/>
      <c r="AA954" s="281"/>
      <c r="AB954" s="281"/>
      <c r="AC954" s="281"/>
      <c r="AD954" s="281"/>
      <c r="AE954" s="281"/>
      <c r="AF954" s="281"/>
      <c r="AG954" s="281"/>
      <c r="AH954" s="281"/>
      <c r="AI954" s="281"/>
      <c r="AJ954" s="281"/>
      <c r="AK954" s="281"/>
      <c r="AL954" s="281"/>
      <c r="AM954" s="281"/>
      <c r="AN954" s="281"/>
    </row>
    <row r="955" spans="2:40" ht="15.75" customHeight="1" x14ac:dyDescent="0.25">
      <c r="B955" s="281"/>
      <c r="C955" s="281"/>
      <c r="D955" s="281"/>
      <c r="E955" s="281"/>
      <c r="F955" s="281"/>
      <c r="G955" s="281"/>
      <c r="H955" s="281"/>
      <c r="I955" s="281"/>
      <c r="J955" s="281"/>
      <c r="K955" s="281"/>
      <c r="L955" s="276"/>
      <c r="M955" s="276"/>
      <c r="N955" s="276"/>
      <c r="O955" s="281"/>
      <c r="P955" s="283"/>
      <c r="Q955" s="281"/>
      <c r="R955" s="281"/>
      <c r="S955" s="281"/>
      <c r="T955" s="281"/>
      <c r="U955" s="281"/>
      <c r="V955" s="281"/>
      <c r="W955" s="281"/>
      <c r="X955" s="281"/>
      <c r="Y955" s="281"/>
      <c r="Z955" s="281"/>
      <c r="AA955" s="281"/>
      <c r="AB955" s="281"/>
      <c r="AC955" s="281"/>
      <c r="AD955" s="281"/>
      <c r="AE955" s="281"/>
      <c r="AF955" s="281"/>
      <c r="AG955" s="281"/>
      <c r="AH955" s="281"/>
      <c r="AI955" s="281"/>
      <c r="AJ955" s="281"/>
      <c r="AK955" s="281"/>
      <c r="AL955" s="281"/>
      <c r="AM955" s="281"/>
      <c r="AN955" s="281"/>
    </row>
    <row r="956" spans="2:40" ht="15.75" customHeight="1" x14ac:dyDescent="0.25">
      <c r="B956" s="281"/>
      <c r="C956" s="281"/>
      <c r="D956" s="281"/>
      <c r="E956" s="281"/>
      <c r="F956" s="281"/>
      <c r="G956" s="281"/>
      <c r="H956" s="281"/>
      <c r="I956" s="281"/>
      <c r="J956" s="281"/>
      <c r="K956" s="281"/>
      <c r="L956" s="276"/>
      <c r="M956" s="276"/>
      <c r="N956" s="276"/>
      <c r="O956" s="281"/>
      <c r="P956" s="283"/>
      <c r="Q956" s="281"/>
      <c r="R956" s="281"/>
      <c r="S956" s="281"/>
      <c r="T956" s="281"/>
      <c r="U956" s="281"/>
      <c r="V956" s="281"/>
      <c r="W956" s="281"/>
      <c r="X956" s="281"/>
      <c r="Y956" s="281"/>
      <c r="Z956" s="281"/>
      <c r="AA956" s="281"/>
      <c r="AB956" s="281"/>
      <c r="AC956" s="281"/>
      <c r="AD956" s="281"/>
      <c r="AE956" s="281"/>
      <c r="AF956" s="281"/>
      <c r="AG956" s="281"/>
      <c r="AH956" s="281"/>
      <c r="AI956" s="281"/>
      <c r="AJ956" s="281"/>
      <c r="AK956" s="281"/>
      <c r="AL956" s="281"/>
      <c r="AM956" s="281"/>
      <c r="AN956" s="281"/>
    </row>
    <row r="957" spans="2:40" ht="15.75" customHeight="1" x14ac:dyDescent="0.25">
      <c r="B957" s="281"/>
      <c r="C957" s="281"/>
      <c r="D957" s="281"/>
      <c r="E957" s="281"/>
      <c r="F957" s="281"/>
      <c r="G957" s="281"/>
      <c r="H957" s="281"/>
      <c r="I957" s="281"/>
      <c r="J957" s="281"/>
      <c r="K957" s="281"/>
      <c r="L957" s="276"/>
      <c r="M957" s="276"/>
      <c r="N957" s="276"/>
      <c r="O957" s="281"/>
      <c r="P957" s="283"/>
      <c r="Q957" s="281"/>
      <c r="R957" s="281"/>
      <c r="S957" s="281"/>
      <c r="T957" s="281"/>
      <c r="U957" s="281"/>
      <c r="V957" s="281"/>
      <c r="W957" s="281"/>
      <c r="X957" s="281"/>
      <c r="Y957" s="281"/>
      <c r="Z957" s="281"/>
      <c r="AA957" s="281"/>
      <c r="AB957" s="281"/>
      <c r="AC957" s="281"/>
      <c r="AD957" s="281"/>
      <c r="AE957" s="281"/>
      <c r="AF957" s="281"/>
      <c r="AG957" s="281"/>
      <c r="AH957" s="281"/>
      <c r="AI957" s="281"/>
      <c r="AJ957" s="281"/>
      <c r="AK957" s="281"/>
      <c r="AL957" s="281"/>
      <c r="AM957" s="281"/>
      <c r="AN957" s="281"/>
    </row>
    <row r="958" spans="2:40" ht="15.75" customHeight="1" x14ac:dyDescent="0.25">
      <c r="B958" s="281"/>
      <c r="C958" s="281"/>
      <c r="D958" s="281"/>
      <c r="E958" s="281"/>
      <c r="F958" s="281"/>
      <c r="G958" s="281"/>
      <c r="H958" s="281"/>
      <c r="I958" s="281"/>
      <c r="J958" s="281"/>
      <c r="K958" s="281"/>
      <c r="L958" s="276"/>
      <c r="M958" s="276"/>
      <c r="N958" s="276"/>
      <c r="O958" s="281"/>
      <c r="P958" s="283"/>
      <c r="Q958" s="281"/>
      <c r="R958" s="281"/>
      <c r="S958" s="281"/>
      <c r="T958" s="281"/>
      <c r="U958" s="281"/>
      <c r="V958" s="281"/>
      <c r="W958" s="281"/>
      <c r="X958" s="281"/>
      <c r="Y958" s="281"/>
      <c r="Z958" s="281"/>
      <c r="AA958" s="281"/>
      <c r="AB958" s="281"/>
      <c r="AC958" s="281"/>
      <c r="AD958" s="281"/>
      <c r="AE958" s="281"/>
      <c r="AF958" s="281"/>
      <c r="AG958" s="281"/>
      <c r="AH958" s="281"/>
      <c r="AI958" s="281"/>
      <c r="AJ958" s="281"/>
      <c r="AK958" s="281"/>
      <c r="AL958" s="281"/>
      <c r="AM958" s="281"/>
      <c r="AN958" s="281"/>
    </row>
    <row r="959" spans="2:40" ht="15.75" customHeight="1" x14ac:dyDescent="0.25">
      <c r="B959" s="281"/>
      <c r="C959" s="281"/>
      <c r="D959" s="281"/>
      <c r="E959" s="281"/>
      <c r="F959" s="281"/>
      <c r="G959" s="281"/>
      <c r="H959" s="281"/>
      <c r="I959" s="281"/>
      <c r="J959" s="281"/>
      <c r="K959" s="281"/>
      <c r="L959" s="276"/>
      <c r="M959" s="276"/>
      <c r="N959" s="276"/>
      <c r="O959" s="281"/>
      <c r="P959" s="283"/>
      <c r="Q959" s="281"/>
      <c r="R959" s="281"/>
      <c r="S959" s="281"/>
      <c r="T959" s="281"/>
      <c r="U959" s="281"/>
      <c r="V959" s="281"/>
      <c r="W959" s="281"/>
      <c r="X959" s="281"/>
      <c r="Y959" s="281"/>
      <c r="Z959" s="281"/>
      <c r="AA959" s="281"/>
      <c r="AB959" s="281"/>
      <c r="AC959" s="281"/>
      <c r="AD959" s="281"/>
      <c r="AE959" s="281"/>
      <c r="AF959" s="281"/>
      <c r="AG959" s="281"/>
      <c r="AH959" s="281"/>
      <c r="AI959" s="281"/>
      <c r="AJ959" s="281"/>
      <c r="AK959" s="281"/>
      <c r="AL959" s="281"/>
      <c r="AM959" s="281"/>
      <c r="AN959" s="281"/>
    </row>
    <row r="960" spans="2:40" ht="15.75" customHeight="1" x14ac:dyDescent="0.25">
      <c r="B960" s="281"/>
      <c r="C960" s="281"/>
      <c r="D960" s="281"/>
      <c r="E960" s="281"/>
      <c r="F960" s="281"/>
      <c r="G960" s="281"/>
      <c r="H960" s="281"/>
      <c r="I960" s="281"/>
      <c r="J960" s="281"/>
      <c r="K960" s="281"/>
      <c r="L960" s="276"/>
      <c r="M960" s="276"/>
      <c r="N960" s="276"/>
      <c r="O960" s="281"/>
      <c r="P960" s="283"/>
      <c r="Q960" s="281"/>
      <c r="R960" s="281"/>
      <c r="S960" s="281"/>
      <c r="T960" s="281"/>
      <c r="U960" s="281"/>
      <c r="V960" s="281"/>
      <c r="W960" s="281"/>
      <c r="X960" s="281"/>
      <c r="Y960" s="281"/>
      <c r="Z960" s="281"/>
      <c r="AA960" s="281"/>
      <c r="AB960" s="281"/>
      <c r="AC960" s="281"/>
      <c r="AD960" s="281"/>
      <c r="AE960" s="281"/>
      <c r="AF960" s="281"/>
      <c r="AG960" s="281"/>
      <c r="AH960" s="281"/>
      <c r="AI960" s="281"/>
      <c r="AJ960" s="281"/>
      <c r="AK960" s="281"/>
      <c r="AL960" s="281"/>
      <c r="AM960" s="281"/>
      <c r="AN960" s="281"/>
    </row>
    <row r="961" spans="2:40" ht="15.75" customHeight="1" x14ac:dyDescent="0.25">
      <c r="B961" s="281"/>
      <c r="C961" s="281"/>
      <c r="D961" s="281"/>
      <c r="E961" s="281"/>
      <c r="F961" s="281"/>
      <c r="G961" s="281"/>
      <c r="H961" s="281"/>
      <c r="I961" s="281"/>
      <c r="J961" s="281"/>
      <c r="K961" s="281"/>
      <c r="L961" s="276"/>
      <c r="M961" s="276"/>
      <c r="N961" s="276"/>
      <c r="O961" s="281"/>
      <c r="P961" s="283"/>
      <c r="Q961" s="281"/>
      <c r="R961" s="281"/>
      <c r="S961" s="281"/>
      <c r="T961" s="281"/>
      <c r="U961" s="281"/>
      <c r="V961" s="281"/>
      <c r="W961" s="281"/>
      <c r="X961" s="281"/>
      <c r="Y961" s="281"/>
      <c r="Z961" s="281"/>
      <c r="AA961" s="281"/>
      <c r="AB961" s="281"/>
      <c r="AC961" s="281"/>
      <c r="AD961" s="281"/>
      <c r="AE961" s="281"/>
      <c r="AF961" s="281"/>
      <c r="AG961" s="281"/>
      <c r="AH961" s="281"/>
      <c r="AI961" s="281"/>
      <c r="AJ961" s="281"/>
      <c r="AK961" s="281"/>
      <c r="AL961" s="281"/>
      <c r="AM961" s="281"/>
      <c r="AN961" s="281"/>
    </row>
    <row r="962" spans="2:40" ht="15.75" customHeight="1" x14ac:dyDescent="0.25">
      <c r="B962" s="281"/>
      <c r="C962" s="281"/>
      <c r="D962" s="281"/>
      <c r="E962" s="281"/>
      <c r="F962" s="281"/>
      <c r="G962" s="281"/>
      <c r="H962" s="281"/>
      <c r="I962" s="281"/>
      <c r="J962" s="281"/>
      <c r="K962" s="281"/>
      <c r="L962" s="276"/>
      <c r="M962" s="276"/>
      <c r="N962" s="276"/>
      <c r="O962" s="281"/>
      <c r="P962" s="283"/>
      <c r="Q962" s="281"/>
      <c r="R962" s="281"/>
      <c r="S962" s="281"/>
      <c r="T962" s="281"/>
      <c r="U962" s="281"/>
      <c r="V962" s="281"/>
      <c r="W962" s="281"/>
      <c r="X962" s="281"/>
      <c r="Y962" s="281"/>
      <c r="Z962" s="281"/>
      <c r="AA962" s="281"/>
      <c r="AB962" s="281"/>
      <c r="AC962" s="281"/>
      <c r="AD962" s="281"/>
      <c r="AE962" s="281"/>
      <c r="AF962" s="281"/>
      <c r="AG962" s="281"/>
      <c r="AH962" s="281"/>
      <c r="AI962" s="281"/>
      <c r="AJ962" s="281"/>
      <c r="AK962" s="281"/>
      <c r="AL962" s="281"/>
      <c r="AM962" s="281"/>
      <c r="AN962" s="281"/>
    </row>
    <row r="963" spans="2:40" ht="15.75" customHeight="1" x14ac:dyDescent="0.25">
      <c r="B963" s="281"/>
      <c r="C963" s="281"/>
      <c r="D963" s="281"/>
      <c r="E963" s="281"/>
      <c r="F963" s="281"/>
      <c r="G963" s="281"/>
      <c r="H963" s="281"/>
      <c r="I963" s="281"/>
      <c r="J963" s="281"/>
      <c r="K963" s="281"/>
      <c r="L963" s="276"/>
      <c r="M963" s="276"/>
      <c r="N963" s="276"/>
      <c r="O963" s="281"/>
      <c r="P963" s="283"/>
      <c r="Q963" s="281"/>
      <c r="R963" s="281"/>
      <c r="S963" s="281"/>
      <c r="T963" s="281"/>
      <c r="U963" s="281"/>
      <c r="V963" s="281"/>
      <c r="W963" s="281"/>
      <c r="X963" s="281"/>
      <c r="Y963" s="281"/>
      <c r="Z963" s="281"/>
      <c r="AA963" s="281"/>
      <c r="AB963" s="281"/>
      <c r="AC963" s="281"/>
      <c r="AD963" s="281"/>
      <c r="AE963" s="281"/>
      <c r="AF963" s="281"/>
      <c r="AG963" s="281"/>
      <c r="AH963" s="281"/>
      <c r="AI963" s="281"/>
      <c r="AJ963" s="281"/>
      <c r="AK963" s="281"/>
      <c r="AL963" s="281"/>
      <c r="AM963" s="281"/>
      <c r="AN963" s="281"/>
    </row>
    <row r="964" spans="2:40" ht="15.75" customHeight="1" x14ac:dyDescent="0.25">
      <c r="B964" s="281"/>
      <c r="C964" s="281"/>
      <c r="D964" s="281"/>
      <c r="E964" s="281"/>
      <c r="F964" s="281"/>
      <c r="G964" s="281"/>
      <c r="H964" s="281"/>
      <c r="I964" s="281"/>
      <c r="J964" s="281"/>
      <c r="K964" s="281"/>
      <c r="L964" s="276"/>
      <c r="M964" s="276"/>
      <c r="N964" s="276"/>
      <c r="O964" s="281"/>
      <c r="P964" s="283"/>
      <c r="Q964" s="281"/>
      <c r="R964" s="281"/>
      <c r="S964" s="281"/>
      <c r="T964" s="281"/>
      <c r="U964" s="281"/>
      <c r="V964" s="281"/>
      <c r="W964" s="281"/>
      <c r="X964" s="281"/>
      <c r="Y964" s="281"/>
      <c r="Z964" s="281"/>
      <c r="AA964" s="281"/>
      <c r="AB964" s="281"/>
      <c r="AC964" s="281"/>
      <c r="AD964" s="281"/>
      <c r="AE964" s="281"/>
      <c r="AF964" s="281"/>
      <c r="AG964" s="281"/>
      <c r="AH964" s="281"/>
      <c r="AI964" s="281"/>
      <c r="AJ964" s="281"/>
      <c r="AK964" s="281"/>
      <c r="AL964" s="281"/>
      <c r="AM964" s="281"/>
      <c r="AN964" s="281"/>
    </row>
    <row r="965" spans="2:40" ht="15.75" customHeight="1" x14ac:dyDescent="0.25">
      <c r="B965" s="281"/>
      <c r="C965" s="281"/>
      <c r="D965" s="281"/>
      <c r="E965" s="281"/>
      <c r="F965" s="281"/>
      <c r="G965" s="281"/>
      <c r="H965" s="281"/>
      <c r="I965" s="281"/>
      <c r="J965" s="281"/>
      <c r="K965" s="281"/>
      <c r="L965" s="276"/>
      <c r="M965" s="276"/>
      <c r="N965" s="276"/>
      <c r="O965" s="281"/>
      <c r="P965" s="283"/>
      <c r="Q965" s="281"/>
      <c r="R965" s="281"/>
      <c r="S965" s="281"/>
      <c r="T965" s="281"/>
      <c r="U965" s="281"/>
      <c r="V965" s="281"/>
      <c r="W965" s="281"/>
      <c r="X965" s="281"/>
      <c r="Y965" s="281"/>
      <c r="Z965" s="281"/>
      <c r="AA965" s="281"/>
      <c r="AB965" s="281"/>
      <c r="AC965" s="281"/>
      <c r="AD965" s="281"/>
      <c r="AE965" s="281"/>
      <c r="AF965" s="281"/>
      <c r="AG965" s="281"/>
      <c r="AH965" s="281"/>
      <c r="AI965" s="281"/>
      <c r="AJ965" s="281"/>
      <c r="AK965" s="281"/>
      <c r="AL965" s="281"/>
      <c r="AM965" s="281"/>
      <c r="AN965" s="281"/>
    </row>
    <row r="966" spans="2:40" ht="15.75" customHeight="1" x14ac:dyDescent="0.25">
      <c r="B966" s="281"/>
      <c r="C966" s="281"/>
      <c r="D966" s="281"/>
      <c r="E966" s="281"/>
      <c r="F966" s="281"/>
      <c r="G966" s="281"/>
      <c r="H966" s="281"/>
      <c r="I966" s="281"/>
      <c r="J966" s="281"/>
      <c r="K966" s="281"/>
      <c r="L966" s="276"/>
      <c r="M966" s="276"/>
      <c r="N966" s="276"/>
      <c r="O966" s="281"/>
      <c r="P966" s="283"/>
      <c r="Q966" s="281"/>
      <c r="R966" s="281"/>
      <c r="S966" s="281"/>
      <c r="T966" s="281"/>
      <c r="U966" s="281"/>
      <c r="V966" s="281"/>
      <c r="W966" s="281"/>
      <c r="X966" s="281"/>
      <c r="Y966" s="281"/>
      <c r="Z966" s="281"/>
      <c r="AA966" s="281"/>
      <c r="AB966" s="281"/>
      <c r="AC966" s="281"/>
      <c r="AD966" s="281"/>
      <c r="AE966" s="281"/>
      <c r="AF966" s="281"/>
      <c r="AG966" s="281"/>
      <c r="AH966" s="281"/>
      <c r="AI966" s="281"/>
      <c r="AJ966" s="281"/>
      <c r="AK966" s="281"/>
      <c r="AL966" s="281"/>
      <c r="AM966" s="281"/>
      <c r="AN966" s="281"/>
    </row>
    <row r="967" spans="2:40" ht="15.75" customHeight="1" x14ac:dyDescent="0.25">
      <c r="B967" s="281"/>
      <c r="C967" s="281"/>
      <c r="D967" s="281"/>
      <c r="E967" s="281"/>
      <c r="F967" s="281"/>
      <c r="G967" s="281"/>
      <c r="H967" s="281"/>
      <c r="I967" s="281"/>
      <c r="J967" s="281"/>
      <c r="K967" s="281"/>
      <c r="L967" s="276"/>
      <c r="M967" s="276"/>
      <c r="N967" s="276"/>
      <c r="O967" s="281"/>
      <c r="P967" s="283"/>
      <c r="Q967" s="281"/>
      <c r="R967" s="281"/>
      <c r="S967" s="281"/>
      <c r="T967" s="281"/>
      <c r="U967" s="281"/>
      <c r="V967" s="281"/>
      <c r="W967" s="281"/>
      <c r="X967" s="281"/>
      <c r="Y967" s="281"/>
      <c r="Z967" s="281"/>
      <c r="AA967" s="281"/>
      <c r="AB967" s="281"/>
      <c r="AC967" s="281"/>
      <c r="AD967" s="281"/>
      <c r="AE967" s="281"/>
      <c r="AF967" s="281"/>
      <c r="AG967" s="281"/>
      <c r="AH967" s="281"/>
      <c r="AI967" s="281"/>
      <c r="AJ967" s="281"/>
      <c r="AK967" s="281"/>
      <c r="AL967" s="281"/>
      <c r="AM967" s="281"/>
      <c r="AN967" s="281"/>
    </row>
    <row r="968" spans="2:40" ht="15.75" customHeight="1" x14ac:dyDescent="0.25">
      <c r="B968" s="281"/>
      <c r="C968" s="281"/>
      <c r="D968" s="281"/>
      <c r="E968" s="281"/>
      <c r="F968" s="281"/>
      <c r="G968" s="281"/>
      <c r="H968" s="281"/>
      <c r="I968" s="281"/>
      <c r="J968" s="281"/>
      <c r="K968" s="281"/>
      <c r="L968" s="276"/>
      <c r="M968" s="276"/>
      <c r="N968" s="276"/>
      <c r="O968" s="281"/>
      <c r="P968" s="283"/>
      <c r="Q968" s="281"/>
      <c r="R968" s="281"/>
      <c r="S968" s="281"/>
      <c r="T968" s="281"/>
      <c r="U968" s="281"/>
      <c r="V968" s="281"/>
      <c r="W968" s="281"/>
      <c r="X968" s="281"/>
      <c r="Y968" s="281"/>
      <c r="Z968" s="281"/>
      <c r="AA968" s="281"/>
      <c r="AB968" s="281"/>
      <c r="AC968" s="281"/>
      <c r="AD968" s="281"/>
      <c r="AE968" s="281"/>
      <c r="AF968" s="281"/>
      <c r="AG968" s="281"/>
      <c r="AH968" s="281"/>
      <c r="AI968" s="281"/>
      <c r="AJ968" s="281"/>
      <c r="AK968" s="281"/>
      <c r="AL968" s="281"/>
      <c r="AM968" s="281"/>
      <c r="AN968" s="281"/>
    </row>
    <row r="969" spans="2:40" ht="15.75" customHeight="1" x14ac:dyDescent="0.25">
      <c r="B969" s="281"/>
      <c r="C969" s="281"/>
      <c r="D969" s="281"/>
      <c r="E969" s="281"/>
      <c r="F969" s="281"/>
      <c r="G969" s="281"/>
      <c r="H969" s="281"/>
      <c r="I969" s="281"/>
      <c r="J969" s="281"/>
      <c r="K969" s="281"/>
      <c r="L969" s="276"/>
      <c r="M969" s="276"/>
      <c r="N969" s="276"/>
      <c r="O969" s="281"/>
      <c r="P969" s="283"/>
      <c r="Q969" s="281"/>
      <c r="R969" s="281"/>
      <c r="S969" s="281"/>
      <c r="T969" s="281"/>
      <c r="U969" s="281"/>
      <c r="V969" s="281"/>
      <c r="W969" s="281"/>
      <c r="X969" s="281"/>
      <c r="Y969" s="281"/>
      <c r="Z969" s="281"/>
      <c r="AA969" s="281"/>
      <c r="AB969" s="281"/>
      <c r="AC969" s="281"/>
      <c r="AD969" s="281"/>
      <c r="AE969" s="281"/>
      <c r="AF969" s="281"/>
      <c r="AG969" s="281"/>
      <c r="AH969" s="281"/>
      <c r="AI969" s="281"/>
      <c r="AJ969" s="281"/>
      <c r="AK969" s="281"/>
      <c r="AL969" s="281"/>
      <c r="AM969" s="281"/>
      <c r="AN969" s="281"/>
    </row>
    <row r="970" spans="2:40" ht="15.75" customHeight="1" x14ac:dyDescent="0.25">
      <c r="B970" s="281"/>
      <c r="C970" s="281"/>
      <c r="D970" s="281"/>
      <c r="E970" s="281"/>
      <c r="F970" s="281"/>
      <c r="G970" s="281"/>
      <c r="H970" s="281"/>
      <c r="I970" s="281"/>
      <c r="J970" s="281"/>
      <c r="K970" s="281"/>
      <c r="L970" s="276"/>
      <c r="M970" s="276"/>
      <c r="N970" s="276"/>
      <c r="O970" s="281"/>
      <c r="P970" s="283"/>
      <c r="Q970" s="281"/>
      <c r="R970" s="281"/>
      <c r="S970" s="281"/>
      <c r="T970" s="281"/>
      <c r="U970" s="281"/>
      <c r="V970" s="281"/>
      <c r="W970" s="281"/>
      <c r="X970" s="281"/>
      <c r="Y970" s="281"/>
      <c r="Z970" s="281"/>
      <c r="AA970" s="281"/>
      <c r="AB970" s="281"/>
      <c r="AC970" s="281"/>
      <c r="AD970" s="281"/>
      <c r="AE970" s="281"/>
      <c r="AF970" s="281"/>
      <c r="AG970" s="281"/>
      <c r="AH970" s="281"/>
      <c r="AI970" s="281"/>
      <c r="AJ970" s="281"/>
      <c r="AK970" s="281"/>
      <c r="AL970" s="281"/>
      <c r="AM970" s="281"/>
      <c r="AN970" s="281"/>
    </row>
    <row r="971" spans="2:40" ht="15.75" customHeight="1" x14ac:dyDescent="0.25">
      <c r="B971" s="281"/>
      <c r="C971" s="281"/>
      <c r="D971" s="281"/>
      <c r="E971" s="281"/>
      <c r="F971" s="281"/>
      <c r="G971" s="281"/>
      <c r="H971" s="281"/>
      <c r="I971" s="281"/>
      <c r="J971" s="281"/>
      <c r="K971" s="281"/>
      <c r="L971" s="276"/>
      <c r="M971" s="276"/>
      <c r="N971" s="276"/>
      <c r="O971" s="281"/>
      <c r="P971" s="283"/>
      <c r="Q971" s="281"/>
      <c r="R971" s="281"/>
      <c r="S971" s="281"/>
      <c r="T971" s="281"/>
      <c r="U971" s="281"/>
      <c r="V971" s="281"/>
      <c r="W971" s="281"/>
      <c r="X971" s="281"/>
      <c r="Y971" s="281"/>
      <c r="Z971" s="281"/>
      <c r="AA971" s="281"/>
      <c r="AB971" s="281"/>
      <c r="AC971" s="281"/>
      <c r="AD971" s="281"/>
      <c r="AE971" s="281"/>
      <c r="AF971" s="281"/>
      <c r="AG971" s="281"/>
      <c r="AH971" s="281"/>
      <c r="AI971" s="281"/>
      <c r="AJ971" s="281"/>
      <c r="AK971" s="281"/>
      <c r="AL971" s="281"/>
      <c r="AM971" s="281"/>
      <c r="AN971" s="281"/>
    </row>
    <row r="972" spans="2:40" ht="15.75" customHeight="1" x14ac:dyDescent="0.25">
      <c r="B972" s="281"/>
      <c r="C972" s="281"/>
      <c r="D972" s="281"/>
      <c r="E972" s="281"/>
      <c r="F972" s="281"/>
      <c r="G972" s="281"/>
      <c r="H972" s="281"/>
      <c r="I972" s="281"/>
      <c r="J972" s="281"/>
      <c r="K972" s="281"/>
      <c r="L972" s="276"/>
      <c r="M972" s="276"/>
      <c r="N972" s="276"/>
      <c r="O972" s="281"/>
      <c r="P972" s="283"/>
      <c r="Q972" s="281"/>
      <c r="R972" s="281"/>
      <c r="S972" s="281"/>
      <c r="T972" s="281"/>
      <c r="U972" s="281"/>
      <c r="V972" s="281"/>
      <c r="W972" s="281"/>
      <c r="X972" s="281"/>
      <c r="Y972" s="281"/>
      <c r="Z972" s="281"/>
      <c r="AA972" s="281"/>
      <c r="AB972" s="281"/>
      <c r="AC972" s="281"/>
      <c r="AD972" s="281"/>
      <c r="AE972" s="281"/>
      <c r="AF972" s="281"/>
      <c r="AG972" s="281"/>
      <c r="AH972" s="281"/>
      <c r="AI972" s="281"/>
      <c r="AJ972" s="281"/>
      <c r="AK972" s="281"/>
      <c r="AL972" s="281"/>
      <c r="AM972" s="281"/>
      <c r="AN972" s="281"/>
    </row>
    <row r="973" spans="2:40" ht="15.75" customHeight="1" x14ac:dyDescent="0.25">
      <c r="B973" s="281"/>
      <c r="C973" s="281"/>
      <c r="D973" s="281"/>
      <c r="E973" s="281"/>
      <c r="F973" s="281"/>
      <c r="G973" s="281"/>
      <c r="H973" s="281"/>
      <c r="I973" s="281"/>
      <c r="J973" s="281"/>
      <c r="K973" s="281"/>
      <c r="L973" s="276"/>
      <c r="M973" s="276"/>
      <c r="N973" s="276"/>
      <c r="O973" s="281"/>
      <c r="P973" s="283"/>
      <c r="Q973" s="281"/>
      <c r="R973" s="281"/>
      <c r="S973" s="281"/>
      <c r="T973" s="281"/>
      <c r="U973" s="281"/>
      <c r="V973" s="281"/>
      <c r="W973" s="281"/>
      <c r="X973" s="281"/>
      <c r="Y973" s="281"/>
      <c r="Z973" s="281"/>
      <c r="AA973" s="281"/>
      <c r="AB973" s="281"/>
      <c r="AC973" s="281"/>
      <c r="AD973" s="281"/>
      <c r="AE973" s="281"/>
      <c r="AF973" s="281"/>
      <c r="AG973" s="281"/>
      <c r="AH973" s="281"/>
      <c r="AI973" s="281"/>
      <c r="AJ973" s="281"/>
      <c r="AK973" s="281"/>
      <c r="AL973" s="281"/>
      <c r="AM973" s="281"/>
      <c r="AN973" s="281"/>
    </row>
    <row r="974" spans="2:40" ht="15.75" customHeight="1" x14ac:dyDescent="0.25">
      <c r="B974" s="281"/>
      <c r="C974" s="281"/>
      <c r="D974" s="281"/>
      <c r="E974" s="281"/>
      <c r="F974" s="281"/>
      <c r="G974" s="281"/>
      <c r="H974" s="281"/>
      <c r="I974" s="281"/>
      <c r="J974" s="281"/>
      <c r="K974" s="281"/>
      <c r="L974" s="276"/>
      <c r="M974" s="276"/>
      <c r="N974" s="276"/>
      <c r="O974" s="281"/>
      <c r="P974" s="283"/>
      <c r="Q974" s="281"/>
      <c r="R974" s="281"/>
      <c r="S974" s="281"/>
      <c r="T974" s="281"/>
      <c r="U974" s="281"/>
      <c r="V974" s="281"/>
      <c r="W974" s="281"/>
      <c r="X974" s="281"/>
      <c r="Y974" s="281"/>
      <c r="Z974" s="281"/>
      <c r="AA974" s="281"/>
      <c r="AB974" s="281"/>
      <c r="AC974" s="281"/>
      <c r="AD974" s="281"/>
      <c r="AE974" s="281"/>
      <c r="AF974" s="281"/>
      <c r="AG974" s="281"/>
      <c r="AH974" s="281"/>
      <c r="AI974" s="281"/>
      <c r="AJ974" s="281"/>
      <c r="AK974" s="281"/>
      <c r="AL974" s="281"/>
      <c r="AM974" s="281"/>
      <c r="AN974" s="281"/>
    </row>
    <row r="975" spans="2:40" ht="15.75" customHeight="1" x14ac:dyDescent="0.25">
      <c r="B975" s="281"/>
      <c r="C975" s="281"/>
      <c r="D975" s="281"/>
      <c r="E975" s="281"/>
      <c r="F975" s="281"/>
      <c r="G975" s="281"/>
      <c r="H975" s="281"/>
      <c r="I975" s="281"/>
      <c r="J975" s="281"/>
      <c r="K975" s="281"/>
      <c r="L975" s="276"/>
      <c r="M975" s="276"/>
      <c r="N975" s="276"/>
      <c r="O975" s="281"/>
      <c r="P975" s="283"/>
      <c r="Q975" s="281"/>
      <c r="R975" s="281"/>
      <c r="S975" s="281"/>
      <c r="T975" s="281"/>
      <c r="U975" s="281"/>
      <c r="V975" s="281"/>
      <c r="W975" s="281"/>
      <c r="X975" s="281"/>
      <c r="Y975" s="281"/>
      <c r="Z975" s="281"/>
      <c r="AA975" s="281"/>
      <c r="AB975" s="281"/>
      <c r="AC975" s="281"/>
      <c r="AD975" s="281"/>
      <c r="AE975" s="281"/>
      <c r="AF975" s="281"/>
      <c r="AG975" s="281"/>
      <c r="AH975" s="281"/>
      <c r="AI975" s="281"/>
      <c r="AJ975" s="281"/>
      <c r="AK975" s="281"/>
      <c r="AL975" s="281"/>
      <c r="AM975" s="281"/>
      <c r="AN975" s="281"/>
    </row>
    <row r="976" spans="2:40" ht="15.75" customHeight="1" x14ac:dyDescent="0.25">
      <c r="B976" s="281"/>
      <c r="C976" s="281"/>
      <c r="D976" s="281"/>
      <c r="E976" s="281"/>
      <c r="F976" s="281"/>
      <c r="G976" s="281"/>
      <c r="H976" s="281"/>
      <c r="I976" s="281"/>
      <c r="J976" s="281"/>
      <c r="K976" s="281"/>
      <c r="L976" s="276"/>
      <c r="M976" s="276"/>
      <c r="N976" s="276"/>
      <c r="O976" s="281"/>
      <c r="P976" s="283"/>
      <c r="Q976" s="281"/>
      <c r="R976" s="281"/>
      <c r="S976" s="281"/>
      <c r="T976" s="281"/>
      <c r="U976" s="281"/>
      <c r="V976" s="281"/>
      <c r="W976" s="281"/>
      <c r="X976" s="281"/>
      <c r="Y976" s="281"/>
      <c r="Z976" s="281"/>
      <c r="AA976" s="281"/>
      <c r="AB976" s="281"/>
      <c r="AC976" s="281"/>
      <c r="AD976" s="281"/>
      <c r="AE976" s="281"/>
      <c r="AF976" s="281"/>
      <c r="AG976" s="281"/>
      <c r="AH976" s="281"/>
      <c r="AI976" s="281"/>
      <c r="AJ976" s="281"/>
      <c r="AK976" s="281"/>
      <c r="AL976" s="281"/>
      <c r="AM976" s="281"/>
      <c r="AN976" s="281"/>
    </row>
    <row r="977" spans="2:40" ht="15.75" customHeight="1" x14ac:dyDescent="0.25">
      <c r="B977" s="281"/>
      <c r="C977" s="281"/>
      <c r="D977" s="281"/>
      <c r="E977" s="281"/>
      <c r="F977" s="281"/>
      <c r="G977" s="281"/>
      <c r="H977" s="281"/>
      <c r="I977" s="281"/>
      <c r="J977" s="281"/>
      <c r="K977" s="281"/>
      <c r="L977" s="276"/>
      <c r="M977" s="276"/>
      <c r="N977" s="276"/>
      <c r="O977" s="281"/>
      <c r="P977" s="283"/>
      <c r="Q977" s="281"/>
      <c r="R977" s="281"/>
      <c r="S977" s="281"/>
      <c r="T977" s="281"/>
      <c r="U977" s="281"/>
      <c r="V977" s="281"/>
      <c r="W977" s="281"/>
      <c r="X977" s="281"/>
      <c r="Y977" s="281"/>
      <c r="Z977" s="281"/>
      <c r="AA977" s="281"/>
      <c r="AB977" s="281"/>
      <c r="AC977" s="281"/>
      <c r="AD977" s="281"/>
      <c r="AE977" s="281"/>
      <c r="AF977" s="281"/>
      <c r="AG977" s="281"/>
      <c r="AH977" s="281"/>
      <c r="AI977" s="281"/>
      <c r="AJ977" s="281"/>
      <c r="AK977" s="281"/>
      <c r="AL977" s="281"/>
      <c r="AM977" s="281"/>
      <c r="AN977" s="281"/>
    </row>
    <row r="978" spans="2:40" ht="15.75" customHeight="1" x14ac:dyDescent="0.25">
      <c r="B978" s="281"/>
      <c r="C978" s="281"/>
      <c r="D978" s="281"/>
      <c r="E978" s="281"/>
      <c r="F978" s="281"/>
      <c r="G978" s="281"/>
      <c r="H978" s="281"/>
      <c r="I978" s="281"/>
      <c r="J978" s="281"/>
      <c r="K978" s="281"/>
      <c r="L978" s="276"/>
      <c r="M978" s="276"/>
      <c r="N978" s="276"/>
      <c r="O978" s="281"/>
      <c r="P978" s="283"/>
      <c r="Q978" s="281"/>
      <c r="R978" s="281"/>
      <c r="S978" s="281"/>
      <c r="T978" s="281"/>
      <c r="U978" s="281"/>
      <c r="V978" s="281"/>
      <c r="W978" s="281"/>
      <c r="X978" s="281"/>
      <c r="Y978" s="281"/>
      <c r="Z978" s="281"/>
      <c r="AA978" s="281"/>
      <c r="AB978" s="281"/>
      <c r="AC978" s="281"/>
      <c r="AD978" s="281"/>
      <c r="AE978" s="281"/>
      <c r="AF978" s="281"/>
      <c r="AG978" s="281"/>
      <c r="AH978" s="281"/>
      <c r="AI978" s="281"/>
      <c r="AJ978" s="281"/>
      <c r="AK978" s="281"/>
      <c r="AL978" s="281"/>
      <c r="AM978" s="281"/>
      <c r="AN978" s="281"/>
    </row>
    <row r="979" spans="2:40" ht="15.75" customHeight="1" x14ac:dyDescent="0.25">
      <c r="B979" s="281"/>
      <c r="C979" s="281"/>
      <c r="D979" s="281"/>
      <c r="E979" s="281"/>
      <c r="F979" s="281"/>
      <c r="G979" s="281"/>
      <c r="H979" s="281"/>
      <c r="I979" s="281"/>
      <c r="J979" s="281"/>
      <c r="K979" s="281"/>
      <c r="L979" s="276"/>
      <c r="M979" s="276"/>
      <c r="N979" s="276"/>
      <c r="O979" s="281"/>
      <c r="P979" s="283"/>
      <c r="Q979" s="281"/>
      <c r="R979" s="281"/>
      <c r="S979" s="281"/>
      <c r="T979" s="281"/>
      <c r="U979" s="281"/>
      <c r="V979" s="281"/>
      <c r="W979" s="281"/>
      <c r="X979" s="281"/>
      <c r="Y979" s="281"/>
      <c r="Z979" s="281"/>
      <c r="AA979" s="281"/>
      <c r="AB979" s="281"/>
      <c r="AC979" s="281"/>
      <c r="AD979" s="281"/>
      <c r="AE979" s="281"/>
      <c r="AF979" s="281"/>
      <c r="AG979" s="281"/>
      <c r="AH979" s="281"/>
      <c r="AI979" s="281"/>
      <c r="AJ979" s="281"/>
      <c r="AK979" s="281"/>
      <c r="AL979" s="281"/>
      <c r="AM979" s="281"/>
      <c r="AN979" s="281"/>
    </row>
    <row r="980" spans="2:40" ht="15.75" customHeight="1" x14ac:dyDescent="0.25">
      <c r="B980" s="281"/>
      <c r="C980" s="281"/>
      <c r="D980" s="281"/>
      <c r="E980" s="281"/>
      <c r="F980" s="281"/>
      <c r="G980" s="281"/>
      <c r="H980" s="281"/>
      <c r="I980" s="281"/>
      <c r="J980" s="281"/>
      <c r="K980" s="281"/>
      <c r="L980" s="276"/>
      <c r="M980" s="276"/>
      <c r="N980" s="276"/>
      <c r="O980" s="281"/>
      <c r="P980" s="283"/>
      <c r="Q980" s="281"/>
      <c r="R980" s="281"/>
      <c r="S980" s="281"/>
      <c r="T980" s="281"/>
      <c r="U980" s="281"/>
      <c r="V980" s="281"/>
      <c r="W980" s="281"/>
      <c r="X980" s="281"/>
      <c r="Y980" s="281"/>
      <c r="Z980" s="281"/>
      <c r="AA980" s="281"/>
      <c r="AB980" s="281"/>
      <c r="AC980" s="281"/>
      <c r="AD980" s="281"/>
      <c r="AE980" s="281"/>
      <c r="AF980" s="281"/>
      <c r="AG980" s="281"/>
      <c r="AH980" s="281"/>
      <c r="AI980" s="281"/>
      <c r="AJ980" s="281"/>
      <c r="AK980" s="281"/>
      <c r="AL980" s="281"/>
      <c r="AM980" s="281"/>
      <c r="AN980" s="281"/>
    </row>
    <row r="981" spans="2:40" ht="15.75" customHeight="1" x14ac:dyDescent="0.25">
      <c r="B981" s="281"/>
      <c r="C981" s="281"/>
      <c r="D981" s="281"/>
      <c r="E981" s="281"/>
      <c r="F981" s="281"/>
      <c r="G981" s="281"/>
      <c r="H981" s="281"/>
      <c r="I981" s="281"/>
      <c r="J981" s="281"/>
      <c r="K981" s="281"/>
      <c r="L981" s="276"/>
      <c r="M981" s="276"/>
      <c r="N981" s="276"/>
      <c r="O981" s="281"/>
      <c r="P981" s="283"/>
      <c r="Q981" s="281"/>
      <c r="R981" s="281"/>
      <c r="S981" s="281"/>
      <c r="T981" s="281"/>
      <c r="U981" s="281"/>
      <c r="V981" s="281"/>
      <c r="W981" s="281"/>
      <c r="X981" s="281"/>
      <c r="Y981" s="281"/>
      <c r="Z981" s="281"/>
      <c r="AA981" s="281"/>
      <c r="AB981" s="281"/>
      <c r="AC981" s="281"/>
      <c r="AD981" s="281"/>
      <c r="AE981" s="281"/>
      <c r="AF981" s="281"/>
      <c r="AG981" s="281"/>
      <c r="AH981" s="281"/>
      <c r="AI981" s="281"/>
      <c r="AJ981" s="281"/>
      <c r="AK981" s="281"/>
      <c r="AL981" s="281"/>
      <c r="AM981" s="281"/>
      <c r="AN981" s="281"/>
    </row>
    <row r="982" spans="2:40" ht="15.75" customHeight="1" x14ac:dyDescent="0.25">
      <c r="B982" s="281"/>
      <c r="C982" s="281"/>
      <c r="D982" s="281"/>
      <c r="E982" s="281"/>
      <c r="F982" s="281"/>
      <c r="G982" s="281"/>
      <c r="H982" s="281"/>
      <c r="I982" s="281"/>
      <c r="J982" s="281"/>
      <c r="K982" s="281"/>
      <c r="L982" s="276"/>
      <c r="M982" s="276"/>
      <c r="N982" s="276"/>
      <c r="O982" s="281"/>
      <c r="P982" s="283"/>
      <c r="Q982" s="281"/>
      <c r="R982" s="281"/>
      <c r="S982" s="281"/>
      <c r="T982" s="281"/>
      <c r="U982" s="281"/>
      <c r="V982" s="281"/>
      <c r="W982" s="281"/>
      <c r="X982" s="281"/>
      <c r="Y982" s="281"/>
      <c r="Z982" s="281"/>
      <c r="AA982" s="281"/>
      <c r="AB982" s="281"/>
      <c r="AC982" s="281"/>
      <c r="AD982" s="281"/>
      <c r="AE982" s="281"/>
      <c r="AF982" s="281"/>
      <c r="AG982" s="281"/>
      <c r="AH982" s="281"/>
      <c r="AI982" s="281"/>
      <c r="AJ982" s="281"/>
      <c r="AK982" s="281"/>
      <c r="AL982" s="281"/>
      <c r="AM982" s="281"/>
      <c r="AN982" s="281"/>
    </row>
    <row r="983" spans="2:40" ht="15.75" customHeight="1" x14ac:dyDescent="0.25">
      <c r="B983" s="281"/>
      <c r="C983" s="281"/>
      <c r="D983" s="281"/>
      <c r="E983" s="281"/>
      <c r="F983" s="281"/>
      <c r="G983" s="281"/>
      <c r="H983" s="281"/>
      <c r="I983" s="281"/>
      <c r="J983" s="281"/>
      <c r="K983" s="281"/>
      <c r="L983" s="276"/>
      <c r="M983" s="276"/>
      <c r="N983" s="276"/>
      <c r="O983" s="281"/>
      <c r="P983" s="283"/>
      <c r="Q983" s="281"/>
      <c r="R983" s="281"/>
      <c r="S983" s="281"/>
      <c r="T983" s="281"/>
      <c r="U983" s="281"/>
      <c r="V983" s="281"/>
      <c r="W983" s="281"/>
      <c r="X983" s="281"/>
      <c r="Y983" s="281"/>
      <c r="Z983" s="281"/>
      <c r="AA983" s="281"/>
      <c r="AB983" s="281"/>
      <c r="AC983" s="281"/>
      <c r="AD983" s="281"/>
      <c r="AE983" s="281"/>
      <c r="AF983" s="281"/>
      <c r="AG983" s="281"/>
      <c r="AH983" s="281"/>
      <c r="AI983" s="281"/>
      <c r="AJ983" s="281"/>
      <c r="AK983" s="281"/>
      <c r="AL983" s="281"/>
      <c r="AM983" s="281"/>
      <c r="AN983" s="281"/>
    </row>
    <row r="984" spans="2:40" ht="15.75" customHeight="1" x14ac:dyDescent="0.25">
      <c r="B984" s="281"/>
      <c r="C984" s="281"/>
      <c r="D984" s="281"/>
      <c r="E984" s="281"/>
      <c r="F984" s="281"/>
      <c r="G984" s="281"/>
      <c r="H984" s="281"/>
      <c r="I984" s="281"/>
      <c r="J984" s="281"/>
      <c r="K984" s="281"/>
      <c r="L984" s="276"/>
      <c r="M984" s="276"/>
      <c r="N984" s="276"/>
      <c r="O984" s="281"/>
      <c r="P984" s="283"/>
      <c r="Q984" s="281"/>
      <c r="R984" s="281"/>
      <c r="S984" s="281"/>
      <c r="T984" s="281"/>
      <c r="U984" s="281"/>
      <c r="V984" s="281"/>
      <c r="W984" s="281"/>
      <c r="X984" s="281"/>
      <c r="Y984" s="281"/>
      <c r="Z984" s="281"/>
      <c r="AA984" s="281"/>
      <c r="AB984" s="281"/>
      <c r="AC984" s="281"/>
      <c r="AD984" s="281"/>
      <c r="AE984" s="281"/>
      <c r="AF984" s="281"/>
      <c r="AG984" s="281"/>
      <c r="AH984" s="281"/>
      <c r="AI984" s="281"/>
      <c r="AJ984" s="281"/>
      <c r="AK984" s="281"/>
      <c r="AL984" s="281"/>
      <c r="AM984" s="281"/>
      <c r="AN984" s="281"/>
    </row>
    <row r="985" spans="2:40" ht="15.75" customHeight="1" x14ac:dyDescent="0.25">
      <c r="B985" s="281"/>
      <c r="C985" s="281"/>
      <c r="D985" s="281"/>
      <c r="E985" s="281"/>
      <c r="F985" s="281"/>
      <c r="G985" s="281"/>
      <c r="H985" s="281"/>
      <c r="I985" s="281"/>
      <c r="J985" s="281"/>
      <c r="K985" s="281"/>
      <c r="L985" s="276"/>
      <c r="M985" s="276"/>
      <c r="N985" s="276"/>
      <c r="O985" s="281"/>
      <c r="P985" s="283"/>
      <c r="Q985" s="281"/>
      <c r="R985" s="281"/>
      <c r="S985" s="281"/>
      <c r="T985" s="281"/>
      <c r="U985" s="281"/>
      <c r="V985" s="281"/>
      <c r="W985" s="281"/>
      <c r="X985" s="281"/>
      <c r="Y985" s="281"/>
      <c r="Z985" s="281"/>
      <c r="AA985" s="281"/>
      <c r="AB985" s="281"/>
      <c r="AC985" s="281"/>
      <c r="AD985" s="281"/>
      <c r="AE985" s="281"/>
      <c r="AF985" s="281"/>
      <c r="AG985" s="281"/>
      <c r="AH985" s="281"/>
      <c r="AI985" s="281"/>
      <c r="AJ985" s="281"/>
      <c r="AK985" s="281"/>
      <c r="AL985" s="281"/>
      <c r="AM985" s="281"/>
      <c r="AN985" s="281"/>
    </row>
    <row r="986" spans="2:40" ht="15.75" customHeight="1" x14ac:dyDescent="0.25">
      <c r="B986" s="281"/>
      <c r="C986" s="281"/>
      <c r="D986" s="281"/>
      <c r="E986" s="281"/>
      <c r="F986" s="281"/>
      <c r="G986" s="281"/>
      <c r="H986" s="281"/>
      <c r="I986" s="281"/>
      <c r="J986" s="281"/>
      <c r="K986" s="281"/>
      <c r="L986" s="276"/>
      <c r="M986" s="276"/>
      <c r="N986" s="276"/>
      <c r="O986" s="281"/>
      <c r="P986" s="283"/>
      <c r="Q986" s="281"/>
      <c r="R986" s="281"/>
      <c r="S986" s="281"/>
      <c r="T986" s="281"/>
      <c r="U986" s="281"/>
      <c r="V986" s="281"/>
      <c r="W986" s="281"/>
      <c r="X986" s="281"/>
      <c r="Y986" s="281"/>
      <c r="Z986" s="281"/>
      <c r="AA986" s="281"/>
      <c r="AB986" s="281"/>
      <c r="AC986" s="281"/>
      <c r="AD986" s="281"/>
      <c r="AE986" s="281"/>
      <c r="AF986" s="281"/>
      <c r="AG986" s="281"/>
      <c r="AH986" s="281"/>
      <c r="AI986" s="281"/>
      <c r="AJ986" s="281"/>
      <c r="AK986" s="281"/>
      <c r="AL986" s="281"/>
      <c r="AM986" s="281"/>
      <c r="AN986" s="281"/>
    </row>
    <row r="987" spans="2:40" ht="15.75" customHeight="1" x14ac:dyDescent="0.25">
      <c r="B987" s="281"/>
      <c r="C987" s="281"/>
      <c r="D987" s="281"/>
      <c r="E987" s="281"/>
      <c r="F987" s="281"/>
      <c r="G987" s="281"/>
      <c r="H987" s="281"/>
      <c r="I987" s="281"/>
      <c r="J987" s="281"/>
      <c r="K987" s="281"/>
      <c r="L987" s="276"/>
      <c r="M987" s="276"/>
      <c r="N987" s="276"/>
      <c r="O987" s="281"/>
      <c r="P987" s="283"/>
      <c r="Q987" s="281"/>
      <c r="R987" s="281"/>
      <c r="S987" s="281"/>
      <c r="T987" s="281"/>
      <c r="U987" s="281"/>
      <c r="V987" s="281"/>
      <c r="W987" s="281"/>
      <c r="X987" s="281"/>
      <c r="Y987" s="281"/>
      <c r="Z987" s="281"/>
      <c r="AA987" s="281"/>
      <c r="AB987" s="281"/>
      <c r="AC987" s="281"/>
      <c r="AD987" s="281"/>
      <c r="AE987" s="281"/>
      <c r="AF987" s="281"/>
      <c r="AG987" s="281"/>
      <c r="AH987" s="281"/>
      <c r="AI987" s="281"/>
      <c r="AJ987" s="281"/>
      <c r="AK987" s="281"/>
      <c r="AL987" s="281"/>
      <c r="AM987" s="281"/>
      <c r="AN987" s="281"/>
    </row>
    <row r="988" spans="2:40" ht="15.75" customHeight="1" x14ac:dyDescent="0.25">
      <c r="B988" s="281"/>
      <c r="C988" s="281"/>
      <c r="D988" s="281"/>
      <c r="E988" s="281"/>
      <c r="F988" s="281"/>
      <c r="G988" s="281"/>
      <c r="H988" s="281"/>
      <c r="I988" s="281"/>
      <c r="J988" s="281"/>
      <c r="K988" s="281"/>
      <c r="L988" s="276"/>
      <c r="M988" s="276"/>
      <c r="N988" s="276"/>
      <c r="O988" s="281"/>
      <c r="P988" s="283"/>
      <c r="Q988" s="281"/>
      <c r="R988" s="281"/>
      <c r="S988" s="281"/>
      <c r="T988" s="281"/>
      <c r="U988" s="281"/>
      <c r="V988" s="281"/>
      <c r="W988" s="281"/>
      <c r="X988" s="281"/>
      <c r="Y988" s="281"/>
      <c r="Z988" s="281"/>
      <c r="AA988" s="281"/>
      <c r="AB988" s="281"/>
      <c r="AC988" s="281"/>
      <c r="AD988" s="281"/>
      <c r="AE988" s="281"/>
      <c r="AF988" s="281"/>
      <c r="AG988" s="281"/>
      <c r="AH988" s="281"/>
      <c r="AI988" s="281"/>
      <c r="AJ988" s="281"/>
      <c r="AK988" s="281"/>
      <c r="AL988" s="281"/>
      <c r="AM988" s="281"/>
      <c r="AN988" s="281"/>
    </row>
    <row r="989" spans="2:40" ht="15.75" customHeight="1" x14ac:dyDescent="0.25">
      <c r="B989" s="281"/>
      <c r="C989" s="281"/>
      <c r="D989" s="281"/>
      <c r="E989" s="281"/>
      <c r="F989" s="281"/>
      <c r="G989" s="281"/>
      <c r="H989" s="281"/>
      <c r="I989" s="281"/>
      <c r="J989" s="281"/>
      <c r="K989" s="281"/>
      <c r="L989" s="276"/>
      <c r="M989" s="276"/>
      <c r="N989" s="276"/>
      <c r="O989" s="281"/>
      <c r="P989" s="283"/>
      <c r="Q989" s="281"/>
      <c r="R989" s="281"/>
      <c r="S989" s="281"/>
      <c r="T989" s="281"/>
      <c r="U989" s="281"/>
      <c r="V989" s="281"/>
      <c r="W989" s="281"/>
      <c r="X989" s="281"/>
      <c r="Y989" s="281"/>
      <c r="Z989" s="281"/>
      <c r="AA989" s="281"/>
      <c r="AB989" s="281"/>
      <c r="AC989" s="281"/>
      <c r="AD989" s="281"/>
      <c r="AE989" s="281"/>
      <c r="AF989" s="281"/>
      <c r="AG989" s="281"/>
      <c r="AH989" s="281"/>
      <c r="AI989" s="281"/>
      <c r="AJ989" s="281"/>
      <c r="AK989" s="281"/>
      <c r="AL989" s="281"/>
      <c r="AM989" s="281"/>
      <c r="AN989" s="281"/>
    </row>
    <row r="990" spans="2:40" ht="15.75" customHeight="1" x14ac:dyDescent="0.25">
      <c r="B990" s="281"/>
      <c r="C990" s="281"/>
      <c r="D990" s="281"/>
      <c r="E990" s="281"/>
      <c r="F990" s="281"/>
      <c r="G990" s="281"/>
      <c r="H990" s="281"/>
      <c r="I990" s="281"/>
      <c r="J990" s="281"/>
      <c r="K990" s="281"/>
      <c r="L990" s="276"/>
      <c r="M990" s="276"/>
      <c r="N990" s="276"/>
      <c r="O990" s="281"/>
      <c r="P990" s="283"/>
      <c r="Q990" s="281"/>
      <c r="R990" s="281"/>
      <c r="S990" s="281"/>
      <c r="T990" s="281"/>
      <c r="U990" s="281"/>
      <c r="V990" s="281"/>
      <c r="W990" s="281"/>
      <c r="X990" s="281"/>
      <c r="Y990" s="281"/>
      <c r="Z990" s="281"/>
      <c r="AA990" s="281"/>
      <c r="AB990" s="281"/>
      <c r="AC990" s="281"/>
      <c r="AD990" s="281"/>
      <c r="AE990" s="281"/>
      <c r="AF990" s="281"/>
      <c r="AG990" s="281"/>
      <c r="AH990" s="281"/>
      <c r="AI990" s="281"/>
      <c r="AJ990" s="281"/>
      <c r="AK990" s="281"/>
      <c r="AL990" s="281"/>
      <c r="AM990" s="281"/>
      <c r="AN990" s="281"/>
    </row>
    <row r="991" spans="2:40" ht="15.75" customHeight="1" x14ac:dyDescent="0.25">
      <c r="B991" s="281"/>
      <c r="C991" s="281"/>
      <c r="D991" s="281"/>
      <c r="E991" s="281"/>
      <c r="F991" s="281"/>
      <c r="G991" s="281"/>
      <c r="H991" s="281"/>
      <c r="I991" s="281"/>
      <c r="J991" s="281"/>
      <c r="K991" s="281"/>
      <c r="L991" s="276"/>
      <c r="M991" s="276"/>
      <c r="N991" s="276"/>
      <c r="O991" s="281"/>
      <c r="P991" s="283"/>
      <c r="Q991" s="281"/>
      <c r="R991" s="281"/>
      <c r="S991" s="281"/>
      <c r="T991" s="281"/>
      <c r="U991" s="281"/>
      <c r="V991" s="281"/>
      <c r="W991" s="281"/>
      <c r="X991" s="281"/>
      <c r="Y991" s="281"/>
      <c r="Z991" s="281"/>
      <c r="AA991" s="281"/>
      <c r="AB991" s="281"/>
      <c r="AC991" s="281"/>
      <c r="AD991" s="281"/>
      <c r="AE991" s="281"/>
      <c r="AF991" s="281"/>
      <c r="AG991" s="281"/>
      <c r="AH991" s="281"/>
      <c r="AI991" s="281"/>
      <c r="AJ991" s="281"/>
      <c r="AK991" s="281"/>
      <c r="AL991" s="281"/>
      <c r="AM991" s="281"/>
      <c r="AN991" s="281"/>
    </row>
    <row r="992" spans="2:40" ht="15.75" customHeight="1" x14ac:dyDescent="0.25">
      <c r="B992" s="281"/>
      <c r="C992" s="281"/>
      <c r="D992" s="281"/>
      <c r="E992" s="281"/>
      <c r="F992" s="281"/>
      <c r="G992" s="281"/>
      <c r="H992" s="281"/>
      <c r="I992" s="281"/>
      <c r="J992" s="281"/>
      <c r="K992" s="281"/>
      <c r="L992" s="276"/>
      <c r="M992" s="276"/>
      <c r="N992" s="276"/>
      <c r="O992" s="281"/>
      <c r="P992" s="283"/>
      <c r="Q992" s="281"/>
      <c r="R992" s="281"/>
      <c r="S992" s="281"/>
      <c r="T992" s="281"/>
      <c r="U992" s="281"/>
      <c r="V992" s="281"/>
      <c r="W992" s="281"/>
      <c r="X992" s="281"/>
      <c r="Y992" s="281"/>
      <c r="Z992" s="281"/>
      <c r="AA992" s="281"/>
      <c r="AB992" s="281"/>
      <c r="AC992" s="281"/>
      <c r="AD992" s="281"/>
      <c r="AE992" s="281"/>
      <c r="AF992" s="281"/>
      <c r="AG992" s="281"/>
      <c r="AH992" s="281"/>
      <c r="AI992" s="281"/>
      <c r="AJ992" s="281"/>
      <c r="AK992" s="281"/>
      <c r="AL992" s="281"/>
      <c r="AM992" s="281"/>
      <c r="AN992" s="281"/>
    </row>
    <row r="993" spans="2:40" ht="15.75" customHeight="1" x14ac:dyDescent="0.25">
      <c r="B993" s="281"/>
      <c r="C993" s="281"/>
      <c r="D993" s="281"/>
      <c r="E993" s="281"/>
      <c r="F993" s="281"/>
      <c r="G993" s="281"/>
      <c r="H993" s="281"/>
      <c r="I993" s="281"/>
      <c r="J993" s="281"/>
      <c r="K993" s="281"/>
      <c r="L993" s="276"/>
      <c r="M993" s="276"/>
      <c r="N993" s="276"/>
      <c r="O993" s="281"/>
      <c r="P993" s="283"/>
      <c r="Q993" s="281"/>
      <c r="R993" s="281"/>
      <c r="S993" s="281"/>
      <c r="T993" s="281"/>
      <c r="U993" s="281"/>
      <c r="V993" s="281"/>
      <c r="W993" s="281"/>
      <c r="X993" s="281"/>
      <c r="Y993" s="281"/>
      <c r="Z993" s="281"/>
      <c r="AA993" s="281"/>
      <c r="AB993" s="281"/>
      <c r="AC993" s="281"/>
      <c r="AD993" s="281"/>
      <c r="AE993" s="281"/>
      <c r="AF993" s="281"/>
      <c r="AG993" s="281"/>
      <c r="AH993" s="281"/>
      <c r="AI993" s="281"/>
      <c r="AJ993" s="281"/>
      <c r="AK993" s="281"/>
      <c r="AL993" s="281"/>
      <c r="AM993" s="281"/>
      <c r="AN993" s="281"/>
    </row>
    <row r="994" spans="2:40" ht="15.75" customHeight="1" x14ac:dyDescent="0.25">
      <c r="B994" s="281"/>
      <c r="C994" s="281"/>
      <c r="D994" s="281"/>
      <c r="E994" s="281"/>
      <c r="F994" s="281"/>
      <c r="G994" s="281"/>
      <c r="H994" s="281"/>
      <c r="I994" s="281"/>
      <c r="J994" s="281"/>
      <c r="K994" s="281"/>
      <c r="L994" s="276"/>
      <c r="M994" s="276"/>
      <c r="N994" s="276"/>
      <c r="O994" s="281"/>
      <c r="P994" s="283"/>
      <c r="Q994" s="281"/>
      <c r="R994" s="281"/>
      <c r="S994" s="281"/>
      <c r="T994" s="281"/>
      <c r="U994" s="281"/>
      <c r="V994" s="281"/>
      <c r="W994" s="281"/>
      <c r="X994" s="281"/>
      <c r="Y994" s="281"/>
      <c r="Z994" s="281"/>
      <c r="AA994" s="281"/>
      <c r="AB994" s="281"/>
      <c r="AC994" s="281"/>
      <c r="AD994" s="281"/>
      <c r="AE994" s="281"/>
      <c r="AF994" s="281"/>
      <c r="AG994" s="281"/>
      <c r="AH994" s="281"/>
      <c r="AI994" s="281"/>
      <c r="AJ994" s="281"/>
      <c r="AK994" s="281"/>
      <c r="AL994" s="281"/>
      <c r="AM994" s="281"/>
      <c r="AN994" s="281"/>
    </row>
    <row r="995" spans="2:40" ht="15.75" customHeight="1" x14ac:dyDescent="0.25">
      <c r="B995" s="281"/>
      <c r="C995" s="281"/>
      <c r="D995" s="281"/>
      <c r="E995" s="281"/>
      <c r="F995" s="281"/>
      <c r="G995" s="281"/>
      <c r="H995" s="281"/>
      <c r="I995" s="281"/>
      <c r="J995" s="281"/>
      <c r="K995" s="281"/>
      <c r="L995" s="276"/>
      <c r="M995" s="276"/>
      <c r="N995" s="276"/>
      <c r="O995" s="281"/>
      <c r="P995" s="283"/>
      <c r="Q995" s="281"/>
      <c r="R995" s="281"/>
      <c r="S995" s="281"/>
      <c r="T995" s="281"/>
      <c r="U995" s="281"/>
      <c r="V995" s="281"/>
      <c r="W995" s="281"/>
      <c r="X995" s="281"/>
      <c r="Y995" s="281"/>
      <c r="Z995" s="281"/>
      <c r="AA995" s="281"/>
      <c r="AB995" s="281"/>
      <c r="AC995" s="281"/>
      <c r="AD995" s="281"/>
      <c r="AE995" s="281"/>
      <c r="AF995" s="281"/>
      <c r="AG995" s="281"/>
      <c r="AH995" s="281"/>
      <c r="AI995" s="281"/>
      <c r="AJ995" s="281"/>
      <c r="AK995" s="281"/>
      <c r="AL995" s="281"/>
      <c r="AM995" s="281"/>
      <c r="AN995" s="281"/>
    </row>
    <row r="996" spans="2:40" ht="15.75" customHeight="1" x14ac:dyDescent="0.25">
      <c r="B996" s="281"/>
      <c r="C996" s="281"/>
      <c r="D996" s="281"/>
      <c r="E996" s="281"/>
      <c r="F996" s="281"/>
      <c r="G996" s="281"/>
      <c r="H996" s="281"/>
      <c r="I996" s="281"/>
      <c r="J996" s="281"/>
      <c r="K996" s="281"/>
      <c r="L996" s="276"/>
      <c r="M996" s="276"/>
      <c r="N996" s="276"/>
      <c r="O996" s="281"/>
      <c r="P996" s="283"/>
      <c r="Q996" s="281"/>
      <c r="R996" s="281"/>
      <c r="S996" s="281"/>
      <c r="T996" s="281"/>
      <c r="U996" s="281"/>
      <c r="V996" s="281"/>
      <c r="W996" s="281"/>
      <c r="X996" s="281"/>
      <c r="Y996" s="281"/>
      <c r="Z996" s="281"/>
      <c r="AA996" s="281"/>
      <c r="AB996" s="281"/>
      <c r="AC996" s="281"/>
      <c r="AD996" s="281"/>
      <c r="AE996" s="281"/>
      <c r="AF996" s="281"/>
      <c r="AG996" s="281"/>
      <c r="AH996" s="281"/>
      <c r="AI996" s="281"/>
      <c r="AJ996" s="281"/>
      <c r="AK996" s="281"/>
      <c r="AL996" s="281"/>
      <c r="AM996" s="281"/>
      <c r="AN996" s="281"/>
    </row>
    <row r="997" spans="2:40" ht="15.75" customHeight="1" x14ac:dyDescent="0.25">
      <c r="B997" s="281"/>
      <c r="C997" s="281"/>
      <c r="D997" s="281"/>
      <c r="E997" s="281"/>
      <c r="F997" s="281"/>
      <c r="G997" s="281"/>
      <c r="H997" s="281"/>
      <c r="I997" s="281"/>
      <c r="J997" s="281"/>
      <c r="K997" s="281"/>
      <c r="L997" s="276"/>
      <c r="M997" s="276"/>
      <c r="N997" s="276"/>
      <c r="O997" s="281"/>
      <c r="P997" s="283"/>
      <c r="Q997" s="281"/>
      <c r="R997" s="281"/>
      <c r="S997" s="281"/>
      <c r="T997" s="281"/>
      <c r="U997" s="281"/>
      <c r="V997" s="281"/>
      <c r="W997" s="281"/>
      <c r="X997" s="281"/>
      <c r="Y997" s="281"/>
      <c r="Z997" s="281"/>
      <c r="AA997" s="281"/>
      <c r="AB997" s="281"/>
      <c r="AC997" s="281"/>
      <c r="AD997" s="281"/>
      <c r="AE997" s="281"/>
      <c r="AF997" s="281"/>
      <c r="AG997" s="281"/>
      <c r="AH997" s="281"/>
      <c r="AI997" s="281"/>
      <c r="AJ997" s="281"/>
      <c r="AK997" s="281"/>
      <c r="AL997" s="281"/>
      <c r="AM997" s="281"/>
      <c r="AN997" s="281"/>
    </row>
    <row r="998" spans="2:40" ht="15.75" customHeight="1" x14ac:dyDescent="0.25">
      <c r="B998" s="281"/>
      <c r="C998" s="281"/>
      <c r="D998" s="281"/>
      <c r="E998" s="281"/>
      <c r="F998" s="281"/>
      <c r="G998" s="281"/>
      <c r="H998" s="281"/>
      <c r="I998" s="281"/>
      <c r="J998" s="281"/>
      <c r="K998" s="281"/>
      <c r="L998" s="276"/>
      <c r="M998" s="276"/>
      <c r="N998" s="276"/>
      <c r="O998" s="281"/>
      <c r="P998" s="283"/>
      <c r="Q998" s="281"/>
      <c r="R998" s="281"/>
      <c r="S998" s="281"/>
      <c r="T998" s="281"/>
      <c r="U998" s="281"/>
      <c r="V998" s="281"/>
      <c r="W998" s="281"/>
      <c r="X998" s="281"/>
      <c r="Y998" s="281"/>
      <c r="Z998" s="281"/>
      <c r="AA998" s="281"/>
      <c r="AB998" s="281"/>
      <c r="AC998" s="281"/>
      <c r="AD998" s="281"/>
      <c r="AE998" s="281"/>
      <c r="AF998" s="281"/>
      <c r="AG998" s="281"/>
      <c r="AH998" s="281"/>
      <c r="AI998" s="281"/>
      <c r="AJ998" s="281"/>
      <c r="AK998" s="281"/>
      <c r="AL998" s="281"/>
      <c r="AM998" s="281"/>
      <c r="AN998" s="281"/>
    </row>
    <row r="999" spans="2:40" ht="15.75" customHeight="1" x14ac:dyDescent="0.25">
      <c r="B999" s="281"/>
      <c r="C999" s="281"/>
      <c r="D999" s="281"/>
      <c r="E999" s="281"/>
      <c r="F999" s="281"/>
      <c r="G999" s="281"/>
      <c r="H999" s="281"/>
      <c r="I999" s="281"/>
      <c r="J999" s="281"/>
      <c r="K999" s="281"/>
      <c r="L999" s="276"/>
      <c r="M999" s="276"/>
      <c r="N999" s="276"/>
      <c r="O999" s="281"/>
      <c r="P999" s="283"/>
      <c r="Q999" s="281"/>
      <c r="R999" s="281"/>
      <c r="S999" s="281"/>
      <c r="T999" s="281"/>
      <c r="U999" s="281"/>
      <c r="V999" s="281"/>
      <c r="W999" s="281"/>
      <c r="X999" s="281"/>
      <c r="Y999" s="281"/>
      <c r="Z999" s="281"/>
      <c r="AA999" s="281"/>
      <c r="AB999" s="281"/>
      <c r="AC999" s="281"/>
      <c r="AD999" s="281"/>
      <c r="AE999" s="281"/>
      <c r="AF999" s="281"/>
      <c r="AG999" s="281"/>
      <c r="AH999" s="281"/>
      <c r="AI999" s="281"/>
      <c r="AJ999" s="281"/>
      <c r="AK999" s="281"/>
      <c r="AL999" s="281"/>
      <c r="AM999" s="281"/>
      <c r="AN999" s="281"/>
    </row>
    <row r="1000" spans="2:40" ht="15" customHeight="1" x14ac:dyDescent="0.25">
      <c r="Q1000" s="281"/>
      <c r="R1000" s="281"/>
      <c r="S1000" s="281"/>
      <c r="T1000" s="281"/>
      <c r="U1000" s="281"/>
      <c r="V1000" s="281"/>
      <c r="W1000" s="281"/>
    </row>
    <row r="1001" spans="2:40" ht="15" customHeight="1" x14ac:dyDescent="0.25">
      <c r="Q1001" s="281"/>
      <c r="R1001" s="281"/>
      <c r="S1001" s="281"/>
      <c r="T1001" s="281"/>
      <c r="U1001" s="281"/>
      <c r="V1001" s="281"/>
      <c r="W1001" s="281"/>
    </row>
    <row r="1002" spans="2:40" ht="15" customHeight="1" x14ac:dyDescent="0.25">
      <c r="Q1002" s="281"/>
      <c r="R1002" s="281"/>
      <c r="S1002" s="281"/>
      <c r="T1002" s="281"/>
      <c r="U1002" s="281"/>
      <c r="V1002" s="281"/>
      <c r="W1002" s="281"/>
    </row>
    <row r="1003" spans="2:40" ht="15" customHeight="1" x14ac:dyDescent="0.25">
      <c r="Q1003" s="281"/>
      <c r="R1003" s="281"/>
      <c r="S1003" s="281"/>
      <c r="T1003" s="281"/>
      <c r="U1003" s="281"/>
      <c r="V1003" s="281"/>
      <c r="W1003" s="281"/>
    </row>
    <row r="1004" spans="2:40" ht="15" customHeight="1" x14ac:dyDescent="0.25">
      <c r="Q1004" s="281"/>
      <c r="R1004" s="281"/>
      <c r="S1004" s="281"/>
      <c r="T1004" s="281"/>
      <c r="U1004" s="281"/>
      <c r="V1004" s="281"/>
      <c r="W1004" s="281"/>
    </row>
    <row r="1005" spans="2:40" ht="15" customHeight="1" x14ac:dyDescent="0.25">
      <c r="Q1005" s="281"/>
      <c r="R1005" s="281"/>
      <c r="S1005" s="281"/>
      <c r="T1005" s="281"/>
      <c r="U1005" s="281"/>
      <c r="V1005" s="281"/>
      <c r="W1005" s="281"/>
    </row>
    <row r="1006" spans="2:40" ht="15" customHeight="1" x14ac:dyDescent="0.25">
      <c r="Q1006" s="281"/>
      <c r="R1006" s="281"/>
      <c r="S1006" s="281"/>
      <c r="T1006" s="281"/>
      <c r="U1006" s="281"/>
      <c r="V1006" s="281"/>
      <c r="W1006" s="281"/>
    </row>
    <row r="1007" spans="2:40" ht="15" customHeight="1" x14ac:dyDescent="0.25">
      <c r="Q1007" s="281"/>
      <c r="R1007" s="281"/>
      <c r="S1007" s="281"/>
      <c r="T1007" s="281"/>
      <c r="U1007" s="281"/>
      <c r="V1007" s="281"/>
      <c r="W1007" s="281"/>
    </row>
    <row r="1008" spans="2:40" ht="15" customHeight="1" x14ac:dyDescent="0.25">
      <c r="Q1008" s="281"/>
      <c r="R1008" s="281"/>
      <c r="S1008" s="281"/>
      <c r="T1008" s="281"/>
      <c r="U1008" s="281"/>
      <c r="V1008" s="281"/>
      <c r="W1008" s="281"/>
    </row>
    <row r="1009" spans="17:23" ht="15" customHeight="1" x14ac:dyDescent="0.25">
      <c r="Q1009" s="281"/>
      <c r="R1009" s="281"/>
      <c r="S1009" s="281"/>
      <c r="T1009" s="281"/>
      <c r="U1009" s="281"/>
      <c r="V1009" s="281"/>
      <c r="W1009" s="281"/>
    </row>
    <row r="1010" spans="17:23" ht="15" customHeight="1" x14ac:dyDescent="0.25">
      <c r="Q1010" s="281"/>
      <c r="R1010" s="281"/>
      <c r="S1010" s="281"/>
      <c r="T1010" s="281"/>
      <c r="U1010" s="281"/>
      <c r="V1010" s="281"/>
      <c r="W1010" s="281"/>
    </row>
    <row r="1011" spans="17:23" ht="15" customHeight="1" x14ac:dyDescent="0.25">
      <c r="Q1011" s="281"/>
      <c r="R1011" s="281"/>
      <c r="S1011" s="281"/>
      <c r="T1011" s="281"/>
      <c r="U1011" s="281"/>
      <c r="V1011" s="281"/>
      <c r="W1011" s="281"/>
    </row>
    <row r="1012" spans="17:23" ht="15" customHeight="1" x14ac:dyDescent="0.25">
      <c r="Q1012" s="281"/>
      <c r="R1012" s="281"/>
      <c r="S1012" s="281"/>
      <c r="T1012" s="281"/>
      <c r="U1012" s="281"/>
      <c r="V1012" s="281"/>
      <c r="W1012" s="281"/>
    </row>
    <row r="1013" spans="17:23" ht="15" customHeight="1" x14ac:dyDescent="0.25">
      <c r="Q1013" s="281"/>
      <c r="R1013" s="281"/>
      <c r="S1013" s="281"/>
      <c r="T1013" s="281"/>
      <c r="U1013" s="281"/>
      <c r="V1013" s="281"/>
      <c r="W1013" s="281"/>
    </row>
    <row r="1014" spans="17:23" ht="15" customHeight="1" x14ac:dyDescent="0.25">
      <c r="Q1014" s="281"/>
      <c r="R1014" s="281"/>
      <c r="S1014" s="281"/>
      <c r="T1014" s="281"/>
      <c r="U1014" s="281"/>
      <c r="V1014" s="281"/>
      <c r="W1014" s="281"/>
    </row>
    <row r="1015" spans="17:23" ht="15" customHeight="1" x14ac:dyDescent="0.25">
      <c r="Q1015" s="281"/>
      <c r="R1015" s="281"/>
      <c r="S1015" s="281"/>
      <c r="T1015" s="281"/>
      <c r="U1015" s="281"/>
      <c r="V1015" s="281"/>
      <c r="W1015" s="281"/>
    </row>
    <row r="1016" spans="17:23" ht="15" customHeight="1" x14ac:dyDescent="0.25">
      <c r="Q1016" s="281"/>
      <c r="R1016" s="281"/>
      <c r="S1016" s="281"/>
      <c r="T1016" s="281"/>
      <c r="U1016" s="281"/>
      <c r="V1016" s="281"/>
      <c r="W1016" s="281"/>
    </row>
    <row r="1017" spans="17:23" ht="15" customHeight="1" x14ac:dyDescent="0.25">
      <c r="Q1017" s="281"/>
      <c r="R1017" s="281"/>
      <c r="S1017" s="281"/>
      <c r="T1017" s="281"/>
      <c r="U1017" s="281"/>
      <c r="V1017" s="281"/>
      <c r="W1017" s="281"/>
    </row>
    <row r="1018" spans="17:23" ht="15" customHeight="1" x14ac:dyDescent="0.25">
      <c r="Q1018" s="281"/>
      <c r="R1018" s="281"/>
      <c r="S1018" s="281"/>
      <c r="T1018" s="281"/>
      <c r="U1018" s="281"/>
      <c r="V1018" s="281"/>
      <c r="W1018" s="281"/>
    </row>
    <row r="1019" spans="17:23" ht="15" customHeight="1" x14ac:dyDescent="0.25">
      <c r="Q1019" s="281"/>
      <c r="R1019" s="281"/>
      <c r="S1019" s="281"/>
      <c r="T1019" s="281"/>
      <c r="U1019" s="281"/>
      <c r="V1019" s="281"/>
      <c r="W1019" s="281"/>
    </row>
    <row r="1020" spans="17:23" ht="15" customHeight="1" x14ac:dyDescent="0.25">
      <c r="Q1020" s="281"/>
      <c r="R1020" s="281"/>
      <c r="S1020" s="281"/>
      <c r="T1020" s="281"/>
      <c r="U1020" s="281"/>
      <c r="V1020" s="281"/>
      <c r="W1020" s="281"/>
    </row>
    <row r="1021" spans="17:23" ht="15" customHeight="1" x14ac:dyDescent="0.25">
      <c r="Q1021" s="281"/>
      <c r="R1021" s="281"/>
      <c r="S1021" s="281"/>
      <c r="T1021" s="281"/>
      <c r="U1021" s="281"/>
      <c r="V1021" s="281"/>
      <c r="W1021" s="281"/>
    </row>
    <row r="1022" spans="17:23" ht="15" customHeight="1" x14ac:dyDescent="0.25">
      <c r="Q1022" s="281"/>
      <c r="R1022" s="281"/>
      <c r="S1022" s="281"/>
      <c r="T1022" s="281"/>
      <c r="U1022" s="281"/>
      <c r="V1022" s="281"/>
      <c r="W1022" s="281"/>
    </row>
    <row r="1023" spans="17:23" ht="15" customHeight="1" x14ac:dyDescent="0.25">
      <c r="Q1023" s="281"/>
      <c r="R1023" s="281"/>
      <c r="S1023" s="281"/>
      <c r="T1023" s="281"/>
      <c r="U1023" s="281"/>
      <c r="V1023" s="281"/>
      <c r="W1023" s="281"/>
    </row>
    <row r="1024" spans="17:23" ht="15" customHeight="1" x14ac:dyDescent="0.25">
      <c r="Q1024" s="281"/>
      <c r="R1024" s="281"/>
      <c r="S1024" s="281"/>
      <c r="T1024" s="281"/>
      <c r="U1024" s="281"/>
      <c r="V1024" s="281"/>
      <c r="W1024" s="281"/>
    </row>
    <row r="1025" spans="17:23" ht="15" customHeight="1" x14ac:dyDescent="0.25">
      <c r="Q1025" s="281"/>
      <c r="R1025" s="281"/>
      <c r="S1025" s="281"/>
      <c r="T1025" s="281"/>
      <c r="U1025" s="281"/>
      <c r="V1025" s="281"/>
      <c r="W1025" s="281"/>
    </row>
    <row r="1026" spans="17:23" ht="15" customHeight="1" x14ac:dyDescent="0.25">
      <c r="Q1026" s="281"/>
      <c r="R1026" s="281"/>
      <c r="S1026" s="281"/>
      <c r="T1026" s="281"/>
      <c r="U1026" s="281"/>
      <c r="V1026" s="281"/>
      <c r="W1026" s="281"/>
    </row>
    <row r="1027" spans="17:23" ht="15" customHeight="1" x14ac:dyDescent="0.25">
      <c r="Q1027" s="281"/>
      <c r="R1027" s="281"/>
      <c r="S1027" s="281"/>
      <c r="T1027" s="281"/>
      <c r="U1027" s="281"/>
      <c r="V1027" s="281"/>
      <c r="W1027" s="281"/>
    </row>
    <row r="1028" spans="17:23" ht="15" customHeight="1" x14ac:dyDescent="0.25">
      <c r="Q1028" s="281"/>
      <c r="R1028" s="281"/>
      <c r="S1028" s="281"/>
      <c r="T1028" s="281"/>
      <c r="U1028" s="281"/>
      <c r="V1028" s="281"/>
      <c r="W1028" s="281"/>
    </row>
    <row r="1029" spans="17:23" ht="15" customHeight="1" x14ac:dyDescent="0.25">
      <c r="Q1029" s="281"/>
      <c r="R1029" s="281"/>
      <c r="S1029" s="281"/>
      <c r="T1029" s="281"/>
      <c r="U1029" s="281"/>
      <c r="V1029" s="281"/>
      <c r="W1029" s="281"/>
    </row>
    <row r="1030" spans="17:23" ht="15" customHeight="1" x14ac:dyDescent="0.25">
      <c r="Q1030" s="281"/>
      <c r="R1030" s="281"/>
      <c r="S1030" s="281"/>
      <c r="T1030" s="281"/>
      <c r="U1030" s="281"/>
      <c r="V1030" s="281"/>
      <c r="W1030" s="281"/>
    </row>
    <row r="1031" spans="17:23" ht="15" customHeight="1" x14ac:dyDescent="0.25">
      <c r="Q1031" s="281"/>
      <c r="R1031" s="281"/>
      <c r="S1031" s="281"/>
      <c r="T1031" s="281"/>
      <c r="U1031" s="281"/>
      <c r="V1031" s="281"/>
      <c r="W1031" s="281"/>
    </row>
    <row r="1032" spans="17:23" ht="15" customHeight="1" x14ac:dyDescent="0.25">
      <c r="Q1032" s="281"/>
      <c r="R1032" s="281"/>
      <c r="S1032" s="281"/>
      <c r="T1032" s="281"/>
      <c r="U1032" s="281"/>
      <c r="V1032" s="281"/>
      <c r="W1032" s="281"/>
    </row>
    <row r="1033" spans="17:23" ht="15" customHeight="1" x14ac:dyDescent="0.25">
      <c r="Q1033" s="281"/>
      <c r="R1033" s="281"/>
      <c r="S1033" s="281"/>
      <c r="T1033" s="281"/>
      <c r="U1033" s="281"/>
      <c r="V1033" s="281"/>
      <c r="W1033" s="281"/>
    </row>
    <row r="1034" spans="17:23" ht="15" customHeight="1" x14ac:dyDescent="0.25">
      <c r="Q1034" s="281"/>
      <c r="R1034" s="281"/>
      <c r="S1034" s="281"/>
      <c r="T1034" s="281"/>
      <c r="U1034" s="281"/>
      <c r="V1034" s="281"/>
      <c r="W1034" s="281"/>
    </row>
    <row r="1035" spans="17:23" ht="15" customHeight="1" x14ac:dyDescent="0.25">
      <c r="Q1035" s="281"/>
      <c r="R1035" s="281"/>
      <c r="S1035" s="281"/>
      <c r="T1035" s="281"/>
      <c r="U1035" s="281"/>
      <c r="V1035" s="281"/>
      <c r="W1035" s="281"/>
    </row>
    <row r="1036" spans="17:23" ht="15" customHeight="1" x14ac:dyDescent="0.25">
      <c r="Q1036" s="281"/>
      <c r="R1036" s="281"/>
      <c r="S1036" s="281"/>
      <c r="T1036" s="281"/>
      <c r="U1036" s="281"/>
      <c r="V1036" s="281"/>
      <c r="W1036" s="281"/>
    </row>
    <row r="1037" spans="17:23" ht="15" customHeight="1" x14ac:dyDescent="0.25">
      <c r="Q1037" s="281"/>
      <c r="R1037" s="281"/>
      <c r="S1037" s="281"/>
      <c r="T1037" s="281"/>
      <c r="U1037" s="281"/>
      <c r="V1037" s="281"/>
      <c r="W1037" s="281"/>
    </row>
    <row r="1038" spans="17:23" ht="15" customHeight="1" x14ac:dyDescent="0.25">
      <c r="Q1038" s="281"/>
      <c r="R1038" s="281"/>
      <c r="S1038" s="281"/>
      <c r="T1038" s="281"/>
      <c r="U1038" s="281"/>
      <c r="V1038" s="281"/>
      <c r="W1038" s="281"/>
    </row>
    <row r="1039" spans="17:23" ht="15" customHeight="1" x14ac:dyDescent="0.25">
      <c r="Q1039" s="281"/>
      <c r="R1039" s="281"/>
      <c r="S1039" s="281"/>
      <c r="T1039" s="281"/>
      <c r="U1039" s="281"/>
      <c r="V1039" s="281"/>
    </row>
    <row r="1040" spans="17:23" ht="15" customHeight="1" x14ac:dyDescent="0.25">
      <c r="Q1040" s="281"/>
      <c r="R1040" s="281"/>
      <c r="S1040" s="281"/>
      <c r="T1040" s="281"/>
      <c r="U1040" s="281"/>
      <c r="V1040" s="281"/>
    </row>
  </sheetData>
  <mergeCells count="680">
    <mergeCell ref="Y3:Y15"/>
    <mergeCell ref="Q10:S10"/>
    <mergeCell ref="T10:V10"/>
    <mergeCell ref="Q45:V45"/>
    <mergeCell ref="Q47:V47"/>
    <mergeCell ref="Q50:V50"/>
    <mergeCell ref="Q53:V54"/>
    <mergeCell ref="C3:V3"/>
    <mergeCell ref="C6:F6"/>
    <mergeCell ref="C7:E7"/>
    <mergeCell ref="G7:K7"/>
    <mergeCell ref="C9:E9"/>
    <mergeCell ref="C8:E8"/>
    <mergeCell ref="G8:L8"/>
    <mergeCell ref="G9:L9"/>
    <mergeCell ref="N8:O8"/>
    <mergeCell ref="Q7:R7"/>
    <mergeCell ref="S7:T7"/>
    <mergeCell ref="U7:V7"/>
    <mergeCell ref="Q8:R8"/>
    <mergeCell ref="S8:T8"/>
    <mergeCell ref="U8:V8"/>
    <mergeCell ref="Q9:V9"/>
    <mergeCell ref="Q39:S39"/>
    <mergeCell ref="Q16:V16"/>
    <mergeCell ref="Q17:V17"/>
    <mergeCell ref="Q18:V18"/>
    <mergeCell ref="Q19:V19"/>
    <mergeCell ref="R20:S20"/>
    <mergeCell ref="Q21:T21"/>
    <mergeCell ref="R22:S22"/>
    <mergeCell ref="Q23:T23"/>
    <mergeCell ref="R24:S24"/>
    <mergeCell ref="Q28:V29"/>
    <mergeCell ref="Q61:V61"/>
    <mergeCell ref="G6:H6"/>
    <mergeCell ref="N6:O6"/>
    <mergeCell ref="N7:O7"/>
    <mergeCell ref="N9:O9"/>
    <mergeCell ref="D11:N13"/>
    <mergeCell ref="Q6:V6"/>
    <mergeCell ref="Q11:S11"/>
    <mergeCell ref="T11:V11"/>
    <mergeCell ref="Q12:S12"/>
    <mergeCell ref="T12:V12"/>
    <mergeCell ref="Q13:S13"/>
    <mergeCell ref="T13:V13"/>
    <mergeCell ref="N50:O50"/>
    <mergeCell ref="N51:O51"/>
    <mergeCell ref="N52:O52"/>
    <mergeCell ref="N53:O53"/>
    <mergeCell ref="N32:O32"/>
    <mergeCell ref="N33:O33"/>
    <mergeCell ref="N34:O34"/>
    <mergeCell ref="N35:O35"/>
    <mergeCell ref="N36:O36"/>
    <mergeCell ref="N37:O37"/>
    <mergeCell ref="N112:O112"/>
    <mergeCell ref="N113:O113"/>
    <mergeCell ref="N114:O114"/>
    <mergeCell ref="N115:O115"/>
    <mergeCell ref="N116:O116"/>
    <mergeCell ref="N117:O117"/>
    <mergeCell ref="N118:O118"/>
    <mergeCell ref="N119:O119"/>
    <mergeCell ref="N103:O103"/>
    <mergeCell ref="N104:O104"/>
    <mergeCell ref="N105:O105"/>
    <mergeCell ref="N106:O106"/>
    <mergeCell ref="N107:O107"/>
    <mergeCell ref="N108:O108"/>
    <mergeCell ref="N109:O109"/>
    <mergeCell ref="N110:O110"/>
    <mergeCell ref="N111:O111"/>
    <mergeCell ref="N87:O87"/>
    <mergeCell ref="N88:O88"/>
    <mergeCell ref="N89:O89"/>
    <mergeCell ref="N68:O68"/>
    <mergeCell ref="N69:O69"/>
    <mergeCell ref="N70:O70"/>
    <mergeCell ref="N71:O71"/>
    <mergeCell ref="N72:O72"/>
    <mergeCell ref="N73:O73"/>
    <mergeCell ref="N74:O74"/>
    <mergeCell ref="N75:O75"/>
    <mergeCell ref="N76:O76"/>
    <mergeCell ref="N81:O81"/>
    <mergeCell ref="N82:O82"/>
    <mergeCell ref="N83:O83"/>
    <mergeCell ref="N84:O84"/>
    <mergeCell ref="N85:O85"/>
    <mergeCell ref="N86:O86"/>
    <mergeCell ref="N59:O59"/>
    <mergeCell ref="N60:O60"/>
    <mergeCell ref="N61:O61"/>
    <mergeCell ref="N62:O62"/>
    <mergeCell ref="N63:O63"/>
    <mergeCell ref="N64:O64"/>
    <mergeCell ref="N65:O65"/>
    <mergeCell ref="N66:O66"/>
    <mergeCell ref="N67:O67"/>
    <mergeCell ref="N56:O56"/>
    <mergeCell ref="N57:O57"/>
    <mergeCell ref="N58:O58"/>
    <mergeCell ref="N41:O41"/>
    <mergeCell ref="N42:O42"/>
    <mergeCell ref="N43:O43"/>
    <mergeCell ref="N44:O44"/>
    <mergeCell ref="N45:O45"/>
    <mergeCell ref="N46:O46"/>
    <mergeCell ref="N47:O47"/>
    <mergeCell ref="N48:O48"/>
    <mergeCell ref="N49:O49"/>
    <mergeCell ref="L131:M131"/>
    <mergeCell ref="L132:M132"/>
    <mergeCell ref="L133:M133"/>
    <mergeCell ref="L134:M134"/>
    <mergeCell ref="L135:M135"/>
    <mergeCell ref="N15:O15"/>
    <mergeCell ref="N120:O120"/>
    <mergeCell ref="N121:O121"/>
    <mergeCell ref="N122:O122"/>
    <mergeCell ref="N123:O123"/>
    <mergeCell ref="N124:O124"/>
    <mergeCell ref="N125:O125"/>
    <mergeCell ref="N126:O126"/>
    <mergeCell ref="N127:O127"/>
    <mergeCell ref="N128:O128"/>
    <mergeCell ref="N129:O129"/>
    <mergeCell ref="N130:O130"/>
    <mergeCell ref="N131:O131"/>
    <mergeCell ref="N132:O132"/>
    <mergeCell ref="N133:O133"/>
    <mergeCell ref="N134:O134"/>
    <mergeCell ref="N135:O135"/>
    <mergeCell ref="N54:O54"/>
    <mergeCell ref="N55:O55"/>
    <mergeCell ref="N16:O16"/>
    <mergeCell ref="N17:O17"/>
    <mergeCell ref="L121:M121"/>
    <mergeCell ref="L122:M122"/>
    <mergeCell ref="L123:M123"/>
    <mergeCell ref="L124:M124"/>
    <mergeCell ref="L125:M125"/>
    <mergeCell ref="L126:M126"/>
    <mergeCell ref="L127:M127"/>
    <mergeCell ref="L103:M103"/>
    <mergeCell ref="L104:M104"/>
    <mergeCell ref="L105:M105"/>
    <mergeCell ref="L106:M106"/>
    <mergeCell ref="L107:M107"/>
    <mergeCell ref="L108:M108"/>
    <mergeCell ref="L109:M109"/>
    <mergeCell ref="L110:M110"/>
    <mergeCell ref="L111:M111"/>
    <mergeCell ref="L81:M81"/>
    <mergeCell ref="L82:M82"/>
    <mergeCell ref="L83:M83"/>
    <mergeCell ref="L84:M84"/>
    <mergeCell ref="L85:M85"/>
    <mergeCell ref="L86:M86"/>
    <mergeCell ref="L128:M128"/>
    <mergeCell ref="L129:M129"/>
    <mergeCell ref="L112:M112"/>
    <mergeCell ref="L113:M113"/>
    <mergeCell ref="L114:M114"/>
    <mergeCell ref="L115:M115"/>
    <mergeCell ref="L116:M116"/>
    <mergeCell ref="L117:M117"/>
    <mergeCell ref="L118:M118"/>
    <mergeCell ref="L119:M119"/>
    <mergeCell ref="L120:M120"/>
    <mergeCell ref="L65:M65"/>
    <mergeCell ref="L66:M66"/>
    <mergeCell ref="L67:M67"/>
    <mergeCell ref="L87:M87"/>
    <mergeCell ref="L88:M88"/>
    <mergeCell ref="L89:M89"/>
    <mergeCell ref="L68:M68"/>
    <mergeCell ref="L69:M69"/>
    <mergeCell ref="L70:M70"/>
    <mergeCell ref="L71:M71"/>
    <mergeCell ref="L72:M72"/>
    <mergeCell ref="L73:M73"/>
    <mergeCell ref="L74:M74"/>
    <mergeCell ref="L75:M75"/>
    <mergeCell ref="L76:M76"/>
    <mergeCell ref="L77:M77"/>
    <mergeCell ref="L78:M78"/>
    <mergeCell ref="L79:M79"/>
    <mergeCell ref="L56:M56"/>
    <mergeCell ref="L57:M57"/>
    <mergeCell ref="L58:M58"/>
    <mergeCell ref="L59:M59"/>
    <mergeCell ref="L60:M60"/>
    <mergeCell ref="L61:M61"/>
    <mergeCell ref="L62:M62"/>
    <mergeCell ref="L63:M63"/>
    <mergeCell ref="L64:M64"/>
    <mergeCell ref="L46:M46"/>
    <mergeCell ref="L50:M50"/>
    <mergeCell ref="L51:M51"/>
    <mergeCell ref="L52:M52"/>
    <mergeCell ref="L53:M53"/>
    <mergeCell ref="L54:M54"/>
    <mergeCell ref="L55:M55"/>
    <mergeCell ref="L47:M47"/>
    <mergeCell ref="L48:M48"/>
    <mergeCell ref="I131:J131"/>
    <mergeCell ref="I132:J132"/>
    <mergeCell ref="I133:J133"/>
    <mergeCell ref="I134:J134"/>
    <mergeCell ref="I135:J135"/>
    <mergeCell ref="L15:M15"/>
    <mergeCell ref="L16:M16"/>
    <mergeCell ref="L17:M17"/>
    <mergeCell ref="L18:M18"/>
    <mergeCell ref="L19:M19"/>
    <mergeCell ref="L20:M20"/>
    <mergeCell ref="L21:M21"/>
    <mergeCell ref="L22:M22"/>
    <mergeCell ref="L23:M23"/>
    <mergeCell ref="L24:M24"/>
    <mergeCell ref="L25:M25"/>
    <mergeCell ref="L26:M26"/>
    <mergeCell ref="L27:M27"/>
    <mergeCell ref="L28:M28"/>
    <mergeCell ref="L29:M29"/>
    <mergeCell ref="L30:M30"/>
    <mergeCell ref="L31:M31"/>
    <mergeCell ref="L32:M32"/>
    <mergeCell ref="L33:M33"/>
    <mergeCell ref="I118:J118"/>
    <mergeCell ref="I119:J119"/>
    <mergeCell ref="I120:J120"/>
    <mergeCell ref="I121:J121"/>
    <mergeCell ref="I122:J122"/>
    <mergeCell ref="I123:J123"/>
    <mergeCell ref="I124:J124"/>
    <mergeCell ref="I125:J125"/>
    <mergeCell ref="I126:J126"/>
    <mergeCell ref="I96:J96"/>
    <mergeCell ref="I97:J97"/>
    <mergeCell ref="I98:J98"/>
    <mergeCell ref="I99:J99"/>
    <mergeCell ref="I100:J100"/>
    <mergeCell ref="I101:J101"/>
    <mergeCell ref="I115:J115"/>
    <mergeCell ref="I116:J116"/>
    <mergeCell ref="I117:J117"/>
    <mergeCell ref="I69:J69"/>
    <mergeCell ref="I70:J70"/>
    <mergeCell ref="I71:J71"/>
    <mergeCell ref="I72:J72"/>
    <mergeCell ref="I73:J73"/>
    <mergeCell ref="I74:J74"/>
    <mergeCell ref="I93:J93"/>
    <mergeCell ref="I94:J94"/>
    <mergeCell ref="I95:J95"/>
    <mergeCell ref="I82:J82"/>
    <mergeCell ref="I83:J83"/>
    <mergeCell ref="I84:J84"/>
    <mergeCell ref="I85:J85"/>
    <mergeCell ref="I86:J86"/>
    <mergeCell ref="I75:J75"/>
    <mergeCell ref="I76:J76"/>
    <mergeCell ref="I77:J77"/>
    <mergeCell ref="I78:J78"/>
    <mergeCell ref="I79:J79"/>
    <mergeCell ref="I80:J80"/>
    <mergeCell ref="I60:J60"/>
    <mergeCell ref="I61:J61"/>
    <mergeCell ref="I62:J62"/>
    <mergeCell ref="I63:J63"/>
    <mergeCell ref="I64:J64"/>
    <mergeCell ref="I65:J65"/>
    <mergeCell ref="I66:J66"/>
    <mergeCell ref="I67:J67"/>
    <mergeCell ref="I68:J68"/>
    <mergeCell ref="G133:H133"/>
    <mergeCell ref="G134:H134"/>
    <mergeCell ref="G135:H135"/>
    <mergeCell ref="I15:J15"/>
    <mergeCell ref="I16: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G112:H112"/>
    <mergeCell ref="G113:H113"/>
    <mergeCell ref="G114:H114"/>
    <mergeCell ref="G115:H115"/>
    <mergeCell ref="G116:H116"/>
    <mergeCell ref="G117:H117"/>
    <mergeCell ref="G118:H118"/>
    <mergeCell ref="G119:H119"/>
    <mergeCell ref="G84:H84"/>
    <mergeCell ref="G85:H85"/>
    <mergeCell ref="G86:H86"/>
    <mergeCell ref="G87:H87"/>
    <mergeCell ref="G88:H88"/>
    <mergeCell ref="G89:H89"/>
    <mergeCell ref="D118:E118"/>
    <mergeCell ref="D119:E119"/>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60:H60"/>
    <mergeCell ref="G61:H61"/>
    <mergeCell ref="G62:H62"/>
    <mergeCell ref="G63:H63"/>
    <mergeCell ref="G64:H64"/>
    <mergeCell ref="G65:H65"/>
    <mergeCell ref="D94:E94"/>
    <mergeCell ref="D95:E95"/>
    <mergeCell ref="D96:E96"/>
    <mergeCell ref="D97:E97"/>
    <mergeCell ref="D98:E98"/>
    <mergeCell ref="D99:E99"/>
    <mergeCell ref="D100:E100"/>
    <mergeCell ref="D101:E101"/>
    <mergeCell ref="D102:E102"/>
    <mergeCell ref="D83:E83"/>
    <mergeCell ref="D84:E84"/>
    <mergeCell ref="D85:E85"/>
    <mergeCell ref="D86:E86"/>
    <mergeCell ref="D87:E87"/>
    <mergeCell ref="D88:E88"/>
    <mergeCell ref="D89:E89"/>
    <mergeCell ref="D90:E90"/>
    <mergeCell ref="D91:E91"/>
    <mergeCell ref="D74:E74"/>
    <mergeCell ref="D75:E75"/>
    <mergeCell ref="D76:E76"/>
    <mergeCell ref="D77:E77"/>
    <mergeCell ref="D78:E78"/>
    <mergeCell ref="D79:E79"/>
    <mergeCell ref="D80:E80"/>
    <mergeCell ref="D81:E81"/>
    <mergeCell ref="D82:E82"/>
    <mergeCell ref="D65:E65"/>
    <mergeCell ref="D66:E66"/>
    <mergeCell ref="D67:E67"/>
    <mergeCell ref="D68:E68"/>
    <mergeCell ref="D69:E69"/>
    <mergeCell ref="D70:E70"/>
    <mergeCell ref="D71:E71"/>
    <mergeCell ref="D72:E72"/>
    <mergeCell ref="D73:E73"/>
    <mergeCell ref="D56:E56"/>
    <mergeCell ref="D57:E57"/>
    <mergeCell ref="D58:E58"/>
    <mergeCell ref="D59:E59"/>
    <mergeCell ref="D60:E60"/>
    <mergeCell ref="D61:E61"/>
    <mergeCell ref="D62:E62"/>
    <mergeCell ref="D63:E63"/>
    <mergeCell ref="D64:E64"/>
    <mergeCell ref="D47:E47"/>
    <mergeCell ref="D48:E48"/>
    <mergeCell ref="D49:E49"/>
    <mergeCell ref="D50:E50"/>
    <mergeCell ref="D51:E51"/>
    <mergeCell ref="D52:E52"/>
    <mergeCell ref="D53:E53"/>
    <mergeCell ref="D54:E54"/>
    <mergeCell ref="D55:E55"/>
    <mergeCell ref="D38:E38"/>
    <mergeCell ref="D39:E39"/>
    <mergeCell ref="D40:E40"/>
    <mergeCell ref="D41:E41"/>
    <mergeCell ref="D42:E42"/>
    <mergeCell ref="D43:E43"/>
    <mergeCell ref="D44:E44"/>
    <mergeCell ref="D45:E45"/>
    <mergeCell ref="D46:E46"/>
    <mergeCell ref="D29:E29"/>
    <mergeCell ref="D30:E30"/>
    <mergeCell ref="D31:E31"/>
    <mergeCell ref="D32:E32"/>
    <mergeCell ref="D33:E33"/>
    <mergeCell ref="D34:E34"/>
    <mergeCell ref="D35:E35"/>
    <mergeCell ref="D36:E36"/>
    <mergeCell ref="D37:E37"/>
    <mergeCell ref="D133:E133"/>
    <mergeCell ref="D134:E134"/>
    <mergeCell ref="D135:E135"/>
    <mergeCell ref="D15:E15"/>
    <mergeCell ref="G15:H15"/>
    <mergeCell ref="D16:E16"/>
    <mergeCell ref="D17:E17"/>
    <mergeCell ref="D18:E18"/>
    <mergeCell ref="D120:E120"/>
    <mergeCell ref="D121:E121"/>
    <mergeCell ref="D122:E122"/>
    <mergeCell ref="D123:E123"/>
    <mergeCell ref="D124:E124"/>
    <mergeCell ref="D125:E125"/>
    <mergeCell ref="D126:E126"/>
    <mergeCell ref="D127:E127"/>
    <mergeCell ref="D128:E128"/>
    <mergeCell ref="D19:E19"/>
    <mergeCell ref="D20:E20"/>
    <mergeCell ref="G124:H124"/>
    <mergeCell ref="G125:H125"/>
    <mergeCell ref="G126:H126"/>
    <mergeCell ref="G127:H127"/>
    <mergeCell ref="G128:H128"/>
    <mergeCell ref="N18:O18"/>
    <mergeCell ref="N19:O19"/>
    <mergeCell ref="C5:O5"/>
    <mergeCell ref="Q5:V5"/>
    <mergeCell ref="N20:O20"/>
    <mergeCell ref="G121:H121"/>
    <mergeCell ref="G122:H122"/>
    <mergeCell ref="G123:H123"/>
    <mergeCell ref="G94:H94"/>
    <mergeCell ref="G95:H95"/>
    <mergeCell ref="G96:H96"/>
    <mergeCell ref="G97:H97"/>
    <mergeCell ref="G98:H98"/>
    <mergeCell ref="G99:H99"/>
    <mergeCell ref="G100:H100"/>
    <mergeCell ref="G101:H101"/>
    <mergeCell ref="G102:H102"/>
    <mergeCell ref="I102:J102"/>
    <mergeCell ref="L94:M94"/>
    <mergeCell ref="L95:M95"/>
    <mergeCell ref="L96:M96"/>
    <mergeCell ref="L97:M97"/>
    <mergeCell ref="L98:M98"/>
    <mergeCell ref="I81:J81"/>
    <mergeCell ref="I127:J127"/>
    <mergeCell ref="I128:J128"/>
    <mergeCell ref="G103:H103"/>
    <mergeCell ref="G104:H104"/>
    <mergeCell ref="G105:H105"/>
    <mergeCell ref="G106:H106"/>
    <mergeCell ref="G107:H107"/>
    <mergeCell ref="G108:H108"/>
    <mergeCell ref="G109:H109"/>
    <mergeCell ref="G110:H110"/>
    <mergeCell ref="G111:H111"/>
    <mergeCell ref="I103:J103"/>
    <mergeCell ref="I104:J104"/>
    <mergeCell ref="I105:J105"/>
    <mergeCell ref="I106:J106"/>
    <mergeCell ref="I107:J107"/>
    <mergeCell ref="I108:J108"/>
    <mergeCell ref="G120:H120"/>
    <mergeCell ref="I109:J109"/>
    <mergeCell ref="I110:J110"/>
    <mergeCell ref="I111:J111"/>
    <mergeCell ref="I112:J112"/>
    <mergeCell ref="I113:J113"/>
    <mergeCell ref="I114:J114"/>
    <mergeCell ref="G72:H72"/>
    <mergeCell ref="G73:H73"/>
    <mergeCell ref="G74:H74"/>
    <mergeCell ref="G75:H75"/>
    <mergeCell ref="G76:H76"/>
    <mergeCell ref="G77:H77"/>
    <mergeCell ref="G78:H78"/>
    <mergeCell ref="G79:H79"/>
    <mergeCell ref="G80:H80"/>
    <mergeCell ref="G81:H81"/>
    <mergeCell ref="G82:H82"/>
    <mergeCell ref="G83:H83"/>
    <mergeCell ref="L34:M34"/>
    <mergeCell ref="L35:M35"/>
    <mergeCell ref="L36:M36"/>
    <mergeCell ref="L37:M37"/>
    <mergeCell ref="G48:H48"/>
    <mergeCell ref="G49:H49"/>
    <mergeCell ref="G50:H50"/>
    <mergeCell ref="I47:J47"/>
    <mergeCell ref="I48:J48"/>
    <mergeCell ref="I49:J49"/>
    <mergeCell ref="I50:J50"/>
    <mergeCell ref="G47:H47"/>
    <mergeCell ref="I38:J38"/>
    <mergeCell ref="I39:J39"/>
    <mergeCell ref="I40:J40"/>
    <mergeCell ref="I41:J41"/>
    <mergeCell ref="I42:J42"/>
    <mergeCell ref="I43:J43"/>
    <mergeCell ref="I44:J44"/>
    <mergeCell ref="I45:J45"/>
    <mergeCell ref="I46:J46"/>
    <mergeCell ref="G46:H46"/>
    <mergeCell ref="G32:H32"/>
    <mergeCell ref="G33:H33"/>
    <mergeCell ref="G34:H34"/>
    <mergeCell ref="G35:H35"/>
    <mergeCell ref="G36:H36"/>
    <mergeCell ref="G37:H37"/>
    <mergeCell ref="I36:J36"/>
    <mergeCell ref="I37:J37"/>
    <mergeCell ref="N39:O39"/>
    <mergeCell ref="G38:H38"/>
    <mergeCell ref="G39:H39"/>
    <mergeCell ref="G40:H40"/>
    <mergeCell ref="G41:H41"/>
    <mergeCell ref="G42:H42"/>
    <mergeCell ref="G43:H43"/>
    <mergeCell ref="G44:H44"/>
    <mergeCell ref="G45:H45"/>
    <mergeCell ref="L41:M41"/>
    <mergeCell ref="L42:M42"/>
    <mergeCell ref="L43:M43"/>
    <mergeCell ref="L44:M44"/>
    <mergeCell ref="L45:M45"/>
    <mergeCell ref="N40:O40"/>
    <mergeCell ref="L38:M38"/>
    <mergeCell ref="L39:M39"/>
    <mergeCell ref="L40:M40"/>
    <mergeCell ref="N38:O38"/>
    <mergeCell ref="Q56:V56"/>
    <mergeCell ref="Q57:V57"/>
    <mergeCell ref="Q58:V58"/>
    <mergeCell ref="Q59:V59"/>
    <mergeCell ref="Q31:S31"/>
    <mergeCell ref="Q32:S32"/>
    <mergeCell ref="T32:V32"/>
    <mergeCell ref="Q33:S33"/>
    <mergeCell ref="T33:V33"/>
    <mergeCell ref="T31:V31"/>
    <mergeCell ref="Q34:S34"/>
    <mergeCell ref="T34:V34"/>
    <mergeCell ref="T35:V35"/>
    <mergeCell ref="Q35:S35"/>
    <mergeCell ref="Q36:S36"/>
    <mergeCell ref="T36:V36"/>
    <mergeCell ref="T39:V39"/>
    <mergeCell ref="Q43:T43"/>
    <mergeCell ref="Q44:V44"/>
    <mergeCell ref="Q46:V46"/>
    <mergeCell ref="Q37:S38"/>
    <mergeCell ref="T37:V38"/>
    <mergeCell ref="D21:E21"/>
    <mergeCell ref="D22:E22"/>
    <mergeCell ref="D23:E23"/>
    <mergeCell ref="D24:E24"/>
    <mergeCell ref="D25:E25"/>
    <mergeCell ref="D26:E26"/>
    <mergeCell ref="D27:E27"/>
    <mergeCell ref="D28:E28"/>
    <mergeCell ref="N21:O21"/>
    <mergeCell ref="N22:O22"/>
    <mergeCell ref="N23:O23"/>
    <mergeCell ref="N24:O24"/>
    <mergeCell ref="N25:O25"/>
    <mergeCell ref="N26:O26"/>
    <mergeCell ref="N27:O27"/>
    <mergeCell ref="N28:O28"/>
    <mergeCell ref="G69:H69"/>
    <mergeCell ref="G70:H70"/>
    <mergeCell ref="G71:H71"/>
    <mergeCell ref="I51:J51"/>
    <mergeCell ref="I52:J52"/>
    <mergeCell ref="I53:J53"/>
    <mergeCell ref="I54:J54"/>
    <mergeCell ref="I55:J55"/>
    <mergeCell ref="I56:J56"/>
    <mergeCell ref="G53:H53"/>
    <mergeCell ref="G54:H54"/>
    <mergeCell ref="G55:H55"/>
    <mergeCell ref="G56:H56"/>
    <mergeCell ref="G57:H57"/>
    <mergeCell ref="G58:H58"/>
    <mergeCell ref="G59:H59"/>
    <mergeCell ref="G66:H66"/>
    <mergeCell ref="G67:H67"/>
    <mergeCell ref="G51:H51"/>
    <mergeCell ref="G52:H52"/>
    <mergeCell ref="G68:H68"/>
    <mergeCell ref="I57:J57"/>
    <mergeCell ref="I58:J58"/>
    <mergeCell ref="I59:J59"/>
    <mergeCell ref="D129:E129"/>
    <mergeCell ref="D130:E130"/>
    <mergeCell ref="G129:H129"/>
    <mergeCell ref="G130:H130"/>
    <mergeCell ref="I129:J129"/>
    <mergeCell ref="I130:J130"/>
    <mergeCell ref="L130:M130"/>
    <mergeCell ref="D131:E131"/>
    <mergeCell ref="L99:M99"/>
    <mergeCell ref="D103:E103"/>
    <mergeCell ref="D104:E104"/>
    <mergeCell ref="D105:E105"/>
    <mergeCell ref="D106:E106"/>
    <mergeCell ref="D107:E107"/>
    <mergeCell ref="D108:E108"/>
    <mergeCell ref="D109:E109"/>
    <mergeCell ref="D110:E110"/>
    <mergeCell ref="D111:E111"/>
    <mergeCell ref="D112:E112"/>
    <mergeCell ref="D113:E113"/>
    <mergeCell ref="D114:E114"/>
    <mergeCell ref="D115:E115"/>
    <mergeCell ref="D116:E116"/>
    <mergeCell ref="D117:E117"/>
    <mergeCell ref="D132:E132"/>
    <mergeCell ref="G131:H131"/>
    <mergeCell ref="G132:H132"/>
    <mergeCell ref="N95:O95"/>
    <mergeCell ref="N96:O96"/>
    <mergeCell ref="N97:O97"/>
    <mergeCell ref="I87:J87"/>
    <mergeCell ref="I88:J88"/>
    <mergeCell ref="L92:M92"/>
    <mergeCell ref="D92:E92"/>
    <mergeCell ref="D93:E93"/>
    <mergeCell ref="G90:H90"/>
    <mergeCell ref="G91:H91"/>
    <mergeCell ref="G92:H92"/>
    <mergeCell ref="G93:H93"/>
    <mergeCell ref="I89:J89"/>
    <mergeCell ref="I90:J90"/>
    <mergeCell ref="L91:M91"/>
    <mergeCell ref="I91:J91"/>
    <mergeCell ref="I92:J92"/>
    <mergeCell ref="L90:M90"/>
    <mergeCell ref="N90:O90"/>
    <mergeCell ref="N91:O91"/>
    <mergeCell ref="N92:O92"/>
    <mergeCell ref="V1:V2"/>
    <mergeCell ref="N93:O93"/>
    <mergeCell ref="N94:O94"/>
    <mergeCell ref="N98:O98"/>
    <mergeCell ref="N99:O99"/>
    <mergeCell ref="L100:M100"/>
    <mergeCell ref="L101:M101"/>
    <mergeCell ref="L102:M102"/>
    <mergeCell ref="N100:O100"/>
    <mergeCell ref="N101:O101"/>
    <mergeCell ref="N102:O102"/>
    <mergeCell ref="L93:M93"/>
    <mergeCell ref="N77:O77"/>
    <mergeCell ref="N78:O78"/>
    <mergeCell ref="N79:O79"/>
    <mergeCell ref="L80:M80"/>
    <mergeCell ref="N80:O80"/>
    <mergeCell ref="L49:M49"/>
    <mergeCell ref="N29:O29"/>
    <mergeCell ref="N30:O30"/>
    <mergeCell ref="N31:O31"/>
    <mergeCell ref="Q63:V64"/>
    <mergeCell ref="Q52:V52"/>
    <mergeCell ref="Q55:V55"/>
  </mergeCells>
  <conditionalFormatting sqref="I16:I135 N16:N135 K16:L135">
    <cfRule type="cellIs" dxfId="195" priority="44" operator="lessThan">
      <formula>0</formula>
    </cfRule>
    <cfRule type="cellIs" dxfId="194" priority="45" operator="greaterThan">
      <formula>0</formula>
    </cfRule>
  </conditionalFormatting>
  <conditionalFormatting sqref="G6">
    <cfRule type="cellIs" dxfId="193" priority="38" operator="lessThan">
      <formula>0</formula>
    </cfRule>
    <cfRule type="cellIs" dxfId="192" priority="39" operator="greaterThan">
      <formula>0</formula>
    </cfRule>
  </conditionalFormatting>
  <conditionalFormatting sqref="N7">
    <cfRule type="cellIs" dxfId="191" priority="40" operator="lessThan">
      <formula>0</formula>
    </cfRule>
    <cfRule type="cellIs" dxfId="190" priority="41" operator="greaterThan">
      <formula>0</formula>
    </cfRule>
  </conditionalFormatting>
  <conditionalFormatting sqref="M8">
    <cfRule type="cellIs" dxfId="189" priority="34" operator="lessThan">
      <formula>0</formula>
    </cfRule>
    <cfRule type="cellIs" dxfId="188" priority="35" operator="greaterThan">
      <formula>0</formula>
    </cfRule>
  </conditionalFormatting>
  <conditionalFormatting sqref="N6:N7">
    <cfRule type="cellIs" dxfId="187" priority="22" operator="lessThan">
      <formula>0</formula>
    </cfRule>
    <cfRule type="cellIs" dxfId="186" priority="23" operator="greaterThan">
      <formula>0</formula>
    </cfRule>
  </conditionalFormatting>
  <conditionalFormatting sqref="U46 U44">
    <cfRule type="cellIs" dxfId="185" priority="4" operator="greaterThan">
      <formula>0</formula>
    </cfRule>
  </conditionalFormatting>
  <conditionalFormatting sqref="M9">
    <cfRule type="cellIs" dxfId="184" priority="8" operator="lessThan">
      <formula>0</formula>
    </cfRule>
    <cfRule type="cellIs" dxfId="183" priority="9" operator="greaterThan">
      <formula>0</formula>
    </cfRule>
  </conditionalFormatting>
  <conditionalFormatting sqref="Q34">
    <cfRule type="cellIs" dxfId="182" priority="2" operator="greaterThan">
      <formula>0</formula>
    </cfRule>
  </conditionalFormatting>
  <conditionalFormatting sqref="Q63:V64">
    <cfRule type="cellIs" dxfId="181" priority="5" operator="equal">
      <formula>"Seus limites de perda máxima estão congruentes com sua estratégia operacioanal, por isso hoje você pode operar normalmente."</formula>
    </cfRule>
  </conditionalFormatting>
  <conditionalFormatting sqref="Q63:V64">
    <cfRule type="cellIs" dxfId="180" priority="6" operator="equal">
      <formula>"Seu Plano de Trade compromete seu capital de investimento! Reavalie seus LIMITES DE PERDA MÁXIMA, quantidade de LOTES ou sua Estratégia Operacional ajustando seu Stop Loss e Gain."</formula>
    </cfRule>
  </conditionalFormatting>
  <pageMargins left="0.511811024" right="0.511811024" top="0.78740157499999996" bottom="0.78740157499999996" header="0" footer="0"/>
  <pageSetup paperSize="9"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iconSet" priority="1" id="{8977C0EA-5E07-4ACB-99B6-ECC542687E22}">
            <x14:iconSet iconSet="3Symbols" custom="1">
              <x14:cfvo type="percent">
                <xm:f>0</xm:f>
              </x14:cfvo>
              <x14:cfvo type="percent" gte="0">
                <xm:f>0</xm:f>
              </x14:cfvo>
              <x14:cfvo type="percent" gte="0">
                <xm:f>0</xm:f>
              </x14:cfvo>
              <x14:cfIcon iconSet="3Symbols" iconId="0"/>
              <x14:cfIcon iconSet="3Symbols" iconId="0"/>
              <x14:cfIcon iconSet="3Symbols" iconId="2"/>
            </x14:iconSet>
          </x14:cfRule>
          <xm:sqref>K16:K135</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1"/>
  <dimension ref="A1:FC1001"/>
  <sheetViews>
    <sheetView showGridLines="0" zoomScaleNormal="100" workbookViewId="0">
      <pane xSplit="15" ySplit="14" topLeftCell="P15" activePane="bottomRight" state="frozen"/>
      <selection pane="topRight" activeCell="O1" sqref="O1"/>
      <selection pane="bottomLeft" activeCell="A14" sqref="A14"/>
      <selection pane="bottomRight" activeCell="F23" sqref="F23:J23"/>
    </sheetView>
  </sheetViews>
  <sheetFormatPr defaultColWidth="7.625" defaultRowHeight="15" customHeight="1" x14ac:dyDescent="0.2"/>
  <cols>
    <col min="1" max="1" width="1.5" style="77" customWidth="1"/>
    <col min="2" max="2" width="2.25" style="77" customWidth="1"/>
    <col min="3" max="4" width="6" style="77" customWidth="1"/>
    <col min="5" max="5" width="1.375" style="77" customWidth="1"/>
    <col min="6" max="6" width="3.375" style="77" customWidth="1"/>
    <col min="7" max="7" width="8.125" style="77" customWidth="1"/>
    <col min="8" max="8" width="3.75" style="77" customWidth="1"/>
    <col min="9" max="9" width="4.25" style="77" customWidth="1"/>
    <col min="10" max="11" width="6" style="77" customWidth="1"/>
    <col min="12" max="12" width="7.25" style="77" customWidth="1"/>
    <col min="13" max="13" width="6" style="77" customWidth="1"/>
    <col min="14" max="14" width="1.625" style="77" customWidth="1"/>
    <col min="15" max="15" width="5.875" style="77" customWidth="1"/>
    <col min="16" max="16" width="10.75" style="77" customWidth="1"/>
    <col min="17" max="17" width="6.5" style="77" customWidth="1"/>
    <col min="18" max="18" width="6.75" style="77" customWidth="1"/>
    <col min="19" max="19" width="6.125" style="77" customWidth="1"/>
    <col min="20" max="20" width="9.75" style="77" customWidth="1"/>
    <col min="21" max="21" width="6.5" style="77" bestFit="1" customWidth="1"/>
    <col min="22" max="22" width="10.375" style="77" customWidth="1"/>
    <col min="23" max="23" width="6.75" style="77" customWidth="1"/>
    <col min="24" max="25" width="7.625" style="77" customWidth="1"/>
    <col min="26" max="26" width="11.625" style="77" customWidth="1"/>
    <col min="27" max="28" width="11.75" style="77" customWidth="1"/>
    <col min="29" max="29" width="10.75" style="77" customWidth="1"/>
    <col min="30" max="30" width="6.5" style="77" customWidth="1"/>
    <col min="31" max="31" width="6.75" style="77" customWidth="1"/>
    <col min="32" max="32" width="6.125" style="77" customWidth="1"/>
    <col min="33" max="33" width="9.75" style="77" customWidth="1"/>
    <col min="34" max="34" width="7.125" style="77" bestFit="1" customWidth="1"/>
    <col min="35" max="35" width="10.375" style="77" customWidth="1"/>
    <col min="36" max="36" width="6.75" style="77" customWidth="1"/>
    <col min="37" max="37" width="7.25" style="77" bestFit="1" customWidth="1"/>
    <col min="38" max="38" width="7.5" style="77" customWidth="1"/>
    <col min="39" max="39" width="11.625" style="77" customWidth="1"/>
    <col min="40" max="41" width="11.75" style="77" customWidth="1"/>
    <col min="42" max="42" width="12.5" style="77" customWidth="1"/>
    <col min="43" max="43" width="11.625" style="77" customWidth="1"/>
    <col min="44" max="44" width="15.75" style="77" customWidth="1"/>
    <col min="45" max="45" width="14.5" style="77" customWidth="1"/>
    <col min="46" max="46" width="4.75" style="77" customWidth="1"/>
    <col min="47" max="47" width="16.375" style="77" customWidth="1"/>
    <col min="48" max="48" width="14.25" style="77" customWidth="1"/>
    <col min="49" max="49" width="6" style="77" bestFit="1" customWidth="1"/>
    <col min="50" max="51" width="17.125" style="77" customWidth="1"/>
    <col min="52" max="53" width="6" style="77" customWidth="1"/>
    <col min="54" max="54" width="4.375" style="77" customWidth="1"/>
    <col min="55" max="59" width="6" style="77" customWidth="1"/>
    <col min="60" max="60" width="8.625" style="77" customWidth="1"/>
    <col min="61" max="61" width="10.625" style="77" customWidth="1"/>
    <col min="62" max="156" width="7.625" style="77"/>
    <col min="157" max="157" width="5.125" style="77" customWidth="1"/>
    <col min="158" max="16384" width="7.625" style="77"/>
  </cols>
  <sheetData>
    <row r="1" spans="2:159" ht="8.25" customHeight="1" thickBot="1" x14ac:dyDescent="0.25">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row>
    <row r="2" spans="2:159" ht="13.5" customHeight="1" thickBot="1" x14ac:dyDescent="0.25">
      <c r="B2" s="351"/>
      <c r="C2" s="102"/>
      <c r="D2" s="100"/>
      <c r="E2" s="100"/>
      <c r="F2" s="100"/>
      <c r="G2" s="100"/>
      <c r="H2" s="100"/>
      <c r="I2" s="100"/>
      <c r="J2" s="100"/>
      <c r="K2" s="100"/>
      <c r="L2" s="100"/>
      <c r="M2" s="100"/>
      <c r="N2" s="351"/>
      <c r="O2" s="103"/>
      <c r="P2" s="103"/>
      <c r="Q2" s="103"/>
      <c r="R2" s="103"/>
      <c r="S2" s="103"/>
      <c r="T2" s="103"/>
      <c r="U2" s="105"/>
      <c r="V2" s="105"/>
      <c r="W2" s="105"/>
      <c r="X2" s="105"/>
      <c r="Y2" s="105"/>
      <c r="Z2" s="105"/>
      <c r="AA2" s="105"/>
      <c r="AB2" s="105"/>
      <c r="AC2" s="103"/>
      <c r="AD2" s="103"/>
      <c r="AE2" s="103"/>
      <c r="AF2" s="103"/>
      <c r="AG2" s="103"/>
      <c r="AH2" s="105"/>
      <c r="AI2" s="105"/>
      <c r="AJ2" s="105"/>
      <c r="AK2" s="105"/>
      <c r="AL2" s="105"/>
      <c r="AM2" s="105"/>
      <c r="AN2" s="105"/>
      <c r="AO2" s="105"/>
      <c r="AP2" s="105"/>
      <c r="AQ2" s="105"/>
      <c r="AR2" s="105"/>
      <c r="AS2" s="105"/>
      <c r="AT2" s="105"/>
      <c r="AU2" s="105"/>
      <c r="AV2" s="105"/>
      <c r="AW2" s="105"/>
      <c r="AX2" s="105"/>
      <c r="AY2" s="105"/>
      <c r="AZ2" s="105"/>
      <c r="BA2" s="105"/>
      <c r="BB2" s="100"/>
      <c r="BC2" s="100"/>
      <c r="BD2" s="100"/>
      <c r="BE2" s="100"/>
      <c r="BF2" s="100"/>
      <c r="BG2" s="100"/>
      <c r="BH2" s="100"/>
      <c r="BI2" s="106"/>
      <c r="BJ2" s="838"/>
      <c r="BK2" s="838"/>
      <c r="BL2" s="838"/>
      <c r="BM2" s="838"/>
      <c r="BN2" s="838"/>
      <c r="BO2" s="838"/>
      <c r="BP2" s="838"/>
      <c r="BQ2" s="838"/>
      <c r="BR2" s="838"/>
      <c r="BS2" s="838"/>
      <c r="BT2" s="838"/>
      <c r="BU2" s="838"/>
      <c r="BV2" s="838"/>
      <c r="BW2" s="838"/>
      <c r="BX2" s="838"/>
      <c r="BY2" s="838"/>
      <c r="BZ2" s="838"/>
      <c r="CA2" s="838"/>
      <c r="CB2" s="838"/>
      <c r="CC2" s="838"/>
      <c r="CD2" s="838"/>
      <c r="CE2" s="838"/>
      <c r="CF2" s="838"/>
      <c r="CG2" s="838"/>
      <c r="CH2" s="104"/>
      <c r="CI2" s="104"/>
      <c r="CJ2" s="104"/>
      <c r="CK2" s="104"/>
      <c r="CL2" s="104"/>
      <c r="CM2" s="104"/>
      <c r="CN2" s="104"/>
      <c r="CO2" s="104"/>
      <c r="CP2" s="104"/>
      <c r="CQ2" s="104"/>
      <c r="CR2" s="104"/>
      <c r="CS2" s="104"/>
      <c r="CT2" s="104"/>
      <c r="CU2" s="104"/>
      <c r="CV2" s="104"/>
      <c r="CW2" s="104"/>
      <c r="CX2" s="104"/>
      <c r="CY2" s="104"/>
      <c r="CZ2" s="104"/>
      <c r="DA2" s="104"/>
      <c r="DB2" s="104"/>
      <c r="DC2" s="104"/>
      <c r="DD2" s="104"/>
      <c r="DE2" s="104"/>
      <c r="DF2" s="104"/>
      <c r="DG2" s="104"/>
      <c r="DH2" s="104"/>
      <c r="DI2" s="104"/>
      <c r="DJ2" s="104"/>
      <c r="DK2" s="104"/>
      <c r="DL2" s="104"/>
      <c r="DM2" s="104"/>
      <c r="DN2" s="104"/>
      <c r="DO2" s="104"/>
      <c r="DP2" s="104"/>
      <c r="DQ2" s="104"/>
      <c r="DR2" s="104"/>
      <c r="DS2" s="104"/>
      <c r="DT2" s="104"/>
      <c r="DU2" s="104"/>
      <c r="DV2" s="104"/>
      <c r="DW2" s="104"/>
      <c r="DX2" s="104"/>
      <c r="DY2" s="104"/>
      <c r="DZ2" s="104"/>
      <c r="EA2" s="104"/>
      <c r="EB2" s="104"/>
      <c r="EC2" s="104"/>
      <c r="ED2" s="104"/>
      <c r="EE2" s="104"/>
      <c r="EF2" s="104"/>
      <c r="EG2" s="104"/>
      <c r="EH2" s="104"/>
      <c r="EI2" s="104"/>
      <c r="EJ2" s="104"/>
      <c r="EK2" s="104"/>
      <c r="EL2" s="104"/>
      <c r="EM2" s="104"/>
      <c r="EN2" s="104"/>
      <c r="EO2" s="104"/>
      <c r="EP2" s="104"/>
      <c r="EQ2" s="104"/>
      <c r="ER2" s="104"/>
      <c r="ES2" s="104"/>
      <c r="ET2" s="104"/>
      <c r="EU2" s="104"/>
      <c r="EV2" s="104"/>
      <c r="EW2" s="104"/>
      <c r="EX2" s="104"/>
      <c r="EY2" s="104"/>
      <c r="EZ2" s="352"/>
      <c r="FA2" s="104"/>
    </row>
    <row r="3" spans="2:159" ht="13.5" customHeight="1" thickBot="1" x14ac:dyDescent="0.25">
      <c r="B3" s="353"/>
      <c r="C3" s="837"/>
      <c r="D3" s="837"/>
      <c r="E3" s="354"/>
      <c r="F3" s="355"/>
      <c r="G3" s="355"/>
      <c r="H3" s="355"/>
      <c r="I3" s="355"/>
      <c r="J3" s="355"/>
      <c r="K3" s="355"/>
      <c r="L3" s="355"/>
      <c r="M3" s="356"/>
      <c r="N3" s="357"/>
      <c r="O3" s="358"/>
      <c r="P3" s="359"/>
      <c r="Q3" s="359"/>
      <c r="R3" s="360"/>
      <c r="S3" s="360"/>
      <c r="T3" s="360"/>
      <c r="U3" s="360"/>
      <c r="V3" s="361"/>
      <c r="W3" s="361"/>
      <c r="X3" s="361"/>
      <c r="Y3" s="361"/>
      <c r="Z3" s="361"/>
      <c r="AA3" s="361"/>
      <c r="AB3" s="361"/>
      <c r="AC3" s="359"/>
      <c r="AD3" s="359"/>
      <c r="AE3" s="359"/>
      <c r="AF3" s="359"/>
      <c r="AG3" s="359"/>
      <c r="AH3" s="361"/>
      <c r="AI3" s="361"/>
      <c r="AJ3" s="361"/>
      <c r="AK3" s="361"/>
      <c r="AL3" s="361"/>
      <c r="AM3" s="361"/>
      <c r="AN3" s="361"/>
      <c r="AO3" s="361"/>
      <c r="AP3" s="361"/>
      <c r="AQ3" s="361"/>
      <c r="AR3" s="361"/>
      <c r="AS3" s="361"/>
      <c r="AT3" s="361"/>
      <c r="AU3" s="361"/>
      <c r="AV3" s="361"/>
      <c r="AW3" s="361"/>
      <c r="AX3" s="361"/>
      <c r="AY3" s="361"/>
      <c r="AZ3" s="361"/>
      <c r="BA3" s="361"/>
      <c r="BB3" s="360"/>
      <c r="BC3" s="360"/>
      <c r="BD3" s="360"/>
      <c r="BE3" s="360"/>
      <c r="BF3" s="360"/>
      <c r="BG3" s="360"/>
      <c r="BH3" s="360"/>
      <c r="BI3" s="362"/>
      <c r="BJ3" s="190"/>
      <c r="BK3" s="363"/>
      <c r="BL3" s="364"/>
      <c r="BM3" s="365"/>
      <c r="BN3" s="365"/>
      <c r="BO3" s="365"/>
      <c r="BP3" s="365"/>
      <c r="BQ3" s="190"/>
      <c r="BR3" s="190"/>
      <c r="BS3" s="190"/>
      <c r="BT3" s="190"/>
      <c r="BU3" s="363"/>
      <c r="BV3" s="364"/>
      <c r="BW3" s="365"/>
      <c r="BX3" s="365"/>
      <c r="BY3" s="365"/>
      <c r="BZ3" s="365"/>
      <c r="CA3" s="190"/>
      <c r="CB3" s="190"/>
      <c r="CC3" s="190"/>
      <c r="CD3" s="190"/>
      <c r="CE3" s="190"/>
      <c r="CF3" s="190"/>
      <c r="CG3" s="190"/>
      <c r="CH3" s="364"/>
      <c r="CI3" s="365"/>
      <c r="CJ3" s="365"/>
      <c r="CK3" s="365"/>
      <c r="CL3" s="365"/>
      <c r="CM3" s="365"/>
      <c r="CN3" s="190"/>
      <c r="CO3" s="190"/>
      <c r="CP3" s="190"/>
      <c r="CQ3" s="190"/>
      <c r="CR3" s="364"/>
      <c r="CS3" s="190"/>
      <c r="CT3" s="190"/>
      <c r="CU3" s="190"/>
      <c r="CV3" s="190"/>
      <c r="CW3" s="364"/>
      <c r="CX3" s="365"/>
      <c r="CY3" s="365"/>
      <c r="CZ3" s="365"/>
      <c r="DA3" s="365"/>
      <c r="DB3" s="365"/>
      <c r="DC3" s="190"/>
      <c r="DD3" s="190"/>
      <c r="DE3" s="190"/>
      <c r="DF3" s="190"/>
      <c r="DG3" s="364"/>
      <c r="DH3" s="190"/>
      <c r="DI3" s="190"/>
      <c r="DJ3" s="190"/>
      <c r="DK3" s="190"/>
      <c r="DL3" s="364"/>
      <c r="DM3" s="365"/>
      <c r="DN3" s="365"/>
      <c r="DO3" s="365"/>
      <c r="DP3" s="365"/>
      <c r="DQ3" s="365"/>
      <c r="DR3" s="190"/>
      <c r="DS3" s="190"/>
      <c r="DT3" s="190"/>
      <c r="DU3" s="190"/>
      <c r="DV3" s="364"/>
      <c r="DW3" s="190"/>
      <c r="DX3" s="190"/>
      <c r="DY3" s="190"/>
      <c r="DZ3" s="190"/>
      <c r="EA3" s="364"/>
      <c r="EB3" s="365"/>
      <c r="EC3" s="365"/>
      <c r="ED3" s="365"/>
      <c r="EE3" s="365"/>
      <c r="EF3" s="365"/>
      <c r="EG3" s="190"/>
      <c r="EH3" s="190"/>
      <c r="EI3" s="190"/>
      <c r="EJ3" s="190"/>
      <c r="EK3" s="364"/>
      <c r="EL3" s="190"/>
      <c r="EM3" s="190"/>
      <c r="EN3" s="190"/>
      <c r="EO3" s="190"/>
      <c r="EP3" s="364"/>
      <c r="EQ3" s="365"/>
      <c r="ER3" s="365"/>
      <c r="ES3" s="365"/>
      <c r="ET3" s="365"/>
      <c r="EU3" s="365"/>
      <c r="EV3" s="190"/>
      <c r="EW3" s="190"/>
      <c r="EX3" s="190"/>
      <c r="EY3" s="190"/>
      <c r="EZ3" s="366"/>
    </row>
    <row r="4" spans="2:159" ht="13.5" customHeight="1" thickBot="1" x14ac:dyDescent="0.25">
      <c r="B4" s="367"/>
      <c r="C4" s="833"/>
      <c r="D4" s="834"/>
      <c r="E4" s="835" t="s">
        <v>63</v>
      </c>
      <c r="F4" s="835"/>
      <c r="G4" s="835"/>
      <c r="H4" s="835"/>
      <c r="I4" s="835"/>
      <c r="J4" s="835"/>
      <c r="K4" s="835"/>
      <c r="L4" s="835"/>
      <c r="M4" s="368"/>
      <c r="N4" s="537"/>
      <c r="O4" s="538"/>
      <c r="P4" s="369"/>
      <c r="Q4" s="369"/>
      <c r="R4" s="370"/>
      <c r="S4" s="370"/>
      <c r="T4" s="370"/>
      <c r="U4" s="370"/>
      <c r="V4" s="371"/>
      <c r="W4" s="371"/>
      <c r="X4" s="371"/>
      <c r="Y4" s="371"/>
      <c r="Z4" s="371"/>
      <c r="AA4" s="371"/>
      <c r="AB4" s="371"/>
      <c r="AC4" s="369"/>
      <c r="AD4" s="369"/>
      <c r="AE4" s="369"/>
      <c r="AF4" s="369"/>
      <c r="AG4" s="369"/>
      <c r="AH4" s="371"/>
      <c r="AI4" s="371"/>
      <c r="AJ4" s="371"/>
      <c r="AK4" s="371"/>
      <c r="AL4" s="371"/>
      <c r="AM4" s="371"/>
      <c r="AN4" s="371"/>
      <c r="AO4" s="371"/>
      <c r="AP4" s="371"/>
      <c r="AQ4" s="371"/>
      <c r="AR4" s="371"/>
      <c r="AS4" s="371"/>
      <c r="AT4" s="371"/>
      <c r="AU4" s="371"/>
      <c r="AV4" s="371"/>
      <c r="AW4" s="371"/>
      <c r="AX4" s="371"/>
      <c r="AY4" s="371"/>
      <c r="AZ4" s="371"/>
      <c r="BA4" s="371"/>
      <c r="BB4" s="370"/>
      <c r="BC4" s="370"/>
      <c r="BD4" s="370"/>
      <c r="BE4" s="370"/>
      <c r="BF4" s="370"/>
      <c r="BG4" s="370"/>
      <c r="BH4" s="370"/>
      <c r="BI4" s="372"/>
      <c r="BJ4" s="373"/>
      <c r="BK4" s="373"/>
      <c r="BL4" s="373"/>
      <c r="BM4" s="1066" t="s">
        <v>64</v>
      </c>
      <c r="BN4" s="1067"/>
      <c r="BO4" s="1068" t="s">
        <v>65</v>
      </c>
      <c r="BP4" s="1069"/>
      <c r="BQ4" s="373"/>
      <c r="BR4" s="373"/>
      <c r="BS4" s="374"/>
      <c r="BT4" s="375"/>
      <c r="BU4" s="373"/>
      <c r="BV4" s="373"/>
      <c r="BW4" s="1066" t="s">
        <v>64</v>
      </c>
      <c r="BX4" s="1067"/>
      <c r="BY4" s="1068" t="s">
        <v>65</v>
      </c>
      <c r="BZ4" s="1069"/>
      <c r="CA4" s="373"/>
      <c r="CB4" s="373"/>
      <c r="CC4" s="374"/>
      <c r="CD4" s="375"/>
      <c r="CE4" s="373"/>
      <c r="CF4" s="373"/>
      <c r="CG4" s="373"/>
      <c r="CH4" s="373"/>
      <c r="CI4" s="1066" t="s">
        <v>64</v>
      </c>
      <c r="CJ4" s="1067"/>
      <c r="CK4" s="319"/>
      <c r="CL4" s="1068" t="s">
        <v>65</v>
      </c>
      <c r="CM4" s="1069"/>
      <c r="CN4" s="373"/>
      <c r="CO4" s="373"/>
      <c r="CP4" s="373"/>
      <c r="CQ4" s="373"/>
      <c r="CR4" s="374"/>
      <c r="CS4" s="375"/>
      <c r="CT4" s="373"/>
      <c r="CU4" s="373"/>
      <c r="CV4" s="373"/>
      <c r="CW4" s="373"/>
      <c r="CX4" s="1066" t="s">
        <v>64</v>
      </c>
      <c r="CY4" s="1067"/>
      <c r="CZ4" s="319"/>
      <c r="DA4" s="1068" t="s">
        <v>65</v>
      </c>
      <c r="DB4" s="1069"/>
      <c r="DC4" s="373"/>
      <c r="DD4" s="373"/>
      <c r="DE4" s="373"/>
      <c r="DF4" s="373"/>
      <c r="DG4" s="374"/>
      <c r="DH4" s="375"/>
      <c r="DI4" s="373"/>
      <c r="DJ4" s="373"/>
      <c r="DK4" s="373"/>
      <c r="DL4" s="373"/>
      <c r="DM4" s="1066" t="s">
        <v>64</v>
      </c>
      <c r="DN4" s="1067"/>
      <c r="DO4" s="319"/>
      <c r="DP4" s="1068" t="s">
        <v>65</v>
      </c>
      <c r="DQ4" s="1069"/>
      <c r="DR4" s="373"/>
      <c r="DS4" s="373"/>
      <c r="DT4" s="373"/>
      <c r="DU4" s="373"/>
      <c r="DV4" s="374"/>
      <c r="DW4" s="375"/>
      <c r="DX4" s="373"/>
      <c r="DY4" s="373"/>
      <c r="DZ4" s="373"/>
      <c r="EA4" s="373"/>
      <c r="EB4" s="1066" t="s">
        <v>64</v>
      </c>
      <c r="EC4" s="1067"/>
      <c r="ED4" s="319"/>
      <c r="EE4" s="1068" t="s">
        <v>65</v>
      </c>
      <c r="EF4" s="1069"/>
      <c r="EG4" s="373"/>
      <c r="EH4" s="373"/>
      <c r="EI4" s="373"/>
      <c r="EJ4" s="373"/>
      <c r="EK4" s="374"/>
      <c r="EL4" s="375"/>
      <c r="EM4" s="373"/>
      <c r="EN4" s="373"/>
      <c r="EO4" s="373"/>
      <c r="EP4" s="373"/>
      <c r="EQ4" s="1066" t="s">
        <v>64</v>
      </c>
      <c r="ER4" s="1067"/>
      <c r="ES4" s="319"/>
      <c r="ET4" s="1068" t="s">
        <v>65</v>
      </c>
      <c r="EU4" s="1069"/>
      <c r="EV4" s="373"/>
      <c r="EW4" s="373"/>
      <c r="EX4" s="373"/>
      <c r="EY4" s="373"/>
      <c r="EZ4" s="374"/>
    </row>
    <row r="5" spans="2:159" ht="13.5" customHeight="1" thickBot="1" x14ac:dyDescent="0.25">
      <c r="B5" s="367"/>
      <c r="C5" s="833"/>
      <c r="D5" s="834"/>
      <c r="E5" s="836"/>
      <c r="F5" s="836"/>
      <c r="G5" s="836"/>
      <c r="H5" s="836"/>
      <c r="I5" s="836"/>
      <c r="J5" s="836"/>
      <c r="K5" s="836"/>
      <c r="L5" s="836"/>
      <c r="M5" s="368"/>
      <c r="N5" s="537"/>
      <c r="O5" s="538"/>
      <c r="P5" s="369"/>
      <c r="Q5" s="369"/>
      <c r="R5" s="370"/>
      <c r="S5" s="370"/>
      <c r="T5" s="370"/>
      <c r="U5" s="370"/>
      <c r="V5" s="371"/>
      <c r="W5" s="371"/>
      <c r="X5" s="371"/>
      <c r="Y5" s="371"/>
      <c r="Z5" s="371"/>
      <c r="AA5" s="371"/>
      <c r="AB5" s="371"/>
      <c r="AC5" s="369"/>
      <c r="AD5" s="369"/>
      <c r="AE5" s="369"/>
      <c r="AF5" s="369"/>
      <c r="AG5" s="369"/>
      <c r="AH5" s="371"/>
      <c r="AI5" s="371"/>
      <c r="AJ5" s="371"/>
      <c r="AK5" s="371"/>
      <c r="AL5" s="371"/>
      <c r="AM5" s="371"/>
      <c r="AN5" s="371"/>
      <c r="AO5" s="371"/>
      <c r="AP5" s="371"/>
      <c r="AQ5" s="371"/>
      <c r="AR5" s="371"/>
      <c r="AS5" s="371"/>
      <c r="AT5" s="371"/>
      <c r="AU5" s="371"/>
      <c r="AV5" s="371"/>
      <c r="AW5" s="371"/>
      <c r="AX5" s="371"/>
      <c r="AY5" s="371"/>
      <c r="AZ5" s="371"/>
      <c r="BA5" s="371"/>
      <c r="BB5" s="371"/>
      <c r="BC5" s="371"/>
      <c r="BD5" s="371"/>
      <c r="BE5" s="371"/>
      <c r="BF5" s="371"/>
      <c r="BG5" s="371"/>
      <c r="BH5" s="370"/>
      <c r="BI5" s="372"/>
      <c r="BJ5" s="373"/>
      <c r="BK5" s="373"/>
      <c r="BL5" s="373"/>
      <c r="BM5" s="1070" t="s">
        <v>66</v>
      </c>
      <c r="BN5" s="1071"/>
      <c r="BO5" s="1030" t="s">
        <v>67</v>
      </c>
      <c r="BP5" s="1072"/>
      <c r="BQ5" s="373"/>
      <c r="BR5" s="373"/>
      <c r="BS5" s="374"/>
      <c r="BT5" s="375"/>
      <c r="BU5" s="373"/>
      <c r="BV5" s="373"/>
      <c r="BW5" s="1070" t="s">
        <v>66</v>
      </c>
      <c r="BX5" s="1071"/>
      <c r="BY5" s="1030" t="s">
        <v>67</v>
      </c>
      <c r="BZ5" s="1072"/>
      <c r="CA5" s="373"/>
      <c r="CB5" s="373"/>
      <c r="CC5" s="374"/>
      <c r="CD5" s="375"/>
      <c r="CE5" s="373"/>
      <c r="CF5" s="373"/>
      <c r="CG5" s="373"/>
      <c r="CH5" s="373"/>
      <c r="CI5" s="1070" t="s">
        <v>66</v>
      </c>
      <c r="CJ5" s="1071"/>
      <c r="CK5" s="320"/>
      <c r="CL5" s="1030" t="s">
        <v>67</v>
      </c>
      <c r="CM5" s="1072"/>
      <c r="CN5" s="373"/>
      <c r="CO5" s="373"/>
      <c r="CP5" s="373"/>
      <c r="CQ5" s="373"/>
      <c r="CR5" s="374"/>
      <c r="CS5" s="375"/>
      <c r="CT5" s="373"/>
      <c r="CU5" s="373"/>
      <c r="CV5" s="373"/>
      <c r="CW5" s="373"/>
      <c r="CX5" s="1070" t="s">
        <v>66</v>
      </c>
      <c r="CY5" s="1071"/>
      <c r="CZ5" s="320"/>
      <c r="DA5" s="1030" t="s">
        <v>67</v>
      </c>
      <c r="DB5" s="1072"/>
      <c r="DC5" s="373"/>
      <c r="DD5" s="373"/>
      <c r="DE5" s="373"/>
      <c r="DF5" s="373"/>
      <c r="DG5" s="374"/>
      <c r="DH5" s="375"/>
      <c r="DI5" s="373"/>
      <c r="DJ5" s="373"/>
      <c r="DK5" s="373"/>
      <c r="DL5" s="373"/>
      <c r="DM5" s="1070" t="s">
        <v>66</v>
      </c>
      <c r="DN5" s="1071"/>
      <c r="DO5" s="320"/>
      <c r="DP5" s="1030" t="s">
        <v>67</v>
      </c>
      <c r="DQ5" s="1072"/>
      <c r="DR5" s="373"/>
      <c r="DS5" s="373"/>
      <c r="DT5" s="373"/>
      <c r="DU5" s="373"/>
      <c r="DV5" s="374"/>
      <c r="DW5" s="375"/>
      <c r="DX5" s="373"/>
      <c r="DY5" s="373"/>
      <c r="DZ5" s="373"/>
      <c r="EA5" s="373"/>
      <c r="EB5" s="1070" t="s">
        <v>66</v>
      </c>
      <c r="EC5" s="1071"/>
      <c r="ED5" s="320"/>
      <c r="EE5" s="1030" t="s">
        <v>67</v>
      </c>
      <c r="EF5" s="1072"/>
      <c r="EG5" s="373"/>
      <c r="EH5" s="373"/>
      <c r="EI5" s="373"/>
      <c r="EJ5" s="373"/>
      <c r="EK5" s="374"/>
      <c r="EL5" s="375"/>
      <c r="EM5" s="373"/>
      <c r="EN5" s="373"/>
      <c r="EO5" s="373"/>
      <c r="EP5" s="373"/>
      <c r="EQ5" s="1070" t="s">
        <v>66</v>
      </c>
      <c r="ER5" s="1071"/>
      <c r="ES5" s="320"/>
      <c r="ET5" s="1030" t="s">
        <v>67</v>
      </c>
      <c r="EU5" s="1072"/>
      <c r="EV5" s="373"/>
      <c r="EW5" s="373"/>
      <c r="EX5" s="373"/>
      <c r="EY5" s="373"/>
      <c r="EZ5" s="374"/>
    </row>
    <row r="6" spans="2:159" ht="13.5" customHeight="1" thickBot="1" x14ac:dyDescent="0.25">
      <c r="B6" s="353"/>
      <c r="C6" s="1034">
        <v>2026</v>
      </c>
      <c r="D6" s="1035"/>
      <c r="E6" s="376"/>
      <c r="F6" s="377"/>
      <c r="G6" s="321"/>
      <c r="H6" s="322"/>
      <c r="I6" s="322"/>
      <c r="J6" s="322"/>
      <c r="K6" s="322"/>
      <c r="L6" s="378"/>
      <c r="M6" s="379"/>
      <c r="N6" s="537"/>
      <c r="O6" s="538"/>
      <c r="P6" s="369"/>
      <c r="Q6" s="369"/>
      <c r="R6" s="370"/>
      <c r="S6" s="370"/>
      <c r="T6" s="370"/>
      <c r="U6" s="370"/>
      <c r="V6" s="371"/>
      <c r="W6" s="371"/>
      <c r="X6" s="371"/>
      <c r="Y6" s="371"/>
      <c r="Z6" s="371"/>
      <c r="AA6" s="371"/>
      <c r="AB6" s="371"/>
      <c r="AC6" s="369"/>
      <c r="AD6" s="369"/>
      <c r="AE6" s="369"/>
      <c r="AF6" s="369"/>
      <c r="AG6" s="369"/>
      <c r="AH6" s="371"/>
      <c r="AI6" s="371"/>
      <c r="AJ6" s="371"/>
      <c r="AK6" s="371"/>
      <c r="AL6" s="371"/>
      <c r="AM6" s="371"/>
      <c r="AN6" s="371"/>
      <c r="AO6" s="371"/>
      <c r="AP6" s="371"/>
      <c r="AQ6" s="371"/>
      <c r="AR6" s="371"/>
      <c r="AS6" s="371"/>
      <c r="AT6" s="371"/>
      <c r="AU6" s="371"/>
      <c r="AV6" s="371"/>
      <c r="AW6" s="371"/>
      <c r="AX6" s="371"/>
      <c r="AY6" s="371"/>
      <c r="AZ6" s="371"/>
      <c r="BA6" s="371"/>
      <c r="BB6" s="371"/>
      <c r="BC6" s="371"/>
      <c r="BD6" s="371"/>
      <c r="BE6" s="371"/>
      <c r="BF6" s="371"/>
      <c r="BG6" s="371"/>
      <c r="BH6" s="370"/>
      <c r="BI6" s="372"/>
      <c r="BJ6" s="373"/>
      <c r="BK6" s="373"/>
      <c r="BL6" s="373"/>
      <c r="BM6" s="1070" t="s">
        <v>68</v>
      </c>
      <c r="BN6" s="1071"/>
      <c r="BO6" s="1030" t="s">
        <v>69</v>
      </c>
      <c r="BP6" s="1072"/>
      <c r="BQ6" s="373"/>
      <c r="BR6" s="373"/>
      <c r="BS6" s="374"/>
      <c r="BT6" s="375"/>
      <c r="BU6" s="373"/>
      <c r="BV6" s="373"/>
      <c r="BW6" s="1070" t="s">
        <v>68</v>
      </c>
      <c r="BX6" s="1071"/>
      <c r="BY6" s="1030" t="s">
        <v>69</v>
      </c>
      <c r="BZ6" s="1072"/>
      <c r="CA6" s="373"/>
      <c r="CB6" s="373"/>
      <c r="CC6" s="374"/>
      <c r="CD6" s="375"/>
      <c r="CE6" s="373"/>
      <c r="CF6" s="373"/>
      <c r="CG6" s="373"/>
      <c r="CH6" s="373"/>
      <c r="CI6" s="1070" t="s">
        <v>68</v>
      </c>
      <c r="CJ6" s="1071"/>
      <c r="CK6" s="320"/>
      <c r="CL6" s="1030" t="s">
        <v>69</v>
      </c>
      <c r="CM6" s="1072"/>
      <c r="CN6" s="373"/>
      <c r="CO6" s="373"/>
      <c r="CP6" s="373"/>
      <c r="CQ6" s="373"/>
      <c r="CR6" s="374"/>
      <c r="CS6" s="375"/>
      <c r="CT6" s="373"/>
      <c r="CU6" s="373"/>
      <c r="CV6" s="373"/>
      <c r="CW6" s="373"/>
      <c r="CX6" s="1070" t="s">
        <v>68</v>
      </c>
      <c r="CY6" s="1071"/>
      <c r="CZ6" s="320"/>
      <c r="DA6" s="1030" t="s">
        <v>69</v>
      </c>
      <c r="DB6" s="1072"/>
      <c r="DC6" s="373"/>
      <c r="DD6" s="373"/>
      <c r="DE6" s="373"/>
      <c r="DF6" s="373"/>
      <c r="DG6" s="374"/>
      <c r="DH6" s="375"/>
      <c r="DI6" s="373"/>
      <c r="DJ6" s="373"/>
      <c r="DK6" s="373"/>
      <c r="DL6" s="373"/>
      <c r="DM6" s="1070" t="s">
        <v>68</v>
      </c>
      <c r="DN6" s="1071"/>
      <c r="DO6" s="320"/>
      <c r="DP6" s="1030" t="s">
        <v>69</v>
      </c>
      <c r="DQ6" s="1072"/>
      <c r="DR6" s="373"/>
      <c r="DS6" s="373"/>
      <c r="DT6" s="373"/>
      <c r="DU6" s="373"/>
      <c r="DV6" s="374"/>
      <c r="DW6" s="375"/>
      <c r="DX6" s="373"/>
      <c r="DY6" s="373"/>
      <c r="DZ6" s="373"/>
      <c r="EA6" s="373"/>
      <c r="EB6" s="1070" t="s">
        <v>68</v>
      </c>
      <c r="EC6" s="1071"/>
      <c r="ED6" s="320"/>
      <c r="EE6" s="1030" t="s">
        <v>69</v>
      </c>
      <c r="EF6" s="1072"/>
      <c r="EG6" s="373"/>
      <c r="EH6" s="373"/>
      <c r="EI6" s="373"/>
      <c r="EJ6" s="373"/>
      <c r="EK6" s="374"/>
      <c r="EL6" s="375"/>
      <c r="EM6" s="373"/>
      <c r="EN6" s="373"/>
      <c r="EO6" s="373"/>
      <c r="EP6" s="373"/>
      <c r="EQ6" s="1070" t="s">
        <v>68</v>
      </c>
      <c r="ER6" s="1071"/>
      <c r="ES6" s="320"/>
      <c r="ET6" s="1030" t="s">
        <v>69</v>
      </c>
      <c r="EU6" s="1072"/>
      <c r="EV6" s="373"/>
      <c r="EW6" s="373"/>
      <c r="EX6" s="373"/>
      <c r="EY6" s="373"/>
      <c r="EZ6" s="374"/>
    </row>
    <row r="7" spans="2:159" ht="13.5" customHeight="1" thickBot="1" x14ac:dyDescent="0.25">
      <c r="B7" s="380"/>
      <c r="C7" s="1036"/>
      <c r="D7" s="1035"/>
      <c r="E7" s="381"/>
      <c r="F7" s="98"/>
      <c r="G7" s="1030" t="s">
        <v>64</v>
      </c>
      <c r="H7" s="1031"/>
      <c r="I7" s="320"/>
      <c r="J7" s="1030" t="s">
        <v>65</v>
      </c>
      <c r="K7" s="1031"/>
      <c r="L7" s="382"/>
      <c r="M7" s="383"/>
      <c r="N7" s="537"/>
      <c r="O7" s="538"/>
      <c r="P7" s="384"/>
      <c r="Q7" s="384"/>
      <c r="R7" s="384"/>
      <c r="S7" s="384"/>
      <c r="T7" s="384"/>
      <c r="U7" s="384"/>
      <c r="V7" s="384"/>
      <c r="W7" s="384"/>
      <c r="X7" s="384"/>
      <c r="Y7" s="384"/>
      <c r="Z7" s="384"/>
      <c r="AA7" s="384"/>
      <c r="AB7" s="384"/>
      <c r="AC7" s="384"/>
      <c r="AD7" s="384"/>
      <c r="AE7" s="384"/>
      <c r="AF7" s="384"/>
      <c r="AG7" s="384"/>
      <c r="AH7" s="384"/>
      <c r="AI7" s="384"/>
      <c r="AJ7" s="384"/>
      <c r="AK7" s="384"/>
      <c r="AL7" s="384"/>
      <c r="AM7" s="384"/>
      <c r="AN7" s="384"/>
      <c r="AO7" s="384"/>
      <c r="AP7" s="384"/>
      <c r="AQ7" s="384"/>
      <c r="AR7" s="384"/>
      <c r="AS7" s="384"/>
      <c r="AT7" s="384"/>
      <c r="AU7" s="384"/>
      <c r="AV7" s="384"/>
      <c r="AW7" s="384"/>
      <c r="AX7" s="384"/>
      <c r="AY7" s="384"/>
      <c r="AZ7" s="384"/>
      <c r="BA7" s="384"/>
      <c r="BB7" s="384"/>
      <c r="BC7" s="384"/>
      <c r="BD7" s="384"/>
      <c r="BE7" s="384"/>
      <c r="BF7" s="384"/>
      <c r="BG7" s="384"/>
      <c r="BH7" s="384"/>
      <c r="BI7" s="385"/>
      <c r="BJ7" s="373"/>
      <c r="BK7" s="373"/>
      <c r="BL7" s="373"/>
      <c r="BM7" s="1070" t="s">
        <v>70</v>
      </c>
      <c r="BN7" s="1071"/>
      <c r="BO7" s="1030" t="s">
        <v>71</v>
      </c>
      <c r="BP7" s="1072"/>
      <c r="BQ7" s="373"/>
      <c r="BR7" s="373"/>
      <c r="BS7" s="374"/>
      <c r="BT7" s="375"/>
      <c r="BU7" s="373"/>
      <c r="BV7" s="373"/>
      <c r="BW7" s="1070" t="s">
        <v>70</v>
      </c>
      <c r="BX7" s="1071"/>
      <c r="BY7" s="1030" t="s">
        <v>71</v>
      </c>
      <c r="BZ7" s="1072"/>
      <c r="CA7" s="373"/>
      <c r="CB7" s="373"/>
      <c r="CC7" s="374"/>
      <c r="CD7" s="375"/>
      <c r="CE7" s="386"/>
      <c r="CF7" s="373"/>
      <c r="CG7" s="373"/>
      <c r="CH7" s="373"/>
      <c r="CI7" s="1070" t="s">
        <v>70</v>
      </c>
      <c r="CJ7" s="1071"/>
      <c r="CK7" s="320"/>
      <c r="CL7" s="1030" t="s">
        <v>71</v>
      </c>
      <c r="CM7" s="1072"/>
      <c r="CN7" s="373"/>
      <c r="CO7" s="373"/>
      <c r="CP7" s="373"/>
      <c r="CQ7" s="373"/>
      <c r="CR7" s="374"/>
      <c r="CS7" s="375"/>
      <c r="CT7" s="373"/>
      <c r="CU7" s="373"/>
      <c r="CV7" s="373"/>
      <c r="CW7" s="373"/>
      <c r="CX7" s="1070" t="s">
        <v>70</v>
      </c>
      <c r="CY7" s="1071"/>
      <c r="CZ7" s="320"/>
      <c r="DA7" s="1030" t="s">
        <v>71</v>
      </c>
      <c r="DB7" s="1072"/>
      <c r="DC7" s="373"/>
      <c r="DD7" s="373"/>
      <c r="DE7" s="373"/>
      <c r="DF7" s="373"/>
      <c r="DG7" s="374"/>
      <c r="DH7" s="375"/>
      <c r="DI7" s="373"/>
      <c r="DJ7" s="373"/>
      <c r="DK7" s="373"/>
      <c r="DL7" s="373"/>
      <c r="DM7" s="1070" t="s">
        <v>70</v>
      </c>
      <c r="DN7" s="1071"/>
      <c r="DO7" s="320"/>
      <c r="DP7" s="1030" t="s">
        <v>71</v>
      </c>
      <c r="DQ7" s="1072"/>
      <c r="DR7" s="373"/>
      <c r="DS7" s="373"/>
      <c r="DT7" s="373"/>
      <c r="DU7" s="373"/>
      <c r="DV7" s="374"/>
      <c r="DW7" s="375"/>
      <c r="DX7" s="373"/>
      <c r="DY7" s="373"/>
      <c r="DZ7" s="373"/>
      <c r="EA7" s="373"/>
      <c r="EB7" s="1070" t="s">
        <v>70</v>
      </c>
      <c r="EC7" s="1071"/>
      <c r="ED7" s="320"/>
      <c r="EE7" s="1030" t="s">
        <v>71</v>
      </c>
      <c r="EF7" s="1072"/>
      <c r="EG7" s="373"/>
      <c r="EH7" s="373"/>
      <c r="EI7" s="373"/>
      <c r="EJ7" s="373"/>
      <c r="EK7" s="374"/>
      <c r="EL7" s="375"/>
      <c r="EM7" s="373"/>
      <c r="EN7" s="373"/>
      <c r="EO7" s="373"/>
      <c r="EP7" s="373"/>
      <c r="EQ7" s="1070" t="s">
        <v>70</v>
      </c>
      <c r="ER7" s="1071"/>
      <c r="ES7" s="320"/>
      <c r="ET7" s="1030" t="s">
        <v>71</v>
      </c>
      <c r="EU7" s="1072"/>
      <c r="EV7" s="373"/>
      <c r="EW7" s="373"/>
      <c r="EX7" s="373"/>
      <c r="EY7" s="373"/>
      <c r="EZ7" s="374"/>
    </row>
    <row r="8" spans="2:159" ht="13.5" customHeight="1" thickBot="1" x14ac:dyDescent="0.25">
      <c r="B8" s="380"/>
      <c r="C8" s="1036"/>
      <c r="D8" s="1035"/>
      <c r="E8" s="381"/>
      <c r="F8" s="98"/>
      <c r="G8" s="1030" t="s">
        <v>66</v>
      </c>
      <c r="H8" s="1031"/>
      <c r="I8" s="320"/>
      <c r="J8" s="1030" t="s">
        <v>67</v>
      </c>
      <c r="K8" s="1031"/>
      <c r="L8" s="382"/>
      <c r="M8" s="383"/>
      <c r="N8" s="537"/>
      <c r="O8" s="538"/>
      <c r="P8" s="384"/>
      <c r="Q8" s="384"/>
      <c r="R8" s="384"/>
      <c r="S8" s="384"/>
      <c r="T8" s="384"/>
      <c r="U8" s="384"/>
      <c r="V8" s="384"/>
      <c r="W8" s="384"/>
      <c r="X8" s="384"/>
      <c r="Y8" s="384"/>
      <c r="Z8" s="384"/>
      <c r="AA8" s="384"/>
      <c r="AB8" s="384"/>
      <c r="AC8" s="384"/>
      <c r="AD8" s="384"/>
      <c r="AE8" s="384"/>
      <c r="AF8" s="384"/>
      <c r="AG8" s="384"/>
      <c r="AH8" s="384"/>
      <c r="AI8" s="384"/>
      <c r="AJ8" s="384"/>
      <c r="AK8" s="384"/>
      <c r="AL8" s="384"/>
      <c r="AM8" s="384"/>
      <c r="AN8" s="384"/>
      <c r="AO8" s="384"/>
      <c r="AP8" s="384"/>
      <c r="AQ8" s="384"/>
      <c r="AR8" s="384"/>
      <c r="AS8" s="384"/>
      <c r="AT8" s="384"/>
      <c r="AU8" s="384"/>
      <c r="AV8" s="384"/>
      <c r="AW8" s="384"/>
      <c r="AX8" s="384"/>
      <c r="AY8" s="384"/>
      <c r="AZ8" s="384"/>
      <c r="BA8" s="384"/>
      <c r="BB8" s="384"/>
      <c r="BC8" s="384"/>
      <c r="BD8" s="384"/>
      <c r="BE8" s="384"/>
      <c r="BF8" s="384"/>
      <c r="BG8" s="384"/>
      <c r="BH8" s="384"/>
      <c r="BI8" s="385"/>
      <c r="BJ8" s="373"/>
      <c r="BK8" s="373"/>
      <c r="BL8" s="373"/>
      <c r="BM8" s="1070" t="s">
        <v>72</v>
      </c>
      <c r="BN8" s="1071"/>
      <c r="BO8" s="1030" t="s">
        <v>73</v>
      </c>
      <c r="BP8" s="1072"/>
      <c r="BQ8" s="373"/>
      <c r="BR8" s="373"/>
      <c r="BS8" s="374"/>
      <c r="BT8" s="375"/>
      <c r="BU8" s="373"/>
      <c r="BV8" s="373"/>
      <c r="BW8" s="1070" t="s">
        <v>72</v>
      </c>
      <c r="BX8" s="1071"/>
      <c r="BY8" s="1030" t="s">
        <v>73</v>
      </c>
      <c r="BZ8" s="1072"/>
      <c r="CA8" s="373"/>
      <c r="CB8" s="373"/>
      <c r="CC8" s="374"/>
      <c r="CD8" s="375"/>
      <c r="CE8" s="373"/>
      <c r="CF8" s="373"/>
      <c r="CG8" s="373"/>
      <c r="CH8" s="373"/>
      <c r="CI8" s="1070" t="s">
        <v>72</v>
      </c>
      <c r="CJ8" s="1071"/>
      <c r="CK8" s="320"/>
      <c r="CL8" s="1030" t="s">
        <v>73</v>
      </c>
      <c r="CM8" s="1072"/>
      <c r="CN8" s="373"/>
      <c r="CO8" s="373"/>
      <c r="CP8" s="373"/>
      <c r="CQ8" s="373"/>
      <c r="CR8" s="374"/>
      <c r="CS8" s="375"/>
      <c r="CT8" s="373"/>
      <c r="CU8" s="373"/>
      <c r="CV8" s="373"/>
      <c r="CW8" s="373"/>
      <c r="CX8" s="1070" t="s">
        <v>72</v>
      </c>
      <c r="CY8" s="1071"/>
      <c r="CZ8" s="320"/>
      <c r="DA8" s="1030" t="s">
        <v>73</v>
      </c>
      <c r="DB8" s="1072"/>
      <c r="DC8" s="373"/>
      <c r="DD8" s="373"/>
      <c r="DE8" s="373"/>
      <c r="DF8" s="373"/>
      <c r="DG8" s="374"/>
      <c r="DH8" s="375"/>
      <c r="DI8" s="373"/>
      <c r="DJ8" s="373"/>
      <c r="DK8" s="373"/>
      <c r="DL8" s="373"/>
      <c r="DM8" s="1070" t="s">
        <v>72</v>
      </c>
      <c r="DN8" s="1071"/>
      <c r="DO8" s="320"/>
      <c r="DP8" s="1030" t="s">
        <v>73</v>
      </c>
      <c r="DQ8" s="1072"/>
      <c r="DR8" s="373"/>
      <c r="DS8" s="373"/>
      <c r="DT8" s="373"/>
      <c r="DU8" s="373"/>
      <c r="DV8" s="374"/>
      <c r="DW8" s="375"/>
      <c r="DX8" s="373"/>
      <c r="DY8" s="373"/>
      <c r="DZ8" s="373"/>
      <c r="EA8" s="373"/>
      <c r="EB8" s="1070" t="s">
        <v>72</v>
      </c>
      <c r="EC8" s="1071"/>
      <c r="ED8" s="320"/>
      <c r="EE8" s="1030" t="s">
        <v>73</v>
      </c>
      <c r="EF8" s="1072"/>
      <c r="EG8" s="373"/>
      <c r="EH8" s="373"/>
      <c r="EI8" s="373"/>
      <c r="EJ8" s="373"/>
      <c r="EK8" s="374"/>
      <c r="EL8" s="375"/>
      <c r="EM8" s="373"/>
      <c r="EN8" s="373"/>
      <c r="EO8" s="373"/>
      <c r="EP8" s="373"/>
      <c r="EQ8" s="1070" t="s">
        <v>72</v>
      </c>
      <c r="ER8" s="1071"/>
      <c r="ES8" s="320"/>
      <c r="ET8" s="1030" t="s">
        <v>73</v>
      </c>
      <c r="EU8" s="1072"/>
      <c r="EV8" s="373"/>
      <c r="EW8" s="373"/>
      <c r="EX8" s="373"/>
      <c r="EY8" s="373"/>
      <c r="EZ8" s="374"/>
    </row>
    <row r="9" spans="2:159" ht="13.5" customHeight="1" thickBot="1" x14ac:dyDescent="0.25">
      <c r="B9" s="380"/>
      <c r="C9" s="1036"/>
      <c r="D9" s="1035"/>
      <c r="E9" s="381"/>
      <c r="F9" s="98"/>
      <c r="G9" s="1030" t="s">
        <v>68</v>
      </c>
      <c r="H9" s="1031"/>
      <c r="I9" s="323"/>
      <c r="J9" s="1030" t="s">
        <v>69</v>
      </c>
      <c r="K9" s="1031"/>
      <c r="L9" s="382"/>
      <c r="M9" s="383"/>
      <c r="N9" s="537"/>
      <c r="O9" s="538"/>
      <c r="P9" s="384"/>
      <c r="Q9" s="384"/>
      <c r="R9" s="384"/>
      <c r="S9" s="384"/>
      <c r="T9" s="384"/>
      <c r="U9" s="384"/>
      <c r="V9" s="384"/>
      <c r="W9" s="384"/>
      <c r="X9" s="384"/>
      <c r="Y9" s="384"/>
      <c r="Z9" s="384"/>
      <c r="AA9" s="384"/>
      <c r="AB9" s="384"/>
      <c r="AC9" s="384"/>
      <c r="AD9" s="384"/>
      <c r="AE9" s="384"/>
      <c r="AF9" s="384"/>
      <c r="AG9" s="384"/>
      <c r="AH9" s="384"/>
      <c r="AI9" s="384"/>
      <c r="AJ9" s="384"/>
      <c r="AK9" s="384"/>
      <c r="AL9" s="384"/>
      <c r="AM9" s="384"/>
      <c r="AN9" s="384"/>
      <c r="AO9" s="384"/>
      <c r="AP9" s="384"/>
      <c r="AQ9" s="384"/>
      <c r="AR9" s="384"/>
      <c r="AS9" s="384"/>
      <c r="AT9" s="384"/>
      <c r="AU9" s="384"/>
      <c r="AV9" s="384"/>
      <c r="AW9" s="384"/>
      <c r="AX9" s="384"/>
      <c r="AY9" s="384"/>
      <c r="AZ9" s="384"/>
      <c r="BA9" s="384"/>
      <c r="BB9" s="384"/>
      <c r="BC9" s="384"/>
      <c r="BD9" s="384"/>
      <c r="BE9" s="384"/>
      <c r="BF9" s="384"/>
      <c r="BG9" s="384"/>
      <c r="BH9" s="384"/>
      <c r="BI9" s="385"/>
      <c r="BJ9" s="373"/>
      <c r="BK9" s="373"/>
      <c r="BL9" s="373"/>
      <c r="BM9" s="1073" t="s">
        <v>78</v>
      </c>
      <c r="BN9" s="1074"/>
      <c r="BO9" s="1075" t="s">
        <v>79</v>
      </c>
      <c r="BP9" s="1076"/>
      <c r="BQ9" s="373"/>
      <c r="BR9" s="373"/>
      <c r="BS9" s="374"/>
      <c r="BT9" s="375"/>
      <c r="BU9" s="373"/>
      <c r="BV9" s="373"/>
      <c r="BW9" s="1073" t="s">
        <v>78</v>
      </c>
      <c r="BX9" s="1074"/>
      <c r="BY9" s="1075" t="s">
        <v>79</v>
      </c>
      <c r="BZ9" s="1076"/>
      <c r="CA9" s="373"/>
      <c r="CB9" s="373"/>
      <c r="CC9" s="374"/>
      <c r="CD9" s="375"/>
      <c r="CE9" s="373"/>
      <c r="CF9" s="373"/>
      <c r="CG9" s="373"/>
      <c r="CH9" s="373"/>
      <c r="CI9" s="1073" t="s">
        <v>78</v>
      </c>
      <c r="CJ9" s="1074"/>
      <c r="CK9" s="324"/>
      <c r="CL9" s="1075" t="s">
        <v>79</v>
      </c>
      <c r="CM9" s="1076"/>
      <c r="CN9" s="373"/>
      <c r="CO9" s="373"/>
      <c r="CP9" s="373"/>
      <c r="CQ9" s="373"/>
      <c r="CR9" s="374"/>
      <c r="CS9" s="375"/>
      <c r="CT9" s="373"/>
      <c r="CU9" s="373"/>
      <c r="CV9" s="373"/>
      <c r="CW9" s="373"/>
      <c r="CX9" s="1073" t="s">
        <v>78</v>
      </c>
      <c r="CY9" s="1074"/>
      <c r="CZ9" s="324"/>
      <c r="DA9" s="1075" t="s">
        <v>79</v>
      </c>
      <c r="DB9" s="1076"/>
      <c r="DC9" s="373"/>
      <c r="DD9" s="373"/>
      <c r="DE9" s="373"/>
      <c r="DF9" s="373"/>
      <c r="DG9" s="374"/>
      <c r="DH9" s="375"/>
      <c r="DI9" s="373"/>
      <c r="DJ9" s="373"/>
      <c r="DK9" s="373"/>
      <c r="DL9" s="373"/>
      <c r="DM9" s="1073" t="s">
        <v>78</v>
      </c>
      <c r="DN9" s="1074"/>
      <c r="DO9" s="324"/>
      <c r="DP9" s="1075" t="s">
        <v>79</v>
      </c>
      <c r="DQ9" s="1076"/>
      <c r="DR9" s="373"/>
      <c r="DS9" s="373"/>
      <c r="DT9" s="373"/>
      <c r="DU9" s="373"/>
      <c r="DV9" s="374"/>
      <c r="DW9" s="375"/>
      <c r="DX9" s="373"/>
      <c r="DY9" s="373"/>
      <c r="DZ9" s="373"/>
      <c r="EA9" s="373"/>
      <c r="EB9" s="1073" t="s">
        <v>78</v>
      </c>
      <c r="EC9" s="1074"/>
      <c r="ED9" s="324"/>
      <c r="EE9" s="1075" t="s">
        <v>79</v>
      </c>
      <c r="EF9" s="1076"/>
      <c r="EG9" s="373"/>
      <c r="EH9" s="373"/>
      <c r="EI9" s="373"/>
      <c r="EJ9" s="373"/>
      <c r="EK9" s="374"/>
      <c r="EL9" s="375"/>
      <c r="EM9" s="373"/>
      <c r="EN9" s="373"/>
      <c r="EO9" s="373"/>
      <c r="EP9" s="373"/>
      <c r="EQ9" s="1073" t="s">
        <v>78</v>
      </c>
      <c r="ER9" s="1074"/>
      <c r="ES9" s="324"/>
      <c r="ET9" s="1075" t="s">
        <v>79</v>
      </c>
      <c r="EU9" s="1076"/>
      <c r="EV9" s="373"/>
      <c r="EW9" s="373"/>
      <c r="EX9" s="373"/>
      <c r="EY9" s="373"/>
      <c r="EZ9" s="374"/>
    </row>
    <row r="10" spans="2:159" ht="13.5" customHeight="1" thickBot="1" x14ac:dyDescent="0.25">
      <c r="B10" s="380"/>
      <c r="C10" s="1036"/>
      <c r="D10" s="1035"/>
      <c r="E10" s="381"/>
      <c r="F10" s="98"/>
      <c r="G10" s="1030" t="s">
        <v>70</v>
      </c>
      <c r="H10" s="1031"/>
      <c r="I10" s="323"/>
      <c r="J10" s="1030" t="s">
        <v>71</v>
      </c>
      <c r="K10" s="1031"/>
      <c r="L10" s="382"/>
      <c r="M10" s="383"/>
      <c r="N10" s="539"/>
      <c r="O10" s="540"/>
      <c r="P10" s="384"/>
      <c r="Q10" s="384"/>
      <c r="R10" s="384"/>
      <c r="S10" s="384"/>
      <c r="T10" s="384"/>
      <c r="U10" s="384"/>
      <c r="V10" s="384"/>
      <c r="W10" s="384"/>
      <c r="X10" s="384"/>
      <c r="Y10" s="384"/>
      <c r="Z10" s="384"/>
      <c r="AA10" s="384"/>
      <c r="AB10" s="384"/>
      <c r="AC10" s="384"/>
      <c r="AD10" s="384"/>
      <c r="AE10" s="384"/>
      <c r="AF10" s="384"/>
      <c r="AG10" s="384"/>
      <c r="AH10" s="384"/>
      <c r="AI10" s="384"/>
      <c r="AJ10" s="384"/>
      <c r="AK10" s="384"/>
      <c r="AL10" s="384"/>
      <c r="AM10" s="384"/>
      <c r="AN10" s="384"/>
      <c r="AO10" s="384"/>
      <c r="AP10" s="384"/>
      <c r="AQ10" s="384"/>
      <c r="AR10" s="384"/>
      <c r="AS10" s="384"/>
      <c r="AT10" s="384"/>
      <c r="AU10" s="384"/>
      <c r="AV10" s="384"/>
      <c r="AW10" s="384"/>
      <c r="AX10" s="384"/>
      <c r="AY10" s="384"/>
      <c r="AZ10" s="384"/>
      <c r="BA10" s="384"/>
      <c r="BB10" s="384"/>
      <c r="BC10" s="384"/>
      <c r="BD10" s="384"/>
      <c r="BE10" s="384"/>
      <c r="BF10" s="384"/>
      <c r="BG10" s="384"/>
      <c r="BH10" s="384"/>
      <c r="BI10" s="385"/>
      <c r="BJ10" s="373"/>
      <c r="BK10" s="373"/>
      <c r="BL10" s="387"/>
      <c r="BM10" s="387"/>
      <c r="BN10" s="387"/>
      <c r="BO10" s="1077"/>
      <c r="BP10" s="1078"/>
      <c r="BQ10" s="373"/>
      <c r="BR10" s="373"/>
      <c r="BS10" s="374"/>
      <c r="BT10" s="375"/>
      <c r="BU10" s="373"/>
      <c r="BV10" s="387"/>
      <c r="BW10" s="387"/>
      <c r="BX10" s="387"/>
      <c r="BY10" s="1077"/>
      <c r="BZ10" s="1078"/>
      <c r="CA10" s="373"/>
      <c r="CB10" s="373"/>
      <c r="CC10" s="374"/>
      <c r="CD10" s="375"/>
      <c r="CE10" s="373"/>
      <c r="CF10" s="373"/>
      <c r="CG10" s="373"/>
      <c r="CH10" s="387"/>
      <c r="CI10" s="387"/>
      <c r="CJ10" s="387"/>
      <c r="CK10" s="1077"/>
      <c r="CL10" s="1078"/>
      <c r="CM10" s="373"/>
      <c r="CN10" s="373"/>
      <c r="CO10" s="373"/>
      <c r="CP10" s="373"/>
      <c r="CQ10" s="373"/>
      <c r="CR10" s="388"/>
      <c r="CS10" s="375"/>
      <c r="CT10" s="373"/>
      <c r="CU10" s="373"/>
      <c r="CV10" s="373"/>
      <c r="CW10" s="387"/>
      <c r="CX10" s="387"/>
      <c r="CY10" s="387"/>
      <c r="CZ10" s="1077"/>
      <c r="DA10" s="1078"/>
      <c r="DB10" s="373"/>
      <c r="DC10" s="373"/>
      <c r="DD10" s="373"/>
      <c r="DE10" s="373"/>
      <c r="DF10" s="373"/>
      <c r="DG10" s="388"/>
      <c r="DH10" s="375"/>
      <c r="DI10" s="373"/>
      <c r="DJ10" s="373"/>
      <c r="DK10" s="373"/>
      <c r="DL10" s="387"/>
      <c r="DM10" s="387"/>
      <c r="DN10" s="387"/>
      <c r="DO10" s="1077"/>
      <c r="DP10" s="1078"/>
      <c r="DQ10" s="373"/>
      <c r="DR10" s="373"/>
      <c r="DS10" s="373"/>
      <c r="DT10" s="373"/>
      <c r="DU10" s="373"/>
      <c r="DV10" s="388"/>
      <c r="DW10" s="375"/>
      <c r="DX10" s="373"/>
      <c r="DY10" s="373"/>
      <c r="DZ10" s="373"/>
      <c r="EA10" s="387"/>
      <c r="EB10" s="387"/>
      <c r="EC10" s="387"/>
      <c r="ED10" s="1077"/>
      <c r="EE10" s="1078"/>
      <c r="EF10" s="373"/>
      <c r="EG10" s="373"/>
      <c r="EH10" s="373"/>
      <c r="EI10" s="373"/>
      <c r="EJ10" s="373"/>
      <c r="EK10" s="388"/>
      <c r="EL10" s="375"/>
      <c r="EM10" s="373"/>
      <c r="EN10" s="373"/>
      <c r="EO10" s="373"/>
      <c r="EP10" s="387"/>
      <c r="EQ10" s="387"/>
      <c r="ER10" s="387"/>
      <c r="ES10" s="1077"/>
      <c r="ET10" s="1077"/>
      <c r="EU10" s="373"/>
      <c r="EV10" s="373"/>
      <c r="EW10" s="373"/>
      <c r="EX10" s="373"/>
      <c r="EY10" s="373"/>
      <c r="EZ10" s="388"/>
    </row>
    <row r="11" spans="2:159" ht="13.5" customHeight="1" thickBot="1" x14ac:dyDescent="0.25">
      <c r="B11" s="380"/>
      <c r="C11" s="1036"/>
      <c r="D11" s="1035"/>
      <c r="E11" s="381"/>
      <c r="F11" s="98"/>
      <c r="G11" s="1030" t="s">
        <v>72</v>
      </c>
      <c r="H11" s="1031"/>
      <c r="I11" s="323"/>
      <c r="J11" s="1030" t="s">
        <v>73</v>
      </c>
      <c r="K11" s="1031"/>
      <c r="L11" s="382"/>
      <c r="M11" s="383"/>
      <c r="N11" s="963" t="s">
        <v>74</v>
      </c>
      <c r="O11" s="964"/>
      <c r="P11" s="976" t="s">
        <v>22</v>
      </c>
      <c r="Q11" s="976"/>
      <c r="R11" s="976"/>
      <c r="S11" s="976"/>
      <c r="T11" s="976"/>
      <c r="U11" s="976"/>
      <c r="V11" s="976"/>
      <c r="W11" s="976"/>
      <c r="X11" s="976"/>
      <c r="Y11" s="976"/>
      <c r="Z11" s="976"/>
      <c r="AA11" s="976"/>
      <c r="AB11" s="976"/>
      <c r="AC11" s="976" t="s">
        <v>23</v>
      </c>
      <c r="AD11" s="976"/>
      <c r="AE11" s="976"/>
      <c r="AF11" s="976"/>
      <c r="AG11" s="976"/>
      <c r="AH11" s="976"/>
      <c r="AI11" s="976"/>
      <c r="AJ11" s="976"/>
      <c r="AK11" s="976"/>
      <c r="AL11" s="976"/>
      <c r="AM11" s="976"/>
      <c r="AN11" s="976"/>
      <c r="AO11" s="976"/>
      <c r="AP11" s="969" t="s">
        <v>75</v>
      </c>
      <c r="AQ11" s="970"/>
      <c r="AR11" s="970"/>
      <c r="AS11" s="970"/>
      <c r="AT11" s="970"/>
      <c r="AU11" s="970"/>
      <c r="AV11" s="970"/>
      <c r="AW11" s="970"/>
      <c r="AX11" s="970"/>
      <c r="AY11" s="971"/>
      <c r="AZ11" s="1060" t="s">
        <v>76</v>
      </c>
      <c r="BA11" s="1061"/>
      <c r="BB11" s="1061"/>
      <c r="BC11" s="1061"/>
      <c r="BD11" s="1061"/>
      <c r="BE11" s="1061"/>
      <c r="BF11" s="1061"/>
      <c r="BG11" s="1062"/>
      <c r="BH11" s="1053" t="s">
        <v>77</v>
      </c>
      <c r="BI11" s="1054"/>
      <c r="BJ11" s="1058" t="s">
        <v>192</v>
      </c>
      <c r="BK11" s="1058"/>
      <c r="BL11" s="1058"/>
      <c r="BM11" s="1058"/>
      <c r="BN11" s="1058"/>
      <c r="BO11" s="1058"/>
      <c r="BP11" s="1058"/>
      <c r="BQ11" s="1058"/>
      <c r="BR11" s="1058"/>
      <c r="BS11" s="1059"/>
      <c r="BT11" s="1057" t="s">
        <v>194</v>
      </c>
      <c r="BU11" s="1058"/>
      <c r="BV11" s="1058"/>
      <c r="BW11" s="1058"/>
      <c r="BX11" s="1058"/>
      <c r="BY11" s="1058"/>
      <c r="BZ11" s="1058"/>
      <c r="CA11" s="1058"/>
      <c r="CB11" s="1058"/>
      <c r="CC11" s="1059"/>
      <c r="CD11" s="1057" t="s">
        <v>193</v>
      </c>
      <c r="CE11" s="1058"/>
      <c r="CF11" s="1058"/>
      <c r="CG11" s="1058"/>
      <c r="CH11" s="1058"/>
      <c r="CI11" s="1058"/>
      <c r="CJ11" s="1058"/>
      <c r="CK11" s="1058"/>
      <c r="CL11" s="1058"/>
      <c r="CM11" s="1058"/>
      <c r="CN11" s="1058"/>
      <c r="CO11" s="1058"/>
      <c r="CP11" s="1058"/>
      <c r="CQ11" s="1058"/>
      <c r="CR11" s="1058"/>
      <c r="CS11" s="1057" t="s">
        <v>195</v>
      </c>
      <c r="CT11" s="1058"/>
      <c r="CU11" s="1058"/>
      <c r="CV11" s="1058"/>
      <c r="CW11" s="1058"/>
      <c r="CX11" s="1058"/>
      <c r="CY11" s="1058"/>
      <c r="CZ11" s="1058"/>
      <c r="DA11" s="1058"/>
      <c r="DB11" s="1058"/>
      <c r="DC11" s="1058"/>
      <c r="DD11" s="1058"/>
      <c r="DE11" s="1058"/>
      <c r="DF11" s="1058"/>
      <c r="DG11" s="1058"/>
      <c r="DH11" s="1057" t="s">
        <v>200</v>
      </c>
      <c r="DI11" s="1058"/>
      <c r="DJ11" s="1058"/>
      <c r="DK11" s="1058"/>
      <c r="DL11" s="1058"/>
      <c r="DM11" s="1058"/>
      <c r="DN11" s="1058"/>
      <c r="DO11" s="1058"/>
      <c r="DP11" s="1058"/>
      <c r="DQ11" s="1058"/>
      <c r="DR11" s="1058"/>
      <c r="DS11" s="1058"/>
      <c r="DT11" s="1058"/>
      <c r="DU11" s="1058"/>
      <c r="DV11" s="1058"/>
      <c r="DW11" s="1057" t="s">
        <v>196</v>
      </c>
      <c r="DX11" s="1058"/>
      <c r="DY11" s="1058"/>
      <c r="DZ11" s="1058"/>
      <c r="EA11" s="1058"/>
      <c r="EB11" s="1058"/>
      <c r="EC11" s="1058"/>
      <c r="ED11" s="1058"/>
      <c r="EE11" s="1058"/>
      <c r="EF11" s="1058"/>
      <c r="EG11" s="1058"/>
      <c r="EH11" s="1058"/>
      <c r="EI11" s="1058"/>
      <c r="EJ11" s="1058"/>
      <c r="EK11" s="1058"/>
      <c r="EL11" s="1057" t="s">
        <v>198</v>
      </c>
      <c r="EM11" s="1058"/>
      <c r="EN11" s="1058"/>
      <c r="EO11" s="1058"/>
      <c r="EP11" s="1058"/>
      <c r="EQ11" s="1058"/>
      <c r="ER11" s="1058"/>
      <c r="ES11" s="1058"/>
      <c r="ET11" s="1058"/>
      <c r="EU11" s="1058"/>
      <c r="EV11" s="1058"/>
      <c r="EW11" s="1058"/>
      <c r="EX11" s="1058"/>
      <c r="EY11" s="1058"/>
      <c r="EZ11" s="1059"/>
    </row>
    <row r="12" spans="2:159" ht="13.5" customHeight="1" thickBot="1" x14ac:dyDescent="0.25">
      <c r="B12" s="380"/>
      <c r="C12" s="1036"/>
      <c r="D12" s="1035"/>
      <c r="E12" s="381"/>
      <c r="F12" s="98"/>
      <c r="G12" s="1030" t="s">
        <v>78</v>
      </c>
      <c r="H12" s="1031"/>
      <c r="I12" s="323"/>
      <c r="J12" s="1030" t="s">
        <v>79</v>
      </c>
      <c r="K12" s="1031"/>
      <c r="L12" s="382"/>
      <c r="M12" s="383"/>
      <c r="N12" s="965"/>
      <c r="O12" s="966"/>
      <c r="P12" s="976"/>
      <c r="Q12" s="976"/>
      <c r="R12" s="976"/>
      <c r="S12" s="976"/>
      <c r="T12" s="976"/>
      <c r="U12" s="976"/>
      <c r="V12" s="976"/>
      <c r="W12" s="976"/>
      <c r="X12" s="976"/>
      <c r="Y12" s="976"/>
      <c r="Z12" s="976"/>
      <c r="AA12" s="976"/>
      <c r="AB12" s="976"/>
      <c r="AC12" s="976"/>
      <c r="AD12" s="976"/>
      <c r="AE12" s="976"/>
      <c r="AF12" s="976"/>
      <c r="AG12" s="976"/>
      <c r="AH12" s="976"/>
      <c r="AI12" s="976"/>
      <c r="AJ12" s="976"/>
      <c r="AK12" s="976"/>
      <c r="AL12" s="976"/>
      <c r="AM12" s="976"/>
      <c r="AN12" s="976"/>
      <c r="AO12" s="976"/>
      <c r="AP12" s="972"/>
      <c r="AQ12" s="973"/>
      <c r="AR12" s="973"/>
      <c r="AS12" s="973"/>
      <c r="AT12" s="973"/>
      <c r="AU12" s="973"/>
      <c r="AV12" s="973"/>
      <c r="AW12" s="973"/>
      <c r="AX12" s="973"/>
      <c r="AY12" s="974"/>
      <c r="AZ12" s="1063"/>
      <c r="BA12" s="1064"/>
      <c r="BB12" s="1064"/>
      <c r="BC12" s="1064"/>
      <c r="BD12" s="1064"/>
      <c r="BE12" s="1064"/>
      <c r="BF12" s="1064"/>
      <c r="BG12" s="1065"/>
      <c r="BH12" s="1055"/>
      <c r="BI12" s="1056"/>
      <c r="BJ12" s="1058"/>
      <c r="BK12" s="1058"/>
      <c r="BL12" s="1058"/>
      <c r="BM12" s="1058"/>
      <c r="BN12" s="1058"/>
      <c r="BO12" s="1058"/>
      <c r="BP12" s="1058"/>
      <c r="BQ12" s="1058"/>
      <c r="BR12" s="1058"/>
      <c r="BS12" s="1059"/>
      <c r="BT12" s="1057"/>
      <c r="BU12" s="1058"/>
      <c r="BV12" s="1058"/>
      <c r="BW12" s="1058"/>
      <c r="BX12" s="1058"/>
      <c r="BY12" s="1058"/>
      <c r="BZ12" s="1058"/>
      <c r="CA12" s="1058"/>
      <c r="CB12" s="1058"/>
      <c r="CC12" s="1059"/>
      <c r="CD12" s="1057"/>
      <c r="CE12" s="1058"/>
      <c r="CF12" s="1058"/>
      <c r="CG12" s="1058"/>
      <c r="CH12" s="1058"/>
      <c r="CI12" s="1058"/>
      <c r="CJ12" s="1058"/>
      <c r="CK12" s="1058"/>
      <c r="CL12" s="1058"/>
      <c r="CM12" s="1058"/>
      <c r="CN12" s="1058"/>
      <c r="CO12" s="1058"/>
      <c r="CP12" s="1058"/>
      <c r="CQ12" s="1058"/>
      <c r="CR12" s="1058"/>
      <c r="CS12" s="1057"/>
      <c r="CT12" s="1058"/>
      <c r="CU12" s="1058"/>
      <c r="CV12" s="1058"/>
      <c r="CW12" s="1058"/>
      <c r="CX12" s="1058"/>
      <c r="CY12" s="1058"/>
      <c r="CZ12" s="1058"/>
      <c r="DA12" s="1058"/>
      <c r="DB12" s="1058"/>
      <c r="DC12" s="1058"/>
      <c r="DD12" s="1058"/>
      <c r="DE12" s="1058"/>
      <c r="DF12" s="1058"/>
      <c r="DG12" s="1058"/>
      <c r="DH12" s="1057"/>
      <c r="DI12" s="1058"/>
      <c r="DJ12" s="1058"/>
      <c r="DK12" s="1058"/>
      <c r="DL12" s="1058"/>
      <c r="DM12" s="1058"/>
      <c r="DN12" s="1058"/>
      <c r="DO12" s="1058"/>
      <c r="DP12" s="1058"/>
      <c r="DQ12" s="1058"/>
      <c r="DR12" s="1058"/>
      <c r="DS12" s="1058"/>
      <c r="DT12" s="1058"/>
      <c r="DU12" s="1058"/>
      <c r="DV12" s="1058"/>
      <c r="DW12" s="1057"/>
      <c r="DX12" s="1058"/>
      <c r="DY12" s="1058"/>
      <c r="DZ12" s="1058"/>
      <c r="EA12" s="1058"/>
      <c r="EB12" s="1058"/>
      <c r="EC12" s="1058"/>
      <c r="ED12" s="1058"/>
      <c r="EE12" s="1058"/>
      <c r="EF12" s="1058"/>
      <c r="EG12" s="1058"/>
      <c r="EH12" s="1058"/>
      <c r="EI12" s="1058"/>
      <c r="EJ12" s="1058"/>
      <c r="EK12" s="1058"/>
      <c r="EL12" s="1057"/>
      <c r="EM12" s="1058"/>
      <c r="EN12" s="1058"/>
      <c r="EO12" s="1058"/>
      <c r="EP12" s="1058"/>
      <c r="EQ12" s="1058"/>
      <c r="ER12" s="1058"/>
      <c r="ES12" s="1058"/>
      <c r="ET12" s="1058"/>
      <c r="EU12" s="1058"/>
      <c r="EV12" s="1058"/>
      <c r="EW12" s="1058"/>
      <c r="EX12" s="1058"/>
      <c r="EY12" s="1058"/>
      <c r="EZ12" s="1059"/>
    </row>
    <row r="13" spans="2:159" ht="13.5" customHeight="1" thickBot="1" x14ac:dyDescent="0.25">
      <c r="B13" s="380"/>
      <c r="C13" s="1036"/>
      <c r="D13" s="1035"/>
      <c r="E13" s="389"/>
      <c r="F13" s="390"/>
      <c r="G13" s="325"/>
      <c r="H13" s="325"/>
      <c r="I13" s="325"/>
      <c r="J13" s="1032"/>
      <c r="K13" s="1033"/>
      <c r="L13" s="391"/>
      <c r="M13" s="392"/>
      <c r="N13" s="965"/>
      <c r="O13" s="966"/>
      <c r="P13" s="1041" t="s">
        <v>80</v>
      </c>
      <c r="Q13" s="975" t="s">
        <v>81</v>
      </c>
      <c r="R13" s="975" t="s">
        <v>82</v>
      </c>
      <c r="S13" s="975" t="s">
        <v>83</v>
      </c>
      <c r="T13" s="975" t="s">
        <v>84</v>
      </c>
      <c r="U13" s="975" t="s">
        <v>85</v>
      </c>
      <c r="V13" s="975" t="s">
        <v>86</v>
      </c>
      <c r="W13" s="975" t="s">
        <v>87</v>
      </c>
      <c r="X13" s="975" t="s">
        <v>88</v>
      </c>
      <c r="Y13" s="975" t="s">
        <v>89</v>
      </c>
      <c r="Z13" s="975" t="s">
        <v>90</v>
      </c>
      <c r="AA13" s="975" t="s">
        <v>91</v>
      </c>
      <c r="AB13" s="975" t="s">
        <v>199</v>
      </c>
      <c r="AC13" s="975" t="s">
        <v>80</v>
      </c>
      <c r="AD13" s="975" t="s">
        <v>81</v>
      </c>
      <c r="AE13" s="975" t="s">
        <v>82</v>
      </c>
      <c r="AF13" s="975" t="s">
        <v>83</v>
      </c>
      <c r="AG13" s="975" t="s">
        <v>84</v>
      </c>
      <c r="AH13" s="975" t="s">
        <v>85</v>
      </c>
      <c r="AI13" s="975" t="s">
        <v>86</v>
      </c>
      <c r="AJ13" s="975" t="s">
        <v>87</v>
      </c>
      <c r="AK13" s="975" t="s">
        <v>88</v>
      </c>
      <c r="AL13" s="975" t="s">
        <v>89</v>
      </c>
      <c r="AM13" s="975" t="s">
        <v>90</v>
      </c>
      <c r="AN13" s="975" t="s">
        <v>91</v>
      </c>
      <c r="AO13" s="975" t="s">
        <v>199</v>
      </c>
      <c r="AP13" s="961" t="s">
        <v>92</v>
      </c>
      <c r="AQ13" s="975" t="s">
        <v>90</v>
      </c>
      <c r="AR13" s="975" t="s">
        <v>93</v>
      </c>
      <c r="AS13" s="961" t="s">
        <v>94</v>
      </c>
      <c r="AT13" s="961" t="s">
        <v>95</v>
      </c>
      <c r="AU13" s="975" t="s">
        <v>96</v>
      </c>
      <c r="AV13" s="975" t="s">
        <v>97</v>
      </c>
      <c r="AW13" s="975" t="s">
        <v>98</v>
      </c>
      <c r="AX13" s="975" t="s">
        <v>99</v>
      </c>
      <c r="AY13" s="961" t="s">
        <v>197</v>
      </c>
      <c r="AZ13" s="1037" t="s">
        <v>100</v>
      </c>
      <c r="BA13" s="1037"/>
      <c r="BB13" s="1037"/>
      <c r="BC13" s="1037"/>
      <c r="BD13" s="1037"/>
      <c r="BE13" s="1037" t="s">
        <v>101</v>
      </c>
      <c r="BF13" s="1037"/>
      <c r="BG13" s="1037"/>
      <c r="BH13" s="961" t="s">
        <v>102</v>
      </c>
      <c r="BI13" s="1039" t="s">
        <v>103</v>
      </c>
      <c r="BJ13" s="1058"/>
      <c r="BK13" s="1058"/>
      <c r="BL13" s="1058"/>
      <c r="BM13" s="1058"/>
      <c r="BN13" s="1058"/>
      <c r="BO13" s="1058"/>
      <c r="BP13" s="1058"/>
      <c r="BQ13" s="1058"/>
      <c r="BR13" s="1058"/>
      <c r="BS13" s="1059"/>
      <c r="BT13" s="1058"/>
      <c r="BU13" s="1058"/>
      <c r="BV13" s="1058"/>
      <c r="BW13" s="1058"/>
      <c r="BX13" s="1058"/>
      <c r="BY13" s="1058"/>
      <c r="BZ13" s="1058"/>
      <c r="CA13" s="1058"/>
      <c r="CB13" s="1058"/>
      <c r="CC13" s="1059"/>
      <c r="CD13" s="1057"/>
      <c r="CE13" s="1058"/>
      <c r="CF13" s="1058"/>
      <c r="CG13" s="1058"/>
      <c r="CH13" s="1058"/>
      <c r="CI13" s="1058"/>
      <c r="CJ13" s="1058"/>
      <c r="CK13" s="1058"/>
      <c r="CL13" s="1058"/>
      <c r="CM13" s="1058"/>
      <c r="CN13" s="1058"/>
      <c r="CO13" s="1058"/>
      <c r="CP13" s="1058"/>
      <c r="CQ13" s="1058"/>
      <c r="CR13" s="1058"/>
      <c r="CS13" s="1057"/>
      <c r="CT13" s="1058"/>
      <c r="CU13" s="1058"/>
      <c r="CV13" s="1058"/>
      <c r="CW13" s="1058"/>
      <c r="CX13" s="1058"/>
      <c r="CY13" s="1058"/>
      <c r="CZ13" s="1058"/>
      <c r="DA13" s="1058"/>
      <c r="DB13" s="1058"/>
      <c r="DC13" s="1058"/>
      <c r="DD13" s="1058"/>
      <c r="DE13" s="1058"/>
      <c r="DF13" s="1058"/>
      <c r="DG13" s="1058"/>
      <c r="DH13" s="1057"/>
      <c r="DI13" s="1058"/>
      <c r="DJ13" s="1058"/>
      <c r="DK13" s="1058"/>
      <c r="DL13" s="1058"/>
      <c r="DM13" s="1058"/>
      <c r="DN13" s="1058"/>
      <c r="DO13" s="1058"/>
      <c r="DP13" s="1058"/>
      <c r="DQ13" s="1058"/>
      <c r="DR13" s="1058"/>
      <c r="DS13" s="1058"/>
      <c r="DT13" s="1058"/>
      <c r="DU13" s="1058"/>
      <c r="DV13" s="1058"/>
      <c r="DW13" s="1057"/>
      <c r="DX13" s="1058"/>
      <c r="DY13" s="1058"/>
      <c r="DZ13" s="1058"/>
      <c r="EA13" s="1058"/>
      <c r="EB13" s="1058"/>
      <c r="EC13" s="1058"/>
      <c r="ED13" s="1058"/>
      <c r="EE13" s="1058"/>
      <c r="EF13" s="1058"/>
      <c r="EG13" s="1058"/>
      <c r="EH13" s="1058"/>
      <c r="EI13" s="1058"/>
      <c r="EJ13" s="1058"/>
      <c r="EK13" s="1058"/>
      <c r="EL13" s="1057"/>
      <c r="EM13" s="1058"/>
      <c r="EN13" s="1058"/>
      <c r="EO13" s="1058"/>
      <c r="EP13" s="1058"/>
      <c r="EQ13" s="1058"/>
      <c r="ER13" s="1058"/>
      <c r="ES13" s="1058"/>
      <c r="ET13" s="1058"/>
      <c r="EU13" s="1058"/>
      <c r="EV13" s="1058"/>
      <c r="EW13" s="1058"/>
      <c r="EX13" s="1058"/>
      <c r="EY13" s="1058"/>
      <c r="EZ13" s="1059"/>
    </row>
    <row r="14" spans="2:159" ht="13.5" customHeight="1" thickBot="1" x14ac:dyDescent="0.25">
      <c r="B14" s="380"/>
      <c r="C14" s="1036"/>
      <c r="D14" s="1035"/>
      <c r="E14" s="383"/>
      <c r="F14" s="373"/>
      <c r="G14" s="373"/>
      <c r="H14" s="373"/>
      <c r="I14" s="373"/>
      <c r="J14" s="373"/>
      <c r="K14" s="373"/>
      <c r="L14" s="373"/>
      <c r="M14" s="373"/>
      <c r="N14" s="967"/>
      <c r="O14" s="968"/>
      <c r="P14" s="1042"/>
      <c r="Q14" s="962"/>
      <c r="R14" s="962"/>
      <c r="S14" s="962"/>
      <c r="T14" s="962"/>
      <c r="U14" s="962"/>
      <c r="V14" s="962"/>
      <c r="W14" s="962"/>
      <c r="X14" s="962"/>
      <c r="Y14" s="962"/>
      <c r="Z14" s="962"/>
      <c r="AA14" s="962"/>
      <c r="AB14" s="962"/>
      <c r="AC14" s="962"/>
      <c r="AD14" s="962"/>
      <c r="AE14" s="962"/>
      <c r="AF14" s="962"/>
      <c r="AG14" s="962"/>
      <c r="AH14" s="962"/>
      <c r="AI14" s="962"/>
      <c r="AJ14" s="962"/>
      <c r="AK14" s="962"/>
      <c r="AL14" s="962"/>
      <c r="AM14" s="962"/>
      <c r="AN14" s="962"/>
      <c r="AO14" s="962"/>
      <c r="AP14" s="962"/>
      <c r="AQ14" s="962"/>
      <c r="AR14" s="962"/>
      <c r="AS14" s="962"/>
      <c r="AT14" s="962"/>
      <c r="AU14" s="962"/>
      <c r="AV14" s="962"/>
      <c r="AW14" s="962"/>
      <c r="AX14" s="962"/>
      <c r="AY14" s="962"/>
      <c r="AZ14" s="1038"/>
      <c r="BA14" s="1038"/>
      <c r="BB14" s="1038"/>
      <c r="BC14" s="1038"/>
      <c r="BD14" s="1038"/>
      <c r="BE14" s="1038"/>
      <c r="BF14" s="1038"/>
      <c r="BG14" s="1038"/>
      <c r="BH14" s="962"/>
      <c r="BI14" s="1040"/>
      <c r="BJ14" s="1058"/>
      <c r="BK14" s="1058"/>
      <c r="BL14" s="1058"/>
      <c r="BM14" s="1058"/>
      <c r="BN14" s="1058"/>
      <c r="BO14" s="1058"/>
      <c r="BP14" s="1058"/>
      <c r="BQ14" s="1058"/>
      <c r="BR14" s="1058"/>
      <c r="BS14" s="1059"/>
      <c r="BT14" s="1058"/>
      <c r="BU14" s="1058"/>
      <c r="BV14" s="1058"/>
      <c r="BW14" s="1058"/>
      <c r="BX14" s="1058"/>
      <c r="BY14" s="1058"/>
      <c r="BZ14" s="1058"/>
      <c r="CA14" s="1058"/>
      <c r="CB14" s="1058"/>
      <c r="CC14" s="1059"/>
      <c r="CD14" s="1057"/>
      <c r="CE14" s="1058"/>
      <c r="CF14" s="1058"/>
      <c r="CG14" s="1058"/>
      <c r="CH14" s="1058"/>
      <c r="CI14" s="1058"/>
      <c r="CJ14" s="1058"/>
      <c r="CK14" s="1058"/>
      <c r="CL14" s="1058"/>
      <c r="CM14" s="1058"/>
      <c r="CN14" s="1058"/>
      <c r="CO14" s="1058"/>
      <c r="CP14" s="1058"/>
      <c r="CQ14" s="1058"/>
      <c r="CR14" s="1058"/>
      <c r="CS14" s="1057"/>
      <c r="CT14" s="1058"/>
      <c r="CU14" s="1058"/>
      <c r="CV14" s="1058"/>
      <c r="CW14" s="1058"/>
      <c r="CX14" s="1058"/>
      <c r="CY14" s="1058"/>
      <c r="CZ14" s="1058"/>
      <c r="DA14" s="1058"/>
      <c r="DB14" s="1058"/>
      <c r="DC14" s="1058"/>
      <c r="DD14" s="1058"/>
      <c r="DE14" s="1058"/>
      <c r="DF14" s="1058"/>
      <c r="DG14" s="1058"/>
      <c r="DH14" s="1057"/>
      <c r="DI14" s="1058"/>
      <c r="DJ14" s="1058"/>
      <c r="DK14" s="1058"/>
      <c r="DL14" s="1058"/>
      <c r="DM14" s="1058"/>
      <c r="DN14" s="1058"/>
      <c r="DO14" s="1058"/>
      <c r="DP14" s="1058"/>
      <c r="DQ14" s="1058"/>
      <c r="DR14" s="1058"/>
      <c r="DS14" s="1058"/>
      <c r="DT14" s="1058"/>
      <c r="DU14" s="1058"/>
      <c r="DV14" s="1058"/>
      <c r="DW14" s="1057"/>
      <c r="DX14" s="1058"/>
      <c r="DY14" s="1058"/>
      <c r="DZ14" s="1058"/>
      <c r="EA14" s="1058"/>
      <c r="EB14" s="1058"/>
      <c r="EC14" s="1058"/>
      <c r="ED14" s="1058"/>
      <c r="EE14" s="1058"/>
      <c r="EF14" s="1058"/>
      <c r="EG14" s="1058"/>
      <c r="EH14" s="1058"/>
      <c r="EI14" s="1058"/>
      <c r="EJ14" s="1058"/>
      <c r="EK14" s="1058"/>
      <c r="EL14" s="1057"/>
      <c r="EM14" s="1058"/>
      <c r="EN14" s="1058"/>
      <c r="EO14" s="1058"/>
      <c r="EP14" s="1058"/>
      <c r="EQ14" s="1058"/>
      <c r="ER14" s="1058"/>
      <c r="ES14" s="1058"/>
      <c r="ET14" s="1058"/>
      <c r="EU14" s="1058"/>
      <c r="EV14" s="1058"/>
      <c r="EW14" s="1058"/>
      <c r="EX14" s="1058"/>
      <c r="EY14" s="1058"/>
      <c r="EZ14" s="1059"/>
    </row>
    <row r="15" spans="2:159" ht="10.5" customHeight="1" thickBot="1" x14ac:dyDescent="0.25">
      <c r="B15" s="393"/>
      <c r="C15" s="1027" t="s">
        <v>64</v>
      </c>
      <c r="D15" s="1028"/>
      <c r="E15" s="394"/>
      <c r="F15" s="395"/>
      <c r="G15" s="396"/>
      <c r="H15" s="396"/>
      <c r="I15" s="396"/>
      <c r="J15" s="396"/>
      <c r="K15" s="396"/>
      <c r="L15" s="396"/>
      <c r="M15" s="397"/>
      <c r="N15" s="394"/>
      <c r="O15" s="398">
        <v>44197</v>
      </c>
      <c r="P15" s="326"/>
      <c r="Q15" s="327"/>
      <c r="R15" s="328"/>
      <c r="S15" s="329"/>
      <c r="T15" s="399">
        <f t="shared" ref="T15:T45" si="0">Q15+S15+R15</f>
        <v>0</v>
      </c>
      <c r="U15" s="400" t="str">
        <f t="shared" ref="U15:U45" si="1">IF(T15=0,"",IF(T15=0,0,Q15/T15))</f>
        <v/>
      </c>
      <c r="V15" s="329"/>
      <c r="W15" s="401">
        <f t="shared" ref="W15:W45" si="2">V15*-$J$32*2</f>
        <v>0</v>
      </c>
      <c r="X15" s="401">
        <f t="shared" ref="X15:X45" si="3">ROUNDDOWN(V15*-$J$33,3)*2</f>
        <v>0</v>
      </c>
      <c r="Y15" s="401">
        <f t="shared" ref="Y15:Y45" si="4">V15*-$J$34*2</f>
        <v>0</v>
      </c>
      <c r="Z15" s="401">
        <f t="shared" ref="Z15:Z45" si="5">SUM(W15:Y15)</f>
        <v>0</v>
      </c>
      <c r="AA15" s="402">
        <f t="shared" ref="AA15:AA45" si="6">P15+Z15</f>
        <v>0</v>
      </c>
      <c r="AB15" s="403">
        <f t="shared" ref="AB15:AB45" si="7">Q15+AA15</f>
        <v>0</v>
      </c>
      <c r="AC15" s="326"/>
      <c r="AD15" s="327"/>
      <c r="AE15" s="328"/>
      <c r="AF15" s="329"/>
      <c r="AG15" s="399">
        <f t="shared" ref="AG15:AG45" si="8">AD15+AF15+AE15</f>
        <v>0</v>
      </c>
      <c r="AH15" s="404" t="str">
        <f t="shared" ref="AH15:AH45" si="9">IF(AG15=0,"",IF(AG15=0,0,AD15/AG15))</f>
        <v/>
      </c>
      <c r="AI15" s="329"/>
      <c r="AJ15" s="401">
        <f t="shared" ref="AJ15:AJ45" si="10">AI15*-$L$32*2</f>
        <v>0</v>
      </c>
      <c r="AK15" s="401">
        <f t="shared" ref="AK15:AK45" si="11">AI15*-$L$33*2</f>
        <v>0</v>
      </c>
      <c r="AL15" s="401">
        <f t="shared" ref="AL15:AL45" si="12">AI15*-$L$34*2</f>
        <v>0</v>
      </c>
      <c r="AM15" s="401">
        <f t="shared" ref="AM15:AM45" si="13">SUM(AJ15:AL15)</f>
        <v>0</v>
      </c>
      <c r="AN15" s="402">
        <f t="shared" ref="AN15:AN45" si="14">AC15+AM15</f>
        <v>0</v>
      </c>
      <c r="AO15" s="405">
        <f t="shared" ref="AO15:AO45" si="15">AD15+AN15</f>
        <v>0</v>
      </c>
      <c r="AP15" s="330"/>
      <c r="AQ15" s="401">
        <f t="shared" ref="AQ15:AQ45" si="16">Z15+AM15</f>
        <v>0</v>
      </c>
      <c r="AR15" s="402">
        <f t="shared" ref="AR15:AR45" si="17">P15+AC15+AP15</f>
        <v>0</v>
      </c>
      <c r="AS15" s="406">
        <f t="shared" ref="AS15:AS45" si="18">AR15+AQ15</f>
        <v>0</v>
      </c>
      <c r="AT15" s="330"/>
      <c r="AU15" s="401">
        <f t="shared" ref="AU15:AU45" si="19">AQ15+AT15</f>
        <v>0</v>
      </c>
      <c r="AV15" s="402">
        <f t="shared" ref="AV15:AV45" si="20">AR15+AU15</f>
        <v>0</v>
      </c>
      <c r="AW15" s="401">
        <f t="shared" ref="AW15:AW45" si="21">IF(AV15&lt;=0,0,AV15*-$J$36)</f>
        <v>0</v>
      </c>
      <c r="AX15" s="402">
        <f t="shared" ref="AX15:AX45" si="22">ROUNDUP(AV15+AW15,2)</f>
        <v>0</v>
      </c>
      <c r="AY15" s="405">
        <f>AX15</f>
        <v>0</v>
      </c>
      <c r="AZ15" s="1012"/>
      <c r="BA15" s="1013"/>
      <c r="BB15" s="1013"/>
      <c r="BC15" s="1013"/>
      <c r="BD15" s="1013"/>
      <c r="BE15" s="1014"/>
      <c r="BF15" s="1015"/>
      <c r="BG15" s="1016"/>
      <c r="BH15" s="330"/>
      <c r="BI15" s="331"/>
      <c r="BJ15" s="839"/>
      <c r="BK15" s="318"/>
      <c r="BL15" s="318"/>
      <c r="BM15" s="318"/>
      <c r="BN15" s="318"/>
      <c r="BO15" s="318"/>
      <c r="BP15" s="318"/>
      <c r="BQ15" s="318"/>
      <c r="BR15" s="318"/>
      <c r="BS15" s="318"/>
      <c r="BT15" s="839"/>
      <c r="BU15" s="318"/>
      <c r="BV15" s="318"/>
      <c r="BW15" s="318"/>
      <c r="BX15" s="318"/>
      <c r="BY15" s="318"/>
      <c r="BZ15" s="318"/>
      <c r="CA15" s="318"/>
      <c r="CB15" s="318"/>
      <c r="CC15" s="318"/>
      <c r="CD15" s="839"/>
      <c r="CE15" s="318"/>
      <c r="CF15" s="318"/>
      <c r="CG15" s="318"/>
      <c r="CH15" s="318"/>
      <c r="CI15" s="318"/>
      <c r="CJ15" s="318"/>
      <c r="CK15" s="318"/>
      <c r="CL15" s="318"/>
      <c r="CM15" s="318"/>
      <c r="CN15" s="318"/>
      <c r="CO15" s="318"/>
      <c r="CP15" s="318"/>
      <c r="CQ15" s="318"/>
      <c r="CR15" s="318"/>
      <c r="CS15" s="839"/>
      <c r="CT15" s="318"/>
      <c r="CU15" s="318"/>
      <c r="CV15" s="318"/>
      <c r="CW15" s="318"/>
      <c r="CX15" s="318"/>
      <c r="CY15" s="318"/>
      <c r="CZ15" s="318"/>
      <c r="DA15" s="318"/>
      <c r="DB15" s="318"/>
      <c r="DC15" s="318"/>
      <c r="DD15" s="318"/>
      <c r="DE15" s="318"/>
      <c r="DF15" s="318"/>
      <c r="DG15" s="318"/>
      <c r="DH15" s="839"/>
      <c r="DI15" s="318"/>
      <c r="DJ15" s="318"/>
      <c r="DK15" s="318"/>
      <c r="DL15" s="318"/>
      <c r="DM15" s="318"/>
      <c r="DN15" s="318"/>
      <c r="DO15" s="318"/>
      <c r="DP15" s="318"/>
      <c r="DQ15" s="318"/>
      <c r="DR15" s="318"/>
      <c r="DS15" s="318"/>
      <c r="DT15" s="318"/>
      <c r="DU15" s="318"/>
      <c r="DV15" s="318"/>
      <c r="DW15" s="839"/>
      <c r="DX15" s="318"/>
      <c r="DY15" s="318"/>
      <c r="DZ15" s="318"/>
      <c r="EA15" s="318"/>
      <c r="EB15" s="318"/>
      <c r="EC15" s="318"/>
      <c r="ED15" s="318"/>
      <c r="EE15" s="318"/>
      <c r="EF15" s="318"/>
      <c r="EG15" s="318"/>
      <c r="EH15" s="318"/>
      <c r="EI15" s="318"/>
      <c r="EJ15" s="318"/>
      <c r="EK15" s="318"/>
      <c r="EL15" s="318"/>
      <c r="EM15" s="318">
        <f ca="1">'DARF e Declaração de IR'!$AJ$13</f>
        <v>0</v>
      </c>
      <c r="EN15" s="318"/>
      <c r="EO15" s="318"/>
      <c r="EP15" s="318"/>
      <c r="EQ15" s="318"/>
      <c r="ER15" s="318"/>
      <c r="ES15" s="318"/>
      <c r="ET15" s="318"/>
      <c r="EU15" s="318"/>
      <c r="EV15" s="318"/>
      <c r="EW15" s="318"/>
      <c r="EX15" s="318"/>
      <c r="EY15" s="318"/>
      <c r="EZ15" s="318"/>
    </row>
    <row r="16" spans="2:159" ht="10.5" customHeight="1" x14ac:dyDescent="0.2">
      <c r="B16" s="367"/>
      <c r="C16" s="1000"/>
      <c r="D16" s="999"/>
      <c r="E16" s="407"/>
      <c r="F16" s="840" t="s">
        <v>104</v>
      </c>
      <c r="G16" s="841"/>
      <c r="H16" s="841"/>
      <c r="I16" s="841"/>
      <c r="J16" s="841"/>
      <c r="K16" s="841"/>
      <c r="L16" s="841"/>
      <c r="M16" s="842"/>
      <c r="N16" s="407"/>
      <c r="O16" s="398">
        <v>44198</v>
      </c>
      <c r="P16" s="332"/>
      <c r="Q16" s="333"/>
      <c r="R16" s="334"/>
      <c r="S16" s="335"/>
      <c r="T16" s="408">
        <f t="shared" si="0"/>
        <v>0</v>
      </c>
      <c r="U16" s="409" t="str">
        <f t="shared" si="1"/>
        <v/>
      </c>
      <c r="V16" s="335"/>
      <c r="W16" s="410">
        <f t="shared" si="2"/>
        <v>0</v>
      </c>
      <c r="X16" s="410">
        <f t="shared" si="3"/>
        <v>0</v>
      </c>
      <c r="Y16" s="410">
        <f t="shared" si="4"/>
        <v>0</v>
      </c>
      <c r="Z16" s="410">
        <f t="shared" si="5"/>
        <v>0</v>
      </c>
      <c r="AA16" s="411">
        <f t="shared" si="6"/>
        <v>0</v>
      </c>
      <c r="AB16" s="412">
        <f t="shared" si="7"/>
        <v>0</v>
      </c>
      <c r="AC16" s="332"/>
      <c r="AD16" s="333"/>
      <c r="AE16" s="334"/>
      <c r="AF16" s="335"/>
      <c r="AG16" s="408">
        <f t="shared" si="8"/>
        <v>0</v>
      </c>
      <c r="AH16" s="409" t="str">
        <f t="shared" si="9"/>
        <v/>
      </c>
      <c r="AI16" s="335"/>
      <c r="AJ16" s="410">
        <f t="shared" si="10"/>
        <v>0</v>
      </c>
      <c r="AK16" s="410">
        <f t="shared" si="11"/>
        <v>0</v>
      </c>
      <c r="AL16" s="410">
        <f t="shared" si="12"/>
        <v>0</v>
      </c>
      <c r="AM16" s="410">
        <f t="shared" si="13"/>
        <v>0</v>
      </c>
      <c r="AN16" s="411">
        <f t="shared" si="14"/>
        <v>0</v>
      </c>
      <c r="AO16" s="412">
        <f t="shared" si="15"/>
        <v>0</v>
      </c>
      <c r="AP16" s="337"/>
      <c r="AQ16" s="410">
        <f t="shared" si="16"/>
        <v>0</v>
      </c>
      <c r="AR16" s="411">
        <f t="shared" si="17"/>
        <v>0</v>
      </c>
      <c r="AS16" s="413">
        <f t="shared" si="18"/>
        <v>0</v>
      </c>
      <c r="AT16" s="337"/>
      <c r="AU16" s="410">
        <f t="shared" si="19"/>
        <v>0</v>
      </c>
      <c r="AV16" s="411">
        <f t="shared" si="20"/>
        <v>0</v>
      </c>
      <c r="AW16" s="410">
        <f t="shared" si="21"/>
        <v>0</v>
      </c>
      <c r="AX16" s="411">
        <f t="shared" si="22"/>
        <v>0</v>
      </c>
      <c r="AY16" s="412">
        <f>AY15+AX16</f>
        <v>0</v>
      </c>
      <c r="AZ16" s="988"/>
      <c r="BA16" s="989"/>
      <c r="BB16" s="989"/>
      <c r="BC16" s="989"/>
      <c r="BD16" s="989"/>
      <c r="BE16" s="990"/>
      <c r="BF16" s="991"/>
      <c r="BG16" s="992"/>
      <c r="BH16" s="337"/>
      <c r="BI16" s="338"/>
      <c r="BJ16" s="839"/>
      <c r="BK16" s="318"/>
      <c r="BL16" s="318"/>
      <c r="BM16" s="318"/>
      <c r="BN16" s="318"/>
      <c r="BO16" s="318"/>
      <c r="BP16" s="318"/>
      <c r="BQ16" s="318"/>
      <c r="BR16" s="318"/>
      <c r="BS16" s="318"/>
      <c r="BT16" s="839"/>
      <c r="BU16" s="318"/>
      <c r="BV16" s="318"/>
      <c r="BW16" s="318"/>
      <c r="BX16" s="318"/>
      <c r="BY16" s="318"/>
      <c r="BZ16" s="318"/>
      <c r="CA16" s="318"/>
      <c r="CB16" s="318"/>
      <c r="CC16" s="318"/>
      <c r="CD16" s="839"/>
      <c r="CE16" s="318"/>
      <c r="CF16" s="318"/>
      <c r="CG16" s="318"/>
      <c r="CH16" s="318"/>
      <c r="CI16" s="318"/>
      <c r="CJ16" s="318"/>
      <c r="CK16" s="318"/>
      <c r="CL16" s="318"/>
      <c r="CM16" s="318"/>
      <c r="CN16" s="318"/>
      <c r="CO16" s="318"/>
      <c r="CP16" s="318"/>
      <c r="CQ16" s="318"/>
      <c r="CR16" s="318"/>
      <c r="CS16" s="839"/>
      <c r="CT16" s="318"/>
      <c r="CU16" s="318"/>
      <c r="CV16" s="318"/>
      <c r="CW16" s="318"/>
      <c r="CX16" s="318"/>
      <c r="CY16" s="318"/>
      <c r="CZ16" s="318"/>
      <c r="DA16" s="318"/>
      <c r="DB16" s="318"/>
      <c r="DC16" s="318"/>
      <c r="DD16" s="318"/>
      <c r="DE16" s="318"/>
      <c r="DF16" s="318"/>
      <c r="DG16" s="318"/>
      <c r="DH16" s="839"/>
      <c r="DI16" s="318"/>
      <c r="DJ16" s="318"/>
      <c r="DK16" s="318"/>
      <c r="DL16" s="318"/>
      <c r="DM16" s="318"/>
      <c r="DN16" s="318"/>
      <c r="DO16" s="318"/>
      <c r="DP16" s="318"/>
      <c r="DQ16" s="318"/>
      <c r="DR16" s="318"/>
      <c r="DS16" s="318"/>
      <c r="DT16" s="318"/>
      <c r="DU16" s="318"/>
      <c r="DV16" s="318"/>
      <c r="DW16" s="839"/>
      <c r="DX16" s="318"/>
      <c r="DY16" s="318"/>
      <c r="DZ16" s="318"/>
      <c r="EA16" s="318"/>
      <c r="EB16" s="318"/>
      <c r="EC16" s="318"/>
      <c r="ED16" s="318"/>
      <c r="EE16" s="318"/>
      <c r="EF16" s="318"/>
      <c r="EG16" s="318"/>
      <c r="EH16" s="318"/>
      <c r="EI16" s="318"/>
      <c r="EJ16" s="318"/>
      <c r="EK16" s="318"/>
      <c r="EL16" s="318"/>
      <c r="EM16" s="318">
        <f ca="1">'DARF e Declaração de IR'!$AJ$13</f>
        <v>0</v>
      </c>
      <c r="EN16" s="318"/>
      <c r="EO16" s="318"/>
      <c r="EP16" s="318"/>
      <c r="EQ16" s="318"/>
      <c r="ER16" s="318"/>
      <c r="ES16" s="318"/>
      <c r="ET16" s="318"/>
      <c r="EU16" s="318"/>
      <c r="EV16" s="318"/>
      <c r="EW16" s="318"/>
      <c r="EX16" s="318"/>
      <c r="EY16" s="318"/>
      <c r="EZ16" s="318"/>
      <c r="FC16" s="846"/>
    </row>
    <row r="17" spans="2:159" ht="10.5" customHeight="1" x14ac:dyDescent="0.2">
      <c r="B17" s="367"/>
      <c r="C17" s="1000"/>
      <c r="D17" s="999"/>
      <c r="E17" s="414"/>
      <c r="F17" s="977"/>
      <c r="G17" s="978"/>
      <c r="H17" s="978"/>
      <c r="I17" s="978"/>
      <c r="J17" s="978"/>
      <c r="K17" s="978"/>
      <c r="L17" s="978"/>
      <c r="M17" s="979"/>
      <c r="N17" s="414"/>
      <c r="O17" s="398">
        <v>44199</v>
      </c>
      <c r="P17" s="332"/>
      <c r="Q17" s="333"/>
      <c r="R17" s="334"/>
      <c r="S17" s="335"/>
      <c r="T17" s="408">
        <f t="shared" si="0"/>
        <v>0</v>
      </c>
      <c r="U17" s="409" t="str">
        <f t="shared" si="1"/>
        <v/>
      </c>
      <c r="V17" s="335"/>
      <c r="W17" s="410">
        <f t="shared" si="2"/>
        <v>0</v>
      </c>
      <c r="X17" s="410">
        <f t="shared" si="3"/>
        <v>0</v>
      </c>
      <c r="Y17" s="410">
        <f t="shared" si="4"/>
        <v>0</v>
      </c>
      <c r="Z17" s="410">
        <f t="shared" si="5"/>
        <v>0</v>
      </c>
      <c r="AA17" s="411">
        <f t="shared" si="6"/>
        <v>0</v>
      </c>
      <c r="AB17" s="412">
        <f t="shared" si="7"/>
        <v>0</v>
      </c>
      <c r="AC17" s="332"/>
      <c r="AD17" s="333"/>
      <c r="AE17" s="334"/>
      <c r="AF17" s="335"/>
      <c r="AG17" s="408">
        <f t="shared" si="8"/>
        <v>0</v>
      </c>
      <c r="AH17" s="409" t="str">
        <f t="shared" si="9"/>
        <v/>
      </c>
      <c r="AI17" s="335"/>
      <c r="AJ17" s="410">
        <f t="shared" si="10"/>
        <v>0</v>
      </c>
      <c r="AK17" s="410">
        <f t="shared" si="11"/>
        <v>0</v>
      </c>
      <c r="AL17" s="410">
        <f t="shared" si="12"/>
        <v>0</v>
      </c>
      <c r="AM17" s="410">
        <f t="shared" si="13"/>
        <v>0</v>
      </c>
      <c r="AN17" s="411">
        <f t="shared" si="14"/>
        <v>0</v>
      </c>
      <c r="AO17" s="412">
        <f t="shared" si="15"/>
        <v>0</v>
      </c>
      <c r="AP17" s="337"/>
      <c r="AQ17" s="410">
        <f t="shared" si="16"/>
        <v>0</v>
      </c>
      <c r="AR17" s="411">
        <f t="shared" si="17"/>
        <v>0</v>
      </c>
      <c r="AS17" s="413">
        <f t="shared" si="18"/>
        <v>0</v>
      </c>
      <c r="AT17" s="337"/>
      <c r="AU17" s="410">
        <f t="shared" si="19"/>
        <v>0</v>
      </c>
      <c r="AV17" s="411">
        <f t="shared" si="20"/>
        <v>0</v>
      </c>
      <c r="AW17" s="410">
        <f t="shared" si="21"/>
        <v>0</v>
      </c>
      <c r="AX17" s="411">
        <f t="shared" si="22"/>
        <v>0</v>
      </c>
      <c r="AY17" s="412">
        <f t="shared" ref="AY17:AY45" si="23">AY16+AX17</f>
        <v>0</v>
      </c>
      <c r="AZ17" s="988"/>
      <c r="BA17" s="989"/>
      <c r="BB17" s="989"/>
      <c r="BC17" s="989"/>
      <c r="BD17" s="989"/>
      <c r="BE17" s="990"/>
      <c r="BF17" s="991"/>
      <c r="BG17" s="992"/>
      <c r="BH17" s="337"/>
      <c r="BI17" s="338"/>
      <c r="BJ17" s="839"/>
      <c r="BK17" s="318"/>
      <c r="BL17" s="318"/>
      <c r="BM17" s="318"/>
      <c r="BN17" s="318"/>
      <c r="BO17" s="318"/>
      <c r="BP17" s="318"/>
      <c r="BQ17" s="318"/>
      <c r="BR17" s="318"/>
      <c r="BS17" s="318"/>
      <c r="BT17" s="839"/>
      <c r="BU17" s="318"/>
      <c r="BV17" s="318"/>
      <c r="BW17" s="318"/>
      <c r="BX17" s="318"/>
      <c r="BY17" s="318"/>
      <c r="BZ17" s="318"/>
      <c r="CA17" s="318"/>
      <c r="CB17" s="318"/>
      <c r="CC17" s="318"/>
      <c r="CD17" s="839"/>
      <c r="CE17" s="318"/>
      <c r="CF17" s="318"/>
      <c r="CG17" s="318"/>
      <c r="CH17" s="318"/>
      <c r="CI17" s="318"/>
      <c r="CJ17" s="318"/>
      <c r="CK17" s="318"/>
      <c r="CL17" s="318"/>
      <c r="CM17" s="318"/>
      <c r="CN17" s="318"/>
      <c r="CO17" s="318"/>
      <c r="CP17" s="318"/>
      <c r="CQ17" s="318"/>
      <c r="CR17" s="318"/>
      <c r="CS17" s="839"/>
      <c r="CT17" s="318"/>
      <c r="CU17" s="318"/>
      <c r="CV17" s="318"/>
      <c r="CW17" s="318"/>
      <c r="CX17" s="318"/>
      <c r="CY17" s="318"/>
      <c r="CZ17" s="318"/>
      <c r="DA17" s="318"/>
      <c r="DB17" s="318"/>
      <c r="DC17" s="318"/>
      <c r="DD17" s="318"/>
      <c r="DE17" s="318"/>
      <c r="DF17" s="318"/>
      <c r="DG17" s="318"/>
      <c r="DH17" s="839"/>
      <c r="DI17" s="318"/>
      <c r="DJ17" s="318"/>
      <c r="DK17" s="318"/>
      <c r="DL17" s="318"/>
      <c r="DM17" s="318"/>
      <c r="DN17" s="318"/>
      <c r="DO17" s="318"/>
      <c r="DP17" s="318"/>
      <c r="DQ17" s="318"/>
      <c r="DR17" s="318"/>
      <c r="DS17" s="318"/>
      <c r="DT17" s="318"/>
      <c r="DU17" s="318"/>
      <c r="DV17" s="318"/>
      <c r="DW17" s="839"/>
      <c r="DX17" s="318"/>
      <c r="DY17" s="318"/>
      <c r="DZ17" s="318"/>
      <c r="EA17" s="318"/>
      <c r="EB17" s="318"/>
      <c r="EC17" s="318"/>
      <c r="ED17" s="318"/>
      <c r="EE17" s="318"/>
      <c r="EF17" s="318"/>
      <c r="EG17" s="318"/>
      <c r="EH17" s="318"/>
      <c r="EI17" s="318"/>
      <c r="EJ17" s="318"/>
      <c r="EK17" s="318"/>
      <c r="EL17" s="318"/>
      <c r="EM17" s="318">
        <f ca="1">'DARF e Declaração de IR'!$AJ$13</f>
        <v>0</v>
      </c>
      <c r="EN17" s="318"/>
      <c r="EO17" s="318"/>
      <c r="EP17" s="318"/>
      <c r="EQ17" s="318"/>
      <c r="ER17" s="318"/>
      <c r="ES17" s="318"/>
      <c r="ET17" s="318"/>
      <c r="EU17" s="318"/>
      <c r="EV17" s="318"/>
      <c r="EW17" s="318"/>
      <c r="EX17" s="318"/>
      <c r="EY17" s="318"/>
      <c r="EZ17" s="318"/>
      <c r="FC17" s="846"/>
    </row>
    <row r="18" spans="2:159" ht="10.5" customHeight="1" x14ac:dyDescent="0.2">
      <c r="B18" s="367"/>
      <c r="C18" s="1000"/>
      <c r="D18" s="999"/>
      <c r="E18" s="414"/>
      <c r="F18" s="916" t="s">
        <v>113</v>
      </c>
      <c r="G18" s="917"/>
      <c r="H18" s="917"/>
      <c r="I18" s="917"/>
      <c r="J18" s="917"/>
      <c r="K18" s="980">
        <v>6000</v>
      </c>
      <c r="L18" s="980"/>
      <c r="M18" s="981"/>
      <c r="N18" s="414"/>
      <c r="O18" s="398">
        <v>44200</v>
      </c>
      <c r="P18" s="332"/>
      <c r="Q18" s="333"/>
      <c r="R18" s="334"/>
      <c r="S18" s="335"/>
      <c r="T18" s="408">
        <f t="shared" si="0"/>
        <v>0</v>
      </c>
      <c r="U18" s="409" t="str">
        <f t="shared" si="1"/>
        <v/>
      </c>
      <c r="V18" s="335"/>
      <c r="W18" s="410">
        <f t="shared" si="2"/>
        <v>0</v>
      </c>
      <c r="X18" s="410">
        <f t="shared" si="3"/>
        <v>0</v>
      </c>
      <c r="Y18" s="410">
        <f t="shared" si="4"/>
        <v>0</v>
      </c>
      <c r="Z18" s="410">
        <f t="shared" si="5"/>
        <v>0</v>
      </c>
      <c r="AA18" s="411">
        <f t="shared" si="6"/>
        <v>0</v>
      </c>
      <c r="AB18" s="412">
        <f t="shared" si="7"/>
        <v>0</v>
      </c>
      <c r="AC18" s="332"/>
      <c r="AD18" s="333"/>
      <c r="AE18" s="334"/>
      <c r="AF18" s="335"/>
      <c r="AG18" s="408">
        <f t="shared" si="8"/>
        <v>0</v>
      </c>
      <c r="AH18" s="409" t="str">
        <f t="shared" si="9"/>
        <v/>
      </c>
      <c r="AI18" s="335"/>
      <c r="AJ18" s="410">
        <f t="shared" si="10"/>
        <v>0</v>
      </c>
      <c r="AK18" s="410">
        <f t="shared" si="11"/>
        <v>0</v>
      </c>
      <c r="AL18" s="410">
        <f t="shared" si="12"/>
        <v>0</v>
      </c>
      <c r="AM18" s="410">
        <f t="shared" si="13"/>
        <v>0</v>
      </c>
      <c r="AN18" s="411">
        <f t="shared" si="14"/>
        <v>0</v>
      </c>
      <c r="AO18" s="412">
        <f t="shared" si="15"/>
        <v>0</v>
      </c>
      <c r="AP18" s="337"/>
      <c r="AQ18" s="410">
        <f t="shared" si="16"/>
        <v>0</v>
      </c>
      <c r="AR18" s="411">
        <f t="shared" si="17"/>
        <v>0</v>
      </c>
      <c r="AS18" s="413">
        <f t="shared" si="18"/>
        <v>0</v>
      </c>
      <c r="AT18" s="337"/>
      <c r="AU18" s="410">
        <f t="shared" si="19"/>
        <v>0</v>
      </c>
      <c r="AV18" s="411">
        <f t="shared" si="20"/>
        <v>0</v>
      </c>
      <c r="AW18" s="410">
        <f t="shared" si="21"/>
        <v>0</v>
      </c>
      <c r="AX18" s="411">
        <f t="shared" si="22"/>
        <v>0</v>
      </c>
      <c r="AY18" s="412">
        <f t="shared" si="23"/>
        <v>0</v>
      </c>
      <c r="AZ18" s="988"/>
      <c r="BA18" s="989"/>
      <c r="BB18" s="989"/>
      <c r="BC18" s="989"/>
      <c r="BD18" s="989"/>
      <c r="BE18" s="990"/>
      <c r="BF18" s="991"/>
      <c r="BG18" s="992"/>
      <c r="BH18" s="337"/>
      <c r="BI18" s="338"/>
      <c r="BJ18" s="839"/>
      <c r="BK18" s="318"/>
      <c r="BL18" s="318"/>
      <c r="BM18" s="318"/>
      <c r="BN18" s="318"/>
      <c r="BO18" s="318"/>
      <c r="BP18" s="318"/>
      <c r="BQ18" s="318"/>
      <c r="BR18" s="318"/>
      <c r="BS18" s="318"/>
      <c r="BT18" s="839"/>
      <c r="BU18" s="318"/>
      <c r="BV18" s="318"/>
      <c r="BW18" s="318"/>
      <c r="BX18" s="318"/>
      <c r="BY18" s="318"/>
      <c r="BZ18" s="318"/>
      <c r="CA18" s="318"/>
      <c r="CB18" s="318"/>
      <c r="CC18" s="318"/>
      <c r="CD18" s="839"/>
      <c r="CE18" s="318"/>
      <c r="CF18" s="318"/>
      <c r="CG18" s="318"/>
      <c r="CH18" s="318"/>
      <c r="CI18" s="318"/>
      <c r="CJ18" s="318"/>
      <c r="CK18" s="318"/>
      <c r="CL18" s="318"/>
      <c r="CM18" s="318"/>
      <c r="CN18" s="318"/>
      <c r="CO18" s="318"/>
      <c r="CP18" s="318"/>
      <c r="CQ18" s="318"/>
      <c r="CR18" s="318"/>
      <c r="CS18" s="839"/>
      <c r="CT18" s="318"/>
      <c r="CU18" s="318"/>
      <c r="CV18" s="318"/>
      <c r="CW18" s="318"/>
      <c r="CX18" s="318"/>
      <c r="CY18" s="318"/>
      <c r="CZ18" s="318"/>
      <c r="DA18" s="318"/>
      <c r="DB18" s="318"/>
      <c r="DC18" s="318"/>
      <c r="DD18" s="318"/>
      <c r="DE18" s="318"/>
      <c r="DF18" s="318"/>
      <c r="DG18" s="318"/>
      <c r="DH18" s="839"/>
      <c r="DI18" s="318"/>
      <c r="DJ18" s="318"/>
      <c r="DK18" s="318"/>
      <c r="DL18" s="318"/>
      <c r="DM18" s="318"/>
      <c r="DN18" s="318"/>
      <c r="DO18" s="318"/>
      <c r="DP18" s="318"/>
      <c r="DQ18" s="318"/>
      <c r="DR18" s="318"/>
      <c r="DS18" s="318"/>
      <c r="DT18" s="318"/>
      <c r="DU18" s="318"/>
      <c r="DV18" s="318"/>
      <c r="DW18" s="839"/>
      <c r="DX18" s="318"/>
      <c r="DY18" s="318"/>
      <c r="DZ18" s="318"/>
      <c r="EA18" s="318"/>
      <c r="EB18" s="318"/>
      <c r="EC18" s="318"/>
      <c r="ED18" s="318"/>
      <c r="EE18" s="318"/>
      <c r="EF18" s="318"/>
      <c r="EG18" s="318"/>
      <c r="EH18" s="318"/>
      <c r="EI18" s="318"/>
      <c r="EJ18" s="318"/>
      <c r="EK18" s="318"/>
      <c r="EL18" s="318"/>
      <c r="EM18" s="318">
        <f ca="1">'DARF e Declaração de IR'!$AJ$13</f>
        <v>0</v>
      </c>
      <c r="EN18" s="318"/>
      <c r="EO18" s="318"/>
      <c r="EP18" s="318"/>
      <c r="EQ18" s="318"/>
      <c r="ER18" s="318"/>
      <c r="ES18" s="318"/>
      <c r="ET18" s="318"/>
      <c r="EU18" s="318"/>
      <c r="EV18" s="318"/>
      <c r="EW18" s="318"/>
      <c r="EX18" s="318"/>
      <c r="EY18" s="318"/>
      <c r="EZ18" s="318"/>
      <c r="FC18" s="846"/>
    </row>
    <row r="19" spans="2:159" ht="10.5" customHeight="1" x14ac:dyDescent="0.2">
      <c r="B19" s="367"/>
      <c r="C19" s="1000"/>
      <c r="D19" s="999"/>
      <c r="E19" s="414"/>
      <c r="F19" s="916" t="s">
        <v>105</v>
      </c>
      <c r="G19" s="917"/>
      <c r="H19" s="917"/>
      <c r="I19" s="917"/>
      <c r="J19" s="917"/>
      <c r="K19" s="984">
        <f>K18+K20</f>
        <v>6000</v>
      </c>
      <c r="L19" s="984"/>
      <c r="M19" s="985"/>
      <c r="N19" s="414"/>
      <c r="O19" s="398">
        <v>44201</v>
      </c>
      <c r="P19" s="332"/>
      <c r="Q19" s="333"/>
      <c r="R19" s="334"/>
      <c r="S19" s="335"/>
      <c r="T19" s="408">
        <f t="shared" si="0"/>
        <v>0</v>
      </c>
      <c r="U19" s="409" t="str">
        <f t="shared" si="1"/>
        <v/>
      </c>
      <c r="V19" s="335"/>
      <c r="W19" s="410">
        <f t="shared" si="2"/>
        <v>0</v>
      </c>
      <c r="X19" s="410">
        <f t="shared" si="3"/>
        <v>0</v>
      </c>
      <c r="Y19" s="410">
        <f t="shared" si="4"/>
        <v>0</v>
      </c>
      <c r="Z19" s="410">
        <f t="shared" si="5"/>
        <v>0</v>
      </c>
      <c r="AA19" s="411">
        <f t="shared" si="6"/>
        <v>0</v>
      </c>
      <c r="AB19" s="412">
        <f t="shared" si="7"/>
        <v>0</v>
      </c>
      <c r="AC19" s="332"/>
      <c r="AD19" s="333"/>
      <c r="AE19" s="334"/>
      <c r="AF19" s="335"/>
      <c r="AG19" s="408">
        <f t="shared" si="8"/>
        <v>0</v>
      </c>
      <c r="AH19" s="409" t="str">
        <f t="shared" si="9"/>
        <v/>
      </c>
      <c r="AI19" s="335"/>
      <c r="AJ19" s="410">
        <f t="shared" si="10"/>
        <v>0</v>
      </c>
      <c r="AK19" s="410">
        <f t="shared" si="11"/>
        <v>0</v>
      </c>
      <c r="AL19" s="410">
        <f t="shared" si="12"/>
        <v>0</v>
      </c>
      <c r="AM19" s="410">
        <f t="shared" si="13"/>
        <v>0</v>
      </c>
      <c r="AN19" s="411">
        <f t="shared" si="14"/>
        <v>0</v>
      </c>
      <c r="AO19" s="412">
        <f t="shared" si="15"/>
        <v>0</v>
      </c>
      <c r="AP19" s="337"/>
      <c r="AQ19" s="410">
        <f t="shared" si="16"/>
        <v>0</v>
      </c>
      <c r="AR19" s="411">
        <f t="shared" si="17"/>
        <v>0</v>
      </c>
      <c r="AS19" s="413">
        <f t="shared" si="18"/>
        <v>0</v>
      </c>
      <c r="AT19" s="337"/>
      <c r="AU19" s="410">
        <f t="shared" si="19"/>
        <v>0</v>
      </c>
      <c r="AV19" s="411">
        <f t="shared" si="20"/>
        <v>0</v>
      </c>
      <c r="AW19" s="410">
        <f t="shared" si="21"/>
        <v>0</v>
      </c>
      <c r="AX19" s="411">
        <f t="shared" si="22"/>
        <v>0</v>
      </c>
      <c r="AY19" s="412">
        <f t="shared" si="23"/>
        <v>0</v>
      </c>
      <c r="AZ19" s="988"/>
      <c r="BA19" s="989"/>
      <c r="BB19" s="989"/>
      <c r="BC19" s="989"/>
      <c r="BD19" s="989"/>
      <c r="BE19" s="990"/>
      <c r="BF19" s="991"/>
      <c r="BG19" s="992"/>
      <c r="BH19" s="337"/>
      <c r="BI19" s="338"/>
      <c r="BJ19" s="839"/>
      <c r="BK19" s="318"/>
      <c r="BL19" s="318"/>
      <c r="BM19" s="318"/>
      <c r="BN19" s="318"/>
      <c r="BO19" s="318"/>
      <c r="BP19" s="318"/>
      <c r="BQ19" s="318"/>
      <c r="BR19" s="318"/>
      <c r="BS19" s="318"/>
      <c r="BT19" s="839"/>
      <c r="BU19" s="318"/>
      <c r="BV19" s="318"/>
      <c r="BW19" s="318"/>
      <c r="BX19" s="318"/>
      <c r="BY19" s="318"/>
      <c r="BZ19" s="318"/>
      <c r="CA19" s="318"/>
      <c r="CB19" s="318"/>
      <c r="CC19" s="318"/>
      <c r="CD19" s="839"/>
      <c r="CE19" s="318"/>
      <c r="CF19" s="318"/>
      <c r="CG19" s="318"/>
      <c r="CH19" s="318"/>
      <c r="CI19" s="318"/>
      <c r="CJ19" s="318"/>
      <c r="CK19" s="318"/>
      <c r="CL19" s="318"/>
      <c r="CM19" s="318"/>
      <c r="CN19" s="318"/>
      <c r="CO19" s="318"/>
      <c r="CP19" s="318"/>
      <c r="CQ19" s="318"/>
      <c r="CR19" s="318"/>
      <c r="CS19" s="839"/>
      <c r="CT19" s="318"/>
      <c r="CU19" s="318"/>
      <c r="CV19" s="318"/>
      <c r="CW19" s="318"/>
      <c r="CX19" s="318"/>
      <c r="CY19" s="318"/>
      <c r="CZ19" s="318"/>
      <c r="DA19" s="318"/>
      <c r="DB19" s="318"/>
      <c r="DC19" s="318"/>
      <c r="DD19" s="318"/>
      <c r="DE19" s="318"/>
      <c r="DF19" s="318"/>
      <c r="DG19" s="318"/>
      <c r="DH19" s="839"/>
      <c r="DI19" s="318"/>
      <c r="DJ19" s="318"/>
      <c r="DK19" s="318"/>
      <c r="DL19" s="318"/>
      <c r="DM19" s="318"/>
      <c r="DN19" s="318"/>
      <c r="DO19" s="318"/>
      <c r="DP19" s="318"/>
      <c r="DQ19" s="318"/>
      <c r="DR19" s="318"/>
      <c r="DS19" s="318"/>
      <c r="DT19" s="318"/>
      <c r="DU19" s="318"/>
      <c r="DV19" s="318"/>
      <c r="DW19" s="839"/>
      <c r="DX19" s="318"/>
      <c r="DY19" s="318"/>
      <c r="DZ19" s="318"/>
      <c r="EA19" s="318"/>
      <c r="EB19" s="318"/>
      <c r="EC19" s="318"/>
      <c r="ED19" s="318"/>
      <c r="EE19" s="318"/>
      <c r="EF19" s="318"/>
      <c r="EG19" s="318"/>
      <c r="EH19" s="318"/>
      <c r="EI19" s="318"/>
      <c r="EJ19" s="318"/>
      <c r="EK19" s="318"/>
      <c r="EL19" s="318"/>
      <c r="EM19" s="318">
        <f ca="1">'DARF e Declaração de IR'!$AJ$13</f>
        <v>0</v>
      </c>
      <c r="EN19" s="318"/>
      <c r="EO19" s="318"/>
      <c r="EP19" s="318"/>
      <c r="EQ19" s="318"/>
      <c r="ER19" s="318"/>
      <c r="ES19" s="318"/>
      <c r="ET19" s="318"/>
      <c r="EU19" s="318"/>
      <c r="EV19" s="318"/>
      <c r="EW19" s="318"/>
      <c r="EX19" s="318"/>
      <c r="EY19" s="318"/>
      <c r="EZ19" s="318"/>
      <c r="FC19" s="846"/>
    </row>
    <row r="20" spans="2:159" ht="10.5" customHeight="1" x14ac:dyDescent="0.2">
      <c r="B20" s="367"/>
      <c r="C20" s="1000"/>
      <c r="D20" s="999"/>
      <c r="E20" s="414"/>
      <c r="F20" s="950" t="s">
        <v>91</v>
      </c>
      <c r="G20" s="951"/>
      <c r="H20" s="951"/>
      <c r="I20" s="951"/>
      <c r="J20" s="951"/>
      <c r="K20" s="984">
        <f>AX46+BE46+BH46+BI46</f>
        <v>0</v>
      </c>
      <c r="L20" s="984"/>
      <c r="M20" s="985"/>
      <c r="N20" s="415"/>
      <c r="O20" s="398">
        <v>44202</v>
      </c>
      <c r="P20" s="332"/>
      <c r="Q20" s="333"/>
      <c r="R20" s="334"/>
      <c r="S20" s="335"/>
      <c r="T20" s="408">
        <f t="shared" si="0"/>
        <v>0</v>
      </c>
      <c r="U20" s="409" t="str">
        <f t="shared" si="1"/>
        <v/>
      </c>
      <c r="V20" s="335"/>
      <c r="W20" s="410">
        <f t="shared" si="2"/>
        <v>0</v>
      </c>
      <c r="X20" s="410">
        <f t="shared" si="3"/>
        <v>0</v>
      </c>
      <c r="Y20" s="410">
        <f t="shared" si="4"/>
        <v>0</v>
      </c>
      <c r="Z20" s="410">
        <f t="shared" si="5"/>
        <v>0</v>
      </c>
      <c r="AA20" s="411">
        <f t="shared" si="6"/>
        <v>0</v>
      </c>
      <c r="AB20" s="412">
        <f t="shared" si="7"/>
        <v>0</v>
      </c>
      <c r="AC20" s="332"/>
      <c r="AD20" s="333"/>
      <c r="AE20" s="334"/>
      <c r="AF20" s="335"/>
      <c r="AG20" s="408">
        <f t="shared" si="8"/>
        <v>0</v>
      </c>
      <c r="AH20" s="409" t="str">
        <f t="shared" si="9"/>
        <v/>
      </c>
      <c r="AI20" s="335"/>
      <c r="AJ20" s="410">
        <f t="shared" si="10"/>
        <v>0</v>
      </c>
      <c r="AK20" s="410">
        <f t="shared" si="11"/>
        <v>0</v>
      </c>
      <c r="AL20" s="410">
        <f t="shared" si="12"/>
        <v>0</v>
      </c>
      <c r="AM20" s="410">
        <f t="shared" si="13"/>
        <v>0</v>
      </c>
      <c r="AN20" s="411">
        <f t="shared" si="14"/>
        <v>0</v>
      </c>
      <c r="AO20" s="412">
        <f t="shared" si="15"/>
        <v>0</v>
      </c>
      <c r="AP20" s="337"/>
      <c r="AQ20" s="410">
        <f t="shared" si="16"/>
        <v>0</v>
      </c>
      <c r="AR20" s="411">
        <f t="shared" si="17"/>
        <v>0</v>
      </c>
      <c r="AS20" s="413">
        <f t="shared" si="18"/>
        <v>0</v>
      </c>
      <c r="AT20" s="337"/>
      <c r="AU20" s="410">
        <f t="shared" si="19"/>
        <v>0</v>
      </c>
      <c r="AV20" s="411">
        <f t="shared" si="20"/>
        <v>0</v>
      </c>
      <c r="AW20" s="410">
        <f t="shared" si="21"/>
        <v>0</v>
      </c>
      <c r="AX20" s="411">
        <f t="shared" si="22"/>
        <v>0</v>
      </c>
      <c r="AY20" s="412">
        <f t="shared" si="23"/>
        <v>0</v>
      </c>
      <c r="AZ20" s="988"/>
      <c r="BA20" s="989"/>
      <c r="BB20" s="989"/>
      <c r="BC20" s="989"/>
      <c r="BD20" s="989"/>
      <c r="BE20" s="990"/>
      <c r="BF20" s="991"/>
      <c r="BG20" s="992"/>
      <c r="BH20" s="337"/>
      <c r="BI20" s="338"/>
      <c r="BJ20" s="839"/>
      <c r="BK20" s="318"/>
      <c r="BL20" s="318"/>
      <c r="BM20" s="318"/>
      <c r="BN20" s="318"/>
      <c r="BO20" s="318"/>
      <c r="BP20" s="318"/>
      <c r="BQ20" s="318"/>
      <c r="BR20" s="318"/>
      <c r="BS20" s="318"/>
      <c r="BT20" s="839"/>
      <c r="BU20" s="318"/>
      <c r="BV20" s="318"/>
      <c r="BW20" s="318"/>
      <c r="BX20" s="318"/>
      <c r="BY20" s="318"/>
      <c r="BZ20" s="318"/>
      <c r="CA20" s="318"/>
      <c r="CB20" s="318"/>
      <c r="CC20" s="318"/>
      <c r="CD20" s="839"/>
      <c r="CE20" s="318"/>
      <c r="CF20" s="318"/>
      <c r="CG20" s="318"/>
      <c r="CH20" s="318"/>
      <c r="CI20" s="318"/>
      <c r="CJ20" s="318"/>
      <c r="CK20" s="318"/>
      <c r="CL20" s="318"/>
      <c r="CM20" s="318"/>
      <c r="CN20" s="318"/>
      <c r="CO20" s="318"/>
      <c r="CP20" s="318"/>
      <c r="CQ20" s="318"/>
      <c r="CR20" s="318"/>
      <c r="CS20" s="839"/>
      <c r="CT20" s="318"/>
      <c r="CU20" s="318"/>
      <c r="CV20" s="318"/>
      <c r="CW20" s="318"/>
      <c r="CX20" s="318"/>
      <c r="CY20" s="318"/>
      <c r="CZ20" s="318"/>
      <c r="DA20" s="318"/>
      <c r="DB20" s="318"/>
      <c r="DC20" s="318"/>
      <c r="DD20" s="318"/>
      <c r="DE20" s="318"/>
      <c r="DF20" s="318"/>
      <c r="DG20" s="318"/>
      <c r="DH20" s="839"/>
      <c r="DI20" s="318"/>
      <c r="DJ20" s="318"/>
      <c r="DK20" s="318"/>
      <c r="DL20" s="318"/>
      <c r="DM20" s="318"/>
      <c r="DN20" s="318"/>
      <c r="DO20" s="318"/>
      <c r="DP20" s="318"/>
      <c r="DQ20" s="318"/>
      <c r="DR20" s="318"/>
      <c r="DS20" s="318"/>
      <c r="DT20" s="318"/>
      <c r="DU20" s="318"/>
      <c r="DV20" s="318"/>
      <c r="DW20" s="839"/>
      <c r="DX20" s="318"/>
      <c r="DY20" s="318"/>
      <c r="DZ20" s="318"/>
      <c r="EA20" s="318"/>
      <c r="EB20" s="318"/>
      <c r="EC20" s="318"/>
      <c r="ED20" s="318"/>
      <c r="EE20" s="318"/>
      <c r="EF20" s="318"/>
      <c r="EG20" s="318"/>
      <c r="EH20" s="318"/>
      <c r="EI20" s="318"/>
      <c r="EJ20" s="318"/>
      <c r="EK20" s="318"/>
      <c r="EL20" s="318"/>
      <c r="EM20" s="318">
        <f ca="1">'DARF e Declaração de IR'!$AJ$13</f>
        <v>0</v>
      </c>
      <c r="EN20" s="318"/>
      <c r="EO20" s="318"/>
      <c r="EP20" s="318"/>
      <c r="EQ20" s="318"/>
      <c r="ER20" s="318"/>
      <c r="ES20" s="318"/>
      <c r="ET20" s="318"/>
      <c r="EU20" s="318"/>
      <c r="EV20" s="318"/>
      <c r="EW20" s="318"/>
      <c r="EX20" s="318"/>
      <c r="EY20" s="318"/>
      <c r="EZ20" s="318"/>
      <c r="FC20" s="846"/>
    </row>
    <row r="21" spans="2:159" ht="10.5" customHeight="1" x14ac:dyDescent="0.2">
      <c r="B21" s="393"/>
      <c r="C21" s="1000"/>
      <c r="D21" s="999"/>
      <c r="E21" s="414"/>
      <c r="F21" s="916" t="s">
        <v>202</v>
      </c>
      <c r="G21" s="917"/>
      <c r="H21" s="917"/>
      <c r="I21" s="917"/>
      <c r="J21" s="917"/>
      <c r="K21" s="933">
        <f>BH46</f>
        <v>0</v>
      </c>
      <c r="L21" s="933"/>
      <c r="M21" s="934"/>
      <c r="N21" s="414"/>
      <c r="O21" s="398">
        <v>44203</v>
      </c>
      <c r="P21" s="332"/>
      <c r="Q21" s="333"/>
      <c r="R21" s="334"/>
      <c r="S21" s="335"/>
      <c r="T21" s="408">
        <f t="shared" si="0"/>
        <v>0</v>
      </c>
      <c r="U21" s="409" t="str">
        <f t="shared" si="1"/>
        <v/>
      </c>
      <c r="V21" s="335"/>
      <c r="W21" s="410">
        <f t="shared" si="2"/>
        <v>0</v>
      </c>
      <c r="X21" s="410">
        <f t="shared" si="3"/>
        <v>0</v>
      </c>
      <c r="Y21" s="410">
        <f t="shared" si="4"/>
        <v>0</v>
      </c>
      <c r="Z21" s="410">
        <f t="shared" si="5"/>
        <v>0</v>
      </c>
      <c r="AA21" s="411">
        <f t="shared" si="6"/>
        <v>0</v>
      </c>
      <c r="AB21" s="412">
        <f t="shared" si="7"/>
        <v>0</v>
      </c>
      <c r="AC21" s="332"/>
      <c r="AD21" s="333"/>
      <c r="AE21" s="334"/>
      <c r="AF21" s="335"/>
      <c r="AG21" s="408">
        <f t="shared" si="8"/>
        <v>0</v>
      </c>
      <c r="AH21" s="409" t="str">
        <f t="shared" si="9"/>
        <v/>
      </c>
      <c r="AI21" s="335"/>
      <c r="AJ21" s="410">
        <f t="shared" si="10"/>
        <v>0</v>
      </c>
      <c r="AK21" s="410">
        <f t="shared" si="11"/>
        <v>0</v>
      </c>
      <c r="AL21" s="410">
        <f t="shared" si="12"/>
        <v>0</v>
      </c>
      <c r="AM21" s="410">
        <f t="shared" si="13"/>
        <v>0</v>
      </c>
      <c r="AN21" s="411">
        <f t="shared" si="14"/>
        <v>0</v>
      </c>
      <c r="AO21" s="412">
        <f t="shared" si="15"/>
        <v>0</v>
      </c>
      <c r="AP21" s="337"/>
      <c r="AQ21" s="410">
        <f t="shared" si="16"/>
        <v>0</v>
      </c>
      <c r="AR21" s="411">
        <f t="shared" si="17"/>
        <v>0</v>
      </c>
      <c r="AS21" s="413">
        <f t="shared" si="18"/>
        <v>0</v>
      </c>
      <c r="AT21" s="337"/>
      <c r="AU21" s="410">
        <f t="shared" si="19"/>
        <v>0</v>
      </c>
      <c r="AV21" s="411">
        <f t="shared" si="20"/>
        <v>0</v>
      </c>
      <c r="AW21" s="410">
        <f t="shared" si="21"/>
        <v>0</v>
      </c>
      <c r="AX21" s="411">
        <f t="shared" si="22"/>
        <v>0</v>
      </c>
      <c r="AY21" s="412">
        <f t="shared" si="23"/>
        <v>0</v>
      </c>
      <c r="AZ21" s="988"/>
      <c r="BA21" s="989"/>
      <c r="BB21" s="989"/>
      <c r="BC21" s="989"/>
      <c r="BD21" s="989"/>
      <c r="BE21" s="990"/>
      <c r="BF21" s="991"/>
      <c r="BG21" s="992"/>
      <c r="BH21" s="337"/>
      <c r="BI21" s="338"/>
      <c r="BJ21" s="839"/>
      <c r="BK21" s="318"/>
      <c r="BL21" s="318"/>
      <c r="BM21" s="318"/>
      <c r="BN21" s="318"/>
      <c r="BO21" s="318"/>
      <c r="BP21" s="318"/>
      <c r="BQ21" s="318"/>
      <c r="BR21" s="318"/>
      <c r="BS21" s="318"/>
      <c r="BT21" s="839"/>
      <c r="BU21" s="318"/>
      <c r="BV21" s="318"/>
      <c r="BW21" s="318"/>
      <c r="BX21" s="318"/>
      <c r="BY21" s="318"/>
      <c r="BZ21" s="318"/>
      <c r="CA21" s="318"/>
      <c r="CB21" s="318"/>
      <c r="CC21" s="318"/>
      <c r="CD21" s="839"/>
      <c r="CE21" s="318"/>
      <c r="CF21" s="318"/>
      <c r="CG21" s="318"/>
      <c r="CH21" s="318"/>
      <c r="CI21" s="318"/>
      <c r="CJ21" s="318"/>
      <c r="CK21" s="318"/>
      <c r="CL21" s="318"/>
      <c r="CM21" s="318"/>
      <c r="CN21" s="318"/>
      <c r="CO21" s="318"/>
      <c r="CP21" s="318"/>
      <c r="CQ21" s="318"/>
      <c r="CR21" s="318"/>
      <c r="CS21" s="839"/>
      <c r="CT21" s="318"/>
      <c r="CU21" s="318"/>
      <c r="CV21" s="318"/>
      <c r="CW21" s="318"/>
      <c r="CX21" s="318"/>
      <c r="CY21" s="318"/>
      <c r="CZ21" s="318"/>
      <c r="DA21" s="318"/>
      <c r="DB21" s="318"/>
      <c r="DC21" s="318"/>
      <c r="DD21" s="318"/>
      <c r="DE21" s="318"/>
      <c r="DF21" s="318"/>
      <c r="DG21" s="318"/>
      <c r="DH21" s="839"/>
      <c r="DI21" s="318"/>
      <c r="DJ21" s="318"/>
      <c r="DK21" s="318"/>
      <c r="DL21" s="318"/>
      <c r="DM21" s="318"/>
      <c r="DN21" s="318"/>
      <c r="DO21" s="318"/>
      <c r="DP21" s="318"/>
      <c r="DQ21" s="318"/>
      <c r="DR21" s="318"/>
      <c r="DS21" s="318"/>
      <c r="DT21" s="318"/>
      <c r="DU21" s="318"/>
      <c r="DV21" s="318"/>
      <c r="DW21" s="839"/>
      <c r="DX21" s="318"/>
      <c r="DY21" s="318"/>
      <c r="DZ21" s="318"/>
      <c r="EA21" s="318"/>
      <c r="EB21" s="318"/>
      <c r="EC21" s="318"/>
      <c r="ED21" s="318"/>
      <c r="EE21" s="318"/>
      <c r="EF21" s="318"/>
      <c r="EG21" s="318"/>
      <c r="EH21" s="318"/>
      <c r="EI21" s="318"/>
      <c r="EJ21" s="318"/>
      <c r="EK21" s="318"/>
      <c r="EL21" s="318"/>
      <c r="EM21" s="318">
        <f ca="1">'DARF e Declaração de IR'!$AJ$13</f>
        <v>0</v>
      </c>
      <c r="EN21" s="318"/>
      <c r="EO21" s="318"/>
      <c r="EP21" s="318"/>
      <c r="EQ21" s="318"/>
      <c r="ER21" s="318"/>
      <c r="ES21" s="318"/>
      <c r="ET21" s="318"/>
      <c r="EU21" s="318"/>
      <c r="EV21" s="318"/>
      <c r="EW21" s="318"/>
      <c r="EX21" s="318"/>
      <c r="EY21" s="318"/>
      <c r="EZ21" s="318"/>
      <c r="FC21" s="846"/>
    </row>
    <row r="22" spans="2:159" ht="10.5" customHeight="1" x14ac:dyDescent="0.2">
      <c r="B22" s="393"/>
      <c r="C22" s="1000"/>
      <c r="D22" s="999"/>
      <c r="E22" s="414"/>
      <c r="F22" s="916" t="s">
        <v>201</v>
      </c>
      <c r="G22" s="917"/>
      <c r="H22" s="917"/>
      <c r="I22" s="917"/>
      <c r="J22" s="917"/>
      <c r="K22" s="986">
        <f>BI46</f>
        <v>0</v>
      </c>
      <c r="L22" s="986"/>
      <c r="M22" s="987"/>
      <c r="N22" s="414"/>
      <c r="O22" s="398">
        <v>44204</v>
      </c>
      <c r="P22" s="332"/>
      <c r="Q22" s="333"/>
      <c r="R22" s="334"/>
      <c r="S22" s="335"/>
      <c r="T22" s="408">
        <f t="shared" si="0"/>
        <v>0</v>
      </c>
      <c r="U22" s="409" t="str">
        <f t="shared" si="1"/>
        <v/>
      </c>
      <c r="V22" s="335"/>
      <c r="W22" s="410">
        <f t="shared" si="2"/>
        <v>0</v>
      </c>
      <c r="X22" s="410">
        <f t="shared" si="3"/>
        <v>0</v>
      </c>
      <c r="Y22" s="410">
        <f t="shared" si="4"/>
        <v>0</v>
      </c>
      <c r="Z22" s="410">
        <f t="shared" si="5"/>
        <v>0</v>
      </c>
      <c r="AA22" s="411">
        <f t="shared" si="6"/>
        <v>0</v>
      </c>
      <c r="AB22" s="412">
        <f t="shared" si="7"/>
        <v>0</v>
      </c>
      <c r="AC22" s="332"/>
      <c r="AD22" s="333"/>
      <c r="AE22" s="334"/>
      <c r="AF22" s="335"/>
      <c r="AG22" s="408">
        <f t="shared" si="8"/>
        <v>0</v>
      </c>
      <c r="AH22" s="409" t="str">
        <f t="shared" si="9"/>
        <v/>
      </c>
      <c r="AI22" s="335"/>
      <c r="AJ22" s="410">
        <f t="shared" si="10"/>
        <v>0</v>
      </c>
      <c r="AK22" s="410">
        <f t="shared" si="11"/>
        <v>0</v>
      </c>
      <c r="AL22" s="410">
        <f t="shared" si="12"/>
        <v>0</v>
      </c>
      <c r="AM22" s="410">
        <f t="shared" si="13"/>
        <v>0</v>
      </c>
      <c r="AN22" s="411">
        <f t="shared" si="14"/>
        <v>0</v>
      </c>
      <c r="AO22" s="412">
        <f t="shared" si="15"/>
        <v>0</v>
      </c>
      <c r="AP22" s="337"/>
      <c r="AQ22" s="410">
        <f t="shared" si="16"/>
        <v>0</v>
      </c>
      <c r="AR22" s="411">
        <f t="shared" si="17"/>
        <v>0</v>
      </c>
      <c r="AS22" s="413">
        <f t="shared" si="18"/>
        <v>0</v>
      </c>
      <c r="AT22" s="337"/>
      <c r="AU22" s="410">
        <f t="shared" si="19"/>
        <v>0</v>
      </c>
      <c r="AV22" s="411">
        <f t="shared" si="20"/>
        <v>0</v>
      </c>
      <c r="AW22" s="410">
        <f t="shared" si="21"/>
        <v>0</v>
      </c>
      <c r="AX22" s="411">
        <f t="shared" si="22"/>
        <v>0</v>
      </c>
      <c r="AY22" s="412">
        <f t="shared" si="23"/>
        <v>0</v>
      </c>
      <c r="AZ22" s="988"/>
      <c r="BA22" s="989"/>
      <c r="BB22" s="989"/>
      <c r="BC22" s="989"/>
      <c r="BD22" s="989"/>
      <c r="BE22" s="990"/>
      <c r="BF22" s="991"/>
      <c r="BG22" s="992"/>
      <c r="BH22" s="337"/>
      <c r="BI22" s="338"/>
      <c r="BJ22" s="839"/>
      <c r="BK22" s="318"/>
      <c r="BL22" s="318"/>
      <c r="BM22" s="318"/>
      <c r="BN22" s="318"/>
      <c r="BO22" s="318"/>
      <c r="BP22" s="318"/>
      <c r="BQ22" s="318"/>
      <c r="BR22" s="318"/>
      <c r="BS22" s="318"/>
      <c r="BT22" s="839"/>
      <c r="BU22" s="318"/>
      <c r="BV22" s="318"/>
      <c r="BW22" s="318"/>
      <c r="BX22" s="318"/>
      <c r="BY22" s="318"/>
      <c r="BZ22" s="318"/>
      <c r="CA22" s="318"/>
      <c r="CB22" s="318"/>
      <c r="CC22" s="318"/>
      <c r="CD22" s="839"/>
      <c r="CE22" s="318"/>
      <c r="CF22" s="318"/>
      <c r="CG22" s="318"/>
      <c r="CH22" s="318"/>
      <c r="CI22" s="318"/>
      <c r="CJ22" s="318"/>
      <c r="CK22" s="318"/>
      <c r="CL22" s="318"/>
      <c r="CM22" s="318"/>
      <c r="CN22" s="318"/>
      <c r="CO22" s="318"/>
      <c r="CP22" s="318"/>
      <c r="CQ22" s="318"/>
      <c r="CR22" s="318"/>
      <c r="CS22" s="839"/>
      <c r="CT22" s="318"/>
      <c r="CU22" s="318"/>
      <c r="CV22" s="318"/>
      <c r="CW22" s="318"/>
      <c r="CX22" s="318"/>
      <c r="CY22" s="318"/>
      <c r="CZ22" s="318"/>
      <c r="DA22" s="318"/>
      <c r="DB22" s="318"/>
      <c r="DC22" s="318"/>
      <c r="DD22" s="318"/>
      <c r="DE22" s="318"/>
      <c r="DF22" s="318"/>
      <c r="DG22" s="318"/>
      <c r="DH22" s="839"/>
      <c r="DI22" s="318"/>
      <c r="DJ22" s="318"/>
      <c r="DK22" s="318"/>
      <c r="DL22" s="318"/>
      <c r="DM22" s="318"/>
      <c r="DN22" s="318"/>
      <c r="DO22" s="318"/>
      <c r="DP22" s="318"/>
      <c r="DQ22" s="318"/>
      <c r="DR22" s="318"/>
      <c r="DS22" s="318"/>
      <c r="DT22" s="318"/>
      <c r="DU22" s="318"/>
      <c r="DV22" s="318"/>
      <c r="DW22" s="839"/>
      <c r="DX22" s="318"/>
      <c r="DY22" s="318"/>
      <c r="DZ22" s="318"/>
      <c r="EA22" s="318"/>
      <c r="EB22" s="318"/>
      <c r="EC22" s="318"/>
      <c r="ED22" s="318"/>
      <c r="EE22" s="318"/>
      <c r="EF22" s="318"/>
      <c r="EG22" s="318"/>
      <c r="EH22" s="318"/>
      <c r="EI22" s="318"/>
      <c r="EJ22" s="318"/>
      <c r="EK22" s="318"/>
      <c r="EL22" s="318"/>
      <c r="EM22" s="318">
        <f ca="1">'DARF e Declaração de IR'!$AJ$13</f>
        <v>0</v>
      </c>
      <c r="EN22" s="318"/>
      <c r="EO22" s="318"/>
      <c r="EP22" s="318"/>
      <c r="EQ22" s="318"/>
      <c r="ER22" s="318"/>
      <c r="ES22" s="318"/>
      <c r="ET22" s="318"/>
      <c r="EU22" s="318"/>
      <c r="EV22" s="318"/>
      <c r="EW22" s="318"/>
      <c r="EX22" s="318"/>
      <c r="EY22" s="318"/>
      <c r="EZ22" s="318"/>
      <c r="FC22" s="846"/>
    </row>
    <row r="23" spans="2:159" ht="10.5" customHeight="1" x14ac:dyDescent="0.2">
      <c r="B23" s="393"/>
      <c r="C23" s="1000"/>
      <c r="D23" s="999"/>
      <c r="E23" s="414"/>
      <c r="F23" s="952" t="s">
        <v>106</v>
      </c>
      <c r="G23" s="953"/>
      <c r="H23" s="953"/>
      <c r="I23" s="953"/>
      <c r="J23" s="953"/>
      <c r="K23" s="933">
        <f>AS46</f>
        <v>0</v>
      </c>
      <c r="L23" s="933"/>
      <c r="M23" s="934"/>
      <c r="N23" s="414"/>
      <c r="O23" s="398">
        <v>44205</v>
      </c>
      <c r="P23" s="332"/>
      <c r="Q23" s="333"/>
      <c r="R23" s="334"/>
      <c r="S23" s="335"/>
      <c r="T23" s="408">
        <f t="shared" si="0"/>
        <v>0</v>
      </c>
      <c r="U23" s="409" t="str">
        <f t="shared" si="1"/>
        <v/>
      </c>
      <c r="V23" s="335"/>
      <c r="W23" s="410">
        <f t="shared" si="2"/>
        <v>0</v>
      </c>
      <c r="X23" s="410">
        <f t="shared" si="3"/>
        <v>0</v>
      </c>
      <c r="Y23" s="410">
        <f t="shared" si="4"/>
        <v>0</v>
      </c>
      <c r="Z23" s="410">
        <f t="shared" si="5"/>
        <v>0</v>
      </c>
      <c r="AA23" s="411">
        <f t="shared" si="6"/>
        <v>0</v>
      </c>
      <c r="AB23" s="412">
        <f t="shared" si="7"/>
        <v>0</v>
      </c>
      <c r="AC23" s="332"/>
      <c r="AD23" s="333"/>
      <c r="AE23" s="334"/>
      <c r="AF23" s="335"/>
      <c r="AG23" s="408">
        <f t="shared" si="8"/>
        <v>0</v>
      </c>
      <c r="AH23" s="409" t="str">
        <f t="shared" si="9"/>
        <v/>
      </c>
      <c r="AI23" s="335"/>
      <c r="AJ23" s="410">
        <f t="shared" si="10"/>
        <v>0</v>
      </c>
      <c r="AK23" s="410">
        <f t="shared" si="11"/>
        <v>0</v>
      </c>
      <c r="AL23" s="410">
        <f t="shared" si="12"/>
        <v>0</v>
      </c>
      <c r="AM23" s="410">
        <f t="shared" si="13"/>
        <v>0</v>
      </c>
      <c r="AN23" s="411">
        <f t="shared" si="14"/>
        <v>0</v>
      </c>
      <c r="AO23" s="412">
        <f t="shared" si="15"/>
        <v>0</v>
      </c>
      <c r="AP23" s="337"/>
      <c r="AQ23" s="410">
        <f t="shared" si="16"/>
        <v>0</v>
      </c>
      <c r="AR23" s="411">
        <f t="shared" si="17"/>
        <v>0</v>
      </c>
      <c r="AS23" s="413">
        <f t="shared" si="18"/>
        <v>0</v>
      </c>
      <c r="AT23" s="337"/>
      <c r="AU23" s="410">
        <f t="shared" si="19"/>
        <v>0</v>
      </c>
      <c r="AV23" s="411">
        <f t="shared" si="20"/>
        <v>0</v>
      </c>
      <c r="AW23" s="410">
        <f t="shared" si="21"/>
        <v>0</v>
      </c>
      <c r="AX23" s="411">
        <f t="shared" si="22"/>
        <v>0</v>
      </c>
      <c r="AY23" s="412">
        <f t="shared" si="23"/>
        <v>0</v>
      </c>
      <c r="AZ23" s="988"/>
      <c r="BA23" s="989"/>
      <c r="BB23" s="989"/>
      <c r="BC23" s="989"/>
      <c r="BD23" s="989"/>
      <c r="BE23" s="990"/>
      <c r="BF23" s="991"/>
      <c r="BG23" s="992"/>
      <c r="BH23" s="337"/>
      <c r="BI23" s="338"/>
      <c r="BJ23" s="839"/>
      <c r="BK23" s="318"/>
      <c r="BL23" s="318"/>
      <c r="BM23" s="318"/>
      <c r="BN23" s="318"/>
      <c r="BO23" s="318"/>
      <c r="BP23" s="318"/>
      <c r="BQ23" s="318"/>
      <c r="BR23" s="318"/>
      <c r="BS23" s="318"/>
      <c r="BT23" s="839"/>
      <c r="BU23" s="318"/>
      <c r="BV23" s="318"/>
      <c r="BW23" s="318"/>
      <c r="BX23" s="318"/>
      <c r="BY23" s="318"/>
      <c r="BZ23" s="318"/>
      <c r="CA23" s="318"/>
      <c r="CB23" s="318"/>
      <c r="CC23" s="318"/>
      <c r="CD23" s="839"/>
      <c r="CE23" s="318"/>
      <c r="CF23" s="318"/>
      <c r="CG23" s="318"/>
      <c r="CH23" s="318"/>
      <c r="CI23" s="318"/>
      <c r="CJ23" s="318"/>
      <c r="CK23" s="318"/>
      <c r="CL23" s="318"/>
      <c r="CM23" s="318"/>
      <c r="CN23" s="318"/>
      <c r="CO23" s="318"/>
      <c r="CP23" s="318"/>
      <c r="CQ23" s="318"/>
      <c r="CR23" s="318"/>
      <c r="CS23" s="839"/>
      <c r="CT23" s="318"/>
      <c r="CU23" s="318"/>
      <c r="CV23" s="318"/>
      <c r="CW23" s="318"/>
      <c r="CX23" s="318"/>
      <c r="CY23" s="318"/>
      <c r="CZ23" s="318"/>
      <c r="DA23" s="318"/>
      <c r="DB23" s="318"/>
      <c r="DC23" s="318"/>
      <c r="DD23" s="318"/>
      <c r="DE23" s="318"/>
      <c r="DF23" s="318"/>
      <c r="DG23" s="318"/>
      <c r="DH23" s="839"/>
      <c r="DI23" s="318"/>
      <c r="DJ23" s="318"/>
      <c r="DK23" s="318"/>
      <c r="DL23" s="318"/>
      <c r="DM23" s="318"/>
      <c r="DN23" s="318"/>
      <c r="DO23" s="318"/>
      <c r="DP23" s="318"/>
      <c r="DQ23" s="318"/>
      <c r="DR23" s="318"/>
      <c r="DS23" s="318"/>
      <c r="DT23" s="318"/>
      <c r="DU23" s="318"/>
      <c r="DV23" s="318"/>
      <c r="DW23" s="839"/>
      <c r="DX23" s="318"/>
      <c r="DY23" s="318"/>
      <c r="DZ23" s="318"/>
      <c r="EA23" s="318"/>
      <c r="EB23" s="318"/>
      <c r="EC23" s="318"/>
      <c r="ED23" s="318"/>
      <c r="EE23" s="318"/>
      <c r="EF23" s="318"/>
      <c r="EG23" s="318"/>
      <c r="EH23" s="318"/>
      <c r="EI23" s="318"/>
      <c r="EJ23" s="318"/>
      <c r="EK23" s="318"/>
      <c r="EL23" s="318"/>
      <c r="EM23" s="318">
        <f ca="1">'DARF e Declaração de IR'!$AJ$13</f>
        <v>0</v>
      </c>
      <c r="EN23" s="318"/>
      <c r="EO23" s="318"/>
      <c r="EP23" s="318"/>
      <c r="EQ23" s="318"/>
      <c r="ER23" s="318"/>
      <c r="ES23" s="318"/>
      <c r="ET23" s="318"/>
      <c r="EU23" s="318"/>
      <c r="EV23" s="318"/>
      <c r="EW23" s="318"/>
      <c r="EX23" s="318"/>
      <c r="EY23" s="318"/>
      <c r="EZ23" s="318"/>
      <c r="FC23" s="846"/>
    </row>
    <row r="24" spans="2:159" ht="10.5" customHeight="1" x14ac:dyDescent="0.2">
      <c r="B24" s="393"/>
      <c r="C24" s="1000"/>
      <c r="D24" s="999"/>
      <c r="E24" s="414"/>
      <c r="F24" s="847" t="s">
        <v>98</v>
      </c>
      <c r="G24" s="848"/>
      <c r="H24" s="848"/>
      <c r="I24" s="848"/>
      <c r="J24" s="848"/>
      <c r="K24" s="933">
        <f>AW46</f>
        <v>0</v>
      </c>
      <c r="L24" s="933"/>
      <c r="M24" s="934"/>
      <c r="N24" s="414"/>
      <c r="O24" s="398">
        <v>44206</v>
      </c>
      <c r="P24" s="332"/>
      <c r="Q24" s="333"/>
      <c r="R24" s="334"/>
      <c r="S24" s="335"/>
      <c r="T24" s="408">
        <f t="shared" si="0"/>
        <v>0</v>
      </c>
      <c r="U24" s="409" t="str">
        <f t="shared" si="1"/>
        <v/>
      </c>
      <c r="V24" s="335"/>
      <c r="W24" s="410">
        <f t="shared" si="2"/>
        <v>0</v>
      </c>
      <c r="X24" s="410">
        <f t="shared" si="3"/>
        <v>0</v>
      </c>
      <c r="Y24" s="410">
        <f t="shared" si="4"/>
        <v>0</v>
      </c>
      <c r="Z24" s="410">
        <f t="shared" si="5"/>
        <v>0</v>
      </c>
      <c r="AA24" s="411">
        <f t="shared" si="6"/>
        <v>0</v>
      </c>
      <c r="AB24" s="412">
        <f t="shared" si="7"/>
        <v>0</v>
      </c>
      <c r="AC24" s="332"/>
      <c r="AD24" s="333"/>
      <c r="AE24" s="334"/>
      <c r="AF24" s="335"/>
      <c r="AG24" s="408">
        <f t="shared" si="8"/>
        <v>0</v>
      </c>
      <c r="AH24" s="409" t="str">
        <f t="shared" si="9"/>
        <v/>
      </c>
      <c r="AI24" s="335"/>
      <c r="AJ24" s="410">
        <f t="shared" si="10"/>
        <v>0</v>
      </c>
      <c r="AK24" s="410">
        <f t="shared" si="11"/>
        <v>0</v>
      </c>
      <c r="AL24" s="410">
        <f t="shared" si="12"/>
        <v>0</v>
      </c>
      <c r="AM24" s="410">
        <f t="shared" si="13"/>
        <v>0</v>
      </c>
      <c r="AN24" s="411">
        <f t="shared" si="14"/>
        <v>0</v>
      </c>
      <c r="AO24" s="412">
        <f t="shared" si="15"/>
        <v>0</v>
      </c>
      <c r="AP24" s="337"/>
      <c r="AQ24" s="410">
        <f t="shared" si="16"/>
        <v>0</v>
      </c>
      <c r="AR24" s="411">
        <f t="shared" si="17"/>
        <v>0</v>
      </c>
      <c r="AS24" s="413">
        <f t="shared" si="18"/>
        <v>0</v>
      </c>
      <c r="AT24" s="337"/>
      <c r="AU24" s="410">
        <f t="shared" si="19"/>
        <v>0</v>
      </c>
      <c r="AV24" s="411">
        <f t="shared" si="20"/>
        <v>0</v>
      </c>
      <c r="AW24" s="410">
        <f t="shared" si="21"/>
        <v>0</v>
      </c>
      <c r="AX24" s="411">
        <f t="shared" si="22"/>
        <v>0</v>
      </c>
      <c r="AY24" s="412">
        <f t="shared" si="23"/>
        <v>0</v>
      </c>
      <c r="AZ24" s="988"/>
      <c r="BA24" s="989"/>
      <c r="BB24" s="989"/>
      <c r="BC24" s="989"/>
      <c r="BD24" s="989"/>
      <c r="BE24" s="990"/>
      <c r="BF24" s="991"/>
      <c r="BG24" s="992"/>
      <c r="BH24" s="337"/>
      <c r="BI24" s="338"/>
      <c r="BJ24" s="839"/>
      <c r="BK24" s="318"/>
      <c r="BL24" s="318"/>
      <c r="BM24" s="318"/>
      <c r="BN24" s="318"/>
      <c r="BO24" s="318"/>
      <c r="BP24" s="318"/>
      <c r="BQ24" s="318"/>
      <c r="BR24" s="318"/>
      <c r="BS24" s="318"/>
      <c r="BT24" s="839"/>
      <c r="BU24" s="318"/>
      <c r="BV24" s="318"/>
      <c r="BW24" s="318"/>
      <c r="BX24" s="318"/>
      <c r="BY24" s="318"/>
      <c r="BZ24" s="318"/>
      <c r="CA24" s="318"/>
      <c r="CB24" s="318"/>
      <c r="CC24" s="318"/>
      <c r="CD24" s="839"/>
      <c r="CE24" s="318"/>
      <c r="CF24" s="318"/>
      <c r="CG24" s="318"/>
      <c r="CH24" s="318"/>
      <c r="CI24" s="318"/>
      <c r="CJ24" s="318"/>
      <c r="CK24" s="318"/>
      <c r="CL24" s="318"/>
      <c r="CM24" s="318"/>
      <c r="CN24" s="318"/>
      <c r="CO24" s="318"/>
      <c r="CP24" s="318"/>
      <c r="CQ24" s="318"/>
      <c r="CR24" s="318"/>
      <c r="CS24" s="839"/>
      <c r="CT24" s="318"/>
      <c r="CU24" s="318"/>
      <c r="CV24" s="318"/>
      <c r="CW24" s="318"/>
      <c r="CX24" s="318"/>
      <c r="CY24" s="318"/>
      <c r="CZ24" s="318"/>
      <c r="DA24" s="318"/>
      <c r="DB24" s="318"/>
      <c r="DC24" s="318"/>
      <c r="DD24" s="318"/>
      <c r="DE24" s="318"/>
      <c r="DF24" s="318"/>
      <c r="DG24" s="318"/>
      <c r="DH24" s="839"/>
      <c r="DI24" s="318"/>
      <c r="DJ24" s="318"/>
      <c r="DK24" s="318"/>
      <c r="DL24" s="318"/>
      <c r="DM24" s="318"/>
      <c r="DN24" s="318"/>
      <c r="DO24" s="318"/>
      <c r="DP24" s="318"/>
      <c r="DQ24" s="318"/>
      <c r="DR24" s="318"/>
      <c r="DS24" s="318"/>
      <c r="DT24" s="318"/>
      <c r="DU24" s="318"/>
      <c r="DV24" s="318"/>
      <c r="DW24" s="839"/>
      <c r="DX24" s="318"/>
      <c r="DY24" s="318"/>
      <c r="DZ24" s="318"/>
      <c r="EA24" s="318"/>
      <c r="EB24" s="318"/>
      <c r="EC24" s="318"/>
      <c r="ED24" s="318"/>
      <c r="EE24" s="318"/>
      <c r="EF24" s="318"/>
      <c r="EG24" s="318"/>
      <c r="EH24" s="318"/>
      <c r="EI24" s="318"/>
      <c r="EJ24" s="318"/>
      <c r="EK24" s="318"/>
      <c r="EL24" s="318"/>
      <c r="EM24" s="318">
        <f ca="1">'DARF e Declaração de IR'!$AJ$13</f>
        <v>0</v>
      </c>
      <c r="EN24" s="318"/>
      <c r="EO24" s="318"/>
      <c r="EP24" s="318"/>
      <c r="EQ24" s="318"/>
      <c r="ER24" s="318"/>
      <c r="ES24" s="318"/>
      <c r="ET24" s="318"/>
      <c r="EU24" s="318"/>
      <c r="EV24" s="318"/>
      <c r="EW24" s="318"/>
      <c r="EX24" s="318"/>
      <c r="EY24" s="318"/>
      <c r="EZ24" s="318"/>
      <c r="FC24" s="846"/>
    </row>
    <row r="25" spans="2:159" ht="10.5" customHeight="1" x14ac:dyDescent="0.2">
      <c r="B25" s="393"/>
      <c r="C25" s="1000"/>
      <c r="D25" s="999"/>
      <c r="E25" s="414"/>
      <c r="F25" s="847" t="s">
        <v>107</v>
      </c>
      <c r="G25" s="848"/>
      <c r="H25" s="848"/>
      <c r="I25" s="848"/>
      <c r="J25" s="848"/>
      <c r="K25" s="933">
        <f>IF(K29=0,K24,0)</f>
        <v>0</v>
      </c>
      <c r="L25" s="933"/>
      <c r="M25" s="934"/>
      <c r="N25" s="414"/>
      <c r="O25" s="398">
        <v>44207</v>
      </c>
      <c r="P25" s="332"/>
      <c r="Q25" s="333"/>
      <c r="R25" s="334"/>
      <c r="S25" s="335"/>
      <c r="T25" s="408">
        <f t="shared" si="0"/>
        <v>0</v>
      </c>
      <c r="U25" s="409" t="str">
        <f t="shared" si="1"/>
        <v/>
      </c>
      <c r="V25" s="335"/>
      <c r="W25" s="410">
        <f t="shared" si="2"/>
        <v>0</v>
      </c>
      <c r="X25" s="410">
        <f t="shared" si="3"/>
        <v>0</v>
      </c>
      <c r="Y25" s="410">
        <f t="shared" si="4"/>
        <v>0</v>
      </c>
      <c r="Z25" s="410">
        <f t="shared" si="5"/>
        <v>0</v>
      </c>
      <c r="AA25" s="411">
        <f t="shared" si="6"/>
        <v>0</v>
      </c>
      <c r="AB25" s="412">
        <f t="shared" si="7"/>
        <v>0</v>
      </c>
      <c r="AC25" s="332"/>
      <c r="AD25" s="333"/>
      <c r="AE25" s="334"/>
      <c r="AF25" s="335"/>
      <c r="AG25" s="408">
        <f t="shared" si="8"/>
        <v>0</v>
      </c>
      <c r="AH25" s="409" t="str">
        <f t="shared" si="9"/>
        <v/>
      </c>
      <c r="AI25" s="335"/>
      <c r="AJ25" s="410">
        <f t="shared" si="10"/>
        <v>0</v>
      </c>
      <c r="AK25" s="410">
        <f t="shared" si="11"/>
        <v>0</v>
      </c>
      <c r="AL25" s="410">
        <f t="shared" si="12"/>
        <v>0</v>
      </c>
      <c r="AM25" s="410">
        <f t="shared" si="13"/>
        <v>0</v>
      </c>
      <c r="AN25" s="411">
        <f t="shared" si="14"/>
        <v>0</v>
      </c>
      <c r="AO25" s="412">
        <f t="shared" si="15"/>
        <v>0</v>
      </c>
      <c r="AP25" s="337"/>
      <c r="AQ25" s="410">
        <f t="shared" si="16"/>
        <v>0</v>
      </c>
      <c r="AR25" s="411">
        <f t="shared" si="17"/>
        <v>0</v>
      </c>
      <c r="AS25" s="413">
        <f t="shared" si="18"/>
        <v>0</v>
      </c>
      <c r="AT25" s="337"/>
      <c r="AU25" s="410">
        <f t="shared" si="19"/>
        <v>0</v>
      </c>
      <c r="AV25" s="411">
        <f t="shared" si="20"/>
        <v>0</v>
      </c>
      <c r="AW25" s="410">
        <f t="shared" si="21"/>
        <v>0</v>
      </c>
      <c r="AX25" s="411">
        <f t="shared" si="22"/>
        <v>0</v>
      </c>
      <c r="AY25" s="412">
        <f t="shared" si="23"/>
        <v>0</v>
      </c>
      <c r="AZ25" s="988"/>
      <c r="BA25" s="989"/>
      <c r="BB25" s="989"/>
      <c r="BC25" s="989"/>
      <c r="BD25" s="989"/>
      <c r="BE25" s="990"/>
      <c r="BF25" s="991"/>
      <c r="BG25" s="992"/>
      <c r="BH25" s="337"/>
      <c r="BI25" s="338"/>
      <c r="BJ25" s="839"/>
      <c r="BK25" s="318"/>
      <c r="BL25" s="318"/>
      <c r="BM25" s="318"/>
      <c r="BN25" s="318"/>
      <c r="BO25" s="318"/>
      <c r="BP25" s="318"/>
      <c r="BQ25" s="318"/>
      <c r="BR25" s="318"/>
      <c r="BS25" s="318"/>
      <c r="BT25" s="839"/>
      <c r="BU25" s="318"/>
      <c r="BV25" s="318"/>
      <c r="BW25" s="318"/>
      <c r="BX25" s="318"/>
      <c r="BY25" s="318"/>
      <c r="BZ25" s="318"/>
      <c r="CA25" s="318"/>
      <c r="CB25" s="318"/>
      <c r="CC25" s="318"/>
      <c r="CD25" s="839"/>
      <c r="CE25" s="318"/>
      <c r="CF25" s="318"/>
      <c r="CG25" s="318"/>
      <c r="CH25" s="318"/>
      <c r="CI25" s="318"/>
      <c r="CJ25" s="318"/>
      <c r="CK25" s="318"/>
      <c r="CL25" s="318"/>
      <c r="CM25" s="318"/>
      <c r="CN25" s="318"/>
      <c r="CO25" s="318"/>
      <c r="CP25" s="318"/>
      <c r="CQ25" s="318"/>
      <c r="CR25" s="318"/>
      <c r="CS25" s="839"/>
      <c r="CT25" s="318"/>
      <c r="CU25" s="318"/>
      <c r="CV25" s="318"/>
      <c r="CW25" s="318"/>
      <c r="CX25" s="318"/>
      <c r="CY25" s="318"/>
      <c r="CZ25" s="318"/>
      <c r="DA25" s="318"/>
      <c r="DB25" s="318"/>
      <c r="DC25" s="318"/>
      <c r="DD25" s="318"/>
      <c r="DE25" s="318"/>
      <c r="DF25" s="318"/>
      <c r="DG25" s="318"/>
      <c r="DH25" s="839"/>
      <c r="DI25" s="318"/>
      <c r="DJ25" s="318"/>
      <c r="DK25" s="318"/>
      <c r="DL25" s="318"/>
      <c r="DM25" s="318"/>
      <c r="DN25" s="318"/>
      <c r="DO25" s="318"/>
      <c r="DP25" s="318"/>
      <c r="DQ25" s="318"/>
      <c r="DR25" s="318"/>
      <c r="DS25" s="318"/>
      <c r="DT25" s="318"/>
      <c r="DU25" s="318"/>
      <c r="DV25" s="318"/>
      <c r="DW25" s="839"/>
      <c r="DX25" s="318"/>
      <c r="DY25" s="318"/>
      <c r="DZ25" s="318"/>
      <c r="EA25" s="318"/>
      <c r="EB25" s="318"/>
      <c r="EC25" s="318"/>
      <c r="ED25" s="318"/>
      <c r="EE25" s="318"/>
      <c r="EF25" s="318"/>
      <c r="EG25" s="318"/>
      <c r="EH25" s="318"/>
      <c r="EI25" s="318"/>
      <c r="EJ25" s="318"/>
      <c r="EK25" s="318"/>
      <c r="EL25" s="318"/>
      <c r="EM25" s="318">
        <f ca="1">'DARF e Declaração de IR'!$AJ$13</f>
        <v>0</v>
      </c>
      <c r="EN25" s="318"/>
      <c r="EO25" s="318"/>
      <c r="EP25" s="318"/>
      <c r="EQ25" s="318"/>
      <c r="ER25" s="318"/>
      <c r="ES25" s="318"/>
      <c r="ET25" s="318"/>
      <c r="EU25" s="318"/>
      <c r="EV25" s="318"/>
      <c r="EW25" s="318"/>
      <c r="EX25" s="318"/>
      <c r="EY25" s="318"/>
      <c r="EZ25" s="318"/>
      <c r="FC25" s="846"/>
    </row>
    <row r="26" spans="2:159" ht="10.5" customHeight="1" x14ac:dyDescent="0.2">
      <c r="B26" s="393"/>
      <c r="C26" s="1000"/>
      <c r="D26" s="999"/>
      <c r="E26" s="414"/>
      <c r="F26" s="847" t="s">
        <v>108</v>
      </c>
      <c r="G26" s="848"/>
      <c r="H26" s="848"/>
      <c r="I26" s="848"/>
      <c r="J26" s="848"/>
      <c r="K26" s="933">
        <f>'DARF e Declaração de IR'!C6</f>
        <v>0</v>
      </c>
      <c r="L26" s="933"/>
      <c r="M26" s="934"/>
      <c r="N26" s="414"/>
      <c r="O26" s="398">
        <v>44208</v>
      </c>
      <c r="P26" s="332"/>
      <c r="Q26" s="333"/>
      <c r="R26" s="334"/>
      <c r="S26" s="335"/>
      <c r="T26" s="408">
        <f t="shared" si="0"/>
        <v>0</v>
      </c>
      <c r="U26" s="409" t="str">
        <f t="shared" si="1"/>
        <v/>
      </c>
      <c r="V26" s="335"/>
      <c r="W26" s="410">
        <f t="shared" si="2"/>
        <v>0</v>
      </c>
      <c r="X26" s="410">
        <f t="shared" si="3"/>
        <v>0</v>
      </c>
      <c r="Y26" s="410">
        <f t="shared" si="4"/>
        <v>0</v>
      </c>
      <c r="Z26" s="410">
        <f t="shared" si="5"/>
        <v>0</v>
      </c>
      <c r="AA26" s="411">
        <f t="shared" si="6"/>
        <v>0</v>
      </c>
      <c r="AB26" s="412">
        <f t="shared" si="7"/>
        <v>0</v>
      </c>
      <c r="AC26" s="332"/>
      <c r="AD26" s="333"/>
      <c r="AE26" s="334"/>
      <c r="AF26" s="335"/>
      <c r="AG26" s="408">
        <f t="shared" si="8"/>
        <v>0</v>
      </c>
      <c r="AH26" s="409" t="str">
        <f t="shared" si="9"/>
        <v/>
      </c>
      <c r="AI26" s="335"/>
      <c r="AJ26" s="410">
        <f t="shared" si="10"/>
        <v>0</v>
      </c>
      <c r="AK26" s="410">
        <f t="shared" si="11"/>
        <v>0</v>
      </c>
      <c r="AL26" s="410">
        <f t="shared" si="12"/>
        <v>0</v>
      </c>
      <c r="AM26" s="410">
        <f t="shared" si="13"/>
        <v>0</v>
      </c>
      <c r="AN26" s="411">
        <f t="shared" si="14"/>
        <v>0</v>
      </c>
      <c r="AO26" s="412">
        <f t="shared" si="15"/>
        <v>0</v>
      </c>
      <c r="AP26" s="337"/>
      <c r="AQ26" s="410">
        <f t="shared" si="16"/>
        <v>0</v>
      </c>
      <c r="AR26" s="411">
        <f t="shared" si="17"/>
        <v>0</v>
      </c>
      <c r="AS26" s="413">
        <f t="shared" si="18"/>
        <v>0</v>
      </c>
      <c r="AT26" s="337"/>
      <c r="AU26" s="410">
        <f t="shared" si="19"/>
        <v>0</v>
      </c>
      <c r="AV26" s="411">
        <f t="shared" si="20"/>
        <v>0</v>
      </c>
      <c r="AW26" s="410">
        <f t="shared" si="21"/>
        <v>0</v>
      </c>
      <c r="AX26" s="411">
        <f t="shared" si="22"/>
        <v>0</v>
      </c>
      <c r="AY26" s="412">
        <f t="shared" si="23"/>
        <v>0</v>
      </c>
      <c r="AZ26" s="988"/>
      <c r="BA26" s="989"/>
      <c r="BB26" s="989"/>
      <c r="BC26" s="989"/>
      <c r="BD26" s="989"/>
      <c r="BE26" s="990"/>
      <c r="BF26" s="991"/>
      <c r="BG26" s="992"/>
      <c r="BH26" s="337"/>
      <c r="BI26" s="338"/>
      <c r="BJ26" s="839"/>
      <c r="BK26" s="318"/>
      <c r="BL26" s="318"/>
      <c r="BM26" s="318"/>
      <c r="BN26" s="318"/>
      <c r="BO26" s="318"/>
      <c r="BP26" s="318"/>
      <c r="BQ26" s="318"/>
      <c r="BR26" s="318"/>
      <c r="BS26" s="318"/>
      <c r="BT26" s="839"/>
      <c r="BU26" s="318"/>
      <c r="BV26" s="318"/>
      <c r="BW26" s="318"/>
      <c r="BX26" s="318"/>
      <c r="BY26" s="318"/>
      <c r="BZ26" s="318"/>
      <c r="CA26" s="318"/>
      <c r="CB26" s="318"/>
      <c r="CC26" s="318"/>
      <c r="CD26" s="839"/>
      <c r="CE26" s="318"/>
      <c r="CF26" s="318"/>
      <c r="CG26" s="318"/>
      <c r="CH26" s="318"/>
      <c r="CI26" s="318"/>
      <c r="CJ26" s="318"/>
      <c r="CK26" s="318"/>
      <c r="CL26" s="318"/>
      <c r="CM26" s="318"/>
      <c r="CN26" s="318"/>
      <c r="CO26" s="318"/>
      <c r="CP26" s="318"/>
      <c r="CQ26" s="318"/>
      <c r="CR26" s="318"/>
      <c r="CS26" s="839"/>
      <c r="CT26" s="318"/>
      <c r="CU26" s="318"/>
      <c r="CV26" s="318"/>
      <c r="CW26" s="318"/>
      <c r="CX26" s="318"/>
      <c r="CY26" s="318"/>
      <c r="CZ26" s="318"/>
      <c r="DA26" s="318"/>
      <c r="DB26" s="318"/>
      <c r="DC26" s="318"/>
      <c r="DD26" s="318"/>
      <c r="DE26" s="318"/>
      <c r="DF26" s="318"/>
      <c r="DG26" s="318"/>
      <c r="DH26" s="839"/>
      <c r="DI26" s="318"/>
      <c r="DJ26" s="318"/>
      <c r="DK26" s="318"/>
      <c r="DL26" s="318"/>
      <c r="DM26" s="318"/>
      <c r="DN26" s="318"/>
      <c r="DO26" s="318"/>
      <c r="DP26" s="318"/>
      <c r="DQ26" s="318"/>
      <c r="DR26" s="318"/>
      <c r="DS26" s="318"/>
      <c r="DT26" s="318"/>
      <c r="DU26" s="318"/>
      <c r="DV26" s="318"/>
      <c r="DW26" s="839"/>
      <c r="DX26" s="318"/>
      <c r="DY26" s="318"/>
      <c r="DZ26" s="318"/>
      <c r="EA26" s="318"/>
      <c r="EB26" s="318"/>
      <c r="EC26" s="318"/>
      <c r="ED26" s="318"/>
      <c r="EE26" s="318"/>
      <c r="EF26" s="318"/>
      <c r="EG26" s="318"/>
      <c r="EH26" s="318"/>
      <c r="EI26" s="318"/>
      <c r="EJ26" s="318"/>
      <c r="EK26" s="318"/>
      <c r="EL26" s="318"/>
      <c r="EM26" s="318">
        <f ca="1">'DARF e Declaração de IR'!$AJ$13</f>
        <v>0</v>
      </c>
      <c r="EN26" s="318"/>
      <c r="EO26" s="318"/>
      <c r="EP26" s="318"/>
      <c r="EQ26" s="318"/>
      <c r="ER26" s="318"/>
      <c r="ES26" s="318"/>
      <c r="ET26" s="318"/>
      <c r="EU26" s="318"/>
      <c r="EV26" s="318"/>
      <c r="EW26" s="318"/>
      <c r="EX26" s="318"/>
      <c r="EY26" s="318"/>
      <c r="EZ26" s="318"/>
      <c r="FC26" s="846"/>
    </row>
    <row r="27" spans="2:159" ht="10.5" customHeight="1" x14ac:dyDescent="0.2">
      <c r="B27" s="393"/>
      <c r="C27" s="1000"/>
      <c r="D27" s="999"/>
      <c r="E27" s="414"/>
      <c r="F27" s="847" t="s">
        <v>109</v>
      </c>
      <c r="G27" s="848"/>
      <c r="H27" s="848"/>
      <c r="I27" s="848"/>
      <c r="J27" s="848"/>
      <c r="K27" s="933">
        <f>AS46*$J$37+AW46</f>
        <v>0</v>
      </c>
      <c r="L27" s="933"/>
      <c r="M27" s="934"/>
      <c r="N27" s="414"/>
      <c r="O27" s="398">
        <v>44209</v>
      </c>
      <c r="P27" s="332"/>
      <c r="Q27" s="333"/>
      <c r="R27" s="334"/>
      <c r="S27" s="335"/>
      <c r="T27" s="408">
        <f t="shared" si="0"/>
        <v>0</v>
      </c>
      <c r="U27" s="409" t="str">
        <f t="shared" si="1"/>
        <v/>
      </c>
      <c r="V27" s="335"/>
      <c r="W27" s="410">
        <f t="shared" si="2"/>
        <v>0</v>
      </c>
      <c r="X27" s="410">
        <f t="shared" si="3"/>
        <v>0</v>
      </c>
      <c r="Y27" s="410">
        <f t="shared" si="4"/>
        <v>0</v>
      </c>
      <c r="Z27" s="410">
        <f t="shared" si="5"/>
        <v>0</v>
      </c>
      <c r="AA27" s="411">
        <f t="shared" si="6"/>
        <v>0</v>
      </c>
      <c r="AB27" s="412">
        <f t="shared" si="7"/>
        <v>0</v>
      </c>
      <c r="AC27" s="332"/>
      <c r="AD27" s="333"/>
      <c r="AE27" s="334"/>
      <c r="AF27" s="335"/>
      <c r="AG27" s="408">
        <f t="shared" si="8"/>
        <v>0</v>
      </c>
      <c r="AH27" s="409" t="str">
        <f t="shared" si="9"/>
        <v/>
      </c>
      <c r="AI27" s="335"/>
      <c r="AJ27" s="410">
        <f t="shared" si="10"/>
        <v>0</v>
      </c>
      <c r="AK27" s="410">
        <f t="shared" si="11"/>
        <v>0</v>
      </c>
      <c r="AL27" s="410">
        <f t="shared" si="12"/>
        <v>0</v>
      </c>
      <c r="AM27" s="410">
        <f t="shared" si="13"/>
        <v>0</v>
      </c>
      <c r="AN27" s="411">
        <f t="shared" si="14"/>
        <v>0</v>
      </c>
      <c r="AO27" s="412">
        <f t="shared" si="15"/>
        <v>0</v>
      </c>
      <c r="AP27" s="337"/>
      <c r="AQ27" s="410">
        <f t="shared" si="16"/>
        <v>0</v>
      </c>
      <c r="AR27" s="411">
        <f t="shared" si="17"/>
        <v>0</v>
      </c>
      <c r="AS27" s="413">
        <f t="shared" si="18"/>
        <v>0</v>
      </c>
      <c r="AT27" s="337"/>
      <c r="AU27" s="410">
        <f t="shared" si="19"/>
        <v>0</v>
      </c>
      <c r="AV27" s="411">
        <f t="shared" si="20"/>
        <v>0</v>
      </c>
      <c r="AW27" s="410">
        <f t="shared" si="21"/>
        <v>0</v>
      </c>
      <c r="AX27" s="411">
        <f t="shared" si="22"/>
        <v>0</v>
      </c>
      <c r="AY27" s="412">
        <f t="shared" si="23"/>
        <v>0</v>
      </c>
      <c r="AZ27" s="988"/>
      <c r="BA27" s="989"/>
      <c r="BB27" s="989"/>
      <c r="BC27" s="989"/>
      <c r="BD27" s="989"/>
      <c r="BE27" s="990"/>
      <c r="BF27" s="991"/>
      <c r="BG27" s="992"/>
      <c r="BH27" s="337"/>
      <c r="BI27" s="338"/>
      <c r="BJ27" s="839"/>
      <c r="BK27" s="318"/>
      <c r="BL27" s="318"/>
      <c r="BM27" s="318"/>
      <c r="BN27" s="318"/>
      <c r="BO27" s="318"/>
      <c r="BP27" s="318"/>
      <c r="BQ27" s="318"/>
      <c r="BR27" s="318"/>
      <c r="BS27" s="318"/>
      <c r="BT27" s="839"/>
      <c r="BU27" s="318"/>
      <c r="BV27" s="318"/>
      <c r="BW27" s="318"/>
      <c r="BX27" s="318"/>
      <c r="BY27" s="318"/>
      <c r="BZ27" s="318"/>
      <c r="CA27" s="318"/>
      <c r="CB27" s="318"/>
      <c r="CC27" s="318"/>
      <c r="CD27" s="839"/>
      <c r="CE27" s="318"/>
      <c r="CF27" s="318"/>
      <c r="CG27" s="318"/>
      <c r="CH27" s="318"/>
      <c r="CI27" s="318"/>
      <c r="CJ27" s="318"/>
      <c r="CK27" s="318"/>
      <c r="CL27" s="318"/>
      <c r="CM27" s="318"/>
      <c r="CN27" s="318"/>
      <c r="CO27" s="318"/>
      <c r="CP27" s="318"/>
      <c r="CQ27" s="318"/>
      <c r="CR27" s="318"/>
      <c r="CS27" s="839"/>
      <c r="CT27" s="318"/>
      <c r="CU27" s="318"/>
      <c r="CV27" s="318"/>
      <c r="CW27" s="318"/>
      <c r="CX27" s="318"/>
      <c r="CY27" s="318"/>
      <c r="CZ27" s="318"/>
      <c r="DA27" s="318"/>
      <c r="DB27" s="318"/>
      <c r="DC27" s="318"/>
      <c r="DD27" s="318"/>
      <c r="DE27" s="318"/>
      <c r="DF27" s="318"/>
      <c r="DG27" s="318"/>
      <c r="DH27" s="839"/>
      <c r="DI27" s="318"/>
      <c r="DJ27" s="318"/>
      <c r="DK27" s="318"/>
      <c r="DL27" s="318"/>
      <c r="DM27" s="318"/>
      <c r="DN27" s="318"/>
      <c r="DO27" s="318"/>
      <c r="DP27" s="318"/>
      <c r="DQ27" s="318"/>
      <c r="DR27" s="318"/>
      <c r="DS27" s="318"/>
      <c r="DT27" s="318"/>
      <c r="DU27" s="318"/>
      <c r="DV27" s="318"/>
      <c r="DW27" s="839"/>
      <c r="DX27" s="318"/>
      <c r="DY27" s="318"/>
      <c r="DZ27" s="318"/>
      <c r="EA27" s="318"/>
      <c r="EB27" s="318"/>
      <c r="EC27" s="318"/>
      <c r="ED27" s="318"/>
      <c r="EE27" s="318"/>
      <c r="EF27" s="318"/>
      <c r="EG27" s="318"/>
      <c r="EH27" s="318"/>
      <c r="EI27" s="318"/>
      <c r="EJ27" s="318"/>
      <c r="EK27" s="318"/>
      <c r="EL27" s="318"/>
      <c r="EM27" s="318">
        <f ca="1">'DARF e Declaração de IR'!$AJ$13</f>
        <v>0</v>
      </c>
      <c r="EN27" s="318"/>
      <c r="EO27" s="318"/>
      <c r="EP27" s="318"/>
      <c r="EQ27" s="318"/>
      <c r="ER27" s="318"/>
      <c r="ES27" s="318"/>
      <c r="ET27" s="318"/>
      <c r="EU27" s="318"/>
      <c r="EV27" s="318"/>
      <c r="EW27" s="318"/>
      <c r="EX27" s="318"/>
      <c r="EY27" s="318"/>
      <c r="EZ27" s="318"/>
      <c r="FC27" s="846"/>
    </row>
    <row r="28" spans="2:159" ht="10.5" customHeight="1" x14ac:dyDescent="0.2">
      <c r="B28" s="393"/>
      <c r="C28" s="1000"/>
      <c r="D28" s="999"/>
      <c r="E28" s="414"/>
      <c r="F28" s="847" t="s">
        <v>110</v>
      </c>
      <c r="G28" s="848"/>
      <c r="H28" s="848"/>
      <c r="I28" s="848"/>
      <c r="J28" s="848"/>
      <c r="K28" s="933">
        <f>'DARF e Declaração de IR'!$Q$13</f>
        <v>0</v>
      </c>
      <c r="L28" s="933"/>
      <c r="M28" s="934"/>
      <c r="N28" s="414"/>
      <c r="O28" s="398">
        <v>44210</v>
      </c>
      <c r="P28" s="332"/>
      <c r="Q28" s="333"/>
      <c r="R28" s="334"/>
      <c r="S28" s="335"/>
      <c r="T28" s="408">
        <f t="shared" si="0"/>
        <v>0</v>
      </c>
      <c r="U28" s="409" t="str">
        <f t="shared" si="1"/>
        <v/>
      </c>
      <c r="V28" s="335"/>
      <c r="W28" s="410">
        <f t="shared" si="2"/>
        <v>0</v>
      </c>
      <c r="X28" s="410">
        <f t="shared" si="3"/>
        <v>0</v>
      </c>
      <c r="Y28" s="410">
        <f t="shared" si="4"/>
        <v>0</v>
      </c>
      <c r="Z28" s="410">
        <f t="shared" si="5"/>
        <v>0</v>
      </c>
      <c r="AA28" s="411">
        <f t="shared" si="6"/>
        <v>0</v>
      </c>
      <c r="AB28" s="412">
        <f t="shared" si="7"/>
        <v>0</v>
      </c>
      <c r="AC28" s="332"/>
      <c r="AD28" s="333"/>
      <c r="AE28" s="334"/>
      <c r="AF28" s="335"/>
      <c r="AG28" s="408">
        <f t="shared" si="8"/>
        <v>0</v>
      </c>
      <c r="AH28" s="409" t="str">
        <f t="shared" si="9"/>
        <v/>
      </c>
      <c r="AI28" s="335"/>
      <c r="AJ28" s="410">
        <f t="shared" si="10"/>
        <v>0</v>
      </c>
      <c r="AK28" s="410">
        <f t="shared" si="11"/>
        <v>0</v>
      </c>
      <c r="AL28" s="410">
        <f t="shared" si="12"/>
        <v>0</v>
      </c>
      <c r="AM28" s="410">
        <f t="shared" si="13"/>
        <v>0</v>
      </c>
      <c r="AN28" s="411">
        <f t="shared" si="14"/>
        <v>0</v>
      </c>
      <c r="AO28" s="412">
        <f t="shared" si="15"/>
        <v>0</v>
      </c>
      <c r="AP28" s="337"/>
      <c r="AQ28" s="410">
        <f t="shared" si="16"/>
        <v>0</v>
      </c>
      <c r="AR28" s="411">
        <f t="shared" si="17"/>
        <v>0</v>
      </c>
      <c r="AS28" s="413">
        <f t="shared" si="18"/>
        <v>0</v>
      </c>
      <c r="AT28" s="337"/>
      <c r="AU28" s="410">
        <f t="shared" si="19"/>
        <v>0</v>
      </c>
      <c r="AV28" s="411">
        <f t="shared" si="20"/>
        <v>0</v>
      </c>
      <c r="AW28" s="410">
        <f t="shared" si="21"/>
        <v>0</v>
      </c>
      <c r="AX28" s="411">
        <f t="shared" si="22"/>
        <v>0</v>
      </c>
      <c r="AY28" s="412">
        <f t="shared" si="23"/>
        <v>0</v>
      </c>
      <c r="AZ28" s="988"/>
      <c r="BA28" s="989"/>
      <c r="BB28" s="989"/>
      <c r="BC28" s="989"/>
      <c r="BD28" s="989"/>
      <c r="BE28" s="990"/>
      <c r="BF28" s="991"/>
      <c r="BG28" s="992"/>
      <c r="BH28" s="337"/>
      <c r="BI28" s="338"/>
      <c r="BJ28" s="839"/>
      <c r="BK28" s="318"/>
      <c r="BL28" s="318"/>
      <c r="BM28" s="318"/>
      <c r="BN28" s="318"/>
      <c r="BO28" s="318"/>
      <c r="BP28" s="318"/>
      <c r="BQ28" s="318"/>
      <c r="BR28" s="318"/>
      <c r="BS28" s="318"/>
      <c r="BT28" s="839"/>
      <c r="BU28" s="318"/>
      <c r="BV28" s="318"/>
      <c r="BW28" s="318"/>
      <c r="BX28" s="318"/>
      <c r="BY28" s="318"/>
      <c r="BZ28" s="318"/>
      <c r="CA28" s="318"/>
      <c r="CB28" s="318"/>
      <c r="CC28" s="318"/>
      <c r="CD28" s="839"/>
      <c r="CE28" s="318"/>
      <c r="CF28" s="318"/>
      <c r="CG28" s="318"/>
      <c r="CH28" s="318"/>
      <c r="CI28" s="318"/>
      <c r="CJ28" s="318"/>
      <c r="CK28" s="318"/>
      <c r="CL28" s="318"/>
      <c r="CM28" s="318"/>
      <c r="CN28" s="318"/>
      <c r="CO28" s="318"/>
      <c r="CP28" s="318"/>
      <c r="CQ28" s="318"/>
      <c r="CR28" s="318"/>
      <c r="CS28" s="839"/>
      <c r="CT28" s="318"/>
      <c r="CU28" s="318"/>
      <c r="CV28" s="318"/>
      <c r="CW28" s="318"/>
      <c r="CX28" s="318"/>
      <c r="CY28" s="318"/>
      <c r="CZ28" s="318"/>
      <c r="DA28" s="318"/>
      <c r="DB28" s="318"/>
      <c r="DC28" s="318"/>
      <c r="DD28" s="318"/>
      <c r="DE28" s="318"/>
      <c r="DF28" s="318"/>
      <c r="DG28" s="318"/>
      <c r="DH28" s="839"/>
      <c r="DI28" s="318"/>
      <c r="DJ28" s="318"/>
      <c r="DK28" s="318"/>
      <c r="DL28" s="318"/>
      <c r="DM28" s="318"/>
      <c r="DN28" s="318"/>
      <c r="DO28" s="318"/>
      <c r="DP28" s="318"/>
      <c r="DQ28" s="318"/>
      <c r="DR28" s="318"/>
      <c r="DS28" s="318"/>
      <c r="DT28" s="318"/>
      <c r="DU28" s="318"/>
      <c r="DV28" s="318"/>
      <c r="DW28" s="839"/>
      <c r="DX28" s="318"/>
      <c r="DY28" s="318"/>
      <c r="DZ28" s="318"/>
      <c r="EA28" s="318"/>
      <c r="EB28" s="318"/>
      <c r="EC28" s="318"/>
      <c r="ED28" s="318"/>
      <c r="EE28" s="318"/>
      <c r="EF28" s="318"/>
      <c r="EG28" s="318"/>
      <c r="EH28" s="318"/>
      <c r="EI28" s="318"/>
      <c r="EJ28" s="318"/>
      <c r="EK28" s="318"/>
      <c r="EL28" s="318"/>
      <c r="EM28" s="318">
        <f ca="1">'DARF e Declaração de IR'!$AJ$13</f>
        <v>0</v>
      </c>
      <c r="EN28" s="318"/>
      <c r="EO28" s="318"/>
      <c r="EP28" s="318"/>
      <c r="EQ28" s="318"/>
      <c r="ER28" s="318"/>
      <c r="ES28" s="318"/>
      <c r="ET28" s="318"/>
      <c r="EU28" s="318"/>
      <c r="EV28" s="318"/>
      <c r="EW28" s="318"/>
      <c r="EX28" s="318"/>
      <c r="EY28" s="318"/>
      <c r="EZ28" s="318"/>
      <c r="FC28" s="846"/>
    </row>
    <row r="29" spans="2:159" ht="10.5" customHeight="1" thickBot="1" x14ac:dyDescent="0.25">
      <c r="B29" s="393"/>
      <c r="C29" s="1000"/>
      <c r="D29" s="999"/>
      <c r="E29" s="414"/>
      <c r="F29" s="850" t="s">
        <v>111</v>
      </c>
      <c r="G29" s="851"/>
      <c r="H29" s="851"/>
      <c r="I29" s="851"/>
      <c r="J29" s="851"/>
      <c r="K29" s="935">
        <f>'DARF e Declaração de IR'!$P$13</f>
        <v>0</v>
      </c>
      <c r="L29" s="935"/>
      <c r="M29" s="936"/>
      <c r="N29" s="414"/>
      <c r="O29" s="398">
        <v>44211</v>
      </c>
      <c r="P29" s="332"/>
      <c r="Q29" s="333"/>
      <c r="R29" s="334"/>
      <c r="S29" s="335"/>
      <c r="T29" s="408">
        <f t="shared" si="0"/>
        <v>0</v>
      </c>
      <c r="U29" s="409" t="str">
        <f t="shared" si="1"/>
        <v/>
      </c>
      <c r="V29" s="335"/>
      <c r="W29" s="410">
        <f t="shared" si="2"/>
        <v>0</v>
      </c>
      <c r="X29" s="410">
        <f t="shared" si="3"/>
        <v>0</v>
      </c>
      <c r="Y29" s="410">
        <f t="shared" si="4"/>
        <v>0</v>
      </c>
      <c r="Z29" s="410">
        <f t="shared" si="5"/>
        <v>0</v>
      </c>
      <c r="AA29" s="411">
        <f t="shared" si="6"/>
        <v>0</v>
      </c>
      <c r="AB29" s="412">
        <f t="shared" si="7"/>
        <v>0</v>
      </c>
      <c r="AC29" s="332"/>
      <c r="AD29" s="333"/>
      <c r="AE29" s="334"/>
      <c r="AF29" s="335"/>
      <c r="AG29" s="408">
        <f t="shared" si="8"/>
        <v>0</v>
      </c>
      <c r="AH29" s="409" t="str">
        <f t="shared" si="9"/>
        <v/>
      </c>
      <c r="AI29" s="335"/>
      <c r="AJ29" s="410">
        <f t="shared" si="10"/>
        <v>0</v>
      </c>
      <c r="AK29" s="410">
        <f t="shared" si="11"/>
        <v>0</v>
      </c>
      <c r="AL29" s="410">
        <f t="shared" si="12"/>
        <v>0</v>
      </c>
      <c r="AM29" s="410">
        <f t="shared" si="13"/>
        <v>0</v>
      </c>
      <c r="AN29" s="411">
        <f t="shared" si="14"/>
        <v>0</v>
      </c>
      <c r="AO29" s="412">
        <f t="shared" si="15"/>
        <v>0</v>
      </c>
      <c r="AP29" s="337"/>
      <c r="AQ29" s="410">
        <f t="shared" si="16"/>
        <v>0</v>
      </c>
      <c r="AR29" s="411">
        <f t="shared" si="17"/>
        <v>0</v>
      </c>
      <c r="AS29" s="413">
        <f t="shared" si="18"/>
        <v>0</v>
      </c>
      <c r="AT29" s="337"/>
      <c r="AU29" s="410">
        <f t="shared" si="19"/>
        <v>0</v>
      </c>
      <c r="AV29" s="411">
        <f t="shared" si="20"/>
        <v>0</v>
      </c>
      <c r="AW29" s="410">
        <f t="shared" si="21"/>
        <v>0</v>
      </c>
      <c r="AX29" s="411">
        <f t="shared" si="22"/>
        <v>0</v>
      </c>
      <c r="AY29" s="412">
        <f t="shared" si="23"/>
        <v>0</v>
      </c>
      <c r="AZ29" s="988"/>
      <c r="BA29" s="989"/>
      <c r="BB29" s="989"/>
      <c r="BC29" s="989"/>
      <c r="BD29" s="989"/>
      <c r="BE29" s="990"/>
      <c r="BF29" s="991"/>
      <c r="BG29" s="992"/>
      <c r="BH29" s="337"/>
      <c r="BI29" s="338"/>
      <c r="BJ29" s="839"/>
      <c r="BK29" s="318"/>
      <c r="BL29" s="318"/>
      <c r="BM29" s="318"/>
      <c r="BN29" s="318"/>
      <c r="BO29" s="318"/>
      <c r="BP29" s="318"/>
      <c r="BQ29" s="318"/>
      <c r="BR29" s="318"/>
      <c r="BS29" s="318"/>
      <c r="BT29" s="839"/>
      <c r="BU29" s="318"/>
      <c r="BV29" s="318"/>
      <c r="BW29" s="318"/>
      <c r="BX29" s="318"/>
      <c r="BY29" s="318"/>
      <c r="BZ29" s="318"/>
      <c r="CA29" s="318"/>
      <c r="CB29" s="318"/>
      <c r="CC29" s="318"/>
      <c r="CD29" s="839"/>
      <c r="CE29" s="318"/>
      <c r="CF29" s="318"/>
      <c r="CG29" s="318"/>
      <c r="CH29" s="318"/>
      <c r="CI29" s="318"/>
      <c r="CJ29" s="318"/>
      <c r="CK29" s="318"/>
      <c r="CL29" s="318"/>
      <c r="CM29" s="318"/>
      <c r="CN29" s="318"/>
      <c r="CO29" s="318"/>
      <c r="CP29" s="318"/>
      <c r="CQ29" s="318"/>
      <c r="CR29" s="318"/>
      <c r="CS29" s="839"/>
      <c r="CT29" s="318"/>
      <c r="CU29" s="318"/>
      <c r="CV29" s="318"/>
      <c r="CW29" s="318"/>
      <c r="CX29" s="318"/>
      <c r="CY29" s="318"/>
      <c r="CZ29" s="318"/>
      <c r="DA29" s="318"/>
      <c r="DB29" s="318"/>
      <c r="DC29" s="318"/>
      <c r="DD29" s="318"/>
      <c r="DE29" s="318"/>
      <c r="DF29" s="318"/>
      <c r="DG29" s="318"/>
      <c r="DH29" s="839"/>
      <c r="DI29" s="318"/>
      <c r="DJ29" s="318"/>
      <c r="DK29" s="318"/>
      <c r="DL29" s="318"/>
      <c r="DM29" s="318"/>
      <c r="DN29" s="318"/>
      <c r="DO29" s="318"/>
      <c r="DP29" s="318"/>
      <c r="DQ29" s="318"/>
      <c r="DR29" s="318"/>
      <c r="DS29" s="318"/>
      <c r="DT29" s="318"/>
      <c r="DU29" s="318"/>
      <c r="DV29" s="318"/>
      <c r="DW29" s="839"/>
      <c r="DX29" s="318"/>
      <c r="DY29" s="318"/>
      <c r="DZ29" s="318"/>
      <c r="EA29" s="318"/>
      <c r="EB29" s="318"/>
      <c r="EC29" s="318"/>
      <c r="ED29" s="318"/>
      <c r="EE29" s="318"/>
      <c r="EF29" s="318"/>
      <c r="EG29" s="318"/>
      <c r="EH29" s="318"/>
      <c r="EI29" s="318"/>
      <c r="EJ29" s="318"/>
      <c r="EK29" s="318"/>
      <c r="EL29" s="318"/>
      <c r="EM29" s="318">
        <f ca="1">'DARF e Declaração de IR'!$AJ$13</f>
        <v>0</v>
      </c>
      <c r="EN29" s="318"/>
      <c r="EO29" s="318"/>
      <c r="EP29" s="318"/>
      <c r="EQ29" s="318"/>
      <c r="ER29" s="318"/>
      <c r="ES29" s="318"/>
      <c r="ET29" s="318"/>
      <c r="EU29" s="318"/>
      <c r="EV29" s="318"/>
      <c r="EW29" s="318"/>
      <c r="EX29" s="318"/>
      <c r="EY29" s="318"/>
      <c r="EZ29" s="318"/>
      <c r="FC29" s="846"/>
    </row>
    <row r="30" spans="2:159" ht="10.5" customHeight="1" thickBot="1" x14ac:dyDescent="0.25">
      <c r="B30" s="393"/>
      <c r="C30" s="1000"/>
      <c r="D30" s="999"/>
      <c r="E30" s="414"/>
      <c r="F30" s="416" t="s">
        <v>112</v>
      </c>
      <c r="G30" s="417"/>
      <c r="H30" s="418"/>
      <c r="I30" s="418"/>
      <c r="J30" s="418"/>
      <c r="K30" s="419"/>
      <c r="L30" s="418"/>
      <c r="M30" s="420"/>
      <c r="N30" s="414"/>
      <c r="O30" s="398">
        <v>44212</v>
      </c>
      <c r="P30" s="332"/>
      <c r="Q30" s="333"/>
      <c r="R30" s="334"/>
      <c r="S30" s="335"/>
      <c r="T30" s="408">
        <f t="shared" si="0"/>
        <v>0</v>
      </c>
      <c r="U30" s="409" t="str">
        <f t="shared" si="1"/>
        <v/>
      </c>
      <c r="V30" s="335"/>
      <c r="W30" s="410">
        <f t="shared" si="2"/>
        <v>0</v>
      </c>
      <c r="X30" s="410">
        <f t="shared" si="3"/>
        <v>0</v>
      </c>
      <c r="Y30" s="410">
        <f t="shared" si="4"/>
        <v>0</v>
      </c>
      <c r="Z30" s="410">
        <f t="shared" si="5"/>
        <v>0</v>
      </c>
      <c r="AA30" s="411">
        <f t="shared" si="6"/>
        <v>0</v>
      </c>
      <c r="AB30" s="412">
        <f t="shared" si="7"/>
        <v>0</v>
      </c>
      <c r="AC30" s="332"/>
      <c r="AD30" s="333"/>
      <c r="AE30" s="334"/>
      <c r="AF30" s="335"/>
      <c r="AG30" s="408">
        <f t="shared" si="8"/>
        <v>0</v>
      </c>
      <c r="AH30" s="409" t="str">
        <f t="shared" si="9"/>
        <v/>
      </c>
      <c r="AI30" s="335"/>
      <c r="AJ30" s="410">
        <f t="shared" si="10"/>
        <v>0</v>
      </c>
      <c r="AK30" s="410">
        <f t="shared" si="11"/>
        <v>0</v>
      </c>
      <c r="AL30" s="410">
        <f t="shared" si="12"/>
        <v>0</v>
      </c>
      <c r="AM30" s="410">
        <f t="shared" si="13"/>
        <v>0</v>
      </c>
      <c r="AN30" s="411">
        <f t="shared" si="14"/>
        <v>0</v>
      </c>
      <c r="AO30" s="412">
        <f t="shared" si="15"/>
        <v>0</v>
      </c>
      <c r="AP30" s="337"/>
      <c r="AQ30" s="410">
        <f t="shared" si="16"/>
        <v>0</v>
      </c>
      <c r="AR30" s="411">
        <f t="shared" si="17"/>
        <v>0</v>
      </c>
      <c r="AS30" s="413">
        <f t="shared" si="18"/>
        <v>0</v>
      </c>
      <c r="AT30" s="337"/>
      <c r="AU30" s="410">
        <f t="shared" si="19"/>
        <v>0</v>
      </c>
      <c r="AV30" s="411">
        <f t="shared" si="20"/>
        <v>0</v>
      </c>
      <c r="AW30" s="410">
        <f t="shared" si="21"/>
        <v>0</v>
      </c>
      <c r="AX30" s="411">
        <f t="shared" si="22"/>
        <v>0</v>
      </c>
      <c r="AY30" s="412">
        <f t="shared" si="23"/>
        <v>0</v>
      </c>
      <c r="AZ30" s="988"/>
      <c r="BA30" s="989"/>
      <c r="BB30" s="989"/>
      <c r="BC30" s="989"/>
      <c r="BD30" s="989"/>
      <c r="BE30" s="990"/>
      <c r="BF30" s="991"/>
      <c r="BG30" s="992"/>
      <c r="BH30" s="337"/>
      <c r="BI30" s="338"/>
      <c r="BJ30" s="839"/>
      <c r="BK30" s="318"/>
      <c r="BL30" s="318"/>
      <c r="BM30" s="318"/>
      <c r="BN30" s="318"/>
      <c r="BO30" s="318"/>
      <c r="BP30" s="318"/>
      <c r="BQ30" s="318"/>
      <c r="BR30" s="318"/>
      <c r="BS30" s="318"/>
      <c r="BT30" s="839"/>
      <c r="BU30" s="318"/>
      <c r="BV30" s="318"/>
      <c r="BW30" s="318"/>
      <c r="BX30" s="318"/>
      <c r="BY30" s="318"/>
      <c r="BZ30" s="318"/>
      <c r="CA30" s="318"/>
      <c r="CB30" s="318"/>
      <c r="CC30" s="318"/>
      <c r="CD30" s="839"/>
      <c r="CE30" s="318"/>
      <c r="CF30" s="318"/>
      <c r="CG30" s="318"/>
      <c r="CH30" s="318"/>
      <c r="CI30" s="318"/>
      <c r="CJ30" s="318"/>
      <c r="CK30" s="318"/>
      <c r="CL30" s="318"/>
      <c r="CM30" s="318"/>
      <c r="CN30" s="318"/>
      <c r="CO30" s="318"/>
      <c r="CP30" s="318"/>
      <c r="CQ30" s="318"/>
      <c r="CR30" s="318"/>
      <c r="CS30" s="839"/>
      <c r="CT30" s="318"/>
      <c r="CU30" s="318"/>
      <c r="CV30" s="318"/>
      <c r="CW30" s="318"/>
      <c r="CX30" s="318"/>
      <c r="CY30" s="318"/>
      <c r="CZ30" s="318"/>
      <c r="DA30" s="318"/>
      <c r="DB30" s="318"/>
      <c r="DC30" s="318"/>
      <c r="DD30" s="318"/>
      <c r="DE30" s="318"/>
      <c r="DF30" s="318"/>
      <c r="DG30" s="318"/>
      <c r="DH30" s="839"/>
      <c r="DI30" s="318"/>
      <c r="DJ30" s="318"/>
      <c r="DK30" s="318"/>
      <c r="DL30" s="318"/>
      <c r="DM30" s="318"/>
      <c r="DN30" s="318"/>
      <c r="DO30" s="318"/>
      <c r="DP30" s="318"/>
      <c r="DQ30" s="318"/>
      <c r="DR30" s="318"/>
      <c r="DS30" s="318"/>
      <c r="DT30" s="318"/>
      <c r="DU30" s="318"/>
      <c r="DV30" s="318"/>
      <c r="DW30" s="839"/>
      <c r="DX30" s="318"/>
      <c r="DY30" s="318"/>
      <c r="DZ30" s="318"/>
      <c r="EA30" s="318"/>
      <c r="EB30" s="318"/>
      <c r="EC30" s="318"/>
      <c r="ED30" s="318"/>
      <c r="EE30" s="318"/>
      <c r="EF30" s="318"/>
      <c r="EG30" s="318"/>
      <c r="EH30" s="318"/>
      <c r="EI30" s="318"/>
      <c r="EJ30" s="318"/>
      <c r="EK30" s="318"/>
      <c r="EL30" s="318"/>
      <c r="EM30" s="318">
        <f ca="1">'DARF e Declaração de IR'!$AJ$13</f>
        <v>0</v>
      </c>
      <c r="EN30" s="318"/>
      <c r="EO30" s="318"/>
      <c r="EP30" s="318"/>
      <c r="EQ30" s="318"/>
      <c r="ER30" s="318"/>
      <c r="ES30" s="318"/>
      <c r="ET30" s="318"/>
      <c r="EU30" s="318"/>
      <c r="EV30" s="318"/>
      <c r="EW30" s="318"/>
      <c r="EX30" s="318"/>
      <c r="EY30" s="318"/>
      <c r="EZ30" s="318"/>
      <c r="FC30" s="846"/>
    </row>
    <row r="31" spans="2:159" ht="10.5" customHeight="1" x14ac:dyDescent="0.2">
      <c r="B31" s="393"/>
      <c r="C31" s="1000"/>
      <c r="D31" s="999"/>
      <c r="E31" s="414"/>
      <c r="F31" s="982" t="s">
        <v>112</v>
      </c>
      <c r="G31" s="983"/>
      <c r="H31" s="983"/>
      <c r="I31" s="942"/>
      <c r="J31" s="937" t="s">
        <v>22</v>
      </c>
      <c r="K31" s="937"/>
      <c r="L31" s="937" t="s">
        <v>23</v>
      </c>
      <c r="M31" s="897"/>
      <c r="N31" s="414"/>
      <c r="O31" s="398">
        <v>44213</v>
      </c>
      <c r="P31" s="332"/>
      <c r="Q31" s="333"/>
      <c r="R31" s="334"/>
      <c r="S31" s="335"/>
      <c r="T31" s="408">
        <f t="shared" si="0"/>
        <v>0</v>
      </c>
      <c r="U31" s="409" t="str">
        <f t="shared" si="1"/>
        <v/>
      </c>
      <c r="V31" s="335"/>
      <c r="W31" s="410">
        <f t="shared" si="2"/>
        <v>0</v>
      </c>
      <c r="X31" s="410">
        <f t="shared" si="3"/>
        <v>0</v>
      </c>
      <c r="Y31" s="410">
        <f t="shared" si="4"/>
        <v>0</v>
      </c>
      <c r="Z31" s="410">
        <f t="shared" si="5"/>
        <v>0</v>
      </c>
      <c r="AA31" s="411">
        <f t="shared" si="6"/>
        <v>0</v>
      </c>
      <c r="AB31" s="412">
        <f t="shared" si="7"/>
        <v>0</v>
      </c>
      <c r="AC31" s="332"/>
      <c r="AD31" s="333"/>
      <c r="AE31" s="334"/>
      <c r="AF31" s="335"/>
      <c r="AG31" s="408">
        <f t="shared" si="8"/>
        <v>0</v>
      </c>
      <c r="AH31" s="409" t="str">
        <f t="shared" si="9"/>
        <v/>
      </c>
      <c r="AI31" s="335"/>
      <c r="AJ31" s="410">
        <f t="shared" si="10"/>
        <v>0</v>
      </c>
      <c r="AK31" s="410">
        <f t="shared" si="11"/>
        <v>0</v>
      </c>
      <c r="AL31" s="410">
        <f t="shared" si="12"/>
        <v>0</v>
      </c>
      <c r="AM31" s="410">
        <f t="shared" si="13"/>
        <v>0</v>
      </c>
      <c r="AN31" s="411">
        <f t="shared" si="14"/>
        <v>0</v>
      </c>
      <c r="AO31" s="412">
        <f t="shared" si="15"/>
        <v>0</v>
      </c>
      <c r="AP31" s="337"/>
      <c r="AQ31" s="410">
        <f t="shared" si="16"/>
        <v>0</v>
      </c>
      <c r="AR31" s="411">
        <f t="shared" si="17"/>
        <v>0</v>
      </c>
      <c r="AS31" s="413">
        <f t="shared" si="18"/>
        <v>0</v>
      </c>
      <c r="AT31" s="337"/>
      <c r="AU31" s="410">
        <f t="shared" si="19"/>
        <v>0</v>
      </c>
      <c r="AV31" s="411">
        <f t="shared" si="20"/>
        <v>0</v>
      </c>
      <c r="AW31" s="410">
        <f t="shared" si="21"/>
        <v>0</v>
      </c>
      <c r="AX31" s="411">
        <f t="shared" si="22"/>
        <v>0</v>
      </c>
      <c r="AY31" s="412">
        <f t="shared" si="23"/>
        <v>0</v>
      </c>
      <c r="AZ31" s="988"/>
      <c r="BA31" s="989"/>
      <c r="BB31" s="989"/>
      <c r="BC31" s="989"/>
      <c r="BD31" s="989"/>
      <c r="BE31" s="990"/>
      <c r="BF31" s="991"/>
      <c r="BG31" s="992"/>
      <c r="BH31" s="337"/>
      <c r="BI31" s="338"/>
      <c r="BJ31" s="839"/>
      <c r="BK31" s="318"/>
      <c r="BL31" s="318"/>
      <c r="BM31" s="318"/>
      <c r="BN31" s="318"/>
      <c r="BO31" s="318"/>
      <c r="BP31" s="318"/>
      <c r="BQ31" s="318"/>
      <c r="BR31" s="318"/>
      <c r="BS31" s="318"/>
      <c r="BT31" s="839"/>
      <c r="BU31" s="318"/>
      <c r="BV31" s="318"/>
      <c r="BW31" s="318"/>
      <c r="BX31" s="318"/>
      <c r="BY31" s="318"/>
      <c r="BZ31" s="318"/>
      <c r="CA31" s="318"/>
      <c r="CB31" s="318"/>
      <c r="CC31" s="318"/>
      <c r="CD31" s="839"/>
      <c r="CE31" s="318"/>
      <c r="CF31" s="318"/>
      <c r="CG31" s="318"/>
      <c r="CH31" s="318"/>
      <c r="CI31" s="318"/>
      <c r="CJ31" s="318"/>
      <c r="CK31" s="318"/>
      <c r="CL31" s="318"/>
      <c r="CM31" s="318"/>
      <c r="CN31" s="318"/>
      <c r="CO31" s="318"/>
      <c r="CP31" s="318"/>
      <c r="CQ31" s="318"/>
      <c r="CR31" s="318"/>
      <c r="CS31" s="839"/>
      <c r="CT31" s="318"/>
      <c r="CU31" s="318"/>
      <c r="CV31" s="318"/>
      <c r="CW31" s="318"/>
      <c r="CX31" s="318"/>
      <c r="CY31" s="318"/>
      <c r="CZ31" s="318"/>
      <c r="DA31" s="318"/>
      <c r="DB31" s="318"/>
      <c r="DC31" s="318"/>
      <c r="DD31" s="318"/>
      <c r="DE31" s="318"/>
      <c r="DF31" s="318"/>
      <c r="DG31" s="318"/>
      <c r="DH31" s="839"/>
      <c r="DI31" s="318"/>
      <c r="DJ31" s="318"/>
      <c r="DK31" s="318"/>
      <c r="DL31" s="318"/>
      <c r="DM31" s="318"/>
      <c r="DN31" s="318"/>
      <c r="DO31" s="318"/>
      <c r="DP31" s="318"/>
      <c r="DQ31" s="318"/>
      <c r="DR31" s="318"/>
      <c r="DS31" s="318"/>
      <c r="DT31" s="318"/>
      <c r="DU31" s="318"/>
      <c r="DV31" s="318"/>
      <c r="DW31" s="839"/>
      <c r="DX31" s="318"/>
      <c r="DY31" s="318"/>
      <c r="DZ31" s="318"/>
      <c r="EA31" s="318"/>
      <c r="EB31" s="318"/>
      <c r="EC31" s="318"/>
      <c r="ED31" s="318"/>
      <c r="EE31" s="318"/>
      <c r="EF31" s="318"/>
      <c r="EG31" s="318"/>
      <c r="EH31" s="318"/>
      <c r="EI31" s="318"/>
      <c r="EJ31" s="318"/>
      <c r="EK31" s="318"/>
      <c r="EL31" s="318"/>
      <c r="EM31" s="318">
        <f ca="1">'DARF e Declaração de IR'!$AJ$13</f>
        <v>0</v>
      </c>
      <c r="EN31" s="318"/>
      <c r="EO31" s="318"/>
      <c r="EP31" s="318"/>
      <c r="EQ31" s="318"/>
      <c r="ER31" s="318"/>
      <c r="ES31" s="318"/>
      <c r="ET31" s="318"/>
      <c r="EU31" s="318"/>
      <c r="EV31" s="318"/>
      <c r="EW31" s="318"/>
      <c r="EX31" s="318"/>
      <c r="EY31" s="318"/>
      <c r="EZ31" s="318"/>
      <c r="FC31" s="846"/>
    </row>
    <row r="32" spans="2:159" ht="10.5" customHeight="1" x14ac:dyDescent="0.2">
      <c r="B32" s="393"/>
      <c r="C32" s="1000"/>
      <c r="D32" s="999"/>
      <c r="E32" s="414"/>
      <c r="F32" s="944" t="s">
        <v>114</v>
      </c>
      <c r="G32" s="855"/>
      <c r="H32" s="855"/>
      <c r="I32" s="855"/>
      <c r="J32" s="880">
        <v>0.05</v>
      </c>
      <c r="K32" s="880"/>
      <c r="L32" s="886">
        <v>0.05</v>
      </c>
      <c r="M32" s="887"/>
      <c r="N32" s="414"/>
      <c r="O32" s="398">
        <v>44214</v>
      </c>
      <c r="P32" s="332"/>
      <c r="Q32" s="333"/>
      <c r="R32" s="334"/>
      <c r="S32" s="335"/>
      <c r="T32" s="408">
        <f t="shared" si="0"/>
        <v>0</v>
      </c>
      <c r="U32" s="409" t="str">
        <f t="shared" si="1"/>
        <v/>
      </c>
      <c r="V32" s="335"/>
      <c r="W32" s="410">
        <f t="shared" si="2"/>
        <v>0</v>
      </c>
      <c r="X32" s="410">
        <f t="shared" si="3"/>
        <v>0</v>
      </c>
      <c r="Y32" s="410">
        <f t="shared" si="4"/>
        <v>0</v>
      </c>
      <c r="Z32" s="410">
        <f t="shared" si="5"/>
        <v>0</v>
      </c>
      <c r="AA32" s="411">
        <f t="shared" si="6"/>
        <v>0</v>
      </c>
      <c r="AB32" s="412">
        <f t="shared" si="7"/>
        <v>0</v>
      </c>
      <c r="AC32" s="332"/>
      <c r="AD32" s="333"/>
      <c r="AE32" s="334"/>
      <c r="AF32" s="335"/>
      <c r="AG32" s="408">
        <f t="shared" si="8"/>
        <v>0</v>
      </c>
      <c r="AH32" s="409" t="str">
        <f t="shared" si="9"/>
        <v/>
      </c>
      <c r="AI32" s="335"/>
      <c r="AJ32" s="410">
        <f t="shared" si="10"/>
        <v>0</v>
      </c>
      <c r="AK32" s="410">
        <f t="shared" si="11"/>
        <v>0</v>
      </c>
      <c r="AL32" s="410">
        <f t="shared" si="12"/>
        <v>0</v>
      </c>
      <c r="AM32" s="410">
        <f t="shared" si="13"/>
        <v>0</v>
      </c>
      <c r="AN32" s="411">
        <f t="shared" si="14"/>
        <v>0</v>
      </c>
      <c r="AO32" s="412">
        <f t="shared" si="15"/>
        <v>0</v>
      </c>
      <c r="AP32" s="337"/>
      <c r="AQ32" s="410">
        <f t="shared" si="16"/>
        <v>0</v>
      </c>
      <c r="AR32" s="411">
        <f t="shared" si="17"/>
        <v>0</v>
      </c>
      <c r="AS32" s="413">
        <f t="shared" si="18"/>
        <v>0</v>
      </c>
      <c r="AT32" s="337"/>
      <c r="AU32" s="410">
        <f t="shared" si="19"/>
        <v>0</v>
      </c>
      <c r="AV32" s="411">
        <f t="shared" si="20"/>
        <v>0</v>
      </c>
      <c r="AW32" s="410">
        <f t="shared" si="21"/>
        <v>0</v>
      </c>
      <c r="AX32" s="411">
        <f t="shared" si="22"/>
        <v>0</v>
      </c>
      <c r="AY32" s="412">
        <f t="shared" si="23"/>
        <v>0</v>
      </c>
      <c r="AZ32" s="988"/>
      <c r="BA32" s="989"/>
      <c r="BB32" s="989"/>
      <c r="BC32" s="989"/>
      <c r="BD32" s="989"/>
      <c r="BE32" s="990"/>
      <c r="BF32" s="991"/>
      <c r="BG32" s="992"/>
      <c r="BH32" s="337"/>
      <c r="BI32" s="338"/>
      <c r="BJ32" s="839"/>
      <c r="BK32" s="318"/>
      <c r="BL32" s="318"/>
      <c r="BM32" s="318"/>
      <c r="BN32" s="318"/>
      <c r="BO32" s="318"/>
      <c r="BP32" s="318"/>
      <c r="BQ32" s="318"/>
      <c r="BR32" s="318"/>
      <c r="BS32" s="318"/>
      <c r="BT32" s="839"/>
      <c r="BU32" s="318"/>
      <c r="BV32" s="318"/>
      <c r="BW32" s="318"/>
      <c r="BX32" s="318"/>
      <c r="BY32" s="318"/>
      <c r="BZ32" s="318"/>
      <c r="CA32" s="318"/>
      <c r="CB32" s="318"/>
      <c r="CC32" s="318"/>
      <c r="CD32" s="839"/>
      <c r="CE32" s="318"/>
      <c r="CF32" s="318"/>
      <c r="CG32" s="318"/>
      <c r="CH32" s="318"/>
      <c r="CI32" s="318"/>
      <c r="CJ32" s="318"/>
      <c r="CK32" s="318"/>
      <c r="CL32" s="318"/>
      <c r="CM32" s="318"/>
      <c r="CN32" s="318"/>
      <c r="CO32" s="318"/>
      <c r="CP32" s="318"/>
      <c r="CQ32" s="318"/>
      <c r="CR32" s="318"/>
      <c r="CS32" s="839"/>
      <c r="CT32" s="318"/>
      <c r="CU32" s="318"/>
      <c r="CV32" s="318"/>
      <c r="CW32" s="318"/>
      <c r="CX32" s="318"/>
      <c r="CY32" s="318"/>
      <c r="CZ32" s="318"/>
      <c r="DA32" s="318"/>
      <c r="DB32" s="318"/>
      <c r="DC32" s="318"/>
      <c r="DD32" s="318"/>
      <c r="DE32" s="318"/>
      <c r="DF32" s="318"/>
      <c r="DG32" s="318"/>
      <c r="DH32" s="839"/>
      <c r="DI32" s="318"/>
      <c r="DJ32" s="318"/>
      <c r="DK32" s="318"/>
      <c r="DL32" s="318"/>
      <c r="DM32" s="318"/>
      <c r="DN32" s="318"/>
      <c r="DO32" s="318"/>
      <c r="DP32" s="318"/>
      <c r="DQ32" s="318"/>
      <c r="DR32" s="318"/>
      <c r="DS32" s="318"/>
      <c r="DT32" s="318"/>
      <c r="DU32" s="318"/>
      <c r="DV32" s="318"/>
      <c r="DW32" s="839"/>
      <c r="DX32" s="318"/>
      <c r="DY32" s="318"/>
      <c r="DZ32" s="318"/>
      <c r="EA32" s="318"/>
      <c r="EB32" s="318"/>
      <c r="EC32" s="318"/>
      <c r="ED32" s="318"/>
      <c r="EE32" s="318"/>
      <c r="EF32" s="318"/>
      <c r="EG32" s="318"/>
      <c r="EH32" s="318"/>
      <c r="EI32" s="318"/>
      <c r="EJ32" s="318"/>
      <c r="EK32" s="318"/>
      <c r="EL32" s="318"/>
      <c r="EM32" s="318">
        <f ca="1">'DARF e Declaração de IR'!$AJ$13</f>
        <v>0</v>
      </c>
      <c r="EN32" s="318"/>
      <c r="EO32" s="318"/>
      <c r="EP32" s="318"/>
      <c r="EQ32" s="318"/>
      <c r="ER32" s="318"/>
      <c r="ES32" s="318"/>
      <c r="ET32" s="318"/>
      <c r="EU32" s="318"/>
      <c r="EV32" s="318"/>
      <c r="EW32" s="318"/>
      <c r="EX32" s="318"/>
      <c r="EY32" s="318"/>
      <c r="EZ32" s="318"/>
      <c r="FC32" s="846"/>
    </row>
    <row r="33" spans="2:159" ht="10.5" customHeight="1" x14ac:dyDescent="0.2">
      <c r="B33" s="393"/>
      <c r="C33" s="1000"/>
      <c r="D33" s="999"/>
      <c r="E33" s="414"/>
      <c r="F33" s="944" t="s">
        <v>115</v>
      </c>
      <c r="G33" s="855"/>
      <c r="H33" s="855"/>
      <c r="I33" s="855"/>
      <c r="J33" s="880">
        <v>0.79</v>
      </c>
      <c r="K33" s="880"/>
      <c r="L33" s="880">
        <v>0.6</v>
      </c>
      <c r="M33" s="881"/>
      <c r="N33" s="414"/>
      <c r="O33" s="398">
        <v>44215</v>
      </c>
      <c r="P33" s="332"/>
      <c r="Q33" s="333"/>
      <c r="R33" s="334"/>
      <c r="S33" s="335"/>
      <c r="T33" s="408">
        <f t="shared" si="0"/>
        <v>0</v>
      </c>
      <c r="U33" s="409" t="str">
        <f t="shared" si="1"/>
        <v/>
      </c>
      <c r="V33" s="335"/>
      <c r="W33" s="410">
        <f t="shared" si="2"/>
        <v>0</v>
      </c>
      <c r="X33" s="410">
        <f t="shared" si="3"/>
        <v>0</v>
      </c>
      <c r="Y33" s="410">
        <f t="shared" si="4"/>
        <v>0</v>
      </c>
      <c r="Z33" s="410">
        <f t="shared" si="5"/>
        <v>0</v>
      </c>
      <c r="AA33" s="411">
        <f t="shared" si="6"/>
        <v>0</v>
      </c>
      <c r="AB33" s="412">
        <f t="shared" si="7"/>
        <v>0</v>
      </c>
      <c r="AC33" s="332"/>
      <c r="AD33" s="333"/>
      <c r="AE33" s="334"/>
      <c r="AF33" s="335"/>
      <c r="AG33" s="408">
        <f t="shared" si="8"/>
        <v>0</v>
      </c>
      <c r="AH33" s="409" t="str">
        <f t="shared" si="9"/>
        <v/>
      </c>
      <c r="AI33" s="335"/>
      <c r="AJ33" s="410">
        <f t="shared" si="10"/>
        <v>0</v>
      </c>
      <c r="AK33" s="410">
        <f t="shared" si="11"/>
        <v>0</v>
      </c>
      <c r="AL33" s="410">
        <f t="shared" si="12"/>
        <v>0</v>
      </c>
      <c r="AM33" s="410">
        <f t="shared" si="13"/>
        <v>0</v>
      </c>
      <c r="AN33" s="411">
        <f t="shared" si="14"/>
        <v>0</v>
      </c>
      <c r="AO33" s="412">
        <f t="shared" si="15"/>
        <v>0</v>
      </c>
      <c r="AP33" s="337"/>
      <c r="AQ33" s="410">
        <f t="shared" si="16"/>
        <v>0</v>
      </c>
      <c r="AR33" s="411">
        <f t="shared" si="17"/>
        <v>0</v>
      </c>
      <c r="AS33" s="413">
        <f t="shared" si="18"/>
        <v>0</v>
      </c>
      <c r="AT33" s="337"/>
      <c r="AU33" s="410">
        <f t="shared" si="19"/>
        <v>0</v>
      </c>
      <c r="AV33" s="411">
        <f t="shared" si="20"/>
        <v>0</v>
      </c>
      <c r="AW33" s="410">
        <f t="shared" si="21"/>
        <v>0</v>
      </c>
      <c r="AX33" s="411">
        <f t="shared" si="22"/>
        <v>0</v>
      </c>
      <c r="AY33" s="412">
        <f t="shared" si="23"/>
        <v>0</v>
      </c>
      <c r="AZ33" s="988"/>
      <c r="BA33" s="989"/>
      <c r="BB33" s="989"/>
      <c r="BC33" s="989"/>
      <c r="BD33" s="989"/>
      <c r="BE33" s="990"/>
      <c r="BF33" s="991"/>
      <c r="BG33" s="992"/>
      <c r="BH33" s="337"/>
      <c r="BI33" s="338"/>
      <c r="BJ33" s="839"/>
      <c r="BK33" s="318"/>
      <c r="BL33" s="318"/>
      <c r="BM33" s="318"/>
      <c r="BN33" s="318"/>
      <c r="BO33" s="318"/>
      <c r="BP33" s="318"/>
      <c r="BQ33" s="318"/>
      <c r="BR33" s="318"/>
      <c r="BS33" s="318"/>
      <c r="BT33" s="839"/>
      <c r="BU33" s="318"/>
      <c r="BV33" s="318"/>
      <c r="BW33" s="318"/>
      <c r="BX33" s="318"/>
      <c r="BY33" s="318"/>
      <c r="BZ33" s="318"/>
      <c r="CA33" s="318"/>
      <c r="CB33" s="318"/>
      <c r="CC33" s="318"/>
      <c r="CD33" s="839"/>
      <c r="CE33" s="318"/>
      <c r="CF33" s="318"/>
      <c r="CG33" s="318"/>
      <c r="CH33" s="318"/>
      <c r="CI33" s="318"/>
      <c r="CJ33" s="318"/>
      <c r="CK33" s="318"/>
      <c r="CL33" s="318"/>
      <c r="CM33" s="318"/>
      <c r="CN33" s="318"/>
      <c r="CO33" s="318"/>
      <c r="CP33" s="318"/>
      <c r="CQ33" s="318"/>
      <c r="CR33" s="318"/>
      <c r="CS33" s="839"/>
      <c r="CT33" s="318"/>
      <c r="CU33" s="318"/>
      <c r="CV33" s="318"/>
      <c r="CW33" s="318"/>
      <c r="CX33" s="318"/>
      <c r="CY33" s="318"/>
      <c r="CZ33" s="318"/>
      <c r="DA33" s="318"/>
      <c r="DB33" s="318"/>
      <c r="DC33" s="318"/>
      <c r="DD33" s="318"/>
      <c r="DE33" s="318"/>
      <c r="DF33" s="318"/>
      <c r="DG33" s="318"/>
      <c r="DH33" s="839"/>
      <c r="DI33" s="318"/>
      <c r="DJ33" s="318"/>
      <c r="DK33" s="318"/>
      <c r="DL33" s="318"/>
      <c r="DM33" s="318"/>
      <c r="DN33" s="318"/>
      <c r="DO33" s="318"/>
      <c r="DP33" s="318"/>
      <c r="DQ33" s="318"/>
      <c r="DR33" s="318"/>
      <c r="DS33" s="318"/>
      <c r="DT33" s="318"/>
      <c r="DU33" s="318"/>
      <c r="DV33" s="318"/>
      <c r="DW33" s="839"/>
      <c r="DX33" s="318"/>
      <c r="DY33" s="318"/>
      <c r="DZ33" s="318"/>
      <c r="EA33" s="318"/>
      <c r="EB33" s="318"/>
      <c r="EC33" s="318"/>
      <c r="ED33" s="318"/>
      <c r="EE33" s="318"/>
      <c r="EF33" s="318"/>
      <c r="EG33" s="318"/>
      <c r="EH33" s="318"/>
      <c r="EI33" s="318"/>
      <c r="EJ33" s="318"/>
      <c r="EK33" s="318"/>
      <c r="EL33" s="318"/>
      <c r="EM33" s="318">
        <f ca="1">'DARF e Declaração de IR'!$AJ$13</f>
        <v>0</v>
      </c>
      <c r="EN33" s="318"/>
      <c r="EO33" s="318"/>
      <c r="EP33" s="318"/>
      <c r="EQ33" s="318"/>
      <c r="ER33" s="318"/>
      <c r="ES33" s="318"/>
      <c r="ET33" s="318"/>
      <c r="EU33" s="318"/>
      <c r="EV33" s="318"/>
      <c r="EW33" s="318"/>
      <c r="EX33" s="318"/>
      <c r="EY33" s="318"/>
      <c r="EZ33" s="318"/>
      <c r="FC33" s="846"/>
    </row>
    <row r="34" spans="2:159" ht="10.5" customHeight="1" x14ac:dyDescent="0.2">
      <c r="B34" s="393"/>
      <c r="C34" s="1000"/>
      <c r="D34" s="999"/>
      <c r="E34" s="414"/>
      <c r="F34" s="944" t="s">
        <v>116</v>
      </c>
      <c r="G34" s="855"/>
      <c r="H34" s="855"/>
      <c r="I34" s="855"/>
      <c r="J34" s="880">
        <v>0.43</v>
      </c>
      <c r="K34" s="880"/>
      <c r="L34" s="880">
        <v>0.32</v>
      </c>
      <c r="M34" s="881"/>
      <c r="N34" s="414"/>
      <c r="O34" s="398">
        <v>44216</v>
      </c>
      <c r="P34" s="332"/>
      <c r="Q34" s="333"/>
      <c r="R34" s="334"/>
      <c r="S34" s="335"/>
      <c r="T34" s="408">
        <f t="shared" si="0"/>
        <v>0</v>
      </c>
      <c r="U34" s="409" t="str">
        <f t="shared" si="1"/>
        <v/>
      </c>
      <c r="V34" s="335"/>
      <c r="W34" s="410">
        <f t="shared" si="2"/>
        <v>0</v>
      </c>
      <c r="X34" s="410">
        <f t="shared" si="3"/>
        <v>0</v>
      </c>
      <c r="Y34" s="410">
        <f t="shared" si="4"/>
        <v>0</v>
      </c>
      <c r="Z34" s="410">
        <f t="shared" si="5"/>
        <v>0</v>
      </c>
      <c r="AA34" s="411">
        <f t="shared" si="6"/>
        <v>0</v>
      </c>
      <c r="AB34" s="412">
        <f t="shared" si="7"/>
        <v>0</v>
      </c>
      <c r="AC34" s="332"/>
      <c r="AD34" s="333"/>
      <c r="AE34" s="334"/>
      <c r="AF34" s="335"/>
      <c r="AG34" s="408">
        <f t="shared" si="8"/>
        <v>0</v>
      </c>
      <c r="AH34" s="409" t="str">
        <f t="shared" si="9"/>
        <v/>
      </c>
      <c r="AI34" s="335"/>
      <c r="AJ34" s="410">
        <f t="shared" si="10"/>
        <v>0</v>
      </c>
      <c r="AK34" s="410">
        <f t="shared" si="11"/>
        <v>0</v>
      </c>
      <c r="AL34" s="410">
        <f t="shared" si="12"/>
        <v>0</v>
      </c>
      <c r="AM34" s="410">
        <f t="shared" si="13"/>
        <v>0</v>
      </c>
      <c r="AN34" s="411">
        <f t="shared" si="14"/>
        <v>0</v>
      </c>
      <c r="AO34" s="412">
        <f t="shared" si="15"/>
        <v>0</v>
      </c>
      <c r="AP34" s="337"/>
      <c r="AQ34" s="410">
        <f t="shared" si="16"/>
        <v>0</v>
      </c>
      <c r="AR34" s="411">
        <f t="shared" si="17"/>
        <v>0</v>
      </c>
      <c r="AS34" s="413">
        <f t="shared" si="18"/>
        <v>0</v>
      </c>
      <c r="AT34" s="337"/>
      <c r="AU34" s="410">
        <f t="shared" si="19"/>
        <v>0</v>
      </c>
      <c r="AV34" s="411">
        <f t="shared" si="20"/>
        <v>0</v>
      </c>
      <c r="AW34" s="410">
        <f t="shared" si="21"/>
        <v>0</v>
      </c>
      <c r="AX34" s="411">
        <f t="shared" si="22"/>
        <v>0</v>
      </c>
      <c r="AY34" s="412">
        <f t="shared" si="23"/>
        <v>0</v>
      </c>
      <c r="AZ34" s="988"/>
      <c r="BA34" s="989"/>
      <c r="BB34" s="989"/>
      <c r="BC34" s="989"/>
      <c r="BD34" s="989"/>
      <c r="BE34" s="990"/>
      <c r="BF34" s="991"/>
      <c r="BG34" s="992"/>
      <c r="BH34" s="337"/>
      <c r="BI34" s="338"/>
      <c r="BJ34" s="839"/>
      <c r="BK34" s="318"/>
      <c r="BL34" s="318"/>
      <c r="BM34" s="318"/>
      <c r="BN34" s="318"/>
      <c r="BO34" s="318"/>
      <c r="BP34" s="318"/>
      <c r="BQ34" s="318"/>
      <c r="BR34" s="318"/>
      <c r="BS34" s="318"/>
      <c r="BT34" s="839"/>
      <c r="BU34" s="318"/>
      <c r="BV34" s="318"/>
      <c r="BW34" s="318"/>
      <c r="BX34" s="318"/>
      <c r="BY34" s="318"/>
      <c r="BZ34" s="318"/>
      <c r="CA34" s="318"/>
      <c r="CB34" s="318"/>
      <c r="CC34" s="318"/>
      <c r="CD34" s="839"/>
      <c r="CE34" s="318"/>
      <c r="CF34" s="318"/>
      <c r="CG34" s="318"/>
      <c r="CH34" s="318"/>
      <c r="CI34" s="318"/>
      <c r="CJ34" s="318"/>
      <c r="CK34" s="318"/>
      <c r="CL34" s="318"/>
      <c r="CM34" s="318"/>
      <c r="CN34" s="318"/>
      <c r="CO34" s="318"/>
      <c r="CP34" s="318"/>
      <c r="CQ34" s="318"/>
      <c r="CR34" s="318"/>
      <c r="CS34" s="839"/>
      <c r="CT34" s="318"/>
      <c r="CU34" s="318"/>
      <c r="CV34" s="318"/>
      <c r="CW34" s="318"/>
      <c r="CX34" s="318"/>
      <c r="CY34" s="318"/>
      <c r="CZ34" s="318"/>
      <c r="DA34" s="318"/>
      <c r="DB34" s="318"/>
      <c r="DC34" s="318"/>
      <c r="DD34" s="318"/>
      <c r="DE34" s="318"/>
      <c r="DF34" s="318"/>
      <c r="DG34" s="318"/>
      <c r="DH34" s="839"/>
      <c r="DI34" s="318"/>
      <c r="DJ34" s="318"/>
      <c r="DK34" s="318"/>
      <c r="DL34" s="318"/>
      <c r="DM34" s="318"/>
      <c r="DN34" s="318"/>
      <c r="DO34" s="318"/>
      <c r="DP34" s="318"/>
      <c r="DQ34" s="318"/>
      <c r="DR34" s="318"/>
      <c r="DS34" s="318"/>
      <c r="DT34" s="318"/>
      <c r="DU34" s="318"/>
      <c r="DV34" s="318"/>
      <c r="DW34" s="839"/>
      <c r="DX34" s="318"/>
      <c r="DY34" s="318"/>
      <c r="DZ34" s="318"/>
      <c r="EA34" s="318"/>
      <c r="EB34" s="318"/>
      <c r="EC34" s="318"/>
      <c r="ED34" s="318"/>
      <c r="EE34" s="318"/>
      <c r="EF34" s="318"/>
      <c r="EG34" s="318"/>
      <c r="EH34" s="318"/>
      <c r="EI34" s="318"/>
      <c r="EJ34" s="318"/>
      <c r="EK34" s="318"/>
      <c r="EL34" s="318"/>
      <c r="EM34" s="318">
        <f ca="1">'DARF e Declaração de IR'!$AJ$13</f>
        <v>0</v>
      </c>
      <c r="EN34" s="318"/>
      <c r="EO34" s="318"/>
      <c r="EP34" s="318"/>
      <c r="EQ34" s="318"/>
      <c r="ER34" s="318"/>
      <c r="ES34" s="318"/>
      <c r="ET34" s="318"/>
      <c r="EU34" s="318"/>
      <c r="EV34" s="318"/>
      <c r="EW34" s="318"/>
      <c r="EX34" s="318"/>
      <c r="EY34" s="318"/>
      <c r="EZ34" s="318"/>
      <c r="FC34" s="846"/>
    </row>
    <row r="35" spans="2:159" ht="10.5" customHeight="1" x14ac:dyDescent="0.2">
      <c r="B35" s="393"/>
      <c r="C35" s="1000"/>
      <c r="D35" s="999"/>
      <c r="E35" s="414"/>
      <c r="F35" s="944" t="s">
        <v>95</v>
      </c>
      <c r="G35" s="855"/>
      <c r="H35" s="855"/>
      <c r="I35" s="855"/>
      <c r="J35" s="871">
        <v>0</v>
      </c>
      <c r="K35" s="871"/>
      <c r="L35" s="871">
        <v>0</v>
      </c>
      <c r="M35" s="872"/>
      <c r="N35" s="414"/>
      <c r="O35" s="398">
        <v>44217</v>
      </c>
      <c r="P35" s="332"/>
      <c r="Q35" s="333"/>
      <c r="R35" s="334"/>
      <c r="S35" s="335"/>
      <c r="T35" s="408">
        <f t="shared" si="0"/>
        <v>0</v>
      </c>
      <c r="U35" s="409" t="str">
        <f t="shared" si="1"/>
        <v/>
      </c>
      <c r="V35" s="335"/>
      <c r="W35" s="410">
        <f t="shared" si="2"/>
        <v>0</v>
      </c>
      <c r="X35" s="410">
        <f t="shared" si="3"/>
        <v>0</v>
      </c>
      <c r="Y35" s="410">
        <f t="shared" si="4"/>
        <v>0</v>
      </c>
      <c r="Z35" s="410">
        <f t="shared" si="5"/>
        <v>0</v>
      </c>
      <c r="AA35" s="411">
        <f t="shared" si="6"/>
        <v>0</v>
      </c>
      <c r="AB35" s="412">
        <f t="shared" si="7"/>
        <v>0</v>
      </c>
      <c r="AC35" s="332"/>
      <c r="AD35" s="333"/>
      <c r="AE35" s="334"/>
      <c r="AF35" s="335"/>
      <c r="AG35" s="408">
        <f t="shared" si="8"/>
        <v>0</v>
      </c>
      <c r="AH35" s="409" t="str">
        <f t="shared" si="9"/>
        <v/>
      </c>
      <c r="AI35" s="335"/>
      <c r="AJ35" s="410">
        <f t="shared" si="10"/>
        <v>0</v>
      </c>
      <c r="AK35" s="410">
        <f t="shared" si="11"/>
        <v>0</v>
      </c>
      <c r="AL35" s="410">
        <f t="shared" si="12"/>
        <v>0</v>
      </c>
      <c r="AM35" s="410">
        <f t="shared" si="13"/>
        <v>0</v>
      </c>
      <c r="AN35" s="411">
        <f t="shared" si="14"/>
        <v>0</v>
      </c>
      <c r="AO35" s="412">
        <f t="shared" si="15"/>
        <v>0</v>
      </c>
      <c r="AP35" s="337"/>
      <c r="AQ35" s="410">
        <f t="shared" si="16"/>
        <v>0</v>
      </c>
      <c r="AR35" s="411">
        <f t="shared" si="17"/>
        <v>0</v>
      </c>
      <c r="AS35" s="413">
        <f t="shared" si="18"/>
        <v>0</v>
      </c>
      <c r="AT35" s="337"/>
      <c r="AU35" s="410">
        <f t="shared" si="19"/>
        <v>0</v>
      </c>
      <c r="AV35" s="411">
        <f t="shared" si="20"/>
        <v>0</v>
      </c>
      <c r="AW35" s="410">
        <f t="shared" si="21"/>
        <v>0</v>
      </c>
      <c r="AX35" s="411">
        <f t="shared" si="22"/>
        <v>0</v>
      </c>
      <c r="AY35" s="412">
        <f t="shared" si="23"/>
        <v>0</v>
      </c>
      <c r="AZ35" s="988"/>
      <c r="BA35" s="989"/>
      <c r="BB35" s="989"/>
      <c r="BC35" s="989"/>
      <c r="BD35" s="989"/>
      <c r="BE35" s="990"/>
      <c r="BF35" s="991"/>
      <c r="BG35" s="992"/>
      <c r="BH35" s="337"/>
      <c r="BI35" s="338"/>
      <c r="BJ35" s="839"/>
      <c r="BK35" s="318"/>
      <c r="BL35" s="318"/>
      <c r="BM35" s="318"/>
      <c r="BN35" s="318"/>
      <c r="BO35" s="318"/>
      <c r="BP35" s="318"/>
      <c r="BQ35" s="318"/>
      <c r="BR35" s="318"/>
      <c r="BS35" s="318"/>
      <c r="BT35" s="839"/>
      <c r="BU35" s="318"/>
      <c r="BV35" s="318"/>
      <c r="BW35" s="318"/>
      <c r="BX35" s="318"/>
      <c r="BY35" s="318"/>
      <c r="BZ35" s="318"/>
      <c r="CA35" s="318"/>
      <c r="CB35" s="318"/>
      <c r="CC35" s="318"/>
      <c r="CD35" s="839"/>
      <c r="CE35" s="318"/>
      <c r="CF35" s="318"/>
      <c r="CG35" s="318"/>
      <c r="CH35" s="318"/>
      <c r="CI35" s="318"/>
      <c r="CJ35" s="318"/>
      <c r="CK35" s="318"/>
      <c r="CL35" s="318"/>
      <c r="CM35" s="318"/>
      <c r="CN35" s="318"/>
      <c r="CO35" s="318"/>
      <c r="CP35" s="318"/>
      <c r="CQ35" s="318"/>
      <c r="CR35" s="318"/>
      <c r="CS35" s="839"/>
      <c r="CT35" s="318"/>
      <c r="CU35" s="318"/>
      <c r="CV35" s="318"/>
      <c r="CW35" s="318"/>
      <c r="CX35" s="318"/>
      <c r="CY35" s="318"/>
      <c r="CZ35" s="318"/>
      <c r="DA35" s="318"/>
      <c r="DB35" s="318"/>
      <c r="DC35" s="318"/>
      <c r="DD35" s="318"/>
      <c r="DE35" s="318"/>
      <c r="DF35" s="318"/>
      <c r="DG35" s="318"/>
      <c r="DH35" s="839"/>
      <c r="DI35" s="318"/>
      <c r="DJ35" s="318"/>
      <c r="DK35" s="318"/>
      <c r="DL35" s="318"/>
      <c r="DM35" s="318"/>
      <c r="DN35" s="318"/>
      <c r="DO35" s="318"/>
      <c r="DP35" s="318"/>
      <c r="DQ35" s="318"/>
      <c r="DR35" s="318"/>
      <c r="DS35" s="318"/>
      <c r="DT35" s="318"/>
      <c r="DU35" s="318"/>
      <c r="DV35" s="318"/>
      <c r="DW35" s="839"/>
      <c r="DX35" s="318"/>
      <c r="DY35" s="318"/>
      <c r="DZ35" s="318"/>
      <c r="EA35" s="318"/>
      <c r="EB35" s="318"/>
      <c r="EC35" s="318"/>
      <c r="ED35" s="318"/>
      <c r="EE35" s="318"/>
      <c r="EF35" s="318"/>
      <c r="EG35" s="318"/>
      <c r="EH35" s="318"/>
      <c r="EI35" s="318"/>
      <c r="EJ35" s="318"/>
      <c r="EK35" s="318"/>
      <c r="EL35" s="318"/>
      <c r="EM35" s="318">
        <f ca="1">'DARF e Declaração de IR'!$AJ$13</f>
        <v>0</v>
      </c>
      <c r="EN35" s="318"/>
      <c r="EO35" s="318"/>
      <c r="EP35" s="318"/>
      <c r="EQ35" s="318"/>
      <c r="ER35" s="318"/>
      <c r="ES35" s="318"/>
      <c r="ET35" s="318"/>
      <c r="EU35" s="318"/>
      <c r="EV35" s="318"/>
      <c r="EW35" s="318"/>
      <c r="EX35" s="318"/>
      <c r="EY35" s="318"/>
      <c r="EZ35" s="318"/>
      <c r="FC35" s="846"/>
    </row>
    <row r="36" spans="2:159" ht="10.5" customHeight="1" x14ac:dyDescent="0.2">
      <c r="B36" s="393"/>
      <c r="C36" s="1000"/>
      <c r="D36" s="999"/>
      <c r="E36" s="414"/>
      <c r="F36" s="944" t="s">
        <v>117</v>
      </c>
      <c r="G36" s="855"/>
      <c r="H36" s="855"/>
      <c r="I36" s="855"/>
      <c r="J36" s="871">
        <v>0.01</v>
      </c>
      <c r="K36" s="871"/>
      <c r="L36" s="871"/>
      <c r="M36" s="872"/>
      <c r="N36" s="414"/>
      <c r="O36" s="398">
        <v>44218</v>
      </c>
      <c r="P36" s="332"/>
      <c r="Q36" s="333"/>
      <c r="R36" s="334"/>
      <c r="S36" s="335"/>
      <c r="T36" s="408">
        <f t="shared" si="0"/>
        <v>0</v>
      </c>
      <c r="U36" s="409" t="str">
        <f t="shared" si="1"/>
        <v/>
      </c>
      <c r="V36" s="335"/>
      <c r="W36" s="410">
        <f t="shared" si="2"/>
        <v>0</v>
      </c>
      <c r="X36" s="410">
        <f t="shared" si="3"/>
        <v>0</v>
      </c>
      <c r="Y36" s="410">
        <f t="shared" si="4"/>
        <v>0</v>
      </c>
      <c r="Z36" s="410">
        <f t="shared" si="5"/>
        <v>0</v>
      </c>
      <c r="AA36" s="411">
        <f t="shared" si="6"/>
        <v>0</v>
      </c>
      <c r="AB36" s="412">
        <f t="shared" si="7"/>
        <v>0</v>
      </c>
      <c r="AC36" s="332"/>
      <c r="AD36" s="333"/>
      <c r="AE36" s="334"/>
      <c r="AF36" s="335"/>
      <c r="AG36" s="408">
        <f t="shared" si="8"/>
        <v>0</v>
      </c>
      <c r="AH36" s="409" t="str">
        <f t="shared" si="9"/>
        <v/>
      </c>
      <c r="AI36" s="335"/>
      <c r="AJ36" s="410">
        <f t="shared" si="10"/>
        <v>0</v>
      </c>
      <c r="AK36" s="410">
        <f t="shared" si="11"/>
        <v>0</v>
      </c>
      <c r="AL36" s="410">
        <f t="shared" si="12"/>
        <v>0</v>
      </c>
      <c r="AM36" s="410">
        <f t="shared" si="13"/>
        <v>0</v>
      </c>
      <c r="AN36" s="411">
        <f t="shared" si="14"/>
        <v>0</v>
      </c>
      <c r="AO36" s="412">
        <f t="shared" si="15"/>
        <v>0</v>
      </c>
      <c r="AP36" s="337"/>
      <c r="AQ36" s="410">
        <f t="shared" si="16"/>
        <v>0</v>
      </c>
      <c r="AR36" s="411">
        <f t="shared" si="17"/>
        <v>0</v>
      </c>
      <c r="AS36" s="413">
        <f t="shared" si="18"/>
        <v>0</v>
      </c>
      <c r="AT36" s="337"/>
      <c r="AU36" s="410">
        <f t="shared" si="19"/>
        <v>0</v>
      </c>
      <c r="AV36" s="411">
        <f t="shared" si="20"/>
        <v>0</v>
      </c>
      <c r="AW36" s="410">
        <f t="shared" si="21"/>
        <v>0</v>
      </c>
      <c r="AX36" s="411">
        <f t="shared" si="22"/>
        <v>0</v>
      </c>
      <c r="AY36" s="412">
        <f t="shared" si="23"/>
        <v>0</v>
      </c>
      <c r="AZ36" s="988"/>
      <c r="BA36" s="989"/>
      <c r="BB36" s="989"/>
      <c r="BC36" s="989"/>
      <c r="BD36" s="989"/>
      <c r="BE36" s="990"/>
      <c r="BF36" s="991"/>
      <c r="BG36" s="992"/>
      <c r="BH36" s="337"/>
      <c r="BI36" s="338"/>
      <c r="BJ36" s="839"/>
      <c r="BK36" s="318"/>
      <c r="BL36" s="318"/>
      <c r="BM36" s="318"/>
      <c r="BN36" s="318"/>
      <c r="BO36" s="318"/>
      <c r="BP36" s="318"/>
      <c r="BQ36" s="318"/>
      <c r="BR36" s="318"/>
      <c r="BS36" s="318"/>
      <c r="BT36" s="839"/>
      <c r="BU36" s="318"/>
      <c r="BV36" s="318"/>
      <c r="BW36" s="318"/>
      <c r="BX36" s="318"/>
      <c r="BY36" s="318"/>
      <c r="BZ36" s="318"/>
      <c r="CA36" s="318"/>
      <c r="CB36" s="318"/>
      <c r="CC36" s="318"/>
      <c r="CD36" s="839"/>
      <c r="CE36" s="318"/>
      <c r="CF36" s="318"/>
      <c r="CG36" s="318"/>
      <c r="CH36" s="318"/>
      <c r="CI36" s="318"/>
      <c r="CJ36" s="318"/>
      <c r="CK36" s="318"/>
      <c r="CL36" s="318"/>
      <c r="CM36" s="318"/>
      <c r="CN36" s="318"/>
      <c r="CO36" s="318"/>
      <c r="CP36" s="318"/>
      <c r="CQ36" s="318"/>
      <c r="CR36" s="318"/>
      <c r="CS36" s="839"/>
      <c r="CT36" s="318"/>
      <c r="CU36" s="318"/>
      <c r="CV36" s="318"/>
      <c r="CW36" s="318"/>
      <c r="CX36" s="318"/>
      <c r="CY36" s="318"/>
      <c r="CZ36" s="318"/>
      <c r="DA36" s="318"/>
      <c r="DB36" s="318"/>
      <c r="DC36" s="318"/>
      <c r="DD36" s="318"/>
      <c r="DE36" s="318"/>
      <c r="DF36" s="318"/>
      <c r="DG36" s="318"/>
      <c r="DH36" s="839"/>
      <c r="DI36" s="318"/>
      <c r="DJ36" s="318"/>
      <c r="DK36" s="318"/>
      <c r="DL36" s="318"/>
      <c r="DM36" s="318"/>
      <c r="DN36" s="318"/>
      <c r="DO36" s="318"/>
      <c r="DP36" s="318"/>
      <c r="DQ36" s="318"/>
      <c r="DR36" s="318"/>
      <c r="DS36" s="318"/>
      <c r="DT36" s="318"/>
      <c r="DU36" s="318"/>
      <c r="DV36" s="318"/>
      <c r="DW36" s="839"/>
      <c r="DX36" s="318"/>
      <c r="DY36" s="318"/>
      <c r="DZ36" s="318"/>
      <c r="EA36" s="318"/>
      <c r="EB36" s="318"/>
      <c r="EC36" s="318"/>
      <c r="ED36" s="318"/>
      <c r="EE36" s="318"/>
      <c r="EF36" s="318"/>
      <c r="EG36" s="318"/>
      <c r="EH36" s="318"/>
      <c r="EI36" s="318"/>
      <c r="EJ36" s="318"/>
      <c r="EK36" s="318"/>
      <c r="EL36" s="318"/>
      <c r="EM36" s="318">
        <f ca="1">'DARF e Declaração de IR'!$AJ$13</f>
        <v>0</v>
      </c>
      <c r="EN36" s="318"/>
      <c r="EO36" s="318"/>
      <c r="EP36" s="318"/>
      <c r="EQ36" s="318"/>
      <c r="ER36" s="318"/>
      <c r="ES36" s="318"/>
      <c r="ET36" s="318"/>
      <c r="EU36" s="318"/>
      <c r="EV36" s="318"/>
      <c r="EW36" s="318"/>
      <c r="EX36" s="318"/>
      <c r="EY36" s="318"/>
      <c r="EZ36" s="318"/>
      <c r="FC36" s="846"/>
    </row>
    <row r="37" spans="2:159" ht="10.5" customHeight="1" thickBot="1" x14ac:dyDescent="0.25">
      <c r="B37" s="393"/>
      <c r="C37" s="1000"/>
      <c r="D37" s="999"/>
      <c r="E37" s="414"/>
      <c r="F37" s="954" t="s">
        <v>118</v>
      </c>
      <c r="G37" s="955"/>
      <c r="H37" s="955"/>
      <c r="I37" s="955"/>
      <c r="J37" s="884">
        <v>0.2</v>
      </c>
      <c r="K37" s="884"/>
      <c r="L37" s="884"/>
      <c r="M37" s="885"/>
      <c r="N37" s="414"/>
      <c r="O37" s="398">
        <v>44219</v>
      </c>
      <c r="P37" s="332"/>
      <c r="Q37" s="333"/>
      <c r="R37" s="334"/>
      <c r="S37" s="335"/>
      <c r="T37" s="408">
        <f t="shared" si="0"/>
        <v>0</v>
      </c>
      <c r="U37" s="409" t="str">
        <f t="shared" si="1"/>
        <v/>
      </c>
      <c r="V37" s="335"/>
      <c r="W37" s="410">
        <f t="shared" si="2"/>
        <v>0</v>
      </c>
      <c r="X37" s="410">
        <f t="shared" si="3"/>
        <v>0</v>
      </c>
      <c r="Y37" s="410">
        <f t="shared" si="4"/>
        <v>0</v>
      </c>
      <c r="Z37" s="410">
        <f t="shared" si="5"/>
        <v>0</v>
      </c>
      <c r="AA37" s="411">
        <f t="shared" si="6"/>
        <v>0</v>
      </c>
      <c r="AB37" s="412">
        <f t="shared" si="7"/>
        <v>0</v>
      </c>
      <c r="AC37" s="332"/>
      <c r="AD37" s="333"/>
      <c r="AE37" s="334"/>
      <c r="AF37" s="335"/>
      <c r="AG37" s="408">
        <f t="shared" si="8"/>
        <v>0</v>
      </c>
      <c r="AH37" s="409" t="str">
        <f t="shared" si="9"/>
        <v/>
      </c>
      <c r="AI37" s="335"/>
      <c r="AJ37" s="410">
        <f t="shared" si="10"/>
        <v>0</v>
      </c>
      <c r="AK37" s="410">
        <f t="shared" si="11"/>
        <v>0</v>
      </c>
      <c r="AL37" s="410">
        <f t="shared" si="12"/>
        <v>0</v>
      </c>
      <c r="AM37" s="410">
        <f t="shared" si="13"/>
        <v>0</v>
      </c>
      <c r="AN37" s="411">
        <f t="shared" si="14"/>
        <v>0</v>
      </c>
      <c r="AO37" s="412">
        <f t="shared" si="15"/>
        <v>0</v>
      </c>
      <c r="AP37" s="337"/>
      <c r="AQ37" s="410">
        <f t="shared" si="16"/>
        <v>0</v>
      </c>
      <c r="AR37" s="411">
        <f t="shared" si="17"/>
        <v>0</v>
      </c>
      <c r="AS37" s="413">
        <f t="shared" si="18"/>
        <v>0</v>
      </c>
      <c r="AT37" s="337"/>
      <c r="AU37" s="410">
        <f t="shared" si="19"/>
        <v>0</v>
      </c>
      <c r="AV37" s="411">
        <f t="shared" si="20"/>
        <v>0</v>
      </c>
      <c r="AW37" s="410">
        <f t="shared" si="21"/>
        <v>0</v>
      </c>
      <c r="AX37" s="411">
        <f t="shared" si="22"/>
        <v>0</v>
      </c>
      <c r="AY37" s="412">
        <f t="shared" si="23"/>
        <v>0</v>
      </c>
      <c r="AZ37" s="988"/>
      <c r="BA37" s="989"/>
      <c r="BB37" s="989"/>
      <c r="BC37" s="989"/>
      <c r="BD37" s="989"/>
      <c r="BE37" s="990"/>
      <c r="BF37" s="991"/>
      <c r="BG37" s="992"/>
      <c r="BH37" s="337"/>
      <c r="BI37" s="338"/>
      <c r="BJ37" s="839"/>
      <c r="BK37" s="318"/>
      <c r="BL37" s="318"/>
      <c r="BM37" s="318"/>
      <c r="BN37" s="318"/>
      <c r="BO37" s="318"/>
      <c r="BP37" s="318"/>
      <c r="BQ37" s="318"/>
      <c r="BR37" s="318"/>
      <c r="BS37" s="318"/>
      <c r="BT37" s="839"/>
      <c r="BU37" s="318"/>
      <c r="BV37" s="318"/>
      <c r="BW37" s="318"/>
      <c r="BX37" s="318"/>
      <c r="BY37" s="318"/>
      <c r="BZ37" s="318"/>
      <c r="CA37" s="318"/>
      <c r="CB37" s="318"/>
      <c r="CC37" s="318"/>
      <c r="CD37" s="839"/>
      <c r="CE37" s="318"/>
      <c r="CF37" s="318"/>
      <c r="CG37" s="318"/>
      <c r="CH37" s="318"/>
      <c r="CI37" s="318"/>
      <c r="CJ37" s="318"/>
      <c r="CK37" s="318"/>
      <c r="CL37" s="318"/>
      <c r="CM37" s="318"/>
      <c r="CN37" s="318"/>
      <c r="CO37" s="318"/>
      <c r="CP37" s="318"/>
      <c r="CQ37" s="318"/>
      <c r="CR37" s="318"/>
      <c r="CS37" s="839"/>
      <c r="CT37" s="318"/>
      <c r="CU37" s="318"/>
      <c r="CV37" s="318"/>
      <c r="CW37" s="318"/>
      <c r="CX37" s="318"/>
      <c r="CY37" s="318"/>
      <c r="CZ37" s="318"/>
      <c r="DA37" s="318"/>
      <c r="DB37" s="318"/>
      <c r="DC37" s="318"/>
      <c r="DD37" s="318"/>
      <c r="DE37" s="318"/>
      <c r="DF37" s="318"/>
      <c r="DG37" s="318"/>
      <c r="DH37" s="839"/>
      <c r="DI37" s="318"/>
      <c r="DJ37" s="318"/>
      <c r="DK37" s="318"/>
      <c r="DL37" s="318"/>
      <c r="DM37" s="318"/>
      <c r="DN37" s="318"/>
      <c r="DO37" s="318"/>
      <c r="DP37" s="318"/>
      <c r="DQ37" s="318"/>
      <c r="DR37" s="318"/>
      <c r="DS37" s="318"/>
      <c r="DT37" s="318"/>
      <c r="DU37" s="318"/>
      <c r="DV37" s="318"/>
      <c r="DW37" s="839"/>
      <c r="DX37" s="318"/>
      <c r="DY37" s="318"/>
      <c r="DZ37" s="318"/>
      <c r="EA37" s="318"/>
      <c r="EB37" s="318"/>
      <c r="EC37" s="318"/>
      <c r="ED37" s="318"/>
      <c r="EE37" s="318"/>
      <c r="EF37" s="318"/>
      <c r="EG37" s="318"/>
      <c r="EH37" s="318"/>
      <c r="EI37" s="318"/>
      <c r="EJ37" s="318"/>
      <c r="EK37" s="318"/>
      <c r="EL37" s="318"/>
      <c r="EM37" s="318">
        <f ca="1">'DARF e Declaração de IR'!$AJ$13</f>
        <v>0</v>
      </c>
      <c r="EN37" s="318"/>
      <c r="EO37" s="318"/>
      <c r="EP37" s="318"/>
      <c r="EQ37" s="318"/>
      <c r="ER37" s="318"/>
      <c r="ES37" s="318"/>
      <c r="ET37" s="318"/>
      <c r="EU37" s="318"/>
      <c r="EV37" s="318"/>
      <c r="EW37" s="318"/>
      <c r="EX37" s="318"/>
      <c r="EY37" s="318"/>
      <c r="EZ37" s="318"/>
      <c r="FC37" s="846"/>
    </row>
    <row r="38" spans="2:159" ht="10.5" customHeight="1" thickBot="1" x14ac:dyDescent="0.25">
      <c r="B38" s="393"/>
      <c r="C38" s="1000"/>
      <c r="D38" s="999"/>
      <c r="E38" s="414"/>
      <c r="F38" s="421"/>
      <c r="G38" s="419"/>
      <c r="H38" s="419"/>
      <c r="I38" s="419"/>
      <c r="J38" s="419"/>
      <c r="K38" s="419"/>
      <c r="L38" s="419"/>
      <c r="M38" s="420"/>
      <c r="N38" s="414"/>
      <c r="O38" s="398">
        <v>44220</v>
      </c>
      <c r="P38" s="332"/>
      <c r="Q38" s="333"/>
      <c r="R38" s="334"/>
      <c r="S38" s="335"/>
      <c r="T38" s="408">
        <f t="shared" si="0"/>
        <v>0</v>
      </c>
      <c r="U38" s="409" t="str">
        <f t="shared" si="1"/>
        <v/>
      </c>
      <c r="V38" s="335"/>
      <c r="W38" s="410">
        <f t="shared" si="2"/>
        <v>0</v>
      </c>
      <c r="X38" s="410">
        <f t="shared" si="3"/>
        <v>0</v>
      </c>
      <c r="Y38" s="410">
        <f t="shared" si="4"/>
        <v>0</v>
      </c>
      <c r="Z38" s="410">
        <f t="shared" si="5"/>
        <v>0</v>
      </c>
      <c r="AA38" s="411">
        <f t="shared" si="6"/>
        <v>0</v>
      </c>
      <c r="AB38" s="412">
        <f t="shared" si="7"/>
        <v>0</v>
      </c>
      <c r="AC38" s="332"/>
      <c r="AD38" s="333"/>
      <c r="AE38" s="334"/>
      <c r="AF38" s="335"/>
      <c r="AG38" s="408">
        <f t="shared" si="8"/>
        <v>0</v>
      </c>
      <c r="AH38" s="409" t="str">
        <f t="shared" si="9"/>
        <v/>
      </c>
      <c r="AI38" s="335"/>
      <c r="AJ38" s="410">
        <f t="shared" si="10"/>
        <v>0</v>
      </c>
      <c r="AK38" s="410">
        <f t="shared" si="11"/>
        <v>0</v>
      </c>
      <c r="AL38" s="410">
        <f t="shared" si="12"/>
        <v>0</v>
      </c>
      <c r="AM38" s="410">
        <f t="shared" si="13"/>
        <v>0</v>
      </c>
      <c r="AN38" s="411">
        <f t="shared" si="14"/>
        <v>0</v>
      </c>
      <c r="AO38" s="412">
        <f t="shared" si="15"/>
        <v>0</v>
      </c>
      <c r="AP38" s="337"/>
      <c r="AQ38" s="410">
        <f t="shared" si="16"/>
        <v>0</v>
      </c>
      <c r="AR38" s="411">
        <f t="shared" si="17"/>
        <v>0</v>
      </c>
      <c r="AS38" s="413">
        <f t="shared" si="18"/>
        <v>0</v>
      </c>
      <c r="AT38" s="337"/>
      <c r="AU38" s="410">
        <f t="shared" si="19"/>
        <v>0</v>
      </c>
      <c r="AV38" s="411">
        <f t="shared" si="20"/>
        <v>0</v>
      </c>
      <c r="AW38" s="410">
        <f t="shared" si="21"/>
        <v>0</v>
      </c>
      <c r="AX38" s="411">
        <f t="shared" si="22"/>
        <v>0</v>
      </c>
      <c r="AY38" s="412">
        <f t="shared" si="23"/>
        <v>0</v>
      </c>
      <c r="AZ38" s="988"/>
      <c r="BA38" s="989"/>
      <c r="BB38" s="989"/>
      <c r="BC38" s="989"/>
      <c r="BD38" s="989"/>
      <c r="BE38" s="990"/>
      <c r="BF38" s="991"/>
      <c r="BG38" s="992"/>
      <c r="BH38" s="337"/>
      <c r="BI38" s="338"/>
      <c r="BJ38" s="839"/>
      <c r="BK38" s="318"/>
      <c r="BL38" s="318"/>
      <c r="BM38" s="318"/>
      <c r="BN38" s="318"/>
      <c r="BO38" s="318"/>
      <c r="BP38" s="318"/>
      <c r="BQ38" s="318"/>
      <c r="BR38" s="318"/>
      <c r="BS38" s="318"/>
      <c r="BT38" s="839"/>
      <c r="BU38" s="318"/>
      <c r="BV38" s="318"/>
      <c r="BW38" s="318"/>
      <c r="BX38" s="318"/>
      <c r="BY38" s="318"/>
      <c r="BZ38" s="318"/>
      <c r="CA38" s="318"/>
      <c r="CB38" s="318"/>
      <c r="CC38" s="318"/>
      <c r="CD38" s="839"/>
      <c r="CE38" s="318"/>
      <c r="CF38" s="318"/>
      <c r="CG38" s="318"/>
      <c r="CH38" s="318"/>
      <c r="CI38" s="318"/>
      <c r="CJ38" s="318"/>
      <c r="CK38" s="318"/>
      <c r="CL38" s="318"/>
      <c r="CM38" s="318"/>
      <c r="CN38" s="318"/>
      <c r="CO38" s="318"/>
      <c r="CP38" s="318"/>
      <c r="CQ38" s="318"/>
      <c r="CR38" s="318"/>
      <c r="CS38" s="839"/>
      <c r="CT38" s="318"/>
      <c r="CU38" s="318"/>
      <c r="CV38" s="318"/>
      <c r="CW38" s="318"/>
      <c r="CX38" s="318"/>
      <c r="CY38" s="318"/>
      <c r="CZ38" s="318"/>
      <c r="DA38" s="318"/>
      <c r="DB38" s="318"/>
      <c r="DC38" s="318"/>
      <c r="DD38" s="318"/>
      <c r="DE38" s="318"/>
      <c r="DF38" s="318"/>
      <c r="DG38" s="318"/>
      <c r="DH38" s="839"/>
      <c r="DI38" s="318"/>
      <c r="DJ38" s="318"/>
      <c r="DK38" s="318"/>
      <c r="DL38" s="318"/>
      <c r="DM38" s="318"/>
      <c r="DN38" s="318"/>
      <c r="DO38" s="318"/>
      <c r="DP38" s="318"/>
      <c r="DQ38" s="318"/>
      <c r="DR38" s="318"/>
      <c r="DS38" s="318"/>
      <c r="DT38" s="318"/>
      <c r="DU38" s="318"/>
      <c r="DV38" s="318"/>
      <c r="DW38" s="839"/>
      <c r="DX38" s="318"/>
      <c r="DY38" s="318"/>
      <c r="DZ38" s="318"/>
      <c r="EA38" s="318"/>
      <c r="EB38" s="318"/>
      <c r="EC38" s="318"/>
      <c r="ED38" s="318"/>
      <c r="EE38" s="318"/>
      <c r="EF38" s="318"/>
      <c r="EG38" s="318"/>
      <c r="EH38" s="318"/>
      <c r="EI38" s="318"/>
      <c r="EJ38" s="318"/>
      <c r="EK38" s="318"/>
      <c r="EL38" s="318"/>
      <c r="EM38" s="318">
        <f ca="1">'DARF e Declaração de IR'!$AJ$13</f>
        <v>0</v>
      </c>
      <c r="EN38" s="318"/>
      <c r="EO38" s="318"/>
      <c r="EP38" s="318"/>
      <c r="EQ38" s="318"/>
      <c r="ER38" s="318"/>
      <c r="ES38" s="318"/>
      <c r="ET38" s="318"/>
      <c r="EU38" s="318"/>
      <c r="EV38" s="318"/>
      <c r="EW38" s="318"/>
      <c r="EX38" s="318"/>
      <c r="EY38" s="318"/>
      <c r="EZ38" s="318"/>
      <c r="FC38" s="846"/>
    </row>
    <row r="39" spans="2:159" ht="10.5" customHeight="1" x14ac:dyDescent="0.2">
      <c r="B39" s="393"/>
      <c r="C39" s="1000"/>
      <c r="D39" s="999"/>
      <c r="E39" s="414"/>
      <c r="F39" s="942" t="s">
        <v>209</v>
      </c>
      <c r="G39" s="943"/>
      <c r="H39" s="943"/>
      <c r="I39" s="943"/>
      <c r="J39" s="937" t="s">
        <v>22</v>
      </c>
      <c r="K39" s="937"/>
      <c r="L39" s="937" t="s">
        <v>23</v>
      </c>
      <c r="M39" s="897"/>
      <c r="N39" s="414"/>
      <c r="O39" s="398">
        <v>44221</v>
      </c>
      <c r="P39" s="332"/>
      <c r="Q39" s="333"/>
      <c r="R39" s="334"/>
      <c r="S39" s="335"/>
      <c r="T39" s="408">
        <f t="shared" si="0"/>
        <v>0</v>
      </c>
      <c r="U39" s="409" t="str">
        <f t="shared" si="1"/>
        <v/>
      </c>
      <c r="V39" s="335"/>
      <c r="W39" s="410">
        <f t="shared" si="2"/>
        <v>0</v>
      </c>
      <c r="X39" s="410">
        <f t="shared" si="3"/>
        <v>0</v>
      </c>
      <c r="Y39" s="410">
        <f t="shared" si="4"/>
        <v>0</v>
      </c>
      <c r="Z39" s="410">
        <f t="shared" si="5"/>
        <v>0</v>
      </c>
      <c r="AA39" s="411">
        <f t="shared" si="6"/>
        <v>0</v>
      </c>
      <c r="AB39" s="412">
        <f t="shared" si="7"/>
        <v>0</v>
      </c>
      <c r="AC39" s="332"/>
      <c r="AD39" s="333"/>
      <c r="AE39" s="334"/>
      <c r="AF39" s="335"/>
      <c r="AG39" s="408">
        <f t="shared" si="8"/>
        <v>0</v>
      </c>
      <c r="AH39" s="409" t="str">
        <f t="shared" si="9"/>
        <v/>
      </c>
      <c r="AI39" s="335"/>
      <c r="AJ39" s="410">
        <f t="shared" si="10"/>
        <v>0</v>
      </c>
      <c r="AK39" s="410">
        <f t="shared" si="11"/>
        <v>0</v>
      </c>
      <c r="AL39" s="410">
        <f t="shared" si="12"/>
        <v>0</v>
      </c>
      <c r="AM39" s="410">
        <f t="shared" si="13"/>
        <v>0</v>
      </c>
      <c r="AN39" s="411">
        <f t="shared" si="14"/>
        <v>0</v>
      </c>
      <c r="AO39" s="412">
        <f t="shared" si="15"/>
        <v>0</v>
      </c>
      <c r="AP39" s="337"/>
      <c r="AQ39" s="410">
        <f t="shared" si="16"/>
        <v>0</v>
      </c>
      <c r="AR39" s="411">
        <f t="shared" si="17"/>
        <v>0</v>
      </c>
      <c r="AS39" s="413">
        <f t="shared" si="18"/>
        <v>0</v>
      </c>
      <c r="AT39" s="337"/>
      <c r="AU39" s="410">
        <f t="shared" si="19"/>
        <v>0</v>
      </c>
      <c r="AV39" s="411">
        <f t="shared" si="20"/>
        <v>0</v>
      </c>
      <c r="AW39" s="410">
        <f t="shared" si="21"/>
        <v>0</v>
      </c>
      <c r="AX39" s="411">
        <f t="shared" si="22"/>
        <v>0</v>
      </c>
      <c r="AY39" s="412">
        <f t="shared" si="23"/>
        <v>0</v>
      </c>
      <c r="AZ39" s="988"/>
      <c r="BA39" s="989"/>
      <c r="BB39" s="989"/>
      <c r="BC39" s="989"/>
      <c r="BD39" s="989"/>
      <c r="BE39" s="990"/>
      <c r="BF39" s="991"/>
      <c r="BG39" s="992"/>
      <c r="BH39" s="337"/>
      <c r="BI39" s="338"/>
      <c r="BJ39" s="839"/>
      <c r="BK39" s="318"/>
      <c r="BL39" s="318"/>
      <c r="BM39" s="318"/>
      <c r="BN39" s="318"/>
      <c r="BO39" s="318"/>
      <c r="BP39" s="318"/>
      <c r="BQ39" s="318"/>
      <c r="BR39" s="318"/>
      <c r="BS39" s="318"/>
      <c r="BT39" s="839"/>
      <c r="BU39" s="318"/>
      <c r="BV39" s="318"/>
      <c r="BW39" s="318"/>
      <c r="BX39" s="318"/>
      <c r="BY39" s="318"/>
      <c r="BZ39" s="318"/>
      <c r="CA39" s="318"/>
      <c r="CB39" s="318"/>
      <c r="CC39" s="318"/>
      <c r="CD39" s="839"/>
      <c r="CE39" s="318"/>
      <c r="CF39" s="318"/>
      <c r="CG39" s="318"/>
      <c r="CH39" s="318"/>
      <c r="CI39" s="318"/>
      <c r="CJ39" s="318"/>
      <c r="CK39" s="318"/>
      <c r="CL39" s="318"/>
      <c r="CM39" s="318"/>
      <c r="CN39" s="318"/>
      <c r="CO39" s="318"/>
      <c r="CP39" s="318"/>
      <c r="CQ39" s="318"/>
      <c r="CR39" s="318"/>
      <c r="CS39" s="839"/>
      <c r="CT39" s="318"/>
      <c r="CU39" s="318"/>
      <c r="CV39" s="318"/>
      <c r="CW39" s="318"/>
      <c r="CX39" s="318"/>
      <c r="CY39" s="318"/>
      <c r="CZ39" s="318"/>
      <c r="DA39" s="318"/>
      <c r="DB39" s="318"/>
      <c r="DC39" s="318"/>
      <c r="DD39" s="318"/>
      <c r="DE39" s="318"/>
      <c r="DF39" s="318"/>
      <c r="DG39" s="318"/>
      <c r="DH39" s="839"/>
      <c r="DI39" s="318"/>
      <c r="DJ39" s="318"/>
      <c r="DK39" s="318"/>
      <c r="DL39" s="318"/>
      <c r="DM39" s="318"/>
      <c r="DN39" s="318"/>
      <c r="DO39" s="318"/>
      <c r="DP39" s="318"/>
      <c r="DQ39" s="318"/>
      <c r="DR39" s="318"/>
      <c r="DS39" s="318"/>
      <c r="DT39" s="318"/>
      <c r="DU39" s="318"/>
      <c r="DV39" s="318"/>
      <c r="DW39" s="839"/>
      <c r="DX39" s="318"/>
      <c r="DY39" s="318"/>
      <c r="DZ39" s="318"/>
      <c r="EA39" s="318"/>
      <c r="EB39" s="318"/>
      <c r="EC39" s="318"/>
      <c r="ED39" s="318"/>
      <c r="EE39" s="318"/>
      <c r="EF39" s="318"/>
      <c r="EG39" s="318"/>
      <c r="EH39" s="318"/>
      <c r="EI39" s="318"/>
      <c r="EJ39" s="318"/>
      <c r="EK39" s="318"/>
      <c r="EL39" s="318"/>
      <c r="EM39" s="318">
        <f ca="1">'DARF e Declaração de IR'!$AJ$13</f>
        <v>0</v>
      </c>
      <c r="EN39" s="318"/>
      <c r="EO39" s="318"/>
      <c r="EP39" s="318"/>
      <c r="EQ39" s="318"/>
      <c r="ER39" s="318"/>
      <c r="ES39" s="318"/>
      <c r="ET39" s="318"/>
      <c r="EU39" s="318"/>
      <c r="EV39" s="318"/>
      <c r="EW39" s="318"/>
      <c r="EX39" s="318"/>
      <c r="EY39" s="318"/>
      <c r="EZ39" s="318"/>
      <c r="FC39" s="846"/>
    </row>
    <row r="40" spans="2:159" ht="10.5" customHeight="1" x14ac:dyDescent="0.2">
      <c r="B40" s="393"/>
      <c r="C40" s="1000"/>
      <c r="D40" s="999"/>
      <c r="E40" s="414"/>
      <c r="F40" s="944" t="s">
        <v>119</v>
      </c>
      <c r="G40" s="855"/>
      <c r="H40" s="855"/>
      <c r="I40" s="855"/>
      <c r="J40" s="938">
        <f>T46</f>
        <v>0</v>
      </c>
      <c r="K40" s="938"/>
      <c r="L40" s="882">
        <f>AG46</f>
        <v>0</v>
      </c>
      <c r="M40" s="1019"/>
      <c r="N40" s="414"/>
      <c r="O40" s="398">
        <v>44222</v>
      </c>
      <c r="P40" s="332"/>
      <c r="Q40" s="333"/>
      <c r="R40" s="334"/>
      <c r="S40" s="335"/>
      <c r="T40" s="408">
        <f t="shared" si="0"/>
        <v>0</v>
      </c>
      <c r="U40" s="409" t="str">
        <f t="shared" si="1"/>
        <v/>
      </c>
      <c r="V40" s="335"/>
      <c r="W40" s="410">
        <f t="shared" si="2"/>
        <v>0</v>
      </c>
      <c r="X40" s="410">
        <f t="shared" si="3"/>
        <v>0</v>
      </c>
      <c r="Y40" s="410">
        <f t="shared" si="4"/>
        <v>0</v>
      </c>
      <c r="Z40" s="410">
        <f t="shared" si="5"/>
        <v>0</v>
      </c>
      <c r="AA40" s="411">
        <f t="shared" si="6"/>
        <v>0</v>
      </c>
      <c r="AB40" s="412">
        <f t="shared" si="7"/>
        <v>0</v>
      </c>
      <c r="AC40" s="332"/>
      <c r="AD40" s="333"/>
      <c r="AE40" s="334"/>
      <c r="AF40" s="335"/>
      <c r="AG40" s="408">
        <f t="shared" si="8"/>
        <v>0</v>
      </c>
      <c r="AH40" s="409" t="str">
        <f t="shared" si="9"/>
        <v/>
      </c>
      <c r="AI40" s="335"/>
      <c r="AJ40" s="410">
        <f t="shared" si="10"/>
        <v>0</v>
      </c>
      <c r="AK40" s="410">
        <f t="shared" si="11"/>
        <v>0</v>
      </c>
      <c r="AL40" s="410">
        <f t="shared" si="12"/>
        <v>0</v>
      </c>
      <c r="AM40" s="410">
        <f t="shared" si="13"/>
        <v>0</v>
      </c>
      <c r="AN40" s="411">
        <f t="shared" si="14"/>
        <v>0</v>
      </c>
      <c r="AO40" s="412">
        <f t="shared" si="15"/>
        <v>0</v>
      </c>
      <c r="AP40" s="337"/>
      <c r="AQ40" s="410">
        <f t="shared" si="16"/>
        <v>0</v>
      </c>
      <c r="AR40" s="411">
        <f t="shared" si="17"/>
        <v>0</v>
      </c>
      <c r="AS40" s="413">
        <f t="shared" si="18"/>
        <v>0</v>
      </c>
      <c r="AT40" s="337"/>
      <c r="AU40" s="410">
        <f t="shared" si="19"/>
        <v>0</v>
      </c>
      <c r="AV40" s="411">
        <f t="shared" si="20"/>
        <v>0</v>
      </c>
      <c r="AW40" s="410">
        <f t="shared" si="21"/>
        <v>0</v>
      </c>
      <c r="AX40" s="411">
        <f t="shared" si="22"/>
        <v>0</v>
      </c>
      <c r="AY40" s="412">
        <f t="shared" si="23"/>
        <v>0</v>
      </c>
      <c r="AZ40" s="988"/>
      <c r="BA40" s="989"/>
      <c r="BB40" s="989"/>
      <c r="BC40" s="989"/>
      <c r="BD40" s="989"/>
      <c r="BE40" s="990"/>
      <c r="BF40" s="991"/>
      <c r="BG40" s="992"/>
      <c r="BH40" s="337"/>
      <c r="BI40" s="338"/>
      <c r="BJ40" s="839"/>
      <c r="BK40" s="318"/>
      <c r="BL40" s="318"/>
      <c r="BM40" s="318"/>
      <c r="BN40" s="318"/>
      <c r="BO40" s="318"/>
      <c r="BP40" s="318"/>
      <c r="BQ40" s="318"/>
      <c r="BR40" s="318"/>
      <c r="BS40" s="318"/>
      <c r="BT40" s="839"/>
      <c r="BU40" s="318"/>
      <c r="BV40" s="318"/>
      <c r="BW40" s="318"/>
      <c r="BX40" s="318"/>
      <c r="BY40" s="318"/>
      <c r="BZ40" s="318"/>
      <c r="CA40" s="318"/>
      <c r="CB40" s="318"/>
      <c r="CC40" s="318"/>
      <c r="CD40" s="839"/>
      <c r="CE40" s="318"/>
      <c r="CF40" s="318"/>
      <c r="CG40" s="318"/>
      <c r="CH40" s="318"/>
      <c r="CI40" s="318"/>
      <c r="CJ40" s="318"/>
      <c r="CK40" s="318"/>
      <c r="CL40" s="318"/>
      <c r="CM40" s="318"/>
      <c r="CN40" s="318"/>
      <c r="CO40" s="318"/>
      <c r="CP40" s="318"/>
      <c r="CQ40" s="318"/>
      <c r="CR40" s="318"/>
      <c r="CS40" s="839"/>
      <c r="CT40" s="318"/>
      <c r="CU40" s="318"/>
      <c r="CV40" s="318"/>
      <c r="CW40" s="318"/>
      <c r="CX40" s="318"/>
      <c r="CY40" s="318"/>
      <c r="CZ40" s="318"/>
      <c r="DA40" s="318"/>
      <c r="DB40" s="318"/>
      <c r="DC40" s="318"/>
      <c r="DD40" s="318"/>
      <c r="DE40" s="318"/>
      <c r="DF40" s="318"/>
      <c r="DG40" s="318"/>
      <c r="DH40" s="839"/>
      <c r="DI40" s="318"/>
      <c r="DJ40" s="318"/>
      <c r="DK40" s="318"/>
      <c r="DL40" s="318"/>
      <c r="DM40" s="318"/>
      <c r="DN40" s="318"/>
      <c r="DO40" s="318"/>
      <c r="DP40" s="318"/>
      <c r="DQ40" s="318"/>
      <c r="DR40" s="318"/>
      <c r="DS40" s="318"/>
      <c r="DT40" s="318"/>
      <c r="DU40" s="318"/>
      <c r="DV40" s="318"/>
      <c r="DW40" s="839"/>
      <c r="DX40" s="318"/>
      <c r="DY40" s="318"/>
      <c r="DZ40" s="318"/>
      <c r="EA40" s="318"/>
      <c r="EB40" s="318"/>
      <c r="EC40" s="318"/>
      <c r="ED40" s="318"/>
      <c r="EE40" s="318"/>
      <c r="EF40" s="318"/>
      <c r="EG40" s="318"/>
      <c r="EH40" s="318"/>
      <c r="EI40" s="318"/>
      <c r="EJ40" s="318"/>
      <c r="EK40" s="318"/>
      <c r="EL40" s="318"/>
      <c r="EM40" s="318">
        <f ca="1">'DARF e Declaração de IR'!$AJ$13</f>
        <v>0</v>
      </c>
      <c r="EN40" s="318"/>
      <c r="EO40" s="318"/>
      <c r="EP40" s="318"/>
      <c r="EQ40" s="318"/>
      <c r="ER40" s="318"/>
      <c r="ES40" s="318"/>
      <c r="ET40" s="318"/>
      <c r="EU40" s="318"/>
      <c r="EV40" s="318"/>
      <c r="EW40" s="318"/>
      <c r="EX40" s="318"/>
      <c r="EY40" s="318"/>
      <c r="EZ40" s="318"/>
      <c r="FC40" s="846"/>
    </row>
    <row r="41" spans="2:159" ht="10.5" customHeight="1" x14ac:dyDescent="0.2">
      <c r="B41" s="393"/>
      <c r="C41" s="1000"/>
      <c r="D41" s="999"/>
      <c r="E41" s="414"/>
      <c r="F41" s="945" t="s">
        <v>203</v>
      </c>
      <c r="G41" s="878"/>
      <c r="H41" s="878"/>
      <c r="I41" s="878"/>
      <c r="J41" s="939">
        <f>Q46</f>
        <v>0</v>
      </c>
      <c r="K41" s="939"/>
      <c r="L41" s="883">
        <f>AD46</f>
        <v>0</v>
      </c>
      <c r="M41" s="1029"/>
      <c r="N41" s="414"/>
      <c r="O41" s="398">
        <v>44223</v>
      </c>
      <c r="P41" s="332"/>
      <c r="Q41" s="333"/>
      <c r="R41" s="334"/>
      <c r="S41" s="335"/>
      <c r="T41" s="408">
        <f t="shared" si="0"/>
        <v>0</v>
      </c>
      <c r="U41" s="409" t="str">
        <f t="shared" si="1"/>
        <v/>
      </c>
      <c r="V41" s="335"/>
      <c r="W41" s="410">
        <f t="shared" si="2"/>
        <v>0</v>
      </c>
      <c r="X41" s="410">
        <f t="shared" si="3"/>
        <v>0</v>
      </c>
      <c r="Y41" s="410">
        <f t="shared" si="4"/>
        <v>0</v>
      </c>
      <c r="Z41" s="410">
        <f t="shared" si="5"/>
        <v>0</v>
      </c>
      <c r="AA41" s="411">
        <f t="shared" si="6"/>
        <v>0</v>
      </c>
      <c r="AB41" s="412">
        <f t="shared" si="7"/>
        <v>0</v>
      </c>
      <c r="AC41" s="332"/>
      <c r="AD41" s="333"/>
      <c r="AE41" s="334"/>
      <c r="AF41" s="335"/>
      <c r="AG41" s="408">
        <f t="shared" si="8"/>
        <v>0</v>
      </c>
      <c r="AH41" s="409" t="str">
        <f t="shared" si="9"/>
        <v/>
      </c>
      <c r="AI41" s="335"/>
      <c r="AJ41" s="410">
        <f t="shared" si="10"/>
        <v>0</v>
      </c>
      <c r="AK41" s="410">
        <f t="shared" si="11"/>
        <v>0</v>
      </c>
      <c r="AL41" s="410">
        <f t="shared" si="12"/>
        <v>0</v>
      </c>
      <c r="AM41" s="410">
        <f t="shared" si="13"/>
        <v>0</v>
      </c>
      <c r="AN41" s="411">
        <f t="shared" si="14"/>
        <v>0</v>
      </c>
      <c r="AO41" s="412">
        <f t="shared" si="15"/>
        <v>0</v>
      </c>
      <c r="AP41" s="337"/>
      <c r="AQ41" s="410">
        <f t="shared" si="16"/>
        <v>0</v>
      </c>
      <c r="AR41" s="411">
        <f t="shared" si="17"/>
        <v>0</v>
      </c>
      <c r="AS41" s="413">
        <f t="shared" si="18"/>
        <v>0</v>
      </c>
      <c r="AT41" s="337"/>
      <c r="AU41" s="410">
        <f t="shared" si="19"/>
        <v>0</v>
      </c>
      <c r="AV41" s="411">
        <f t="shared" si="20"/>
        <v>0</v>
      </c>
      <c r="AW41" s="410">
        <f t="shared" si="21"/>
        <v>0</v>
      </c>
      <c r="AX41" s="411">
        <f t="shared" si="22"/>
        <v>0</v>
      </c>
      <c r="AY41" s="412">
        <f t="shared" si="23"/>
        <v>0</v>
      </c>
      <c r="AZ41" s="988"/>
      <c r="BA41" s="989"/>
      <c r="BB41" s="989"/>
      <c r="BC41" s="989"/>
      <c r="BD41" s="989"/>
      <c r="BE41" s="990"/>
      <c r="BF41" s="991"/>
      <c r="BG41" s="992"/>
      <c r="BH41" s="337"/>
      <c r="BI41" s="338"/>
      <c r="BJ41" s="839"/>
      <c r="BK41" s="318"/>
      <c r="BL41" s="318"/>
      <c r="BM41" s="318"/>
      <c r="BN41" s="318"/>
      <c r="BO41" s="318"/>
      <c r="BP41" s="318"/>
      <c r="BQ41" s="318"/>
      <c r="BR41" s="318"/>
      <c r="BS41" s="318"/>
      <c r="BT41" s="839"/>
      <c r="BU41" s="318"/>
      <c r="BV41" s="318"/>
      <c r="BW41" s="318"/>
      <c r="BX41" s="318"/>
      <c r="BY41" s="318"/>
      <c r="BZ41" s="318"/>
      <c r="CA41" s="318"/>
      <c r="CB41" s="318"/>
      <c r="CC41" s="318"/>
      <c r="CD41" s="839"/>
      <c r="CE41" s="318"/>
      <c r="CF41" s="318"/>
      <c r="CG41" s="318"/>
      <c r="CH41" s="318"/>
      <c r="CI41" s="318"/>
      <c r="CJ41" s="318"/>
      <c r="CK41" s="318"/>
      <c r="CL41" s="318"/>
      <c r="CM41" s="318"/>
      <c r="CN41" s="318"/>
      <c r="CO41" s="318"/>
      <c r="CP41" s="318"/>
      <c r="CQ41" s="318"/>
      <c r="CR41" s="318"/>
      <c r="CS41" s="839"/>
      <c r="CT41" s="318"/>
      <c r="CU41" s="318"/>
      <c r="CV41" s="318"/>
      <c r="CW41" s="318"/>
      <c r="CX41" s="318"/>
      <c r="CY41" s="318"/>
      <c r="CZ41" s="318"/>
      <c r="DA41" s="318"/>
      <c r="DB41" s="318"/>
      <c r="DC41" s="318"/>
      <c r="DD41" s="318"/>
      <c r="DE41" s="318"/>
      <c r="DF41" s="318"/>
      <c r="DG41" s="318"/>
      <c r="DH41" s="839"/>
      <c r="DI41" s="318"/>
      <c r="DJ41" s="318"/>
      <c r="DK41" s="318"/>
      <c r="DL41" s="318"/>
      <c r="DM41" s="318"/>
      <c r="DN41" s="318"/>
      <c r="DO41" s="318"/>
      <c r="DP41" s="318"/>
      <c r="DQ41" s="318"/>
      <c r="DR41" s="318"/>
      <c r="DS41" s="318"/>
      <c r="DT41" s="318"/>
      <c r="DU41" s="318"/>
      <c r="DV41" s="318"/>
      <c r="DW41" s="839"/>
      <c r="DX41" s="318"/>
      <c r="DY41" s="318"/>
      <c r="DZ41" s="318"/>
      <c r="EA41" s="318"/>
      <c r="EB41" s="318"/>
      <c r="EC41" s="318"/>
      <c r="ED41" s="318"/>
      <c r="EE41" s="318"/>
      <c r="EF41" s="318"/>
      <c r="EG41" s="318"/>
      <c r="EH41" s="318"/>
      <c r="EI41" s="318"/>
      <c r="EJ41" s="318"/>
      <c r="EK41" s="318"/>
      <c r="EL41" s="318"/>
      <c r="EM41" s="318">
        <f ca="1">'DARF e Declaração de IR'!$AJ$13</f>
        <v>0</v>
      </c>
      <c r="EN41" s="318"/>
      <c r="EO41" s="318"/>
      <c r="EP41" s="318"/>
      <c r="EQ41" s="318"/>
      <c r="ER41" s="318"/>
      <c r="ES41" s="318"/>
      <c r="ET41" s="318"/>
      <c r="EU41" s="318"/>
      <c r="EV41" s="318"/>
      <c r="EW41" s="318"/>
      <c r="EX41" s="318"/>
      <c r="EY41" s="318"/>
      <c r="EZ41" s="318"/>
      <c r="FC41" s="846"/>
    </row>
    <row r="42" spans="2:159" ht="10.5" customHeight="1" x14ac:dyDescent="0.2">
      <c r="B42" s="393"/>
      <c r="C42" s="1000"/>
      <c r="D42" s="999"/>
      <c r="E42" s="414"/>
      <c r="F42" s="945" t="s">
        <v>204</v>
      </c>
      <c r="G42" s="878"/>
      <c r="H42" s="878"/>
      <c r="I42" s="878"/>
      <c r="J42" s="940">
        <f>R46</f>
        <v>0</v>
      </c>
      <c r="K42" s="941"/>
      <c r="L42" s="1017">
        <f>AE46</f>
        <v>0</v>
      </c>
      <c r="M42" s="1018"/>
      <c r="N42" s="414"/>
      <c r="O42" s="398">
        <v>44224</v>
      </c>
      <c r="P42" s="332"/>
      <c r="Q42" s="333"/>
      <c r="R42" s="334"/>
      <c r="S42" s="335"/>
      <c r="T42" s="408">
        <f t="shared" si="0"/>
        <v>0</v>
      </c>
      <c r="U42" s="409" t="str">
        <f t="shared" si="1"/>
        <v/>
      </c>
      <c r="V42" s="335"/>
      <c r="W42" s="410">
        <f t="shared" si="2"/>
        <v>0</v>
      </c>
      <c r="X42" s="410">
        <f t="shared" si="3"/>
        <v>0</v>
      </c>
      <c r="Y42" s="410">
        <f t="shared" si="4"/>
        <v>0</v>
      </c>
      <c r="Z42" s="410">
        <f t="shared" si="5"/>
        <v>0</v>
      </c>
      <c r="AA42" s="411">
        <f t="shared" si="6"/>
        <v>0</v>
      </c>
      <c r="AB42" s="412">
        <f t="shared" si="7"/>
        <v>0</v>
      </c>
      <c r="AC42" s="332"/>
      <c r="AD42" s="333"/>
      <c r="AE42" s="334"/>
      <c r="AF42" s="335"/>
      <c r="AG42" s="408">
        <f t="shared" si="8"/>
        <v>0</v>
      </c>
      <c r="AH42" s="409" t="str">
        <f t="shared" si="9"/>
        <v/>
      </c>
      <c r="AI42" s="335"/>
      <c r="AJ42" s="410">
        <f t="shared" si="10"/>
        <v>0</v>
      </c>
      <c r="AK42" s="410">
        <f t="shared" si="11"/>
        <v>0</v>
      </c>
      <c r="AL42" s="410">
        <f t="shared" si="12"/>
        <v>0</v>
      </c>
      <c r="AM42" s="410">
        <f t="shared" si="13"/>
        <v>0</v>
      </c>
      <c r="AN42" s="411">
        <f t="shared" si="14"/>
        <v>0</v>
      </c>
      <c r="AO42" s="412">
        <f t="shared" si="15"/>
        <v>0</v>
      </c>
      <c r="AP42" s="337"/>
      <c r="AQ42" s="410">
        <f t="shared" si="16"/>
        <v>0</v>
      </c>
      <c r="AR42" s="411">
        <f t="shared" si="17"/>
        <v>0</v>
      </c>
      <c r="AS42" s="413">
        <f t="shared" si="18"/>
        <v>0</v>
      </c>
      <c r="AT42" s="337"/>
      <c r="AU42" s="410">
        <f t="shared" si="19"/>
        <v>0</v>
      </c>
      <c r="AV42" s="411">
        <f t="shared" si="20"/>
        <v>0</v>
      </c>
      <c r="AW42" s="410">
        <f t="shared" si="21"/>
        <v>0</v>
      </c>
      <c r="AX42" s="411">
        <f t="shared" si="22"/>
        <v>0</v>
      </c>
      <c r="AY42" s="412">
        <f t="shared" si="23"/>
        <v>0</v>
      </c>
      <c r="AZ42" s="988"/>
      <c r="BA42" s="989"/>
      <c r="BB42" s="989"/>
      <c r="BC42" s="989"/>
      <c r="BD42" s="989"/>
      <c r="BE42" s="990"/>
      <c r="BF42" s="991"/>
      <c r="BG42" s="992"/>
      <c r="BH42" s="337"/>
      <c r="BI42" s="338"/>
      <c r="BJ42" s="839"/>
      <c r="BK42" s="318"/>
      <c r="BL42" s="318"/>
      <c r="BM42" s="318"/>
      <c r="BN42" s="318"/>
      <c r="BO42" s="318"/>
      <c r="BP42" s="318"/>
      <c r="BQ42" s="318"/>
      <c r="BR42" s="318"/>
      <c r="BS42" s="318"/>
      <c r="BT42" s="839"/>
      <c r="BU42" s="318"/>
      <c r="BV42" s="318"/>
      <c r="BW42" s="318"/>
      <c r="BX42" s="318"/>
      <c r="BY42" s="318"/>
      <c r="BZ42" s="318"/>
      <c r="CA42" s="318"/>
      <c r="CB42" s="318"/>
      <c r="CC42" s="318"/>
      <c r="CD42" s="839"/>
      <c r="CE42" s="318"/>
      <c r="CF42" s="318"/>
      <c r="CG42" s="318"/>
      <c r="CH42" s="318"/>
      <c r="CI42" s="318"/>
      <c r="CJ42" s="318"/>
      <c r="CK42" s="318"/>
      <c r="CL42" s="318"/>
      <c r="CM42" s="318"/>
      <c r="CN42" s="318"/>
      <c r="CO42" s="318"/>
      <c r="CP42" s="318"/>
      <c r="CQ42" s="318"/>
      <c r="CR42" s="318"/>
      <c r="CS42" s="839"/>
      <c r="CT42" s="318"/>
      <c r="CU42" s="318"/>
      <c r="CV42" s="318"/>
      <c r="CW42" s="318"/>
      <c r="CX42" s="318"/>
      <c r="CY42" s="318"/>
      <c r="CZ42" s="318"/>
      <c r="DA42" s="318"/>
      <c r="DB42" s="318"/>
      <c r="DC42" s="318"/>
      <c r="DD42" s="318"/>
      <c r="DE42" s="318"/>
      <c r="DF42" s="318"/>
      <c r="DG42" s="318"/>
      <c r="DH42" s="839"/>
      <c r="DI42" s="318"/>
      <c r="DJ42" s="318"/>
      <c r="DK42" s="318"/>
      <c r="DL42" s="318"/>
      <c r="DM42" s="318"/>
      <c r="DN42" s="318"/>
      <c r="DO42" s="318"/>
      <c r="DP42" s="318"/>
      <c r="DQ42" s="318"/>
      <c r="DR42" s="318"/>
      <c r="DS42" s="318"/>
      <c r="DT42" s="318"/>
      <c r="DU42" s="318"/>
      <c r="DV42" s="318"/>
      <c r="DW42" s="839"/>
      <c r="DX42" s="318"/>
      <c r="DY42" s="318"/>
      <c r="DZ42" s="318"/>
      <c r="EA42" s="318"/>
      <c r="EB42" s="318"/>
      <c r="EC42" s="318"/>
      <c r="ED42" s="318"/>
      <c r="EE42" s="318"/>
      <c r="EF42" s="318"/>
      <c r="EG42" s="318"/>
      <c r="EH42" s="318"/>
      <c r="EI42" s="318"/>
      <c r="EJ42" s="318"/>
      <c r="EK42" s="318"/>
      <c r="EL42" s="318"/>
      <c r="EM42" s="318">
        <f ca="1">'DARF e Declaração de IR'!$AJ$13</f>
        <v>0</v>
      </c>
      <c r="EN42" s="318"/>
      <c r="EO42" s="318"/>
      <c r="EP42" s="318"/>
      <c r="EQ42" s="318"/>
      <c r="ER42" s="318"/>
      <c r="ES42" s="318"/>
      <c r="ET42" s="318"/>
      <c r="EU42" s="318"/>
      <c r="EV42" s="318"/>
      <c r="EW42" s="318"/>
      <c r="EX42" s="318"/>
      <c r="EY42" s="318"/>
      <c r="EZ42" s="318"/>
      <c r="FC42" s="846"/>
    </row>
    <row r="43" spans="2:159" ht="10.5" customHeight="1" x14ac:dyDescent="0.2">
      <c r="B43" s="393"/>
      <c r="C43" s="1000"/>
      <c r="D43" s="999"/>
      <c r="E43" s="414"/>
      <c r="F43" s="945" t="s">
        <v>120</v>
      </c>
      <c r="G43" s="878"/>
      <c r="H43" s="878"/>
      <c r="I43" s="878"/>
      <c r="J43" s="938">
        <f>S46</f>
        <v>0</v>
      </c>
      <c r="K43" s="938"/>
      <c r="L43" s="882">
        <f>AF46</f>
        <v>0</v>
      </c>
      <c r="M43" s="1019"/>
      <c r="N43" s="414"/>
      <c r="O43" s="398">
        <v>44225</v>
      </c>
      <c r="P43" s="332"/>
      <c r="Q43" s="333"/>
      <c r="R43" s="334"/>
      <c r="S43" s="335"/>
      <c r="T43" s="408">
        <f t="shared" si="0"/>
        <v>0</v>
      </c>
      <c r="U43" s="409" t="str">
        <f t="shared" si="1"/>
        <v/>
      </c>
      <c r="V43" s="335"/>
      <c r="W43" s="410">
        <f t="shared" si="2"/>
        <v>0</v>
      </c>
      <c r="X43" s="410">
        <f t="shared" si="3"/>
        <v>0</v>
      </c>
      <c r="Y43" s="410">
        <f t="shared" si="4"/>
        <v>0</v>
      </c>
      <c r="Z43" s="410">
        <f t="shared" si="5"/>
        <v>0</v>
      </c>
      <c r="AA43" s="411">
        <f t="shared" si="6"/>
        <v>0</v>
      </c>
      <c r="AB43" s="412">
        <f t="shared" si="7"/>
        <v>0</v>
      </c>
      <c r="AC43" s="332"/>
      <c r="AD43" s="333"/>
      <c r="AE43" s="334"/>
      <c r="AF43" s="335"/>
      <c r="AG43" s="408">
        <f t="shared" si="8"/>
        <v>0</v>
      </c>
      <c r="AH43" s="409" t="str">
        <f t="shared" si="9"/>
        <v/>
      </c>
      <c r="AI43" s="335"/>
      <c r="AJ43" s="410">
        <f t="shared" si="10"/>
        <v>0</v>
      </c>
      <c r="AK43" s="410">
        <f t="shared" si="11"/>
        <v>0</v>
      </c>
      <c r="AL43" s="410">
        <f t="shared" si="12"/>
        <v>0</v>
      </c>
      <c r="AM43" s="410">
        <f t="shared" si="13"/>
        <v>0</v>
      </c>
      <c r="AN43" s="411">
        <f t="shared" si="14"/>
        <v>0</v>
      </c>
      <c r="AO43" s="412">
        <f t="shared" si="15"/>
        <v>0</v>
      </c>
      <c r="AP43" s="337"/>
      <c r="AQ43" s="410">
        <f t="shared" si="16"/>
        <v>0</v>
      </c>
      <c r="AR43" s="411">
        <f t="shared" si="17"/>
        <v>0</v>
      </c>
      <c r="AS43" s="413">
        <f t="shared" si="18"/>
        <v>0</v>
      </c>
      <c r="AT43" s="337"/>
      <c r="AU43" s="410">
        <f t="shared" si="19"/>
        <v>0</v>
      </c>
      <c r="AV43" s="411">
        <f t="shared" si="20"/>
        <v>0</v>
      </c>
      <c r="AW43" s="410">
        <f t="shared" si="21"/>
        <v>0</v>
      </c>
      <c r="AX43" s="411">
        <f t="shared" si="22"/>
        <v>0</v>
      </c>
      <c r="AY43" s="412">
        <f t="shared" si="23"/>
        <v>0</v>
      </c>
      <c r="AZ43" s="988"/>
      <c r="BA43" s="989"/>
      <c r="BB43" s="989"/>
      <c r="BC43" s="989"/>
      <c r="BD43" s="989"/>
      <c r="BE43" s="990"/>
      <c r="BF43" s="991"/>
      <c r="BG43" s="992"/>
      <c r="BH43" s="337"/>
      <c r="BI43" s="338"/>
      <c r="BJ43" s="839"/>
      <c r="BK43" s="318"/>
      <c r="BL43" s="318"/>
      <c r="BM43" s="318"/>
      <c r="BN43" s="318"/>
      <c r="BO43" s="318"/>
      <c r="BP43" s="318"/>
      <c r="BQ43" s="318"/>
      <c r="BR43" s="318"/>
      <c r="BS43" s="318"/>
      <c r="BT43" s="839"/>
      <c r="BU43" s="318"/>
      <c r="BV43" s="318"/>
      <c r="BW43" s="318"/>
      <c r="BX43" s="318"/>
      <c r="BY43" s="318"/>
      <c r="BZ43" s="318"/>
      <c r="CA43" s="318"/>
      <c r="CB43" s="318"/>
      <c r="CC43" s="318"/>
      <c r="CD43" s="839"/>
      <c r="CE43" s="318"/>
      <c r="CF43" s="318"/>
      <c r="CG43" s="318"/>
      <c r="CH43" s="318"/>
      <c r="CI43" s="318"/>
      <c r="CJ43" s="318"/>
      <c r="CK43" s="318"/>
      <c r="CL43" s="318"/>
      <c r="CM43" s="318"/>
      <c r="CN43" s="318"/>
      <c r="CO43" s="318"/>
      <c r="CP43" s="318"/>
      <c r="CQ43" s="318"/>
      <c r="CR43" s="318"/>
      <c r="CS43" s="839"/>
      <c r="CT43" s="318"/>
      <c r="CU43" s="318"/>
      <c r="CV43" s="318"/>
      <c r="CW43" s="318"/>
      <c r="CX43" s="318"/>
      <c r="CY43" s="318"/>
      <c r="CZ43" s="318"/>
      <c r="DA43" s="318"/>
      <c r="DB43" s="318"/>
      <c r="DC43" s="318"/>
      <c r="DD43" s="318"/>
      <c r="DE43" s="318"/>
      <c r="DF43" s="318"/>
      <c r="DG43" s="318"/>
      <c r="DH43" s="839"/>
      <c r="DI43" s="318"/>
      <c r="DJ43" s="318"/>
      <c r="DK43" s="318"/>
      <c r="DL43" s="318"/>
      <c r="DM43" s="318"/>
      <c r="DN43" s="318"/>
      <c r="DO43" s="318"/>
      <c r="DP43" s="318"/>
      <c r="DQ43" s="318"/>
      <c r="DR43" s="318"/>
      <c r="DS43" s="318"/>
      <c r="DT43" s="318"/>
      <c r="DU43" s="318"/>
      <c r="DV43" s="318"/>
      <c r="DW43" s="839"/>
      <c r="DX43" s="318"/>
      <c r="DY43" s="318"/>
      <c r="DZ43" s="318"/>
      <c r="EA43" s="318"/>
      <c r="EB43" s="318"/>
      <c r="EC43" s="318"/>
      <c r="ED43" s="318"/>
      <c r="EE43" s="318"/>
      <c r="EF43" s="318"/>
      <c r="EG43" s="318"/>
      <c r="EH43" s="318"/>
      <c r="EI43" s="318"/>
      <c r="EJ43" s="318"/>
      <c r="EK43" s="318"/>
      <c r="EL43" s="318"/>
      <c r="EM43" s="318">
        <f ca="1">'DARF e Declaração de IR'!$AJ$13</f>
        <v>0</v>
      </c>
      <c r="EN43" s="318"/>
      <c r="EO43" s="318"/>
      <c r="EP43" s="318"/>
      <c r="EQ43" s="318"/>
      <c r="ER43" s="318"/>
      <c r="ES43" s="318"/>
      <c r="ET43" s="318"/>
      <c r="EU43" s="318"/>
      <c r="EV43" s="318"/>
      <c r="EW43" s="318"/>
      <c r="EX43" s="318"/>
      <c r="EY43" s="318"/>
      <c r="EZ43" s="318"/>
      <c r="FC43" s="846"/>
    </row>
    <row r="44" spans="2:159" ht="10.5" customHeight="1" x14ac:dyDescent="0.25">
      <c r="B44" s="393"/>
      <c r="C44" s="1000"/>
      <c r="D44" s="999"/>
      <c r="E44" s="414"/>
      <c r="F44" s="944" t="s">
        <v>121</v>
      </c>
      <c r="G44" s="855"/>
      <c r="H44" s="855"/>
      <c r="I44" s="855"/>
      <c r="J44" s="1023">
        <f>U46</f>
        <v>0</v>
      </c>
      <c r="K44" s="1023"/>
      <c r="L44" s="891">
        <f>AH46</f>
        <v>0</v>
      </c>
      <c r="M44" s="1020"/>
      <c r="N44" s="414"/>
      <c r="O44" s="398">
        <v>44226</v>
      </c>
      <c r="P44" s="332"/>
      <c r="Q44" s="333"/>
      <c r="R44" s="334"/>
      <c r="S44" s="335"/>
      <c r="T44" s="408">
        <f t="shared" si="0"/>
        <v>0</v>
      </c>
      <c r="U44" s="409" t="str">
        <f t="shared" si="1"/>
        <v/>
      </c>
      <c r="V44" s="335"/>
      <c r="W44" s="410">
        <f t="shared" si="2"/>
        <v>0</v>
      </c>
      <c r="X44" s="410">
        <f t="shared" si="3"/>
        <v>0</v>
      </c>
      <c r="Y44" s="410">
        <f t="shared" si="4"/>
        <v>0</v>
      </c>
      <c r="Z44" s="410">
        <f t="shared" si="5"/>
        <v>0</v>
      </c>
      <c r="AA44" s="411">
        <f t="shared" si="6"/>
        <v>0</v>
      </c>
      <c r="AB44" s="412">
        <f t="shared" si="7"/>
        <v>0</v>
      </c>
      <c r="AC44" s="332"/>
      <c r="AD44" s="333"/>
      <c r="AE44" s="334"/>
      <c r="AF44" s="335"/>
      <c r="AG44" s="408">
        <f t="shared" si="8"/>
        <v>0</v>
      </c>
      <c r="AH44" s="409" t="str">
        <f t="shared" si="9"/>
        <v/>
      </c>
      <c r="AI44" s="335"/>
      <c r="AJ44" s="410">
        <f t="shared" si="10"/>
        <v>0</v>
      </c>
      <c r="AK44" s="410">
        <f t="shared" si="11"/>
        <v>0</v>
      </c>
      <c r="AL44" s="410">
        <f t="shared" si="12"/>
        <v>0</v>
      </c>
      <c r="AM44" s="410">
        <f t="shared" si="13"/>
        <v>0</v>
      </c>
      <c r="AN44" s="411">
        <f t="shared" si="14"/>
        <v>0</v>
      </c>
      <c r="AO44" s="412">
        <f t="shared" si="15"/>
        <v>0</v>
      </c>
      <c r="AP44" s="337"/>
      <c r="AQ44" s="410">
        <f t="shared" si="16"/>
        <v>0</v>
      </c>
      <c r="AR44" s="411">
        <f t="shared" si="17"/>
        <v>0</v>
      </c>
      <c r="AS44" s="413">
        <f t="shared" si="18"/>
        <v>0</v>
      </c>
      <c r="AT44" s="337"/>
      <c r="AU44" s="410">
        <f t="shared" si="19"/>
        <v>0</v>
      </c>
      <c r="AV44" s="411">
        <f t="shared" si="20"/>
        <v>0</v>
      </c>
      <c r="AW44" s="410">
        <f t="shared" si="21"/>
        <v>0</v>
      </c>
      <c r="AX44" s="411">
        <f t="shared" si="22"/>
        <v>0</v>
      </c>
      <c r="AY44" s="412">
        <f t="shared" si="23"/>
        <v>0</v>
      </c>
      <c r="AZ44" s="988"/>
      <c r="BA44" s="989"/>
      <c r="BB44" s="989"/>
      <c r="BC44" s="989"/>
      <c r="BD44" s="989"/>
      <c r="BE44" s="990"/>
      <c r="BF44" s="991"/>
      <c r="BG44" s="992"/>
      <c r="BH44" s="337"/>
      <c r="BI44" s="338"/>
      <c r="BJ44" s="839"/>
      <c r="BK44" s="318"/>
      <c r="BL44" s="318"/>
      <c r="BM44" s="318"/>
      <c r="BN44" s="318"/>
      <c r="BO44" s="318"/>
      <c r="BP44" s="318"/>
      <c r="BQ44" s="318"/>
      <c r="BR44" s="318"/>
      <c r="BS44" s="318"/>
      <c r="BT44" s="839"/>
      <c r="BU44" s="318"/>
      <c r="BV44" s="318"/>
      <c r="BW44" s="318"/>
      <c r="BX44" s="318"/>
      <c r="BY44" s="318"/>
      <c r="BZ44" s="318"/>
      <c r="CA44" s="318"/>
      <c r="CB44" s="318"/>
      <c r="CC44" s="318"/>
      <c r="CD44" s="839"/>
      <c r="CE44" s="318"/>
      <c r="CF44" s="318"/>
      <c r="CG44" s="318"/>
      <c r="CH44" s="318"/>
      <c r="CI44" s="318"/>
      <c r="CJ44" s="318"/>
      <c r="CK44" s="318"/>
      <c r="CL44" s="318"/>
      <c r="CM44" s="318"/>
      <c r="CN44" s="318"/>
      <c r="CO44" s="318"/>
      <c r="CP44" s="318"/>
      <c r="CQ44" s="318"/>
      <c r="CR44" s="318"/>
      <c r="CS44" s="839"/>
      <c r="CT44" s="318"/>
      <c r="CU44" s="318"/>
      <c r="CV44" s="318"/>
      <c r="CW44" s="318"/>
      <c r="CX44" s="318"/>
      <c r="CY44" s="318"/>
      <c r="CZ44" s="318"/>
      <c r="DA44" s="318"/>
      <c r="DB44" s="318"/>
      <c r="DC44" s="318"/>
      <c r="DD44" s="318"/>
      <c r="DE44" s="318"/>
      <c r="DF44" s="318"/>
      <c r="DG44" s="318"/>
      <c r="DH44" s="839"/>
      <c r="DI44" s="318"/>
      <c r="DJ44" s="318"/>
      <c r="DK44" s="318"/>
      <c r="DL44" s="318"/>
      <c r="DM44" s="318"/>
      <c r="DN44" s="318"/>
      <c r="DO44" s="318"/>
      <c r="DP44" s="318"/>
      <c r="DQ44" s="318"/>
      <c r="DR44" s="318"/>
      <c r="DS44" s="318"/>
      <c r="DT44" s="318"/>
      <c r="DU44" s="318"/>
      <c r="DV44" s="318"/>
      <c r="DW44" s="839"/>
      <c r="DX44" s="318"/>
      <c r="DY44" s="318"/>
      <c r="DZ44" s="318"/>
      <c r="EA44" s="318"/>
      <c r="EB44" s="318"/>
      <c r="EC44" s="318"/>
      <c r="ED44" s="318"/>
      <c r="EE44" s="318"/>
      <c r="EF44" s="318"/>
      <c r="EG44" s="318"/>
      <c r="EH44" s="318"/>
      <c r="EI44" s="318"/>
      <c r="EJ44" s="318"/>
      <c r="EK44" s="318"/>
      <c r="EL44" s="318"/>
      <c r="EM44" s="318">
        <f ca="1">'DARF e Declaração de IR'!$AJ$13</f>
        <v>0</v>
      </c>
      <c r="EN44" s="318"/>
      <c r="EO44" s="318"/>
      <c r="EP44" s="318"/>
      <c r="EQ44" s="318"/>
      <c r="ER44" s="318"/>
      <c r="ES44" s="318"/>
      <c r="ET44" s="318"/>
      <c r="EU44" s="318"/>
      <c r="EV44" s="318"/>
      <c r="EW44" s="318"/>
      <c r="EX44" s="318"/>
      <c r="EY44" s="318"/>
      <c r="EZ44" s="318"/>
      <c r="FC44" s="846"/>
    </row>
    <row r="45" spans="2:159" ht="10.5" customHeight="1" thickBot="1" x14ac:dyDescent="0.25">
      <c r="B45" s="393"/>
      <c r="C45" s="1000"/>
      <c r="D45" s="999"/>
      <c r="E45" s="414"/>
      <c r="F45" s="947" t="s">
        <v>91</v>
      </c>
      <c r="G45" s="948"/>
      <c r="H45" s="948"/>
      <c r="I45" s="948"/>
      <c r="J45" s="1024">
        <f>AA46</f>
        <v>0</v>
      </c>
      <c r="K45" s="1024"/>
      <c r="L45" s="1021">
        <f>AN46</f>
        <v>0</v>
      </c>
      <c r="M45" s="1022"/>
      <c r="N45" s="414"/>
      <c r="O45" s="398">
        <v>44227</v>
      </c>
      <c r="P45" s="332"/>
      <c r="Q45" s="333"/>
      <c r="R45" s="334"/>
      <c r="S45" s="335"/>
      <c r="T45" s="408">
        <f t="shared" si="0"/>
        <v>0</v>
      </c>
      <c r="U45" s="409" t="str">
        <f t="shared" si="1"/>
        <v/>
      </c>
      <c r="V45" s="335"/>
      <c r="W45" s="410">
        <f t="shared" si="2"/>
        <v>0</v>
      </c>
      <c r="X45" s="410">
        <f t="shared" si="3"/>
        <v>0</v>
      </c>
      <c r="Y45" s="410">
        <f t="shared" si="4"/>
        <v>0</v>
      </c>
      <c r="Z45" s="410">
        <f t="shared" si="5"/>
        <v>0</v>
      </c>
      <c r="AA45" s="411">
        <f t="shared" si="6"/>
        <v>0</v>
      </c>
      <c r="AB45" s="412">
        <f t="shared" si="7"/>
        <v>0</v>
      </c>
      <c r="AC45" s="332"/>
      <c r="AD45" s="333"/>
      <c r="AE45" s="334"/>
      <c r="AF45" s="335"/>
      <c r="AG45" s="408">
        <f t="shared" si="8"/>
        <v>0</v>
      </c>
      <c r="AH45" s="409" t="str">
        <f t="shared" si="9"/>
        <v/>
      </c>
      <c r="AI45" s="335"/>
      <c r="AJ45" s="410">
        <f t="shared" si="10"/>
        <v>0</v>
      </c>
      <c r="AK45" s="410">
        <f t="shared" si="11"/>
        <v>0</v>
      </c>
      <c r="AL45" s="410">
        <f t="shared" si="12"/>
        <v>0</v>
      </c>
      <c r="AM45" s="410">
        <f t="shared" si="13"/>
        <v>0</v>
      </c>
      <c r="AN45" s="411">
        <f t="shared" si="14"/>
        <v>0</v>
      </c>
      <c r="AO45" s="412">
        <f t="shared" si="15"/>
        <v>0</v>
      </c>
      <c r="AP45" s="337"/>
      <c r="AQ45" s="410">
        <f t="shared" si="16"/>
        <v>0</v>
      </c>
      <c r="AR45" s="411">
        <f t="shared" si="17"/>
        <v>0</v>
      </c>
      <c r="AS45" s="413">
        <f t="shared" si="18"/>
        <v>0</v>
      </c>
      <c r="AT45" s="337"/>
      <c r="AU45" s="410">
        <f t="shared" si="19"/>
        <v>0</v>
      </c>
      <c r="AV45" s="411">
        <f t="shared" si="20"/>
        <v>0</v>
      </c>
      <c r="AW45" s="410">
        <f t="shared" si="21"/>
        <v>0</v>
      </c>
      <c r="AX45" s="411">
        <f t="shared" si="22"/>
        <v>0</v>
      </c>
      <c r="AY45" s="412">
        <f t="shared" si="23"/>
        <v>0</v>
      </c>
      <c r="AZ45" s="988"/>
      <c r="BA45" s="989"/>
      <c r="BB45" s="989"/>
      <c r="BC45" s="989"/>
      <c r="BD45" s="989"/>
      <c r="BE45" s="990"/>
      <c r="BF45" s="991"/>
      <c r="BG45" s="992"/>
      <c r="BH45" s="337"/>
      <c r="BI45" s="338"/>
      <c r="BJ45" s="839"/>
      <c r="BK45" s="318"/>
      <c r="BL45" s="318"/>
      <c r="BM45" s="318"/>
      <c r="BN45" s="318"/>
      <c r="BO45" s="318"/>
      <c r="BP45" s="318"/>
      <c r="BQ45" s="318"/>
      <c r="BR45" s="318"/>
      <c r="BS45" s="318"/>
      <c r="BT45" s="839"/>
      <c r="BU45" s="318"/>
      <c r="BV45" s="318"/>
      <c r="BW45" s="318"/>
      <c r="BX45" s="318"/>
      <c r="BY45" s="318"/>
      <c r="BZ45" s="318"/>
      <c r="CA45" s="318"/>
      <c r="CB45" s="318"/>
      <c r="CC45" s="318"/>
      <c r="CD45" s="839"/>
      <c r="CE45" s="318"/>
      <c r="CF45" s="318"/>
      <c r="CG45" s="318"/>
      <c r="CH45" s="318"/>
      <c r="CI45" s="318"/>
      <c r="CJ45" s="318"/>
      <c r="CK45" s="318"/>
      <c r="CL45" s="318"/>
      <c r="CM45" s="318"/>
      <c r="CN45" s="318"/>
      <c r="CO45" s="318"/>
      <c r="CP45" s="318"/>
      <c r="CQ45" s="318"/>
      <c r="CR45" s="318"/>
      <c r="CS45" s="839"/>
      <c r="CT45" s="318"/>
      <c r="CU45" s="318"/>
      <c r="CV45" s="318"/>
      <c r="CW45" s="318"/>
      <c r="CX45" s="318"/>
      <c r="CY45" s="318"/>
      <c r="CZ45" s="318"/>
      <c r="DA45" s="318"/>
      <c r="DB45" s="318"/>
      <c r="DC45" s="318"/>
      <c r="DD45" s="318"/>
      <c r="DE45" s="318"/>
      <c r="DF45" s="318"/>
      <c r="DG45" s="318"/>
      <c r="DH45" s="839"/>
      <c r="DI45" s="318"/>
      <c r="DJ45" s="318"/>
      <c r="DK45" s="318"/>
      <c r="DL45" s="318"/>
      <c r="DM45" s="318"/>
      <c r="DN45" s="318"/>
      <c r="DO45" s="318"/>
      <c r="DP45" s="318"/>
      <c r="DQ45" s="318"/>
      <c r="DR45" s="318"/>
      <c r="DS45" s="318"/>
      <c r="DT45" s="318"/>
      <c r="DU45" s="318"/>
      <c r="DV45" s="318"/>
      <c r="DW45" s="839"/>
      <c r="DX45" s="318"/>
      <c r="DY45" s="318"/>
      <c r="DZ45" s="318"/>
      <c r="EA45" s="318"/>
      <c r="EB45" s="318"/>
      <c r="EC45" s="318"/>
      <c r="ED45" s="318"/>
      <c r="EE45" s="318"/>
      <c r="EF45" s="318"/>
      <c r="EG45" s="318"/>
      <c r="EH45" s="318"/>
      <c r="EI45" s="318"/>
      <c r="EJ45" s="318"/>
      <c r="EK45" s="318"/>
      <c r="EL45" s="318"/>
      <c r="EM45" s="318">
        <f ca="1">'DARF e Declaração de IR'!$AJ$13</f>
        <v>0</v>
      </c>
      <c r="EN45" s="318"/>
      <c r="EO45" s="318"/>
      <c r="EP45" s="318"/>
      <c r="EQ45" s="318"/>
      <c r="ER45" s="318"/>
      <c r="ES45" s="318"/>
      <c r="ET45" s="318"/>
      <c r="EU45" s="318"/>
      <c r="EV45" s="318"/>
      <c r="EW45" s="318"/>
      <c r="EX45" s="318"/>
      <c r="EY45" s="318"/>
      <c r="EZ45" s="318"/>
      <c r="FC45" s="846"/>
    </row>
    <row r="46" spans="2:159" ht="10.5" customHeight="1" x14ac:dyDescent="0.2">
      <c r="B46" s="393"/>
      <c r="C46" s="1000"/>
      <c r="D46" s="999"/>
      <c r="E46" s="422"/>
      <c r="F46" s="421"/>
      <c r="G46" s="418"/>
      <c r="H46" s="418"/>
      <c r="I46" s="418"/>
      <c r="J46" s="418"/>
      <c r="K46" s="418"/>
      <c r="L46" s="418"/>
      <c r="M46" s="423"/>
      <c r="N46" s="422"/>
      <c r="O46" s="424" t="s">
        <v>122</v>
      </c>
      <c r="P46" s="425">
        <f t="shared" ref="P46:T46" si="24">SUM(P15:P45)</f>
        <v>0</v>
      </c>
      <c r="Q46" s="426">
        <f t="shared" si="24"/>
        <v>0</v>
      </c>
      <c r="R46" s="427">
        <f t="shared" si="24"/>
        <v>0</v>
      </c>
      <c r="S46" s="428">
        <f t="shared" si="24"/>
        <v>0</v>
      </c>
      <c r="T46" s="428">
        <f t="shared" si="24"/>
        <v>0</v>
      </c>
      <c r="U46" s="429">
        <f>IFERROR(SUM(U15:U45)/COUNT(U15:U45),0)</f>
        <v>0</v>
      </c>
      <c r="V46" s="430">
        <f t="shared" ref="V46:AA46" si="25">SUM(V15:V45)</f>
        <v>0</v>
      </c>
      <c r="W46" s="431">
        <f t="shared" si="25"/>
        <v>0</v>
      </c>
      <c r="X46" s="431">
        <f t="shared" si="25"/>
        <v>0</v>
      </c>
      <c r="Y46" s="431">
        <f t="shared" si="25"/>
        <v>0</v>
      </c>
      <c r="Z46" s="431">
        <f t="shared" si="25"/>
        <v>0</v>
      </c>
      <c r="AA46" s="430">
        <f t="shared" si="25"/>
        <v>0</v>
      </c>
      <c r="AB46" s="432">
        <f t="shared" ref="AB46" si="26">SUM(AB15:AB45)</f>
        <v>0</v>
      </c>
      <c r="AC46" s="433">
        <f t="shared" ref="AC46:AF46" si="27">SUM(AC15:AC45)</f>
        <v>0</v>
      </c>
      <c r="AD46" s="426">
        <f t="shared" si="27"/>
        <v>0</v>
      </c>
      <c r="AE46" s="427">
        <f t="shared" si="27"/>
        <v>0</v>
      </c>
      <c r="AF46" s="428">
        <f t="shared" si="27"/>
        <v>0</v>
      </c>
      <c r="AG46" s="428">
        <f t="shared" ref="AG46" si="28">SUM(AG15:AG45)</f>
        <v>0</v>
      </c>
      <c r="AH46" s="429">
        <f>IFERROR(SUM(AH15:AH45)/COUNT(AH15:AH45),0)</f>
        <v>0</v>
      </c>
      <c r="AI46" s="430">
        <f t="shared" ref="AI46" si="29">SUM(AI15:AI45)</f>
        <v>0</v>
      </c>
      <c r="AJ46" s="431">
        <f t="shared" ref="AJ46:AN46" si="30">SUM(AJ15:AJ45)</f>
        <v>0</v>
      </c>
      <c r="AK46" s="431">
        <f t="shared" si="30"/>
        <v>0</v>
      </c>
      <c r="AL46" s="431">
        <f t="shared" si="30"/>
        <v>0</v>
      </c>
      <c r="AM46" s="431">
        <f t="shared" si="30"/>
        <v>0</v>
      </c>
      <c r="AN46" s="430">
        <f t="shared" si="30"/>
        <v>0</v>
      </c>
      <c r="AO46" s="432">
        <f t="shared" ref="AO46" si="31">SUM(AO15:AO45)</f>
        <v>0</v>
      </c>
      <c r="AP46" s="434">
        <f t="shared" ref="AP46:AW46" si="32">SUM(AP15:AP45)</f>
        <v>0</v>
      </c>
      <c r="AQ46" s="431">
        <f t="shared" si="32"/>
        <v>0</v>
      </c>
      <c r="AR46" s="430">
        <f t="shared" si="32"/>
        <v>0</v>
      </c>
      <c r="AS46" s="435">
        <f t="shared" si="32"/>
        <v>0</v>
      </c>
      <c r="AT46" s="434">
        <f t="shared" si="32"/>
        <v>0</v>
      </c>
      <c r="AU46" s="431">
        <f t="shared" si="32"/>
        <v>0</v>
      </c>
      <c r="AV46" s="430">
        <f t="shared" si="32"/>
        <v>0</v>
      </c>
      <c r="AW46" s="431">
        <f t="shared" si="32"/>
        <v>0</v>
      </c>
      <c r="AX46" s="430">
        <f>ROUNDUP(SUM(AX15:AX45),2)</f>
        <v>0</v>
      </c>
      <c r="AY46" s="432">
        <f>AY45</f>
        <v>0</v>
      </c>
      <c r="AZ46" s="1007" t="s">
        <v>122</v>
      </c>
      <c r="BA46" s="1008"/>
      <c r="BB46" s="1008"/>
      <c r="BC46" s="1008"/>
      <c r="BD46" s="1008"/>
      <c r="BE46" s="1009">
        <f>SUM(BE15:BE45)</f>
        <v>0</v>
      </c>
      <c r="BF46" s="1010"/>
      <c r="BG46" s="1011"/>
      <c r="BH46" s="434">
        <f t="shared" ref="BH46:BI46" si="33">SUM(BH15:BH45)</f>
        <v>0</v>
      </c>
      <c r="BI46" s="436">
        <f t="shared" si="33"/>
        <v>0</v>
      </c>
      <c r="BJ46" s="839"/>
      <c r="BK46" s="318"/>
      <c r="BL46" s="318"/>
      <c r="BM46" s="318"/>
      <c r="BN46" s="318"/>
      <c r="BO46" s="318"/>
      <c r="BP46" s="318"/>
      <c r="BQ46" s="318"/>
      <c r="BR46" s="318"/>
      <c r="BS46" s="318"/>
      <c r="BT46" s="839"/>
      <c r="BU46" s="318"/>
      <c r="BV46" s="318"/>
      <c r="BW46" s="318"/>
      <c r="BX46" s="318"/>
      <c r="BY46" s="318"/>
      <c r="BZ46" s="318"/>
      <c r="CA46" s="318"/>
      <c r="CB46" s="318"/>
      <c r="CC46" s="318"/>
      <c r="CD46" s="839"/>
      <c r="CE46" s="318"/>
      <c r="CF46" s="318"/>
      <c r="CG46" s="318"/>
      <c r="CH46" s="318"/>
      <c r="CI46" s="318"/>
      <c r="CJ46" s="318"/>
      <c r="CK46" s="318"/>
      <c r="CL46" s="318"/>
      <c r="CM46" s="318"/>
      <c r="CN46" s="318"/>
      <c r="CO46" s="318"/>
      <c r="CP46" s="318"/>
      <c r="CQ46" s="318"/>
      <c r="CR46" s="318"/>
      <c r="CS46" s="839"/>
      <c r="CT46" s="318"/>
      <c r="CU46" s="318"/>
      <c r="CV46" s="318"/>
      <c r="CW46" s="318"/>
      <c r="CX46" s="318"/>
      <c r="CY46" s="318"/>
      <c r="CZ46" s="318"/>
      <c r="DA46" s="318"/>
      <c r="DB46" s="318"/>
      <c r="DC46" s="318"/>
      <c r="DD46" s="318"/>
      <c r="DE46" s="318"/>
      <c r="DF46" s="318"/>
      <c r="DG46" s="318"/>
      <c r="DH46" s="839"/>
      <c r="DI46" s="318"/>
      <c r="DJ46" s="318"/>
      <c r="DK46" s="318"/>
      <c r="DL46" s="318"/>
      <c r="DM46" s="318"/>
      <c r="DN46" s="318"/>
      <c r="DO46" s="318"/>
      <c r="DP46" s="318"/>
      <c r="DQ46" s="318"/>
      <c r="DR46" s="318"/>
      <c r="DS46" s="318"/>
      <c r="DT46" s="318"/>
      <c r="DU46" s="318"/>
      <c r="DV46" s="318"/>
      <c r="DW46" s="839"/>
      <c r="DX46" s="318"/>
      <c r="DY46" s="318"/>
      <c r="DZ46" s="318"/>
      <c r="EA46" s="318"/>
      <c r="EB46" s="318"/>
      <c r="EC46" s="318"/>
      <c r="ED46" s="318"/>
      <c r="EE46" s="318"/>
      <c r="EF46" s="318"/>
      <c r="EG46" s="318"/>
      <c r="EH46" s="318"/>
      <c r="EI46" s="318"/>
      <c r="EJ46" s="318"/>
      <c r="EK46" s="318"/>
      <c r="EL46" s="318"/>
      <c r="EM46" s="318"/>
      <c r="EN46" s="318"/>
      <c r="EO46" s="318"/>
      <c r="EP46" s="318"/>
      <c r="EQ46" s="318"/>
      <c r="ER46" s="318"/>
      <c r="ES46" s="318"/>
      <c r="ET46" s="318"/>
      <c r="EU46" s="318"/>
      <c r="EV46" s="318"/>
      <c r="EW46" s="318"/>
      <c r="EX46" s="318"/>
      <c r="EY46" s="318"/>
      <c r="EZ46" s="318"/>
      <c r="FC46" s="846"/>
    </row>
    <row r="47" spans="2:159" ht="10.5" customHeight="1" x14ac:dyDescent="0.2">
      <c r="B47" s="437"/>
      <c r="C47" s="438"/>
      <c r="D47" s="438"/>
      <c r="E47" s="439"/>
      <c r="F47" s="439"/>
      <c r="G47" s="439"/>
      <c r="H47" s="439"/>
      <c r="I47" s="439"/>
      <c r="J47" s="439"/>
      <c r="K47" s="439"/>
      <c r="L47" s="439"/>
      <c r="M47" s="439"/>
      <c r="N47" s="439"/>
      <c r="O47" s="440"/>
      <c r="P47" s="440"/>
      <c r="Q47" s="441"/>
      <c r="R47" s="442"/>
      <c r="S47" s="440"/>
      <c r="T47" s="440"/>
      <c r="U47" s="443"/>
      <c r="V47" s="444"/>
      <c r="W47" s="445"/>
      <c r="X47" s="446"/>
      <c r="Y47" s="446"/>
      <c r="Z47" s="446"/>
      <c r="AA47" s="447"/>
      <c r="AB47" s="448"/>
      <c r="AC47" s="440"/>
      <c r="AD47" s="441"/>
      <c r="AE47" s="442"/>
      <c r="AF47" s="440"/>
      <c r="AG47" s="440"/>
      <c r="AH47" s="443"/>
      <c r="AI47" s="444"/>
      <c r="AJ47" s="445"/>
      <c r="AK47" s="446"/>
      <c r="AL47" s="446"/>
      <c r="AM47" s="446"/>
      <c r="AN47" s="447"/>
      <c r="AO47" s="448"/>
      <c r="AP47" s="446"/>
      <c r="AQ47" s="446"/>
      <c r="AR47" s="447"/>
      <c r="AS47" s="449"/>
      <c r="AT47" s="446"/>
      <c r="AU47" s="446"/>
      <c r="AV47" s="450"/>
      <c r="AW47" s="446"/>
      <c r="AX47" s="447"/>
      <c r="AY47" s="448"/>
      <c r="AZ47" s="451"/>
      <c r="BA47" s="451"/>
      <c r="BB47" s="451"/>
      <c r="BC47" s="451"/>
      <c r="BD47" s="451"/>
      <c r="BE47" s="451"/>
      <c r="BF47" s="451"/>
      <c r="BG47" s="452"/>
      <c r="BH47" s="453"/>
      <c r="BI47" s="454"/>
      <c r="BJ47" s="318"/>
      <c r="BK47" s="318"/>
      <c r="BL47" s="318"/>
      <c r="BM47" s="318"/>
      <c r="BN47" s="318"/>
      <c r="BO47" s="318"/>
      <c r="BP47" s="318"/>
      <c r="BQ47" s="318"/>
      <c r="BR47" s="318"/>
      <c r="BS47" s="318"/>
      <c r="BT47" s="318"/>
      <c r="BU47" s="318"/>
      <c r="BV47" s="318"/>
      <c r="BW47" s="318"/>
      <c r="BX47" s="318"/>
      <c r="BY47" s="318"/>
      <c r="BZ47" s="318"/>
      <c r="CA47" s="318"/>
      <c r="CB47" s="318"/>
      <c r="CC47" s="318"/>
      <c r="CD47" s="318"/>
      <c r="CE47" s="318"/>
      <c r="CF47" s="318"/>
      <c r="CG47" s="318"/>
      <c r="CH47" s="318"/>
      <c r="CI47" s="318"/>
      <c r="CJ47" s="318"/>
      <c r="CK47" s="318"/>
      <c r="CL47" s="318"/>
      <c r="CM47" s="318"/>
      <c r="CN47" s="318"/>
      <c r="CO47" s="318"/>
      <c r="CP47" s="318"/>
      <c r="CQ47" s="318"/>
      <c r="CR47" s="318"/>
      <c r="CS47" s="318"/>
      <c r="CT47" s="318"/>
      <c r="CU47" s="318"/>
      <c r="CV47" s="318"/>
      <c r="CW47" s="318"/>
      <c r="CX47" s="318"/>
      <c r="CY47" s="318"/>
      <c r="CZ47" s="318"/>
      <c r="DA47" s="318"/>
      <c r="DB47" s="318"/>
      <c r="DC47" s="318"/>
      <c r="DD47" s="318"/>
      <c r="DE47" s="318"/>
      <c r="DF47" s="318"/>
      <c r="DG47" s="318"/>
      <c r="DH47" s="318"/>
      <c r="DI47" s="318"/>
      <c r="DJ47" s="318"/>
      <c r="DK47" s="318"/>
      <c r="DL47" s="318"/>
      <c r="DM47" s="318"/>
      <c r="DN47" s="318"/>
      <c r="DO47" s="318"/>
      <c r="DP47" s="318"/>
      <c r="DQ47" s="318"/>
      <c r="DR47" s="318"/>
      <c r="DS47" s="318"/>
      <c r="DT47" s="318"/>
      <c r="DU47" s="318"/>
      <c r="DV47" s="318"/>
      <c r="DW47" s="318"/>
      <c r="DX47" s="318"/>
      <c r="DY47" s="318"/>
      <c r="DZ47" s="318"/>
      <c r="EA47" s="318"/>
      <c r="EB47" s="318"/>
      <c r="EC47" s="318"/>
      <c r="ED47" s="318"/>
      <c r="EE47" s="318"/>
      <c r="EF47" s="318"/>
      <c r="EG47" s="318"/>
      <c r="EH47" s="318"/>
      <c r="EI47" s="318"/>
      <c r="EJ47" s="318"/>
      <c r="EK47" s="318"/>
      <c r="EL47" s="318"/>
      <c r="EM47" s="318"/>
      <c r="EN47" s="318"/>
      <c r="EO47" s="318"/>
      <c r="EP47" s="318"/>
      <c r="EQ47" s="318"/>
      <c r="ER47" s="318"/>
      <c r="ES47" s="318"/>
      <c r="ET47" s="318"/>
      <c r="EU47" s="318"/>
      <c r="EV47" s="318"/>
      <c r="EW47" s="318"/>
      <c r="EX47" s="318"/>
      <c r="EY47" s="318"/>
      <c r="EZ47" s="318"/>
    </row>
    <row r="48" spans="2:159" ht="10.5" customHeight="1" thickBot="1" x14ac:dyDescent="0.25">
      <c r="B48" s="393"/>
      <c r="C48" s="998" t="s">
        <v>66</v>
      </c>
      <c r="D48" s="999"/>
      <c r="E48" s="407"/>
      <c r="F48" s="421"/>
      <c r="G48" s="418"/>
      <c r="H48" s="418"/>
      <c r="I48" s="418"/>
      <c r="J48" s="418"/>
      <c r="K48" s="418"/>
      <c r="L48" s="418"/>
      <c r="M48" s="423"/>
      <c r="N48" s="407"/>
      <c r="O48" s="455">
        <v>44228</v>
      </c>
      <c r="P48" s="326"/>
      <c r="Q48" s="327"/>
      <c r="R48" s="328"/>
      <c r="S48" s="329"/>
      <c r="T48" s="399">
        <f t="shared" ref="T48:T78" si="34">Q48+S48+R48</f>
        <v>0</v>
      </c>
      <c r="U48" s="400" t="str">
        <f t="shared" ref="U48:U78" si="35">IF(T48=0,"",IF(T48=0,0,Q48/T48))</f>
        <v/>
      </c>
      <c r="V48" s="329"/>
      <c r="W48" s="401">
        <f t="shared" ref="W48:W78" si="36">V48*-$J$64*2</f>
        <v>0</v>
      </c>
      <c r="X48" s="401">
        <f t="shared" ref="X48:X78" si="37">ROUNDDOWN(V48*-$J$65,3)*2</f>
        <v>0</v>
      </c>
      <c r="Y48" s="401">
        <f t="shared" ref="Y48:Y78" si="38">V48*-$J$66*2</f>
        <v>0</v>
      </c>
      <c r="Z48" s="401">
        <f t="shared" ref="Z48:Z78" si="39">SUM(W48:Y48)</f>
        <v>0</v>
      </c>
      <c r="AA48" s="402">
        <f t="shared" ref="AA48:AA78" si="40">P48+Z48</f>
        <v>0</v>
      </c>
      <c r="AB48" s="405">
        <f t="shared" ref="AB48:AB78" si="41">Q48+AA48</f>
        <v>0</v>
      </c>
      <c r="AC48" s="332"/>
      <c r="AD48" s="333"/>
      <c r="AE48" s="334"/>
      <c r="AF48" s="335"/>
      <c r="AG48" s="408">
        <f t="shared" ref="AG48:AG66" si="42">AD48+AF48+AE48</f>
        <v>0</v>
      </c>
      <c r="AH48" s="409" t="str">
        <f t="shared" ref="AH48:AH66" si="43">IF(AG48=0,"",IF(AG48=0,0,AD48/AG48))</f>
        <v/>
      </c>
      <c r="AI48" s="335"/>
      <c r="AJ48" s="410">
        <f t="shared" ref="AJ48:AJ66" si="44">AI48*-$J$130*2</f>
        <v>0</v>
      </c>
      <c r="AK48" s="401">
        <f t="shared" ref="AK48:AK78" si="45">AI48*-$L$65*2</f>
        <v>0</v>
      </c>
      <c r="AL48" s="401">
        <f t="shared" ref="AL48:AL78" si="46">AI48*-$L$66*2</f>
        <v>0</v>
      </c>
      <c r="AM48" s="401">
        <f t="shared" ref="AM48:AM78" si="47">SUM(AJ48:AL48)</f>
        <v>0</v>
      </c>
      <c r="AN48" s="402">
        <f t="shared" ref="AN48:AN78" si="48">AC48+AM48</f>
        <v>0</v>
      </c>
      <c r="AO48" s="405">
        <f t="shared" ref="AO48:AO78" si="49">AD48+AN48</f>
        <v>0</v>
      </c>
      <c r="AP48" s="330"/>
      <c r="AQ48" s="401">
        <f t="shared" ref="AQ48:AQ78" si="50">Z48+AM48</f>
        <v>0</v>
      </c>
      <c r="AR48" s="402">
        <f t="shared" ref="AR48:AR78" si="51">P48+AC48+AP48</f>
        <v>0</v>
      </c>
      <c r="AS48" s="406">
        <f t="shared" ref="AS48:AS78" si="52">AR48+AQ48</f>
        <v>0</v>
      </c>
      <c r="AT48" s="330"/>
      <c r="AU48" s="401">
        <f t="shared" ref="AU48:AU78" si="53">AQ48+AT48</f>
        <v>0</v>
      </c>
      <c r="AV48" s="402">
        <f t="shared" ref="AV48:AV78" si="54">AR48+AU48</f>
        <v>0</v>
      </c>
      <c r="AW48" s="401">
        <f t="shared" ref="AW48:AW78" si="55">IF(AV48&lt;=0,0,AV48*-$J$36)</f>
        <v>0</v>
      </c>
      <c r="AX48" s="402">
        <f t="shared" ref="AX48:AX78" si="56">ROUNDUP(AV48+AW48,2)</f>
        <v>0</v>
      </c>
      <c r="AY48" s="405">
        <f>AX48</f>
        <v>0</v>
      </c>
      <c r="AZ48" s="1012"/>
      <c r="BA48" s="1013"/>
      <c r="BB48" s="1013"/>
      <c r="BC48" s="1013"/>
      <c r="BD48" s="1013"/>
      <c r="BE48" s="1014"/>
      <c r="BF48" s="1015"/>
      <c r="BG48" s="1016"/>
      <c r="BH48" s="330"/>
      <c r="BI48" s="331"/>
      <c r="BJ48" s="839"/>
      <c r="BK48" s="318"/>
      <c r="BL48" s="318"/>
      <c r="BM48" s="318"/>
      <c r="BN48" s="318"/>
      <c r="BO48" s="318"/>
      <c r="BP48" s="318"/>
      <c r="BQ48" s="318"/>
      <c r="BR48" s="318"/>
      <c r="BS48" s="318"/>
      <c r="BT48" s="839"/>
      <c r="BU48" s="318"/>
      <c r="BV48" s="318"/>
      <c r="BW48" s="318"/>
      <c r="BX48" s="318"/>
      <c r="BY48" s="318"/>
      <c r="BZ48" s="318"/>
      <c r="CA48" s="318"/>
      <c r="CB48" s="318"/>
      <c r="CC48" s="318"/>
      <c r="CD48" s="839"/>
      <c r="CE48" s="318"/>
      <c r="CF48" s="318"/>
      <c r="CG48" s="318"/>
      <c r="CH48" s="318"/>
      <c r="CI48" s="318"/>
      <c r="CJ48" s="318"/>
      <c r="CK48" s="318"/>
      <c r="CL48" s="318"/>
      <c r="CM48" s="318"/>
      <c r="CN48" s="318"/>
      <c r="CO48" s="318"/>
      <c r="CP48" s="318"/>
      <c r="CQ48" s="318"/>
      <c r="CR48" s="318"/>
      <c r="CS48" s="839"/>
      <c r="CT48" s="318"/>
      <c r="CU48" s="318"/>
      <c r="CV48" s="318"/>
      <c r="CW48" s="318"/>
      <c r="CX48" s="318"/>
      <c r="CY48" s="318"/>
      <c r="CZ48" s="318"/>
      <c r="DA48" s="318"/>
      <c r="DB48" s="318"/>
      <c r="DC48" s="318"/>
      <c r="DD48" s="318"/>
      <c r="DE48" s="318"/>
      <c r="DF48" s="318"/>
      <c r="DG48" s="318"/>
      <c r="DH48" s="839"/>
      <c r="DI48" s="318"/>
      <c r="DJ48" s="318"/>
      <c r="DK48" s="318"/>
      <c r="DL48" s="318"/>
      <c r="DM48" s="318"/>
      <c r="DN48" s="318"/>
      <c r="DO48" s="318"/>
      <c r="DP48" s="318"/>
      <c r="DQ48" s="318"/>
      <c r="DR48" s="318"/>
      <c r="DS48" s="318"/>
      <c r="DT48" s="318"/>
      <c r="DU48" s="318"/>
      <c r="DV48" s="318"/>
      <c r="DW48" s="839"/>
      <c r="DX48" s="318"/>
      <c r="DY48" s="318"/>
      <c r="DZ48" s="318"/>
      <c r="EA48" s="318"/>
      <c r="EB48" s="318"/>
      <c r="EC48" s="318"/>
      <c r="ED48" s="318"/>
      <c r="EE48" s="318"/>
      <c r="EF48" s="318"/>
      <c r="EG48" s="318"/>
      <c r="EH48" s="318"/>
      <c r="EI48" s="318"/>
      <c r="EJ48" s="318"/>
      <c r="EK48" s="318"/>
      <c r="EL48" s="839"/>
      <c r="EM48" s="318">
        <f ca="1">'DARF e Declaração de IR'!$AJ$14</f>
        <v>0</v>
      </c>
      <c r="EN48" s="318"/>
      <c r="EO48" s="318"/>
      <c r="EP48" s="318"/>
      <c r="EQ48" s="318"/>
      <c r="ER48" s="318"/>
      <c r="ES48" s="318"/>
      <c r="ET48" s="318"/>
      <c r="EU48" s="318"/>
      <c r="EV48" s="318"/>
      <c r="EW48" s="318"/>
      <c r="EX48" s="318"/>
      <c r="EY48" s="318"/>
      <c r="EZ48" s="318"/>
    </row>
    <row r="49" spans="2:156" ht="10.5" customHeight="1" x14ac:dyDescent="0.2">
      <c r="B49" s="367"/>
      <c r="C49" s="1000"/>
      <c r="D49" s="999"/>
      <c r="E49" s="414"/>
      <c r="F49" s="840" t="s">
        <v>104</v>
      </c>
      <c r="G49" s="841"/>
      <c r="H49" s="841"/>
      <c r="I49" s="841"/>
      <c r="J49" s="841"/>
      <c r="K49" s="841"/>
      <c r="L49" s="841"/>
      <c r="M49" s="842"/>
      <c r="N49" s="456"/>
      <c r="O49" s="455">
        <v>44229</v>
      </c>
      <c r="P49" s="332"/>
      <c r="Q49" s="333"/>
      <c r="R49" s="334"/>
      <c r="S49" s="335"/>
      <c r="T49" s="408">
        <f t="shared" si="34"/>
        <v>0</v>
      </c>
      <c r="U49" s="409" t="str">
        <f t="shared" si="35"/>
        <v/>
      </c>
      <c r="V49" s="335"/>
      <c r="W49" s="410">
        <f t="shared" si="36"/>
        <v>0</v>
      </c>
      <c r="X49" s="410">
        <f t="shared" si="37"/>
        <v>0</v>
      </c>
      <c r="Y49" s="410">
        <f t="shared" si="38"/>
        <v>0</v>
      </c>
      <c r="Z49" s="410">
        <f t="shared" si="39"/>
        <v>0</v>
      </c>
      <c r="AA49" s="411">
        <f t="shared" si="40"/>
        <v>0</v>
      </c>
      <c r="AB49" s="412">
        <f t="shared" si="41"/>
        <v>0</v>
      </c>
      <c r="AC49" s="332"/>
      <c r="AD49" s="333"/>
      <c r="AE49" s="334"/>
      <c r="AF49" s="335"/>
      <c r="AG49" s="408">
        <f t="shared" si="42"/>
        <v>0</v>
      </c>
      <c r="AH49" s="409" t="str">
        <f t="shared" si="43"/>
        <v/>
      </c>
      <c r="AI49" s="335"/>
      <c r="AJ49" s="410">
        <f t="shared" si="44"/>
        <v>0</v>
      </c>
      <c r="AK49" s="410">
        <f t="shared" si="45"/>
        <v>0</v>
      </c>
      <c r="AL49" s="410">
        <f t="shared" si="46"/>
        <v>0</v>
      </c>
      <c r="AM49" s="410">
        <f t="shared" si="47"/>
        <v>0</v>
      </c>
      <c r="AN49" s="411">
        <f t="shared" si="48"/>
        <v>0</v>
      </c>
      <c r="AO49" s="412">
        <f t="shared" si="49"/>
        <v>0</v>
      </c>
      <c r="AP49" s="337"/>
      <c r="AQ49" s="410">
        <f t="shared" si="50"/>
        <v>0</v>
      </c>
      <c r="AR49" s="411">
        <f t="shared" si="51"/>
        <v>0</v>
      </c>
      <c r="AS49" s="413">
        <f t="shared" si="52"/>
        <v>0</v>
      </c>
      <c r="AT49" s="337"/>
      <c r="AU49" s="410">
        <f t="shared" si="53"/>
        <v>0</v>
      </c>
      <c r="AV49" s="411">
        <f t="shared" si="54"/>
        <v>0</v>
      </c>
      <c r="AW49" s="410">
        <f t="shared" si="55"/>
        <v>0</v>
      </c>
      <c r="AX49" s="411">
        <f t="shared" si="56"/>
        <v>0</v>
      </c>
      <c r="AY49" s="412">
        <f>AY48+AX49</f>
        <v>0</v>
      </c>
      <c r="AZ49" s="988"/>
      <c r="BA49" s="989"/>
      <c r="BB49" s="989"/>
      <c r="BC49" s="989"/>
      <c r="BD49" s="989"/>
      <c r="BE49" s="990"/>
      <c r="BF49" s="991"/>
      <c r="BG49" s="992"/>
      <c r="BH49" s="337"/>
      <c r="BI49" s="338"/>
      <c r="BJ49" s="839"/>
      <c r="BK49" s="318"/>
      <c r="BL49" s="318"/>
      <c r="BM49" s="318"/>
      <c r="BN49" s="318"/>
      <c r="BO49" s="318"/>
      <c r="BP49" s="318"/>
      <c r="BQ49" s="318"/>
      <c r="BR49" s="318"/>
      <c r="BS49" s="318"/>
      <c r="BT49" s="839"/>
      <c r="BU49" s="318"/>
      <c r="BV49" s="318"/>
      <c r="BW49" s="318"/>
      <c r="BX49" s="318"/>
      <c r="BY49" s="318"/>
      <c r="BZ49" s="318"/>
      <c r="CA49" s="318"/>
      <c r="CB49" s="318"/>
      <c r="CC49" s="318"/>
      <c r="CD49" s="839"/>
      <c r="CE49" s="318"/>
      <c r="CF49" s="318"/>
      <c r="CG49" s="318"/>
      <c r="CH49" s="318"/>
      <c r="CI49" s="318"/>
      <c r="CJ49" s="318"/>
      <c r="CK49" s="318"/>
      <c r="CL49" s="318"/>
      <c r="CM49" s="318"/>
      <c r="CN49" s="318"/>
      <c r="CO49" s="318"/>
      <c r="CP49" s="318"/>
      <c r="CQ49" s="318"/>
      <c r="CR49" s="318"/>
      <c r="CS49" s="839"/>
      <c r="CT49" s="318"/>
      <c r="CU49" s="318"/>
      <c r="CV49" s="318"/>
      <c r="CW49" s="318"/>
      <c r="CX49" s="318"/>
      <c r="CY49" s="318"/>
      <c r="CZ49" s="318"/>
      <c r="DA49" s="318"/>
      <c r="DB49" s="318"/>
      <c r="DC49" s="318"/>
      <c r="DD49" s="318"/>
      <c r="DE49" s="318"/>
      <c r="DF49" s="318"/>
      <c r="DG49" s="318"/>
      <c r="DH49" s="839"/>
      <c r="DI49" s="318"/>
      <c r="DJ49" s="318"/>
      <c r="DK49" s="318"/>
      <c r="DL49" s="318"/>
      <c r="DM49" s="318"/>
      <c r="DN49" s="318"/>
      <c r="DO49" s="318"/>
      <c r="DP49" s="318"/>
      <c r="DQ49" s="318"/>
      <c r="DR49" s="318"/>
      <c r="DS49" s="318"/>
      <c r="DT49" s="318"/>
      <c r="DU49" s="318"/>
      <c r="DV49" s="318"/>
      <c r="DW49" s="839"/>
      <c r="DX49" s="318"/>
      <c r="DY49" s="318"/>
      <c r="DZ49" s="318"/>
      <c r="EA49" s="318"/>
      <c r="EB49" s="318"/>
      <c r="EC49" s="318"/>
      <c r="ED49" s="318"/>
      <c r="EE49" s="318"/>
      <c r="EF49" s="318"/>
      <c r="EG49" s="318"/>
      <c r="EH49" s="318"/>
      <c r="EI49" s="318"/>
      <c r="EJ49" s="318"/>
      <c r="EK49" s="318"/>
      <c r="EL49" s="839"/>
      <c r="EM49" s="318">
        <f ca="1">'DARF e Declaração de IR'!$AJ$14</f>
        <v>0</v>
      </c>
      <c r="EN49" s="318"/>
      <c r="EO49" s="318"/>
      <c r="EP49" s="318"/>
      <c r="EQ49" s="318"/>
      <c r="ER49" s="318"/>
      <c r="ES49" s="318"/>
      <c r="ET49" s="318"/>
      <c r="EU49" s="318"/>
      <c r="EV49" s="318"/>
      <c r="EW49" s="318"/>
      <c r="EX49" s="318"/>
      <c r="EY49" s="318"/>
      <c r="EZ49" s="318"/>
    </row>
    <row r="50" spans="2:156" ht="10.5" customHeight="1" x14ac:dyDescent="0.2">
      <c r="B50" s="367"/>
      <c r="C50" s="1000"/>
      <c r="D50" s="999"/>
      <c r="E50" s="414"/>
      <c r="F50" s="843"/>
      <c r="G50" s="844"/>
      <c r="H50" s="844"/>
      <c r="I50" s="844"/>
      <c r="J50" s="844"/>
      <c r="K50" s="844"/>
      <c r="L50" s="844"/>
      <c r="M50" s="845"/>
      <c r="N50" s="456"/>
      <c r="O50" s="455">
        <v>44230</v>
      </c>
      <c r="P50" s="332"/>
      <c r="Q50" s="333"/>
      <c r="R50" s="334"/>
      <c r="S50" s="335"/>
      <c r="T50" s="408">
        <f t="shared" si="34"/>
        <v>0</v>
      </c>
      <c r="U50" s="409" t="str">
        <f t="shared" si="35"/>
        <v/>
      </c>
      <c r="V50" s="335"/>
      <c r="W50" s="410">
        <f t="shared" si="36"/>
        <v>0</v>
      </c>
      <c r="X50" s="410">
        <f t="shared" si="37"/>
        <v>0</v>
      </c>
      <c r="Y50" s="410">
        <f t="shared" si="38"/>
        <v>0</v>
      </c>
      <c r="Z50" s="410">
        <f t="shared" si="39"/>
        <v>0</v>
      </c>
      <c r="AA50" s="411">
        <f t="shared" si="40"/>
        <v>0</v>
      </c>
      <c r="AB50" s="412">
        <f t="shared" si="41"/>
        <v>0</v>
      </c>
      <c r="AC50" s="332"/>
      <c r="AD50" s="333"/>
      <c r="AE50" s="334"/>
      <c r="AF50" s="335"/>
      <c r="AG50" s="408">
        <f t="shared" si="42"/>
        <v>0</v>
      </c>
      <c r="AH50" s="409" t="str">
        <f t="shared" si="43"/>
        <v/>
      </c>
      <c r="AI50" s="335"/>
      <c r="AJ50" s="410">
        <f t="shared" si="44"/>
        <v>0</v>
      </c>
      <c r="AK50" s="410">
        <f t="shared" si="45"/>
        <v>0</v>
      </c>
      <c r="AL50" s="410">
        <f t="shared" si="46"/>
        <v>0</v>
      </c>
      <c r="AM50" s="410">
        <f t="shared" si="47"/>
        <v>0</v>
      </c>
      <c r="AN50" s="411">
        <f t="shared" si="48"/>
        <v>0</v>
      </c>
      <c r="AO50" s="412">
        <f t="shared" si="49"/>
        <v>0</v>
      </c>
      <c r="AP50" s="337"/>
      <c r="AQ50" s="410">
        <f t="shared" si="50"/>
        <v>0</v>
      </c>
      <c r="AR50" s="411">
        <f t="shared" si="51"/>
        <v>0</v>
      </c>
      <c r="AS50" s="413">
        <f t="shared" si="52"/>
        <v>0</v>
      </c>
      <c r="AT50" s="337"/>
      <c r="AU50" s="410">
        <f t="shared" si="53"/>
        <v>0</v>
      </c>
      <c r="AV50" s="411">
        <f t="shared" si="54"/>
        <v>0</v>
      </c>
      <c r="AW50" s="410">
        <f t="shared" si="55"/>
        <v>0</v>
      </c>
      <c r="AX50" s="411">
        <f t="shared" si="56"/>
        <v>0</v>
      </c>
      <c r="AY50" s="412">
        <f t="shared" ref="AY50:AY78" si="57">AY49+AX50</f>
        <v>0</v>
      </c>
      <c r="AZ50" s="988"/>
      <c r="BA50" s="989"/>
      <c r="BB50" s="989"/>
      <c r="BC50" s="989"/>
      <c r="BD50" s="989"/>
      <c r="BE50" s="990"/>
      <c r="BF50" s="991"/>
      <c r="BG50" s="992"/>
      <c r="BH50" s="337"/>
      <c r="BI50" s="338"/>
      <c r="BJ50" s="839"/>
      <c r="BK50" s="318"/>
      <c r="BL50" s="318"/>
      <c r="BM50" s="318"/>
      <c r="BN50" s="318"/>
      <c r="BO50" s="318"/>
      <c r="BP50" s="318"/>
      <c r="BQ50" s="318"/>
      <c r="BR50" s="318"/>
      <c r="BS50" s="318"/>
      <c r="BT50" s="839"/>
      <c r="BU50" s="318"/>
      <c r="BV50" s="318"/>
      <c r="BW50" s="318"/>
      <c r="BX50" s="318"/>
      <c r="BY50" s="318"/>
      <c r="BZ50" s="318"/>
      <c r="CA50" s="318"/>
      <c r="CB50" s="318"/>
      <c r="CC50" s="318"/>
      <c r="CD50" s="839"/>
      <c r="CE50" s="318"/>
      <c r="CF50" s="318"/>
      <c r="CG50" s="318"/>
      <c r="CH50" s="318"/>
      <c r="CI50" s="318"/>
      <c r="CJ50" s="318"/>
      <c r="CK50" s="318"/>
      <c r="CL50" s="318"/>
      <c r="CM50" s="318"/>
      <c r="CN50" s="318"/>
      <c r="CO50" s="318"/>
      <c r="CP50" s="318"/>
      <c r="CQ50" s="318"/>
      <c r="CR50" s="318"/>
      <c r="CS50" s="839"/>
      <c r="CT50" s="318"/>
      <c r="CU50" s="318"/>
      <c r="CV50" s="318"/>
      <c r="CW50" s="318"/>
      <c r="CX50" s="318"/>
      <c r="CY50" s="318"/>
      <c r="CZ50" s="318"/>
      <c r="DA50" s="318"/>
      <c r="DB50" s="318"/>
      <c r="DC50" s="318"/>
      <c r="DD50" s="318"/>
      <c r="DE50" s="318"/>
      <c r="DF50" s="318"/>
      <c r="DG50" s="318"/>
      <c r="DH50" s="839"/>
      <c r="DI50" s="318"/>
      <c r="DJ50" s="318"/>
      <c r="DK50" s="318"/>
      <c r="DL50" s="318"/>
      <c r="DM50" s="318"/>
      <c r="DN50" s="318"/>
      <c r="DO50" s="318"/>
      <c r="DP50" s="318"/>
      <c r="DQ50" s="318"/>
      <c r="DR50" s="318"/>
      <c r="DS50" s="318"/>
      <c r="DT50" s="318"/>
      <c r="DU50" s="318"/>
      <c r="DV50" s="318"/>
      <c r="DW50" s="839"/>
      <c r="DX50" s="318"/>
      <c r="DY50" s="318"/>
      <c r="DZ50" s="318"/>
      <c r="EA50" s="318"/>
      <c r="EB50" s="318"/>
      <c r="EC50" s="318"/>
      <c r="ED50" s="318"/>
      <c r="EE50" s="318"/>
      <c r="EF50" s="318"/>
      <c r="EG50" s="318"/>
      <c r="EH50" s="318"/>
      <c r="EI50" s="318"/>
      <c r="EJ50" s="318"/>
      <c r="EK50" s="318"/>
      <c r="EL50" s="839"/>
      <c r="EM50" s="318">
        <f ca="1">'DARF e Declaração de IR'!$AJ$14</f>
        <v>0</v>
      </c>
      <c r="EN50" s="318"/>
      <c r="EO50" s="318"/>
      <c r="EP50" s="318"/>
      <c r="EQ50" s="318"/>
      <c r="ER50" s="318"/>
      <c r="ES50" s="318"/>
      <c r="ET50" s="318"/>
      <c r="EU50" s="318"/>
      <c r="EV50" s="318"/>
      <c r="EW50" s="318"/>
      <c r="EX50" s="318"/>
      <c r="EY50" s="318"/>
      <c r="EZ50" s="318"/>
    </row>
    <row r="51" spans="2:156" ht="10.5" customHeight="1" x14ac:dyDescent="0.2">
      <c r="B51" s="367"/>
      <c r="C51" s="1000"/>
      <c r="D51" s="999"/>
      <c r="E51" s="414"/>
      <c r="F51" s="916" t="s">
        <v>105</v>
      </c>
      <c r="G51" s="917"/>
      <c r="H51" s="917"/>
      <c r="I51" s="918"/>
      <c r="J51" s="1005">
        <f>K19+J52</f>
        <v>6000</v>
      </c>
      <c r="K51" s="1005"/>
      <c r="L51" s="1005"/>
      <c r="M51" s="1006"/>
      <c r="N51" s="456"/>
      <c r="O51" s="455">
        <v>44231</v>
      </c>
      <c r="P51" s="332"/>
      <c r="Q51" s="333"/>
      <c r="R51" s="334"/>
      <c r="S51" s="335"/>
      <c r="T51" s="408">
        <f t="shared" si="34"/>
        <v>0</v>
      </c>
      <c r="U51" s="409" t="str">
        <f t="shared" si="35"/>
        <v/>
      </c>
      <c r="V51" s="335"/>
      <c r="W51" s="410">
        <f t="shared" si="36"/>
        <v>0</v>
      </c>
      <c r="X51" s="410">
        <f t="shared" si="37"/>
        <v>0</v>
      </c>
      <c r="Y51" s="410">
        <f t="shared" si="38"/>
        <v>0</v>
      </c>
      <c r="Z51" s="410">
        <f t="shared" si="39"/>
        <v>0</v>
      </c>
      <c r="AA51" s="411">
        <f t="shared" si="40"/>
        <v>0</v>
      </c>
      <c r="AB51" s="412">
        <f t="shared" si="41"/>
        <v>0</v>
      </c>
      <c r="AC51" s="332"/>
      <c r="AD51" s="333"/>
      <c r="AE51" s="334"/>
      <c r="AF51" s="335"/>
      <c r="AG51" s="408">
        <f t="shared" si="42"/>
        <v>0</v>
      </c>
      <c r="AH51" s="409" t="str">
        <f t="shared" si="43"/>
        <v/>
      </c>
      <c r="AI51" s="335"/>
      <c r="AJ51" s="410">
        <f t="shared" si="44"/>
        <v>0</v>
      </c>
      <c r="AK51" s="410">
        <f t="shared" si="45"/>
        <v>0</v>
      </c>
      <c r="AL51" s="410">
        <f t="shared" si="46"/>
        <v>0</v>
      </c>
      <c r="AM51" s="410">
        <f t="shared" si="47"/>
        <v>0</v>
      </c>
      <c r="AN51" s="411">
        <f t="shared" si="48"/>
        <v>0</v>
      </c>
      <c r="AO51" s="412">
        <f t="shared" si="49"/>
        <v>0</v>
      </c>
      <c r="AP51" s="337"/>
      <c r="AQ51" s="410">
        <f t="shared" si="50"/>
        <v>0</v>
      </c>
      <c r="AR51" s="411">
        <f t="shared" si="51"/>
        <v>0</v>
      </c>
      <c r="AS51" s="413">
        <f t="shared" si="52"/>
        <v>0</v>
      </c>
      <c r="AT51" s="337"/>
      <c r="AU51" s="410">
        <f t="shared" si="53"/>
        <v>0</v>
      </c>
      <c r="AV51" s="411">
        <f t="shared" si="54"/>
        <v>0</v>
      </c>
      <c r="AW51" s="410">
        <f t="shared" si="55"/>
        <v>0</v>
      </c>
      <c r="AX51" s="411">
        <f t="shared" si="56"/>
        <v>0</v>
      </c>
      <c r="AY51" s="412">
        <f t="shared" si="57"/>
        <v>0</v>
      </c>
      <c r="AZ51" s="988"/>
      <c r="BA51" s="989"/>
      <c r="BB51" s="989"/>
      <c r="BC51" s="989"/>
      <c r="BD51" s="989"/>
      <c r="BE51" s="990"/>
      <c r="BF51" s="991"/>
      <c r="BG51" s="992"/>
      <c r="BH51" s="337"/>
      <c r="BI51" s="338"/>
      <c r="BJ51" s="839"/>
      <c r="BK51" s="318"/>
      <c r="BL51" s="318"/>
      <c r="BM51" s="318"/>
      <c r="BN51" s="318"/>
      <c r="BO51" s="318"/>
      <c r="BP51" s="318"/>
      <c r="BQ51" s="318"/>
      <c r="BR51" s="318"/>
      <c r="BS51" s="318"/>
      <c r="BT51" s="839"/>
      <c r="BU51" s="318"/>
      <c r="BV51" s="318"/>
      <c r="BW51" s="318"/>
      <c r="BX51" s="318"/>
      <c r="BY51" s="318"/>
      <c r="BZ51" s="318"/>
      <c r="CA51" s="318"/>
      <c r="CB51" s="318"/>
      <c r="CC51" s="318"/>
      <c r="CD51" s="839"/>
      <c r="CE51" s="318"/>
      <c r="CF51" s="318"/>
      <c r="CG51" s="318"/>
      <c r="CH51" s="318"/>
      <c r="CI51" s="318"/>
      <c r="CJ51" s="318"/>
      <c r="CK51" s="318"/>
      <c r="CL51" s="318"/>
      <c r="CM51" s="318"/>
      <c r="CN51" s="318"/>
      <c r="CO51" s="318"/>
      <c r="CP51" s="318"/>
      <c r="CQ51" s="318"/>
      <c r="CR51" s="318"/>
      <c r="CS51" s="839"/>
      <c r="CT51" s="318"/>
      <c r="CU51" s="318"/>
      <c r="CV51" s="318"/>
      <c r="CW51" s="318"/>
      <c r="CX51" s="318"/>
      <c r="CY51" s="318"/>
      <c r="CZ51" s="318"/>
      <c r="DA51" s="318"/>
      <c r="DB51" s="318"/>
      <c r="DC51" s="318"/>
      <c r="DD51" s="318"/>
      <c r="DE51" s="318"/>
      <c r="DF51" s="318"/>
      <c r="DG51" s="318"/>
      <c r="DH51" s="839"/>
      <c r="DI51" s="318"/>
      <c r="DJ51" s="318"/>
      <c r="DK51" s="318"/>
      <c r="DL51" s="318"/>
      <c r="DM51" s="318"/>
      <c r="DN51" s="318"/>
      <c r="DO51" s="318"/>
      <c r="DP51" s="318"/>
      <c r="DQ51" s="318"/>
      <c r="DR51" s="318"/>
      <c r="DS51" s="318"/>
      <c r="DT51" s="318"/>
      <c r="DU51" s="318"/>
      <c r="DV51" s="318"/>
      <c r="DW51" s="839"/>
      <c r="DX51" s="318"/>
      <c r="DY51" s="318"/>
      <c r="DZ51" s="318"/>
      <c r="EA51" s="318"/>
      <c r="EB51" s="318"/>
      <c r="EC51" s="318"/>
      <c r="ED51" s="318"/>
      <c r="EE51" s="318"/>
      <c r="EF51" s="318"/>
      <c r="EG51" s="318"/>
      <c r="EH51" s="318"/>
      <c r="EI51" s="318"/>
      <c r="EJ51" s="318"/>
      <c r="EK51" s="318"/>
      <c r="EL51" s="839"/>
      <c r="EM51" s="318">
        <f ca="1">'DARF e Declaração de IR'!$AJ$14</f>
        <v>0</v>
      </c>
      <c r="EN51" s="318"/>
      <c r="EO51" s="318"/>
      <c r="EP51" s="318"/>
      <c r="EQ51" s="318"/>
      <c r="ER51" s="318"/>
      <c r="ES51" s="318"/>
      <c r="ET51" s="318"/>
      <c r="EU51" s="318"/>
      <c r="EV51" s="318"/>
      <c r="EW51" s="318"/>
      <c r="EX51" s="318"/>
      <c r="EY51" s="318"/>
      <c r="EZ51" s="318"/>
    </row>
    <row r="52" spans="2:156" ht="10.5" customHeight="1" x14ac:dyDescent="0.2">
      <c r="B52" s="367"/>
      <c r="C52" s="1000"/>
      <c r="D52" s="999"/>
      <c r="E52" s="414"/>
      <c r="F52" s="919" t="s">
        <v>91</v>
      </c>
      <c r="G52" s="920"/>
      <c r="H52" s="920"/>
      <c r="I52" s="921"/>
      <c r="J52" s="1005">
        <f>AX79+BE79+BH79+BI79</f>
        <v>0</v>
      </c>
      <c r="K52" s="1005"/>
      <c r="L52" s="1005"/>
      <c r="M52" s="1006"/>
      <c r="N52" s="456"/>
      <c r="O52" s="455">
        <v>44232</v>
      </c>
      <c r="P52" s="332"/>
      <c r="Q52" s="333"/>
      <c r="R52" s="334"/>
      <c r="S52" s="335"/>
      <c r="T52" s="408">
        <f t="shared" si="34"/>
        <v>0</v>
      </c>
      <c r="U52" s="409" t="str">
        <f t="shared" si="35"/>
        <v/>
      </c>
      <c r="V52" s="335"/>
      <c r="W52" s="410">
        <f t="shared" si="36"/>
        <v>0</v>
      </c>
      <c r="X52" s="410">
        <f t="shared" si="37"/>
        <v>0</v>
      </c>
      <c r="Y52" s="410">
        <f t="shared" si="38"/>
        <v>0</v>
      </c>
      <c r="Z52" s="410">
        <f t="shared" si="39"/>
        <v>0</v>
      </c>
      <c r="AA52" s="411">
        <f t="shared" si="40"/>
        <v>0</v>
      </c>
      <c r="AB52" s="412">
        <f t="shared" si="41"/>
        <v>0</v>
      </c>
      <c r="AC52" s="332"/>
      <c r="AD52" s="333"/>
      <c r="AE52" s="334"/>
      <c r="AF52" s="335"/>
      <c r="AG52" s="408">
        <f t="shared" si="42"/>
        <v>0</v>
      </c>
      <c r="AH52" s="409" t="str">
        <f t="shared" si="43"/>
        <v/>
      </c>
      <c r="AI52" s="335"/>
      <c r="AJ52" s="410">
        <f t="shared" si="44"/>
        <v>0</v>
      </c>
      <c r="AK52" s="410">
        <f t="shared" si="45"/>
        <v>0</v>
      </c>
      <c r="AL52" s="410">
        <f t="shared" si="46"/>
        <v>0</v>
      </c>
      <c r="AM52" s="410">
        <f t="shared" si="47"/>
        <v>0</v>
      </c>
      <c r="AN52" s="411">
        <f t="shared" si="48"/>
        <v>0</v>
      </c>
      <c r="AO52" s="412">
        <f t="shared" si="49"/>
        <v>0</v>
      </c>
      <c r="AP52" s="337"/>
      <c r="AQ52" s="410">
        <f t="shared" si="50"/>
        <v>0</v>
      </c>
      <c r="AR52" s="411">
        <f t="shared" si="51"/>
        <v>0</v>
      </c>
      <c r="AS52" s="413">
        <f t="shared" si="52"/>
        <v>0</v>
      </c>
      <c r="AT52" s="337"/>
      <c r="AU52" s="410">
        <f t="shared" si="53"/>
        <v>0</v>
      </c>
      <c r="AV52" s="411">
        <f t="shared" si="54"/>
        <v>0</v>
      </c>
      <c r="AW52" s="410">
        <f t="shared" si="55"/>
        <v>0</v>
      </c>
      <c r="AX52" s="411">
        <f t="shared" si="56"/>
        <v>0</v>
      </c>
      <c r="AY52" s="412">
        <f t="shared" si="57"/>
        <v>0</v>
      </c>
      <c r="AZ52" s="988"/>
      <c r="BA52" s="989"/>
      <c r="BB52" s="989"/>
      <c r="BC52" s="989"/>
      <c r="BD52" s="989"/>
      <c r="BE52" s="990"/>
      <c r="BF52" s="991"/>
      <c r="BG52" s="992"/>
      <c r="BH52" s="337"/>
      <c r="BI52" s="338"/>
      <c r="BJ52" s="839"/>
      <c r="BK52" s="318"/>
      <c r="BL52" s="318"/>
      <c r="BM52" s="318"/>
      <c r="BN52" s="318"/>
      <c r="BO52" s="318"/>
      <c r="BP52" s="318"/>
      <c r="BQ52" s="318"/>
      <c r="BR52" s="318"/>
      <c r="BS52" s="318"/>
      <c r="BT52" s="839"/>
      <c r="BU52" s="318"/>
      <c r="BV52" s="318"/>
      <c r="BW52" s="318"/>
      <c r="BX52" s="318"/>
      <c r="BY52" s="318"/>
      <c r="BZ52" s="318"/>
      <c r="CA52" s="318"/>
      <c r="CB52" s="318"/>
      <c r="CC52" s="318"/>
      <c r="CD52" s="839"/>
      <c r="CE52" s="318"/>
      <c r="CF52" s="318"/>
      <c r="CG52" s="318"/>
      <c r="CH52" s="318"/>
      <c r="CI52" s="318"/>
      <c r="CJ52" s="318"/>
      <c r="CK52" s="318"/>
      <c r="CL52" s="318"/>
      <c r="CM52" s="318"/>
      <c r="CN52" s="318"/>
      <c r="CO52" s="318"/>
      <c r="CP52" s="318"/>
      <c r="CQ52" s="318"/>
      <c r="CR52" s="318"/>
      <c r="CS52" s="839"/>
      <c r="CT52" s="318"/>
      <c r="CU52" s="318"/>
      <c r="CV52" s="318"/>
      <c r="CW52" s="318"/>
      <c r="CX52" s="318"/>
      <c r="CY52" s="318"/>
      <c r="CZ52" s="318"/>
      <c r="DA52" s="318"/>
      <c r="DB52" s="318"/>
      <c r="DC52" s="318"/>
      <c r="DD52" s="318"/>
      <c r="DE52" s="318"/>
      <c r="DF52" s="318"/>
      <c r="DG52" s="318"/>
      <c r="DH52" s="839"/>
      <c r="DI52" s="318"/>
      <c r="DJ52" s="318"/>
      <c r="DK52" s="318"/>
      <c r="DL52" s="318"/>
      <c r="DM52" s="318"/>
      <c r="DN52" s="318"/>
      <c r="DO52" s="318"/>
      <c r="DP52" s="318"/>
      <c r="DQ52" s="318"/>
      <c r="DR52" s="318"/>
      <c r="DS52" s="318"/>
      <c r="DT52" s="318"/>
      <c r="DU52" s="318"/>
      <c r="DV52" s="318"/>
      <c r="DW52" s="839"/>
      <c r="DX52" s="318"/>
      <c r="DY52" s="318"/>
      <c r="DZ52" s="318"/>
      <c r="EA52" s="318"/>
      <c r="EB52" s="318"/>
      <c r="EC52" s="318"/>
      <c r="ED52" s="318"/>
      <c r="EE52" s="318"/>
      <c r="EF52" s="318"/>
      <c r="EG52" s="318"/>
      <c r="EH52" s="318"/>
      <c r="EI52" s="318"/>
      <c r="EJ52" s="318"/>
      <c r="EK52" s="318"/>
      <c r="EL52" s="839"/>
      <c r="EM52" s="318">
        <f ca="1">'DARF e Declaração de IR'!$AJ$14</f>
        <v>0</v>
      </c>
      <c r="EN52" s="318"/>
      <c r="EO52" s="318"/>
      <c r="EP52" s="318"/>
      <c r="EQ52" s="318"/>
      <c r="ER52" s="318"/>
      <c r="ES52" s="318"/>
      <c r="ET52" s="318"/>
      <c r="EU52" s="318"/>
      <c r="EV52" s="318"/>
      <c r="EW52" s="318"/>
      <c r="EX52" s="318"/>
      <c r="EY52" s="318"/>
      <c r="EZ52" s="318"/>
    </row>
    <row r="53" spans="2:156" ht="10.5" customHeight="1" x14ac:dyDescent="0.2">
      <c r="B53" s="367"/>
      <c r="C53" s="1000"/>
      <c r="D53" s="999"/>
      <c r="E53" s="414"/>
      <c r="F53" s="922" t="s">
        <v>202</v>
      </c>
      <c r="G53" s="923"/>
      <c r="H53" s="923"/>
      <c r="I53" s="924"/>
      <c r="J53" s="957">
        <f>BH79</f>
        <v>0</v>
      </c>
      <c r="K53" s="957"/>
      <c r="L53" s="957"/>
      <c r="M53" s="958"/>
      <c r="N53" s="457"/>
      <c r="O53" s="455">
        <v>44233</v>
      </c>
      <c r="P53" s="332"/>
      <c r="Q53" s="333"/>
      <c r="R53" s="334"/>
      <c r="S53" s="335"/>
      <c r="T53" s="408">
        <f t="shared" si="34"/>
        <v>0</v>
      </c>
      <c r="U53" s="409" t="str">
        <f t="shared" si="35"/>
        <v/>
      </c>
      <c r="V53" s="335"/>
      <c r="W53" s="410">
        <f t="shared" si="36"/>
        <v>0</v>
      </c>
      <c r="X53" s="410">
        <f t="shared" si="37"/>
        <v>0</v>
      </c>
      <c r="Y53" s="410">
        <f t="shared" si="38"/>
        <v>0</v>
      </c>
      <c r="Z53" s="410">
        <f t="shared" si="39"/>
        <v>0</v>
      </c>
      <c r="AA53" s="411">
        <f t="shared" si="40"/>
        <v>0</v>
      </c>
      <c r="AB53" s="412">
        <f t="shared" si="41"/>
        <v>0</v>
      </c>
      <c r="AC53" s="332"/>
      <c r="AD53" s="333"/>
      <c r="AE53" s="334"/>
      <c r="AF53" s="335"/>
      <c r="AG53" s="408">
        <f t="shared" si="42"/>
        <v>0</v>
      </c>
      <c r="AH53" s="409" t="str">
        <f t="shared" si="43"/>
        <v/>
      </c>
      <c r="AI53" s="335"/>
      <c r="AJ53" s="410">
        <f t="shared" si="44"/>
        <v>0</v>
      </c>
      <c r="AK53" s="410">
        <f t="shared" si="45"/>
        <v>0</v>
      </c>
      <c r="AL53" s="410">
        <f t="shared" si="46"/>
        <v>0</v>
      </c>
      <c r="AM53" s="410">
        <f t="shared" si="47"/>
        <v>0</v>
      </c>
      <c r="AN53" s="411">
        <f t="shared" si="48"/>
        <v>0</v>
      </c>
      <c r="AO53" s="412">
        <f t="shared" si="49"/>
        <v>0</v>
      </c>
      <c r="AP53" s="337"/>
      <c r="AQ53" s="410">
        <f t="shared" si="50"/>
        <v>0</v>
      </c>
      <c r="AR53" s="411">
        <f t="shared" si="51"/>
        <v>0</v>
      </c>
      <c r="AS53" s="413">
        <f t="shared" si="52"/>
        <v>0</v>
      </c>
      <c r="AT53" s="337"/>
      <c r="AU53" s="410">
        <f t="shared" si="53"/>
        <v>0</v>
      </c>
      <c r="AV53" s="411">
        <f t="shared" si="54"/>
        <v>0</v>
      </c>
      <c r="AW53" s="410">
        <f t="shared" si="55"/>
        <v>0</v>
      </c>
      <c r="AX53" s="411">
        <f t="shared" si="56"/>
        <v>0</v>
      </c>
      <c r="AY53" s="412">
        <f t="shared" si="57"/>
        <v>0</v>
      </c>
      <c r="AZ53" s="988"/>
      <c r="BA53" s="989"/>
      <c r="BB53" s="989"/>
      <c r="BC53" s="989"/>
      <c r="BD53" s="989"/>
      <c r="BE53" s="990"/>
      <c r="BF53" s="991"/>
      <c r="BG53" s="992"/>
      <c r="BH53" s="337"/>
      <c r="BI53" s="338"/>
      <c r="BJ53" s="839"/>
      <c r="BK53" s="318"/>
      <c r="BL53" s="318"/>
      <c r="BM53" s="318"/>
      <c r="BN53" s="318"/>
      <c r="BO53" s="318"/>
      <c r="BP53" s="318"/>
      <c r="BQ53" s="318"/>
      <c r="BR53" s="318"/>
      <c r="BS53" s="318"/>
      <c r="BT53" s="839"/>
      <c r="BU53" s="318"/>
      <c r="BV53" s="318"/>
      <c r="BW53" s="318"/>
      <c r="BX53" s="318"/>
      <c r="BY53" s="318"/>
      <c r="BZ53" s="318"/>
      <c r="CA53" s="318"/>
      <c r="CB53" s="318"/>
      <c r="CC53" s="318"/>
      <c r="CD53" s="839"/>
      <c r="CE53" s="318"/>
      <c r="CF53" s="318"/>
      <c r="CG53" s="318"/>
      <c r="CH53" s="318"/>
      <c r="CI53" s="318"/>
      <c r="CJ53" s="318"/>
      <c r="CK53" s="318"/>
      <c r="CL53" s="318"/>
      <c r="CM53" s="318"/>
      <c r="CN53" s="318"/>
      <c r="CO53" s="318"/>
      <c r="CP53" s="318"/>
      <c r="CQ53" s="318"/>
      <c r="CR53" s="318"/>
      <c r="CS53" s="839"/>
      <c r="CT53" s="318"/>
      <c r="CU53" s="318"/>
      <c r="CV53" s="318"/>
      <c r="CW53" s="318"/>
      <c r="CX53" s="318"/>
      <c r="CY53" s="318"/>
      <c r="CZ53" s="318"/>
      <c r="DA53" s="318"/>
      <c r="DB53" s="318"/>
      <c r="DC53" s="318"/>
      <c r="DD53" s="318"/>
      <c r="DE53" s="318"/>
      <c r="DF53" s="318"/>
      <c r="DG53" s="318"/>
      <c r="DH53" s="839"/>
      <c r="DI53" s="318"/>
      <c r="DJ53" s="318"/>
      <c r="DK53" s="318"/>
      <c r="DL53" s="318"/>
      <c r="DM53" s="318"/>
      <c r="DN53" s="318"/>
      <c r="DO53" s="318"/>
      <c r="DP53" s="318"/>
      <c r="DQ53" s="318"/>
      <c r="DR53" s="318"/>
      <c r="DS53" s="318"/>
      <c r="DT53" s="318"/>
      <c r="DU53" s="318"/>
      <c r="DV53" s="318"/>
      <c r="DW53" s="839"/>
      <c r="DX53" s="318"/>
      <c r="DY53" s="318"/>
      <c r="DZ53" s="318"/>
      <c r="EA53" s="318"/>
      <c r="EB53" s="318"/>
      <c r="EC53" s="318"/>
      <c r="ED53" s="318"/>
      <c r="EE53" s="318"/>
      <c r="EF53" s="318"/>
      <c r="EG53" s="318"/>
      <c r="EH53" s="318"/>
      <c r="EI53" s="318"/>
      <c r="EJ53" s="318"/>
      <c r="EK53" s="318"/>
      <c r="EL53" s="839"/>
      <c r="EM53" s="318">
        <f ca="1">'DARF e Declaração de IR'!$AJ$14</f>
        <v>0</v>
      </c>
      <c r="EN53" s="318"/>
      <c r="EO53" s="318"/>
      <c r="EP53" s="318"/>
      <c r="EQ53" s="318"/>
      <c r="ER53" s="318"/>
      <c r="ES53" s="318"/>
      <c r="ET53" s="318"/>
      <c r="EU53" s="318"/>
      <c r="EV53" s="318"/>
      <c r="EW53" s="318"/>
      <c r="EX53" s="318"/>
      <c r="EY53" s="318"/>
      <c r="EZ53" s="318"/>
    </row>
    <row r="54" spans="2:156" ht="10.5" customHeight="1" x14ac:dyDescent="0.2">
      <c r="B54" s="393"/>
      <c r="C54" s="1000"/>
      <c r="D54" s="999"/>
      <c r="E54" s="414"/>
      <c r="F54" s="922" t="s">
        <v>201</v>
      </c>
      <c r="G54" s="923"/>
      <c r="H54" s="923"/>
      <c r="I54" s="924"/>
      <c r="J54" s="1025">
        <f>BI79</f>
        <v>0</v>
      </c>
      <c r="K54" s="1025"/>
      <c r="L54" s="1025"/>
      <c r="M54" s="1026"/>
      <c r="N54" s="456"/>
      <c r="O54" s="455">
        <v>44234</v>
      </c>
      <c r="P54" s="332"/>
      <c r="Q54" s="333"/>
      <c r="R54" s="334"/>
      <c r="S54" s="335"/>
      <c r="T54" s="408">
        <f t="shared" si="34"/>
        <v>0</v>
      </c>
      <c r="U54" s="409" t="str">
        <f t="shared" si="35"/>
        <v/>
      </c>
      <c r="V54" s="335"/>
      <c r="W54" s="410">
        <f t="shared" si="36"/>
        <v>0</v>
      </c>
      <c r="X54" s="410">
        <f t="shared" si="37"/>
        <v>0</v>
      </c>
      <c r="Y54" s="410">
        <f t="shared" si="38"/>
        <v>0</v>
      </c>
      <c r="Z54" s="410">
        <f t="shared" si="39"/>
        <v>0</v>
      </c>
      <c r="AA54" s="411">
        <f t="shared" si="40"/>
        <v>0</v>
      </c>
      <c r="AB54" s="412">
        <f t="shared" si="41"/>
        <v>0</v>
      </c>
      <c r="AC54" s="332"/>
      <c r="AD54" s="333"/>
      <c r="AE54" s="334"/>
      <c r="AF54" s="335"/>
      <c r="AG54" s="408">
        <f t="shared" si="42"/>
        <v>0</v>
      </c>
      <c r="AH54" s="409" t="str">
        <f t="shared" si="43"/>
        <v/>
      </c>
      <c r="AI54" s="335"/>
      <c r="AJ54" s="410">
        <f t="shared" si="44"/>
        <v>0</v>
      </c>
      <c r="AK54" s="410">
        <f t="shared" si="45"/>
        <v>0</v>
      </c>
      <c r="AL54" s="410">
        <f t="shared" si="46"/>
        <v>0</v>
      </c>
      <c r="AM54" s="410">
        <f t="shared" si="47"/>
        <v>0</v>
      </c>
      <c r="AN54" s="411">
        <f t="shared" si="48"/>
        <v>0</v>
      </c>
      <c r="AO54" s="412">
        <f t="shared" si="49"/>
        <v>0</v>
      </c>
      <c r="AP54" s="337"/>
      <c r="AQ54" s="410">
        <f t="shared" si="50"/>
        <v>0</v>
      </c>
      <c r="AR54" s="411">
        <f t="shared" si="51"/>
        <v>0</v>
      </c>
      <c r="AS54" s="413">
        <f t="shared" si="52"/>
        <v>0</v>
      </c>
      <c r="AT54" s="337"/>
      <c r="AU54" s="410">
        <f t="shared" si="53"/>
        <v>0</v>
      </c>
      <c r="AV54" s="411">
        <f t="shared" si="54"/>
        <v>0</v>
      </c>
      <c r="AW54" s="410">
        <f t="shared" si="55"/>
        <v>0</v>
      </c>
      <c r="AX54" s="411">
        <f t="shared" si="56"/>
        <v>0</v>
      </c>
      <c r="AY54" s="412">
        <f t="shared" si="57"/>
        <v>0</v>
      </c>
      <c r="AZ54" s="988"/>
      <c r="BA54" s="989"/>
      <c r="BB54" s="989"/>
      <c r="BC54" s="989"/>
      <c r="BD54" s="989"/>
      <c r="BE54" s="990"/>
      <c r="BF54" s="991"/>
      <c r="BG54" s="992"/>
      <c r="BH54" s="337"/>
      <c r="BI54" s="338"/>
      <c r="BJ54" s="839"/>
      <c r="BK54" s="318"/>
      <c r="BL54" s="318"/>
      <c r="BM54" s="318"/>
      <c r="BN54" s="318"/>
      <c r="BO54" s="318"/>
      <c r="BP54" s="318"/>
      <c r="BQ54" s="318"/>
      <c r="BR54" s="318"/>
      <c r="BS54" s="318"/>
      <c r="BT54" s="839"/>
      <c r="BU54" s="318"/>
      <c r="BV54" s="318"/>
      <c r="BW54" s="318"/>
      <c r="BX54" s="318"/>
      <c r="BY54" s="318"/>
      <c r="BZ54" s="318"/>
      <c r="CA54" s="318"/>
      <c r="CB54" s="318"/>
      <c r="CC54" s="318"/>
      <c r="CD54" s="839"/>
      <c r="CE54" s="318"/>
      <c r="CF54" s="318"/>
      <c r="CG54" s="318"/>
      <c r="CH54" s="318"/>
      <c r="CI54" s="318"/>
      <c r="CJ54" s="318"/>
      <c r="CK54" s="318"/>
      <c r="CL54" s="318"/>
      <c r="CM54" s="318"/>
      <c r="CN54" s="318"/>
      <c r="CO54" s="318"/>
      <c r="CP54" s="318"/>
      <c r="CQ54" s="318"/>
      <c r="CR54" s="318"/>
      <c r="CS54" s="839"/>
      <c r="CT54" s="318"/>
      <c r="CU54" s="318"/>
      <c r="CV54" s="318"/>
      <c r="CW54" s="318"/>
      <c r="CX54" s="318"/>
      <c r="CY54" s="318"/>
      <c r="CZ54" s="318"/>
      <c r="DA54" s="318"/>
      <c r="DB54" s="318"/>
      <c r="DC54" s="318"/>
      <c r="DD54" s="318"/>
      <c r="DE54" s="318"/>
      <c r="DF54" s="318"/>
      <c r="DG54" s="318"/>
      <c r="DH54" s="839"/>
      <c r="DI54" s="318"/>
      <c r="DJ54" s="318"/>
      <c r="DK54" s="318"/>
      <c r="DL54" s="318"/>
      <c r="DM54" s="318"/>
      <c r="DN54" s="318"/>
      <c r="DO54" s="318"/>
      <c r="DP54" s="318"/>
      <c r="DQ54" s="318"/>
      <c r="DR54" s="318"/>
      <c r="DS54" s="318"/>
      <c r="DT54" s="318"/>
      <c r="DU54" s="318"/>
      <c r="DV54" s="318"/>
      <c r="DW54" s="839"/>
      <c r="DX54" s="318"/>
      <c r="DY54" s="318"/>
      <c r="DZ54" s="318"/>
      <c r="EA54" s="318"/>
      <c r="EB54" s="318"/>
      <c r="EC54" s="318"/>
      <c r="ED54" s="318"/>
      <c r="EE54" s="318"/>
      <c r="EF54" s="318"/>
      <c r="EG54" s="318"/>
      <c r="EH54" s="318"/>
      <c r="EI54" s="318"/>
      <c r="EJ54" s="318"/>
      <c r="EK54" s="318"/>
      <c r="EL54" s="839"/>
      <c r="EM54" s="318">
        <f ca="1">'DARF e Declaração de IR'!$AJ$14</f>
        <v>0</v>
      </c>
      <c r="EN54" s="318"/>
      <c r="EO54" s="318"/>
      <c r="EP54" s="318"/>
      <c r="EQ54" s="318"/>
      <c r="ER54" s="318"/>
      <c r="ES54" s="318"/>
      <c r="ET54" s="318"/>
      <c r="EU54" s="318"/>
      <c r="EV54" s="318"/>
      <c r="EW54" s="318"/>
      <c r="EX54" s="318"/>
      <c r="EY54" s="318"/>
      <c r="EZ54" s="318"/>
    </row>
    <row r="55" spans="2:156" ht="10.5" customHeight="1" x14ac:dyDescent="0.2">
      <c r="B55" s="393"/>
      <c r="C55" s="1000"/>
      <c r="D55" s="999"/>
      <c r="E55" s="414"/>
      <c r="F55" s="847" t="s">
        <v>106</v>
      </c>
      <c r="G55" s="848"/>
      <c r="H55" s="848"/>
      <c r="I55" s="849"/>
      <c r="J55" s="957">
        <f>AS79</f>
        <v>0</v>
      </c>
      <c r="K55" s="957"/>
      <c r="L55" s="957"/>
      <c r="M55" s="958"/>
      <c r="N55" s="456"/>
      <c r="O55" s="455">
        <v>44235</v>
      </c>
      <c r="P55" s="332"/>
      <c r="Q55" s="333"/>
      <c r="R55" s="334"/>
      <c r="S55" s="335"/>
      <c r="T55" s="408">
        <f t="shared" si="34"/>
        <v>0</v>
      </c>
      <c r="U55" s="409" t="str">
        <f t="shared" si="35"/>
        <v/>
      </c>
      <c r="V55" s="335"/>
      <c r="W55" s="410">
        <f t="shared" si="36"/>
        <v>0</v>
      </c>
      <c r="X55" s="410">
        <f t="shared" si="37"/>
        <v>0</v>
      </c>
      <c r="Y55" s="410">
        <f t="shared" si="38"/>
        <v>0</v>
      </c>
      <c r="Z55" s="410">
        <f t="shared" si="39"/>
        <v>0</v>
      </c>
      <c r="AA55" s="411">
        <f t="shared" si="40"/>
        <v>0</v>
      </c>
      <c r="AB55" s="412">
        <f t="shared" si="41"/>
        <v>0</v>
      </c>
      <c r="AC55" s="332"/>
      <c r="AD55" s="333"/>
      <c r="AE55" s="334"/>
      <c r="AF55" s="335"/>
      <c r="AG55" s="408">
        <f t="shared" si="42"/>
        <v>0</v>
      </c>
      <c r="AH55" s="409" t="str">
        <f t="shared" si="43"/>
        <v/>
      </c>
      <c r="AI55" s="335"/>
      <c r="AJ55" s="410">
        <f t="shared" si="44"/>
        <v>0</v>
      </c>
      <c r="AK55" s="410">
        <f t="shared" si="45"/>
        <v>0</v>
      </c>
      <c r="AL55" s="410">
        <f t="shared" si="46"/>
        <v>0</v>
      </c>
      <c r="AM55" s="410">
        <f t="shared" si="47"/>
        <v>0</v>
      </c>
      <c r="AN55" s="411">
        <f t="shared" si="48"/>
        <v>0</v>
      </c>
      <c r="AO55" s="412">
        <f t="shared" si="49"/>
        <v>0</v>
      </c>
      <c r="AP55" s="337"/>
      <c r="AQ55" s="410">
        <f t="shared" si="50"/>
        <v>0</v>
      </c>
      <c r="AR55" s="411">
        <f t="shared" si="51"/>
        <v>0</v>
      </c>
      <c r="AS55" s="413">
        <f t="shared" si="52"/>
        <v>0</v>
      </c>
      <c r="AT55" s="337"/>
      <c r="AU55" s="410">
        <f t="shared" si="53"/>
        <v>0</v>
      </c>
      <c r="AV55" s="411">
        <f t="shared" si="54"/>
        <v>0</v>
      </c>
      <c r="AW55" s="410">
        <f t="shared" si="55"/>
        <v>0</v>
      </c>
      <c r="AX55" s="411">
        <f t="shared" si="56"/>
        <v>0</v>
      </c>
      <c r="AY55" s="412">
        <f t="shared" si="57"/>
        <v>0</v>
      </c>
      <c r="AZ55" s="988"/>
      <c r="BA55" s="989"/>
      <c r="BB55" s="989"/>
      <c r="BC55" s="989"/>
      <c r="BD55" s="989"/>
      <c r="BE55" s="990"/>
      <c r="BF55" s="991"/>
      <c r="BG55" s="992"/>
      <c r="BH55" s="337"/>
      <c r="BI55" s="338"/>
      <c r="BJ55" s="839"/>
      <c r="BK55" s="318"/>
      <c r="BL55" s="318"/>
      <c r="BM55" s="318"/>
      <c r="BN55" s="318"/>
      <c r="BO55" s="318"/>
      <c r="BP55" s="318"/>
      <c r="BQ55" s="318"/>
      <c r="BR55" s="318"/>
      <c r="BS55" s="318"/>
      <c r="BT55" s="839"/>
      <c r="BU55" s="318"/>
      <c r="BV55" s="318"/>
      <c r="BW55" s="318"/>
      <c r="BX55" s="318"/>
      <c r="BY55" s="318"/>
      <c r="BZ55" s="318"/>
      <c r="CA55" s="318"/>
      <c r="CB55" s="318"/>
      <c r="CC55" s="318"/>
      <c r="CD55" s="839"/>
      <c r="CE55" s="318"/>
      <c r="CF55" s="318"/>
      <c r="CG55" s="318"/>
      <c r="CH55" s="318"/>
      <c r="CI55" s="318"/>
      <c r="CJ55" s="318"/>
      <c r="CK55" s="318"/>
      <c r="CL55" s="318"/>
      <c r="CM55" s="318"/>
      <c r="CN55" s="318"/>
      <c r="CO55" s="318"/>
      <c r="CP55" s="318"/>
      <c r="CQ55" s="318"/>
      <c r="CR55" s="318"/>
      <c r="CS55" s="839"/>
      <c r="CT55" s="318"/>
      <c r="CU55" s="318"/>
      <c r="CV55" s="318"/>
      <c r="CW55" s="318"/>
      <c r="CX55" s="318"/>
      <c r="CY55" s="318"/>
      <c r="CZ55" s="318"/>
      <c r="DA55" s="318"/>
      <c r="DB55" s="318"/>
      <c r="DC55" s="318"/>
      <c r="DD55" s="318"/>
      <c r="DE55" s="318"/>
      <c r="DF55" s="318"/>
      <c r="DG55" s="318"/>
      <c r="DH55" s="839"/>
      <c r="DI55" s="318"/>
      <c r="DJ55" s="318"/>
      <c r="DK55" s="318"/>
      <c r="DL55" s="318"/>
      <c r="DM55" s="318"/>
      <c r="DN55" s="318"/>
      <c r="DO55" s="318"/>
      <c r="DP55" s="318"/>
      <c r="DQ55" s="318"/>
      <c r="DR55" s="318"/>
      <c r="DS55" s="318"/>
      <c r="DT55" s="318"/>
      <c r="DU55" s="318"/>
      <c r="DV55" s="318"/>
      <c r="DW55" s="839"/>
      <c r="DX55" s="318"/>
      <c r="DY55" s="318"/>
      <c r="DZ55" s="318"/>
      <c r="EA55" s="318"/>
      <c r="EB55" s="318"/>
      <c r="EC55" s="318"/>
      <c r="ED55" s="318"/>
      <c r="EE55" s="318"/>
      <c r="EF55" s="318"/>
      <c r="EG55" s="318"/>
      <c r="EH55" s="318"/>
      <c r="EI55" s="318"/>
      <c r="EJ55" s="318"/>
      <c r="EK55" s="318"/>
      <c r="EL55" s="839"/>
      <c r="EM55" s="318">
        <f ca="1">'DARF e Declaração de IR'!$AJ$14</f>
        <v>0</v>
      </c>
      <c r="EN55" s="318"/>
      <c r="EO55" s="318"/>
      <c r="EP55" s="318"/>
      <c r="EQ55" s="318"/>
      <c r="ER55" s="318"/>
      <c r="ES55" s="318"/>
      <c r="ET55" s="318"/>
      <c r="EU55" s="318"/>
      <c r="EV55" s="318"/>
      <c r="EW55" s="318"/>
      <c r="EX55" s="318"/>
      <c r="EY55" s="318"/>
      <c r="EZ55" s="318"/>
    </row>
    <row r="56" spans="2:156" ht="10.5" customHeight="1" x14ac:dyDescent="0.2">
      <c r="B56" s="393"/>
      <c r="C56" s="1000"/>
      <c r="D56" s="999"/>
      <c r="E56" s="414"/>
      <c r="F56" s="847" t="s">
        <v>98</v>
      </c>
      <c r="G56" s="848"/>
      <c r="H56" s="848"/>
      <c r="I56" s="849"/>
      <c r="J56" s="957">
        <f>AW79</f>
        <v>0</v>
      </c>
      <c r="K56" s="957"/>
      <c r="L56" s="957"/>
      <c r="M56" s="958"/>
      <c r="N56" s="456"/>
      <c r="O56" s="455">
        <v>44236</v>
      </c>
      <c r="P56" s="332"/>
      <c r="Q56" s="333"/>
      <c r="R56" s="334"/>
      <c r="S56" s="335"/>
      <c r="T56" s="408">
        <f t="shared" si="34"/>
        <v>0</v>
      </c>
      <c r="U56" s="409" t="str">
        <f t="shared" si="35"/>
        <v/>
      </c>
      <c r="V56" s="335"/>
      <c r="W56" s="410">
        <f t="shared" si="36"/>
        <v>0</v>
      </c>
      <c r="X56" s="410">
        <f t="shared" si="37"/>
        <v>0</v>
      </c>
      <c r="Y56" s="410">
        <f t="shared" si="38"/>
        <v>0</v>
      </c>
      <c r="Z56" s="410">
        <f t="shared" si="39"/>
        <v>0</v>
      </c>
      <c r="AA56" s="411">
        <f t="shared" si="40"/>
        <v>0</v>
      </c>
      <c r="AB56" s="412">
        <f t="shared" si="41"/>
        <v>0</v>
      </c>
      <c r="AC56" s="332"/>
      <c r="AD56" s="333"/>
      <c r="AE56" s="334"/>
      <c r="AF56" s="335"/>
      <c r="AG56" s="408">
        <f t="shared" si="42"/>
        <v>0</v>
      </c>
      <c r="AH56" s="409" t="str">
        <f t="shared" si="43"/>
        <v/>
      </c>
      <c r="AI56" s="335"/>
      <c r="AJ56" s="410">
        <f t="shared" si="44"/>
        <v>0</v>
      </c>
      <c r="AK56" s="410">
        <f t="shared" si="45"/>
        <v>0</v>
      </c>
      <c r="AL56" s="410">
        <f t="shared" si="46"/>
        <v>0</v>
      </c>
      <c r="AM56" s="410">
        <f t="shared" si="47"/>
        <v>0</v>
      </c>
      <c r="AN56" s="411">
        <f t="shared" si="48"/>
        <v>0</v>
      </c>
      <c r="AO56" s="412">
        <f t="shared" si="49"/>
        <v>0</v>
      </c>
      <c r="AP56" s="337"/>
      <c r="AQ56" s="410">
        <f t="shared" si="50"/>
        <v>0</v>
      </c>
      <c r="AR56" s="411">
        <f t="shared" si="51"/>
        <v>0</v>
      </c>
      <c r="AS56" s="413">
        <f t="shared" si="52"/>
        <v>0</v>
      </c>
      <c r="AT56" s="337"/>
      <c r="AU56" s="410">
        <f t="shared" si="53"/>
        <v>0</v>
      </c>
      <c r="AV56" s="411">
        <f t="shared" si="54"/>
        <v>0</v>
      </c>
      <c r="AW56" s="410">
        <f t="shared" si="55"/>
        <v>0</v>
      </c>
      <c r="AX56" s="411">
        <f t="shared" si="56"/>
        <v>0</v>
      </c>
      <c r="AY56" s="412">
        <f t="shared" si="57"/>
        <v>0</v>
      </c>
      <c r="AZ56" s="988"/>
      <c r="BA56" s="989"/>
      <c r="BB56" s="989"/>
      <c r="BC56" s="989"/>
      <c r="BD56" s="989"/>
      <c r="BE56" s="990"/>
      <c r="BF56" s="991"/>
      <c r="BG56" s="992"/>
      <c r="BH56" s="337"/>
      <c r="BI56" s="338"/>
      <c r="BJ56" s="839"/>
      <c r="BK56" s="318"/>
      <c r="BL56" s="318"/>
      <c r="BM56" s="318"/>
      <c r="BN56" s="318"/>
      <c r="BO56" s="318"/>
      <c r="BP56" s="318"/>
      <c r="BQ56" s="318"/>
      <c r="BR56" s="318"/>
      <c r="BS56" s="318"/>
      <c r="BT56" s="839"/>
      <c r="BU56" s="318"/>
      <c r="BV56" s="318"/>
      <c r="BW56" s="318"/>
      <c r="BX56" s="318"/>
      <c r="BY56" s="318"/>
      <c r="BZ56" s="318"/>
      <c r="CA56" s="318"/>
      <c r="CB56" s="318"/>
      <c r="CC56" s="318"/>
      <c r="CD56" s="839"/>
      <c r="CE56" s="318"/>
      <c r="CF56" s="318"/>
      <c r="CG56" s="318"/>
      <c r="CH56" s="318"/>
      <c r="CI56" s="318"/>
      <c r="CJ56" s="318"/>
      <c r="CK56" s="318"/>
      <c r="CL56" s="318"/>
      <c r="CM56" s="318"/>
      <c r="CN56" s="318"/>
      <c r="CO56" s="318"/>
      <c r="CP56" s="318"/>
      <c r="CQ56" s="318"/>
      <c r="CR56" s="318"/>
      <c r="CS56" s="839"/>
      <c r="CT56" s="318"/>
      <c r="CU56" s="318"/>
      <c r="CV56" s="318"/>
      <c r="CW56" s="318"/>
      <c r="CX56" s="318"/>
      <c r="CY56" s="318"/>
      <c r="CZ56" s="318"/>
      <c r="DA56" s="318"/>
      <c r="DB56" s="318"/>
      <c r="DC56" s="318"/>
      <c r="DD56" s="318"/>
      <c r="DE56" s="318"/>
      <c r="DF56" s="318"/>
      <c r="DG56" s="318"/>
      <c r="DH56" s="839"/>
      <c r="DI56" s="318"/>
      <c r="DJ56" s="318"/>
      <c r="DK56" s="318"/>
      <c r="DL56" s="318"/>
      <c r="DM56" s="318"/>
      <c r="DN56" s="318"/>
      <c r="DO56" s="318"/>
      <c r="DP56" s="318"/>
      <c r="DQ56" s="318"/>
      <c r="DR56" s="318"/>
      <c r="DS56" s="318"/>
      <c r="DT56" s="318"/>
      <c r="DU56" s="318"/>
      <c r="DV56" s="318"/>
      <c r="DW56" s="839"/>
      <c r="DX56" s="318"/>
      <c r="DY56" s="318"/>
      <c r="DZ56" s="318"/>
      <c r="EA56" s="318"/>
      <c r="EB56" s="318"/>
      <c r="EC56" s="318"/>
      <c r="ED56" s="318"/>
      <c r="EE56" s="318"/>
      <c r="EF56" s="318"/>
      <c r="EG56" s="318"/>
      <c r="EH56" s="318"/>
      <c r="EI56" s="318"/>
      <c r="EJ56" s="318"/>
      <c r="EK56" s="318"/>
      <c r="EL56" s="839"/>
      <c r="EM56" s="318">
        <f ca="1">'DARF e Declaração de IR'!$AJ$14</f>
        <v>0</v>
      </c>
      <c r="EN56" s="318"/>
      <c r="EO56" s="318"/>
      <c r="EP56" s="318"/>
      <c r="EQ56" s="318"/>
      <c r="ER56" s="318"/>
      <c r="ES56" s="318"/>
      <c r="ET56" s="318"/>
      <c r="EU56" s="318"/>
      <c r="EV56" s="318"/>
      <c r="EW56" s="318"/>
      <c r="EX56" s="318"/>
      <c r="EY56" s="318"/>
      <c r="EZ56" s="318"/>
    </row>
    <row r="57" spans="2:156" ht="10.5" customHeight="1" x14ac:dyDescent="0.2">
      <c r="B57" s="393"/>
      <c r="C57" s="1000"/>
      <c r="D57" s="999"/>
      <c r="E57" s="414"/>
      <c r="F57" s="847" t="s">
        <v>107</v>
      </c>
      <c r="G57" s="848"/>
      <c r="H57" s="848"/>
      <c r="I57" s="849"/>
      <c r="J57" s="957">
        <f>IF(J61=0,J56,0)</f>
        <v>0</v>
      </c>
      <c r="K57" s="957"/>
      <c r="L57" s="957"/>
      <c r="M57" s="958"/>
      <c r="N57" s="456"/>
      <c r="O57" s="455">
        <v>44237</v>
      </c>
      <c r="P57" s="332"/>
      <c r="Q57" s="333"/>
      <c r="R57" s="334"/>
      <c r="S57" s="335"/>
      <c r="T57" s="408">
        <f t="shared" si="34"/>
        <v>0</v>
      </c>
      <c r="U57" s="409" t="str">
        <f t="shared" si="35"/>
        <v/>
      </c>
      <c r="V57" s="335"/>
      <c r="W57" s="410">
        <f t="shared" si="36"/>
        <v>0</v>
      </c>
      <c r="X57" s="410">
        <f t="shared" si="37"/>
        <v>0</v>
      </c>
      <c r="Y57" s="410">
        <f t="shared" si="38"/>
        <v>0</v>
      </c>
      <c r="Z57" s="410">
        <f t="shared" si="39"/>
        <v>0</v>
      </c>
      <c r="AA57" s="411">
        <f t="shared" si="40"/>
        <v>0</v>
      </c>
      <c r="AB57" s="412">
        <f t="shared" si="41"/>
        <v>0</v>
      </c>
      <c r="AC57" s="332"/>
      <c r="AD57" s="333"/>
      <c r="AE57" s="334"/>
      <c r="AF57" s="335"/>
      <c r="AG57" s="408">
        <f t="shared" si="42"/>
        <v>0</v>
      </c>
      <c r="AH57" s="409" t="str">
        <f t="shared" si="43"/>
        <v/>
      </c>
      <c r="AI57" s="335"/>
      <c r="AJ57" s="410">
        <f t="shared" si="44"/>
        <v>0</v>
      </c>
      <c r="AK57" s="410">
        <f t="shared" si="45"/>
        <v>0</v>
      </c>
      <c r="AL57" s="410">
        <f t="shared" si="46"/>
        <v>0</v>
      </c>
      <c r="AM57" s="410">
        <f t="shared" si="47"/>
        <v>0</v>
      </c>
      <c r="AN57" s="411">
        <f t="shared" si="48"/>
        <v>0</v>
      </c>
      <c r="AO57" s="412">
        <f t="shared" si="49"/>
        <v>0</v>
      </c>
      <c r="AP57" s="337"/>
      <c r="AQ57" s="410">
        <f t="shared" si="50"/>
        <v>0</v>
      </c>
      <c r="AR57" s="411">
        <f t="shared" si="51"/>
        <v>0</v>
      </c>
      <c r="AS57" s="413">
        <f t="shared" si="52"/>
        <v>0</v>
      </c>
      <c r="AT57" s="337"/>
      <c r="AU57" s="410">
        <f t="shared" si="53"/>
        <v>0</v>
      </c>
      <c r="AV57" s="411">
        <f t="shared" si="54"/>
        <v>0</v>
      </c>
      <c r="AW57" s="410">
        <f t="shared" si="55"/>
        <v>0</v>
      </c>
      <c r="AX57" s="411">
        <f t="shared" si="56"/>
        <v>0</v>
      </c>
      <c r="AY57" s="412">
        <f t="shared" si="57"/>
        <v>0</v>
      </c>
      <c r="AZ57" s="988"/>
      <c r="BA57" s="989"/>
      <c r="BB57" s="989"/>
      <c r="BC57" s="989"/>
      <c r="BD57" s="989"/>
      <c r="BE57" s="990"/>
      <c r="BF57" s="991"/>
      <c r="BG57" s="992"/>
      <c r="BH57" s="337"/>
      <c r="BI57" s="338"/>
      <c r="BJ57" s="839"/>
      <c r="BK57" s="318"/>
      <c r="BL57" s="318"/>
      <c r="BM57" s="318"/>
      <c r="BN57" s="318"/>
      <c r="BO57" s="318"/>
      <c r="BP57" s="318"/>
      <c r="BQ57" s="318"/>
      <c r="BR57" s="318"/>
      <c r="BS57" s="318"/>
      <c r="BT57" s="839"/>
      <c r="BU57" s="318"/>
      <c r="BV57" s="318"/>
      <c r="BW57" s="318"/>
      <c r="BX57" s="318"/>
      <c r="BY57" s="318"/>
      <c r="BZ57" s="318"/>
      <c r="CA57" s="318"/>
      <c r="CB57" s="318"/>
      <c r="CC57" s="318"/>
      <c r="CD57" s="839"/>
      <c r="CE57" s="318"/>
      <c r="CF57" s="318"/>
      <c r="CG57" s="318"/>
      <c r="CH57" s="318"/>
      <c r="CI57" s="318"/>
      <c r="CJ57" s="318"/>
      <c r="CK57" s="318"/>
      <c r="CL57" s="318"/>
      <c r="CM57" s="318"/>
      <c r="CN57" s="318"/>
      <c r="CO57" s="318"/>
      <c r="CP57" s="318"/>
      <c r="CQ57" s="318"/>
      <c r="CR57" s="318"/>
      <c r="CS57" s="839"/>
      <c r="CT57" s="318"/>
      <c r="CU57" s="318"/>
      <c r="CV57" s="318"/>
      <c r="CW57" s="318"/>
      <c r="CX57" s="318"/>
      <c r="CY57" s="318"/>
      <c r="CZ57" s="318"/>
      <c r="DA57" s="318"/>
      <c r="DB57" s="318"/>
      <c r="DC57" s="318"/>
      <c r="DD57" s="318"/>
      <c r="DE57" s="318"/>
      <c r="DF57" s="318"/>
      <c r="DG57" s="318"/>
      <c r="DH57" s="839"/>
      <c r="DI57" s="318"/>
      <c r="DJ57" s="318"/>
      <c r="DK57" s="318"/>
      <c r="DL57" s="318"/>
      <c r="DM57" s="318"/>
      <c r="DN57" s="318"/>
      <c r="DO57" s="318"/>
      <c r="DP57" s="318"/>
      <c r="DQ57" s="318"/>
      <c r="DR57" s="318"/>
      <c r="DS57" s="318"/>
      <c r="DT57" s="318"/>
      <c r="DU57" s="318"/>
      <c r="DV57" s="318"/>
      <c r="DW57" s="839"/>
      <c r="DX57" s="318"/>
      <c r="DY57" s="318"/>
      <c r="DZ57" s="318"/>
      <c r="EA57" s="318"/>
      <c r="EB57" s="318"/>
      <c r="EC57" s="318"/>
      <c r="ED57" s="318"/>
      <c r="EE57" s="318"/>
      <c r="EF57" s="318"/>
      <c r="EG57" s="318"/>
      <c r="EH57" s="318"/>
      <c r="EI57" s="318"/>
      <c r="EJ57" s="318"/>
      <c r="EK57" s="318"/>
      <c r="EL57" s="839"/>
      <c r="EM57" s="318">
        <f ca="1">'DARF e Declaração de IR'!$AJ$14</f>
        <v>0</v>
      </c>
      <c r="EN57" s="318"/>
      <c r="EO57" s="318"/>
      <c r="EP57" s="318"/>
      <c r="EQ57" s="318"/>
      <c r="ER57" s="318"/>
      <c r="ES57" s="318"/>
      <c r="ET57" s="318"/>
      <c r="EU57" s="318"/>
      <c r="EV57" s="318"/>
      <c r="EW57" s="318"/>
      <c r="EX57" s="318"/>
      <c r="EY57" s="318"/>
      <c r="EZ57" s="318"/>
    </row>
    <row r="58" spans="2:156" ht="10.5" customHeight="1" x14ac:dyDescent="0.2">
      <c r="B58" s="393"/>
      <c r="C58" s="1000"/>
      <c r="D58" s="999"/>
      <c r="E58" s="414"/>
      <c r="F58" s="847" t="s">
        <v>210</v>
      </c>
      <c r="G58" s="848"/>
      <c r="H58" s="848"/>
      <c r="I58" s="849"/>
      <c r="J58" s="957">
        <f>'DARF e Declaração de IR'!K14</f>
        <v>0</v>
      </c>
      <c r="K58" s="957"/>
      <c r="L58" s="957"/>
      <c r="M58" s="958"/>
      <c r="N58" s="456"/>
      <c r="O58" s="455">
        <v>44238</v>
      </c>
      <c r="P58" s="332"/>
      <c r="Q58" s="333"/>
      <c r="R58" s="334"/>
      <c r="S58" s="335"/>
      <c r="T58" s="408">
        <f t="shared" si="34"/>
        <v>0</v>
      </c>
      <c r="U58" s="409" t="str">
        <f t="shared" si="35"/>
        <v/>
      </c>
      <c r="V58" s="335"/>
      <c r="W58" s="410">
        <f t="shared" si="36"/>
        <v>0</v>
      </c>
      <c r="X58" s="410">
        <f t="shared" si="37"/>
        <v>0</v>
      </c>
      <c r="Y58" s="410">
        <f t="shared" si="38"/>
        <v>0</v>
      </c>
      <c r="Z58" s="410">
        <f t="shared" si="39"/>
        <v>0</v>
      </c>
      <c r="AA58" s="411">
        <f t="shared" si="40"/>
        <v>0</v>
      </c>
      <c r="AB58" s="412">
        <f t="shared" si="41"/>
        <v>0</v>
      </c>
      <c r="AC58" s="332"/>
      <c r="AD58" s="333"/>
      <c r="AE58" s="334"/>
      <c r="AF58" s="335"/>
      <c r="AG58" s="408">
        <f t="shared" si="42"/>
        <v>0</v>
      </c>
      <c r="AH58" s="409" t="str">
        <f t="shared" si="43"/>
        <v/>
      </c>
      <c r="AI58" s="335"/>
      <c r="AJ58" s="410">
        <f t="shared" si="44"/>
        <v>0</v>
      </c>
      <c r="AK58" s="410">
        <f t="shared" si="45"/>
        <v>0</v>
      </c>
      <c r="AL58" s="410">
        <f t="shared" si="46"/>
        <v>0</v>
      </c>
      <c r="AM58" s="410">
        <f t="shared" si="47"/>
        <v>0</v>
      </c>
      <c r="AN58" s="411">
        <f t="shared" si="48"/>
        <v>0</v>
      </c>
      <c r="AO58" s="412">
        <f t="shared" si="49"/>
        <v>0</v>
      </c>
      <c r="AP58" s="337"/>
      <c r="AQ58" s="410">
        <f t="shared" si="50"/>
        <v>0</v>
      </c>
      <c r="AR58" s="411">
        <f t="shared" si="51"/>
        <v>0</v>
      </c>
      <c r="AS58" s="413">
        <f t="shared" si="52"/>
        <v>0</v>
      </c>
      <c r="AT58" s="337"/>
      <c r="AU58" s="410">
        <f t="shared" si="53"/>
        <v>0</v>
      </c>
      <c r="AV58" s="411">
        <f t="shared" si="54"/>
        <v>0</v>
      </c>
      <c r="AW58" s="410">
        <f t="shared" si="55"/>
        <v>0</v>
      </c>
      <c r="AX58" s="411">
        <f t="shared" si="56"/>
        <v>0</v>
      </c>
      <c r="AY58" s="412">
        <f t="shared" si="57"/>
        <v>0</v>
      </c>
      <c r="AZ58" s="988"/>
      <c r="BA58" s="989"/>
      <c r="BB58" s="989"/>
      <c r="BC58" s="989"/>
      <c r="BD58" s="989"/>
      <c r="BE58" s="990"/>
      <c r="BF58" s="991"/>
      <c r="BG58" s="992"/>
      <c r="BH58" s="337"/>
      <c r="BI58" s="338"/>
      <c r="BJ58" s="839"/>
      <c r="BK58" s="318"/>
      <c r="BL58" s="318"/>
      <c r="BM58" s="318"/>
      <c r="BN58" s="318"/>
      <c r="BO58" s="318"/>
      <c r="BP58" s="318"/>
      <c r="BQ58" s="318"/>
      <c r="BR58" s="318"/>
      <c r="BS58" s="318"/>
      <c r="BT58" s="839"/>
      <c r="BU58" s="318"/>
      <c r="BV58" s="318"/>
      <c r="BW58" s="318"/>
      <c r="BX58" s="318"/>
      <c r="BY58" s="318"/>
      <c r="BZ58" s="318"/>
      <c r="CA58" s="318"/>
      <c r="CB58" s="318"/>
      <c r="CC58" s="318"/>
      <c r="CD58" s="839"/>
      <c r="CE58" s="318"/>
      <c r="CF58" s="318"/>
      <c r="CG58" s="318"/>
      <c r="CH58" s="318"/>
      <c r="CI58" s="318"/>
      <c r="CJ58" s="318"/>
      <c r="CK58" s="318"/>
      <c r="CL58" s="318"/>
      <c r="CM58" s="318"/>
      <c r="CN58" s="318"/>
      <c r="CO58" s="318"/>
      <c r="CP58" s="318"/>
      <c r="CQ58" s="318"/>
      <c r="CR58" s="318"/>
      <c r="CS58" s="839"/>
      <c r="CT58" s="318"/>
      <c r="CU58" s="318"/>
      <c r="CV58" s="318"/>
      <c r="CW58" s="318"/>
      <c r="CX58" s="318"/>
      <c r="CY58" s="318"/>
      <c r="CZ58" s="318"/>
      <c r="DA58" s="318"/>
      <c r="DB58" s="318"/>
      <c r="DC58" s="318"/>
      <c r="DD58" s="318"/>
      <c r="DE58" s="318"/>
      <c r="DF58" s="318"/>
      <c r="DG58" s="318"/>
      <c r="DH58" s="839"/>
      <c r="DI58" s="318"/>
      <c r="DJ58" s="318"/>
      <c r="DK58" s="318"/>
      <c r="DL58" s="318"/>
      <c r="DM58" s="318"/>
      <c r="DN58" s="318"/>
      <c r="DO58" s="318"/>
      <c r="DP58" s="318"/>
      <c r="DQ58" s="318"/>
      <c r="DR58" s="318"/>
      <c r="DS58" s="318"/>
      <c r="DT58" s="318"/>
      <c r="DU58" s="318"/>
      <c r="DV58" s="318"/>
      <c r="DW58" s="839"/>
      <c r="DX58" s="318"/>
      <c r="DY58" s="318"/>
      <c r="DZ58" s="318"/>
      <c r="EA58" s="318"/>
      <c r="EB58" s="318"/>
      <c r="EC58" s="318"/>
      <c r="ED58" s="318"/>
      <c r="EE58" s="318"/>
      <c r="EF58" s="318"/>
      <c r="EG58" s="318"/>
      <c r="EH58" s="318"/>
      <c r="EI58" s="318"/>
      <c r="EJ58" s="318"/>
      <c r="EK58" s="318"/>
      <c r="EL58" s="839"/>
      <c r="EM58" s="318">
        <f ca="1">'DARF e Declaração de IR'!$AJ$14</f>
        <v>0</v>
      </c>
      <c r="EN58" s="318"/>
      <c r="EO58" s="318"/>
      <c r="EP58" s="318"/>
      <c r="EQ58" s="318"/>
      <c r="ER58" s="318"/>
      <c r="ES58" s="318"/>
      <c r="ET58" s="318"/>
      <c r="EU58" s="318"/>
      <c r="EV58" s="318"/>
      <c r="EW58" s="318"/>
      <c r="EX58" s="318"/>
      <c r="EY58" s="318"/>
      <c r="EZ58" s="318"/>
    </row>
    <row r="59" spans="2:156" ht="10.5" customHeight="1" x14ac:dyDescent="0.2">
      <c r="B59" s="393"/>
      <c r="C59" s="1000"/>
      <c r="D59" s="999"/>
      <c r="E59" s="414"/>
      <c r="F59" s="847" t="s">
        <v>109</v>
      </c>
      <c r="G59" s="848"/>
      <c r="H59" s="848"/>
      <c r="I59" s="849"/>
      <c r="J59" s="957">
        <f>AS79*$J$37+AW79</f>
        <v>0</v>
      </c>
      <c r="K59" s="957"/>
      <c r="L59" s="957"/>
      <c r="M59" s="958"/>
      <c r="N59" s="456"/>
      <c r="O59" s="455">
        <v>44239</v>
      </c>
      <c r="P59" s="332"/>
      <c r="Q59" s="333"/>
      <c r="R59" s="334"/>
      <c r="S59" s="335"/>
      <c r="T59" s="408">
        <f t="shared" si="34"/>
        <v>0</v>
      </c>
      <c r="U59" s="409" t="str">
        <f t="shared" si="35"/>
        <v/>
      </c>
      <c r="V59" s="335"/>
      <c r="W59" s="410">
        <f t="shared" si="36"/>
        <v>0</v>
      </c>
      <c r="X59" s="410">
        <f t="shared" si="37"/>
        <v>0</v>
      </c>
      <c r="Y59" s="410">
        <f t="shared" si="38"/>
        <v>0</v>
      </c>
      <c r="Z59" s="410">
        <f t="shared" si="39"/>
        <v>0</v>
      </c>
      <c r="AA59" s="411">
        <f t="shared" si="40"/>
        <v>0</v>
      </c>
      <c r="AB59" s="412">
        <f t="shared" si="41"/>
        <v>0</v>
      </c>
      <c r="AC59" s="332"/>
      <c r="AD59" s="333"/>
      <c r="AE59" s="334"/>
      <c r="AF59" s="335"/>
      <c r="AG59" s="408">
        <f t="shared" si="42"/>
        <v>0</v>
      </c>
      <c r="AH59" s="409" t="str">
        <f t="shared" si="43"/>
        <v/>
      </c>
      <c r="AI59" s="335"/>
      <c r="AJ59" s="410">
        <f t="shared" si="44"/>
        <v>0</v>
      </c>
      <c r="AK59" s="410">
        <f t="shared" si="45"/>
        <v>0</v>
      </c>
      <c r="AL59" s="410">
        <f t="shared" si="46"/>
        <v>0</v>
      </c>
      <c r="AM59" s="410">
        <f t="shared" si="47"/>
        <v>0</v>
      </c>
      <c r="AN59" s="411">
        <f t="shared" si="48"/>
        <v>0</v>
      </c>
      <c r="AO59" s="412">
        <f t="shared" si="49"/>
        <v>0</v>
      </c>
      <c r="AP59" s="337"/>
      <c r="AQ59" s="410">
        <f t="shared" si="50"/>
        <v>0</v>
      </c>
      <c r="AR59" s="411">
        <f t="shared" si="51"/>
        <v>0</v>
      </c>
      <c r="AS59" s="413">
        <f t="shared" si="52"/>
        <v>0</v>
      </c>
      <c r="AT59" s="337"/>
      <c r="AU59" s="410">
        <f t="shared" si="53"/>
        <v>0</v>
      </c>
      <c r="AV59" s="411">
        <f t="shared" si="54"/>
        <v>0</v>
      </c>
      <c r="AW59" s="410">
        <f t="shared" si="55"/>
        <v>0</v>
      </c>
      <c r="AX59" s="411">
        <f t="shared" si="56"/>
        <v>0</v>
      </c>
      <c r="AY59" s="412">
        <f t="shared" si="57"/>
        <v>0</v>
      </c>
      <c r="AZ59" s="988"/>
      <c r="BA59" s="989"/>
      <c r="BB59" s="989"/>
      <c r="BC59" s="989"/>
      <c r="BD59" s="989"/>
      <c r="BE59" s="990"/>
      <c r="BF59" s="991"/>
      <c r="BG59" s="992"/>
      <c r="BH59" s="337"/>
      <c r="BI59" s="338"/>
      <c r="BJ59" s="839"/>
      <c r="BK59" s="318"/>
      <c r="BL59" s="318"/>
      <c r="BM59" s="318"/>
      <c r="BN59" s="318"/>
      <c r="BO59" s="318"/>
      <c r="BP59" s="318"/>
      <c r="BQ59" s="318"/>
      <c r="BR59" s="318"/>
      <c r="BS59" s="318"/>
      <c r="BT59" s="839"/>
      <c r="BU59" s="318"/>
      <c r="BV59" s="318"/>
      <c r="BW59" s="318"/>
      <c r="BX59" s="318"/>
      <c r="BY59" s="318"/>
      <c r="BZ59" s="318"/>
      <c r="CA59" s="318"/>
      <c r="CB59" s="318"/>
      <c r="CC59" s="318"/>
      <c r="CD59" s="839"/>
      <c r="CE59" s="318"/>
      <c r="CF59" s="318"/>
      <c r="CG59" s="318"/>
      <c r="CH59" s="318"/>
      <c r="CI59" s="318"/>
      <c r="CJ59" s="318"/>
      <c r="CK59" s="318"/>
      <c r="CL59" s="318"/>
      <c r="CM59" s="318"/>
      <c r="CN59" s="318"/>
      <c r="CO59" s="318"/>
      <c r="CP59" s="318"/>
      <c r="CQ59" s="318"/>
      <c r="CR59" s="318"/>
      <c r="CS59" s="839"/>
      <c r="CT59" s="318"/>
      <c r="CU59" s="318"/>
      <c r="CV59" s="318"/>
      <c r="CW59" s="318"/>
      <c r="CX59" s="318"/>
      <c r="CY59" s="318"/>
      <c r="CZ59" s="318"/>
      <c r="DA59" s="318"/>
      <c r="DB59" s="318"/>
      <c r="DC59" s="318"/>
      <c r="DD59" s="318"/>
      <c r="DE59" s="318"/>
      <c r="DF59" s="318"/>
      <c r="DG59" s="318"/>
      <c r="DH59" s="839"/>
      <c r="DI59" s="318"/>
      <c r="DJ59" s="318"/>
      <c r="DK59" s="318"/>
      <c r="DL59" s="318"/>
      <c r="DM59" s="318"/>
      <c r="DN59" s="318"/>
      <c r="DO59" s="318"/>
      <c r="DP59" s="318"/>
      <c r="DQ59" s="318"/>
      <c r="DR59" s="318"/>
      <c r="DS59" s="318"/>
      <c r="DT59" s="318"/>
      <c r="DU59" s="318"/>
      <c r="DV59" s="318"/>
      <c r="DW59" s="839"/>
      <c r="DX59" s="318"/>
      <c r="DY59" s="318"/>
      <c r="DZ59" s="318"/>
      <c r="EA59" s="318"/>
      <c r="EB59" s="318"/>
      <c r="EC59" s="318"/>
      <c r="ED59" s="318"/>
      <c r="EE59" s="318"/>
      <c r="EF59" s="318"/>
      <c r="EG59" s="318"/>
      <c r="EH59" s="318"/>
      <c r="EI59" s="318"/>
      <c r="EJ59" s="318"/>
      <c r="EK59" s="318"/>
      <c r="EL59" s="839"/>
      <c r="EM59" s="318">
        <f ca="1">'DARF e Declaração de IR'!$AJ$14</f>
        <v>0</v>
      </c>
      <c r="EN59" s="318"/>
      <c r="EO59" s="318"/>
      <c r="EP59" s="318"/>
      <c r="EQ59" s="318"/>
      <c r="ER59" s="318"/>
      <c r="ES59" s="318"/>
      <c r="ET59" s="318"/>
      <c r="EU59" s="318"/>
      <c r="EV59" s="318"/>
      <c r="EW59" s="318"/>
      <c r="EX59" s="318"/>
      <c r="EY59" s="318"/>
      <c r="EZ59" s="318"/>
    </row>
    <row r="60" spans="2:156" ht="10.5" customHeight="1" x14ac:dyDescent="0.2">
      <c r="B60" s="393"/>
      <c r="C60" s="1000"/>
      <c r="D60" s="999"/>
      <c r="E60" s="414"/>
      <c r="F60" s="847" t="s">
        <v>110</v>
      </c>
      <c r="G60" s="848"/>
      <c r="H60" s="848"/>
      <c r="I60" s="849"/>
      <c r="J60" s="957">
        <f>'DARF e Declaração de IR'!$Q$14</f>
        <v>0</v>
      </c>
      <c r="K60" s="957"/>
      <c r="L60" s="957"/>
      <c r="M60" s="958"/>
      <c r="N60" s="456"/>
      <c r="O60" s="455">
        <v>44240</v>
      </c>
      <c r="P60" s="332"/>
      <c r="Q60" s="333"/>
      <c r="R60" s="334"/>
      <c r="S60" s="335"/>
      <c r="T60" s="408">
        <f t="shared" si="34"/>
        <v>0</v>
      </c>
      <c r="U60" s="409" t="str">
        <f t="shared" si="35"/>
        <v/>
      </c>
      <c r="V60" s="335"/>
      <c r="W60" s="410">
        <f t="shared" si="36"/>
        <v>0</v>
      </c>
      <c r="X60" s="410">
        <f t="shared" si="37"/>
        <v>0</v>
      </c>
      <c r="Y60" s="410">
        <f t="shared" si="38"/>
        <v>0</v>
      </c>
      <c r="Z60" s="410">
        <f t="shared" si="39"/>
        <v>0</v>
      </c>
      <c r="AA60" s="411">
        <f t="shared" si="40"/>
        <v>0</v>
      </c>
      <c r="AB60" s="412">
        <f t="shared" si="41"/>
        <v>0</v>
      </c>
      <c r="AC60" s="332"/>
      <c r="AD60" s="333"/>
      <c r="AE60" s="334"/>
      <c r="AF60" s="335"/>
      <c r="AG60" s="408">
        <f t="shared" si="42"/>
        <v>0</v>
      </c>
      <c r="AH60" s="409" t="str">
        <f t="shared" si="43"/>
        <v/>
      </c>
      <c r="AI60" s="335"/>
      <c r="AJ60" s="410">
        <f t="shared" si="44"/>
        <v>0</v>
      </c>
      <c r="AK60" s="410">
        <f t="shared" si="45"/>
        <v>0</v>
      </c>
      <c r="AL60" s="410">
        <f t="shared" si="46"/>
        <v>0</v>
      </c>
      <c r="AM60" s="410">
        <f t="shared" si="47"/>
        <v>0</v>
      </c>
      <c r="AN60" s="411">
        <f t="shared" si="48"/>
        <v>0</v>
      </c>
      <c r="AO60" s="412">
        <f t="shared" si="49"/>
        <v>0</v>
      </c>
      <c r="AP60" s="337"/>
      <c r="AQ60" s="410">
        <f t="shared" si="50"/>
        <v>0</v>
      </c>
      <c r="AR60" s="411">
        <f t="shared" si="51"/>
        <v>0</v>
      </c>
      <c r="AS60" s="413">
        <f t="shared" si="52"/>
        <v>0</v>
      </c>
      <c r="AT60" s="337"/>
      <c r="AU60" s="410">
        <f t="shared" si="53"/>
        <v>0</v>
      </c>
      <c r="AV60" s="411">
        <f t="shared" si="54"/>
        <v>0</v>
      </c>
      <c r="AW60" s="410">
        <f t="shared" si="55"/>
        <v>0</v>
      </c>
      <c r="AX60" s="411">
        <f t="shared" si="56"/>
        <v>0</v>
      </c>
      <c r="AY60" s="412">
        <f t="shared" si="57"/>
        <v>0</v>
      </c>
      <c r="AZ60" s="988"/>
      <c r="BA60" s="989"/>
      <c r="BB60" s="989"/>
      <c r="BC60" s="989"/>
      <c r="BD60" s="989"/>
      <c r="BE60" s="990"/>
      <c r="BF60" s="991"/>
      <c r="BG60" s="992"/>
      <c r="BH60" s="337"/>
      <c r="BI60" s="338"/>
      <c r="BJ60" s="839"/>
      <c r="BK60" s="318"/>
      <c r="BL60" s="318"/>
      <c r="BM60" s="318"/>
      <c r="BN60" s="318"/>
      <c r="BO60" s="318"/>
      <c r="BP60" s="318"/>
      <c r="BQ60" s="318"/>
      <c r="BR60" s="318"/>
      <c r="BS60" s="318"/>
      <c r="BT60" s="839"/>
      <c r="BU60" s="318"/>
      <c r="BV60" s="318"/>
      <c r="BW60" s="318"/>
      <c r="BX60" s="318"/>
      <c r="BY60" s="318"/>
      <c r="BZ60" s="318"/>
      <c r="CA60" s="318"/>
      <c r="CB60" s="318"/>
      <c r="CC60" s="318"/>
      <c r="CD60" s="839"/>
      <c r="CE60" s="318"/>
      <c r="CF60" s="318"/>
      <c r="CG60" s="318"/>
      <c r="CH60" s="318"/>
      <c r="CI60" s="318"/>
      <c r="CJ60" s="318"/>
      <c r="CK60" s="318"/>
      <c r="CL60" s="318"/>
      <c r="CM60" s="318"/>
      <c r="CN60" s="318"/>
      <c r="CO60" s="318"/>
      <c r="CP60" s="318"/>
      <c r="CQ60" s="318"/>
      <c r="CR60" s="318"/>
      <c r="CS60" s="839"/>
      <c r="CT60" s="318"/>
      <c r="CU60" s="318"/>
      <c r="CV60" s="318"/>
      <c r="CW60" s="318"/>
      <c r="CX60" s="318"/>
      <c r="CY60" s="318"/>
      <c r="CZ60" s="318"/>
      <c r="DA60" s="318"/>
      <c r="DB60" s="318"/>
      <c r="DC60" s="318"/>
      <c r="DD60" s="318"/>
      <c r="DE60" s="318"/>
      <c r="DF60" s="318"/>
      <c r="DG60" s="318"/>
      <c r="DH60" s="839"/>
      <c r="DI60" s="318"/>
      <c r="DJ60" s="318"/>
      <c r="DK60" s="318"/>
      <c r="DL60" s="318"/>
      <c r="DM60" s="318"/>
      <c r="DN60" s="318"/>
      <c r="DO60" s="318"/>
      <c r="DP60" s="318"/>
      <c r="DQ60" s="318"/>
      <c r="DR60" s="318"/>
      <c r="DS60" s="318"/>
      <c r="DT60" s="318"/>
      <c r="DU60" s="318"/>
      <c r="DV60" s="318"/>
      <c r="DW60" s="839"/>
      <c r="DX60" s="318"/>
      <c r="DY60" s="318"/>
      <c r="DZ60" s="318"/>
      <c r="EA60" s="318"/>
      <c r="EB60" s="318"/>
      <c r="EC60" s="318"/>
      <c r="ED60" s="318"/>
      <c r="EE60" s="318"/>
      <c r="EF60" s="318"/>
      <c r="EG60" s="318"/>
      <c r="EH60" s="318"/>
      <c r="EI60" s="318"/>
      <c r="EJ60" s="318"/>
      <c r="EK60" s="318"/>
      <c r="EL60" s="839"/>
      <c r="EM60" s="318">
        <f ca="1">'DARF e Declaração de IR'!$AJ$14</f>
        <v>0</v>
      </c>
      <c r="EN60" s="318"/>
      <c r="EO60" s="318"/>
      <c r="EP60" s="318"/>
      <c r="EQ60" s="318"/>
      <c r="ER60" s="318"/>
      <c r="ES60" s="318"/>
      <c r="ET60" s="318"/>
      <c r="EU60" s="318"/>
      <c r="EV60" s="318"/>
      <c r="EW60" s="318"/>
      <c r="EX60" s="318"/>
      <c r="EY60" s="318"/>
      <c r="EZ60" s="318"/>
    </row>
    <row r="61" spans="2:156" ht="10.5" customHeight="1" thickBot="1" x14ac:dyDescent="0.25">
      <c r="B61" s="393"/>
      <c r="C61" s="1000"/>
      <c r="D61" s="999"/>
      <c r="E61" s="414"/>
      <c r="F61" s="850" t="s">
        <v>111</v>
      </c>
      <c r="G61" s="851"/>
      <c r="H61" s="851"/>
      <c r="I61" s="852"/>
      <c r="J61" s="959">
        <f>'DARF e Declaração de IR'!$P$14</f>
        <v>0</v>
      </c>
      <c r="K61" s="959"/>
      <c r="L61" s="959"/>
      <c r="M61" s="960"/>
      <c r="N61" s="456"/>
      <c r="O61" s="455">
        <v>44241</v>
      </c>
      <c r="P61" s="332"/>
      <c r="Q61" s="333"/>
      <c r="R61" s="334"/>
      <c r="S61" s="335"/>
      <c r="T61" s="408">
        <f t="shared" si="34"/>
        <v>0</v>
      </c>
      <c r="U61" s="409" t="str">
        <f t="shared" si="35"/>
        <v/>
      </c>
      <c r="V61" s="335"/>
      <c r="W61" s="410">
        <f t="shared" si="36"/>
        <v>0</v>
      </c>
      <c r="X61" s="410">
        <f t="shared" si="37"/>
        <v>0</v>
      </c>
      <c r="Y61" s="410">
        <f t="shared" si="38"/>
        <v>0</v>
      </c>
      <c r="Z61" s="410">
        <f t="shared" si="39"/>
        <v>0</v>
      </c>
      <c r="AA61" s="411">
        <f t="shared" si="40"/>
        <v>0</v>
      </c>
      <c r="AB61" s="412">
        <f t="shared" si="41"/>
        <v>0</v>
      </c>
      <c r="AC61" s="332"/>
      <c r="AD61" s="333"/>
      <c r="AE61" s="334"/>
      <c r="AF61" s="335"/>
      <c r="AG61" s="408">
        <f t="shared" si="42"/>
        <v>0</v>
      </c>
      <c r="AH61" s="409" t="str">
        <f t="shared" si="43"/>
        <v/>
      </c>
      <c r="AI61" s="335"/>
      <c r="AJ61" s="410">
        <f t="shared" si="44"/>
        <v>0</v>
      </c>
      <c r="AK61" s="410">
        <f t="shared" si="45"/>
        <v>0</v>
      </c>
      <c r="AL61" s="410">
        <f t="shared" si="46"/>
        <v>0</v>
      </c>
      <c r="AM61" s="410">
        <f t="shared" si="47"/>
        <v>0</v>
      </c>
      <c r="AN61" s="411">
        <f t="shared" si="48"/>
        <v>0</v>
      </c>
      <c r="AO61" s="412">
        <f t="shared" si="49"/>
        <v>0</v>
      </c>
      <c r="AP61" s="337"/>
      <c r="AQ61" s="410">
        <f t="shared" si="50"/>
        <v>0</v>
      </c>
      <c r="AR61" s="411">
        <f t="shared" si="51"/>
        <v>0</v>
      </c>
      <c r="AS61" s="413">
        <f t="shared" si="52"/>
        <v>0</v>
      </c>
      <c r="AT61" s="337"/>
      <c r="AU61" s="410">
        <f t="shared" si="53"/>
        <v>0</v>
      </c>
      <c r="AV61" s="411">
        <f t="shared" si="54"/>
        <v>0</v>
      </c>
      <c r="AW61" s="410">
        <f t="shared" si="55"/>
        <v>0</v>
      </c>
      <c r="AX61" s="411">
        <f t="shared" si="56"/>
        <v>0</v>
      </c>
      <c r="AY61" s="412">
        <f t="shared" si="57"/>
        <v>0</v>
      </c>
      <c r="AZ61" s="988"/>
      <c r="BA61" s="989"/>
      <c r="BB61" s="989"/>
      <c r="BC61" s="989"/>
      <c r="BD61" s="989"/>
      <c r="BE61" s="990"/>
      <c r="BF61" s="991"/>
      <c r="BG61" s="992"/>
      <c r="BH61" s="337"/>
      <c r="BI61" s="338"/>
      <c r="BJ61" s="839"/>
      <c r="BK61" s="318"/>
      <c r="BL61" s="318"/>
      <c r="BM61" s="318"/>
      <c r="BN61" s="318"/>
      <c r="BO61" s="318"/>
      <c r="BP61" s="318"/>
      <c r="BQ61" s="318"/>
      <c r="BR61" s="318"/>
      <c r="BS61" s="318"/>
      <c r="BT61" s="839"/>
      <c r="BU61" s="318"/>
      <c r="BV61" s="318"/>
      <c r="BW61" s="318"/>
      <c r="BX61" s="318"/>
      <c r="BY61" s="318"/>
      <c r="BZ61" s="318"/>
      <c r="CA61" s="318"/>
      <c r="CB61" s="318"/>
      <c r="CC61" s="318"/>
      <c r="CD61" s="839"/>
      <c r="CE61" s="318"/>
      <c r="CF61" s="318"/>
      <c r="CG61" s="318"/>
      <c r="CH61" s="318"/>
      <c r="CI61" s="318"/>
      <c r="CJ61" s="318"/>
      <c r="CK61" s="318"/>
      <c r="CL61" s="318"/>
      <c r="CM61" s="318"/>
      <c r="CN61" s="318"/>
      <c r="CO61" s="318"/>
      <c r="CP61" s="318"/>
      <c r="CQ61" s="318"/>
      <c r="CR61" s="318"/>
      <c r="CS61" s="839"/>
      <c r="CT61" s="318"/>
      <c r="CU61" s="318"/>
      <c r="CV61" s="318"/>
      <c r="CW61" s="318"/>
      <c r="CX61" s="318"/>
      <c r="CY61" s="318"/>
      <c r="CZ61" s="318"/>
      <c r="DA61" s="318"/>
      <c r="DB61" s="318"/>
      <c r="DC61" s="318"/>
      <c r="DD61" s="318"/>
      <c r="DE61" s="318"/>
      <c r="DF61" s="318"/>
      <c r="DG61" s="318"/>
      <c r="DH61" s="839"/>
      <c r="DI61" s="318"/>
      <c r="DJ61" s="318"/>
      <c r="DK61" s="318"/>
      <c r="DL61" s="318"/>
      <c r="DM61" s="318"/>
      <c r="DN61" s="318"/>
      <c r="DO61" s="318"/>
      <c r="DP61" s="318"/>
      <c r="DQ61" s="318"/>
      <c r="DR61" s="318"/>
      <c r="DS61" s="318"/>
      <c r="DT61" s="318"/>
      <c r="DU61" s="318"/>
      <c r="DV61" s="318"/>
      <c r="DW61" s="839"/>
      <c r="DX61" s="318"/>
      <c r="DY61" s="318"/>
      <c r="DZ61" s="318"/>
      <c r="EA61" s="318"/>
      <c r="EB61" s="318"/>
      <c r="EC61" s="318"/>
      <c r="ED61" s="318"/>
      <c r="EE61" s="318"/>
      <c r="EF61" s="318"/>
      <c r="EG61" s="318"/>
      <c r="EH61" s="318"/>
      <c r="EI61" s="318"/>
      <c r="EJ61" s="318"/>
      <c r="EK61" s="318"/>
      <c r="EL61" s="839"/>
      <c r="EM61" s="318">
        <f ca="1">'DARF e Declaração de IR'!$AJ$14</f>
        <v>0</v>
      </c>
      <c r="EN61" s="318"/>
      <c r="EO61" s="318"/>
      <c r="EP61" s="318"/>
      <c r="EQ61" s="318"/>
      <c r="ER61" s="318"/>
      <c r="ES61" s="318"/>
      <c r="ET61" s="318"/>
      <c r="EU61" s="318"/>
      <c r="EV61" s="318"/>
      <c r="EW61" s="318"/>
      <c r="EX61" s="318"/>
      <c r="EY61" s="318"/>
      <c r="EZ61" s="318"/>
    </row>
    <row r="62" spans="2:156" ht="10.5" customHeight="1" thickBot="1" x14ac:dyDescent="0.25">
      <c r="B62" s="393"/>
      <c r="C62" s="1000"/>
      <c r="D62" s="999"/>
      <c r="E62" s="414"/>
      <c r="F62" s="421"/>
      <c r="G62" s="418"/>
      <c r="H62" s="418"/>
      <c r="I62" s="423"/>
      <c r="J62" s="458"/>
      <c r="K62" s="458"/>
      <c r="L62" s="458"/>
      <c r="M62" s="458"/>
      <c r="N62" s="456"/>
      <c r="O62" s="455">
        <v>44242</v>
      </c>
      <c r="P62" s="332"/>
      <c r="Q62" s="333"/>
      <c r="R62" s="334"/>
      <c r="S62" s="335"/>
      <c r="T62" s="408">
        <f t="shared" si="34"/>
        <v>0</v>
      </c>
      <c r="U62" s="409" t="str">
        <f t="shared" si="35"/>
        <v/>
      </c>
      <c r="V62" s="335"/>
      <c r="W62" s="410">
        <f t="shared" si="36"/>
        <v>0</v>
      </c>
      <c r="X62" s="410">
        <f t="shared" si="37"/>
        <v>0</v>
      </c>
      <c r="Y62" s="410">
        <f t="shared" si="38"/>
        <v>0</v>
      </c>
      <c r="Z62" s="410">
        <f t="shared" si="39"/>
        <v>0</v>
      </c>
      <c r="AA62" s="411">
        <f t="shared" si="40"/>
        <v>0</v>
      </c>
      <c r="AB62" s="412">
        <f t="shared" si="41"/>
        <v>0</v>
      </c>
      <c r="AC62" s="332"/>
      <c r="AD62" s="333"/>
      <c r="AE62" s="334"/>
      <c r="AF62" s="335"/>
      <c r="AG62" s="408">
        <f t="shared" si="42"/>
        <v>0</v>
      </c>
      <c r="AH62" s="409" t="str">
        <f t="shared" si="43"/>
        <v/>
      </c>
      <c r="AI62" s="335"/>
      <c r="AJ62" s="410">
        <f t="shared" si="44"/>
        <v>0</v>
      </c>
      <c r="AK62" s="410">
        <f t="shared" si="45"/>
        <v>0</v>
      </c>
      <c r="AL62" s="410">
        <f t="shared" si="46"/>
        <v>0</v>
      </c>
      <c r="AM62" s="410">
        <f t="shared" si="47"/>
        <v>0</v>
      </c>
      <c r="AN62" s="411">
        <f t="shared" si="48"/>
        <v>0</v>
      </c>
      <c r="AO62" s="412">
        <f t="shared" si="49"/>
        <v>0</v>
      </c>
      <c r="AP62" s="337"/>
      <c r="AQ62" s="410">
        <f t="shared" si="50"/>
        <v>0</v>
      </c>
      <c r="AR62" s="411">
        <f t="shared" si="51"/>
        <v>0</v>
      </c>
      <c r="AS62" s="413">
        <f t="shared" si="52"/>
        <v>0</v>
      </c>
      <c r="AT62" s="337"/>
      <c r="AU62" s="410">
        <f t="shared" si="53"/>
        <v>0</v>
      </c>
      <c r="AV62" s="411">
        <f t="shared" si="54"/>
        <v>0</v>
      </c>
      <c r="AW62" s="410">
        <f t="shared" si="55"/>
        <v>0</v>
      </c>
      <c r="AX62" s="411">
        <f t="shared" si="56"/>
        <v>0</v>
      </c>
      <c r="AY62" s="412">
        <f t="shared" si="57"/>
        <v>0</v>
      </c>
      <c r="AZ62" s="988"/>
      <c r="BA62" s="989"/>
      <c r="BB62" s="989"/>
      <c r="BC62" s="989"/>
      <c r="BD62" s="989"/>
      <c r="BE62" s="990"/>
      <c r="BF62" s="991"/>
      <c r="BG62" s="992"/>
      <c r="BH62" s="337"/>
      <c r="BI62" s="338"/>
      <c r="BJ62" s="839"/>
      <c r="BK62" s="318"/>
      <c r="BL62" s="318"/>
      <c r="BM62" s="318"/>
      <c r="BN62" s="318"/>
      <c r="BO62" s="318"/>
      <c r="BP62" s="318"/>
      <c r="BQ62" s="318"/>
      <c r="BR62" s="318"/>
      <c r="BS62" s="318"/>
      <c r="BT62" s="839"/>
      <c r="BU62" s="318"/>
      <c r="BV62" s="318"/>
      <c r="BW62" s="318"/>
      <c r="BX62" s="318"/>
      <c r="BY62" s="318"/>
      <c r="BZ62" s="318"/>
      <c r="CA62" s="318"/>
      <c r="CB62" s="318"/>
      <c r="CC62" s="318"/>
      <c r="CD62" s="839"/>
      <c r="CE62" s="318"/>
      <c r="CF62" s="318"/>
      <c r="CG62" s="318"/>
      <c r="CH62" s="318"/>
      <c r="CI62" s="318"/>
      <c r="CJ62" s="318"/>
      <c r="CK62" s="318"/>
      <c r="CL62" s="318"/>
      <c r="CM62" s="318"/>
      <c r="CN62" s="318"/>
      <c r="CO62" s="318"/>
      <c r="CP62" s="318"/>
      <c r="CQ62" s="318"/>
      <c r="CR62" s="318"/>
      <c r="CS62" s="839"/>
      <c r="CT62" s="318"/>
      <c r="CU62" s="318"/>
      <c r="CV62" s="318"/>
      <c r="CW62" s="318"/>
      <c r="CX62" s="318"/>
      <c r="CY62" s="318"/>
      <c r="CZ62" s="318"/>
      <c r="DA62" s="318"/>
      <c r="DB62" s="318"/>
      <c r="DC62" s="318"/>
      <c r="DD62" s="318"/>
      <c r="DE62" s="318"/>
      <c r="DF62" s="318"/>
      <c r="DG62" s="318"/>
      <c r="DH62" s="839"/>
      <c r="DI62" s="318"/>
      <c r="DJ62" s="318"/>
      <c r="DK62" s="318"/>
      <c r="DL62" s="318"/>
      <c r="DM62" s="318"/>
      <c r="DN62" s="318"/>
      <c r="DO62" s="318"/>
      <c r="DP62" s="318"/>
      <c r="DQ62" s="318"/>
      <c r="DR62" s="318"/>
      <c r="DS62" s="318"/>
      <c r="DT62" s="318"/>
      <c r="DU62" s="318"/>
      <c r="DV62" s="318"/>
      <c r="DW62" s="839"/>
      <c r="DX62" s="318"/>
      <c r="DY62" s="318"/>
      <c r="DZ62" s="318"/>
      <c r="EA62" s="318"/>
      <c r="EB62" s="318"/>
      <c r="EC62" s="318"/>
      <c r="ED62" s="318"/>
      <c r="EE62" s="318"/>
      <c r="EF62" s="318"/>
      <c r="EG62" s="318"/>
      <c r="EH62" s="318"/>
      <c r="EI62" s="318"/>
      <c r="EJ62" s="318"/>
      <c r="EK62" s="318"/>
      <c r="EL62" s="839"/>
      <c r="EM62" s="318">
        <f ca="1">'DARF e Declaração de IR'!$AJ$14</f>
        <v>0</v>
      </c>
      <c r="EN62" s="318"/>
      <c r="EO62" s="318"/>
      <c r="EP62" s="318"/>
      <c r="EQ62" s="318"/>
      <c r="ER62" s="318"/>
      <c r="ES62" s="318"/>
      <c r="ET62" s="318"/>
      <c r="EU62" s="318"/>
      <c r="EV62" s="318"/>
      <c r="EW62" s="318"/>
      <c r="EX62" s="318"/>
      <c r="EY62" s="318"/>
      <c r="EZ62" s="318"/>
    </row>
    <row r="63" spans="2:156" ht="10.5" customHeight="1" x14ac:dyDescent="0.2">
      <c r="B63" s="393"/>
      <c r="C63" s="1000"/>
      <c r="D63" s="999"/>
      <c r="E63" s="414"/>
      <c r="F63" s="942" t="s">
        <v>112</v>
      </c>
      <c r="G63" s="943"/>
      <c r="H63" s="943"/>
      <c r="I63" s="946"/>
      <c r="J63" s="874" t="s">
        <v>22</v>
      </c>
      <c r="K63" s="874"/>
      <c r="L63" s="874" t="s">
        <v>23</v>
      </c>
      <c r="M63" s="874"/>
      <c r="N63" s="456"/>
      <c r="O63" s="455">
        <v>44243</v>
      </c>
      <c r="P63" s="332"/>
      <c r="Q63" s="333"/>
      <c r="R63" s="334"/>
      <c r="S63" s="335"/>
      <c r="T63" s="408">
        <f t="shared" si="34"/>
        <v>0</v>
      </c>
      <c r="U63" s="409" t="str">
        <f t="shared" si="35"/>
        <v/>
      </c>
      <c r="V63" s="335"/>
      <c r="W63" s="410">
        <f t="shared" si="36"/>
        <v>0</v>
      </c>
      <c r="X63" s="410">
        <f t="shared" si="37"/>
        <v>0</v>
      </c>
      <c r="Y63" s="410">
        <f t="shared" si="38"/>
        <v>0</v>
      </c>
      <c r="Z63" s="410">
        <f t="shared" si="39"/>
        <v>0</v>
      </c>
      <c r="AA63" s="411">
        <f t="shared" si="40"/>
        <v>0</v>
      </c>
      <c r="AB63" s="412">
        <f t="shared" si="41"/>
        <v>0</v>
      </c>
      <c r="AC63" s="332"/>
      <c r="AD63" s="333"/>
      <c r="AE63" s="334"/>
      <c r="AF63" s="335"/>
      <c r="AG63" s="408">
        <f t="shared" si="42"/>
        <v>0</v>
      </c>
      <c r="AH63" s="409" t="str">
        <f t="shared" si="43"/>
        <v/>
      </c>
      <c r="AI63" s="335"/>
      <c r="AJ63" s="410">
        <f t="shared" si="44"/>
        <v>0</v>
      </c>
      <c r="AK63" s="410">
        <f t="shared" si="45"/>
        <v>0</v>
      </c>
      <c r="AL63" s="410">
        <f t="shared" si="46"/>
        <v>0</v>
      </c>
      <c r="AM63" s="410">
        <f t="shared" si="47"/>
        <v>0</v>
      </c>
      <c r="AN63" s="411">
        <f t="shared" si="48"/>
        <v>0</v>
      </c>
      <c r="AO63" s="412">
        <f t="shared" si="49"/>
        <v>0</v>
      </c>
      <c r="AP63" s="337"/>
      <c r="AQ63" s="410">
        <f t="shared" si="50"/>
        <v>0</v>
      </c>
      <c r="AR63" s="411">
        <f t="shared" si="51"/>
        <v>0</v>
      </c>
      <c r="AS63" s="413">
        <f t="shared" si="52"/>
        <v>0</v>
      </c>
      <c r="AT63" s="337"/>
      <c r="AU63" s="410">
        <f t="shared" si="53"/>
        <v>0</v>
      </c>
      <c r="AV63" s="411">
        <f t="shared" si="54"/>
        <v>0</v>
      </c>
      <c r="AW63" s="410">
        <f t="shared" si="55"/>
        <v>0</v>
      </c>
      <c r="AX63" s="411">
        <f t="shared" si="56"/>
        <v>0</v>
      </c>
      <c r="AY63" s="412">
        <f t="shared" si="57"/>
        <v>0</v>
      </c>
      <c r="AZ63" s="988"/>
      <c r="BA63" s="989"/>
      <c r="BB63" s="989"/>
      <c r="BC63" s="989"/>
      <c r="BD63" s="989"/>
      <c r="BE63" s="990"/>
      <c r="BF63" s="991"/>
      <c r="BG63" s="992"/>
      <c r="BH63" s="337"/>
      <c r="BI63" s="338"/>
      <c r="BJ63" s="839"/>
      <c r="BK63" s="318"/>
      <c r="BL63" s="318"/>
      <c r="BM63" s="318"/>
      <c r="BN63" s="318"/>
      <c r="BO63" s="318"/>
      <c r="BP63" s="318"/>
      <c r="BQ63" s="318"/>
      <c r="BR63" s="318"/>
      <c r="BS63" s="318"/>
      <c r="BT63" s="839"/>
      <c r="BU63" s="318"/>
      <c r="BV63" s="318"/>
      <c r="BW63" s="318"/>
      <c r="BX63" s="318"/>
      <c r="BY63" s="318"/>
      <c r="BZ63" s="318"/>
      <c r="CA63" s="318"/>
      <c r="CB63" s="318"/>
      <c r="CC63" s="318"/>
      <c r="CD63" s="839"/>
      <c r="CE63" s="318"/>
      <c r="CF63" s="318"/>
      <c r="CG63" s="318"/>
      <c r="CH63" s="318"/>
      <c r="CI63" s="318"/>
      <c r="CJ63" s="318"/>
      <c r="CK63" s="318"/>
      <c r="CL63" s="318"/>
      <c r="CM63" s="318"/>
      <c r="CN63" s="318"/>
      <c r="CO63" s="318"/>
      <c r="CP63" s="318"/>
      <c r="CQ63" s="318"/>
      <c r="CR63" s="318"/>
      <c r="CS63" s="839"/>
      <c r="CT63" s="318"/>
      <c r="CU63" s="318"/>
      <c r="CV63" s="318"/>
      <c r="CW63" s="318"/>
      <c r="CX63" s="318"/>
      <c r="CY63" s="318"/>
      <c r="CZ63" s="318"/>
      <c r="DA63" s="318"/>
      <c r="DB63" s="318"/>
      <c r="DC63" s="318"/>
      <c r="DD63" s="318"/>
      <c r="DE63" s="318"/>
      <c r="DF63" s="318"/>
      <c r="DG63" s="318"/>
      <c r="DH63" s="839"/>
      <c r="DI63" s="318"/>
      <c r="DJ63" s="318"/>
      <c r="DK63" s="318"/>
      <c r="DL63" s="318"/>
      <c r="DM63" s="318"/>
      <c r="DN63" s="318"/>
      <c r="DO63" s="318"/>
      <c r="DP63" s="318"/>
      <c r="DQ63" s="318"/>
      <c r="DR63" s="318"/>
      <c r="DS63" s="318"/>
      <c r="DT63" s="318"/>
      <c r="DU63" s="318"/>
      <c r="DV63" s="318"/>
      <c r="DW63" s="839"/>
      <c r="DX63" s="318"/>
      <c r="DY63" s="318"/>
      <c r="DZ63" s="318"/>
      <c r="EA63" s="318"/>
      <c r="EB63" s="318"/>
      <c r="EC63" s="318"/>
      <c r="ED63" s="318"/>
      <c r="EE63" s="318"/>
      <c r="EF63" s="318"/>
      <c r="EG63" s="318"/>
      <c r="EH63" s="318"/>
      <c r="EI63" s="318"/>
      <c r="EJ63" s="318"/>
      <c r="EK63" s="318"/>
      <c r="EL63" s="839"/>
      <c r="EM63" s="318">
        <f ca="1">'DARF e Declaração de IR'!$AJ$14</f>
        <v>0</v>
      </c>
      <c r="EN63" s="318"/>
      <c r="EO63" s="318"/>
      <c r="EP63" s="318"/>
      <c r="EQ63" s="318"/>
      <c r="ER63" s="318"/>
      <c r="ES63" s="318"/>
      <c r="ET63" s="318"/>
      <c r="EU63" s="318"/>
      <c r="EV63" s="318"/>
      <c r="EW63" s="318"/>
      <c r="EX63" s="318"/>
      <c r="EY63" s="318"/>
      <c r="EZ63" s="318"/>
    </row>
    <row r="64" spans="2:156" ht="10.5" customHeight="1" x14ac:dyDescent="0.2">
      <c r="B64" s="393"/>
      <c r="C64" s="1000"/>
      <c r="D64" s="999"/>
      <c r="E64" s="414"/>
      <c r="F64" s="944" t="s">
        <v>114</v>
      </c>
      <c r="G64" s="855"/>
      <c r="H64" s="855"/>
      <c r="I64" s="856"/>
      <c r="J64" s="880">
        <v>0.05</v>
      </c>
      <c r="K64" s="880"/>
      <c r="L64" s="886">
        <v>0.05</v>
      </c>
      <c r="M64" s="887"/>
      <c r="N64" s="456"/>
      <c r="O64" s="455">
        <v>44244</v>
      </c>
      <c r="P64" s="332"/>
      <c r="Q64" s="333"/>
      <c r="R64" s="334"/>
      <c r="S64" s="335"/>
      <c r="T64" s="408">
        <f t="shared" si="34"/>
        <v>0</v>
      </c>
      <c r="U64" s="409" t="str">
        <f t="shared" si="35"/>
        <v/>
      </c>
      <c r="V64" s="335"/>
      <c r="W64" s="410">
        <f t="shared" si="36"/>
        <v>0</v>
      </c>
      <c r="X64" s="410">
        <f t="shared" si="37"/>
        <v>0</v>
      </c>
      <c r="Y64" s="410">
        <f t="shared" si="38"/>
        <v>0</v>
      </c>
      <c r="Z64" s="410">
        <f t="shared" si="39"/>
        <v>0</v>
      </c>
      <c r="AA64" s="411">
        <f t="shared" si="40"/>
        <v>0</v>
      </c>
      <c r="AB64" s="412">
        <f t="shared" si="41"/>
        <v>0</v>
      </c>
      <c r="AC64" s="332"/>
      <c r="AD64" s="333"/>
      <c r="AE64" s="334"/>
      <c r="AF64" s="335"/>
      <c r="AG64" s="408">
        <f t="shared" si="42"/>
        <v>0</v>
      </c>
      <c r="AH64" s="409" t="str">
        <f t="shared" si="43"/>
        <v/>
      </c>
      <c r="AI64" s="335"/>
      <c r="AJ64" s="410">
        <f t="shared" si="44"/>
        <v>0</v>
      </c>
      <c r="AK64" s="410">
        <f t="shared" si="45"/>
        <v>0</v>
      </c>
      <c r="AL64" s="410">
        <f t="shared" si="46"/>
        <v>0</v>
      </c>
      <c r="AM64" s="410">
        <f t="shared" si="47"/>
        <v>0</v>
      </c>
      <c r="AN64" s="411">
        <f t="shared" si="48"/>
        <v>0</v>
      </c>
      <c r="AO64" s="412">
        <f t="shared" si="49"/>
        <v>0</v>
      </c>
      <c r="AP64" s="337"/>
      <c r="AQ64" s="410">
        <f t="shared" si="50"/>
        <v>0</v>
      </c>
      <c r="AR64" s="411">
        <f t="shared" si="51"/>
        <v>0</v>
      </c>
      <c r="AS64" s="413">
        <f t="shared" si="52"/>
        <v>0</v>
      </c>
      <c r="AT64" s="337"/>
      <c r="AU64" s="410">
        <f t="shared" si="53"/>
        <v>0</v>
      </c>
      <c r="AV64" s="411">
        <f t="shared" si="54"/>
        <v>0</v>
      </c>
      <c r="AW64" s="410">
        <f t="shared" si="55"/>
        <v>0</v>
      </c>
      <c r="AX64" s="411">
        <f t="shared" si="56"/>
        <v>0</v>
      </c>
      <c r="AY64" s="412">
        <f t="shared" si="57"/>
        <v>0</v>
      </c>
      <c r="AZ64" s="988"/>
      <c r="BA64" s="989"/>
      <c r="BB64" s="989"/>
      <c r="BC64" s="989"/>
      <c r="BD64" s="989"/>
      <c r="BE64" s="990"/>
      <c r="BF64" s="991"/>
      <c r="BG64" s="992"/>
      <c r="BH64" s="337"/>
      <c r="BI64" s="338"/>
      <c r="BJ64" s="839"/>
      <c r="BK64" s="318"/>
      <c r="BL64" s="318"/>
      <c r="BM64" s="318"/>
      <c r="BN64" s="318"/>
      <c r="BO64" s="318"/>
      <c r="BP64" s="318"/>
      <c r="BQ64" s="318"/>
      <c r="BR64" s="318"/>
      <c r="BS64" s="318"/>
      <c r="BT64" s="839"/>
      <c r="BU64" s="318"/>
      <c r="BV64" s="318"/>
      <c r="BW64" s="318"/>
      <c r="BX64" s="318"/>
      <c r="BY64" s="318"/>
      <c r="BZ64" s="318"/>
      <c r="CA64" s="318"/>
      <c r="CB64" s="318"/>
      <c r="CC64" s="318"/>
      <c r="CD64" s="839"/>
      <c r="CE64" s="318"/>
      <c r="CF64" s="318"/>
      <c r="CG64" s="318"/>
      <c r="CH64" s="318"/>
      <c r="CI64" s="318"/>
      <c r="CJ64" s="318"/>
      <c r="CK64" s="318"/>
      <c r="CL64" s="318"/>
      <c r="CM64" s="318"/>
      <c r="CN64" s="318"/>
      <c r="CO64" s="318"/>
      <c r="CP64" s="318"/>
      <c r="CQ64" s="318"/>
      <c r="CR64" s="318"/>
      <c r="CS64" s="839"/>
      <c r="CT64" s="318"/>
      <c r="CU64" s="318"/>
      <c r="CV64" s="318"/>
      <c r="CW64" s="318"/>
      <c r="CX64" s="318"/>
      <c r="CY64" s="318"/>
      <c r="CZ64" s="318"/>
      <c r="DA64" s="318"/>
      <c r="DB64" s="318"/>
      <c r="DC64" s="318"/>
      <c r="DD64" s="318"/>
      <c r="DE64" s="318"/>
      <c r="DF64" s="318"/>
      <c r="DG64" s="318"/>
      <c r="DH64" s="839"/>
      <c r="DI64" s="318"/>
      <c r="DJ64" s="318"/>
      <c r="DK64" s="318"/>
      <c r="DL64" s="318"/>
      <c r="DM64" s="318"/>
      <c r="DN64" s="318"/>
      <c r="DO64" s="318"/>
      <c r="DP64" s="318"/>
      <c r="DQ64" s="318"/>
      <c r="DR64" s="318"/>
      <c r="DS64" s="318"/>
      <c r="DT64" s="318"/>
      <c r="DU64" s="318"/>
      <c r="DV64" s="318"/>
      <c r="DW64" s="839"/>
      <c r="DX64" s="318"/>
      <c r="DY64" s="318"/>
      <c r="DZ64" s="318"/>
      <c r="EA64" s="318"/>
      <c r="EB64" s="318"/>
      <c r="EC64" s="318"/>
      <c r="ED64" s="318"/>
      <c r="EE64" s="318"/>
      <c r="EF64" s="318"/>
      <c r="EG64" s="318"/>
      <c r="EH64" s="318"/>
      <c r="EI64" s="318"/>
      <c r="EJ64" s="318"/>
      <c r="EK64" s="318"/>
      <c r="EL64" s="839"/>
      <c r="EM64" s="318">
        <f ca="1">'DARF e Declaração de IR'!$AJ$14</f>
        <v>0</v>
      </c>
      <c r="EN64" s="318"/>
      <c r="EO64" s="318"/>
      <c r="EP64" s="318"/>
      <c r="EQ64" s="318"/>
      <c r="ER64" s="318"/>
      <c r="ES64" s="318"/>
      <c r="ET64" s="318"/>
      <c r="EU64" s="318"/>
      <c r="EV64" s="318"/>
      <c r="EW64" s="318"/>
      <c r="EX64" s="318"/>
      <c r="EY64" s="318"/>
      <c r="EZ64" s="318"/>
    </row>
    <row r="65" spans="2:156" ht="10.5" customHeight="1" x14ac:dyDescent="0.2">
      <c r="B65" s="393"/>
      <c r="C65" s="1000"/>
      <c r="D65" s="999"/>
      <c r="E65" s="414"/>
      <c r="F65" s="944" t="s">
        <v>115</v>
      </c>
      <c r="G65" s="855"/>
      <c r="H65" s="855"/>
      <c r="I65" s="856"/>
      <c r="J65" s="880">
        <v>0.79</v>
      </c>
      <c r="K65" s="880"/>
      <c r="L65" s="880">
        <v>0.6</v>
      </c>
      <c r="M65" s="881"/>
      <c r="N65" s="456"/>
      <c r="O65" s="455">
        <v>44245</v>
      </c>
      <c r="P65" s="332"/>
      <c r="Q65" s="333"/>
      <c r="R65" s="334"/>
      <c r="S65" s="335"/>
      <c r="T65" s="408">
        <f t="shared" si="34"/>
        <v>0</v>
      </c>
      <c r="U65" s="409" t="str">
        <f t="shared" si="35"/>
        <v/>
      </c>
      <c r="V65" s="335"/>
      <c r="W65" s="410">
        <f t="shared" si="36"/>
        <v>0</v>
      </c>
      <c r="X65" s="410">
        <f t="shared" si="37"/>
        <v>0</v>
      </c>
      <c r="Y65" s="410">
        <f t="shared" si="38"/>
        <v>0</v>
      </c>
      <c r="Z65" s="410">
        <f t="shared" si="39"/>
        <v>0</v>
      </c>
      <c r="AA65" s="411">
        <f t="shared" si="40"/>
        <v>0</v>
      </c>
      <c r="AB65" s="412">
        <f t="shared" si="41"/>
        <v>0</v>
      </c>
      <c r="AC65" s="332"/>
      <c r="AD65" s="333"/>
      <c r="AE65" s="334"/>
      <c r="AF65" s="335"/>
      <c r="AG65" s="408">
        <f t="shared" si="42"/>
        <v>0</v>
      </c>
      <c r="AH65" s="409" t="str">
        <f t="shared" si="43"/>
        <v/>
      </c>
      <c r="AI65" s="335"/>
      <c r="AJ65" s="410">
        <f t="shared" si="44"/>
        <v>0</v>
      </c>
      <c r="AK65" s="410">
        <f t="shared" si="45"/>
        <v>0</v>
      </c>
      <c r="AL65" s="410">
        <f t="shared" si="46"/>
        <v>0</v>
      </c>
      <c r="AM65" s="410">
        <f t="shared" si="47"/>
        <v>0</v>
      </c>
      <c r="AN65" s="411">
        <f t="shared" si="48"/>
        <v>0</v>
      </c>
      <c r="AO65" s="412">
        <f t="shared" si="49"/>
        <v>0</v>
      </c>
      <c r="AP65" s="337"/>
      <c r="AQ65" s="410">
        <f t="shared" si="50"/>
        <v>0</v>
      </c>
      <c r="AR65" s="411">
        <f t="shared" si="51"/>
        <v>0</v>
      </c>
      <c r="AS65" s="413">
        <f t="shared" si="52"/>
        <v>0</v>
      </c>
      <c r="AT65" s="337"/>
      <c r="AU65" s="410">
        <f t="shared" si="53"/>
        <v>0</v>
      </c>
      <c r="AV65" s="411">
        <f t="shared" si="54"/>
        <v>0</v>
      </c>
      <c r="AW65" s="410">
        <f t="shared" si="55"/>
        <v>0</v>
      </c>
      <c r="AX65" s="411">
        <f t="shared" si="56"/>
        <v>0</v>
      </c>
      <c r="AY65" s="412">
        <f t="shared" si="57"/>
        <v>0</v>
      </c>
      <c r="AZ65" s="988"/>
      <c r="BA65" s="989"/>
      <c r="BB65" s="989"/>
      <c r="BC65" s="989"/>
      <c r="BD65" s="989"/>
      <c r="BE65" s="990"/>
      <c r="BF65" s="991"/>
      <c r="BG65" s="992"/>
      <c r="BH65" s="337"/>
      <c r="BI65" s="338"/>
      <c r="BJ65" s="839"/>
      <c r="BK65" s="318"/>
      <c r="BL65" s="318"/>
      <c r="BM65" s="318"/>
      <c r="BN65" s="318"/>
      <c r="BO65" s="318"/>
      <c r="BP65" s="318"/>
      <c r="BQ65" s="318"/>
      <c r="BR65" s="318"/>
      <c r="BS65" s="318"/>
      <c r="BT65" s="839"/>
      <c r="BU65" s="318"/>
      <c r="BV65" s="318"/>
      <c r="BW65" s="318"/>
      <c r="BX65" s="318"/>
      <c r="BY65" s="318"/>
      <c r="BZ65" s="318"/>
      <c r="CA65" s="318"/>
      <c r="CB65" s="318"/>
      <c r="CC65" s="318"/>
      <c r="CD65" s="839"/>
      <c r="CE65" s="318"/>
      <c r="CF65" s="318"/>
      <c r="CG65" s="318"/>
      <c r="CH65" s="318"/>
      <c r="CI65" s="318"/>
      <c r="CJ65" s="318"/>
      <c r="CK65" s="318"/>
      <c r="CL65" s="318"/>
      <c r="CM65" s="318"/>
      <c r="CN65" s="318"/>
      <c r="CO65" s="318"/>
      <c r="CP65" s="318"/>
      <c r="CQ65" s="318"/>
      <c r="CR65" s="318"/>
      <c r="CS65" s="839"/>
      <c r="CT65" s="318"/>
      <c r="CU65" s="318"/>
      <c r="CV65" s="318"/>
      <c r="CW65" s="318"/>
      <c r="CX65" s="318"/>
      <c r="CY65" s="318"/>
      <c r="CZ65" s="318"/>
      <c r="DA65" s="318"/>
      <c r="DB65" s="318"/>
      <c r="DC65" s="318"/>
      <c r="DD65" s="318"/>
      <c r="DE65" s="318"/>
      <c r="DF65" s="318"/>
      <c r="DG65" s="318"/>
      <c r="DH65" s="839"/>
      <c r="DI65" s="318"/>
      <c r="DJ65" s="318"/>
      <c r="DK65" s="318"/>
      <c r="DL65" s="318"/>
      <c r="DM65" s="318"/>
      <c r="DN65" s="318"/>
      <c r="DO65" s="318"/>
      <c r="DP65" s="318"/>
      <c r="DQ65" s="318"/>
      <c r="DR65" s="318"/>
      <c r="DS65" s="318"/>
      <c r="DT65" s="318"/>
      <c r="DU65" s="318"/>
      <c r="DV65" s="318"/>
      <c r="DW65" s="839"/>
      <c r="DX65" s="318"/>
      <c r="DY65" s="318"/>
      <c r="DZ65" s="318"/>
      <c r="EA65" s="318"/>
      <c r="EB65" s="318"/>
      <c r="EC65" s="318"/>
      <c r="ED65" s="318"/>
      <c r="EE65" s="318"/>
      <c r="EF65" s="318"/>
      <c r="EG65" s="318"/>
      <c r="EH65" s="318"/>
      <c r="EI65" s="318"/>
      <c r="EJ65" s="318"/>
      <c r="EK65" s="318"/>
      <c r="EL65" s="839"/>
      <c r="EM65" s="318">
        <f ca="1">'DARF e Declaração de IR'!$AJ$14</f>
        <v>0</v>
      </c>
      <c r="EN65" s="318"/>
      <c r="EO65" s="318"/>
      <c r="EP65" s="318"/>
      <c r="EQ65" s="318"/>
      <c r="ER65" s="318"/>
      <c r="ES65" s="318"/>
      <c r="ET65" s="318"/>
      <c r="EU65" s="318"/>
      <c r="EV65" s="318"/>
      <c r="EW65" s="318"/>
      <c r="EX65" s="318"/>
      <c r="EY65" s="318"/>
      <c r="EZ65" s="318"/>
    </row>
    <row r="66" spans="2:156" ht="10.5" customHeight="1" x14ac:dyDescent="0.2">
      <c r="B66" s="393"/>
      <c r="C66" s="1000"/>
      <c r="D66" s="999"/>
      <c r="E66" s="414"/>
      <c r="F66" s="944" t="s">
        <v>116</v>
      </c>
      <c r="G66" s="855"/>
      <c r="H66" s="855"/>
      <c r="I66" s="856"/>
      <c r="J66" s="880">
        <v>0.43</v>
      </c>
      <c r="K66" s="880"/>
      <c r="L66" s="880">
        <v>0.32</v>
      </c>
      <c r="M66" s="881"/>
      <c r="N66" s="456"/>
      <c r="O66" s="455">
        <v>44246</v>
      </c>
      <c r="P66" s="332"/>
      <c r="Q66" s="333"/>
      <c r="R66" s="334"/>
      <c r="S66" s="335"/>
      <c r="T66" s="408">
        <f t="shared" si="34"/>
        <v>0</v>
      </c>
      <c r="U66" s="409" t="str">
        <f t="shared" si="35"/>
        <v/>
      </c>
      <c r="V66" s="335"/>
      <c r="W66" s="410">
        <f t="shared" si="36"/>
        <v>0</v>
      </c>
      <c r="X66" s="410">
        <f t="shared" si="37"/>
        <v>0</v>
      </c>
      <c r="Y66" s="410">
        <f t="shared" si="38"/>
        <v>0</v>
      </c>
      <c r="Z66" s="410">
        <f t="shared" si="39"/>
        <v>0</v>
      </c>
      <c r="AA66" s="411">
        <f t="shared" si="40"/>
        <v>0</v>
      </c>
      <c r="AB66" s="412">
        <f t="shared" si="41"/>
        <v>0</v>
      </c>
      <c r="AC66" s="332"/>
      <c r="AD66" s="333"/>
      <c r="AE66" s="334"/>
      <c r="AF66" s="335"/>
      <c r="AG66" s="408">
        <f t="shared" si="42"/>
        <v>0</v>
      </c>
      <c r="AH66" s="409" t="str">
        <f t="shared" si="43"/>
        <v/>
      </c>
      <c r="AI66" s="335"/>
      <c r="AJ66" s="410">
        <f t="shared" si="44"/>
        <v>0</v>
      </c>
      <c r="AK66" s="410">
        <f t="shared" si="45"/>
        <v>0</v>
      </c>
      <c r="AL66" s="410">
        <f t="shared" si="46"/>
        <v>0</v>
      </c>
      <c r="AM66" s="410">
        <f t="shared" si="47"/>
        <v>0</v>
      </c>
      <c r="AN66" s="411">
        <f t="shared" si="48"/>
        <v>0</v>
      </c>
      <c r="AO66" s="412">
        <f t="shared" si="49"/>
        <v>0</v>
      </c>
      <c r="AP66" s="337"/>
      <c r="AQ66" s="410">
        <f t="shared" si="50"/>
        <v>0</v>
      </c>
      <c r="AR66" s="411">
        <f t="shared" si="51"/>
        <v>0</v>
      </c>
      <c r="AS66" s="413">
        <f t="shared" si="52"/>
        <v>0</v>
      </c>
      <c r="AT66" s="337"/>
      <c r="AU66" s="410">
        <f t="shared" si="53"/>
        <v>0</v>
      </c>
      <c r="AV66" s="411">
        <f t="shared" si="54"/>
        <v>0</v>
      </c>
      <c r="AW66" s="410">
        <f t="shared" si="55"/>
        <v>0</v>
      </c>
      <c r="AX66" s="411">
        <f t="shared" si="56"/>
        <v>0</v>
      </c>
      <c r="AY66" s="412">
        <f t="shared" si="57"/>
        <v>0</v>
      </c>
      <c r="AZ66" s="988"/>
      <c r="BA66" s="989"/>
      <c r="BB66" s="989"/>
      <c r="BC66" s="989"/>
      <c r="BD66" s="989"/>
      <c r="BE66" s="990"/>
      <c r="BF66" s="991"/>
      <c r="BG66" s="992"/>
      <c r="BH66" s="337"/>
      <c r="BI66" s="338"/>
      <c r="BJ66" s="839"/>
      <c r="BK66" s="318"/>
      <c r="BL66" s="318"/>
      <c r="BM66" s="318"/>
      <c r="BN66" s="318"/>
      <c r="BO66" s="318"/>
      <c r="BP66" s="318"/>
      <c r="BQ66" s="318"/>
      <c r="BR66" s="318"/>
      <c r="BS66" s="318"/>
      <c r="BT66" s="839"/>
      <c r="BU66" s="318"/>
      <c r="BV66" s="318"/>
      <c r="BW66" s="318"/>
      <c r="BX66" s="318"/>
      <c r="BY66" s="318"/>
      <c r="BZ66" s="318"/>
      <c r="CA66" s="318"/>
      <c r="CB66" s="318"/>
      <c r="CC66" s="318"/>
      <c r="CD66" s="839"/>
      <c r="CE66" s="318"/>
      <c r="CF66" s="318"/>
      <c r="CG66" s="318"/>
      <c r="CH66" s="318"/>
      <c r="CI66" s="318"/>
      <c r="CJ66" s="318"/>
      <c r="CK66" s="318"/>
      <c r="CL66" s="318"/>
      <c r="CM66" s="318"/>
      <c r="CN66" s="318"/>
      <c r="CO66" s="318"/>
      <c r="CP66" s="318"/>
      <c r="CQ66" s="318"/>
      <c r="CR66" s="318"/>
      <c r="CS66" s="839"/>
      <c r="CT66" s="318"/>
      <c r="CU66" s="318"/>
      <c r="CV66" s="318"/>
      <c r="CW66" s="318"/>
      <c r="CX66" s="318"/>
      <c r="CY66" s="318"/>
      <c r="CZ66" s="318"/>
      <c r="DA66" s="318"/>
      <c r="DB66" s="318"/>
      <c r="DC66" s="318"/>
      <c r="DD66" s="318"/>
      <c r="DE66" s="318"/>
      <c r="DF66" s="318"/>
      <c r="DG66" s="318"/>
      <c r="DH66" s="839"/>
      <c r="DI66" s="318"/>
      <c r="DJ66" s="318"/>
      <c r="DK66" s="318"/>
      <c r="DL66" s="318"/>
      <c r="DM66" s="318"/>
      <c r="DN66" s="318"/>
      <c r="DO66" s="318"/>
      <c r="DP66" s="318"/>
      <c r="DQ66" s="318"/>
      <c r="DR66" s="318"/>
      <c r="DS66" s="318"/>
      <c r="DT66" s="318"/>
      <c r="DU66" s="318"/>
      <c r="DV66" s="318"/>
      <c r="DW66" s="839"/>
      <c r="DX66" s="318"/>
      <c r="DY66" s="318"/>
      <c r="DZ66" s="318"/>
      <c r="EA66" s="318"/>
      <c r="EB66" s="318"/>
      <c r="EC66" s="318"/>
      <c r="ED66" s="318"/>
      <c r="EE66" s="318"/>
      <c r="EF66" s="318"/>
      <c r="EG66" s="318"/>
      <c r="EH66" s="318"/>
      <c r="EI66" s="318"/>
      <c r="EJ66" s="318"/>
      <c r="EK66" s="318"/>
      <c r="EL66" s="839"/>
      <c r="EM66" s="318">
        <f ca="1">'DARF e Declaração de IR'!$AJ$14</f>
        <v>0</v>
      </c>
      <c r="EN66" s="318"/>
      <c r="EO66" s="318"/>
      <c r="EP66" s="318"/>
      <c r="EQ66" s="318"/>
      <c r="ER66" s="318"/>
      <c r="ES66" s="318"/>
      <c r="ET66" s="318"/>
      <c r="EU66" s="318"/>
      <c r="EV66" s="318"/>
      <c r="EW66" s="318"/>
      <c r="EX66" s="318"/>
      <c r="EY66" s="318"/>
      <c r="EZ66" s="318"/>
    </row>
    <row r="67" spans="2:156" ht="10.5" customHeight="1" x14ac:dyDescent="0.2">
      <c r="B67" s="393"/>
      <c r="C67" s="1000"/>
      <c r="D67" s="999"/>
      <c r="E67" s="414"/>
      <c r="F67" s="944" t="s">
        <v>95</v>
      </c>
      <c r="G67" s="855"/>
      <c r="H67" s="855"/>
      <c r="I67" s="856"/>
      <c r="J67" s="871">
        <v>0</v>
      </c>
      <c r="K67" s="871"/>
      <c r="L67" s="871">
        <v>0</v>
      </c>
      <c r="M67" s="872"/>
      <c r="N67" s="456"/>
      <c r="O67" s="455">
        <v>44247</v>
      </c>
      <c r="P67" s="332"/>
      <c r="Q67" s="333"/>
      <c r="R67" s="334"/>
      <c r="S67" s="335"/>
      <c r="T67" s="408">
        <f t="shared" si="34"/>
        <v>0</v>
      </c>
      <c r="U67" s="409" t="str">
        <f t="shared" si="35"/>
        <v/>
      </c>
      <c r="V67" s="335"/>
      <c r="W67" s="410">
        <f t="shared" si="36"/>
        <v>0</v>
      </c>
      <c r="X67" s="410">
        <f t="shared" si="37"/>
        <v>0</v>
      </c>
      <c r="Y67" s="410">
        <f t="shared" si="38"/>
        <v>0</v>
      </c>
      <c r="Z67" s="410">
        <f t="shared" si="39"/>
        <v>0</v>
      </c>
      <c r="AA67" s="411">
        <f t="shared" si="40"/>
        <v>0</v>
      </c>
      <c r="AB67" s="412">
        <f t="shared" si="41"/>
        <v>0</v>
      </c>
      <c r="AC67" s="336"/>
      <c r="AD67" s="333"/>
      <c r="AE67" s="334"/>
      <c r="AF67" s="335"/>
      <c r="AG67" s="408">
        <f t="shared" ref="AG67:AG78" si="58">AD67+AF67+AE67</f>
        <v>0</v>
      </c>
      <c r="AH67" s="409" t="str">
        <f t="shared" ref="AH67:AH78" si="59">IF(AG67=0,"",IF(AG67=0,0,AD67/AG67))</f>
        <v/>
      </c>
      <c r="AI67" s="335"/>
      <c r="AJ67" s="410">
        <f t="shared" ref="AJ67:AJ78" si="60">AI67*-$L$64*2</f>
        <v>0</v>
      </c>
      <c r="AK67" s="410">
        <f t="shared" si="45"/>
        <v>0</v>
      </c>
      <c r="AL67" s="410">
        <f t="shared" si="46"/>
        <v>0</v>
      </c>
      <c r="AM67" s="410">
        <f t="shared" si="47"/>
        <v>0</v>
      </c>
      <c r="AN67" s="411">
        <f t="shared" si="48"/>
        <v>0</v>
      </c>
      <c r="AO67" s="412">
        <f t="shared" si="49"/>
        <v>0</v>
      </c>
      <c r="AP67" s="337"/>
      <c r="AQ67" s="410">
        <f t="shared" si="50"/>
        <v>0</v>
      </c>
      <c r="AR67" s="411">
        <f t="shared" si="51"/>
        <v>0</v>
      </c>
      <c r="AS67" s="413">
        <f t="shared" si="52"/>
        <v>0</v>
      </c>
      <c r="AT67" s="337"/>
      <c r="AU67" s="410">
        <f t="shared" si="53"/>
        <v>0</v>
      </c>
      <c r="AV67" s="411">
        <f t="shared" si="54"/>
        <v>0</v>
      </c>
      <c r="AW67" s="410">
        <f t="shared" si="55"/>
        <v>0</v>
      </c>
      <c r="AX67" s="411">
        <f t="shared" si="56"/>
        <v>0</v>
      </c>
      <c r="AY67" s="412">
        <f t="shared" si="57"/>
        <v>0</v>
      </c>
      <c r="AZ67" s="988"/>
      <c r="BA67" s="989"/>
      <c r="BB67" s="989"/>
      <c r="BC67" s="989"/>
      <c r="BD67" s="989"/>
      <c r="BE67" s="990"/>
      <c r="BF67" s="991"/>
      <c r="BG67" s="992"/>
      <c r="BH67" s="337"/>
      <c r="BI67" s="338"/>
      <c r="BJ67" s="839"/>
      <c r="BK67" s="318"/>
      <c r="BL67" s="318"/>
      <c r="BM67" s="318"/>
      <c r="BN67" s="318"/>
      <c r="BO67" s="318"/>
      <c r="BP67" s="318"/>
      <c r="BQ67" s="318"/>
      <c r="BR67" s="318"/>
      <c r="BS67" s="318"/>
      <c r="BT67" s="839"/>
      <c r="BU67" s="318"/>
      <c r="BV67" s="318"/>
      <c r="BW67" s="318"/>
      <c r="BX67" s="318"/>
      <c r="BY67" s="318"/>
      <c r="BZ67" s="318"/>
      <c r="CA67" s="318"/>
      <c r="CB67" s="318"/>
      <c r="CC67" s="318"/>
      <c r="CD67" s="839"/>
      <c r="CE67" s="318"/>
      <c r="CF67" s="318"/>
      <c r="CG67" s="318"/>
      <c r="CH67" s="318"/>
      <c r="CI67" s="318"/>
      <c r="CJ67" s="318"/>
      <c r="CK67" s="318"/>
      <c r="CL67" s="318"/>
      <c r="CM67" s="318"/>
      <c r="CN67" s="318"/>
      <c r="CO67" s="318"/>
      <c r="CP67" s="318"/>
      <c r="CQ67" s="318"/>
      <c r="CR67" s="318"/>
      <c r="CS67" s="839"/>
      <c r="CT67" s="318"/>
      <c r="CU67" s="318"/>
      <c r="CV67" s="318"/>
      <c r="CW67" s="318"/>
      <c r="CX67" s="318"/>
      <c r="CY67" s="318"/>
      <c r="CZ67" s="318"/>
      <c r="DA67" s="318"/>
      <c r="DB67" s="318"/>
      <c r="DC67" s="318"/>
      <c r="DD67" s="318"/>
      <c r="DE67" s="318"/>
      <c r="DF67" s="318"/>
      <c r="DG67" s="318"/>
      <c r="DH67" s="839"/>
      <c r="DI67" s="318"/>
      <c r="DJ67" s="318"/>
      <c r="DK67" s="318"/>
      <c r="DL67" s="318"/>
      <c r="DM67" s="318"/>
      <c r="DN67" s="318"/>
      <c r="DO67" s="318"/>
      <c r="DP67" s="318"/>
      <c r="DQ67" s="318"/>
      <c r="DR67" s="318"/>
      <c r="DS67" s="318"/>
      <c r="DT67" s="318"/>
      <c r="DU67" s="318"/>
      <c r="DV67" s="318"/>
      <c r="DW67" s="839"/>
      <c r="DX67" s="318"/>
      <c r="DY67" s="318"/>
      <c r="DZ67" s="318"/>
      <c r="EA67" s="318"/>
      <c r="EB67" s="318"/>
      <c r="EC67" s="318"/>
      <c r="ED67" s="318"/>
      <c r="EE67" s="318"/>
      <c r="EF67" s="318"/>
      <c r="EG67" s="318"/>
      <c r="EH67" s="318"/>
      <c r="EI67" s="318"/>
      <c r="EJ67" s="318"/>
      <c r="EK67" s="318"/>
      <c r="EL67" s="839"/>
      <c r="EM67" s="318">
        <f ca="1">'DARF e Declaração de IR'!$AJ$14</f>
        <v>0</v>
      </c>
      <c r="EN67" s="318"/>
      <c r="EO67" s="318"/>
      <c r="EP67" s="318"/>
      <c r="EQ67" s="318"/>
      <c r="ER67" s="318"/>
      <c r="ES67" s="318"/>
      <c r="ET67" s="318"/>
      <c r="EU67" s="318"/>
      <c r="EV67" s="318"/>
      <c r="EW67" s="318"/>
      <c r="EX67" s="318"/>
      <c r="EY67" s="318"/>
      <c r="EZ67" s="318"/>
    </row>
    <row r="68" spans="2:156" ht="10.5" customHeight="1" x14ac:dyDescent="0.2">
      <c r="B68" s="393"/>
      <c r="C68" s="1000"/>
      <c r="D68" s="999"/>
      <c r="E68" s="414"/>
      <c r="F68" s="944" t="s">
        <v>117</v>
      </c>
      <c r="G68" s="855"/>
      <c r="H68" s="855"/>
      <c r="I68" s="856"/>
      <c r="J68" s="871">
        <v>0.01</v>
      </c>
      <c r="K68" s="871"/>
      <c r="L68" s="871"/>
      <c r="M68" s="872"/>
      <c r="N68" s="456"/>
      <c r="O68" s="455">
        <v>44248</v>
      </c>
      <c r="P68" s="332"/>
      <c r="Q68" s="333"/>
      <c r="R68" s="334"/>
      <c r="S68" s="335"/>
      <c r="T68" s="408">
        <f t="shared" si="34"/>
        <v>0</v>
      </c>
      <c r="U68" s="409" t="str">
        <f t="shared" si="35"/>
        <v/>
      </c>
      <c r="V68" s="335"/>
      <c r="W68" s="410">
        <f t="shared" si="36"/>
        <v>0</v>
      </c>
      <c r="X68" s="410">
        <f t="shared" si="37"/>
        <v>0</v>
      </c>
      <c r="Y68" s="410">
        <f t="shared" si="38"/>
        <v>0</v>
      </c>
      <c r="Z68" s="410">
        <f t="shared" si="39"/>
        <v>0</v>
      </c>
      <c r="AA68" s="411">
        <f t="shared" si="40"/>
        <v>0</v>
      </c>
      <c r="AB68" s="412">
        <f t="shared" si="41"/>
        <v>0</v>
      </c>
      <c r="AC68" s="336"/>
      <c r="AD68" s="333"/>
      <c r="AE68" s="334"/>
      <c r="AF68" s="335"/>
      <c r="AG68" s="408">
        <f t="shared" si="58"/>
        <v>0</v>
      </c>
      <c r="AH68" s="409" t="str">
        <f t="shared" si="59"/>
        <v/>
      </c>
      <c r="AI68" s="335"/>
      <c r="AJ68" s="410">
        <f t="shared" si="60"/>
        <v>0</v>
      </c>
      <c r="AK68" s="410">
        <f t="shared" si="45"/>
        <v>0</v>
      </c>
      <c r="AL68" s="410">
        <f t="shared" si="46"/>
        <v>0</v>
      </c>
      <c r="AM68" s="410">
        <f t="shared" si="47"/>
        <v>0</v>
      </c>
      <c r="AN68" s="411">
        <f t="shared" si="48"/>
        <v>0</v>
      </c>
      <c r="AO68" s="412">
        <f t="shared" si="49"/>
        <v>0</v>
      </c>
      <c r="AP68" s="337"/>
      <c r="AQ68" s="410">
        <f t="shared" si="50"/>
        <v>0</v>
      </c>
      <c r="AR68" s="411">
        <f t="shared" si="51"/>
        <v>0</v>
      </c>
      <c r="AS68" s="413">
        <f t="shared" si="52"/>
        <v>0</v>
      </c>
      <c r="AT68" s="337"/>
      <c r="AU68" s="410">
        <f t="shared" si="53"/>
        <v>0</v>
      </c>
      <c r="AV68" s="411">
        <f t="shared" si="54"/>
        <v>0</v>
      </c>
      <c r="AW68" s="410">
        <f t="shared" si="55"/>
        <v>0</v>
      </c>
      <c r="AX68" s="411">
        <f t="shared" si="56"/>
        <v>0</v>
      </c>
      <c r="AY68" s="412">
        <f t="shared" si="57"/>
        <v>0</v>
      </c>
      <c r="AZ68" s="988"/>
      <c r="BA68" s="989"/>
      <c r="BB68" s="989"/>
      <c r="BC68" s="989"/>
      <c r="BD68" s="989"/>
      <c r="BE68" s="990"/>
      <c r="BF68" s="991"/>
      <c r="BG68" s="992"/>
      <c r="BH68" s="337"/>
      <c r="BI68" s="338"/>
      <c r="BJ68" s="839"/>
      <c r="BK68" s="318"/>
      <c r="BL68" s="318"/>
      <c r="BM68" s="318"/>
      <c r="BN68" s="318"/>
      <c r="BO68" s="318"/>
      <c r="BP68" s="318"/>
      <c r="BQ68" s="318"/>
      <c r="BR68" s="318"/>
      <c r="BS68" s="318"/>
      <c r="BT68" s="839"/>
      <c r="BU68" s="318"/>
      <c r="BV68" s="318"/>
      <c r="BW68" s="318"/>
      <c r="BX68" s="318"/>
      <c r="BY68" s="318"/>
      <c r="BZ68" s="318"/>
      <c r="CA68" s="318"/>
      <c r="CB68" s="318"/>
      <c r="CC68" s="318"/>
      <c r="CD68" s="839"/>
      <c r="CE68" s="318"/>
      <c r="CF68" s="318"/>
      <c r="CG68" s="318"/>
      <c r="CH68" s="318"/>
      <c r="CI68" s="318"/>
      <c r="CJ68" s="318"/>
      <c r="CK68" s="318"/>
      <c r="CL68" s="318"/>
      <c r="CM68" s="318"/>
      <c r="CN68" s="318"/>
      <c r="CO68" s="318"/>
      <c r="CP68" s="318"/>
      <c r="CQ68" s="318"/>
      <c r="CR68" s="318"/>
      <c r="CS68" s="839"/>
      <c r="CT68" s="318"/>
      <c r="CU68" s="318"/>
      <c r="CV68" s="318"/>
      <c r="CW68" s="318"/>
      <c r="CX68" s="318"/>
      <c r="CY68" s="318"/>
      <c r="CZ68" s="318"/>
      <c r="DA68" s="318"/>
      <c r="DB68" s="318"/>
      <c r="DC68" s="318"/>
      <c r="DD68" s="318"/>
      <c r="DE68" s="318"/>
      <c r="DF68" s="318"/>
      <c r="DG68" s="318"/>
      <c r="DH68" s="839"/>
      <c r="DI68" s="318"/>
      <c r="DJ68" s="318"/>
      <c r="DK68" s="318"/>
      <c r="DL68" s="318"/>
      <c r="DM68" s="318"/>
      <c r="DN68" s="318"/>
      <c r="DO68" s="318"/>
      <c r="DP68" s="318"/>
      <c r="DQ68" s="318"/>
      <c r="DR68" s="318"/>
      <c r="DS68" s="318"/>
      <c r="DT68" s="318"/>
      <c r="DU68" s="318"/>
      <c r="DV68" s="318"/>
      <c r="DW68" s="839"/>
      <c r="DX68" s="318"/>
      <c r="DY68" s="318"/>
      <c r="DZ68" s="318"/>
      <c r="EA68" s="318"/>
      <c r="EB68" s="318"/>
      <c r="EC68" s="318"/>
      <c r="ED68" s="318"/>
      <c r="EE68" s="318"/>
      <c r="EF68" s="318"/>
      <c r="EG68" s="318"/>
      <c r="EH68" s="318"/>
      <c r="EI68" s="318"/>
      <c r="EJ68" s="318"/>
      <c r="EK68" s="318"/>
      <c r="EL68" s="839"/>
      <c r="EM68" s="318">
        <f ca="1">'DARF e Declaração de IR'!$AJ$14</f>
        <v>0</v>
      </c>
      <c r="EN68" s="318"/>
      <c r="EO68" s="318"/>
      <c r="EP68" s="318"/>
      <c r="EQ68" s="318"/>
      <c r="ER68" s="318"/>
      <c r="ES68" s="318"/>
      <c r="ET68" s="318"/>
      <c r="EU68" s="318"/>
      <c r="EV68" s="318"/>
      <c r="EW68" s="318"/>
      <c r="EX68" s="318"/>
      <c r="EY68" s="318"/>
      <c r="EZ68" s="318"/>
    </row>
    <row r="69" spans="2:156" ht="10.5" customHeight="1" thickBot="1" x14ac:dyDescent="0.25">
      <c r="B69" s="393"/>
      <c r="C69" s="1000"/>
      <c r="D69" s="999"/>
      <c r="E69" s="414"/>
      <c r="F69" s="954" t="s">
        <v>118</v>
      </c>
      <c r="G69" s="955"/>
      <c r="H69" s="955"/>
      <c r="I69" s="956"/>
      <c r="J69" s="884">
        <v>0.2</v>
      </c>
      <c r="K69" s="884"/>
      <c r="L69" s="884"/>
      <c r="M69" s="885"/>
      <c r="N69" s="456"/>
      <c r="O69" s="455">
        <v>44249</v>
      </c>
      <c r="P69" s="332"/>
      <c r="Q69" s="333"/>
      <c r="R69" s="334"/>
      <c r="S69" s="335"/>
      <c r="T69" s="408">
        <f t="shared" si="34"/>
        <v>0</v>
      </c>
      <c r="U69" s="409" t="str">
        <f t="shared" si="35"/>
        <v/>
      </c>
      <c r="V69" s="335"/>
      <c r="W69" s="410">
        <f t="shared" si="36"/>
        <v>0</v>
      </c>
      <c r="X69" s="410">
        <f t="shared" si="37"/>
        <v>0</v>
      </c>
      <c r="Y69" s="410">
        <f t="shared" si="38"/>
        <v>0</v>
      </c>
      <c r="Z69" s="410">
        <f t="shared" si="39"/>
        <v>0</v>
      </c>
      <c r="AA69" s="411">
        <f t="shared" si="40"/>
        <v>0</v>
      </c>
      <c r="AB69" s="412">
        <f t="shared" si="41"/>
        <v>0</v>
      </c>
      <c r="AC69" s="336"/>
      <c r="AD69" s="333"/>
      <c r="AE69" s="334"/>
      <c r="AF69" s="335"/>
      <c r="AG69" s="408">
        <f t="shared" si="58"/>
        <v>0</v>
      </c>
      <c r="AH69" s="409" t="str">
        <f t="shared" si="59"/>
        <v/>
      </c>
      <c r="AI69" s="335"/>
      <c r="AJ69" s="410">
        <f t="shared" si="60"/>
        <v>0</v>
      </c>
      <c r="AK69" s="410">
        <f t="shared" si="45"/>
        <v>0</v>
      </c>
      <c r="AL69" s="410">
        <f t="shared" si="46"/>
        <v>0</v>
      </c>
      <c r="AM69" s="410">
        <f t="shared" si="47"/>
        <v>0</v>
      </c>
      <c r="AN69" s="411">
        <f t="shared" si="48"/>
        <v>0</v>
      </c>
      <c r="AO69" s="412">
        <f t="shared" si="49"/>
        <v>0</v>
      </c>
      <c r="AP69" s="337"/>
      <c r="AQ69" s="410">
        <f t="shared" si="50"/>
        <v>0</v>
      </c>
      <c r="AR69" s="411">
        <f t="shared" si="51"/>
        <v>0</v>
      </c>
      <c r="AS69" s="413">
        <f t="shared" si="52"/>
        <v>0</v>
      </c>
      <c r="AT69" s="337"/>
      <c r="AU69" s="410">
        <f t="shared" si="53"/>
        <v>0</v>
      </c>
      <c r="AV69" s="411">
        <f t="shared" si="54"/>
        <v>0</v>
      </c>
      <c r="AW69" s="410">
        <f t="shared" si="55"/>
        <v>0</v>
      </c>
      <c r="AX69" s="411">
        <f t="shared" si="56"/>
        <v>0</v>
      </c>
      <c r="AY69" s="412">
        <f t="shared" si="57"/>
        <v>0</v>
      </c>
      <c r="AZ69" s="988"/>
      <c r="BA69" s="989"/>
      <c r="BB69" s="989"/>
      <c r="BC69" s="989"/>
      <c r="BD69" s="989"/>
      <c r="BE69" s="990"/>
      <c r="BF69" s="991"/>
      <c r="BG69" s="992"/>
      <c r="BH69" s="337"/>
      <c r="BI69" s="338"/>
      <c r="BJ69" s="839"/>
      <c r="BK69" s="318"/>
      <c r="BL69" s="318"/>
      <c r="BM69" s="318"/>
      <c r="BN69" s="318"/>
      <c r="BO69" s="318"/>
      <c r="BP69" s="318"/>
      <c r="BQ69" s="318"/>
      <c r="BR69" s="318"/>
      <c r="BS69" s="318"/>
      <c r="BT69" s="839"/>
      <c r="BU69" s="318"/>
      <c r="BV69" s="318"/>
      <c r="BW69" s="318"/>
      <c r="BX69" s="318"/>
      <c r="BY69" s="318"/>
      <c r="BZ69" s="318"/>
      <c r="CA69" s="318"/>
      <c r="CB69" s="318"/>
      <c r="CC69" s="318"/>
      <c r="CD69" s="839"/>
      <c r="CE69" s="318"/>
      <c r="CF69" s="318"/>
      <c r="CG69" s="318"/>
      <c r="CH69" s="318"/>
      <c r="CI69" s="318"/>
      <c r="CJ69" s="318"/>
      <c r="CK69" s="318"/>
      <c r="CL69" s="318"/>
      <c r="CM69" s="318"/>
      <c r="CN69" s="318"/>
      <c r="CO69" s="318"/>
      <c r="CP69" s="318"/>
      <c r="CQ69" s="318"/>
      <c r="CR69" s="318"/>
      <c r="CS69" s="839"/>
      <c r="CT69" s="318"/>
      <c r="CU69" s="318"/>
      <c r="CV69" s="318"/>
      <c r="CW69" s="318"/>
      <c r="CX69" s="318"/>
      <c r="CY69" s="318"/>
      <c r="CZ69" s="318"/>
      <c r="DA69" s="318"/>
      <c r="DB69" s="318"/>
      <c r="DC69" s="318"/>
      <c r="DD69" s="318"/>
      <c r="DE69" s="318"/>
      <c r="DF69" s="318"/>
      <c r="DG69" s="318"/>
      <c r="DH69" s="839"/>
      <c r="DI69" s="318"/>
      <c r="DJ69" s="318"/>
      <c r="DK69" s="318"/>
      <c r="DL69" s="318"/>
      <c r="DM69" s="318"/>
      <c r="DN69" s="318"/>
      <c r="DO69" s="318"/>
      <c r="DP69" s="318"/>
      <c r="DQ69" s="318"/>
      <c r="DR69" s="318"/>
      <c r="DS69" s="318"/>
      <c r="DT69" s="318"/>
      <c r="DU69" s="318"/>
      <c r="DV69" s="318"/>
      <c r="DW69" s="839"/>
      <c r="DX69" s="318"/>
      <c r="DY69" s="318"/>
      <c r="DZ69" s="318"/>
      <c r="EA69" s="318"/>
      <c r="EB69" s="318"/>
      <c r="EC69" s="318"/>
      <c r="ED69" s="318"/>
      <c r="EE69" s="318"/>
      <c r="EF69" s="318"/>
      <c r="EG69" s="318"/>
      <c r="EH69" s="318"/>
      <c r="EI69" s="318"/>
      <c r="EJ69" s="318"/>
      <c r="EK69" s="318"/>
      <c r="EL69" s="839"/>
      <c r="EM69" s="318">
        <f ca="1">'DARF e Declaração de IR'!$AJ$14</f>
        <v>0</v>
      </c>
      <c r="EN69" s="318"/>
      <c r="EO69" s="318"/>
      <c r="EP69" s="318"/>
      <c r="EQ69" s="318"/>
      <c r="ER69" s="318"/>
      <c r="ES69" s="318"/>
      <c r="ET69" s="318"/>
      <c r="EU69" s="318"/>
      <c r="EV69" s="318"/>
      <c r="EW69" s="318"/>
      <c r="EX69" s="318"/>
      <c r="EY69" s="318"/>
      <c r="EZ69" s="318"/>
    </row>
    <row r="70" spans="2:156" ht="10.5" customHeight="1" thickBot="1" x14ac:dyDescent="0.25">
      <c r="B70" s="393"/>
      <c r="C70" s="1000"/>
      <c r="D70" s="999"/>
      <c r="E70" s="414"/>
      <c r="F70" s="421"/>
      <c r="G70" s="418"/>
      <c r="H70" s="418"/>
      <c r="I70" s="423"/>
      <c r="J70" s="459"/>
      <c r="K70" s="459"/>
      <c r="L70" s="459"/>
      <c r="M70" s="459"/>
      <c r="N70" s="456"/>
      <c r="O70" s="455">
        <v>44250</v>
      </c>
      <c r="P70" s="332"/>
      <c r="Q70" s="333"/>
      <c r="R70" s="334"/>
      <c r="S70" s="335"/>
      <c r="T70" s="408">
        <f t="shared" si="34"/>
        <v>0</v>
      </c>
      <c r="U70" s="409" t="str">
        <f t="shared" si="35"/>
        <v/>
      </c>
      <c r="V70" s="335"/>
      <c r="W70" s="410">
        <f t="shared" si="36"/>
        <v>0</v>
      </c>
      <c r="X70" s="410">
        <f t="shared" si="37"/>
        <v>0</v>
      </c>
      <c r="Y70" s="410">
        <f t="shared" si="38"/>
        <v>0</v>
      </c>
      <c r="Z70" s="410">
        <f t="shared" si="39"/>
        <v>0</v>
      </c>
      <c r="AA70" s="411">
        <f t="shared" si="40"/>
        <v>0</v>
      </c>
      <c r="AB70" s="412">
        <f t="shared" si="41"/>
        <v>0</v>
      </c>
      <c r="AC70" s="336"/>
      <c r="AD70" s="333"/>
      <c r="AE70" s="334"/>
      <c r="AF70" s="335"/>
      <c r="AG70" s="408">
        <f t="shared" si="58"/>
        <v>0</v>
      </c>
      <c r="AH70" s="409" t="str">
        <f t="shared" si="59"/>
        <v/>
      </c>
      <c r="AI70" s="335"/>
      <c r="AJ70" s="410">
        <f t="shared" si="60"/>
        <v>0</v>
      </c>
      <c r="AK70" s="410">
        <f t="shared" si="45"/>
        <v>0</v>
      </c>
      <c r="AL70" s="410">
        <f t="shared" si="46"/>
        <v>0</v>
      </c>
      <c r="AM70" s="410">
        <f t="shared" si="47"/>
        <v>0</v>
      </c>
      <c r="AN70" s="411">
        <f t="shared" si="48"/>
        <v>0</v>
      </c>
      <c r="AO70" s="412">
        <f t="shared" si="49"/>
        <v>0</v>
      </c>
      <c r="AP70" s="337"/>
      <c r="AQ70" s="410">
        <f t="shared" si="50"/>
        <v>0</v>
      </c>
      <c r="AR70" s="411">
        <f t="shared" si="51"/>
        <v>0</v>
      </c>
      <c r="AS70" s="413">
        <f t="shared" si="52"/>
        <v>0</v>
      </c>
      <c r="AT70" s="337"/>
      <c r="AU70" s="410">
        <f t="shared" si="53"/>
        <v>0</v>
      </c>
      <c r="AV70" s="411">
        <f t="shared" si="54"/>
        <v>0</v>
      </c>
      <c r="AW70" s="410">
        <f t="shared" si="55"/>
        <v>0</v>
      </c>
      <c r="AX70" s="411">
        <f t="shared" si="56"/>
        <v>0</v>
      </c>
      <c r="AY70" s="412">
        <f t="shared" si="57"/>
        <v>0</v>
      </c>
      <c r="AZ70" s="988"/>
      <c r="BA70" s="989"/>
      <c r="BB70" s="989"/>
      <c r="BC70" s="989"/>
      <c r="BD70" s="989"/>
      <c r="BE70" s="990"/>
      <c r="BF70" s="991"/>
      <c r="BG70" s="992"/>
      <c r="BH70" s="337"/>
      <c r="BI70" s="338"/>
      <c r="BJ70" s="839"/>
      <c r="BK70" s="318"/>
      <c r="BL70" s="318"/>
      <c r="BM70" s="318"/>
      <c r="BN70" s="318"/>
      <c r="BO70" s="318"/>
      <c r="BP70" s="318"/>
      <c r="BQ70" s="318"/>
      <c r="BR70" s="318"/>
      <c r="BS70" s="318"/>
      <c r="BT70" s="839"/>
      <c r="BU70" s="318"/>
      <c r="BV70" s="318"/>
      <c r="BW70" s="318"/>
      <c r="BX70" s="318"/>
      <c r="BY70" s="318"/>
      <c r="BZ70" s="318"/>
      <c r="CA70" s="318"/>
      <c r="CB70" s="318"/>
      <c r="CC70" s="318"/>
      <c r="CD70" s="839"/>
      <c r="CE70" s="318"/>
      <c r="CF70" s="318"/>
      <c r="CG70" s="318"/>
      <c r="CH70" s="318"/>
      <c r="CI70" s="318"/>
      <c r="CJ70" s="318"/>
      <c r="CK70" s="318"/>
      <c r="CL70" s="318"/>
      <c r="CM70" s="318"/>
      <c r="CN70" s="318"/>
      <c r="CO70" s="318"/>
      <c r="CP70" s="318"/>
      <c r="CQ70" s="318"/>
      <c r="CR70" s="318"/>
      <c r="CS70" s="839"/>
      <c r="CT70" s="318"/>
      <c r="CU70" s="318"/>
      <c r="CV70" s="318"/>
      <c r="CW70" s="318"/>
      <c r="CX70" s="318"/>
      <c r="CY70" s="318"/>
      <c r="CZ70" s="318"/>
      <c r="DA70" s="318"/>
      <c r="DB70" s="318"/>
      <c r="DC70" s="318"/>
      <c r="DD70" s="318"/>
      <c r="DE70" s="318"/>
      <c r="DF70" s="318"/>
      <c r="DG70" s="318"/>
      <c r="DH70" s="839"/>
      <c r="DI70" s="318"/>
      <c r="DJ70" s="318"/>
      <c r="DK70" s="318"/>
      <c r="DL70" s="318"/>
      <c r="DM70" s="318"/>
      <c r="DN70" s="318"/>
      <c r="DO70" s="318"/>
      <c r="DP70" s="318"/>
      <c r="DQ70" s="318"/>
      <c r="DR70" s="318"/>
      <c r="DS70" s="318"/>
      <c r="DT70" s="318"/>
      <c r="DU70" s="318"/>
      <c r="DV70" s="318"/>
      <c r="DW70" s="839"/>
      <c r="DX70" s="318"/>
      <c r="DY70" s="318"/>
      <c r="DZ70" s="318"/>
      <c r="EA70" s="318"/>
      <c r="EB70" s="318"/>
      <c r="EC70" s="318"/>
      <c r="ED70" s="318"/>
      <c r="EE70" s="318"/>
      <c r="EF70" s="318"/>
      <c r="EG70" s="318"/>
      <c r="EH70" s="318"/>
      <c r="EI70" s="318"/>
      <c r="EJ70" s="318"/>
      <c r="EK70" s="318"/>
      <c r="EL70" s="839"/>
      <c r="EM70" s="318">
        <f ca="1">'DARF e Declaração de IR'!$AJ$14</f>
        <v>0</v>
      </c>
      <c r="EN70" s="318"/>
      <c r="EO70" s="318"/>
      <c r="EP70" s="318"/>
      <c r="EQ70" s="318"/>
      <c r="ER70" s="318"/>
      <c r="ES70" s="318"/>
      <c r="ET70" s="318"/>
      <c r="EU70" s="318"/>
      <c r="EV70" s="318"/>
      <c r="EW70" s="318"/>
      <c r="EX70" s="318"/>
      <c r="EY70" s="318"/>
      <c r="EZ70" s="318"/>
    </row>
    <row r="71" spans="2:156" ht="10.5" customHeight="1" x14ac:dyDescent="0.2">
      <c r="B71" s="393"/>
      <c r="C71" s="1000"/>
      <c r="D71" s="999"/>
      <c r="E71" s="414"/>
      <c r="F71" s="942" t="s">
        <v>209</v>
      </c>
      <c r="G71" s="943"/>
      <c r="H71" s="943"/>
      <c r="I71" s="946"/>
      <c r="J71" s="874" t="s">
        <v>22</v>
      </c>
      <c r="K71" s="874"/>
      <c r="L71" s="874" t="s">
        <v>23</v>
      </c>
      <c r="M71" s="874"/>
      <c r="N71" s="456"/>
      <c r="O71" s="455">
        <v>44251</v>
      </c>
      <c r="P71" s="332"/>
      <c r="Q71" s="333"/>
      <c r="R71" s="334"/>
      <c r="S71" s="335"/>
      <c r="T71" s="408">
        <f t="shared" si="34"/>
        <v>0</v>
      </c>
      <c r="U71" s="409" t="str">
        <f t="shared" si="35"/>
        <v/>
      </c>
      <c r="V71" s="335"/>
      <c r="W71" s="410">
        <f t="shared" si="36"/>
        <v>0</v>
      </c>
      <c r="X71" s="410">
        <f t="shared" si="37"/>
        <v>0</v>
      </c>
      <c r="Y71" s="410">
        <f t="shared" si="38"/>
        <v>0</v>
      </c>
      <c r="Z71" s="410">
        <f t="shared" si="39"/>
        <v>0</v>
      </c>
      <c r="AA71" s="411">
        <f t="shared" si="40"/>
        <v>0</v>
      </c>
      <c r="AB71" s="412">
        <f t="shared" si="41"/>
        <v>0</v>
      </c>
      <c r="AC71" s="336"/>
      <c r="AD71" s="333"/>
      <c r="AE71" s="334"/>
      <c r="AF71" s="335"/>
      <c r="AG71" s="408">
        <f t="shared" si="58"/>
        <v>0</v>
      </c>
      <c r="AH71" s="409" t="str">
        <f t="shared" si="59"/>
        <v/>
      </c>
      <c r="AI71" s="335"/>
      <c r="AJ71" s="410">
        <f t="shared" si="60"/>
        <v>0</v>
      </c>
      <c r="AK71" s="410">
        <f t="shared" si="45"/>
        <v>0</v>
      </c>
      <c r="AL71" s="410">
        <f t="shared" si="46"/>
        <v>0</v>
      </c>
      <c r="AM71" s="410">
        <f t="shared" si="47"/>
        <v>0</v>
      </c>
      <c r="AN71" s="411">
        <f t="shared" si="48"/>
        <v>0</v>
      </c>
      <c r="AO71" s="412">
        <f t="shared" si="49"/>
        <v>0</v>
      </c>
      <c r="AP71" s="337"/>
      <c r="AQ71" s="410">
        <f t="shared" si="50"/>
        <v>0</v>
      </c>
      <c r="AR71" s="411">
        <f t="shared" si="51"/>
        <v>0</v>
      </c>
      <c r="AS71" s="413">
        <f t="shared" si="52"/>
        <v>0</v>
      </c>
      <c r="AT71" s="337"/>
      <c r="AU71" s="410">
        <f t="shared" si="53"/>
        <v>0</v>
      </c>
      <c r="AV71" s="411">
        <f t="shared" si="54"/>
        <v>0</v>
      </c>
      <c r="AW71" s="410">
        <f t="shared" si="55"/>
        <v>0</v>
      </c>
      <c r="AX71" s="411">
        <f t="shared" si="56"/>
        <v>0</v>
      </c>
      <c r="AY71" s="412">
        <f t="shared" si="57"/>
        <v>0</v>
      </c>
      <c r="AZ71" s="988"/>
      <c r="BA71" s="989"/>
      <c r="BB71" s="989"/>
      <c r="BC71" s="989"/>
      <c r="BD71" s="989"/>
      <c r="BE71" s="990"/>
      <c r="BF71" s="991"/>
      <c r="BG71" s="992"/>
      <c r="BH71" s="337"/>
      <c r="BI71" s="338"/>
      <c r="BJ71" s="839"/>
      <c r="BK71" s="318"/>
      <c r="BL71" s="318"/>
      <c r="BM71" s="318"/>
      <c r="BN71" s="318"/>
      <c r="BO71" s="318"/>
      <c r="BP71" s="318"/>
      <c r="BQ71" s="318"/>
      <c r="BR71" s="318"/>
      <c r="BS71" s="318"/>
      <c r="BT71" s="839"/>
      <c r="BU71" s="318"/>
      <c r="BV71" s="318"/>
      <c r="BW71" s="318"/>
      <c r="BX71" s="318"/>
      <c r="BY71" s="318"/>
      <c r="BZ71" s="318"/>
      <c r="CA71" s="318"/>
      <c r="CB71" s="318"/>
      <c r="CC71" s="318"/>
      <c r="CD71" s="839"/>
      <c r="CE71" s="318"/>
      <c r="CF71" s="318"/>
      <c r="CG71" s="318"/>
      <c r="CH71" s="318"/>
      <c r="CI71" s="318"/>
      <c r="CJ71" s="318"/>
      <c r="CK71" s="318"/>
      <c r="CL71" s="318"/>
      <c r="CM71" s="318"/>
      <c r="CN71" s="318"/>
      <c r="CO71" s="318"/>
      <c r="CP71" s="318"/>
      <c r="CQ71" s="318"/>
      <c r="CR71" s="318"/>
      <c r="CS71" s="839"/>
      <c r="CT71" s="318"/>
      <c r="CU71" s="318"/>
      <c r="CV71" s="318"/>
      <c r="CW71" s="318"/>
      <c r="CX71" s="318"/>
      <c r="CY71" s="318"/>
      <c r="CZ71" s="318"/>
      <c r="DA71" s="318"/>
      <c r="DB71" s="318"/>
      <c r="DC71" s="318"/>
      <c r="DD71" s="318"/>
      <c r="DE71" s="318"/>
      <c r="DF71" s="318"/>
      <c r="DG71" s="318"/>
      <c r="DH71" s="839"/>
      <c r="DI71" s="318"/>
      <c r="DJ71" s="318"/>
      <c r="DK71" s="318"/>
      <c r="DL71" s="318"/>
      <c r="DM71" s="318"/>
      <c r="DN71" s="318"/>
      <c r="DO71" s="318"/>
      <c r="DP71" s="318"/>
      <c r="DQ71" s="318"/>
      <c r="DR71" s="318"/>
      <c r="DS71" s="318"/>
      <c r="DT71" s="318"/>
      <c r="DU71" s="318"/>
      <c r="DV71" s="318"/>
      <c r="DW71" s="839"/>
      <c r="DX71" s="318"/>
      <c r="DY71" s="318"/>
      <c r="DZ71" s="318"/>
      <c r="EA71" s="318"/>
      <c r="EB71" s="318"/>
      <c r="EC71" s="318"/>
      <c r="ED71" s="318"/>
      <c r="EE71" s="318"/>
      <c r="EF71" s="318"/>
      <c r="EG71" s="318"/>
      <c r="EH71" s="318"/>
      <c r="EI71" s="318"/>
      <c r="EJ71" s="318"/>
      <c r="EK71" s="318"/>
      <c r="EL71" s="839"/>
      <c r="EM71" s="318">
        <f ca="1">'DARF e Declaração de IR'!$AJ$14</f>
        <v>0</v>
      </c>
      <c r="EN71" s="318"/>
      <c r="EO71" s="318"/>
      <c r="EP71" s="318"/>
      <c r="EQ71" s="318"/>
      <c r="ER71" s="318"/>
      <c r="ES71" s="318"/>
      <c r="ET71" s="318"/>
      <c r="EU71" s="318"/>
      <c r="EV71" s="318"/>
      <c r="EW71" s="318"/>
      <c r="EX71" s="318"/>
      <c r="EY71" s="318"/>
      <c r="EZ71" s="318"/>
    </row>
    <row r="72" spans="2:156" ht="10.5" customHeight="1" x14ac:dyDescent="0.2">
      <c r="B72" s="393"/>
      <c r="C72" s="1000"/>
      <c r="D72" s="999"/>
      <c r="E72" s="414"/>
      <c r="F72" s="944" t="s">
        <v>119</v>
      </c>
      <c r="G72" s="855"/>
      <c r="H72" s="855"/>
      <c r="I72" s="856"/>
      <c r="J72" s="882">
        <f>T79</f>
        <v>0</v>
      </c>
      <c r="K72" s="882"/>
      <c r="L72" s="882">
        <f>AG79</f>
        <v>0</v>
      </c>
      <c r="M72" s="1002"/>
      <c r="N72" s="456"/>
      <c r="O72" s="455">
        <v>44252</v>
      </c>
      <c r="P72" s="332"/>
      <c r="Q72" s="333"/>
      <c r="R72" s="334"/>
      <c r="S72" s="335"/>
      <c r="T72" s="408">
        <f t="shared" si="34"/>
        <v>0</v>
      </c>
      <c r="U72" s="409" t="str">
        <f t="shared" si="35"/>
        <v/>
      </c>
      <c r="V72" s="335"/>
      <c r="W72" s="410">
        <f t="shared" si="36"/>
        <v>0</v>
      </c>
      <c r="X72" s="410">
        <f t="shared" si="37"/>
        <v>0</v>
      </c>
      <c r="Y72" s="410">
        <f t="shared" si="38"/>
        <v>0</v>
      </c>
      <c r="Z72" s="410">
        <f t="shared" si="39"/>
        <v>0</v>
      </c>
      <c r="AA72" s="411">
        <f t="shared" si="40"/>
        <v>0</v>
      </c>
      <c r="AB72" s="412">
        <f t="shared" si="41"/>
        <v>0</v>
      </c>
      <c r="AC72" s="336"/>
      <c r="AD72" s="333"/>
      <c r="AE72" s="334"/>
      <c r="AF72" s="335"/>
      <c r="AG72" s="408">
        <f t="shared" si="58"/>
        <v>0</v>
      </c>
      <c r="AH72" s="409" t="str">
        <f t="shared" si="59"/>
        <v/>
      </c>
      <c r="AI72" s="335"/>
      <c r="AJ72" s="410">
        <f t="shared" si="60"/>
        <v>0</v>
      </c>
      <c r="AK72" s="410">
        <f t="shared" si="45"/>
        <v>0</v>
      </c>
      <c r="AL72" s="410">
        <f t="shared" si="46"/>
        <v>0</v>
      </c>
      <c r="AM72" s="410">
        <f t="shared" si="47"/>
        <v>0</v>
      </c>
      <c r="AN72" s="411">
        <f t="shared" si="48"/>
        <v>0</v>
      </c>
      <c r="AO72" s="412">
        <f t="shared" si="49"/>
        <v>0</v>
      </c>
      <c r="AP72" s="337"/>
      <c r="AQ72" s="410">
        <f t="shared" si="50"/>
        <v>0</v>
      </c>
      <c r="AR72" s="411">
        <f t="shared" si="51"/>
        <v>0</v>
      </c>
      <c r="AS72" s="413">
        <f t="shared" si="52"/>
        <v>0</v>
      </c>
      <c r="AT72" s="337"/>
      <c r="AU72" s="410">
        <f t="shared" si="53"/>
        <v>0</v>
      </c>
      <c r="AV72" s="411">
        <f t="shared" si="54"/>
        <v>0</v>
      </c>
      <c r="AW72" s="410">
        <f t="shared" si="55"/>
        <v>0</v>
      </c>
      <c r="AX72" s="411">
        <f t="shared" si="56"/>
        <v>0</v>
      </c>
      <c r="AY72" s="412">
        <f t="shared" si="57"/>
        <v>0</v>
      </c>
      <c r="AZ72" s="988"/>
      <c r="BA72" s="989"/>
      <c r="BB72" s="989"/>
      <c r="BC72" s="989"/>
      <c r="BD72" s="989"/>
      <c r="BE72" s="990"/>
      <c r="BF72" s="991"/>
      <c r="BG72" s="992"/>
      <c r="BH72" s="337"/>
      <c r="BI72" s="338"/>
      <c r="BJ72" s="839"/>
      <c r="BK72" s="318"/>
      <c r="BL72" s="318"/>
      <c r="BM72" s="318"/>
      <c r="BN72" s="318"/>
      <c r="BO72" s="318"/>
      <c r="BP72" s="318"/>
      <c r="BQ72" s="318"/>
      <c r="BR72" s="318"/>
      <c r="BS72" s="318"/>
      <c r="BT72" s="839"/>
      <c r="BU72" s="318"/>
      <c r="BV72" s="318"/>
      <c r="BW72" s="318"/>
      <c r="BX72" s="318"/>
      <c r="BY72" s="318"/>
      <c r="BZ72" s="318"/>
      <c r="CA72" s="318"/>
      <c r="CB72" s="318"/>
      <c r="CC72" s="318"/>
      <c r="CD72" s="839"/>
      <c r="CE72" s="318"/>
      <c r="CF72" s="318"/>
      <c r="CG72" s="318"/>
      <c r="CH72" s="318"/>
      <c r="CI72" s="318"/>
      <c r="CJ72" s="318"/>
      <c r="CK72" s="318"/>
      <c r="CL72" s="318"/>
      <c r="CM72" s="318"/>
      <c r="CN72" s="318"/>
      <c r="CO72" s="318"/>
      <c r="CP72" s="318"/>
      <c r="CQ72" s="318"/>
      <c r="CR72" s="318"/>
      <c r="CS72" s="839"/>
      <c r="CT72" s="318"/>
      <c r="CU72" s="318"/>
      <c r="CV72" s="318"/>
      <c r="CW72" s="318"/>
      <c r="CX72" s="318"/>
      <c r="CY72" s="318"/>
      <c r="CZ72" s="318"/>
      <c r="DA72" s="318"/>
      <c r="DB72" s="318"/>
      <c r="DC72" s="318"/>
      <c r="DD72" s="318"/>
      <c r="DE72" s="318"/>
      <c r="DF72" s="318"/>
      <c r="DG72" s="318"/>
      <c r="DH72" s="839"/>
      <c r="DI72" s="318"/>
      <c r="DJ72" s="318"/>
      <c r="DK72" s="318"/>
      <c r="DL72" s="318"/>
      <c r="DM72" s="318"/>
      <c r="DN72" s="318"/>
      <c r="DO72" s="318"/>
      <c r="DP72" s="318"/>
      <c r="DQ72" s="318"/>
      <c r="DR72" s="318"/>
      <c r="DS72" s="318"/>
      <c r="DT72" s="318"/>
      <c r="DU72" s="318"/>
      <c r="DV72" s="318"/>
      <c r="DW72" s="839"/>
      <c r="DX72" s="318"/>
      <c r="DY72" s="318"/>
      <c r="DZ72" s="318"/>
      <c r="EA72" s="318"/>
      <c r="EB72" s="318"/>
      <c r="EC72" s="318"/>
      <c r="ED72" s="318"/>
      <c r="EE72" s="318"/>
      <c r="EF72" s="318"/>
      <c r="EG72" s="318"/>
      <c r="EH72" s="318"/>
      <c r="EI72" s="318"/>
      <c r="EJ72" s="318"/>
      <c r="EK72" s="318"/>
      <c r="EL72" s="839"/>
      <c r="EM72" s="318">
        <f ca="1">'DARF e Declaração de IR'!$AJ$14</f>
        <v>0</v>
      </c>
      <c r="EN72" s="318"/>
      <c r="EO72" s="318"/>
      <c r="EP72" s="318"/>
      <c r="EQ72" s="318"/>
      <c r="ER72" s="318"/>
      <c r="ES72" s="318"/>
      <c r="ET72" s="318"/>
      <c r="EU72" s="318"/>
      <c r="EV72" s="318"/>
      <c r="EW72" s="318"/>
      <c r="EX72" s="318"/>
      <c r="EY72" s="318"/>
      <c r="EZ72" s="318"/>
    </row>
    <row r="73" spans="2:156" ht="10.5" customHeight="1" x14ac:dyDescent="0.2">
      <c r="B73" s="393"/>
      <c r="C73" s="1000"/>
      <c r="D73" s="999"/>
      <c r="E73" s="414"/>
      <c r="F73" s="945" t="s">
        <v>203</v>
      </c>
      <c r="G73" s="878"/>
      <c r="H73" s="878"/>
      <c r="I73" s="879"/>
      <c r="J73" s="883">
        <f>Q79</f>
        <v>0</v>
      </c>
      <c r="K73" s="883"/>
      <c r="L73" s="883">
        <f>AD79</f>
        <v>0</v>
      </c>
      <c r="M73" s="1003"/>
      <c r="N73" s="456"/>
      <c r="O73" s="455">
        <v>44253</v>
      </c>
      <c r="P73" s="332"/>
      <c r="Q73" s="333"/>
      <c r="R73" s="334"/>
      <c r="S73" s="335"/>
      <c r="T73" s="408">
        <f t="shared" si="34"/>
        <v>0</v>
      </c>
      <c r="U73" s="409" t="str">
        <f t="shared" si="35"/>
        <v/>
      </c>
      <c r="V73" s="335"/>
      <c r="W73" s="410">
        <f t="shared" si="36"/>
        <v>0</v>
      </c>
      <c r="X73" s="410">
        <f t="shared" si="37"/>
        <v>0</v>
      </c>
      <c r="Y73" s="410">
        <f t="shared" si="38"/>
        <v>0</v>
      </c>
      <c r="Z73" s="410">
        <f t="shared" si="39"/>
        <v>0</v>
      </c>
      <c r="AA73" s="411">
        <f t="shared" si="40"/>
        <v>0</v>
      </c>
      <c r="AB73" s="412">
        <f t="shared" si="41"/>
        <v>0</v>
      </c>
      <c r="AC73" s="336"/>
      <c r="AD73" s="333"/>
      <c r="AE73" s="334"/>
      <c r="AF73" s="335"/>
      <c r="AG73" s="408">
        <f t="shared" si="58"/>
        <v>0</v>
      </c>
      <c r="AH73" s="409" t="str">
        <f t="shared" si="59"/>
        <v/>
      </c>
      <c r="AI73" s="335"/>
      <c r="AJ73" s="410">
        <f t="shared" si="60"/>
        <v>0</v>
      </c>
      <c r="AK73" s="410">
        <f t="shared" si="45"/>
        <v>0</v>
      </c>
      <c r="AL73" s="410">
        <f t="shared" si="46"/>
        <v>0</v>
      </c>
      <c r="AM73" s="410">
        <f t="shared" si="47"/>
        <v>0</v>
      </c>
      <c r="AN73" s="411">
        <f t="shared" si="48"/>
        <v>0</v>
      </c>
      <c r="AO73" s="412">
        <f t="shared" si="49"/>
        <v>0</v>
      </c>
      <c r="AP73" s="337"/>
      <c r="AQ73" s="410">
        <f t="shared" si="50"/>
        <v>0</v>
      </c>
      <c r="AR73" s="411">
        <f t="shared" si="51"/>
        <v>0</v>
      </c>
      <c r="AS73" s="413">
        <f t="shared" si="52"/>
        <v>0</v>
      </c>
      <c r="AT73" s="337"/>
      <c r="AU73" s="410">
        <f t="shared" si="53"/>
        <v>0</v>
      </c>
      <c r="AV73" s="411">
        <f t="shared" si="54"/>
        <v>0</v>
      </c>
      <c r="AW73" s="410">
        <f t="shared" si="55"/>
        <v>0</v>
      </c>
      <c r="AX73" s="411">
        <f t="shared" si="56"/>
        <v>0</v>
      </c>
      <c r="AY73" s="412">
        <f t="shared" si="57"/>
        <v>0</v>
      </c>
      <c r="AZ73" s="988"/>
      <c r="BA73" s="989"/>
      <c r="BB73" s="989"/>
      <c r="BC73" s="989"/>
      <c r="BD73" s="989"/>
      <c r="BE73" s="990"/>
      <c r="BF73" s="991"/>
      <c r="BG73" s="992"/>
      <c r="BH73" s="337"/>
      <c r="BI73" s="338"/>
      <c r="BJ73" s="839"/>
      <c r="BK73" s="318"/>
      <c r="BL73" s="318"/>
      <c r="BM73" s="318"/>
      <c r="BN73" s="318"/>
      <c r="BO73" s="318"/>
      <c r="BP73" s="318"/>
      <c r="BQ73" s="318"/>
      <c r="BR73" s="318"/>
      <c r="BS73" s="318"/>
      <c r="BT73" s="839"/>
      <c r="BU73" s="318"/>
      <c r="BV73" s="318"/>
      <c r="BW73" s="318"/>
      <c r="BX73" s="318"/>
      <c r="BY73" s="318"/>
      <c r="BZ73" s="318"/>
      <c r="CA73" s="318"/>
      <c r="CB73" s="318"/>
      <c r="CC73" s="318"/>
      <c r="CD73" s="839"/>
      <c r="CE73" s="318"/>
      <c r="CF73" s="318"/>
      <c r="CG73" s="318"/>
      <c r="CH73" s="318"/>
      <c r="CI73" s="318"/>
      <c r="CJ73" s="318"/>
      <c r="CK73" s="318"/>
      <c r="CL73" s="318"/>
      <c r="CM73" s="318"/>
      <c r="CN73" s="318"/>
      <c r="CO73" s="318"/>
      <c r="CP73" s="318"/>
      <c r="CQ73" s="318"/>
      <c r="CR73" s="318"/>
      <c r="CS73" s="839"/>
      <c r="CT73" s="318"/>
      <c r="CU73" s="318"/>
      <c r="CV73" s="318"/>
      <c r="CW73" s="318"/>
      <c r="CX73" s="318"/>
      <c r="CY73" s="318"/>
      <c r="CZ73" s="318"/>
      <c r="DA73" s="318"/>
      <c r="DB73" s="318"/>
      <c r="DC73" s="318"/>
      <c r="DD73" s="318"/>
      <c r="DE73" s="318"/>
      <c r="DF73" s="318"/>
      <c r="DG73" s="318"/>
      <c r="DH73" s="839"/>
      <c r="DI73" s="318"/>
      <c r="DJ73" s="318"/>
      <c r="DK73" s="318"/>
      <c r="DL73" s="318"/>
      <c r="DM73" s="318"/>
      <c r="DN73" s="318"/>
      <c r="DO73" s="318"/>
      <c r="DP73" s="318"/>
      <c r="DQ73" s="318"/>
      <c r="DR73" s="318"/>
      <c r="DS73" s="318"/>
      <c r="DT73" s="318"/>
      <c r="DU73" s="318"/>
      <c r="DV73" s="318"/>
      <c r="DW73" s="839"/>
      <c r="DX73" s="318"/>
      <c r="DY73" s="318"/>
      <c r="DZ73" s="318"/>
      <c r="EA73" s="318"/>
      <c r="EB73" s="318"/>
      <c r="EC73" s="318"/>
      <c r="ED73" s="318"/>
      <c r="EE73" s="318"/>
      <c r="EF73" s="318"/>
      <c r="EG73" s="318"/>
      <c r="EH73" s="318"/>
      <c r="EI73" s="318"/>
      <c r="EJ73" s="318"/>
      <c r="EK73" s="318"/>
      <c r="EL73" s="839"/>
      <c r="EM73" s="318">
        <f ca="1">'DARF e Declaração de IR'!$AJ$14</f>
        <v>0</v>
      </c>
      <c r="EN73" s="318"/>
      <c r="EO73" s="318"/>
      <c r="EP73" s="318"/>
      <c r="EQ73" s="318"/>
      <c r="ER73" s="318"/>
      <c r="ES73" s="318"/>
      <c r="ET73" s="318"/>
      <c r="EU73" s="318"/>
      <c r="EV73" s="318"/>
      <c r="EW73" s="318"/>
      <c r="EX73" s="318"/>
      <c r="EY73" s="318"/>
      <c r="EZ73" s="318"/>
    </row>
    <row r="74" spans="2:156" ht="10.5" customHeight="1" x14ac:dyDescent="0.2">
      <c r="B74" s="393"/>
      <c r="C74" s="1000"/>
      <c r="D74" s="999"/>
      <c r="E74" s="414"/>
      <c r="F74" s="945" t="s">
        <v>204</v>
      </c>
      <c r="G74" s="878"/>
      <c r="H74" s="878"/>
      <c r="I74" s="879"/>
      <c r="J74" s="890">
        <f>R79</f>
        <v>0</v>
      </c>
      <c r="K74" s="890"/>
      <c r="L74" s="890">
        <f>AE79</f>
        <v>0</v>
      </c>
      <c r="M74" s="1004"/>
      <c r="N74" s="456"/>
      <c r="O74" s="455">
        <v>44254</v>
      </c>
      <c r="P74" s="332"/>
      <c r="Q74" s="333"/>
      <c r="R74" s="334"/>
      <c r="S74" s="335"/>
      <c r="T74" s="408">
        <f t="shared" si="34"/>
        <v>0</v>
      </c>
      <c r="U74" s="409" t="str">
        <f t="shared" si="35"/>
        <v/>
      </c>
      <c r="V74" s="335"/>
      <c r="W74" s="410">
        <f t="shared" si="36"/>
        <v>0</v>
      </c>
      <c r="X74" s="410">
        <f t="shared" si="37"/>
        <v>0</v>
      </c>
      <c r="Y74" s="410">
        <f t="shared" si="38"/>
        <v>0</v>
      </c>
      <c r="Z74" s="410">
        <f t="shared" si="39"/>
        <v>0</v>
      </c>
      <c r="AA74" s="411">
        <f t="shared" si="40"/>
        <v>0</v>
      </c>
      <c r="AB74" s="412">
        <f t="shared" si="41"/>
        <v>0</v>
      </c>
      <c r="AC74" s="336"/>
      <c r="AD74" s="333"/>
      <c r="AE74" s="334"/>
      <c r="AF74" s="335"/>
      <c r="AG74" s="408">
        <f t="shared" si="58"/>
        <v>0</v>
      </c>
      <c r="AH74" s="409" t="str">
        <f t="shared" si="59"/>
        <v/>
      </c>
      <c r="AI74" s="335"/>
      <c r="AJ74" s="410">
        <f t="shared" si="60"/>
        <v>0</v>
      </c>
      <c r="AK74" s="410">
        <f t="shared" si="45"/>
        <v>0</v>
      </c>
      <c r="AL74" s="410">
        <f t="shared" si="46"/>
        <v>0</v>
      </c>
      <c r="AM74" s="410">
        <f t="shared" si="47"/>
        <v>0</v>
      </c>
      <c r="AN74" s="411">
        <f t="shared" si="48"/>
        <v>0</v>
      </c>
      <c r="AO74" s="412">
        <f t="shared" si="49"/>
        <v>0</v>
      </c>
      <c r="AP74" s="337"/>
      <c r="AQ74" s="410">
        <f t="shared" si="50"/>
        <v>0</v>
      </c>
      <c r="AR74" s="411">
        <f t="shared" si="51"/>
        <v>0</v>
      </c>
      <c r="AS74" s="413">
        <f t="shared" si="52"/>
        <v>0</v>
      </c>
      <c r="AT74" s="337"/>
      <c r="AU74" s="410">
        <f t="shared" si="53"/>
        <v>0</v>
      </c>
      <c r="AV74" s="411">
        <f t="shared" si="54"/>
        <v>0</v>
      </c>
      <c r="AW74" s="410">
        <f t="shared" si="55"/>
        <v>0</v>
      </c>
      <c r="AX74" s="411">
        <f t="shared" si="56"/>
        <v>0</v>
      </c>
      <c r="AY74" s="412">
        <f t="shared" si="57"/>
        <v>0</v>
      </c>
      <c r="AZ74" s="988"/>
      <c r="BA74" s="989"/>
      <c r="BB74" s="989"/>
      <c r="BC74" s="989"/>
      <c r="BD74" s="989"/>
      <c r="BE74" s="990"/>
      <c r="BF74" s="991"/>
      <c r="BG74" s="992"/>
      <c r="BH74" s="337"/>
      <c r="BI74" s="338"/>
      <c r="BJ74" s="839"/>
      <c r="BK74" s="318"/>
      <c r="BL74" s="318"/>
      <c r="BM74" s="318"/>
      <c r="BN74" s="318"/>
      <c r="BO74" s="318"/>
      <c r="BP74" s="318"/>
      <c r="BQ74" s="318"/>
      <c r="BR74" s="318"/>
      <c r="BS74" s="318"/>
      <c r="BT74" s="839"/>
      <c r="BU74" s="318"/>
      <c r="BV74" s="318"/>
      <c r="BW74" s="318"/>
      <c r="BX74" s="318"/>
      <c r="BY74" s="318"/>
      <c r="BZ74" s="318"/>
      <c r="CA74" s="318"/>
      <c r="CB74" s="318"/>
      <c r="CC74" s="318"/>
      <c r="CD74" s="839"/>
      <c r="CE74" s="318"/>
      <c r="CF74" s="318"/>
      <c r="CG74" s="318"/>
      <c r="CH74" s="318"/>
      <c r="CI74" s="318"/>
      <c r="CJ74" s="318"/>
      <c r="CK74" s="318"/>
      <c r="CL74" s="318"/>
      <c r="CM74" s="318"/>
      <c r="CN74" s="318"/>
      <c r="CO74" s="318"/>
      <c r="CP74" s="318"/>
      <c r="CQ74" s="318"/>
      <c r="CR74" s="318"/>
      <c r="CS74" s="839"/>
      <c r="CT74" s="318"/>
      <c r="CU74" s="318"/>
      <c r="CV74" s="318"/>
      <c r="CW74" s="318"/>
      <c r="CX74" s="318"/>
      <c r="CY74" s="318"/>
      <c r="CZ74" s="318"/>
      <c r="DA74" s="318"/>
      <c r="DB74" s="318"/>
      <c r="DC74" s="318"/>
      <c r="DD74" s="318"/>
      <c r="DE74" s="318"/>
      <c r="DF74" s="318"/>
      <c r="DG74" s="318"/>
      <c r="DH74" s="839"/>
      <c r="DI74" s="318"/>
      <c r="DJ74" s="318"/>
      <c r="DK74" s="318"/>
      <c r="DL74" s="318"/>
      <c r="DM74" s="318"/>
      <c r="DN74" s="318"/>
      <c r="DO74" s="318"/>
      <c r="DP74" s="318"/>
      <c r="DQ74" s="318"/>
      <c r="DR74" s="318"/>
      <c r="DS74" s="318"/>
      <c r="DT74" s="318"/>
      <c r="DU74" s="318"/>
      <c r="DV74" s="318"/>
      <c r="DW74" s="839"/>
      <c r="DX74" s="318"/>
      <c r="DY74" s="318"/>
      <c r="DZ74" s="318"/>
      <c r="EA74" s="318"/>
      <c r="EB74" s="318"/>
      <c r="EC74" s="318"/>
      <c r="ED74" s="318"/>
      <c r="EE74" s="318"/>
      <c r="EF74" s="318"/>
      <c r="EG74" s="318"/>
      <c r="EH74" s="318"/>
      <c r="EI74" s="318"/>
      <c r="EJ74" s="318"/>
      <c r="EK74" s="318"/>
      <c r="EL74" s="839"/>
      <c r="EM74" s="318">
        <f ca="1">'DARF e Declaração de IR'!$AJ$14</f>
        <v>0</v>
      </c>
      <c r="EN74" s="318"/>
      <c r="EO74" s="318"/>
      <c r="EP74" s="318"/>
      <c r="EQ74" s="318"/>
      <c r="ER74" s="318"/>
      <c r="ES74" s="318"/>
      <c r="ET74" s="318"/>
      <c r="EU74" s="318"/>
      <c r="EV74" s="318"/>
      <c r="EW74" s="318"/>
      <c r="EX74" s="318"/>
      <c r="EY74" s="318"/>
      <c r="EZ74" s="318"/>
    </row>
    <row r="75" spans="2:156" ht="10.5" customHeight="1" x14ac:dyDescent="0.2">
      <c r="B75" s="393"/>
      <c r="C75" s="1000"/>
      <c r="D75" s="999"/>
      <c r="E75" s="414"/>
      <c r="F75" s="945" t="s">
        <v>120</v>
      </c>
      <c r="G75" s="878"/>
      <c r="H75" s="878"/>
      <c r="I75" s="879"/>
      <c r="J75" s="882">
        <f>S79</f>
        <v>0</v>
      </c>
      <c r="K75" s="882"/>
      <c r="L75" s="882">
        <f>AF79</f>
        <v>0</v>
      </c>
      <c r="M75" s="1002"/>
      <c r="N75" s="456"/>
      <c r="O75" s="455">
        <v>44255</v>
      </c>
      <c r="P75" s="332"/>
      <c r="Q75" s="333"/>
      <c r="R75" s="334"/>
      <c r="S75" s="335"/>
      <c r="T75" s="408">
        <f t="shared" si="34"/>
        <v>0</v>
      </c>
      <c r="U75" s="409" t="str">
        <f t="shared" si="35"/>
        <v/>
      </c>
      <c r="V75" s="335"/>
      <c r="W75" s="410">
        <f t="shared" si="36"/>
        <v>0</v>
      </c>
      <c r="X75" s="410">
        <f t="shared" si="37"/>
        <v>0</v>
      </c>
      <c r="Y75" s="410">
        <f t="shared" si="38"/>
        <v>0</v>
      </c>
      <c r="Z75" s="410">
        <f t="shared" si="39"/>
        <v>0</v>
      </c>
      <c r="AA75" s="411">
        <f t="shared" si="40"/>
        <v>0</v>
      </c>
      <c r="AB75" s="412">
        <f t="shared" si="41"/>
        <v>0</v>
      </c>
      <c r="AC75" s="336"/>
      <c r="AD75" s="333"/>
      <c r="AE75" s="334"/>
      <c r="AF75" s="335"/>
      <c r="AG75" s="408">
        <f t="shared" si="58"/>
        <v>0</v>
      </c>
      <c r="AH75" s="409" t="str">
        <f t="shared" si="59"/>
        <v/>
      </c>
      <c r="AI75" s="335"/>
      <c r="AJ75" s="410">
        <f t="shared" si="60"/>
        <v>0</v>
      </c>
      <c r="AK75" s="410">
        <f t="shared" si="45"/>
        <v>0</v>
      </c>
      <c r="AL75" s="410">
        <f t="shared" si="46"/>
        <v>0</v>
      </c>
      <c r="AM75" s="410">
        <f t="shared" si="47"/>
        <v>0</v>
      </c>
      <c r="AN75" s="411">
        <f t="shared" si="48"/>
        <v>0</v>
      </c>
      <c r="AO75" s="412">
        <f t="shared" si="49"/>
        <v>0</v>
      </c>
      <c r="AP75" s="337"/>
      <c r="AQ75" s="410">
        <f t="shared" si="50"/>
        <v>0</v>
      </c>
      <c r="AR75" s="411">
        <f t="shared" si="51"/>
        <v>0</v>
      </c>
      <c r="AS75" s="413">
        <f t="shared" si="52"/>
        <v>0</v>
      </c>
      <c r="AT75" s="337"/>
      <c r="AU75" s="410">
        <f t="shared" si="53"/>
        <v>0</v>
      </c>
      <c r="AV75" s="411">
        <f t="shared" si="54"/>
        <v>0</v>
      </c>
      <c r="AW75" s="410">
        <f t="shared" si="55"/>
        <v>0</v>
      </c>
      <c r="AX75" s="411">
        <f t="shared" si="56"/>
        <v>0</v>
      </c>
      <c r="AY75" s="412">
        <f t="shared" si="57"/>
        <v>0</v>
      </c>
      <c r="AZ75" s="988"/>
      <c r="BA75" s="989"/>
      <c r="BB75" s="989"/>
      <c r="BC75" s="989"/>
      <c r="BD75" s="989"/>
      <c r="BE75" s="990"/>
      <c r="BF75" s="991"/>
      <c r="BG75" s="992"/>
      <c r="BH75" s="337"/>
      <c r="BI75" s="338"/>
      <c r="BJ75" s="839"/>
      <c r="BK75" s="318"/>
      <c r="BL75" s="318"/>
      <c r="BM75" s="318"/>
      <c r="BN75" s="318"/>
      <c r="BO75" s="318"/>
      <c r="BP75" s="318"/>
      <c r="BQ75" s="318"/>
      <c r="BR75" s="318"/>
      <c r="BS75" s="318"/>
      <c r="BT75" s="839"/>
      <c r="BU75" s="318"/>
      <c r="BV75" s="318"/>
      <c r="BW75" s="318"/>
      <c r="BX75" s="318"/>
      <c r="BY75" s="318"/>
      <c r="BZ75" s="318"/>
      <c r="CA75" s="318"/>
      <c r="CB75" s="318"/>
      <c r="CC75" s="318"/>
      <c r="CD75" s="839"/>
      <c r="CE75" s="318"/>
      <c r="CF75" s="318"/>
      <c r="CG75" s="318"/>
      <c r="CH75" s="318"/>
      <c r="CI75" s="318"/>
      <c r="CJ75" s="318"/>
      <c r="CK75" s="318"/>
      <c r="CL75" s="318"/>
      <c r="CM75" s="318"/>
      <c r="CN75" s="318"/>
      <c r="CO75" s="318"/>
      <c r="CP75" s="318"/>
      <c r="CQ75" s="318"/>
      <c r="CR75" s="318"/>
      <c r="CS75" s="839"/>
      <c r="CT75" s="318"/>
      <c r="CU75" s="318"/>
      <c r="CV75" s="318"/>
      <c r="CW75" s="318"/>
      <c r="CX75" s="318"/>
      <c r="CY75" s="318"/>
      <c r="CZ75" s="318"/>
      <c r="DA75" s="318"/>
      <c r="DB75" s="318"/>
      <c r="DC75" s="318"/>
      <c r="DD75" s="318"/>
      <c r="DE75" s="318"/>
      <c r="DF75" s="318"/>
      <c r="DG75" s="318"/>
      <c r="DH75" s="839"/>
      <c r="DI75" s="318"/>
      <c r="DJ75" s="318"/>
      <c r="DK75" s="318"/>
      <c r="DL75" s="318"/>
      <c r="DM75" s="318"/>
      <c r="DN75" s="318"/>
      <c r="DO75" s="318"/>
      <c r="DP75" s="318"/>
      <c r="DQ75" s="318"/>
      <c r="DR75" s="318"/>
      <c r="DS75" s="318"/>
      <c r="DT75" s="318"/>
      <c r="DU75" s="318"/>
      <c r="DV75" s="318"/>
      <c r="DW75" s="839"/>
      <c r="DX75" s="318"/>
      <c r="DY75" s="318"/>
      <c r="DZ75" s="318"/>
      <c r="EA75" s="318"/>
      <c r="EB75" s="318"/>
      <c r="EC75" s="318"/>
      <c r="ED75" s="318"/>
      <c r="EE75" s="318"/>
      <c r="EF75" s="318"/>
      <c r="EG75" s="318"/>
      <c r="EH75" s="318"/>
      <c r="EI75" s="318"/>
      <c r="EJ75" s="318"/>
      <c r="EK75" s="318"/>
      <c r="EL75" s="839"/>
      <c r="EM75" s="318">
        <f ca="1">'DARF e Declaração de IR'!$AJ$14</f>
        <v>0</v>
      </c>
      <c r="EN75" s="318"/>
      <c r="EO75" s="318"/>
      <c r="EP75" s="318"/>
      <c r="EQ75" s="318"/>
      <c r="ER75" s="318"/>
      <c r="ES75" s="318"/>
      <c r="ET75" s="318"/>
      <c r="EU75" s="318"/>
      <c r="EV75" s="318"/>
      <c r="EW75" s="318"/>
      <c r="EX75" s="318"/>
      <c r="EY75" s="318"/>
      <c r="EZ75" s="318"/>
    </row>
    <row r="76" spans="2:156" ht="10.5" customHeight="1" x14ac:dyDescent="0.25">
      <c r="B76" s="393"/>
      <c r="C76" s="1000"/>
      <c r="D76" s="999"/>
      <c r="E76" s="414"/>
      <c r="F76" s="944" t="s">
        <v>121</v>
      </c>
      <c r="G76" s="855"/>
      <c r="H76" s="855"/>
      <c r="I76" s="856"/>
      <c r="J76" s="891">
        <f>U79</f>
        <v>0</v>
      </c>
      <c r="K76" s="891"/>
      <c r="L76" s="891">
        <f>AH79</f>
        <v>0</v>
      </c>
      <c r="M76" s="1047"/>
      <c r="N76" s="456"/>
      <c r="O76" s="455"/>
      <c r="P76" s="332"/>
      <c r="Q76" s="333"/>
      <c r="R76" s="334"/>
      <c r="S76" s="335"/>
      <c r="T76" s="408">
        <f t="shared" si="34"/>
        <v>0</v>
      </c>
      <c r="U76" s="409" t="str">
        <f t="shared" si="35"/>
        <v/>
      </c>
      <c r="V76" s="335"/>
      <c r="W76" s="410">
        <f t="shared" si="36"/>
        <v>0</v>
      </c>
      <c r="X76" s="410">
        <f t="shared" si="37"/>
        <v>0</v>
      </c>
      <c r="Y76" s="410">
        <f t="shared" si="38"/>
        <v>0</v>
      </c>
      <c r="Z76" s="410">
        <f t="shared" si="39"/>
        <v>0</v>
      </c>
      <c r="AA76" s="411">
        <f t="shared" si="40"/>
        <v>0</v>
      </c>
      <c r="AB76" s="412">
        <f t="shared" si="41"/>
        <v>0</v>
      </c>
      <c r="AC76" s="336"/>
      <c r="AD76" s="333"/>
      <c r="AE76" s="334"/>
      <c r="AF76" s="335"/>
      <c r="AG76" s="408">
        <f t="shared" si="58"/>
        <v>0</v>
      </c>
      <c r="AH76" s="409" t="str">
        <f t="shared" si="59"/>
        <v/>
      </c>
      <c r="AI76" s="335"/>
      <c r="AJ76" s="410">
        <f t="shared" si="60"/>
        <v>0</v>
      </c>
      <c r="AK76" s="410">
        <f t="shared" si="45"/>
        <v>0</v>
      </c>
      <c r="AL76" s="410">
        <f t="shared" si="46"/>
        <v>0</v>
      </c>
      <c r="AM76" s="410">
        <f t="shared" si="47"/>
        <v>0</v>
      </c>
      <c r="AN76" s="411">
        <f t="shared" si="48"/>
        <v>0</v>
      </c>
      <c r="AO76" s="412">
        <f t="shared" si="49"/>
        <v>0</v>
      </c>
      <c r="AP76" s="337"/>
      <c r="AQ76" s="410">
        <f t="shared" si="50"/>
        <v>0</v>
      </c>
      <c r="AR76" s="411">
        <f t="shared" si="51"/>
        <v>0</v>
      </c>
      <c r="AS76" s="413">
        <f t="shared" si="52"/>
        <v>0</v>
      </c>
      <c r="AT76" s="337"/>
      <c r="AU76" s="410">
        <f t="shared" si="53"/>
        <v>0</v>
      </c>
      <c r="AV76" s="411">
        <f t="shared" si="54"/>
        <v>0</v>
      </c>
      <c r="AW76" s="410">
        <f t="shared" si="55"/>
        <v>0</v>
      </c>
      <c r="AX76" s="411">
        <f t="shared" si="56"/>
        <v>0</v>
      </c>
      <c r="AY76" s="412">
        <f t="shared" si="57"/>
        <v>0</v>
      </c>
      <c r="AZ76" s="988"/>
      <c r="BA76" s="989"/>
      <c r="BB76" s="989"/>
      <c r="BC76" s="989"/>
      <c r="BD76" s="989"/>
      <c r="BE76" s="990"/>
      <c r="BF76" s="991"/>
      <c r="BG76" s="992"/>
      <c r="BH76" s="337"/>
      <c r="BI76" s="338"/>
      <c r="BJ76" s="839"/>
      <c r="BK76" s="318"/>
      <c r="BL76" s="318"/>
      <c r="BM76" s="318"/>
      <c r="BN76" s="318"/>
      <c r="BO76" s="318"/>
      <c r="BP76" s="318"/>
      <c r="BQ76" s="318"/>
      <c r="BR76" s="318"/>
      <c r="BS76" s="318"/>
      <c r="BT76" s="839"/>
      <c r="BU76" s="318"/>
      <c r="BV76" s="318"/>
      <c r="BW76" s="318"/>
      <c r="BX76" s="318"/>
      <c r="BY76" s="318"/>
      <c r="BZ76" s="318"/>
      <c r="CA76" s="318"/>
      <c r="CB76" s="318"/>
      <c r="CC76" s="318"/>
      <c r="CD76" s="839"/>
      <c r="CE76" s="318"/>
      <c r="CF76" s="318"/>
      <c r="CG76" s="318"/>
      <c r="CH76" s="318"/>
      <c r="CI76" s="318"/>
      <c r="CJ76" s="318"/>
      <c r="CK76" s="318"/>
      <c r="CL76" s="318"/>
      <c r="CM76" s="318"/>
      <c r="CN76" s="318"/>
      <c r="CO76" s="318"/>
      <c r="CP76" s="318"/>
      <c r="CQ76" s="318"/>
      <c r="CR76" s="318"/>
      <c r="CS76" s="839"/>
      <c r="CT76" s="318"/>
      <c r="CU76" s="318"/>
      <c r="CV76" s="318"/>
      <c r="CW76" s="318"/>
      <c r="CX76" s="318"/>
      <c r="CY76" s="318"/>
      <c r="CZ76" s="318"/>
      <c r="DA76" s="318"/>
      <c r="DB76" s="318"/>
      <c r="DC76" s="318"/>
      <c r="DD76" s="318"/>
      <c r="DE76" s="318"/>
      <c r="DF76" s="318"/>
      <c r="DG76" s="318"/>
      <c r="DH76" s="839"/>
      <c r="DI76" s="318"/>
      <c r="DJ76" s="318"/>
      <c r="DK76" s="318"/>
      <c r="DL76" s="318"/>
      <c r="DM76" s="318"/>
      <c r="DN76" s="318"/>
      <c r="DO76" s="318"/>
      <c r="DP76" s="318"/>
      <c r="DQ76" s="318"/>
      <c r="DR76" s="318"/>
      <c r="DS76" s="318"/>
      <c r="DT76" s="318"/>
      <c r="DU76" s="318"/>
      <c r="DV76" s="318"/>
      <c r="DW76" s="839"/>
      <c r="DX76" s="318"/>
      <c r="DY76" s="318"/>
      <c r="DZ76" s="318"/>
      <c r="EA76" s="318"/>
      <c r="EB76" s="318"/>
      <c r="EC76" s="318"/>
      <c r="ED76" s="318"/>
      <c r="EE76" s="318"/>
      <c r="EF76" s="318"/>
      <c r="EG76" s="318"/>
      <c r="EH76" s="318"/>
      <c r="EI76" s="318"/>
      <c r="EJ76" s="318"/>
      <c r="EK76" s="318"/>
      <c r="EL76" s="839"/>
      <c r="EM76" s="318">
        <f ca="1">'DARF e Declaração de IR'!$AJ$14</f>
        <v>0</v>
      </c>
      <c r="EN76" s="318"/>
      <c r="EO76" s="318"/>
      <c r="EP76" s="318"/>
      <c r="EQ76" s="318"/>
      <c r="ER76" s="318"/>
      <c r="ES76" s="318"/>
      <c r="ET76" s="318"/>
      <c r="EU76" s="318"/>
      <c r="EV76" s="318"/>
      <c r="EW76" s="318"/>
      <c r="EX76" s="318"/>
      <c r="EY76" s="318"/>
      <c r="EZ76" s="318"/>
    </row>
    <row r="77" spans="2:156" ht="10.5" customHeight="1" thickBot="1" x14ac:dyDescent="0.25">
      <c r="B77" s="393"/>
      <c r="C77" s="1000"/>
      <c r="D77" s="999"/>
      <c r="E77" s="414"/>
      <c r="F77" s="947" t="s">
        <v>91</v>
      </c>
      <c r="G77" s="948"/>
      <c r="H77" s="948"/>
      <c r="I77" s="949"/>
      <c r="J77" s="892">
        <f>AA79</f>
        <v>0</v>
      </c>
      <c r="K77" s="892"/>
      <c r="L77" s="892">
        <f>AN79</f>
        <v>0</v>
      </c>
      <c r="M77" s="1001"/>
      <c r="N77" s="456"/>
      <c r="O77" s="455"/>
      <c r="P77" s="332"/>
      <c r="Q77" s="333"/>
      <c r="R77" s="334"/>
      <c r="S77" s="335"/>
      <c r="T77" s="408">
        <f t="shared" si="34"/>
        <v>0</v>
      </c>
      <c r="U77" s="409" t="str">
        <f t="shared" si="35"/>
        <v/>
      </c>
      <c r="V77" s="335"/>
      <c r="W77" s="410">
        <f t="shared" si="36"/>
        <v>0</v>
      </c>
      <c r="X77" s="410">
        <f t="shared" si="37"/>
        <v>0</v>
      </c>
      <c r="Y77" s="410">
        <f t="shared" si="38"/>
        <v>0</v>
      </c>
      <c r="Z77" s="410">
        <f t="shared" si="39"/>
        <v>0</v>
      </c>
      <c r="AA77" s="411">
        <f t="shared" si="40"/>
        <v>0</v>
      </c>
      <c r="AB77" s="412">
        <f t="shared" si="41"/>
        <v>0</v>
      </c>
      <c r="AC77" s="336"/>
      <c r="AD77" s="333"/>
      <c r="AE77" s="334"/>
      <c r="AF77" s="335"/>
      <c r="AG77" s="408">
        <f t="shared" si="58"/>
        <v>0</v>
      </c>
      <c r="AH77" s="409" t="str">
        <f t="shared" si="59"/>
        <v/>
      </c>
      <c r="AI77" s="335"/>
      <c r="AJ77" s="410">
        <f t="shared" si="60"/>
        <v>0</v>
      </c>
      <c r="AK77" s="410">
        <f t="shared" si="45"/>
        <v>0</v>
      </c>
      <c r="AL77" s="410">
        <f t="shared" si="46"/>
        <v>0</v>
      </c>
      <c r="AM77" s="410">
        <f t="shared" si="47"/>
        <v>0</v>
      </c>
      <c r="AN77" s="411">
        <f t="shared" si="48"/>
        <v>0</v>
      </c>
      <c r="AO77" s="412">
        <f t="shared" si="49"/>
        <v>0</v>
      </c>
      <c r="AP77" s="337"/>
      <c r="AQ77" s="410">
        <f t="shared" si="50"/>
        <v>0</v>
      </c>
      <c r="AR77" s="411">
        <f t="shared" si="51"/>
        <v>0</v>
      </c>
      <c r="AS77" s="413">
        <f t="shared" si="52"/>
        <v>0</v>
      </c>
      <c r="AT77" s="337"/>
      <c r="AU77" s="410">
        <f t="shared" si="53"/>
        <v>0</v>
      </c>
      <c r="AV77" s="411">
        <f t="shared" si="54"/>
        <v>0</v>
      </c>
      <c r="AW77" s="410">
        <f t="shared" si="55"/>
        <v>0</v>
      </c>
      <c r="AX77" s="411">
        <f t="shared" si="56"/>
        <v>0</v>
      </c>
      <c r="AY77" s="412">
        <f t="shared" si="57"/>
        <v>0</v>
      </c>
      <c r="AZ77" s="988"/>
      <c r="BA77" s="989"/>
      <c r="BB77" s="989"/>
      <c r="BC77" s="989"/>
      <c r="BD77" s="989"/>
      <c r="BE77" s="990"/>
      <c r="BF77" s="991"/>
      <c r="BG77" s="992"/>
      <c r="BH77" s="337"/>
      <c r="BI77" s="338"/>
      <c r="BJ77" s="839"/>
      <c r="BK77" s="318"/>
      <c r="BL77" s="318"/>
      <c r="BM77" s="318"/>
      <c r="BN77" s="318"/>
      <c r="BO77" s="318"/>
      <c r="BP77" s="318"/>
      <c r="BQ77" s="318"/>
      <c r="BR77" s="318"/>
      <c r="BS77" s="318"/>
      <c r="BT77" s="839"/>
      <c r="BU77" s="318"/>
      <c r="BV77" s="318"/>
      <c r="BW77" s="318"/>
      <c r="BX77" s="318"/>
      <c r="BY77" s="318"/>
      <c r="BZ77" s="318"/>
      <c r="CA77" s="318"/>
      <c r="CB77" s="318"/>
      <c r="CC77" s="318"/>
      <c r="CD77" s="839"/>
      <c r="CE77" s="318"/>
      <c r="CF77" s="318"/>
      <c r="CG77" s="318"/>
      <c r="CH77" s="318"/>
      <c r="CI77" s="318"/>
      <c r="CJ77" s="318"/>
      <c r="CK77" s="318"/>
      <c r="CL77" s="318"/>
      <c r="CM77" s="318"/>
      <c r="CN77" s="318"/>
      <c r="CO77" s="318"/>
      <c r="CP77" s="318"/>
      <c r="CQ77" s="318"/>
      <c r="CR77" s="318"/>
      <c r="CS77" s="839"/>
      <c r="CT77" s="318"/>
      <c r="CU77" s="318"/>
      <c r="CV77" s="318"/>
      <c r="CW77" s="318"/>
      <c r="CX77" s="318"/>
      <c r="CY77" s="318"/>
      <c r="CZ77" s="318"/>
      <c r="DA77" s="318"/>
      <c r="DB77" s="318"/>
      <c r="DC77" s="318"/>
      <c r="DD77" s="318"/>
      <c r="DE77" s="318"/>
      <c r="DF77" s="318"/>
      <c r="DG77" s="318"/>
      <c r="DH77" s="839"/>
      <c r="DI77" s="318"/>
      <c r="DJ77" s="318"/>
      <c r="DK77" s="318"/>
      <c r="DL77" s="318"/>
      <c r="DM77" s="318"/>
      <c r="DN77" s="318"/>
      <c r="DO77" s="318"/>
      <c r="DP77" s="318"/>
      <c r="DQ77" s="318"/>
      <c r="DR77" s="318"/>
      <c r="DS77" s="318"/>
      <c r="DT77" s="318"/>
      <c r="DU77" s="318"/>
      <c r="DV77" s="318"/>
      <c r="DW77" s="839"/>
      <c r="DX77" s="318"/>
      <c r="DY77" s="318"/>
      <c r="DZ77" s="318"/>
      <c r="EA77" s="318"/>
      <c r="EB77" s="318"/>
      <c r="EC77" s="318"/>
      <c r="ED77" s="318"/>
      <c r="EE77" s="318"/>
      <c r="EF77" s="318"/>
      <c r="EG77" s="318"/>
      <c r="EH77" s="318"/>
      <c r="EI77" s="318"/>
      <c r="EJ77" s="318"/>
      <c r="EK77" s="318"/>
      <c r="EL77" s="839"/>
      <c r="EM77" s="318">
        <f ca="1">'DARF e Declaração de IR'!$AJ$14</f>
        <v>0</v>
      </c>
      <c r="EN77" s="318"/>
      <c r="EO77" s="318"/>
      <c r="EP77" s="318"/>
      <c r="EQ77" s="318"/>
      <c r="ER77" s="318"/>
      <c r="ES77" s="318"/>
      <c r="ET77" s="318"/>
      <c r="EU77" s="318"/>
      <c r="EV77" s="318"/>
      <c r="EW77" s="318"/>
      <c r="EX77" s="318"/>
      <c r="EY77" s="318"/>
      <c r="EZ77" s="318"/>
    </row>
    <row r="78" spans="2:156" ht="10.5" customHeight="1" x14ac:dyDescent="0.2">
      <c r="B78" s="393"/>
      <c r="C78" s="1000"/>
      <c r="D78" s="999"/>
      <c r="E78" s="414"/>
      <c r="F78" s="460"/>
      <c r="G78" s="461"/>
      <c r="H78" s="461"/>
      <c r="I78" s="462"/>
      <c r="J78" s="459"/>
      <c r="K78" s="459"/>
      <c r="L78" s="459"/>
      <c r="M78" s="459"/>
      <c r="N78" s="456"/>
      <c r="O78" s="455"/>
      <c r="P78" s="332"/>
      <c r="Q78" s="333"/>
      <c r="R78" s="334"/>
      <c r="S78" s="335"/>
      <c r="T78" s="408">
        <f t="shared" si="34"/>
        <v>0</v>
      </c>
      <c r="U78" s="409" t="str">
        <f t="shared" si="35"/>
        <v/>
      </c>
      <c r="V78" s="335"/>
      <c r="W78" s="410">
        <f t="shared" si="36"/>
        <v>0</v>
      </c>
      <c r="X78" s="410">
        <f t="shared" si="37"/>
        <v>0</v>
      </c>
      <c r="Y78" s="410">
        <f t="shared" si="38"/>
        <v>0</v>
      </c>
      <c r="Z78" s="410">
        <f t="shared" si="39"/>
        <v>0</v>
      </c>
      <c r="AA78" s="411">
        <f t="shared" si="40"/>
        <v>0</v>
      </c>
      <c r="AB78" s="412">
        <f t="shared" si="41"/>
        <v>0</v>
      </c>
      <c r="AC78" s="336"/>
      <c r="AD78" s="333"/>
      <c r="AE78" s="334"/>
      <c r="AF78" s="335"/>
      <c r="AG78" s="408">
        <f t="shared" si="58"/>
        <v>0</v>
      </c>
      <c r="AH78" s="409" t="str">
        <f t="shared" si="59"/>
        <v/>
      </c>
      <c r="AI78" s="335"/>
      <c r="AJ78" s="410">
        <f t="shared" si="60"/>
        <v>0</v>
      </c>
      <c r="AK78" s="410">
        <f t="shared" si="45"/>
        <v>0</v>
      </c>
      <c r="AL78" s="410">
        <f t="shared" si="46"/>
        <v>0</v>
      </c>
      <c r="AM78" s="410">
        <f t="shared" si="47"/>
        <v>0</v>
      </c>
      <c r="AN78" s="411">
        <f t="shared" si="48"/>
        <v>0</v>
      </c>
      <c r="AO78" s="412">
        <f t="shared" si="49"/>
        <v>0</v>
      </c>
      <c r="AP78" s="337"/>
      <c r="AQ78" s="410">
        <f t="shared" si="50"/>
        <v>0</v>
      </c>
      <c r="AR78" s="411">
        <f t="shared" si="51"/>
        <v>0</v>
      </c>
      <c r="AS78" s="413">
        <f t="shared" si="52"/>
        <v>0</v>
      </c>
      <c r="AT78" s="337"/>
      <c r="AU78" s="410">
        <f t="shared" si="53"/>
        <v>0</v>
      </c>
      <c r="AV78" s="411">
        <f t="shared" si="54"/>
        <v>0</v>
      </c>
      <c r="AW78" s="410">
        <f t="shared" si="55"/>
        <v>0</v>
      </c>
      <c r="AX78" s="411">
        <f t="shared" si="56"/>
        <v>0</v>
      </c>
      <c r="AY78" s="412">
        <f t="shared" si="57"/>
        <v>0</v>
      </c>
      <c r="AZ78" s="988"/>
      <c r="BA78" s="989"/>
      <c r="BB78" s="989"/>
      <c r="BC78" s="989"/>
      <c r="BD78" s="989"/>
      <c r="BE78" s="990"/>
      <c r="BF78" s="991"/>
      <c r="BG78" s="992"/>
      <c r="BH78" s="337"/>
      <c r="BI78" s="338"/>
      <c r="BJ78" s="839"/>
      <c r="BK78" s="318"/>
      <c r="BL78" s="318"/>
      <c r="BM78" s="318"/>
      <c r="BN78" s="318"/>
      <c r="BO78" s="318"/>
      <c r="BP78" s="318"/>
      <c r="BQ78" s="318"/>
      <c r="BR78" s="318"/>
      <c r="BS78" s="318"/>
      <c r="BT78" s="839"/>
      <c r="BU78" s="318"/>
      <c r="BV78" s="318"/>
      <c r="BW78" s="318"/>
      <c r="BX78" s="318"/>
      <c r="BY78" s="318"/>
      <c r="BZ78" s="318"/>
      <c r="CA78" s="318"/>
      <c r="CB78" s="318"/>
      <c r="CC78" s="318"/>
      <c r="CD78" s="839"/>
      <c r="CE78" s="318"/>
      <c r="CF78" s="318"/>
      <c r="CG78" s="318"/>
      <c r="CH78" s="318"/>
      <c r="CI78" s="318"/>
      <c r="CJ78" s="318"/>
      <c r="CK78" s="318"/>
      <c r="CL78" s="318"/>
      <c r="CM78" s="318"/>
      <c r="CN78" s="318"/>
      <c r="CO78" s="318"/>
      <c r="CP78" s="318"/>
      <c r="CQ78" s="318"/>
      <c r="CR78" s="318"/>
      <c r="CS78" s="839"/>
      <c r="CT78" s="318"/>
      <c r="CU78" s="318"/>
      <c r="CV78" s="318"/>
      <c r="CW78" s="318"/>
      <c r="CX78" s="318"/>
      <c r="CY78" s="318"/>
      <c r="CZ78" s="318"/>
      <c r="DA78" s="318"/>
      <c r="DB78" s="318"/>
      <c r="DC78" s="318"/>
      <c r="DD78" s="318"/>
      <c r="DE78" s="318"/>
      <c r="DF78" s="318"/>
      <c r="DG78" s="318"/>
      <c r="DH78" s="839"/>
      <c r="DI78" s="318"/>
      <c r="DJ78" s="318"/>
      <c r="DK78" s="318"/>
      <c r="DL78" s="318"/>
      <c r="DM78" s="318"/>
      <c r="DN78" s="318"/>
      <c r="DO78" s="318"/>
      <c r="DP78" s="318"/>
      <c r="DQ78" s="318"/>
      <c r="DR78" s="318"/>
      <c r="DS78" s="318"/>
      <c r="DT78" s="318"/>
      <c r="DU78" s="318"/>
      <c r="DV78" s="318"/>
      <c r="DW78" s="839"/>
      <c r="DX78" s="318"/>
      <c r="DY78" s="318"/>
      <c r="DZ78" s="318"/>
      <c r="EA78" s="318"/>
      <c r="EB78" s="318"/>
      <c r="EC78" s="318"/>
      <c r="ED78" s="318"/>
      <c r="EE78" s="318"/>
      <c r="EF78" s="318"/>
      <c r="EG78" s="318"/>
      <c r="EH78" s="318"/>
      <c r="EI78" s="318"/>
      <c r="EJ78" s="318"/>
      <c r="EK78" s="318"/>
      <c r="EL78" s="839"/>
      <c r="EM78" s="318">
        <f ca="1">'DARF e Declaração de IR'!$AJ$14</f>
        <v>0</v>
      </c>
      <c r="EN78" s="318"/>
      <c r="EO78" s="318"/>
      <c r="EP78" s="318"/>
      <c r="EQ78" s="318"/>
      <c r="ER78" s="318"/>
      <c r="ES78" s="318"/>
      <c r="ET78" s="318"/>
      <c r="EU78" s="318"/>
      <c r="EV78" s="318"/>
      <c r="EW78" s="318"/>
      <c r="EX78" s="318"/>
      <c r="EY78" s="318"/>
      <c r="EZ78" s="318"/>
    </row>
    <row r="79" spans="2:156" ht="10.5" customHeight="1" x14ac:dyDescent="0.2">
      <c r="B79" s="393"/>
      <c r="C79" s="1000"/>
      <c r="D79" s="999"/>
      <c r="E79" s="422"/>
      <c r="F79" s="463"/>
      <c r="G79" s="464"/>
      <c r="H79" s="464"/>
      <c r="I79" s="465"/>
      <c r="J79" s="466"/>
      <c r="K79" s="466"/>
      <c r="L79" s="466"/>
      <c r="M79" s="466"/>
      <c r="N79" s="467"/>
      <c r="O79" s="424" t="s">
        <v>122</v>
      </c>
      <c r="P79" s="425">
        <f t="shared" ref="P79:T79" si="61">SUM(P48:P78)</f>
        <v>0</v>
      </c>
      <c r="Q79" s="426">
        <f t="shared" si="61"/>
        <v>0</v>
      </c>
      <c r="R79" s="427">
        <f t="shared" si="61"/>
        <v>0</v>
      </c>
      <c r="S79" s="428">
        <f t="shared" si="61"/>
        <v>0</v>
      </c>
      <c r="T79" s="428">
        <f t="shared" si="61"/>
        <v>0</v>
      </c>
      <c r="U79" s="429">
        <f>IFERROR(SUM(U48:U78)/COUNT(U48:U78),0)</f>
        <v>0</v>
      </c>
      <c r="V79" s="430">
        <f t="shared" ref="V79:AA79" si="62">SUM(V48:V78)</f>
        <v>0</v>
      </c>
      <c r="W79" s="431">
        <f t="shared" si="62"/>
        <v>0</v>
      </c>
      <c r="X79" s="431">
        <f t="shared" si="62"/>
        <v>0</v>
      </c>
      <c r="Y79" s="431">
        <f t="shared" si="62"/>
        <v>0</v>
      </c>
      <c r="Z79" s="431">
        <f t="shared" si="62"/>
        <v>0</v>
      </c>
      <c r="AA79" s="430">
        <f t="shared" si="62"/>
        <v>0</v>
      </c>
      <c r="AB79" s="432">
        <f t="shared" ref="AB79" si="63">SUM(AB48:AB78)</f>
        <v>0</v>
      </c>
      <c r="AC79" s="433">
        <f t="shared" ref="AC79:AF79" si="64">SUM(AC48:AC78)</f>
        <v>0</v>
      </c>
      <c r="AD79" s="426">
        <f t="shared" si="64"/>
        <v>0</v>
      </c>
      <c r="AE79" s="427">
        <f t="shared" si="64"/>
        <v>0</v>
      </c>
      <c r="AF79" s="428">
        <f t="shared" si="64"/>
        <v>0</v>
      </c>
      <c r="AG79" s="428">
        <f t="shared" ref="AG79" si="65">SUM(AG48:AG78)</f>
        <v>0</v>
      </c>
      <c r="AH79" s="429">
        <f>IFERROR(SUM(AH48:AH78)/COUNT(AH48:AH78),0)</f>
        <v>0</v>
      </c>
      <c r="AI79" s="430">
        <f t="shared" ref="AI79" si="66">SUM(AI48:AI78)</f>
        <v>0</v>
      </c>
      <c r="AJ79" s="431">
        <f t="shared" ref="AJ79:AN79" si="67">SUM(AJ48:AJ78)</f>
        <v>0</v>
      </c>
      <c r="AK79" s="431">
        <f t="shared" si="67"/>
        <v>0</v>
      </c>
      <c r="AL79" s="431">
        <f t="shared" si="67"/>
        <v>0</v>
      </c>
      <c r="AM79" s="431">
        <f t="shared" si="67"/>
        <v>0</v>
      </c>
      <c r="AN79" s="430">
        <f t="shared" si="67"/>
        <v>0</v>
      </c>
      <c r="AO79" s="432">
        <f t="shared" ref="AO79" si="68">SUM(AO48:AO78)</f>
        <v>0</v>
      </c>
      <c r="AP79" s="434">
        <f t="shared" ref="AP79:AW79" si="69">SUM(AP48:AP78)</f>
        <v>0</v>
      </c>
      <c r="AQ79" s="431">
        <f t="shared" si="69"/>
        <v>0</v>
      </c>
      <c r="AR79" s="430">
        <f t="shared" si="69"/>
        <v>0</v>
      </c>
      <c r="AS79" s="435">
        <f t="shared" si="69"/>
        <v>0</v>
      </c>
      <c r="AT79" s="434">
        <f t="shared" si="69"/>
        <v>0</v>
      </c>
      <c r="AU79" s="431">
        <f t="shared" si="69"/>
        <v>0</v>
      </c>
      <c r="AV79" s="430">
        <f t="shared" si="69"/>
        <v>0</v>
      </c>
      <c r="AW79" s="431">
        <f t="shared" si="69"/>
        <v>0</v>
      </c>
      <c r="AX79" s="430">
        <f>ROUNDUP(SUM(AX48:AX78),2)</f>
        <v>0</v>
      </c>
      <c r="AY79" s="432">
        <f>AY78</f>
        <v>0</v>
      </c>
      <c r="AZ79" s="1007" t="s">
        <v>122</v>
      </c>
      <c r="BA79" s="1008"/>
      <c r="BB79" s="1008"/>
      <c r="BC79" s="1008"/>
      <c r="BD79" s="1008"/>
      <c r="BE79" s="1009">
        <f>SUM(BE48:BE78)</f>
        <v>0</v>
      </c>
      <c r="BF79" s="1010"/>
      <c r="BG79" s="1011"/>
      <c r="BH79" s="434">
        <f t="shared" ref="BH79:BI79" si="70">SUM(BH48:BH78)</f>
        <v>0</v>
      </c>
      <c r="BI79" s="436">
        <f t="shared" si="70"/>
        <v>0</v>
      </c>
      <c r="BJ79" s="839"/>
      <c r="BK79" s="318"/>
      <c r="BL79" s="318"/>
      <c r="BM79" s="318"/>
      <c r="BN79" s="318"/>
      <c r="BO79" s="318"/>
      <c r="BP79" s="318"/>
      <c r="BQ79" s="318"/>
      <c r="BR79" s="318"/>
      <c r="BS79" s="318"/>
      <c r="BT79" s="839"/>
      <c r="BU79" s="318"/>
      <c r="BV79" s="318"/>
      <c r="BW79" s="318"/>
      <c r="BX79" s="318"/>
      <c r="BY79" s="318"/>
      <c r="BZ79" s="318"/>
      <c r="CA79" s="318"/>
      <c r="CB79" s="318"/>
      <c r="CC79" s="318"/>
      <c r="CD79" s="839"/>
      <c r="CE79" s="318"/>
      <c r="CF79" s="318"/>
      <c r="CG79" s="318"/>
      <c r="CH79" s="318"/>
      <c r="CI79" s="318"/>
      <c r="CJ79" s="318"/>
      <c r="CK79" s="318"/>
      <c r="CL79" s="318"/>
      <c r="CM79" s="318"/>
      <c r="CN79" s="318"/>
      <c r="CO79" s="318"/>
      <c r="CP79" s="318"/>
      <c r="CQ79" s="318"/>
      <c r="CR79" s="318"/>
      <c r="CS79" s="839"/>
      <c r="CT79" s="318"/>
      <c r="CU79" s="318"/>
      <c r="CV79" s="318"/>
      <c r="CW79" s="318"/>
      <c r="CX79" s="318"/>
      <c r="CY79" s="318"/>
      <c r="CZ79" s="318"/>
      <c r="DA79" s="318"/>
      <c r="DB79" s="318"/>
      <c r="DC79" s="318"/>
      <c r="DD79" s="318"/>
      <c r="DE79" s="318"/>
      <c r="DF79" s="318"/>
      <c r="DG79" s="318"/>
      <c r="DH79" s="839"/>
      <c r="DI79" s="318"/>
      <c r="DJ79" s="318"/>
      <c r="DK79" s="318"/>
      <c r="DL79" s="318"/>
      <c r="DM79" s="318"/>
      <c r="DN79" s="318"/>
      <c r="DO79" s="318"/>
      <c r="DP79" s="318"/>
      <c r="DQ79" s="318"/>
      <c r="DR79" s="318"/>
      <c r="DS79" s="318"/>
      <c r="DT79" s="318"/>
      <c r="DU79" s="318"/>
      <c r="DV79" s="318"/>
      <c r="DW79" s="839"/>
      <c r="DX79" s="318"/>
      <c r="DY79" s="318"/>
      <c r="DZ79" s="318"/>
      <c r="EA79" s="318"/>
      <c r="EB79" s="318"/>
      <c r="EC79" s="318"/>
      <c r="ED79" s="318"/>
      <c r="EE79" s="318"/>
      <c r="EF79" s="318"/>
      <c r="EG79" s="318"/>
      <c r="EH79" s="318"/>
      <c r="EI79" s="318"/>
      <c r="EJ79" s="318"/>
      <c r="EK79" s="318"/>
      <c r="EL79" s="839"/>
      <c r="EM79" s="318"/>
      <c r="EN79" s="318"/>
      <c r="EO79" s="318"/>
      <c r="EP79" s="318"/>
      <c r="EQ79" s="318"/>
      <c r="ER79" s="318"/>
      <c r="ES79" s="318"/>
      <c r="ET79" s="318"/>
      <c r="EU79" s="318"/>
      <c r="EV79" s="318"/>
      <c r="EW79" s="318"/>
      <c r="EX79" s="318"/>
      <c r="EY79" s="318"/>
      <c r="EZ79" s="318"/>
    </row>
    <row r="80" spans="2:156" ht="10.5" customHeight="1" x14ac:dyDescent="0.2">
      <c r="B80" s="437"/>
      <c r="C80" s="438"/>
      <c r="D80" s="438"/>
      <c r="E80" s="439"/>
      <c r="F80" s="439"/>
      <c r="G80" s="439"/>
      <c r="H80" s="439"/>
      <c r="I80" s="439"/>
      <c r="J80" s="439"/>
      <c r="K80" s="439"/>
      <c r="L80" s="439"/>
      <c r="M80" s="439"/>
      <c r="N80" s="439"/>
      <c r="O80" s="440"/>
      <c r="P80" s="440"/>
      <c r="Q80" s="441"/>
      <c r="R80" s="442"/>
      <c r="S80" s="440"/>
      <c r="T80" s="440"/>
      <c r="U80" s="443"/>
      <c r="V80" s="444"/>
      <c r="W80" s="445"/>
      <c r="X80" s="446"/>
      <c r="Y80" s="446"/>
      <c r="Z80" s="446"/>
      <c r="AA80" s="447"/>
      <c r="AB80" s="448"/>
      <c r="AC80" s="440"/>
      <c r="AD80" s="441"/>
      <c r="AE80" s="442"/>
      <c r="AF80" s="440"/>
      <c r="AG80" s="440"/>
      <c r="AH80" s="443"/>
      <c r="AI80" s="444"/>
      <c r="AJ80" s="445"/>
      <c r="AK80" s="446"/>
      <c r="AL80" s="446"/>
      <c r="AM80" s="446"/>
      <c r="AN80" s="447"/>
      <c r="AO80" s="448"/>
      <c r="AP80" s="446"/>
      <c r="AQ80" s="446"/>
      <c r="AR80" s="447"/>
      <c r="AS80" s="449"/>
      <c r="AT80" s="446"/>
      <c r="AU80" s="446"/>
      <c r="AV80" s="450"/>
      <c r="AW80" s="446"/>
      <c r="AX80" s="447"/>
      <c r="AY80" s="448"/>
      <c r="AZ80" s="451"/>
      <c r="BA80" s="451"/>
      <c r="BB80" s="451"/>
      <c r="BC80" s="451"/>
      <c r="BD80" s="451"/>
      <c r="BE80" s="451"/>
      <c r="BF80" s="451"/>
      <c r="BG80" s="452"/>
      <c r="BH80" s="453"/>
      <c r="BI80" s="454"/>
      <c r="BJ80" s="318"/>
      <c r="BK80" s="318"/>
      <c r="BL80" s="318"/>
      <c r="BM80" s="318"/>
      <c r="BN80" s="318"/>
      <c r="BO80" s="318"/>
      <c r="BP80" s="318"/>
      <c r="BQ80" s="318"/>
      <c r="BR80" s="318"/>
      <c r="BS80" s="318"/>
      <c r="BT80" s="318"/>
      <c r="BU80" s="318"/>
      <c r="BV80" s="318"/>
      <c r="BW80" s="318"/>
      <c r="BX80" s="318"/>
      <c r="BY80" s="318"/>
      <c r="BZ80" s="318"/>
      <c r="CA80" s="318"/>
      <c r="CB80" s="318"/>
      <c r="CC80" s="318"/>
      <c r="CD80" s="318"/>
      <c r="CE80" s="318"/>
      <c r="CF80" s="318"/>
      <c r="CG80" s="318"/>
      <c r="CH80" s="318"/>
      <c r="CI80" s="318"/>
      <c r="CJ80" s="318"/>
      <c r="CK80" s="318"/>
      <c r="CL80" s="318"/>
      <c r="CM80" s="318"/>
      <c r="CN80" s="318"/>
      <c r="CO80" s="318"/>
      <c r="CP80" s="318"/>
      <c r="CQ80" s="318"/>
      <c r="CR80" s="318"/>
      <c r="CS80" s="318"/>
      <c r="CT80" s="318"/>
      <c r="CU80" s="318"/>
      <c r="CV80" s="318"/>
      <c r="CW80" s="318"/>
      <c r="CX80" s="318"/>
      <c r="CY80" s="318"/>
      <c r="CZ80" s="318"/>
      <c r="DA80" s="318"/>
      <c r="DB80" s="318"/>
      <c r="DC80" s="318"/>
      <c r="DD80" s="318"/>
      <c r="DE80" s="318"/>
      <c r="DF80" s="318"/>
      <c r="DG80" s="318"/>
      <c r="DH80" s="318"/>
      <c r="DI80" s="318"/>
      <c r="DJ80" s="318"/>
      <c r="DK80" s="318"/>
      <c r="DL80" s="318"/>
      <c r="DM80" s="318"/>
      <c r="DN80" s="318"/>
      <c r="DO80" s="318"/>
      <c r="DP80" s="318"/>
      <c r="DQ80" s="318"/>
      <c r="DR80" s="318"/>
      <c r="DS80" s="318"/>
      <c r="DT80" s="318"/>
      <c r="DU80" s="318"/>
      <c r="DV80" s="318"/>
      <c r="DW80" s="318"/>
      <c r="DX80" s="318"/>
      <c r="DY80" s="318"/>
      <c r="DZ80" s="318"/>
      <c r="EA80" s="318"/>
      <c r="EB80" s="318"/>
      <c r="EC80" s="318"/>
      <c r="ED80" s="318"/>
      <c r="EE80" s="318"/>
      <c r="EF80" s="318"/>
      <c r="EG80" s="318"/>
      <c r="EH80" s="318"/>
      <c r="EI80" s="318"/>
      <c r="EJ80" s="318"/>
      <c r="EK80" s="318"/>
      <c r="EL80" s="318"/>
      <c r="EM80" s="318"/>
      <c r="EN80" s="318"/>
      <c r="EO80" s="318"/>
      <c r="EP80" s="318"/>
      <c r="EQ80" s="318"/>
      <c r="ER80" s="318"/>
      <c r="ES80" s="318"/>
      <c r="ET80" s="318"/>
      <c r="EU80" s="318"/>
      <c r="EV80" s="318"/>
      <c r="EW80" s="318"/>
      <c r="EX80" s="318"/>
      <c r="EY80" s="318"/>
      <c r="EZ80" s="318"/>
    </row>
    <row r="81" spans="2:156" ht="10.5" customHeight="1" thickBot="1" x14ac:dyDescent="0.25">
      <c r="B81" s="393"/>
      <c r="C81" s="998" t="s">
        <v>68</v>
      </c>
      <c r="D81" s="1048"/>
      <c r="E81" s="407"/>
      <c r="F81" s="468"/>
      <c r="G81" s="469"/>
      <c r="H81" s="469"/>
      <c r="I81" s="470"/>
      <c r="J81" s="469"/>
      <c r="K81" s="469"/>
      <c r="L81" s="469"/>
      <c r="M81" s="469"/>
      <c r="N81" s="471"/>
      <c r="O81" s="455">
        <v>44256</v>
      </c>
      <c r="P81" s="326"/>
      <c r="Q81" s="327"/>
      <c r="R81" s="328"/>
      <c r="S81" s="329"/>
      <c r="T81" s="399">
        <f t="shared" ref="T81:T111" si="71">Q81+S81+R81</f>
        <v>0</v>
      </c>
      <c r="U81" s="400" t="str">
        <f t="shared" ref="U81:U111" si="72">IF(T81=0,"",IF(T81=0,0,Q81/T81))</f>
        <v/>
      </c>
      <c r="V81" s="329"/>
      <c r="W81" s="401">
        <f t="shared" ref="W81:W111" si="73">V81*-$J$97*2</f>
        <v>0</v>
      </c>
      <c r="X81" s="401">
        <f t="shared" ref="X81:X111" si="74">ROUNDDOWN(V81*-$J$98,3)*2</f>
        <v>0</v>
      </c>
      <c r="Y81" s="401">
        <f t="shared" ref="Y81:Y111" si="75">V81*-$J$99*2</f>
        <v>0</v>
      </c>
      <c r="Z81" s="401">
        <f t="shared" ref="Z81:Z111" si="76">SUM(W81:Y81)</f>
        <v>0</v>
      </c>
      <c r="AA81" s="402">
        <f t="shared" ref="AA81:AA111" si="77">P81+Z81</f>
        <v>0</v>
      </c>
      <c r="AB81" s="405">
        <f t="shared" ref="AB81:AB111" si="78">Q81+AA81</f>
        <v>0</v>
      </c>
      <c r="AC81" s="332"/>
      <c r="AD81" s="333"/>
      <c r="AE81" s="334"/>
      <c r="AF81" s="335"/>
      <c r="AG81" s="399">
        <f t="shared" ref="AG81:AG111" si="79">AD81+AF81+AE81</f>
        <v>0</v>
      </c>
      <c r="AH81" s="400" t="str">
        <f t="shared" ref="AH81:AH94" si="80">IF(AG81=0,"",IF(AG81=0,0,AD81/AG81))</f>
        <v/>
      </c>
      <c r="AI81" s="335"/>
      <c r="AJ81" s="401">
        <f t="shared" ref="AJ81:AJ111" si="81">AI81*-$L$97*2</f>
        <v>0</v>
      </c>
      <c r="AK81" s="401">
        <f t="shared" ref="AK81:AK111" si="82">AI81*-$L$98*2</f>
        <v>0</v>
      </c>
      <c r="AL81" s="401">
        <f t="shared" ref="AL81:AL111" si="83">AI81*-$L$99*2</f>
        <v>0</v>
      </c>
      <c r="AM81" s="401">
        <f t="shared" ref="AM81:AM111" si="84">SUM(AJ81:AL81)</f>
        <v>0</v>
      </c>
      <c r="AN81" s="402">
        <f t="shared" ref="AN81:AN111" si="85">AC81+AM81</f>
        <v>0</v>
      </c>
      <c r="AO81" s="405">
        <f t="shared" ref="AO81:AO111" si="86">AD81+AN81</f>
        <v>0</v>
      </c>
      <c r="AP81" s="330"/>
      <c r="AQ81" s="401">
        <f t="shared" ref="AQ81:AQ111" si="87">Z81+AM81</f>
        <v>0</v>
      </c>
      <c r="AR81" s="402">
        <f t="shared" ref="AR81:AR111" si="88">P81+AC81+AP81</f>
        <v>0</v>
      </c>
      <c r="AS81" s="406">
        <f t="shared" ref="AS81:AS111" si="89">AR81+AQ81</f>
        <v>0</v>
      </c>
      <c r="AT81" s="330"/>
      <c r="AU81" s="401">
        <f t="shared" ref="AU81:AU111" si="90">AQ81+AT81</f>
        <v>0</v>
      </c>
      <c r="AV81" s="402">
        <f t="shared" ref="AV81:AV111" si="91">AR81+AU81</f>
        <v>0</v>
      </c>
      <c r="AW81" s="401">
        <f t="shared" ref="AW81:AW111" si="92">IF(AV81&lt;=0,0,AV81*-$J$36)</f>
        <v>0</v>
      </c>
      <c r="AX81" s="402">
        <f t="shared" ref="AX81:AX111" si="93">ROUNDUP(AV81+AW81,2)</f>
        <v>0</v>
      </c>
      <c r="AY81" s="405">
        <f>AX81</f>
        <v>0</v>
      </c>
      <c r="AZ81" s="1012"/>
      <c r="BA81" s="1013"/>
      <c r="BB81" s="1013"/>
      <c r="BC81" s="1013"/>
      <c r="BD81" s="1013"/>
      <c r="BE81" s="1014"/>
      <c r="BF81" s="1015"/>
      <c r="BG81" s="1016"/>
      <c r="BH81" s="330"/>
      <c r="BI81" s="331"/>
      <c r="BJ81" s="839"/>
      <c r="BK81" s="318"/>
      <c r="BL81" s="318"/>
      <c r="BM81" s="318"/>
      <c r="BN81" s="318"/>
      <c r="BO81" s="318"/>
      <c r="BP81" s="318"/>
      <c r="BQ81" s="318"/>
      <c r="BR81" s="318"/>
      <c r="BS81" s="318"/>
      <c r="BT81" s="839"/>
      <c r="BU81" s="318"/>
      <c r="BV81" s="318"/>
      <c r="BW81" s="318"/>
      <c r="BX81" s="318"/>
      <c r="BY81" s="318"/>
      <c r="BZ81" s="318"/>
      <c r="CA81" s="318"/>
      <c r="CB81" s="318"/>
      <c r="CC81" s="318"/>
      <c r="CD81" s="839"/>
      <c r="CE81" s="318"/>
      <c r="CF81" s="318"/>
      <c r="CG81" s="318"/>
      <c r="CH81" s="318"/>
      <c r="CI81" s="318"/>
      <c r="CJ81" s="318"/>
      <c r="CK81" s="318"/>
      <c r="CL81" s="318"/>
      <c r="CM81" s="318"/>
      <c r="CN81" s="318"/>
      <c r="CO81" s="318"/>
      <c r="CP81" s="318"/>
      <c r="CQ81" s="318"/>
      <c r="CR81" s="318"/>
      <c r="CS81" s="839"/>
      <c r="CT81" s="318"/>
      <c r="CU81" s="318"/>
      <c r="CV81" s="318"/>
      <c r="CW81" s="318"/>
      <c r="CX81" s="318"/>
      <c r="CY81" s="318"/>
      <c r="CZ81" s="318"/>
      <c r="DA81" s="318"/>
      <c r="DB81" s="318"/>
      <c r="DC81" s="318"/>
      <c r="DD81" s="318"/>
      <c r="DE81" s="318"/>
      <c r="DF81" s="318"/>
      <c r="DG81" s="318"/>
      <c r="DH81" s="839"/>
      <c r="DI81" s="318"/>
      <c r="DJ81" s="318"/>
      <c r="DK81" s="318"/>
      <c r="DL81" s="318"/>
      <c r="DM81" s="318"/>
      <c r="DN81" s="318"/>
      <c r="DO81" s="318"/>
      <c r="DP81" s="318"/>
      <c r="DQ81" s="318"/>
      <c r="DR81" s="318"/>
      <c r="DS81" s="318"/>
      <c r="DT81" s="318"/>
      <c r="DU81" s="318"/>
      <c r="DV81" s="318"/>
      <c r="DW81" s="839"/>
      <c r="DX81" s="318"/>
      <c r="DY81" s="318"/>
      <c r="DZ81" s="318"/>
      <c r="EA81" s="318"/>
      <c r="EB81" s="318"/>
      <c r="EC81" s="318"/>
      <c r="ED81" s="318"/>
      <c r="EE81" s="318"/>
      <c r="EF81" s="318"/>
      <c r="EG81" s="318"/>
      <c r="EH81" s="318"/>
      <c r="EI81" s="318"/>
      <c r="EJ81" s="318"/>
      <c r="EK81" s="318"/>
      <c r="EL81" s="318"/>
      <c r="EM81" s="318">
        <f ca="1">'DARF e Declaração de IR'!$AJ$15</f>
        <v>0</v>
      </c>
      <c r="EN81" s="318"/>
      <c r="EO81" s="318"/>
      <c r="EP81" s="318"/>
      <c r="EQ81" s="318"/>
      <c r="ER81" s="318"/>
      <c r="ES81" s="318"/>
      <c r="ET81" s="318"/>
      <c r="EU81" s="318"/>
      <c r="EV81" s="318"/>
      <c r="EW81" s="318"/>
      <c r="EX81" s="318"/>
      <c r="EY81" s="318"/>
      <c r="EZ81" s="318"/>
    </row>
    <row r="82" spans="2:156" ht="10.5" customHeight="1" x14ac:dyDescent="0.2">
      <c r="B82" s="367"/>
      <c r="C82" s="1049"/>
      <c r="D82" s="1048"/>
      <c r="E82" s="437"/>
      <c r="F82" s="840" t="s">
        <v>104</v>
      </c>
      <c r="G82" s="841"/>
      <c r="H82" s="841"/>
      <c r="I82" s="841"/>
      <c r="J82" s="841"/>
      <c r="K82" s="841"/>
      <c r="L82" s="841"/>
      <c r="M82" s="842"/>
      <c r="N82" s="456"/>
      <c r="O82" s="455">
        <v>44257</v>
      </c>
      <c r="P82" s="332"/>
      <c r="Q82" s="333"/>
      <c r="R82" s="334"/>
      <c r="S82" s="335"/>
      <c r="T82" s="408">
        <f t="shared" si="71"/>
        <v>0</v>
      </c>
      <c r="U82" s="409" t="str">
        <f t="shared" si="72"/>
        <v/>
      </c>
      <c r="V82" s="335"/>
      <c r="W82" s="410">
        <f t="shared" si="73"/>
        <v>0</v>
      </c>
      <c r="X82" s="410">
        <f t="shared" si="74"/>
        <v>0</v>
      </c>
      <c r="Y82" s="410">
        <f t="shared" si="75"/>
        <v>0</v>
      </c>
      <c r="Z82" s="410">
        <f t="shared" si="76"/>
        <v>0</v>
      </c>
      <c r="AA82" s="411">
        <f t="shared" si="77"/>
        <v>0</v>
      </c>
      <c r="AB82" s="412">
        <f t="shared" si="78"/>
        <v>0</v>
      </c>
      <c r="AC82" s="332"/>
      <c r="AD82" s="333"/>
      <c r="AE82" s="334"/>
      <c r="AF82" s="335"/>
      <c r="AG82" s="408">
        <f t="shared" si="79"/>
        <v>0</v>
      </c>
      <c r="AH82" s="409" t="str">
        <f t="shared" si="80"/>
        <v/>
      </c>
      <c r="AI82" s="335"/>
      <c r="AJ82" s="410">
        <f t="shared" si="81"/>
        <v>0</v>
      </c>
      <c r="AK82" s="410">
        <f t="shared" si="82"/>
        <v>0</v>
      </c>
      <c r="AL82" s="410">
        <f t="shared" si="83"/>
        <v>0</v>
      </c>
      <c r="AM82" s="410">
        <f t="shared" si="84"/>
        <v>0</v>
      </c>
      <c r="AN82" s="411">
        <f t="shared" si="85"/>
        <v>0</v>
      </c>
      <c r="AO82" s="412">
        <f t="shared" si="86"/>
        <v>0</v>
      </c>
      <c r="AP82" s="337"/>
      <c r="AQ82" s="410">
        <f t="shared" si="87"/>
        <v>0</v>
      </c>
      <c r="AR82" s="411">
        <f t="shared" si="88"/>
        <v>0</v>
      </c>
      <c r="AS82" s="413">
        <f t="shared" si="89"/>
        <v>0</v>
      </c>
      <c r="AT82" s="337"/>
      <c r="AU82" s="410">
        <f t="shared" si="90"/>
        <v>0</v>
      </c>
      <c r="AV82" s="411">
        <f t="shared" si="91"/>
        <v>0</v>
      </c>
      <c r="AW82" s="410">
        <f t="shared" si="92"/>
        <v>0</v>
      </c>
      <c r="AX82" s="411">
        <f t="shared" si="93"/>
        <v>0</v>
      </c>
      <c r="AY82" s="412">
        <f>AY81+AX82</f>
        <v>0</v>
      </c>
      <c r="AZ82" s="988"/>
      <c r="BA82" s="989"/>
      <c r="BB82" s="989"/>
      <c r="BC82" s="989"/>
      <c r="BD82" s="989"/>
      <c r="BE82" s="990"/>
      <c r="BF82" s="991"/>
      <c r="BG82" s="992"/>
      <c r="BH82" s="337"/>
      <c r="BI82" s="338"/>
      <c r="BJ82" s="839"/>
      <c r="BK82" s="318"/>
      <c r="BL82" s="318"/>
      <c r="BM82" s="318"/>
      <c r="BN82" s="318"/>
      <c r="BO82" s="318"/>
      <c r="BP82" s="318"/>
      <c r="BQ82" s="318"/>
      <c r="BR82" s="318"/>
      <c r="BS82" s="318"/>
      <c r="BT82" s="839"/>
      <c r="BU82" s="318"/>
      <c r="BV82" s="318"/>
      <c r="BW82" s="318"/>
      <c r="BX82" s="318"/>
      <c r="BY82" s="318"/>
      <c r="BZ82" s="318"/>
      <c r="CA82" s="318"/>
      <c r="CB82" s="318"/>
      <c r="CC82" s="318"/>
      <c r="CD82" s="839"/>
      <c r="CE82" s="318"/>
      <c r="CF82" s="318"/>
      <c r="CG82" s="318"/>
      <c r="CH82" s="318"/>
      <c r="CI82" s="318"/>
      <c r="CJ82" s="318"/>
      <c r="CK82" s="318"/>
      <c r="CL82" s="318"/>
      <c r="CM82" s="318"/>
      <c r="CN82" s="318"/>
      <c r="CO82" s="318"/>
      <c r="CP82" s="318"/>
      <c r="CQ82" s="318"/>
      <c r="CR82" s="318"/>
      <c r="CS82" s="839"/>
      <c r="CT82" s="318"/>
      <c r="CU82" s="318"/>
      <c r="CV82" s="318"/>
      <c r="CW82" s="318"/>
      <c r="CX82" s="318"/>
      <c r="CY82" s="318"/>
      <c r="CZ82" s="318"/>
      <c r="DA82" s="318"/>
      <c r="DB82" s="318"/>
      <c r="DC82" s="318"/>
      <c r="DD82" s="318"/>
      <c r="DE82" s="318"/>
      <c r="DF82" s="318"/>
      <c r="DG82" s="318"/>
      <c r="DH82" s="839"/>
      <c r="DI82" s="318"/>
      <c r="DJ82" s="318"/>
      <c r="DK82" s="318"/>
      <c r="DL82" s="318"/>
      <c r="DM82" s="318"/>
      <c r="DN82" s="318"/>
      <c r="DO82" s="318"/>
      <c r="DP82" s="318"/>
      <c r="DQ82" s="318"/>
      <c r="DR82" s="318"/>
      <c r="DS82" s="318"/>
      <c r="DT82" s="318"/>
      <c r="DU82" s="318"/>
      <c r="DV82" s="318"/>
      <c r="DW82" s="839"/>
      <c r="DX82" s="318"/>
      <c r="DY82" s="318"/>
      <c r="DZ82" s="318"/>
      <c r="EA82" s="318"/>
      <c r="EB82" s="318"/>
      <c r="EC82" s="318"/>
      <c r="ED82" s="318"/>
      <c r="EE82" s="318"/>
      <c r="EF82" s="318"/>
      <c r="EG82" s="318"/>
      <c r="EH82" s="318"/>
      <c r="EI82" s="318"/>
      <c r="EJ82" s="318"/>
      <c r="EK82" s="318"/>
      <c r="EL82" s="318"/>
      <c r="EM82" s="318">
        <f ca="1">'DARF e Declaração de IR'!$AJ$15</f>
        <v>0</v>
      </c>
      <c r="EN82" s="318"/>
      <c r="EO82" s="318"/>
      <c r="EP82" s="318"/>
      <c r="EQ82" s="318"/>
      <c r="ER82" s="318"/>
      <c r="ES82" s="318"/>
      <c r="ET82" s="318"/>
      <c r="EU82" s="318"/>
      <c r="EV82" s="318"/>
      <c r="EW82" s="318"/>
      <c r="EX82" s="318"/>
      <c r="EY82" s="318"/>
      <c r="EZ82" s="318"/>
    </row>
    <row r="83" spans="2:156" ht="10.5" customHeight="1" x14ac:dyDescent="0.2">
      <c r="B83" s="367"/>
      <c r="C83" s="1049"/>
      <c r="D83" s="1048"/>
      <c r="E83" s="437"/>
      <c r="F83" s="843"/>
      <c r="G83" s="844"/>
      <c r="H83" s="844"/>
      <c r="I83" s="844"/>
      <c r="J83" s="844"/>
      <c r="K83" s="844"/>
      <c r="L83" s="844"/>
      <c r="M83" s="845"/>
      <c r="N83" s="456"/>
      <c r="O83" s="455">
        <v>44258</v>
      </c>
      <c r="P83" s="332"/>
      <c r="Q83" s="333"/>
      <c r="R83" s="334"/>
      <c r="S83" s="335"/>
      <c r="T83" s="408">
        <f t="shared" si="71"/>
        <v>0</v>
      </c>
      <c r="U83" s="409" t="str">
        <f t="shared" si="72"/>
        <v/>
      </c>
      <c r="V83" s="335"/>
      <c r="W83" s="410">
        <f t="shared" si="73"/>
        <v>0</v>
      </c>
      <c r="X83" s="410">
        <f t="shared" si="74"/>
        <v>0</v>
      </c>
      <c r="Y83" s="410">
        <f t="shared" si="75"/>
        <v>0</v>
      </c>
      <c r="Z83" s="410">
        <f t="shared" si="76"/>
        <v>0</v>
      </c>
      <c r="AA83" s="411">
        <f t="shared" si="77"/>
        <v>0</v>
      </c>
      <c r="AB83" s="412">
        <f t="shared" si="78"/>
        <v>0</v>
      </c>
      <c r="AC83" s="332"/>
      <c r="AD83" s="333"/>
      <c r="AE83" s="334"/>
      <c r="AF83" s="335"/>
      <c r="AG83" s="408">
        <f t="shared" si="79"/>
        <v>0</v>
      </c>
      <c r="AH83" s="409" t="str">
        <f t="shared" si="80"/>
        <v/>
      </c>
      <c r="AI83" s="335"/>
      <c r="AJ83" s="410">
        <f t="shared" si="81"/>
        <v>0</v>
      </c>
      <c r="AK83" s="410">
        <f t="shared" si="82"/>
        <v>0</v>
      </c>
      <c r="AL83" s="410">
        <f t="shared" si="83"/>
        <v>0</v>
      </c>
      <c r="AM83" s="410">
        <f t="shared" si="84"/>
        <v>0</v>
      </c>
      <c r="AN83" s="411">
        <f t="shared" si="85"/>
        <v>0</v>
      </c>
      <c r="AO83" s="412">
        <f t="shared" si="86"/>
        <v>0</v>
      </c>
      <c r="AP83" s="337"/>
      <c r="AQ83" s="410">
        <f t="shared" si="87"/>
        <v>0</v>
      </c>
      <c r="AR83" s="411">
        <f t="shared" si="88"/>
        <v>0</v>
      </c>
      <c r="AS83" s="413">
        <f t="shared" si="89"/>
        <v>0</v>
      </c>
      <c r="AT83" s="337"/>
      <c r="AU83" s="410">
        <f t="shared" si="90"/>
        <v>0</v>
      </c>
      <c r="AV83" s="411">
        <f t="shared" si="91"/>
        <v>0</v>
      </c>
      <c r="AW83" s="410">
        <f t="shared" si="92"/>
        <v>0</v>
      </c>
      <c r="AX83" s="411">
        <f t="shared" si="93"/>
        <v>0</v>
      </c>
      <c r="AY83" s="412">
        <f t="shared" ref="AY83:AY111" si="94">AY82+AX83</f>
        <v>0</v>
      </c>
      <c r="AZ83" s="988"/>
      <c r="BA83" s="989"/>
      <c r="BB83" s="989"/>
      <c r="BC83" s="989"/>
      <c r="BD83" s="989"/>
      <c r="BE83" s="990"/>
      <c r="BF83" s="991"/>
      <c r="BG83" s="992"/>
      <c r="BH83" s="337"/>
      <c r="BI83" s="338"/>
      <c r="BJ83" s="839"/>
      <c r="BK83" s="318"/>
      <c r="BL83" s="318"/>
      <c r="BM83" s="318"/>
      <c r="BN83" s="318"/>
      <c r="BO83" s="318"/>
      <c r="BP83" s="318"/>
      <c r="BQ83" s="318"/>
      <c r="BR83" s="318"/>
      <c r="BS83" s="318"/>
      <c r="BT83" s="839"/>
      <c r="BU83" s="318"/>
      <c r="BV83" s="318"/>
      <c r="BW83" s="318"/>
      <c r="BX83" s="318"/>
      <c r="BY83" s="318"/>
      <c r="BZ83" s="318"/>
      <c r="CA83" s="318"/>
      <c r="CB83" s="318"/>
      <c r="CC83" s="318"/>
      <c r="CD83" s="839"/>
      <c r="CE83" s="318"/>
      <c r="CF83" s="318"/>
      <c r="CG83" s="318"/>
      <c r="CH83" s="318"/>
      <c r="CI83" s="318"/>
      <c r="CJ83" s="318"/>
      <c r="CK83" s="318"/>
      <c r="CL83" s="318"/>
      <c r="CM83" s="318"/>
      <c r="CN83" s="318"/>
      <c r="CO83" s="318"/>
      <c r="CP83" s="318"/>
      <c r="CQ83" s="318"/>
      <c r="CR83" s="318"/>
      <c r="CS83" s="839"/>
      <c r="CT83" s="318"/>
      <c r="CU83" s="318"/>
      <c r="CV83" s="318"/>
      <c r="CW83" s="318"/>
      <c r="CX83" s="318"/>
      <c r="CY83" s="318"/>
      <c r="CZ83" s="318"/>
      <c r="DA83" s="318"/>
      <c r="DB83" s="318"/>
      <c r="DC83" s="318"/>
      <c r="DD83" s="318"/>
      <c r="DE83" s="318"/>
      <c r="DF83" s="318"/>
      <c r="DG83" s="318"/>
      <c r="DH83" s="839"/>
      <c r="DI83" s="318"/>
      <c r="DJ83" s="318"/>
      <c r="DK83" s="318"/>
      <c r="DL83" s="318"/>
      <c r="DM83" s="318"/>
      <c r="DN83" s="318"/>
      <c r="DO83" s="318"/>
      <c r="DP83" s="318"/>
      <c r="DQ83" s="318"/>
      <c r="DR83" s="318"/>
      <c r="DS83" s="318"/>
      <c r="DT83" s="318"/>
      <c r="DU83" s="318"/>
      <c r="DV83" s="318"/>
      <c r="DW83" s="839"/>
      <c r="DX83" s="318"/>
      <c r="DY83" s="318"/>
      <c r="DZ83" s="318"/>
      <c r="EA83" s="318"/>
      <c r="EB83" s="318"/>
      <c r="EC83" s="318"/>
      <c r="ED83" s="318"/>
      <c r="EE83" s="318"/>
      <c r="EF83" s="318"/>
      <c r="EG83" s="318"/>
      <c r="EH83" s="318"/>
      <c r="EI83" s="318"/>
      <c r="EJ83" s="318"/>
      <c r="EK83" s="318"/>
      <c r="EL83" s="318"/>
      <c r="EM83" s="318">
        <f ca="1">'DARF e Declaração de IR'!$AJ$15</f>
        <v>0</v>
      </c>
      <c r="EN83" s="318"/>
      <c r="EO83" s="318"/>
      <c r="EP83" s="318"/>
      <c r="EQ83" s="318"/>
      <c r="ER83" s="318"/>
      <c r="ES83" s="318"/>
      <c r="ET83" s="318"/>
      <c r="EU83" s="318"/>
      <c r="EV83" s="318"/>
      <c r="EW83" s="318"/>
      <c r="EX83" s="318"/>
      <c r="EY83" s="318"/>
      <c r="EZ83" s="318"/>
    </row>
    <row r="84" spans="2:156" ht="10.5" customHeight="1" x14ac:dyDescent="0.2">
      <c r="B84" s="367"/>
      <c r="C84" s="1049"/>
      <c r="D84" s="1048"/>
      <c r="E84" s="437"/>
      <c r="F84" s="916" t="s">
        <v>105</v>
      </c>
      <c r="G84" s="917"/>
      <c r="H84" s="917"/>
      <c r="I84" s="918"/>
      <c r="J84" s="899">
        <f>J51+J85</f>
        <v>6000</v>
      </c>
      <c r="K84" s="899"/>
      <c r="L84" s="899"/>
      <c r="M84" s="900"/>
      <c r="N84" s="456"/>
      <c r="O84" s="455">
        <v>44259</v>
      </c>
      <c r="P84" s="332"/>
      <c r="Q84" s="333"/>
      <c r="R84" s="334"/>
      <c r="S84" s="335"/>
      <c r="T84" s="408">
        <f t="shared" si="71"/>
        <v>0</v>
      </c>
      <c r="U84" s="409" t="str">
        <f t="shared" si="72"/>
        <v/>
      </c>
      <c r="V84" s="335"/>
      <c r="W84" s="410">
        <f t="shared" si="73"/>
        <v>0</v>
      </c>
      <c r="X84" s="410">
        <f t="shared" si="74"/>
        <v>0</v>
      </c>
      <c r="Y84" s="410">
        <f t="shared" si="75"/>
        <v>0</v>
      </c>
      <c r="Z84" s="410">
        <f t="shared" si="76"/>
        <v>0</v>
      </c>
      <c r="AA84" s="411">
        <f t="shared" si="77"/>
        <v>0</v>
      </c>
      <c r="AB84" s="412">
        <f t="shared" si="78"/>
        <v>0</v>
      </c>
      <c r="AC84" s="332"/>
      <c r="AD84" s="333"/>
      <c r="AE84" s="334"/>
      <c r="AF84" s="335"/>
      <c r="AG84" s="408">
        <f t="shared" si="79"/>
        <v>0</v>
      </c>
      <c r="AH84" s="409" t="str">
        <f t="shared" si="80"/>
        <v/>
      </c>
      <c r="AI84" s="335"/>
      <c r="AJ84" s="410">
        <f t="shared" si="81"/>
        <v>0</v>
      </c>
      <c r="AK84" s="410">
        <f t="shared" si="82"/>
        <v>0</v>
      </c>
      <c r="AL84" s="410">
        <f t="shared" si="83"/>
        <v>0</v>
      </c>
      <c r="AM84" s="410">
        <f t="shared" si="84"/>
        <v>0</v>
      </c>
      <c r="AN84" s="411">
        <f t="shared" si="85"/>
        <v>0</v>
      </c>
      <c r="AO84" s="412">
        <f t="shared" si="86"/>
        <v>0</v>
      </c>
      <c r="AP84" s="337"/>
      <c r="AQ84" s="410">
        <f t="shared" si="87"/>
        <v>0</v>
      </c>
      <c r="AR84" s="411">
        <f t="shared" si="88"/>
        <v>0</v>
      </c>
      <c r="AS84" s="413">
        <f t="shared" si="89"/>
        <v>0</v>
      </c>
      <c r="AT84" s="337"/>
      <c r="AU84" s="410">
        <f t="shared" si="90"/>
        <v>0</v>
      </c>
      <c r="AV84" s="411">
        <f t="shared" si="91"/>
        <v>0</v>
      </c>
      <c r="AW84" s="410">
        <f t="shared" si="92"/>
        <v>0</v>
      </c>
      <c r="AX84" s="411">
        <f t="shared" si="93"/>
        <v>0</v>
      </c>
      <c r="AY84" s="412">
        <f t="shared" si="94"/>
        <v>0</v>
      </c>
      <c r="AZ84" s="988"/>
      <c r="BA84" s="989"/>
      <c r="BB84" s="989"/>
      <c r="BC84" s="989"/>
      <c r="BD84" s="989"/>
      <c r="BE84" s="990"/>
      <c r="BF84" s="991"/>
      <c r="BG84" s="992"/>
      <c r="BH84" s="337"/>
      <c r="BI84" s="338"/>
      <c r="BJ84" s="839"/>
      <c r="BK84" s="318"/>
      <c r="BL84" s="318"/>
      <c r="BM84" s="318"/>
      <c r="BN84" s="318"/>
      <c r="BO84" s="318"/>
      <c r="BP84" s="318"/>
      <c r="BQ84" s="318"/>
      <c r="BR84" s="318"/>
      <c r="BS84" s="318"/>
      <c r="BT84" s="839"/>
      <c r="BU84" s="318"/>
      <c r="BV84" s="318"/>
      <c r="BW84" s="318"/>
      <c r="BX84" s="318"/>
      <c r="BY84" s="318"/>
      <c r="BZ84" s="318"/>
      <c r="CA84" s="318"/>
      <c r="CB84" s="318"/>
      <c r="CC84" s="318"/>
      <c r="CD84" s="839"/>
      <c r="CE84" s="318"/>
      <c r="CF84" s="318"/>
      <c r="CG84" s="318"/>
      <c r="CH84" s="318"/>
      <c r="CI84" s="318"/>
      <c r="CJ84" s="318"/>
      <c r="CK84" s="318"/>
      <c r="CL84" s="318"/>
      <c r="CM84" s="318"/>
      <c r="CN84" s="318"/>
      <c r="CO84" s="318"/>
      <c r="CP84" s="318"/>
      <c r="CQ84" s="318"/>
      <c r="CR84" s="318"/>
      <c r="CS84" s="839"/>
      <c r="CT84" s="318"/>
      <c r="CU84" s="318"/>
      <c r="CV84" s="318"/>
      <c r="CW84" s="318"/>
      <c r="CX84" s="318"/>
      <c r="CY84" s="318"/>
      <c r="CZ84" s="318"/>
      <c r="DA84" s="318"/>
      <c r="DB84" s="318"/>
      <c r="DC84" s="318"/>
      <c r="DD84" s="318"/>
      <c r="DE84" s="318"/>
      <c r="DF84" s="318"/>
      <c r="DG84" s="318"/>
      <c r="DH84" s="839"/>
      <c r="DI84" s="318"/>
      <c r="DJ84" s="318"/>
      <c r="DK84" s="318"/>
      <c r="DL84" s="318"/>
      <c r="DM84" s="318"/>
      <c r="DN84" s="318"/>
      <c r="DO84" s="318"/>
      <c r="DP84" s="318"/>
      <c r="DQ84" s="318"/>
      <c r="DR84" s="318"/>
      <c r="DS84" s="318"/>
      <c r="DT84" s="318"/>
      <c r="DU84" s="318"/>
      <c r="DV84" s="318"/>
      <c r="DW84" s="839"/>
      <c r="DX84" s="318"/>
      <c r="DY84" s="318"/>
      <c r="DZ84" s="318"/>
      <c r="EA84" s="318"/>
      <c r="EB84" s="318"/>
      <c r="EC84" s="318"/>
      <c r="ED84" s="318"/>
      <c r="EE84" s="318"/>
      <c r="EF84" s="318"/>
      <c r="EG84" s="318"/>
      <c r="EH84" s="318"/>
      <c r="EI84" s="318"/>
      <c r="EJ84" s="318"/>
      <c r="EK84" s="318"/>
      <c r="EL84" s="318"/>
      <c r="EM84" s="318">
        <f ca="1">'DARF e Declaração de IR'!$AJ$15</f>
        <v>0</v>
      </c>
      <c r="EN84" s="318"/>
      <c r="EO84" s="318"/>
      <c r="EP84" s="318"/>
      <c r="EQ84" s="318"/>
      <c r="ER84" s="318"/>
      <c r="ES84" s="318"/>
      <c r="ET84" s="318"/>
      <c r="EU84" s="318"/>
      <c r="EV84" s="318"/>
      <c r="EW84" s="318"/>
      <c r="EX84" s="318"/>
      <c r="EY84" s="318"/>
      <c r="EZ84" s="318"/>
    </row>
    <row r="85" spans="2:156" ht="10.5" customHeight="1" x14ac:dyDescent="0.2">
      <c r="B85" s="367"/>
      <c r="C85" s="1049"/>
      <c r="D85" s="1048"/>
      <c r="E85" s="437"/>
      <c r="F85" s="919" t="s">
        <v>91</v>
      </c>
      <c r="G85" s="920"/>
      <c r="H85" s="920"/>
      <c r="I85" s="921"/>
      <c r="J85" s="899">
        <f>AX112+BE112+BH112+BI112</f>
        <v>0</v>
      </c>
      <c r="K85" s="899"/>
      <c r="L85" s="899"/>
      <c r="M85" s="900"/>
      <c r="N85" s="456"/>
      <c r="O85" s="455">
        <v>44260</v>
      </c>
      <c r="P85" s="332"/>
      <c r="Q85" s="333"/>
      <c r="R85" s="334"/>
      <c r="S85" s="335"/>
      <c r="T85" s="408">
        <f t="shared" si="71"/>
        <v>0</v>
      </c>
      <c r="U85" s="409" t="str">
        <f t="shared" si="72"/>
        <v/>
      </c>
      <c r="V85" s="335"/>
      <c r="W85" s="410">
        <f t="shared" si="73"/>
        <v>0</v>
      </c>
      <c r="X85" s="410">
        <f t="shared" si="74"/>
        <v>0</v>
      </c>
      <c r="Y85" s="410">
        <f t="shared" si="75"/>
        <v>0</v>
      </c>
      <c r="Z85" s="410">
        <f t="shared" si="76"/>
        <v>0</v>
      </c>
      <c r="AA85" s="411">
        <f t="shared" si="77"/>
        <v>0</v>
      </c>
      <c r="AB85" s="412">
        <f t="shared" si="78"/>
        <v>0</v>
      </c>
      <c r="AC85" s="332"/>
      <c r="AD85" s="333"/>
      <c r="AE85" s="334"/>
      <c r="AF85" s="335"/>
      <c r="AG85" s="408">
        <f t="shared" si="79"/>
        <v>0</v>
      </c>
      <c r="AH85" s="409" t="str">
        <f t="shared" si="80"/>
        <v/>
      </c>
      <c r="AI85" s="335"/>
      <c r="AJ85" s="410">
        <f t="shared" si="81"/>
        <v>0</v>
      </c>
      <c r="AK85" s="410">
        <f t="shared" si="82"/>
        <v>0</v>
      </c>
      <c r="AL85" s="410">
        <f t="shared" si="83"/>
        <v>0</v>
      </c>
      <c r="AM85" s="410">
        <f t="shared" si="84"/>
        <v>0</v>
      </c>
      <c r="AN85" s="411">
        <f t="shared" si="85"/>
        <v>0</v>
      </c>
      <c r="AO85" s="412">
        <f t="shared" si="86"/>
        <v>0</v>
      </c>
      <c r="AP85" s="337"/>
      <c r="AQ85" s="410">
        <f t="shared" si="87"/>
        <v>0</v>
      </c>
      <c r="AR85" s="411">
        <f t="shared" si="88"/>
        <v>0</v>
      </c>
      <c r="AS85" s="413">
        <f t="shared" si="89"/>
        <v>0</v>
      </c>
      <c r="AT85" s="337"/>
      <c r="AU85" s="410">
        <f t="shared" si="90"/>
        <v>0</v>
      </c>
      <c r="AV85" s="411">
        <f t="shared" si="91"/>
        <v>0</v>
      </c>
      <c r="AW85" s="410">
        <f t="shared" si="92"/>
        <v>0</v>
      </c>
      <c r="AX85" s="411">
        <f t="shared" si="93"/>
        <v>0</v>
      </c>
      <c r="AY85" s="412">
        <f t="shared" si="94"/>
        <v>0</v>
      </c>
      <c r="AZ85" s="988"/>
      <c r="BA85" s="989"/>
      <c r="BB85" s="989"/>
      <c r="BC85" s="989"/>
      <c r="BD85" s="989"/>
      <c r="BE85" s="990"/>
      <c r="BF85" s="991"/>
      <c r="BG85" s="992"/>
      <c r="BH85" s="337"/>
      <c r="BI85" s="338"/>
      <c r="BJ85" s="839"/>
      <c r="BK85" s="318"/>
      <c r="BL85" s="318"/>
      <c r="BM85" s="318"/>
      <c r="BN85" s="318"/>
      <c r="BO85" s="318"/>
      <c r="BP85" s="318"/>
      <c r="BQ85" s="318"/>
      <c r="BR85" s="318"/>
      <c r="BS85" s="318"/>
      <c r="BT85" s="839"/>
      <c r="BU85" s="318"/>
      <c r="BV85" s="318"/>
      <c r="BW85" s="318"/>
      <c r="BX85" s="318"/>
      <c r="BY85" s="318"/>
      <c r="BZ85" s="318"/>
      <c r="CA85" s="318"/>
      <c r="CB85" s="318"/>
      <c r="CC85" s="318"/>
      <c r="CD85" s="839"/>
      <c r="CE85" s="318"/>
      <c r="CF85" s="318"/>
      <c r="CG85" s="318"/>
      <c r="CH85" s="318"/>
      <c r="CI85" s="318"/>
      <c r="CJ85" s="318"/>
      <c r="CK85" s="318"/>
      <c r="CL85" s="318"/>
      <c r="CM85" s="318"/>
      <c r="CN85" s="318"/>
      <c r="CO85" s="318"/>
      <c r="CP85" s="318"/>
      <c r="CQ85" s="318"/>
      <c r="CR85" s="318"/>
      <c r="CS85" s="839"/>
      <c r="CT85" s="318"/>
      <c r="CU85" s="318"/>
      <c r="CV85" s="318"/>
      <c r="CW85" s="318"/>
      <c r="CX85" s="318"/>
      <c r="CY85" s="318"/>
      <c r="CZ85" s="318"/>
      <c r="DA85" s="318"/>
      <c r="DB85" s="318"/>
      <c r="DC85" s="318"/>
      <c r="DD85" s="318"/>
      <c r="DE85" s="318"/>
      <c r="DF85" s="318"/>
      <c r="DG85" s="318"/>
      <c r="DH85" s="839"/>
      <c r="DI85" s="318"/>
      <c r="DJ85" s="318"/>
      <c r="DK85" s="318"/>
      <c r="DL85" s="318"/>
      <c r="DM85" s="318"/>
      <c r="DN85" s="318"/>
      <c r="DO85" s="318"/>
      <c r="DP85" s="318"/>
      <c r="DQ85" s="318"/>
      <c r="DR85" s="318"/>
      <c r="DS85" s="318"/>
      <c r="DT85" s="318"/>
      <c r="DU85" s="318"/>
      <c r="DV85" s="318"/>
      <c r="DW85" s="839"/>
      <c r="DX85" s="318"/>
      <c r="DY85" s="318"/>
      <c r="DZ85" s="318"/>
      <c r="EA85" s="318"/>
      <c r="EB85" s="318"/>
      <c r="EC85" s="318"/>
      <c r="ED85" s="318"/>
      <c r="EE85" s="318"/>
      <c r="EF85" s="318"/>
      <c r="EG85" s="318"/>
      <c r="EH85" s="318"/>
      <c r="EI85" s="318"/>
      <c r="EJ85" s="318"/>
      <c r="EK85" s="318"/>
      <c r="EL85" s="318"/>
      <c r="EM85" s="318">
        <f ca="1">'DARF e Declaração de IR'!$AJ$15</f>
        <v>0</v>
      </c>
      <c r="EN85" s="318"/>
      <c r="EO85" s="318"/>
      <c r="EP85" s="318"/>
      <c r="EQ85" s="318"/>
      <c r="ER85" s="318"/>
      <c r="ES85" s="318"/>
      <c r="ET85" s="318"/>
      <c r="EU85" s="318"/>
      <c r="EV85" s="318"/>
      <c r="EW85" s="318"/>
      <c r="EX85" s="318"/>
      <c r="EY85" s="318"/>
      <c r="EZ85" s="318"/>
    </row>
    <row r="86" spans="2:156" ht="10.5" customHeight="1" x14ac:dyDescent="0.2">
      <c r="B86" s="367"/>
      <c r="C86" s="1049"/>
      <c r="D86" s="1048"/>
      <c r="E86" s="437"/>
      <c r="F86" s="922" t="s">
        <v>202</v>
      </c>
      <c r="G86" s="923"/>
      <c r="H86" s="923"/>
      <c r="I86" s="924"/>
      <c r="J86" s="901">
        <f>BH112</f>
        <v>0</v>
      </c>
      <c r="K86" s="901"/>
      <c r="L86" s="901"/>
      <c r="M86" s="902"/>
      <c r="N86" s="457"/>
      <c r="O86" s="455">
        <v>44261</v>
      </c>
      <c r="P86" s="332"/>
      <c r="Q86" s="333"/>
      <c r="R86" s="334"/>
      <c r="S86" s="335"/>
      <c r="T86" s="408">
        <f t="shared" si="71"/>
        <v>0</v>
      </c>
      <c r="U86" s="409" t="str">
        <f t="shared" si="72"/>
        <v/>
      </c>
      <c r="V86" s="335"/>
      <c r="W86" s="410">
        <f t="shared" si="73"/>
        <v>0</v>
      </c>
      <c r="X86" s="410">
        <f t="shared" si="74"/>
        <v>0</v>
      </c>
      <c r="Y86" s="410">
        <f t="shared" si="75"/>
        <v>0</v>
      </c>
      <c r="Z86" s="410">
        <f t="shared" si="76"/>
        <v>0</v>
      </c>
      <c r="AA86" s="411">
        <f t="shared" si="77"/>
        <v>0</v>
      </c>
      <c r="AB86" s="412">
        <f t="shared" si="78"/>
        <v>0</v>
      </c>
      <c r="AC86" s="332"/>
      <c r="AD86" s="333"/>
      <c r="AE86" s="334"/>
      <c r="AF86" s="335"/>
      <c r="AG86" s="408">
        <f t="shared" si="79"/>
        <v>0</v>
      </c>
      <c r="AH86" s="409" t="str">
        <f t="shared" si="80"/>
        <v/>
      </c>
      <c r="AI86" s="335"/>
      <c r="AJ86" s="410">
        <f t="shared" si="81"/>
        <v>0</v>
      </c>
      <c r="AK86" s="410">
        <f t="shared" si="82"/>
        <v>0</v>
      </c>
      <c r="AL86" s="410">
        <f t="shared" si="83"/>
        <v>0</v>
      </c>
      <c r="AM86" s="410">
        <f t="shared" si="84"/>
        <v>0</v>
      </c>
      <c r="AN86" s="411">
        <f t="shared" si="85"/>
        <v>0</v>
      </c>
      <c r="AO86" s="412">
        <f t="shared" si="86"/>
        <v>0</v>
      </c>
      <c r="AP86" s="337"/>
      <c r="AQ86" s="410">
        <f t="shared" si="87"/>
        <v>0</v>
      </c>
      <c r="AR86" s="411">
        <f t="shared" si="88"/>
        <v>0</v>
      </c>
      <c r="AS86" s="413">
        <f t="shared" si="89"/>
        <v>0</v>
      </c>
      <c r="AT86" s="337"/>
      <c r="AU86" s="410">
        <f t="shared" si="90"/>
        <v>0</v>
      </c>
      <c r="AV86" s="411">
        <f t="shared" si="91"/>
        <v>0</v>
      </c>
      <c r="AW86" s="410">
        <f t="shared" si="92"/>
        <v>0</v>
      </c>
      <c r="AX86" s="411">
        <f t="shared" si="93"/>
        <v>0</v>
      </c>
      <c r="AY86" s="412">
        <f t="shared" si="94"/>
        <v>0</v>
      </c>
      <c r="AZ86" s="988"/>
      <c r="BA86" s="989"/>
      <c r="BB86" s="989"/>
      <c r="BC86" s="989"/>
      <c r="BD86" s="989"/>
      <c r="BE86" s="990"/>
      <c r="BF86" s="991"/>
      <c r="BG86" s="992"/>
      <c r="BH86" s="337"/>
      <c r="BI86" s="338"/>
      <c r="BJ86" s="839"/>
      <c r="BK86" s="318"/>
      <c r="BL86" s="318"/>
      <c r="BM86" s="318"/>
      <c r="BN86" s="318"/>
      <c r="BO86" s="318"/>
      <c r="BP86" s="318"/>
      <c r="BQ86" s="318"/>
      <c r="BR86" s="318"/>
      <c r="BS86" s="318"/>
      <c r="BT86" s="839"/>
      <c r="BU86" s="318"/>
      <c r="BV86" s="318"/>
      <c r="BW86" s="318"/>
      <c r="BX86" s="318"/>
      <c r="BY86" s="318"/>
      <c r="BZ86" s="318"/>
      <c r="CA86" s="318"/>
      <c r="CB86" s="318"/>
      <c r="CC86" s="318"/>
      <c r="CD86" s="839"/>
      <c r="CE86" s="318"/>
      <c r="CF86" s="318"/>
      <c r="CG86" s="318"/>
      <c r="CH86" s="318"/>
      <c r="CI86" s="318"/>
      <c r="CJ86" s="318"/>
      <c r="CK86" s="318"/>
      <c r="CL86" s="318"/>
      <c r="CM86" s="318"/>
      <c r="CN86" s="318"/>
      <c r="CO86" s="318"/>
      <c r="CP86" s="318"/>
      <c r="CQ86" s="318"/>
      <c r="CR86" s="318"/>
      <c r="CS86" s="839"/>
      <c r="CT86" s="318"/>
      <c r="CU86" s="318"/>
      <c r="CV86" s="318"/>
      <c r="CW86" s="318"/>
      <c r="CX86" s="318"/>
      <c r="CY86" s="318"/>
      <c r="CZ86" s="318"/>
      <c r="DA86" s="318"/>
      <c r="DB86" s="318"/>
      <c r="DC86" s="318"/>
      <c r="DD86" s="318"/>
      <c r="DE86" s="318"/>
      <c r="DF86" s="318"/>
      <c r="DG86" s="318"/>
      <c r="DH86" s="839"/>
      <c r="DI86" s="318"/>
      <c r="DJ86" s="318"/>
      <c r="DK86" s="318"/>
      <c r="DL86" s="318"/>
      <c r="DM86" s="318"/>
      <c r="DN86" s="318"/>
      <c r="DO86" s="318"/>
      <c r="DP86" s="318"/>
      <c r="DQ86" s="318"/>
      <c r="DR86" s="318"/>
      <c r="DS86" s="318"/>
      <c r="DT86" s="318"/>
      <c r="DU86" s="318"/>
      <c r="DV86" s="318"/>
      <c r="DW86" s="839"/>
      <c r="DX86" s="318"/>
      <c r="DY86" s="318"/>
      <c r="DZ86" s="318"/>
      <c r="EA86" s="318"/>
      <c r="EB86" s="318"/>
      <c r="EC86" s="318"/>
      <c r="ED86" s="318"/>
      <c r="EE86" s="318"/>
      <c r="EF86" s="318"/>
      <c r="EG86" s="318"/>
      <c r="EH86" s="318"/>
      <c r="EI86" s="318"/>
      <c r="EJ86" s="318"/>
      <c r="EK86" s="318"/>
      <c r="EL86" s="318"/>
      <c r="EM86" s="318">
        <f ca="1">'DARF e Declaração de IR'!$AJ$15</f>
        <v>0</v>
      </c>
      <c r="EN86" s="318"/>
      <c r="EO86" s="318"/>
      <c r="EP86" s="318"/>
      <c r="EQ86" s="318"/>
      <c r="ER86" s="318"/>
      <c r="ES86" s="318"/>
      <c r="ET86" s="318"/>
      <c r="EU86" s="318"/>
      <c r="EV86" s="318"/>
      <c r="EW86" s="318"/>
      <c r="EX86" s="318"/>
      <c r="EY86" s="318"/>
      <c r="EZ86" s="318"/>
    </row>
    <row r="87" spans="2:156" ht="10.5" customHeight="1" x14ac:dyDescent="0.2">
      <c r="B87" s="393"/>
      <c r="C87" s="1049"/>
      <c r="D87" s="1048"/>
      <c r="E87" s="437"/>
      <c r="F87" s="922" t="s">
        <v>201</v>
      </c>
      <c r="G87" s="923"/>
      <c r="H87" s="923"/>
      <c r="I87" s="924"/>
      <c r="J87" s="903">
        <f>BI112</f>
        <v>0</v>
      </c>
      <c r="K87" s="903"/>
      <c r="L87" s="903"/>
      <c r="M87" s="904"/>
      <c r="N87" s="456"/>
      <c r="O87" s="455">
        <v>44262</v>
      </c>
      <c r="P87" s="332"/>
      <c r="Q87" s="333"/>
      <c r="R87" s="334"/>
      <c r="S87" s="335"/>
      <c r="T87" s="408">
        <f t="shared" si="71"/>
        <v>0</v>
      </c>
      <c r="U87" s="409" t="str">
        <f t="shared" si="72"/>
        <v/>
      </c>
      <c r="V87" s="335"/>
      <c r="W87" s="410">
        <f t="shared" si="73"/>
        <v>0</v>
      </c>
      <c r="X87" s="410">
        <f t="shared" si="74"/>
        <v>0</v>
      </c>
      <c r="Y87" s="410">
        <f t="shared" si="75"/>
        <v>0</v>
      </c>
      <c r="Z87" s="410">
        <f t="shared" si="76"/>
        <v>0</v>
      </c>
      <c r="AA87" s="411">
        <f t="shared" si="77"/>
        <v>0</v>
      </c>
      <c r="AB87" s="412">
        <f t="shared" si="78"/>
        <v>0</v>
      </c>
      <c r="AC87" s="332"/>
      <c r="AD87" s="333"/>
      <c r="AE87" s="334"/>
      <c r="AF87" s="335"/>
      <c r="AG87" s="408">
        <f t="shared" si="79"/>
        <v>0</v>
      </c>
      <c r="AH87" s="409" t="str">
        <f t="shared" si="80"/>
        <v/>
      </c>
      <c r="AI87" s="335"/>
      <c r="AJ87" s="410">
        <f t="shared" si="81"/>
        <v>0</v>
      </c>
      <c r="AK87" s="410">
        <f t="shared" si="82"/>
        <v>0</v>
      </c>
      <c r="AL87" s="410">
        <f t="shared" si="83"/>
        <v>0</v>
      </c>
      <c r="AM87" s="410">
        <f t="shared" si="84"/>
        <v>0</v>
      </c>
      <c r="AN87" s="411">
        <f t="shared" si="85"/>
        <v>0</v>
      </c>
      <c r="AO87" s="412">
        <f t="shared" si="86"/>
        <v>0</v>
      </c>
      <c r="AP87" s="337"/>
      <c r="AQ87" s="410">
        <f t="shared" si="87"/>
        <v>0</v>
      </c>
      <c r="AR87" s="411">
        <f t="shared" si="88"/>
        <v>0</v>
      </c>
      <c r="AS87" s="413">
        <f t="shared" si="89"/>
        <v>0</v>
      </c>
      <c r="AT87" s="337"/>
      <c r="AU87" s="410">
        <f t="shared" si="90"/>
        <v>0</v>
      </c>
      <c r="AV87" s="411">
        <f t="shared" si="91"/>
        <v>0</v>
      </c>
      <c r="AW87" s="410">
        <f t="shared" si="92"/>
        <v>0</v>
      </c>
      <c r="AX87" s="411">
        <f t="shared" si="93"/>
        <v>0</v>
      </c>
      <c r="AY87" s="412">
        <f t="shared" si="94"/>
        <v>0</v>
      </c>
      <c r="AZ87" s="988"/>
      <c r="BA87" s="989"/>
      <c r="BB87" s="989"/>
      <c r="BC87" s="989"/>
      <c r="BD87" s="989"/>
      <c r="BE87" s="990"/>
      <c r="BF87" s="991"/>
      <c r="BG87" s="992"/>
      <c r="BH87" s="337"/>
      <c r="BI87" s="338"/>
      <c r="BJ87" s="839"/>
      <c r="BK87" s="318"/>
      <c r="BL87" s="318"/>
      <c r="BM87" s="318"/>
      <c r="BN87" s="318"/>
      <c r="BO87" s="318"/>
      <c r="BP87" s="318"/>
      <c r="BQ87" s="318"/>
      <c r="BR87" s="318"/>
      <c r="BS87" s="318"/>
      <c r="BT87" s="839"/>
      <c r="BU87" s="318"/>
      <c r="BV87" s="318"/>
      <c r="BW87" s="318"/>
      <c r="BX87" s="318"/>
      <c r="BY87" s="318"/>
      <c r="BZ87" s="318"/>
      <c r="CA87" s="318"/>
      <c r="CB87" s="318"/>
      <c r="CC87" s="318"/>
      <c r="CD87" s="839"/>
      <c r="CE87" s="318"/>
      <c r="CF87" s="318"/>
      <c r="CG87" s="318"/>
      <c r="CH87" s="318"/>
      <c r="CI87" s="318"/>
      <c r="CJ87" s="318"/>
      <c r="CK87" s="318"/>
      <c r="CL87" s="318"/>
      <c r="CM87" s="318"/>
      <c r="CN87" s="318"/>
      <c r="CO87" s="318"/>
      <c r="CP87" s="318"/>
      <c r="CQ87" s="318"/>
      <c r="CR87" s="318"/>
      <c r="CS87" s="839"/>
      <c r="CT87" s="318"/>
      <c r="CU87" s="318"/>
      <c r="CV87" s="318"/>
      <c r="CW87" s="318"/>
      <c r="CX87" s="318"/>
      <c r="CY87" s="318"/>
      <c r="CZ87" s="318"/>
      <c r="DA87" s="318"/>
      <c r="DB87" s="318"/>
      <c r="DC87" s="318"/>
      <c r="DD87" s="318"/>
      <c r="DE87" s="318"/>
      <c r="DF87" s="318"/>
      <c r="DG87" s="318"/>
      <c r="DH87" s="839"/>
      <c r="DI87" s="318"/>
      <c r="DJ87" s="318"/>
      <c r="DK87" s="318"/>
      <c r="DL87" s="318"/>
      <c r="DM87" s="318"/>
      <c r="DN87" s="318"/>
      <c r="DO87" s="318"/>
      <c r="DP87" s="318"/>
      <c r="DQ87" s="318"/>
      <c r="DR87" s="318"/>
      <c r="DS87" s="318"/>
      <c r="DT87" s="318"/>
      <c r="DU87" s="318"/>
      <c r="DV87" s="318"/>
      <c r="DW87" s="839"/>
      <c r="DX87" s="318"/>
      <c r="DY87" s="318"/>
      <c r="DZ87" s="318"/>
      <c r="EA87" s="318"/>
      <c r="EB87" s="318"/>
      <c r="EC87" s="318"/>
      <c r="ED87" s="318"/>
      <c r="EE87" s="318"/>
      <c r="EF87" s="318"/>
      <c r="EG87" s="318"/>
      <c r="EH87" s="318"/>
      <c r="EI87" s="318"/>
      <c r="EJ87" s="318"/>
      <c r="EK87" s="318"/>
      <c r="EL87" s="318"/>
      <c r="EM87" s="318">
        <f ca="1">'DARF e Declaração de IR'!$AJ$15</f>
        <v>0</v>
      </c>
      <c r="EN87" s="318"/>
      <c r="EO87" s="318"/>
      <c r="EP87" s="318"/>
      <c r="EQ87" s="318"/>
      <c r="ER87" s="318"/>
      <c r="ES87" s="318"/>
      <c r="ET87" s="318"/>
      <c r="EU87" s="318"/>
      <c r="EV87" s="318"/>
      <c r="EW87" s="318"/>
      <c r="EX87" s="318"/>
      <c r="EY87" s="318"/>
      <c r="EZ87" s="318"/>
    </row>
    <row r="88" spans="2:156" ht="10.5" customHeight="1" x14ac:dyDescent="0.2">
      <c r="B88" s="393"/>
      <c r="C88" s="1049"/>
      <c r="D88" s="1048"/>
      <c r="E88" s="437"/>
      <c r="F88" s="847" t="s">
        <v>106</v>
      </c>
      <c r="G88" s="848"/>
      <c r="H88" s="848"/>
      <c r="I88" s="849"/>
      <c r="J88" s="899">
        <f>AS112</f>
        <v>0</v>
      </c>
      <c r="K88" s="899"/>
      <c r="L88" s="899"/>
      <c r="M88" s="900"/>
      <c r="N88" s="456"/>
      <c r="O88" s="455">
        <v>44263</v>
      </c>
      <c r="P88" s="332"/>
      <c r="Q88" s="333"/>
      <c r="R88" s="334"/>
      <c r="S88" s="335"/>
      <c r="T88" s="408">
        <f t="shared" si="71"/>
        <v>0</v>
      </c>
      <c r="U88" s="409" t="str">
        <f t="shared" si="72"/>
        <v/>
      </c>
      <c r="V88" s="335"/>
      <c r="W88" s="410">
        <f t="shared" si="73"/>
        <v>0</v>
      </c>
      <c r="X88" s="410">
        <f t="shared" si="74"/>
        <v>0</v>
      </c>
      <c r="Y88" s="410">
        <f t="shared" si="75"/>
        <v>0</v>
      </c>
      <c r="Z88" s="410">
        <f t="shared" si="76"/>
        <v>0</v>
      </c>
      <c r="AA88" s="411">
        <f t="shared" si="77"/>
        <v>0</v>
      </c>
      <c r="AB88" s="412">
        <f t="shared" si="78"/>
        <v>0</v>
      </c>
      <c r="AC88" s="332"/>
      <c r="AD88" s="333"/>
      <c r="AE88" s="334"/>
      <c r="AF88" s="335"/>
      <c r="AG88" s="408">
        <f t="shared" si="79"/>
        <v>0</v>
      </c>
      <c r="AH88" s="409" t="str">
        <f t="shared" si="80"/>
        <v/>
      </c>
      <c r="AI88" s="335"/>
      <c r="AJ88" s="410">
        <f t="shared" si="81"/>
        <v>0</v>
      </c>
      <c r="AK88" s="410">
        <f t="shared" si="82"/>
        <v>0</v>
      </c>
      <c r="AL88" s="410">
        <f t="shared" si="83"/>
        <v>0</v>
      </c>
      <c r="AM88" s="410">
        <f t="shared" si="84"/>
        <v>0</v>
      </c>
      <c r="AN88" s="411">
        <f t="shared" si="85"/>
        <v>0</v>
      </c>
      <c r="AO88" s="412">
        <f t="shared" si="86"/>
        <v>0</v>
      </c>
      <c r="AP88" s="337"/>
      <c r="AQ88" s="410">
        <f t="shared" si="87"/>
        <v>0</v>
      </c>
      <c r="AR88" s="411">
        <f t="shared" si="88"/>
        <v>0</v>
      </c>
      <c r="AS88" s="413">
        <f t="shared" si="89"/>
        <v>0</v>
      </c>
      <c r="AT88" s="337"/>
      <c r="AU88" s="410">
        <f t="shared" si="90"/>
        <v>0</v>
      </c>
      <c r="AV88" s="411">
        <f t="shared" si="91"/>
        <v>0</v>
      </c>
      <c r="AW88" s="410">
        <f t="shared" si="92"/>
        <v>0</v>
      </c>
      <c r="AX88" s="411">
        <f t="shared" si="93"/>
        <v>0</v>
      </c>
      <c r="AY88" s="412">
        <f t="shared" si="94"/>
        <v>0</v>
      </c>
      <c r="AZ88" s="988"/>
      <c r="BA88" s="989"/>
      <c r="BB88" s="989"/>
      <c r="BC88" s="989"/>
      <c r="BD88" s="989"/>
      <c r="BE88" s="990"/>
      <c r="BF88" s="991"/>
      <c r="BG88" s="992"/>
      <c r="BH88" s="337"/>
      <c r="BI88" s="338"/>
      <c r="BJ88" s="839"/>
      <c r="BK88" s="318"/>
      <c r="BL88" s="318"/>
      <c r="BM88" s="318"/>
      <c r="BN88" s="318"/>
      <c r="BO88" s="318"/>
      <c r="BP88" s="318"/>
      <c r="BQ88" s="318"/>
      <c r="BR88" s="318"/>
      <c r="BS88" s="318"/>
      <c r="BT88" s="839"/>
      <c r="BU88" s="318"/>
      <c r="BV88" s="318"/>
      <c r="BW88" s="318"/>
      <c r="BX88" s="318"/>
      <c r="BY88" s="318"/>
      <c r="BZ88" s="318"/>
      <c r="CA88" s="318"/>
      <c r="CB88" s="318"/>
      <c r="CC88" s="318"/>
      <c r="CD88" s="839"/>
      <c r="CE88" s="318"/>
      <c r="CF88" s="318"/>
      <c r="CG88" s="318"/>
      <c r="CH88" s="318"/>
      <c r="CI88" s="318"/>
      <c r="CJ88" s="318"/>
      <c r="CK88" s="318"/>
      <c r="CL88" s="318"/>
      <c r="CM88" s="318"/>
      <c r="CN88" s="318"/>
      <c r="CO88" s="318"/>
      <c r="CP88" s="318"/>
      <c r="CQ88" s="318"/>
      <c r="CR88" s="318"/>
      <c r="CS88" s="839"/>
      <c r="CT88" s="318"/>
      <c r="CU88" s="318"/>
      <c r="CV88" s="318"/>
      <c r="CW88" s="318"/>
      <c r="CX88" s="318"/>
      <c r="CY88" s="318"/>
      <c r="CZ88" s="318"/>
      <c r="DA88" s="318"/>
      <c r="DB88" s="318"/>
      <c r="DC88" s="318"/>
      <c r="DD88" s="318"/>
      <c r="DE88" s="318"/>
      <c r="DF88" s="318"/>
      <c r="DG88" s="318"/>
      <c r="DH88" s="839"/>
      <c r="DI88" s="318"/>
      <c r="DJ88" s="318"/>
      <c r="DK88" s="318"/>
      <c r="DL88" s="318"/>
      <c r="DM88" s="318"/>
      <c r="DN88" s="318"/>
      <c r="DO88" s="318"/>
      <c r="DP88" s="318"/>
      <c r="DQ88" s="318"/>
      <c r="DR88" s="318"/>
      <c r="DS88" s="318"/>
      <c r="DT88" s="318"/>
      <c r="DU88" s="318"/>
      <c r="DV88" s="318"/>
      <c r="DW88" s="839"/>
      <c r="DX88" s="318"/>
      <c r="DY88" s="318"/>
      <c r="DZ88" s="318"/>
      <c r="EA88" s="318"/>
      <c r="EB88" s="318"/>
      <c r="EC88" s="318"/>
      <c r="ED88" s="318"/>
      <c r="EE88" s="318"/>
      <c r="EF88" s="318"/>
      <c r="EG88" s="318"/>
      <c r="EH88" s="318"/>
      <c r="EI88" s="318"/>
      <c r="EJ88" s="318"/>
      <c r="EK88" s="318"/>
      <c r="EL88" s="318"/>
      <c r="EM88" s="318">
        <f ca="1">'DARF e Declaração de IR'!$AJ$15</f>
        <v>0</v>
      </c>
      <c r="EN88" s="318"/>
      <c r="EO88" s="318"/>
      <c r="EP88" s="318"/>
      <c r="EQ88" s="318"/>
      <c r="ER88" s="318"/>
      <c r="ES88" s="318"/>
      <c r="ET88" s="318"/>
      <c r="EU88" s="318"/>
      <c r="EV88" s="318"/>
      <c r="EW88" s="318"/>
      <c r="EX88" s="318"/>
      <c r="EY88" s="318"/>
      <c r="EZ88" s="318"/>
    </row>
    <row r="89" spans="2:156" ht="10.5" customHeight="1" x14ac:dyDescent="0.2">
      <c r="B89" s="393"/>
      <c r="C89" s="1049"/>
      <c r="D89" s="1048"/>
      <c r="E89" s="437"/>
      <c r="F89" s="847" t="s">
        <v>98</v>
      </c>
      <c r="G89" s="848"/>
      <c r="H89" s="848"/>
      <c r="I89" s="849"/>
      <c r="J89" s="901">
        <f>AW112</f>
        <v>0</v>
      </c>
      <c r="K89" s="901"/>
      <c r="L89" s="901"/>
      <c r="M89" s="902"/>
      <c r="N89" s="456"/>
      <c r="O89" s="455">
        <v>44264</v>
      </c>
      <c r="P89" s="332"/>
      <c r="Q89" s="333"/>
      <c r="R89" s="334"/>
      <c r="S89" s="335"/>
      <c r="T89" s="408">
        <f t="shared" si="71"/>
        <v>0</v>
      </c>
      <c r="U89" s="409" t="str">
        <f t="shared" si="72"/>
        <v/>
      </c>
      <c r="V89" s="335"/>
      <c r="W89" s="410">
        <f t="shared" si="73"/>
        <v>0</v>
      </c>
      <c r="X89" s="410">
        <f t="shared" si="74"/>
        <v>0</v>
      </c>
      <c r="Y89" s="410">
        <f t="shared" si="75"/>
        <v>0</v>
      </c>
      <c r="Z89" s="410">
        <f t="shared" si="76"/>
        <v>0</v>
      </c>
      <c r="AA89" s="411">
        <f t="shared" si="77"/>
        <v>0</v>
      </c>
      <c r="AB89" s="412">
        <f t="shared" si="78"/>
        <v>0</v>
      </c>
      <c r="AC89" s="332"/>
      <c r="AD89" s="333"/>
      <c r="AE89" s="334"/>
      <c r="AF89" s="335"/>
      <c r="AG89" s="408">
        <f t="shared" si="79"/>
        <v>0</v>
      </c>
      <c r="AH89" s="409" t="str">
        <f t="shared" si="80"/>
        <v/>
      </c>
      <c r="AI89" s="335"/>
      <c r="AJ89" s="410">
        <f t="shared" si="81"/>
        <v>0</v>
      </c>
      <c r="AK89" s="410">
        <f t="shared" si="82"/>
        <v>0</v>
      </c>
      <c r="AL89" s="410">
        <f t="shared" si="83"/>
        <v>0</v>
      </c>
      <c r="AM89" s="410">
        <f t="shared" si="84"/>
        <v>0</v>
      </c>
      <c r="AN89" s="411">
        <f t="shared" si="85"/>
        <v>0</v>
      </c>
      <c r="AO89" s="412">
        <f t="shared" si="86"/>
        <v>0</v>
      </c>
      <c r="AP89" s="337"/>
      <c r="AQ89" s="410">
        <f t="shared" si="87"/>
        <v>0</v>
      </c>
      <c r="AR89" s="411">
        <f t="shared" si="88"/>
        <v>0</v>
      </c>
      <c r="AS89" s="413">
        <f t="shared" si="89"/>
        <v>0</v>
      </c>
      <c r="AT89" s="337"/>
      <c r="AU89" s="410">
        <f t="shared" si="90"/>
        <v>0</v>
      </c>
      <c r="AV89" s="411">
        <f t="shared" si="91"/>
        <v>0</v>
      </c>
      <c r="AW89" s="410">
        <f t="shared" si="92"/>
        <v>0</v>
      </c>
      <c r="AX89" s="411">
        <f t="shared" si="93"/>
        <v>0</v>
      </c>
      <c r="AY89" s="412">
        <f t="shared" si="94"/>
        <v>0</v>
      </c>
      <c r="AZ89" s="988"/>
      <c r="BA89" s="989"/>
      <c r="BB89" s="989"/>
      <c r="BC89" s="989"/>
      <c r="BD89" s="989"/>
      <c r="BE89" s="990"/>
      <c r="BF89" s="991"/>
      <c r="BG89" s="992"/>
      <c r="BH89" s="337"/>
      <c r="BI89" s="338"/>
      <c r="BJ89" s="839"/>
      <c r="BK89" s="318"/>
      <c r="BL89" s="318"/>
      <c r="BM89" s="318"/>
      <c r="BN89" s="318"/>
      <c r="BO89" s="318"/>
      <c r="BP89" s="318"/>
      <c r="BQ89" s="318"/>
      <c r="BR89" s="318"/>
      <c r="BS89" s="318"/>
      <c r="BT89" s="839"/>
      <c r="BU89" s="318"/>
      <c r="BV89" s="318"/>
      <c r="BW89" s="318"/>
      <c r="BX89" s="318"/>
      <c r="BY89" s="318"/>
      <c r="BZ89" s="318"/>
      <c r="CA89" s="318"/>
      <c r="CB89" s="318"/>
      <c r="CC89" s="318"/>
      <c r="CD89" s="839"/>
      <c r="CE89" s="318"/>
      <c r="CF89" s="318"/>
      <c r="CG89" s="318"/>
      <c r="CH89" s="318"/>
      <c r="CI89" s="318"/>
      <c r="CJ89" s="318"/>
      <c r="CK89" s="318"/>
      <c r="CL89" s="318"/>
      <c r="CM89" s="318"/>
      <c r="CN89" s="318"/>
      <c r="CO89" s="318"/>
      <c r="CP89" s="318"/>
      <c r="CQ89" s="318"/>
      <c r="CR89" s="318"/>
      <c r="CS89" s="839"/>
      <c r="CT89" s="318"/>
      <c r="CU89" s="318"/>
      <c r="CV89" s="318"/>
      <c r="CW89" s="318"/>
      <c r="CX89" s="318"/>
      <c r="CY89" s="318"/>
      <c r="CZ89" s="318"/>
      <c r="DA89" s="318"/>
      <c r="DB89" s="318"/>
      <c r="DC89" s="318"/>
      <c r="DD89" s="318"/>
      <c r="DE89" s="318"/>
      <c r="DF89" s="318"/>
      <c r="DG89" s="318"/>
      <c r="DH89" s="839"/>
      <c r="DI89" s="318"/>
      <c r="DJ89" s="318"/>
      <c r="DK89" s="318"/>
      <c r="DL89" s="318"/>
      <c r="DM89" s="318"/>
      <c r="DN89" s="318"/>
      <c r="DO89" s="318"/>
      <c r="DP89" s="318"/>
      <c r="DQ89" s="318"/>
      <c r="DR89" s="318"/>
      <c r="DS89" s="318"/>
      <c r="DT89" s="318"/>
      <c r="DU89" s="318"/>
      <c r="DV89" s="318"/>
      <c r="DW89" s="839"/>
      <c r="DX89" s="318"/>
      <c r="DY89" s="318"/>
      <c r="DZ89" s="318"/>
      <c r="EA89" s="318"/>
      <c r="EB89" s="318"/>
      <c r="EC89" s="318"/>
      <c r="ED89" s="318"/>
      <c r="EE89" s="318"/>
      <c r="EF89" s="318"/>
      <c r="EG89" s="318"/>
      <c r="EH89" s="318"/>
      <c r="EI89" s="318"/>
      <c r="EJ89" s="318"/>
      <c r="EK89" s="318"/>
      <c r="EL89" s="318"/>
      <c r="EM89" s="318">
        <f ca="1">'DARF e Declaração de IR'!$AJ$15</f>
        <v>0</v>
      </c>
      <c r="EN89" s="318"/>
      <c r="EO89" s="318"/>
      <c r="EP89" s="318"/>
      <c r="EQ89" s="318"/>
      <c r="ER89" s="318"/>
      <c r="ES89" s="318"/>
      <c r="ET89" s="318"/>
      <c r="EU89" s="318"/>
      <c r="EV89" s="318"/>
      <c r="EW89" s="318"/>
      <c r="EX89" s="318"/>
      <c r="EY89" s="318"/>
      <c r="EZ89" s="318"/>
    </row>
    <row r="90" spans="2:156" ht="10.5" customHeight="1" x14ac:dyDescent="0.2">
      <c r="B90" s="393"/>
      <c r="C90" s="1049"/>
      <c r="D90" s="1048"/>
      <c r="E90" s="437"/>
      <c r="F90" s="847" t="s">
        <v>107</v>
      </c>
      <c r="G90" s="848"/>
      <c r="H90" s="848"/>
      <c r="I90" s="849"/>
      <c r="J90" s="901">
        <f>IF(J94=0,J89,0)</f>
        <v>0</v>
      </c>
      <c r="K90" s="901"/>
      <c r="L90" s="901"/>
      <c r="M90" s="902"/>
      <c r="N90" s="456"/>
      <c r="O90" s="455">
        <v>44265</v>
      </c>
      <c r="P90" s="332"/>
      <c r="Q90" s="333"/>
      <c r="R90" s="334"/>
      <c r="S90" s="335"/>
      <c r="T90" s="408">
        <f t="shared" si="71"/>
        <v>0</v>
      </c>
      <c r="U90" s="409" t="str">
        <f t="shared" si="72"/>
        <v/>
      </c>
      <c r="V90" s="335"/>
      <c r="W90" s="410">
        <f t="shared" si="73"/>
        <v>0</v>
      </c>
      <c r="X90" s="410">
        <f t="shared" si="74"/>
        <v>0</v>
      </c>
      <c r="Y90" s="410">
        <f t="shared" si="75"/>
        <v>0</v>
      </c>
      <c r="Z90" s="410">
        <f t="shared" si="76"/>
        <v>0</v>
      </c>
      <c r="AA90" s="411">
        <f t="shared" si="77"/>
        <v>0</v>
      </c>
      <c r="AB90" s="412">
        <f t="shared" si="78"/>
        <v>0</v>
      </c>
      <c r="AC90" s="332"/>
      <c r="AD90" s="333"/>
      <c r="AE90" s="334"/>
      <c r="AF90" s="335"/>
      <c r="AG90" s="408">
        <f t="shared" si="79"/>
        <v>0</v>
      </c>
      <c r="AH90" s="409" t="str">
        <f t="shared" si="80"/>
        <v/>
      </c>
      <c r="AI90" s="335"/>
      <c r="AJ90" s="410">
        <f t="shared" si="81"/>
        <v>0</v>
      </c>
      <c r="AK90" s="410">
        <f t="shared" si="82"/>
        <v>0</v>
      </c>
      <c r="AL90" s="410">
        <f t="shared" si="83"/>
        <v>0</v>
      </c>
      <c r="AM90" s="410">
        <f t="shared" si="84"/>
        <v>0</v>
      </c>
      <c r="AN90" s="411">
        <f t="shared" si="85"/>
        <v>0</v>
      </c>
      <c r="AO90" s="412">
        <f t="shared" si="86"/>
        <v>0</v>
      </c>
      <c r="AP90" s="337"/>
      <c r="AQ90" s="410">
        <f t="shared" si="87"/>
        <v>0</v>
      </c>
      <c r="AR90" s="411">
        <f t="shared" si="88"/>
        <v>0</v>
      </c>
      <c r="AS90" s="413">
        <f t="shared" si="89"/>
        <v>0</v>
      </c>
      <c r="AT90" s="337"/>
      <c r="AU90" s="410">
        <f t="shared" si="90"/>
        <v>0</v>
      </c>
      <c r="AV90" s="411">
        <f t="shared" si="91"/>
        <v>0</v>
      </c>
      <c r="AW90" s="410">
        <f t="shared" si="92"/>
        <v>0</v>
      </c>
      <c r="AX90" s="411">
        <f t="shared" si="93"/>
        <v>0</v>
      </c>
      <c r="AY90" s="412">
        <f t="shared" si="94"/>
        <v>0</v>
      </c>
      <c r="AZ90" s="988"/>
      <c r="BA90" s="989"/>
      <c r="BB90" s="989"/>
      <c r="BC90" s="989"/>
      <c r="BD90" s="989"/>
      <c r="BE90" s="990"/>
      <c r="BF90" s="991"/>
      <c r="BG90" s="992"/>
      <c r="BH90" s="337"/>
      <c r="BI90" s="338"/>
      <c r="BJ90" s="839"/>
      <c r="BK90" s="318"/>
      <c r="BL90" s="318"/>
      <c r="BM90" s="318"/>
      <c r="BN90" s="318"/>
      <c r="BO90" s="318"/>
      <c r="BP90" s="318"/>
      <c r="BQ90" s="318"/>
      <c r="BR90" s="318"/>
      <c r="BS90" s="318"/>
      <c r="BT90" s="839"/>
      <c r="BU90" s="318"/>
      <c r="BV90" s="318"/>
      <c r="BW90" s="318"/>
      <c r="BX90" s="318"/>
      <c r="BY90" s="318"/>
      <c r="BZ90" s="318"/>
      <c r="CA90" s="318"/>
      <c r="CB90" s="318"/>
      <c r="CC90" s="318"/>
      <c r="CD90" s="839"/>
      <c r="CE90" s="318"/>
      <c r="CF90" s="318"/>
      <c r="CG90" s="318"/>
      <c r="CH90" s="318"/>
      <c r="CI90" s="318"/>
      <c r="CJ90" s="318"/>
      <c r="CK90" s="318"/>
      <c r="CL90" s="318"/>
      <c r="CM90" s="318"/>
      <c r="CN90" s="318"/>
      <c r="CO90" s="318"/>
      <c r="CP90" s="318"/>
      <c r="CQ90" s="318"/>
      <c r="CR90" s="318"/>
      <c r="CS90" s="839"/>
      <c r="CT90" s="318"/>
      <c r="CU90" s="318"/>
      <c r="CV90" s="318"/>
      <c r="CW90" s="318"/>
      <c r="CX90" s="318"/>
      <c r="CY90" s="318"/>
      <c r="CZ90" s="318"/>
      <c r="DA90" s="318"/>
      <c r="DB90" s="318"/>
      <c r="DC90" s="318"/>
      <c r="DD90" s="318"/>
      <c r="DE90" s="318"/>
      <c r="DF90" s="318"/>
      <c r="DG90" s="318"/>
      <c r="DH90" s="839"/>
      <c r="DI90" s="318"/>
      <c r="DJ90" s="318"/>
      <c r="DK90" s="318"/>
      <c r="DL90" s="318"/>
      <c r="DM90" s="318"/>
      <c r="DN90" s="318"/>
      <c r="DO90" s="318"/>
      <c r="DP90" s="318"/>
      <c r="DQ90" s="318"/>
      <c r="DR90" s="318"/>
      <c r="DS90" s="318"/>
      <c r="DT90" s="318"/>
      <c r="DU90" s="318"/>
      <c r="DV90" s="318"/>
      <c r="DW90" s="839"/>
      <c r="DX90" s="318"/>
      <c r="DY90" s="318"/>
      <c r="DZ90" s="318"/>
      <c r="EA90" s="318"/>
      <c r="EB90" s="318"/>
      <c r="EC90" s="318"/>
      <c r="ED90" s="318"/>
      <c r="EE90" s="318"/>
      <c r="EF90" s="318"/>
      <c r="EG90" s="318"/>
      <c r="EH90" s="318"/>
      <c r="EI90" s="318"/>
      <c r="EJ90" s="318"/>
      <c r="EK90" s="318"/>
      <c r="EL90" s="318"/>
      <c r="EM90" s="318">
        <f ca="1">'DARF e Declaração de IR'!$AJ$15</f>
        <v>0</v>
      </c>
      <c r="EN90" s="318"/>
      <c r="EO90" s="318"/>
      <c r="EP90" s="318"/>
      <c r="EQ90" s="318"/>
      <c r="ER90" s="318"/>
      <c r="ES90" s="318"/>
      <c r="ET90" s="318"/>
      <c r="EU90" s="318"/>
      <c r="EV90" s="318"/>
      <c r="EW90" s="318"/>
      <c r="EX90" s="318"/>
      <c r="EY90" s="318"/>
      <c r="EZ90" s="318"/>
    </row>
    <row r="91" spans="2:156" ht="10.5" customHeight="1" x14ac:dyDescent="0.2">
      <c r="B91" s="393"/>
      <c r="C91" s="1049"/>
      <c r="D91" s="1048"/>
      <c r="E91" s="437"/>
      <c r="F91" s="847" t="s">
        <v>210</v>
      </c>
      <c r="G91" s="848"/>
      <c r="H91" s="848"/>
      <c r="I91" s="849"/>
      <c r="J91" s="901">
        <f>'DARF e Declaração de IR'!K15</f>
        <v>0</v>
      </c>
      <c r="K91" s="901"/>
      <c r="L91" s="901"/>
      <c r="M91" s="902"/>
      <c r="N91" s="456"/>
      <c r="O91" s="455">
        <v>44266</v>
      </c>
      <c r="P91" s="332"/>
      <c r="Q91" s="333"/>
      <c r="R91" s="334"/>
      <c r="S91" s="335"/>
      <c r="T91" s="408">
        <f t="shared" si="71"/>
        <v>0</v>
      </c>
      <c r="U91" s="409" t="str">
        <f t="shared" si="72"/>
        <v/>
      </c>
      <c r="V91" s="335"/>
      <c r="W91" s="410">
        <f t="shared" si="73"/>
        <v>0</v>
      </c>
      <c r="X91" s="410">
        <f t="shared" si="74"/>
        <v>0</v>
      </c>
      <c r="Y91" s="410">
        <f t="shared" si="75"/>
        <v>0</v>
      </c>
      <c r="Z91" s="410">
        <f t="shared" si="76"/>
        <v>0</v>
      </c>
      <c r="AA91" s="411">
        <f t="shared" si="77"/>
        <v>0</v>
      </c>
      <c r="AB91" s="412">
        <f t="shared" si="78"/>
        <v>0</v>
      </c>
      <c r="AC91" s="332"/>
      <c r="AD91" s="333"/>
      <c r="AE91" s="334"/>
      <c r="AF91" s="335"/>
      <c r="AG91" s="408">
        <f t="shared" si="79"/>
        <v>0</v>
      </c>
      <c r="AH91" s="409" t="str">
        <f t="shared" si="80"/>
        <v/>
      </c>
      <c r="AI91" s="335"/>
      <c r="AJ91" s="410">
        <f t="shared" si="81"/>
        <v>0</v>
      </c>
      <c r="AK91" s="410">
        <f t="shared" si="82"/>
        <v>0</v>
      </c>
      <c r="AL91" s="410">
        <f t="shared" si="83"/>
        <v>0</v>
      </c>
      <c r="AM91" s="410">
        <f t="shared" si="84"/>
        <v>0</v>
      </c>
      <c r="AN91" s="411">
        <f t="shared" si="85"/>
        <v>0</v>
      </c>
      <c r="AO91" s="412">
        <f t="shared" si="86"/>
        <v>0</v>
      </c>
      <c r="AP91" s="337"/>
      <c r="AQ91" s="410">
        <f t="shared" si="87"/>
        <v>0</v>
      </c>
      <c r="AR91" s="411">
        <f t="shared" si="88"/>
        <v>0</v>
      </c>
      <c r="AS91" s="413">
        <f t="shared" si="89"/>
        <v>0</v>
      </c>
      <c r="AT91" s="337"/>
      <c r="AU91" s="410">
        <f t="shared" si="90"/>
        <v>0</v>
      </c>
      <c r="AV91" s="411">
        <f t="shared" si="91"/>
        <v>0</v>
      </c>
      <c r="AW91" s="410">
        <f t="shared" si="92"/>
        <v>0</v>
      </c>
      <c r="AX91" s="411">
        <f t="shared" si="93"/>
        <v>0</v>
      </c>
      <c r="AY91" s="412">
        <f t="shared" si="94"/>
        <v>0</v>
      </c>
      <c r="AZ91" s="988"/>
      <c r="BA91" s="989"/>
      <c r="BB91" s="989"/>
      <c r="BC91" s="989"/>
      <c r="BD91" s="989"/>
      <c r="BE91" s="990"/>
      <c r="BF91" s="991"/>
      <c r="BG91" s="992"/>
      <c r="BH91" s="337"/>
      <c r="BI91" s="338"/>
      <c r="BJ91" s="839"/>
      <c r="BK91" s="318"/>
      <c r="BL91" s="318"/>
      <c r="BM91" s="318"/>
      <c r="BN91" s="318"/>
      <c r="BO91" s="318"/>
      <c r="BP91" s="318"/>
      <c r="BQ91" s="318"/>
      <c r="BR91" s="318"/>
      <c r="BS91" s="318"/>
      <c r="BT91" s="839"/>
      <c r="BU91" s="318"/>
      <c r="BV91" s="318"/>
      <c r="BW91" s="318"/>
      <c r="BX91" s="318"/>
      <c r="BY91" s="318"/>
      <c r="BZ91" s="318"/>
      <c r="CA91" s="318"/>
      <c r="CB91" s="318"/>
      <c r="CC91" s="318"/>
      <c r="CD91" s="839"/>
      <c r="CE91" s="318"/>
      <c r="CF91" s="318"/>
      <c r="CG91" s="318"/>
      <c r="CH91" s="318"/>
      <c r="CI91" s="318"/>
      <c r="CJ91" s="318"/>
      <c r="CK91" s="318"/>
      <c r="CL91" s="318"/>
      <c r="CM91" s="318"/>
      <c r="CN91" s="318"/>
      <c r="CO91" s="318"/>
      <c r="CP91" s="318"/>
      <c r="CQ91" s="318"/>
      <c r="CR91" s="318"/>
      <c r="CS91" s="839"/>
      <c r="CT91" s="318"/>
      <c r="CU91" s="318"/>
      <c r="CV91" s="318"/>
      <c r="CW91" s="318"/>
      <c r="CX91" s="318"/>
      <c r="CY91" s="318"/>
      <c r="CZ91" s="318"/>
      <c r="DA91" s="318"/>
      <c r="DB91" s="318"/>
      <c r="DC91" s="318"/>
      <c r="DD91" s="318"/>
      <c r="DE91" s="318"/>
      <c r="DF91" s="318"/>
      <c r="DG91" s="318"/>
      <c r="DH91" s="839"/>
      <c r="DI91" s="318"/>
      <c r="DJ91" s="318"/>
      <c r="DK91" s="318"/>
      <c r="DL91" s="318"/>
      <c r="DM91" s="318"/>
      <c r="DN91" s="318"/>
      <c r="DO91" s="318"/>
      <c r="DP91" s="318"/>
      <c r="DQ91" s="318"/>
      <c r="DR91" s="318"/>
      <c r="DS91" s="318"/>
      <c r="DT91" s="318"/>
      <c r="DU91" s="318"/>
      <c r="DV91" s="318"/>
      <c r="DW91" s="839"/>
      <c r="DX91" s="318"/>
      <c r="DY91" s="318"/>
      <c r="DZ91" s="318"/>
      <c r="EA91" s="318"/>
      <c r="EB91" s="318"/>
      <c r="EC91" s="318"/>
      <c r="ED91" s="318"/>
      <c r="EE91" s="318"/>
      <c r="EF91" s="318"/>
      <c r="EG91" s="318"/>
      <c r="EH91" s="318"/>
      <c r="EI91" s="318"/>
      <c r="EJ91" s="318"/>
      <c r="EK91" s="318"/>
      <c r="EL91" s="318"/>
      <c r="EM91" s="318">
        <f ca="1">'DARF e Declaração de IR'!$AJ$15</f>
        <v>0</v>
      </c>
      <c r="EN91" s="318"/>
      <c r="EO91" s="318"/>
      <c r="EP91" s="318"/>
      <c r="EQ91" s="318"/>
      <c r="ER91" s="318"/>
      <c r="ES91" s="318"/>
      <c r="ET91" s="318"/>
      <c r="EU91" s="318"/>
      <c r="EV91" s="318"/>
      <c r="EW91" s="318"/>
      <c r="EX91" s="318"/>
      <c r="EY91" s="318"/>
      <c r="EZ91" s="318"/>
    </row>
    <row r="92" spans="2:156" ht="10.5" customHeight="1" x14ac:dyDescent="0.2">
      <c r="B92" s="393"/>
      <c r="C92" s="1049"/>
      <c r="D92" s="1048"/>
      <c r="E92" s="437"/>
      <c r="F92" s="847" t="s">
        <v>109</v>
      </c>
      <c r="G92" s="848"/>
      <c r="H92" s="848"/>
      <c r="I92" s="849"/>
      <c r="J92" s="901">
        <f>AS112*$J$37+AW112</f>
        <v>0</v>
      </c>
      <c r="K92" s="901"/>
      <c r="L92" s="901"/>
      <c r="M92" s="902"/>
      <c r="N92" s="456"/>
      <c r="O92" s="455">
        <v>44267</v>
      </c>
      <c r="P92" s="332"/>
      <c r="Q92" s="333"/>
      <c r="R92" s="334"/>
      <c r="S92" s="335"/>
      <c r="T92" s="408">
        <f t="shared" si="71"/>
        <v>0</v>
      </c>
      <c r="U92" s="409" t="str">
        <f t="shared" si="72"/>
        <v/>
      </c>
      <c r="V92" s="335"/>
      <c r="W92" s="410">
        <f t="shared" si="73"/>
        <v>0</v>
      </c>
      <c r="X92" s="410">
        <f t="shared" si="74"/>
        <v>0</v>
      </c>
      <c r="Y92" s="410">
        <f t="shared" si="75"/>
        <v>0</v>
      </c>
      <c r="Z92" s="410">
        <f t="shared" si="76"/>
        <v>0</v>
      </c>
      <c r="AA92" s="411">
        <f t="shared" si="77"/>
        <v>0</v>
      </c>
      <c r="AB92" s="412">
        <f t="shared" si="78"/>
        <v>0</v>
      </c>
      <c r="AC92" s="332"/>
      <c r="AD92" s="333"/>
      <c r="AE92" s="334"/>
      <c r="AF92" s="335"/>
      <c r="AG92" s="408">
        <f t="shared" si="79"/>
        <v>0</v>
      </c>
      <c r="AH92" s="409" t="str">
        <f t="shared" si="80"/>
        <v/>
      </c>
      <c r="AI92" s="335"/>
      <c r="AJ92" s="410">
        <f t="shared" si="81"/>
        <v>0</v>
      </c>
      <c r="AK92" s="410">
        <f t="shared" si="82"/>
        <v>0</v>
      </c>
      <c r="AL92" s="410">
        <f t="shared" si="83"/>
        <v>0</v>
      </c>
      <c r="AM92" s="410">
        <f t="shared" si="84"/>
        <v>0</v>
      </c>
      <c r="AN92" s="411">
        <f t="shared" si="85"/>
        <v>0</v>
      </c>
      <c r="AO92" s="412">
        <f t="shared" si="86"/>
        <v>0</v>
      </c>
      <c r="AP92" s="337"/>
      <c r="AQ92" s="410">
        <f t="shared" si="87"/>
        <v>0</v>
      </c>
      <c r="AR92" s="411">
        <f>P92+AC92+AP92</f>
        <v>0</v>
      </c>
      <c r="AS92" s="413">
        <f t="shared" si="89"/>
        <v>0</v>
      </c>
      <c r="AT92" s="337"/>
      <c r="AU92" s="410">
        <f t="shared" si="90"/>
        <v>0</v>
      </c>
      <c r="AV92" s="411">
        <f t="shared" si="91"/>
        <v>0</v>
      </c>
      <c r="AW92" s="410">
        <f t="shared" si="92"/>
        <v>0</v>
      </c>
      <c r="AX92" s="411">
        <f t="shared" si="93"/>
        <v>0</v>
      </c>
      <c r="AY92" s="412">
        <f t="shared" si="94"/>
        <v>0</v>
      </c>
      <c r="AZ92" s="988"/>
      <c r="BA92" s="989"/>
      <c r="BB92" s="989"/>
      <c r="BC92" s="989"/>
      <c r="BD92" s="989"/>
      <c r="BE92" s="990"/>
      <c r="BF92" s="991"/>
      <c r="BG92" s="992"/>
      <c r="BH92" s="337"/>
      <c r="BI92" s="338"/>
      <c r="BJ92" s="839"/>
      <c r="BK92" s="318"/>
      <c r="BL92" s="318"/>
      <c r="BM92" s="318"/>
      <c r="BN92" s="318"/>
      <c r="BO92" s="318"/>
      <c r="BP92" s="318"/>
      <c r="BQ92" s="318"/>
      <c r="BR92" s="318"/>
      <c r="BS92" s="318"/>
      <c r="BT92" s="839"/>
      <c r="BU92" s="318"/>
      <c r="BV92" s="318"/>
      <c r="BW92" s="318"/>
      <c r="BX92" s="318"/>
      <c r="BY92" s="318"/>
      <c r="BZ92" s="318"/>
      <c r="CA92" s="318"/>
      <c r="CB92" s="318"/>
      <c r="CC92" s="318"/>
      <c r="CD92" s="839"/>
      <c r="CE92" s="318"/>
      <c r="CF92" s="318"/>
      <c r="CG92" s="318"/>
      <c r="CH92" s="318"/>
      <c r="CI92" s="318"/>
      <c r="CJ92" s="318"/>
      <c r="CK92" s="318"/>
      <c r="CL92" s="318"/>
      <c r="CM92" s="318"/>
      <c r="CN92" s="318"/>
      <c r="CO92" s="318"/>
      <c r="CP92" s="318"/>
      <c r="CQ92" s="318"/>
      <c r="CR92" s="318"/>
      <c r="CS92" s="839"/>
      <c r="CT92" s="318"/>
      <c r="CU92" s="318"/>
      <c r="CV92" s="318"/>
      <c r="CW92" s="318"/>
      <c r="CX92" s="318"/>
      <c r="CY92" s="318"/>
      <c r="CZ92" s="318"/>
      <c r="DA92" s="318"/>
      <c r="DB92" s="318"/>
      <c r="DC92" s="318"/>
      <c r="DD92" s="318"/>
      <c r="DE92" s="318"/>
      <c r="DF92" s="318"/>
      <c r="DG92" s="318"/>
      <c r="DH92" s="839"/>
      <c r="DI92" s="318"/>
      <c r="DJ92" s="318"/>
      <c r="DK92" s="318"/>
      <c r="DL92" s="318"/>
      <c r="DM92" s="318"/>
      <c r="DN92" s="318"/>
      <c r="DO92" s="318"/>
      <c r="DP92" s="318"/>
      <c r="DQ92" s="318"/>
      <c r="DR92" s="318"/>
      <c r="DS92" s="318"/>
      <c r="DT92" s="318"/>
      <c r="DU92" s="318"/>
      <c r="DV92" s="318"/>
      <c r="DW92" s="839"/>
      <c r="DX92" s="318"/>
      <c r="DY92" s="318"/>
      <c r="DZ92" s="318"/>
      <c r="EA92" s="318"/>
      <c r="EB92" s="318"/>
      <c r="EC92" s="318"/>
      <c r="ED92" s="318"/>
      <c r="EE92" s="318"/>
      <c r="EF92" s="318"/>
      <c r="EG92" s="318"/>
      <c r="EH92" s="318"/>
      <c r="EI92" s="318"/>
      <c r="EJ92" s="318"/>
      <c r="EK92" s="318"/>
      <c r="EL92" s="318"/>
      <c r="EM92" s="318">
        <f ca="1">'DARF e Declaração de IR'!$AJ$15</f>
        <v>0</v>
      </c>
      <c r="EN92" s="318"/>
      <c r="EO92" s="318"/>
      <c r="EP92" s="318"/>
      <c r="EQ92" s="318"/>
      <c r="ER92" s="318"/>
      <c r="ES92" s="318"/>
      <c r="ET92" s="318"/>
      <c r="EU92" s="318"/>
      <c r="EV92" s="318"/>
      <c r="EW92" s="318"/>
      <c r="EX92" s="318"/>
      <c r="EY92" s="318"/>
      <c r="EZ92" s="318"/>
    </row>
    <row r="93" spans="2:156" ht="10.5" customHeight="1" x14ac:dyDescent="0.2">
      <c r="B93" s="393"/>
      <c r="C93" s="1049"/>
      <c r="D93" s="1048"/>
      <c r="E93" s="437"/>
      <c r="F93" s="847" t="s">
        <v>110</v>
      </c>
      <c r="G93" s="848"/>
      <c r="H93" s="848"/>
      <c r="I93" s="849"/>
      <c r="J93" s="901">
        <f>'DARF e Declaração de IR'!$Q$15</f>
        <v>0</v>
      </c>
      <c r="K93" s="901"/>
      <c r="L93" s="901"/>
      <c r="M93" s="902"/>
      <c r="N93" s="456"/>
      <c r="O93" s="455">
        <v>44268</v>
      </c>
      <c r="P93" s="332"/>
      <c r="Q93" s="333"/>
      <c r="R93" s="334"/>
      <c r="S93" s="335"/>
      <c r="T93" s="408">
        <f t="shared" si="71"/>
        <v>0</v>
      </c>
      <c r="U93" s="409" t="str">
        <f t="shared" si="72"/>
        <v/>
      </c>
      <c r="V93" s="335"/>
      <c r="W93" s="410">
        <f t="shared" si="73"/>
        <v>0</v>
      </c>
      <c r="X93" s="410">
        <f t="shared" si="74"/>
        <v>0</v>
      </c>
      <c r="Y93" s="410">
        <f t="shared" si="75"/>
        <v>0</v>
      </c>
      <c r="Z93" s="410">
        <f t="shared" si="76"/>
        <v>0</v>
      </c>
      <c r="AA93" s="411">
        <f t="shared" si="77"/>
        <v>0</v>
      </c>
      <c r="AB93" s="412">
        <f t="shared" si="78"/>
        <v>0</v>
      </c>
      <c r="AC93" s="332"/>
      <c r="AD93" s="333"/>
      <c r="AE93" s="334"/>
      <c r="AF93" s="335"/>
      <c r="AG93" s="408">
        <f t="shared" si="79"/>
        <v>0</v>
      </c>
      <c r="AH93" s="409" t="str">
        <f t="shared" si="80"/>
        <v/>
      </c>
      <c r="AI93" s="335"/>
      <c r="AJ93" s="410">
        <f t="shared" si="81"/>
        <v>0</v>
      </c>
      <c r="AK93" s="410">
        <f t="shared" si="82"/>
        <v>0</v>
      </c>
      <c r="AL93" s="410">
        <f t="shared" si="83"/>
        <v>0</v>
      </c>
      <c r="AM93" s="410">
        <f t="shared" si="84"/>
        <v>0</v>
      </c>
      <c r="AN93" s="411">
        <f t="shared" si="85"/>
        <v>0</v>
      </c>
      <c r="AO93" s="412">
        <f t="shared" si="86"/>
        <v>0</v>
      </c>
      <c r="AP93" s="337"/>
      <c r="AQ93" s="410">
        <f t="shared" si="87"/>
        <v>0</v>
      </c>
      <c r="AR93" s="411">
        <f t="shared" si="88"/>
        <v>0</v>
      </c>
      <c r="AS93" s="413">
        <f t="shared" si="89"/>
        <v>0</v>
      </c>
      <c r="AT93" s="337"/>
      <c r="AU93" s="410">
        <f t="shared" si="90"/>
        <v>0</v>
      </c>
      <c r="AV93" s="411">
        <f t="shared" si="91"/>
        <v>0</v>
      </c>
      <c r="AW93" s="410">
        <f t="shared" si="92"/>
        <v>0</v>
      </c>
      <c r="AX93" s="411">
        <f t="shared" si="93"/>
        <v>0</v>
      </c>
      <c r="AY93" s="412">
        <f t="shared" si="94"/>
        <v>0</v>
      </c>
      <c r="AZ93" s="988"/>
      <c r="BA93" s="989"/>
      <c r="BB93" s="989"/>
      <c r="BC93" s="989"/>
      <c r="BD93" s="989"/>
      <c r="BE93" s="990"/>
      <c r="BF93" s="991"/>
      <c r="BG93" s="992"/>
      <c r="BH93" s="337"/>
      <c r="BI93" s="338"/>
      <c r="BJ93" s="839"/>
      <c r="BK93" s="318"/>
      <c r="BL93" s="318"/>
      <c r="BM93" s="318"/>
      <c r="BN93" s="318"/>
      <c r="BO93" s="318"/>
      <c r="BP93" s="318"/>
      <c r="BQ93" s="318"/>
      <c r="BR93" s="318"/>
      <c r="BS93" s="318"/>
      <c r="BT93" s="839"/>
      <c r="BU93" s="318"/>
      <c r="BV93" s="318"/>
      <c r="BW93" s="318"/>
      <c r="BX93" s="318"/>
      <c r="BY93" s="318"/>
      <c r="BZ93" s="318"/>
      <c r="CA93" s="318"/>
      <c r="CB93" s="318"/>
      <c r="CC93" s="318"/>
      <c r="CD93" s="839"/>
      <c r="CE93" s="318"/>
      <c r="CF93" s="318"/>
      <c r="CG93" s="318"/>
      <c r="CH93" s="318"/>
      <c r="CI93" s="318"/>
      <c r="CJ93" s="318"/>
      <c r="CK93" s="318"/>
      <c r="CL93" s="318"/>
      <c r="CM93" s="318"/>
      <c r="CN93" s="318"/>
      <c r="CO93" s="318"/>
      <c r="CP93" s="318"/>
      <c r="CQ93" s="318"/>
      <c r="CR93" s="318"/>
      <c r="CS93" s="839"/>
      <c r="CT93" s="318"/>
      <c r="CU93" s="318"/>
      <c r="CV93" s="318"/>
      <c r="CW93" s="318"/>
      <c r="CX93" s="318"/>
      <c r="CY93" s="318"/>
      <c r="CZ93" s="318"/>
      <c r="DA93" s="318"/>
      <c r="DB93" s="318"/>
      <c r="DC93" s="318"/>
      <c r="DD93" s="318"/>
      <c r="DE93" s="318"/>
      <c r="DF93" s="318"/>
      <c r="DG93" s="318"/>
      <c r="DH93" s="839"/>
      <c r="DI93" s="318"/>
      <c r="DJ93" s="318"/>
      <c r="DK93" s="318"/>
      <c r="DL93" s="318"/>
      <c r="DM93" s="318"/>
      <c r="DN93" s="318"/>
      <c r="DO93" s="318"/>
      <c r="DP93" s="318"/>
      <c r="DQ93" s="318"/>
      <c r="DR93" s="318"/>
      <c r="DS93" s="318"/>
      <c r="DT93" s="318"/>
      <c r="DU93" s="318"/>
      <c r="DV93" s="318"/>
      <c r="DW93" s="839"/>
      <c r="DX93" s="318"/>
      <c r="DY93" s="318"/>
      <c r="DZ93" s="318"/>
      <c r="EA93" s="318"/>
      <c r="EB93" s="318"/>
      <c r="EC93" s="318"/>
      <c r="ED93" s="318"/>
      <c r="EE93" s="318"/>
      <c r="EF93" s="318"/>
      <c r="EG93" s="318"/>
      <c r="EH93" s="318"/>
      <c r="EI93" s="318"/>
      <c r="EJ93" s="318"/>
      <c r="EK93" s="318"/>
      <c r="EL93" s="318"/>
      <c r="EM93" s="318">
        <f ca="1">'DARF e Declaração de IR'!$AJ$15</f>
        <v>0</v>
      </c>
      <c r="EN93" s="318"/>
      <c r="EO93" s="318"/>
      <c r="EP93" s="318"/>
      <c r="EQ93" s="318"/>
      <c r="ER93" s="318"/>
      <c r="ES93" s="318"/>
      <c r="ET93" s="318"/>
      <c r="EU93" s="318"/>
      <c r="EV93" s="318"/>
      <c r="EW93" s="318"/>
      <c r="EX93" s="318"/>
      <c r="EY93" s="318"/>
      <c r="EZ93" s="318"/>
    </row>
    <row r="94" spans="2:156" ht="10.5" customHeight="1" thickBot="1" x14ac:dyDescent="0.25">
      <c r="B94" s="393"/>
      <c r="C94" s="1049"/>
      <c r="D94" s="1048"/>
      <c r="E94" s="437"/>
      <c r="F94" s="850" t="s">
        <v>111</v>
      </c>
      <c r="G94" s="851"/>
      <c r="H94" s="851"/>
      <c r="I94" s="852"/>
      <c r="J94" s="908">
        <f>'DARF e Declaração de IR'!$P$15</f>
        <v>0</v>
      </c>
      <c r="K94" s="908"/>
      <c r="L94" s="908"/>
      <c r="M94" s="909"/>
      <c r="N94" s="456"/>
      <c r="O94" s="455">
        <v>44269</v>
      </c>
      <c r="P94" s="332"/>
      <c r="Q94" s="333"/>
      <c r="R94" s="334"/>
      <c r="S94" s="335"/>
      <c r="T94" s="408">
        <f t="shared" si="71"/>
        <v>0</v>
      </c>
      <c r="U94" s="409" t="str">
        <f t="shared" si="72"/>
        <v/>
      </c>
      <c r="V94" s="335"/>
      <c r="W94" s="410">
        <f t="shared" si="73"/>
        <v>0</v>
      </c>
      <c r="X94" s="410">
        <f t="shared" si="74"/>
        <v>0</v>
      </c>
      <c r="Y94" s="410">
        <f t="shared" si="75"/>
        <v>0</v>
      </c>
      <c r="Z94" s="410">
        <f t="shared" si="76"/>
        <v>0</v>
      </c>
      <c r="AA94" s="411">
        <f t="shared" si="77"/>
        <v>0</v>
      </c>
      <c r="AB94" s="412">
        <f t="shared" si="78"/>
        <v>0</v>
      </c>
      <c r="AC94" s="332"/>
      <c r="AD94" s="333"/>
      <c r="AE94" s="334"/>
      <c r="AF94" s="335"/>
      <c r="AG94" s="408">
        <f t="shared" si="79"/>
        <v>0</v>
      </c>
      <c r="AH94" s="409" t="str">
        <f t="shared" si="80"/>
        <v/>
      </c>
      <c r="AI94" s="335"/>
      <c r="AJ94" s="410">
        <f t="shared" si="81"/>
        <v>0</v>
      </c>
      <c r="AK94" s="410">
        <f t="shared" si="82"/>
        <v>0</v>
      </c>
      <c r="AL94" s="410">
        <f t="shared" si="83"/>
        <v>0</v>
      </c>
      <c r="AM94" s="410">
        <f t="shared" si="84"/>
        <v>0</v>
      </c>
      <c r="AN94" s="411">
        <f t="shared" si="85"/>
        <v>0</v>
      </c>
      <c r="AO94" s="412">
        <f t="shared" si="86"/>
        <v>0</v>
      </c>
      <c r="AP94" s="337"/>
      <c r="AQ94" s="410">
        <f t="shared" si="87"/>
        <v>0</v>
      </c>
      <c r="AR94" s="411">
        <f t="shared" si="88"/>
        <v>0</v>
      </c>
      <c r="AS94" s="413">
        <f t="shared" si="89"/>
        <v>0</v>
      </c>
      <c r="AT94" s="337"/>
      <c r="AU94" s="410">
        <f t="shared" si="90"/>
        <v>0</v>
      </c>
      <c r="AV94" s="411">
        <f t="shared" si="91"/>
        <v>0</v>
      </c>
      <c r="AW94" s="410">
        <f t="shared" si="92"/>
        <v>0</v>
      </c>
      <c r="AX94" s="411">
        <f t="shared" si="93"/>
        <v>0</v>
      </c>
      <c r="AY94" s="412">
        <f t="shared" si="94"/>
        <v>0</v>
      </c>
      <c r="AZ94" s="988"/>
      <c r="BA94" s="989"/>
      <c r="BB94" s="989"/>
      <c r="BC94" s="989"/>
      <c r="BD94" s="989"/>
      <c r="BE94" s="990"/>
      <c r="BF94" s="991"/>
      <c r="BG94" s="992"/>
      <c r="BH94" s="337"/>
      <c r="BI94" s="338"/>
      <c r="BJ94" s="839"/>
      <c r="BK94" s="318"/>
      <c r="BL94" s="318"/>
      <c r="BM94" s="318"/>
      <c r="BN94" s="318"/>
      <c r="BO94" s="318"/>
      <c r="BP94" s="318"/>
      <c r="BQ94" s="318"/>
      <c r="BR94" s="318"/>
      <c r="BS94" s="318"/>
      <c r="BT94" s="839"/>
      <c r="BU94" s="318"/>
      <c r="BV94" s="318"/>
      <c r="BW94" s="318"/>
      <c r="BX94" s="318"/>
      <c r="BY94" s="318"/>
      <c r="BZ94" s="318"/>
      <c r="CA94" s="318"/>
      <c r="CB94" s="318"/>
      <c r="CC94" s="318"/>
      <c r="CD94" s="839"/>
      <c r="CE94" s="318"/>
      <c r="CF94" s="318"/>
      <c r="CG94" s="318"/>
      <c r="CH94" s="318"/>
      <c r="CI94" s="318"/>
      <c r="CJ94" s="318"/>
      <c r="CK94" s="318"/>
      <c r="CL94" s="318"/>
      <c r="CM94" s="318"/>
      <c r="CN94" s="318"/>
      <c r="CO94" s="318"/>
      <c r="CP94" s="318"/>
      <c r="CQ94" s="318"/>
      <c r="CR94" s="318"/>
      <c r="CS94" s="839"/>
      <c r="CT94" s="318"/>
      <c r="CU94" s="318"/>
      <c r="CV94" s="318"/>
      <c r="CW94" s="318"/>
      <c r="CX94" s="318"/>
      <c r="CY94" s="318"/>
      <c r="CZ94" s="318"/>
      <c r="DA94" s="318"/>
      <c r="DB94" s="318"/>
      <c r="DC94" s="318"/>
      <c r="DD94" s="318"/>
      <c r="DE94" s="318"/>
      <c r="DF94" s="318"/>
      <c r="DG94" s="318"/>
      <c r="DH94" s="839"/>
      <c r="DI94" s="318"/>
      <c r="DJ94" s="318"/>
      <c r="DK94" s="318"/>
      <c r="DL94" s="318"/>
      <c r="DM94" s="318"/>
      <c r="DN94" s="318"/>
      <c r="DO94" s="318"/>
      <c r="DP94" s="318"/>
      <c r="DQ94" s="318"/>
      <c r="DR94" s="318"/>
      <c r="DS94" s="318"/>
      <c r="DT94" s="318"/>
      <c r="DU94" s="318"/>
      <c r="DV94" s="318"/>
      <c r="DW94" s="839"/>
      <c r="DX94" s="318"/>
      <c r="DY94" s="318"/>
      <c r="DZ94" s="318"/>
      <c r="EA94" s="318"/>
      <c r="EB94" s="318"/>
      <c r="EC94" s="318"/>
      <c r="ED94" s="318"/>
      <c r="EE94" s="318"/>
      <c r="EF94" s="318"/>
      <c r="EG94" s="318"/>
      <c r="EH94" s="318"/>
      <c r="EI94" s="318"/>
      <c r="EJ94" s="318"/>
      <c r="EK94" s="318"/>
      <c r="EL94" s="318"/>
      <c r="EM94" s="318">
        <f ca="1">'DARF e Declaração de IR'!$AJ$15</f>
        <v>0</v>
      </c>
      <c r="EN94" s="318"/>
      <c r="EO94" s="318"/>
      <c r="EP94" s="318"/>
      <c r="EQ94" s="318"/>
      <c r="ER94" s="318"/>
      <c r="ES94" s="318"/>
      <c r="ET94" s="318"/>
      <c r="EU94" s="318"/>
      <c r="EV94" s="318"/>
      <c r="EW94" s="318"/>
      <c r="EX94" s="318"/>
      <c r="EY94" s="318"/>
      <c r="EZ94" s="318"/>
    </row>
    <row r="95" spans="2:156" ht="10.5" customHeight="1" x14ac:dyDescent="0.2">
      <c r="B95" s="393"/>
      <c r="C95" s="1049"/>
      <c r="D95" s="1048"/>
      <c r="E95" s="414"/>
      <c r="F95" s="421"/>
      <c r="G95" s="418"/>
      <c r="H95" s="418"/>
      <c r="I95" s="423"/>
      <c r="J95" s="472"/>
      <c r="K95" s="472"/>
      <c r="L95" s="458"/>
      <c r="M95" s="472"/>
      <c r="N95" s="456"/>
      <c r="O95" s="455">
        <v>44270</v>
      </c>
      <c r="P95" s="332"/>
      <c r="Q95" s="333"/>
      <c r="R95" s="334"/>
      <c r="S95" s="335"/>
      <c r="T95" s="408">
        <f t="shared" si="71"/>
        <v>0</v>
      </c>
      <c r="U95" s="409" t="str">
        <f t="shared" si="72"/>
        <v/>
      </c>
      <c r="V95" s="335"/>
      <c r="W95" s="410">
        <f t="shared" si="73"/>
        <v>0</v>
      </c>
      <c r="X95" s="410">
        <f t="shared" si="74"/>
        <v>0</v>
      </c>
      <c r="Y95" s="410">
        <f t="shared" si="75"/>
        <v>0</v>
      </c>
      <c r="Z95" s="410">
        <f t="shared" si="76"/>
        <v>0</v>
      </c>
      <c r="AA95" s="411">
        <f t="shared" si="77"/>
        <v>0</v>
      </c>
      <c r="AB95" s="412">
        <f t="shared" si="78"/>
        <v>0</v>
      </c>
      <c r="AC95" s="332"/>
      <c r="AD95" s="333"/>
      <c r="AE95" s="334"/>
      <c r="AF95" s="335"/>
      <c r="AG95" s="408">
        <f t="shared" si="79"/>
        <v>0</v>
      </c>
      <c r="AH95" s="409" t="str">
        <f t="shared" ref="AH95:AH111" si="95">IF(AG95=0,"",IF(AG95=0,0,AD95/AG95))</f>
        <v/>
      </c>
      <c r="AI95" s="335"/>
      <c r="AJ95" s="410">
        <f t="shared" si="81"/>
        <v>0</v>
      </c>
      <c r="AK95" s="410">
        <f t="shared" si="82"/>
        <v>0</v>
      </c>
      <c r="AL95" s="410">
        <f t="shared" si="83"/>
        <v>0</v>
      </c>
      <c r="AM95" s="410">
        <f t="shared" si="84"/>
        <v>0</v>
      </c>
      <c r="AN95" s="411">
        <f t="shared" si="85"/>
        <v>0</v>
      </c>
      <c r="AO95" s="412">
        <f t="shared" si="86"/>
        <v>0</v>
      </c>
      <c r="AP95" s="337"/>
      <c r="AQ95" s="410">
        <f t="shared" si="87"/>
        <v>0</v>
      </c>
      <c r="AR95" s="411">
        <f t="shared" si="88"/>
        <v>0</v>
      </c>
      <c r="AS95" s="413">
        <f t="shared" si="89"/>
        <v>0</v>
      </c>
      <c r="AT95" s="337"/>
      <c r="AU95" s="410">
        <f t="shared" si="90"/>
        <v>0</v>
      </c>
      <c r="AV95" s="411">
        <f t="shared" si="91"/>
        <v>0</v>
      </c>
      <c r="AW95" s="410">
        <f t="shared" si="92"/>
        <v>0</v>
      </c>
      <c r="AX95" s="411">
        <f t="shared" si="93"/>
        <v>0</v>
      </c>
      <c r="AY95" s="412">
        <f t="shared" si="94"/>
        <v>0</v>
      </c>
      <c r="AZ95" s="988"/>
      <c r="BA95" s="989"/>
      <c r="BB95" s="989"/>
      <c r="BC95" s="989"/>
      <c r="BD95" s="989"/>
      <c r="BE95" s="990"/>
      <c r="BF95" s="991"/>
      <c r="BG95" s="992"/>
      <c r="BH95" s="337"/>
      <c r="BI95" s="338"/>
      <c r="BJ95" s="839"/>
      <c r="BK95" s="318"/>
      <c r="BL95" s="318"/>
      <c r="BM95" s="318"/>
      <c r="BN95" s="318"/>
      <c r="BO95" s="318"/>
      <c r="BP95" s="318"/>
      <c r="BQ95" s="318"/>
      <c r="BR95" s="318"/>
      <c r="BS95" s="318"/>
      <c r="BT95" s="839"/>
      <c r="BU95" s="318"/>
      <c r="BV95" s="318"/>
      <c r="BW95" s="318"/>
      <c r="BX95" s="318"/>
      <c r="BY95" s="318"/>
      <c r="BZ95" s="318"/>
      <c r="CA95" s="318"/>
      <c r="CB95" s="318"/>
      <c r="CC95" s="318"/>
      <c r="CD95" s="839"/>
      <c r="CE95" s="318"/>
      <c r="CF95" s="318"/>
      <c r="CG95" s="318"/>
      <c r="CH95" s="318"/>
      <c r="CI95" s="318"/>
      <c r="CJ95" s="318"/>
      <c r="CK95" s="318"/>
      <c r="CL95" s="318"/>
      <c r="CM95" s="318"/>
      <c r="CN95" s="318"/>
      <c r="CO95" s="318"/>
      <c r="CP95" s="318"/>
      <c r="CQ95" s="318"/>
      <c r="CR95" s="318"/>
      <c r="CS95" s="839"/>
      <c r="CT95" s="318"/>
      <c r="CU95" s="318"/>
      <c r="CV95" s="318"/>
      <c r="CW95" s="318"/>
      <c r="CX95" s="318"/>
      <c r="CY95" s="318"/>
      <c r="CZ95" s="318"/>
      <c r="DA95" s="318"/>
      <c r="DB95" s="318"/>
      <c r="DC95" s="318"/>
      <c r="DD95" s="318"/>
      <c r="DE95" s="318"/>
      <c r="DF95" s="318"/>
      <c r="DG95" s="318"/>
      <c r="DH95" s="839"/>
      <c r="DI95" s="318"/>
      <c r="DJ95" s="318"/>
      <c r="DK95" s="318"/>
      <c r="DL95" s="318"/>
      <c r="DM95" s="318"/>
      <c r="DN95" s="318"/>
      <c r="DO95" s="318"/>
      <c r="DP95" s="318"/>
      <c r="DQ95" s="318"/>
      <c r="DR95" s="318"/>
      <c r="DS95" s="318"/>
      <c r="DT95" s="318"/>
      <c r="DU95" s="318"/>
      <c r="DV95" s="318"/>
      <c r="DW95" s="839"/>
      <c r="DX95" s="318"/>
      <c r="DY95" s="318"/>
      <c r="DZ95" s="318"/>
      <c r="EA95" s="318"/>
      <c r="EB95" s="318"/>
      <c r="EC95" s="318"/>
      <c r="ED95" s="318"/>
      <c r="EE95" s="318"/>
      <c r="EF95" s="318"/>
      <c r="EG95" s="318"/>
      <c r="EH95" s="318"/>
      <c r="EI95" s="318"/>
      <c r="EJ95" s="318"/>
      <c r="EK95" s="318"/>
      <c r="EL95" s="318"/>
      <c r="EM95" s="318">
        <f ca="1">'DARF e Declaração de IR'!$AJ$15</f>
        <v>0</v>
      </c>
      <c r="EN95" s="318"/>
      <c r="EO95" s="318"/>
      <c r="EP95" s="318"/>
      <c r="EQ95" s="318"/>
      <c r="ER95" s="318"/>
      <c r="ES95" s="318"/>
      <c r="ET95" s="318"/>
      <c r="EU95" s="318"/>
      <c r="EV95" s="318"/>
      <c r="EW95" s="318"/>
      <c r="EX95" s="318"/>
      <c r="EY95" s="318"/>
      <c r="EZ95" s="318"/>
    </row>
    <row r="96" spans="2:156" ht="10.5" customHeight="1" x14ac:dyDescent="0.2">
      <c r="B96" s="393"/>
      <c r="C96" s="1049"/>
      <c r="D96" s="1048"/>
      <c r="E96" s="437"/>
      <c r="F96" s="853" t="s">
        <v>112</v>
      </c>
      <c r="G96" s="853"/>
      <c r="H96" s="853"/>
      <c r="I96" s="854"/>
      <c r="J96" s="874" t="s">
        <v>22</v>
      </c>
      <c r="K96" s="874"/>
      <c r="L96" s="874" t="s">
        <v>23</v>
      </c>
      <c r="M96" s="874"/>
      <c r="N96" s="456"/>
      <c r="O96" s="455">
        <v>44271</v>
      </c>
      <c r="P96" s="332"/>
      <c r="Q96" s="333"/>
      <c r="R96" s="334"/>
      <c r="S96" s="335"/>
      <c r="T96" s="408">
        <f t="shared" si="71"/>
        <v>0</v>
      </c>
      <c r="U96" s="409" t="str">
        <f t="shared" si="72"/>
        <v/>
      </c>
      <c r="V96" s="335"/>
      <c r="W96" s="410">
        <f t="shared" si="73"/>
        <v>0</v>
      </c>
      <c r="X96" s="410">
        <f t="shared" si="74"/>
        <v>0</v>
      </c>
      <c r="Y96" s="410">
        <f t="shared" si="75"/>
        <v>0</v>
      </c>
      <c r="Z96" s="410">
        <f t="shared" si="76"/>
        <v>0</v>
      </c>
      <c r="AA96" s="411">
        <f t="shared" si="77"/>
        <v>0</v>
      </c>
      <c r="AB96" s="412">
        <f t="shared" si="78"/>
        <v>0</v>
      </c>
      <c r="AC96" s="332"/>
      <c r="AD96" s="333"/>
      <c r="AE96" s="334"/>
      <c r="AF96" s="335"/>
      <c r="AG96" s="408">
        <f t="shared" si="79"/>
        <v>0</v>
      </c>
      <c r="AH96" s="409" t="str">
        <f t="shared" si="95"/>
        <v/>
      </c>
      <c r="AI96" s="335"/>
      <c r="AJ96" s="410">
        <f t="shared" si="81"/>
        <v>0</v>
      </c>
      <c r="AK96" s="410">
        <f t="shared" si="82"/>
        <v>0</v>
      </c>
      <c r="AL96" s="410">
        <f t="shared" si="83"/>
        <v>0</v>
      </c>
      <c r="AM96" s="410">
        <f t="shared" si="84"/>
        <v>0</v>
      </c>
      <c r="AN96" s="411">
        <f t="shared" si="85"/>
        <v>0</v>
      </c>
      <c r="AO96" s="412">
        <f t="shared" si="86"/>
        <v>0</v>
      </c>
      <c r="AP96" s="337"/>
      <c r="AQ96" s="410">
        <f t="shared" si="87"/>
        <v>0</v>
      </c>
      <c r="AR96" s="411">
        <f t="shared" si="88"/>
        <v>0</v>
      </c>
      <c r="AS96" s="413">
        <f t="shared" si="89"/>
        <v>0</v>
      </c>
      <c r="AT96" s="337"/>
      <c r="AU96" s="410">
        <f t="shared" si="90"/>
        <v>0</v>
      </c>
      <c r="AV96" s="411">
        <f t="shared" si="91"/>
        <v>0</v>
      </c>
      <c r="AW96" s="410">
        <f t="shared" si="92"/>
        <v>0</v>
      </c>
      <c r="AX96" s="411">
        <f t="shared" si="93"/>
        <v>0</v>
      </c>
      <c r="AY96" s="412">
        <f t="shared" si="94"/>
        <v>0</v>
      </c>
      <c r="AZ96" s="988"/>
      <c r="BA96" s="989"/>
      <c r="BB96" s="989"/>
      <c r="BC96" s="989"/>
      <c r="BD96" s="989"/>
      <c r="BE96" s="990"/>
      <c r="BF96" s="991"/>
      <c r="BG96" s="992"/>
      <c r="BH96" s="337"/>
      <c r="BI96" s="338"/>
      <c r="BJ96" s="839"/>
      <c r="BK96" s="318"/>
      <c r="BL96" s="318"/>
      <c r="BM96" s="318"/>
      <c r="BN96" s="318"/>
      <c r="BO96" s="318"/>
      <c r="BP96" s="318"/>
      <c r="BQ96" s="318"/>
      <c r="BR96" s="318"/>
      <c r="BS96" s="318"/>
      <c r="BT96" s="839"/>
      <c r="BU96" s="318"/>
      <c r="BV96" s="318"/>
      <c r="BW96" s="318"/>
      <c r="BX96" s="318"/>
      <c r="BY96" s="318"/>
      <c r="BZ96" s="318"/>
      <c r="CA96" s="318"/>
      <c r="CB96" s="318"/>
      <c r="CC96" s="318"/>
      <c r="CD96" s="839"/>
      <c r="CE96" s="318"/>
      <c r="CF96" s="318"/>
      <c r="CG96" s="318"/>
      <c r="CH96" s="318"/>
      <c r="CI96" s="318"/>
      <c r="CJ96" s="318"/>
      <c r="CK96" s="318"/>
      <c r="CL96" s="318"/>
      <c r="CM96" s="318"/>
      <c r="CN96" s="318"/>
      <c r="CO96" s="318"/>
      <c r="CP96" s="318"/>
      <c r="CQ96" s="318"/>
      <c r="CR96" s="318"/>
      <c r="CS96" s="839"/>
      <c r="CT96" s="318"/>
      <c r="CU96" s="318"/>
      <c r="CV96" s="318"/>
      <c r="CW96" s="318"/>
      <c r="CX96" s="318"/>
      <c r="CY96" s="318"/>
      <c r="CZ96" s="318"/>
      <c r="DA96" s="318"/>
      <c r="DB96" s="318"/>
      <c r="DC96" s="318"/>
      <c r="DD96" s="318"/>
      <c r="DE96" s="318"/>
      <c r="DF96" s="318"/>
      <c r="DG96" s="318"/>
      <c r="DH96" s="839"/>
      <c r="DI96" s="318"/>
      <c r="DJ96" s="318"/>
      <c r="DK96" s="318"/>
      <c r="DL96" s="318"/>
      <c r="DM96" s="318"/>
      <c r="DN96" s="318"/>
      <c r="DO96" s="318"/>
      <c r="DP96" s="318"/>
      <c r="DQ96" s="318"/>
      <c r="DR96" s="318"/>
      <c r="DS96" s="318"/>
      <c r="DT96" s="318"/>
      <c r="DU96" s="318"/>
      <c r="DV96" s="318"/>
      <c r="DW96" s="839"/>
      <c r="DX96" s="318"/>
      <c r="DY96" s="318"/>
      <c r="DZ96" s="318"/>
      <c r="EA96" s="318"/>
      <c r="EB96" s="318"/>
      <c r="EC96" s="318"/>
      <c r="ED96" s="318"/>
      <c r="EE96" s="318"/>
      <c r="EF96" s="318"/>
      <c r="EG96" s="318"/>
      <c r="EH96" s="318"/>
      <c r="EI96" s="318"/>
      <c r="EJ96" s="318"/>
      <c r="EK96" s="318"/>
      <c r="EL96" s="318"/>
      <c r="EM96" s="318">
        <f ca="1">'DARF e Declaração de IR'!$AJ$15</f>
        <v>0</v>
      </c>
      <c r="EN96" s="318"/>
      <c r="EO96" s="318"/>
      <c r="EP96" s="318"/>
      <c r="EQ96" s="318"/>
      <c r="ER96" s="318"/>
      <c r="ES96" s="318"/>
      <c r="ET96" s="318"/>
      <c r="EU96" s="318"/>
      <c r="EV96" s="318"/>
      <c r="EW96" s="318"/>
      <c r="EX96" s="318"/>
      <c r="EY96" s="318"/>
      <c r="EZ96" s="318"/>
    </row>
    <row r="97" spans="2:156" ht="10.5" customHeight="1" x14ac:dyDescent="0.2">
      <c r="B97" s="393"/>
      <c r="C97" s="1049"/>
      <c r="D97" s="1048"/>
      <c r="E97" s="437"/>
      <c r="F97" s="855" t="s">
        <v>114</v>
      </c>
      <c r="G97" s="855"/>
      <c r="H97" s="855"/>
      <c r="I97" s="856"/>
      <c r="J97" s="880">
        <v>0.05</v>
      </c>
      <c r="K97" s="880"/>
      <c r="L97" s="886">
        <v>0.05</v>
      </c>
      <c r="M97" s="887"/>
      <c r="N97" s="456"/>
      <c r="O97" s="455">
        <v>44272</v>
      </c>
      <c r="P97" s="332"/>
      <c r="Q97" s="333"/>
      <c r="R97" s="334"/>
      <c r="S97" s="335"/>
      <c r="T97" s="408">
        <f t="shared" si="71"/>
        <v>0</v>
      </c>
      <c r="U97" s="409" t="str">
        <f t="shared" si="72"/>
        <v/>
      </c>
      <c r="V97" s="335"/>
      <c r="W97" s="410">
        <f t="shared" si="73"/>
        <v>0</v>
      </c>
      <c r="X97" s="410">
        <f t="shared" si="74"/>
        <v>0</v>
      </c>
      <c r="Y97" s="410">
        <f t="shared" si="75"/>
        <v>0</v>
      </c>
      <c r="Z97" s="410">
        <f t="shared" si="76"/>
        <v>0</v>
      </c>
      <c r="AA97" s="411">
        <f t="shared" si="77"/>
        <v>0</v>
      </c>
      <c r="AB97" s="412">
        <f t="shared" si="78"/>
        <v>0</v>
      </c>
      <c r="AC97" s="332"/>
      <c r="AD97" s="333"/>
      <c r="AE97" s="334"/>
      <c r="AF97" s="335"/>
      <c r="AG97" s="408">
        <f t="shared" si="79"/>
        <v>0</v>
      </c>
      <c r="AH97" s="409" t="str">
        <f t="shared" si="95"/>
        <v/>
      </c>
      <c r="AI97" s="335"/>
      <c r="AJ97" s="410">
        <f t="shared" si="81"/>
        <v>0</v>
      </c>
      <c r="AK97" s="410">
        <f t="shared" si="82"/>
        <v>0</v>
      </c>
      <c r="AL97" s="410">
        <f t="shared" si="83"/>
        <v>0</v>
      </c>
      <c r="AM97" s="410">
        <f t="shared" si="84"/>
        <v>0</v>
      </c>
      <c r="AN97" s="411">
        <f t="shared" si="85"/>
        <v>0</v>
      </c>
      <c r="AO97" s="412">
        <f t="shared" si="86"/>
        <v>0</v>
      </c>
      <c r="AP97" s="337"/>
      <c r="AQ97" s="410">
        <f t="shared" si="87"/>
        <v>0</v>
      </c>
      <c r="AR97" s="411">
        <f t="shared" si="88"/>
        <v>0</v>
      </c>
      <c r="AS97" s="413">
        <f t="shared" si="89"/>
        <v>0</v>
      </c>
      <c r="AT97" s="337"/>
      <c r="AU97" s="410">
        <f t="shared" si="90"/>
        <v>0</v>
      </c>
      <c r="AV97" s="411">
        <f t="shared" si="91"/>
        <v>0</v>
      </c>
      <c r="AW97" s="410">
        <f t="shared" si="92"/>
        <v>0</v>
      </c>
      <c r="AX97" s="411">
        <f t="shared" si="93"/>
        <v>0</v>
      </c>
      <c r="AY97" s="412">
        <f t="shared" si="94"/>
        <v>0</v>
      </c>
      <c r="AZ97" s="988"/>
      <c r="BA97" s="989"/>
      <c r="BB97" s="989"/>
      <c r="BC97" s="989"/>
      <c r="BD97" s="989"/>
      <c r="BE97" s="990"/>
      <c r="BF97" s="991"/>
      <c r="BG97" s="992"/>
      <c r="BH97" s="337"/>
      <c r="BI97" s="338"/>
      <c r="BJ97" s="839"/>
      <c r="BK97" s="318"/>
      <c r="BL97" s="318"/>
      <c r="BM97" s="318"/>
      <c r="BN97" s="318"/>
      <c r="BO97" s="318"/>
      <c r="BP97" s="318"/>
      <c r="BQ97" s="318"/>
      <c r="BR97" s="318"/>
      <c r="BS97" s="318"/>
      <c r="BT97" s="839"/>
      <c r="BU97" s="318"/>
      <c r="BV97" s="318"/>
      <c r="BW97" s="318"/>
      <c r="BX97" s="318"/>
      <c r="BY97" s="318"/>
      <c r="BZ97" s="318"/>
      <c r="CA97" s="318"/>
      <c r="CB97" s="318"/>
      <c r="CC97" s="318"/>
      <c r="CD97" s="839"/>
      <c r="CE97" s="318"/>
      <c r="CF97" s="318"/>
      <c r="CG97" s="318"/>
      <c r="CH97" s="318"/>
      <c r="CI97" s="318"/>
      <c r="CJ97" s="318"/>
      <c r="CK97" s="318"/>
      <c r="CL97" s="318"/>
      <c r="CM97" s="318"/>
      <c r="CN97" s="318"/>
      <c r="CO97" s="318"/>
      <c r="CP97" s="318"/>
      <c r="CQ97" s="318"/>
      <c r="CR97" s="318"/>
      <c r="CS97" s="839"/>
      <c r="CT97" s="318"/>
      <c r="CU97" s="318"/>
      <c r="CV97" s="318"/>
      <c r="CW97" s="318"/>
      <c r="CX97" s="318"/>
      <c r="CY97" s="318"/>
      <c r="CZ97" s="318"/>
      <c r="DA97" s="318"/>
      <c r="DB97" s="318"/>
      <c r="DC97" s="318"/>
      <c r="DD97" s="318"/>
      <c r="DE97" s="318"/>
      <c r="DF97" s="318"/>
      <c r="DG97" s="318"/>
      <c r="DH97" s="839"/>
      <c r="DI97" s="318"/>
      <c r="DJ97" s="318"/>
      <c r="DK97" s="318"/>
      <c r="DL97" s="318"/>
      <c r="DM97" s="318"/>
      <c r="DN97" s="318"/>
      <c r="DO97" s="318"/>
      <c r="DP97" s="318"/>
      <c r="DQ97" s="318"/>
      <c r="DR97" s="318"/>
      <c r="DS97" s="318"/>
      <c r="DT97" s="318"/>
      <c r="DU97" s="318"/>
      <c r="DV97" s="318"/>
      <c r="DW97" s="839"/>
      <c r="DX97" s="318"/>
      <c r="DY97" s="318"/>
      <c r="DZ97" s="318"/>
      <c r="EA97" s="318"/>
      <c r="EB97" s="318"/>
      <c r="EC97" s="318"/>
      <c r="ED97" s="318"/>
      <c r="EE97" s="318"/>
      <c r="EF97" s="318"/>
      <c r="EG97" s="318"/>
      <c r="EH97" s="318"/>
      <c r="EI97" s="318"/>
      <c r="EJ97" s="318"/>
      <c r="EK97" s="318"/>
      <c r="EL97" s="318"/>
      <c r="EM97" s="318">
        <f ca="1">'DARF e Declaração de IR'!$AJ$15</f>
        <v>0</v>
      </c>
      <c r="EN97" s="318"/>
      <c r="EO97" s="318"/>
      <c r="EP97" s="318"/>
      <c r="EQ97" s="318"/>
      <c r="ER97" s="318"/>
      <c r="ES97" s="318"/>
      <c r="ET97" s="318"/>
      <c r="EU97" s="318"/>
      <c r="EV97" s="318"/>
      <c r="EW97" s="318"/>
      <c r="EX97" s="318"/>
      <c r="EY97" s="318"/>
      <c r="EZ97" s="318"/>
    </row>
    <row r="98" spans="2:156" ht="10.5" customHeight="1" x14ac:dyDescent="0.2">
      <c r="B98" s="393"/>
      <c r="C98" s="1049"/>
      <c r="D98" s="1048"/>
      <c r="E98" s="437"/>
      <c r="F98" s="855" t="s">
        <v>115</v>
      </c>
      <c r="G98" s="855"/>
      <c r="H98" s="855"/>
      <c r="I98" s="856"/>
      <c r="J98" s="880">
        <v>0.79</v>
      </c>
      <c r="K98" s="880"/>
      <c r="L98" s="880">
        <v>0.6</v>
      </c>
      <c r="M98" s="881"/>
      <c r="N98" s="456"/>
      <c r="O98" s="455">
        <v>44273</v>
      </c>
      <c r="P98" s="332"/>
      <c r="Q98" s="333"/>
      <c r="R98" s="334"/>
      <c r="S98" s="335"/>
      <c r="T98" s="408">
        <f t="shared" si="71"/>
        <v>0</v>
      </c>
      <c r="U98" s="409" t="str">
        <f t="shared" si="72"/>
        <v/>
      </c>
      <c r="V98" s="335"/>
      <c r="W98" s="410">
        <f t="shared" si="73"/>
        <v>0</v>
      </c>
      <c r="X98" s="410">
        <f t="shared" si="74"/>
        <v>0</v>
      </c>
      <c r="Y98" s="410">
        <f t="shared" si="75"/>
        <v>0</v>
      </c>
      <c r="Z98" s="410">
        <f t="shared" si="76"/>
        <v>0</v>
      </c>
      <c r="AA98" s="411">
        <f t="shared" si="77"/>
        <v>0</v>
      </c>
      <c r="AB98" s="412">
        <f t="shared" si="78"/>
        <v>0</v>
      </c>
      <c r="AC98" s="336"/>
      <c r="AD98" s="333"/>
      <c r="AE98" s="334"/>
      <c r="AF98" s="335"/>
      <c r="AG98" s="408">
        <f t="shared" si="79"/>
        <v>0</v>
      </c>
      <c r="AH98" s="409" t="str">
        <f t="shared" si="95"/>
        <v/>
      </c>
      <c r="AI98" s="335"/>
      <c r="AJ98" s="410">
        <f t="shared" si="81"/>
        <v>0</v>
      </c>
      <c r="AK98" s="410">
        <f t="shared" si="82"/>
        <v>0</v>
      </c>
      <c r="AL98" s="410">
        <f t="shared" si="83"/>
        <v>0</v>
      </c>
      <c r="AM98" s="410">
        <f t="shared" si="84"/>
        <v>0</v>
      </c>
      <c r="AN98" s="411">
        <f t="shared" si="85"/>
        <v>0</v>
      </c>
      <c r="AO98" s="412">
        <f t="shared" si="86"/>
        <v>0</v>
      </c>
      <c r="AP98" s="337"/>
      <c r="AQ98" s="410">
        <f t="shared" si="87"/>
        <v>0</v>
      </c>
      <c r="AR98" s="411">
        <f>P98+AC98+AP98</f>
        <v>0</v>
      </c>
      <c r="AS98" s="413">
        <f t="shared" si="89"/>
        <v>0</v>
      </c>
      <c r="AT98" s="337"/>
      <c r="AU98" s="410">
        <f t="shared" si="90"/>
        <v>0</v>
      </c>
      <c r="AV98" s="411">
        <f t="shared" si="91"/>
        <v>0</v>
      </c>
      <c r="AW98" s="410">
        <f t="shared" si="92"/>
        <v>0</v>
      </c>
      <c r="AX98" s="411">
        <f t="shared" si="93"/>
        <v>0</v>
      </c>
      <c r="AY98" s="412">
        <f t="shared" si="94"/>
        <v>0</v>
      </c>
      <c r="AZ98" s="988"/>
      <c r="BA98" s="989"/>
      <c r="BB98" s="989"/>
      <c r="BC98" s="989"/>
      <c r="BD98" s="989"/>
      <c r="BE98" s="990"/>
      <c r="BF98" s="991"/>
      <c r="BG98" s="992"/>
      <c r="BH98" s="337"/>
      <c r="BI98" s="338"/>
      <c r="BJ98" s="839"/>
      <c r="BK98" s="318"/>
      <c r="BL98" s="318"/>
      <c r="BM98" s="318"/>
      <c r="BN98" s="318"/>
      <c r="BO98" s="318"/>
      <c r="BP98" s="318"/>
      <c r="BQ98" s="318"/>
      <c r="BR98" s="318"/>
      <c r="BS98" s="318"/>
      <c r="BT98" s="839"/>
      <c r="BU98" s="318"/>
      <c r="BV98" s="318"/>
      <c r="BW98" s="318"/>
      <c r="BX98" s="318"/>
      <c r="BY98" s="318"/>
      <c r="BZ98" s="318"/>
      <c r="CA98" s="318"/>
      <c r="CB98" s="318"/>
      <c r="CC98" s="318"/>
      <c r="CD98" s="839"/>
      <c r="CE98" s="318"/>
      <c r="CF98" s="318"/>
      <c r="CG98" s="318"/>
      <c r="CH98" s="318"/>
      <c r="CI98" s="318"/>
      <c r="CJ98" s="318"/>
      <c r="CK98" s="318"/>
      <c r="CL98" s="318"/>
      <c r="CM98" s="318"/>
      <c r="CN98" s="318"/>
      <c r="CO98" s="318"/>
      <c r="CP98" s="318"/>
      <c r="CQ98" s="318"/>
      <c r="CR98" s="318"/>
      <c r="CS98" s="839"/>
      <c r="CT98" s="318"/>
      <c r="CU98" s="318"/>
      <c r="CV98" s="318"/>
      <c r="CW98" s="318"/>
      <c r="CX98" s="318"/>
      <c r="CY98" s="318"/>
      <c r="CZ98" s="318"/>
      <c r="DA98" s="318"/>
      <c r="DB98" s="318"/>
      <c r="DC98" s="318"/>
      <c r="DD98" s="318"/>
      <c r="DE98" s="318"/>
      <c r="DF98" s="318"/>
      <c r="DG98" s="318"/>
      <c r="DH98" s="839"/>
      <c r="DI98" s="318"/>
      <c r="DJ98" s="318"/>
      <c r="DK98" s="318"/>
      <c r="DL98" s="318"/>
      <c r="DM98" s="318"/>
      <c r="DN98" s="318"/>
      <c r="DO98" s="318"/>
      <c r="DP98" s="318"/>
      <c r="DQ98" s="318"/>
      <c r="DR98" s="318"/>
      <c r="DS98" s="318"/>
      <c r="DT98" s="318"/>
      <c r="DU98" s="318"/>
      <c r="DV98" s="318"/>
      <c r="DW98" s="839"/>
      <c r="DX98" s="318"/>
      <c r="DY98" s="318"/>
      <c r="DZ98" s="318"/>
      <c r="EA98" s="318"/>
      <c r="EB98" s="318"/>
      <c r="EC98" s="318"/>
      <c r="ED98" s="318"/>
      <c r="EE98" s="318"/>
      <c r="EF98" s="318"/>
      <c r="EG98" s="318"/>
      <c r="EH98" s="318"/>
      <c r="EI98" s="318"/>
      <c r="EJ98" s="318"/>
      <c r="EK98" s="318"/>
      <c r="EL98" s="318"/>
      <c r="EM98" s="318">
        <f ca="1">'DARF e Declaração de IR'!$AJ$15</f>
        <v>0</v>
      </c>
      <c r="EN98" s="318"/>
      <c r="EO98" s="318"/>
      <c r="EP98" s="318"/>
      <c r="EQ98" s="318"/>
      <c r="ER98" s="318"/>
      <c r="ES98" s="318"/>
      <c r="ET98" s="318"/>
      <c r="EU98" s="318"/>
      <c r="EV98" s="318"/>
      <c r="EW98" s="318"/>
      <c r="EX98" s="318"/>
      <c r="EY98" s="318"/>
      <c r="EZ98" s="318"/>
    </row>
    <row r="99" spans="2:156" ht="10.5" customHeight="1" x14ac:dyDescent="0.2">
      <c r="B99" s="393"/>
      <c r="C99" s="1049"/>
      <c r="D99" s="1048"/>
      <c r="E99" s="437"/>
      <c r="F99" s="855" t="s">
        <v>116</v>
      </c>
      <c r="G99" s="855"/>
      <c r="H99" s="855"/>
      <c r="I99" s="856"/>
      <c r="J99" s="880">
        <v>0.43</v>
      </c>
      <c r="K99" s="880"/>
      <c r="L99" s="880">
        <v>0.32</v>
      </c>
      <c r="M99" s="881"/>
      <c r="N99" s="456"/>
      <c r="O99" s="455">
        <v>44274</v>
      </c>
      <c r="P99" s="332"/>
      <c r="Q99" s="333"/>
      <c r="R99" s="334"/>
      <c r="S99" s="335"/>
      <c r="T99" s="408">
        <f t="shared" si="71"/>
        <v>0</v>
      </c>
      <c r="U99" s="409" t="str">
        <f t="shared" si="72"/>
        <v/>
      </c>
      <c r="V99" s="335"/>
      <c r="W99" s="410">
        <f t="shared" si="73"/>
        <v>0</v>
      </c>
      <c r="X99" s="410">
        <f t="shared" si="74"/>
        <v>0</v>
      </c>
      <c r="Y99" s="410">
        <f t="shared" si="75"/>
        <v>0</v>
      </c>
      <c r="Z99" s="410">
        <f t="shared" si="76"/>
        <v>0</v>
      </c>
      <c r="AA99" s="411">
        <f t="shared" si="77"/>
        <v>0</v>
      </c>
      <c r="AB99" s="412">
        <f t="shared" si="78"/>
        <v>0</v>
      </c>
      <c r="AC99" s="336"/>
      <c r="AD99" s="333"/>
      <c r="AE99" s="334"/>
      <c r="AF99" s="335"/>
      <c r="AG99" s="408">
        <f t="shared" si="79"/>
        <v>0</v>
      </c>
      <c r="AH99" s="409" t="str">
        <f t="shared" si="95"/>
        <v/>
      </c>
      <c r="AI99" s="335"/>
      <c r="AJ99" s="410">
        <f t="shared" si="81"/>
        <v>0</v>
      </c>
      <c r="AK99" s="410">
        <f t="shared" si="82"/>
        <v>0</v>
      </c>
      <c r="AL99" s="410">
        <f t="shared" si="83"/>
        <v>0</v>
      </c>
      <c r="AM99" s="410">
        <f t="shared" si="84"/>
        <v>0</v>
      </c>
      <c r="AN99" s="411">
        <f t="shared" si="85"/>
        <v>0</v>
      </c>
      <c r="AO99" s="412">
        <f t="shared" si="86"/>
        <v>0</v>
      </c>
      <c r="AP99" s="337"/>
      <c r="AQ99" s="410">
        <f t="shared" si="87"/>
        <v>0</v>
      </c>
      <c r="AR99" s="411">
        <f t="shared" si="88"/>
        <v>0</v>
      </c>
      <c r="AS99" s="413">
        <f t="shared" si="89"/>
        <v>0</v>
      </c>
      <c r="AT99" s="337"/>
      <c r="AU99" s="410">
        <f t="shared" si="90"/>
        <v>0</v>
      </c>
      <c r="AV99" s="411">
        <f t="shared" si="91"/>
        <v>0</v>
      </c>
      <c r="AW99" s="410">
        <f t="shared" si="92"/>
        <v>0</v>
      </c>
      <c r="AX99" s="411">
        <f t="shared" si="93"/>
        <v>0</v>
      </c>
      <c r="AY99" s="412">
        <f t="shared" si="94"/>
        <v>0</v>
      </c>
      <c r="AZ99" s="988"/>
      <c r="BA99" s="989"/>
      <c r="BB99" s="989"/>
      <c r="BC99" s="989"/>
      <c r="BD99" s="989"/>
      <c r="BE99" s="990"/>
      <c r="BF99" s="991"/>
      <c r="BG99" s="992"/>
      <c r="BH99" s="337"/>
      <c r="BI99" s="338"/>
      <c r="BJ99" s="839"/>
      <c r="BK99" s="318"/>
      <c r="BL99" s="318"/>
      <c r="BM99" s="318"/>
      <c r="BN99" s="318"/>
      <c r="BO99" s="318"/>
      <c r="BP99" s="318"/>
      <c r="BQ99" s="318"/>
      <c r="BR99" s="318"/>
      <c r="BS99" s="318"/>
      <c r="BT99" s="839"/>
      <c r="BU99" s="318"/>
      <c r="BV99" s="318"/>
      <c r="BW99" s="318"/>
      <c r="BX99" s="318"/>
      <c r="BY99" s="318"/>
      <c r="BZ99" s="318"/>
      <c r="CA99" s="318"/>
      <c r="CB99" s="318"/>
      <c r="CC99" s="318"/>
      <c r="CD99" s="839"/>
      <c r="CE99" s="318"/>
      <c r="CF99" s="318"/>
      <c r="CG99" s="318"/>
      <c r="CH99" s="318"/>
      <c r="CI99" s="318"/>
      <c r="CJ99" s="318"/>
      <c r="CK99" s="318"/>
      <c r="CL99" s="318"/>
      <c r="CM99" s="318"/>
      <c r="CN99" s="318"/>
      <c r="CO99" s="318"/>
      <c r="CP99" s="318"/>
      <c r="CQ99" s="318"/>
      <c r="CR99" s="318"/>
      <c r="CS99" s="839"/>
      <c r="CT99" s="318"/>
      <c r="CU99" s="318"/>
      <c r="CV99" s="318"/>
      <c r="CW99" s="318"/>
      <c r="CX99" s="318"/>
      <c r="CY99" s="318"/>
      <c r="CZ99" s="318"/>
      <c r="DA99" s="318"/>
      <c r="DB99" s="318"/>
      <c r="DC99" s="318"/>
      <c r="DD99" s="318"/>
      <c r="DE99" s="318"/>
      <c r="DF99" s="318"/>
      <c r="DG99" s="318"/>
      <c r="DH99" s="839"/>
      <c r="DI99" s="318"/>
      <c r="DJ99" s="318"/>
      <c r="DK99" s="318"/>
      <c r="DL99" s="318"/>
      <c r="DM99" s="318"/>
      <c r="DN99" s="318"/>
      <c r="DO99" s="318"/>
      <c r="DP99" s="318"/>
      <c r="DQ99" s="318"/>
      <c r="DR99" s="318"/>
      <c r="DS99" s="318"/>
      <c r="DT99" s="318"/>
      <c r="DU99" s="318"/>
      <c r="DV99" s="318"/>
      <c r="DW99" s="839"/>
      <c r="DX99" s="318"/>
      <c r="DY99" s="318"/>
      <c r="DZ99" s="318"/>
      <c r="EA99" s="318"/>
      <c r="EB99" s="318"/>
      <c r="EC99" s="318"/>
      <c r="ED99" s="318"/>
      <c r="EE99" s="318"/>
      <c r="EF99" s="318"/>
      <c r="EG99" s="318"/>
      <c r="EH99" s="318"/>
      <c r="EI99" s="318"/>
      <c r="EJ99" s="318"/>
      <c r="EK99" s="318"/>
      <c r="EL99" s="318"/>
      <c r="EM99" s="318">
        <f ca="1">'DARF e Declaração de IR'!$AJ$15</f>
        <v>0</v>
      </c>
      <c r="EN99" s="318"/>
      <c r="EO99" s="318"/>
      <c r="EP99" s="318"/>
      <c r="EQ99" s="318"/>
      <c r="ER99" s="318"/>
      <c r="ES99" s="318"/>
      <c r="ET99" s="318"/>
      <c r="EU99" s="318"/>
      <c r="EV99" s="318"/>
      <c r="EW99" s="318"/>
      <c r="EX99" s="318"/>
      <c r="EY99" s="318"/>
      <c r="EZ99" s="318"/>
    </row>
    <row r="100" spans="2:156" ht="10.5" customHeight="1" x14ac:dyDescent="0.2">
      <c r="B100" s="393"/>
      <c r="C100" s="1049"/>
      <c r="D100" s="1048"/>
      <c r="E100" s="437"/>
      <c r="F100" s="855" t="s">
        <v>95</v>
      </c>
      <c r="G100" s="855"/>
      <c r="H100" s="855"/>
      <c r="I100" s="856"/>
      <c r="J100" s="871">
        <v>0</v>
      </c>
      <c r="K100" s="871"/>
      <c r="L100" s="871">
        <v>0</v>
      </c>
      <c r="M100" s="872"/>
      <c r="N100" s="456"/>
      <c r="O100" s="455">
        <v>44275</v>
      </c>
      <c r="P100" s="332"/>
      <c r="Q100" s="333"/>
      <c r="R100" s="334"/>
      <c r="S100" s="335"/>
      <c r="T100" s="408">
        <f t="shared" si="71"/>
        <v>0</v>
      </c>
      <c r="U100" s="409" t="str">
        <f t="shared" si="72"/>
        <v/>
      </c>
      <c r="V100" s="335"/>
      <c r="W100" s="410">
        <f t="shared" si="73"/>
        <v>0</v>
      </c>
      <c r="X100" s="410">
        <f t="shared" si="74"/>
        <v>0</v>
      </c>
      <c r="Y100" s="410">
        <f t="shared" si="75"/>
        <v>0</v>
      </c>
      <c r="Z100" s="410">
        <f t="shared" si="76"/>
        <v>0</v>
      </c>
      <c r="AA100" s="411">
        <f t="shared" si="77"/>
        <v>0</v>
      </c>
      <c r="AB100" s="412">
        <f t="shared" si="78"/>
        <v>0</v>
      </c>
      <c r="AC100" s="336"/>
      <c r="AD100" s="333"/>
      <c r="AE100" s="334"/>
      <c r="AF100" s="335"/>
      <c r="AG100" s="408">
        <f t="shared" si="79"/>
        <v>0</v>
      </c>
      <c r="AH100" s="409" t="str">
        <f t="shared" si="95"/>
        <v/>
      </c>
      <c r="AI100" s="335"/>
      <c r="AJ100" s="410">
        <f t="shared" si="81"/>
        <v>0</v>
      </c>
      <c r="AK100" s="410">
        <f t="shared" si="82"/>
        <v>0</v>
      </c>
      <c r="AL100" s="410">
        <f t="shared" si="83"/>
        <v>0</v>
      </c>
      <c r="AM100" s="410">
        <f t="shared" si="84"/>
        <v>0</v>
      </c>
      <c r="AN100" s="411">
        <f t="shared" si="85"/>
        <v>0</v>
      </c>
      <c r="AO100" s="412">
        <f t="shared" si="86"/>
        <v>0</v>
      </c>
      <c r="AP100" s="337"/>
      <c r="AQ100" s="410">
        <f t="shared" si="87"/>
        <v>0</v>
      </c>
      <c r="AR100" s="411">
        <f t="shared" si="88"/>
        <v>0</v>
      </c>
      <c r="AS100" s="413">
        <f t="shared" si="89"/>
        <v>0</v>
      </c>
      <c r="AT100" s="337"/>
      <c r="AU100" s="410">
        <f t="shared" si="90"/>
        <v>0</v>
      </c>
      <c r="AV100" s="411">
        <f t="shared" si="91"/>
        <v>0</v>
      </c>
      <c r="AW100" s="410">
        <f t="shared" si="92"/>
        <v>0</v>
      </c>
      <c r="AX100" s="411">
        <f t="shared" si="93"/>
        <v>0</v>
      </c>
      <c r="AY100" s="412">
        <f t="shared" si="94"/>
        <v>0</v>
      </c>
      <c r="AZ100" s="988"/>
      <c r="BA100" s="989"/>
      <c r="BB100" s="989"/>
      <c r="BC100" s="989"/>
      <c r="BD100" s="989"/>
      <c r="BE100" s="990"/>
      <c r="BF100" s="991"/>
      <c r="BG100" s="992"/>
      <c r="BH100" s="337"/>
      <c r="BI100" s="338"/>
      <c r="BJ100" s="839"/>
      <c r="BK100" s="318"/>
      <c r="BL100" s="318"/>
      <c r="BM100" s="318"/>
      <c r="BN100" s="318"/>
      <c r="BO100" s="318"/>
      <c r="BP100" s="318"/>
      <c r="BQ100" s="318"/>
      <c r="BR100" s="318"/>
      <c r="BS100" s="318"/>
      <c r="BT100" s="839"/>
      <c r="BU100" s="318"/>
      <c r="BV100" s="318"/>
      <c r="BW100" s="318"/>
      <c r="BX100" s="318"/>
      <c r="BY100" s="318"/>
      <c r="BZ100" s="318"/>
      <c r="CA100" s="318"/>
      <c r="CB100" s="318"/>
      <c r="CC100" s="318"/>
      <c r="CD100" s="839"/>
      <c r="CE100" s="318"/>
      <c r="CF100" s="318"/>
      <c r="CG100" s="318"/>
      <c r="CH100" s="318"/>
      <c r="CI100" s="318"/>
      <c r="CJ100" s="318"/>
      <c r="CK100" s="318"/>
      <c r="CL100" s="318"/>
      <c r="CM100" s="318"/>
      <c r="CN100" s="318"/>
      <c r="CO100" s="318"/>
      <c r="CP100" s="318"/>
      <c r="CQ100" s="318"/>
      <c r="CR100" s="318"/>
      <c r="CS100" s="839"/>
      <c r="CT100" s="318"/>
      <c r="CU100" s="318"/>
      <c r="CV100" s="318"/>
      <c r="CW100" s="318"/>
      <c r="CX100" s="318"/>
      <c r="CY100" s="318"/>
      <c r="CZ100" s="318"/>
      <c r="DA100" s="318"/>
      <c r="DB100" s="318"/>
      <c r="DC100" s="318"/>
      <c r="DD100" s="318"/>
      <c r="DE100" s="318"/>
      <c r="DF100" s="318"/>
      <c r="DG100" s="318"/>
      <c r="DH100" s="839"/>
      <c r="DI100" s="318"/>
      <c r="DJ100" s="318"/>
      <c r="DK100" s="318"/>
      <c r="DL100" s="318"/>
      <c r="DM100" s="318"/>
      <c r="DN100" s="318"/>
      <c r="DO100" s="318"/>
      <c r="DP100" s="318"/>
      <c r="DQ100" s="318"/>
      <c r="DR100" s="318"/>
      <c r="DS100" s="318"/>
      <c r="DT100" s="318"/>
      <c r="DU100" s="318"/>
      <c r="DV100" s="318"/>
      <c r="DW100" s="839"/>
      <c r="DX100" s="318"/>
      <c r="DY100" s="318"/>
      <c r="DZ100" s="318"/>
      <c r="EA100" s="318"/>
      <c r="EB100" s="318"/>
      <c r="EC100" s="318"/>
      <c r="ED100" s="318"/>
      <c r="EE100" s="318"/>
      <c r="EF100" s="318"/>
      <c r="EG100" s="318"/>
      <c r="EH100" s="318"/>
      <c r="EI100" s="318"/>
      <c r="EJ100" s="318"/>
      <c r="EK100" s="318"/>
      <c r="EL100" s="318"/>
      <c r="EM100" s="318">
        <f ca="1">'DARF e Declaração de IR'!$AJ$15</f>
        <v>0</v>
      </c>
      <c r="EN100" s="318"/>
      <c r="EO100" s="318"/>
      <c r="EP100" s="318"/>
      <c r="EQ100" s="318"/>
      <c r="ER100" s="318"/>
      <c r="ES100" s="318"/>
      <c r="ET100" s="318"/>
      <c r="EU100" s="318"/>
      <c r="EV100" s="318"/>
      <c r="EW100" s="318"/>
      <c r="EX100" s="318"/>
      <c r="EY100" s="318"/>
      <c r="EZ100" s="318"/>
    </row>
    <row r="101" spans="2:156" ht="10.5" customHeight="1" x14ac:dyDescent="0.2">
      <c r="B101" s="393"/>
      <c r="C101" s="1049"/>
      <c r="D101" s="1048"/>
      <c r="E101" s="437"/>
      <c r="F101" s="855" t="s">
        <v>117</v>
      </c>
      <c r="G101" s="855"/>
      <c r="H101" s="855"/>
      <c r="I101" s="856"/>
      <c r="J101" s="871">
        <v>0.01</v>
      </c>
      <c r="K101" s="871"/>
      <c r="L101" s="871"/>
      <c r="M101" s="872"/>
      <c r="N101" s="456"/>
      <c r="O101" s="455">
        <v>44276</v>
      </c>
      <c r="P101" s="332"/>
      <c r="Q101" s="333"/>
      <c r="R101" s="334"/>
      <c r="S101" s="335"/>
      <c r="T101" s="408">
        <f t="shared" si="71"/>
        <v>0</v>
      </c>
      <c r="U101" s="409" t="str">
        <f t="shared" si="72"/>
        <v/>
      </c>
      <c r="V101" s="335"/>
      <c r="W101" s="410">
        <f t="shared" si="73"/>
        <v>0</v>
      </c>
      <c r="X101" s="410">
        <f t="shared" si="74"/>
        <v>0</v>
      </c>
      <c r="Y101" s="410">
        <f t="shared" si="75"/>
        <v>0</v>
      </c>
      <c r="Z101" s="410">
        <f t="shared" si="76"/>
        <v>0</v>
      </c>
      <c r="AA101" s="411">
        <f t="shared" si="77"/>
        <v>0</v>
      </c>
      <c r="AB101" s="412">
        <f t="shared" si="78"/>
        <v>0</v>
      </c>
      <c r="AC101" s="336"/>
      <c r="AD101" s="333"/>
      <c r="AE101" s="334"/>
      <c r="AF101" s="335"/>
      <c r="AG101" s="408">
        <f t="shared" si="79"/>
        <v>0</v>
      </c>
      <c r="AH101" s="409" t="str">
        <f t="shared" si="95"/>
        <v/>
      </c>
      <c r="AI101" s="335"/>
      <c r="AJ101" s="410">
        <f t="shared" si="81"/>
        <v>0</v>
      </c>
      <c r="AK101" s="410">
        <f t="shared" si="82"/>
        <v>0</v>
      </c>
      <c r="AL101" s="410">
        <f t="shared" si="83"/>
        <v>0</v>
      </c>
      <c r="AM101" s="410">
        <f t="shared" si="84"/>
        <v>0</v>
      </c>
      <c r="AN101" s="411">
        <f t="shared" si="85"/>
        <v>0</v>
      </c>
      <c r="AO101" s="412">
        <f t="shared" si="86"/>
        <v>0</v>
      </c>
      <c r="AP101" s="337"/>
      <c r="AQ101" s="410">
        <f t="shared" si="87"/>
        <v>0</v>
      </c>
      <c r="AR101" s="411">
        <f t="shared" si="88"/>
        <v>0</v>
      </c>
      <c r="AS101" s="413">
        <f t="shared" si="89"/>
        <v>0</v>
      </c>
      <c r="AT101" s="337"/>
      <c r="AU101" s="410">
        <f t="shared" si="90"/>
        <v>0</v>
      </c>
      <c r="AV101" s="411">
        <f t="shared" si="91"/>
        <v>0</v>
      </c>
      <c r="AW101" s="410">
        <f t="shared" si="92"/>
        <v>0</v>
      </c>
      <c r="AX101" s="411">
        <f t="shared" si="93"/>
        <v>0</v>
      </c>
      <c r="AY101" s="412">
        <f t="shared" si="94"/>
        <v>0</v>
      </c>
      <c r="AZ101" s="988"/>
      <c r="BA101" s="989"/>
      <c r="BB101" s="989"/>
      <c r="BC101" s="989"/>
      <c r="BD101" s="989"/>
      <c r="BE101" s="990"/>
      <c r="BF101" s="991"/>
      <c r="BG101" s="992"/>
      <c r="BH101" s="337"/>
      <c r="BI101" s="338"/>
      <c r="BJ101" s="839"/>
      <c r="BK101" s="318"/>
      <c r="BL101" s="318"/>
      <c r="BM101" s="318"/>
      <c r="BN101" s="318"/>
      <c r="BO101" s="318"/>
      <c r="BP101" s="318"/>
      <c r="BQ101" s="318"/>
      <c r="BR101" s="318"/>
      <c r="BS101" s="318"/>
      <c r="BT101" s="839"/>
      <c r="BU101" s="318"/>
      <c r="BV101" s="318"/>
      <c r="BW101" s="318"/>
      <c r="BX101" s="318"/>
      <c r="BY101" s="318"/>
      <c r="BZ101" s="318"/>
      <c r="CA101" s="318"/>
      <c r="CB101" s="318"/>
      <c r="CC101" s="318"/>
      <c r="CD101" s="839"/>
      <c r="CE101" s="318"/>
      <c r="CF101" s="318"/>
      <c r="CG101" s="318"/>
      <c r="CH101" s="318"/>
      <c r="CI101" s="318"/>
      <c r="CJ101" s="318"/>
      <c r="CK101" s="318"/>
      <c r="CL101" s="318"/>
      <c r="CM101" s="318"/>
      <c r="CN101" s="318"/>
      <c r="CO101" s="318"/>
      <c r="CP101" s="318"/>
      <c r="CQ101" s="318"/>
      <c r="CR101" s="318"/>
      <c r="CS101" s="839"/>
      <c r="CT101" s="318"/>
      <c r="CU101" s="318"/>
      <c r="CV101" s="318"/>
      <c r="CW101" s="318"/>
      <c r="CX101" s="318"/>
      <c r="CY101" s="318"/>
      <c r="CZ101" s="318"/>
      <c r="DA101" s="318"/>
      <c r="DB101" s="318"/>
      <c r="DC101" s="318"/>
      <c r="DD101" s="318"/>
      <c r="DE101" s="318"/>
      <c r="DF101" s="318"/>
      <c r="DG101" s="318"/>
      <c r="DH101" s="839"/>
      <c r="DI101" s="318"/>
      <c r="DJ101" s="318"/>
      <c r="DK101" s="318"/>
      <c r="DL101" s="318"/>
      <c r="DM101" s="318"/>
      <c r="DN101" s="318"/>
      <c r="DO101" s="318"/>
      <c r="DP101" s="318"/>
      <c r="DQ101" s="318"/>
      <c r="DR101" s="318"/>
      <c r="DS101" s="318"/>
      <c r="DT101" s="318"/>
      <c r="DU101" s="318"/>
      <c r="DV101" s="318"/>
      <c r="DW101" s="839"/>
      <c r="DX101" s="318"/>
      <c r="DY101" s="318"/>
      <c r="DZ101" s="318"/>
      <c r="EA101" s="318"/>
      <c r="EB101" s="318"/>
      <c r="EC101" s="318"/>
      <c r="ED101" s="318"/>
      <c r="EE101" s="318"/>
      <c r="EF101" s="318"/>
      <c r="EG101" s="318"/>
      <c r="EH101" s="318"/>
      <c r="EI101" s="318"/>
      <c r="EJ101" s="318"/>
      <c r="EK101" s="318"/>
      <c r="EL101" s="318"/>
      <c r="EM101" s="318">
        <f ca="1">'DARF e Declaração de IR'!$AJ$15</f>
        <v>0</v>
      </c>
      <c r="EN101" s="318"/>
      <c r="EO101" s="318"/>
      <c r="EP101" s="318"/>
      <c r="EQ101" s="318"/>
      <c r="ER101" s="318"/>
      <c r="ES101" s="318"/>
      <c r="ET101" s="318"/>
      <c r="EU101" s="318"/>
      <c r="EV101" s="318"/>
      <c r="EW101" s="318"/>
      <c r="EX101" s="318"/>
      <c r="EY101" s="318"/>
      <c r="EZ101" s="318"/>
    </row>
    <row r="102" spans="2:156" ht="10.5" customHeight="1" thickBot="1" x14ac:dyDescent="0.25">
      <c r="B102" s="393"/>
      <c r="C102" s="1049"/>
      <c r="D102" s="1048"/>
      <c r="E102" s="437"/>
      <c r="F102" s="855" t="s">
        <v>118</v>
      </c>
      <c r="G102" s="855"/>
      <c r="H102" s="855"/>
      <c r="I102" s="856"/>
      <c r="J102" s="884">
        <v>0.2</v>
      </c>
      <c r="K102" s="884"/>
      <c r="L102" s="884"/>
      <c r="M102" s="885"/>
      <c r="N102" s="456"/>
      <c r="O102" s="455">
        <v>44277</v>
      </c>
      <c r="P102" s="332"/>
      <c r="Q102" s="333"/>
      <c r="R102" s="334"/>
      <c r="S102" s="335"/>
      <c r="T102" s="408">
        <f t="shared" si="71"/>
        <v>0</v>
      </c>
      <c r="U102" s="409" t="str">
        <f t="shared" si="72"/>
        <v/>
      </c>
      <c r="V102" s="335"/>
      <c r="W102" s="410">
        <f t="shared" si="73"/>
        <v>0</v>
      </c>
      <c r="X102" s="410">
        <f t="shared" si="74"/>
        <v>0</v>
      </c>
      <c r="Y102" s="410">
        <f t="shared" si="75"/>
        <v>0</v>
      </c>
      <c r="Z102" s="410">
        <f t="shared" si="76"/>
        <v>0</v>
      </c>
      <c r="AA102" s="411">
        <f t="shared" si="77"/>
        <v>0</v>
      </c>
      <c r="AB102" s="412">
        <f t="shared" si="78"/>
        <v>0</v>
      </c>
      <c r="AC102" s="336"/>
      <c r="AD102" s="333"/>
      <c r="AE102" s="334"/>
      <c r="AF102" s="335"/>
      <c r="AG102" s="408">
        <f t="shared" si="79"/>
        <v>0</v>
      </c>
      <c r="AH102" s="409" t="str">
        <f t="shared" si="95"/>
        <v/>
      </c>
      <c r="AI102" s="335"/>
      <c r="AJ102" s="410">
        <f t="shared" si="81"/>
        <v>0</v>
      </c>
      <c r="AK102" s="410">
        <f t="shared" si="82"/>
        <v>0</v>
      </c>
      <c r="AL102" s="410">
        <f t="shared" si="83"/>
        <v>0</v>
      </c>
      <c r="AM102" s="410">
        <f t="shared" si="84"/>
        <v>0</v>
      </c>
      <c r="AN102" s="411">
        <f t="shared" si="85"/>
        <v>0</v>
      </c>
      <c r="AO102" s="412">
        <f t="shared" si="86"/>
        <v>0</v>
      </c>
      <c r="AP102" s="337"/>
      <c r="AQ102" s="410">
        <f t="shared" si="87"/>
        <v>0</v>
      </c>
      <c r="AR102" s="411">
        <f t="shared" si="88"/>
        <v>0</v>
      </c>
      <c r="AS102" s="413">
        <f t="shared" si="89"/>
        <v>0</v>
      </c>
      <c r="AT102" s="337"/>
      <c r="AU102" s="410">
        <f t="shared" si="90"/>
        <v>0</v>
      </c>
      <c r="AV102" s="411">
        <f t="shared" si="91"/>
        <v>0</v>
      </c>
      <c r="AW102" s="410">
        <f t="shared" si="92"/>
        <v>0</v>
      </c>
      <c r="AX102" s="411">
        <f t="shared" si="93"/>
        <v>0</v>
      </c>
      <c r="AY102" s="412">
        <f t="shared" si="94"/>
        <v>0</v>
      </c>
      <c r="AZ102" s="988"/>
      <c r="BA102" s="989"/>
      <c r="BB102" s="989"/>
      <c r="BC102" s="989"/>
      <c r="BD102" s="989"/>
      <c r="BE102" s="990"/>
      <c r="BF102" s="991"/>
      <c r="BG102" s="992"/>
      <c r="BH102" s="337"/>
      <c r="BI102" s="338"/>
      <c r="BJ102" s="839"/>
      <c r="BK102" s="318"/>
      <c r="BL102" s="318"/>
      <c r="BM102" s="318"/>
      <c r="BN102" s="318"/>
      <c r="BO102" s="318"/>
      <c r="BP102" s="318"/>
      <c r="BQ102" s="318"/>
      <c r="BR102" s="318"/>
      <c r="BS102" s="318"/>
      <c r="BT102" s="839"/>
      <c r="BU102" s="318"/>
      <c r="BV102" s="318"/>
      <c r="BW102" s="318"/>
      <c r="BX102" s="318"/>
      <c r="BY102" s="318"/>
      <c r="BZ102" s="318"/>
      <c r="CA102" s="318"/>
      <c r="CB102" s="318"/>
      <c r="CC102" s="318"/>
      <c r="CD102" s="839"/>
      <c r="CE102" s="318"/>
      <c r="CF102" s="318"/>
      <c r="CG102" s="318"/>
      <c r="CH102" s="318"/>
      <c r="CI102" s="318"/>
      <c r="CJ102" s="318"/>
      <c r="CK102" s="318"/>
      <c r="CL102" s="318"/>
      <c r="CM102" s="318"/>
      <c r="CN102" s="318"/>
      <c r="CO102" s="318"/>
      <c r="CP102" s="318"/>
      <c r="CQ102" s="318"/>
      <c r="CR102" s="318"/>
      <c r="CS102" s="839"/>
      <c r="CT102" s="318"/>
      <c r="CU102" s="318"/>
      <c r="CV102" s="318"/>
      <c r="CW102" s="318"/>
      <c r="CX102" s="318"/>
      <c r="CY102" s="318"/>
      <c r="CZ102" s="318"/>
      <c r="DA102" s="318"/>
      <c r="DB102" s="318"/>
      <c r="DC102" s="318"/>
      <c r="DD102" s="318"/>
      <c r="DE102" s="318"/>
      <c r="DF102" s="318"/>
      <c r="DG102" s="318"/>
      <c r="DH102" s="839"/>
      <c r="DI102" s="318"/>
      <c r="DJ102" s="318"/>
      <c r="DK102" s="318"/>
      <c r="DL102" s="318"/>
      <c r="DM102" s="318"/>
      <c r="DN102" s="318"/>
      <c r="DO102" s="318"/>
      <c r="DP102" s="318"/>
      <c r="DQ102" s="318"/>
      <c r="DR102" s="318"/>
      <c r="DS102" s="318"/>
      <c r="DT102" s="318"/>
      <c r="DU102" s="318"/>
      <c r="DV102" s="318"/>
      <c r="DW102" s="839"/>
      <c r="DX102" s="318"/>
      <c r="DY102" s="318"/>
      <c r="DZ102" s="318"/>
      <c r="EA102" s="318"/>
      <c r="EB102" s="318"/>
      <c r="EC102" s="318"/>
      <c r="ED102" s="318"/>
      <c r="EE102" s="318"/>
      <c r="EF102" s="318"/>
      <c r="EG102" s="318"/>
      <c r="EH102" s="318"/>
      <c r="EI102" s="318"/>
      <c r="EJ102" s="318"/>
      <c r="EK102" s="318"/>
      <c r="EL102" s="318"/>
      <c r="EM102" s="318">
        <f ca="1">'DARF e Declaração de IR'!$AJ$15</f>
        <v>0</v>
      </c>
      <c r="EN102" s="318"/>
      <c r="EO102" s="318"/>
      <c r="EP102" s="318"/>
      <c r="EQ102" s="318"/>
      <c r="ER102" s="318"/>
      <c r="ES102" s="318"/>
      <c r="ET102" s="318"/>
      <c r="EU102" s="318"/>
      <c r="EV102" s="318"/>
      <c r="EW102" s="318"/>
      <c r="EX102" s="318"/>
      <c r="EY102" s="318"/>
      <c r="EZ102" s="318"/>
    </row>
    <row r="103" spans="2:156" ht="10.5" customHeight="1" x14ac:dyDescent="0.2">
      <c r="B103" s="393"/>
      <c r="C103" s="1049"/>
      <c r="D103" s="1048"/>
      <c r="E103" s="414"/>
      <c r="F103" s="421"/>
      <c r="G103" s="418"/>
      <c r="H103" s="418"/>
      <c r="I103" s="423"/>
      <c r="J103" s="473"/>
      <c r="K103" s="473"/>
      <c r="L103" s="473"/>
      <c r="M103" s="473"/>
      <c r="N103" s="456"/>
      <c r="O103" s="455">
        <v>44278</v>
      </c>
      <c r="P103" s="332"/>
      <c r="Q103" s="333"/>
      <c r="R103" s="334"/>
      <c r="S103" s="335"/>
      <c r="T103" s="408">
        <f t="shared" si="71"/>
        <v>0</v>
      </c>
      <c r="U103" s="409" t="str">
        <f t="shared" si="72"/>
        <v/>
      </c>
      <c r="V103" s="335"/>
      <c r="W103" s="410">
        <f t="shared" si="73"/>
        <v>0</v>
      </c>
      <c r="X103" s="410">
        <f t="shared" si="74"/>
        <v>0</v>
      </c>
      <c r="Y103" s="410">
        <f t="shared" si="75"/>
        <v>0</v>
      </c>
      <c r="Z103" s="410">
        <f t="shared" si="76"/>
        <v>0</v>
      </c>
      <c r="AA103" s="411">
        <f t="shared" si="77"/>
        <v>0</v>
      </c>
      <c r="AB103" s="412">
        <f t="shared" si="78"/>
        <v>0</v>
      </c>
      <c r="AC103" s="336"/>
      <c r="AD103" s="333"/>
      <c r="AE103" s="334"/>
      <c r="AF103" s="335"/>
      <c r="AG103" s="408">
        <f t="shared" si="79"/>
        <v>0</v>
      </c>
      <c r="AH103" s="409" t="str">
        <f t="shared" si="95"/>
        <v/>
      </c>
      <c r="AI103" s="335"/>
      <c r="AJ103" s="410">
        <f t="shared" si="81"/>
        <v>0</v>
      </c>
      <c r="AK103" s="410">
        <f t="shared" si="82"/>
        <v>0</v>
      </c>
      <c r="AL103" s="410">
        <f t="shared" si="83"/>
        <v>0</v>
      </c>
      <c r="AM103" s="410">
        <f t="shared" si="84"/>
        <v>0</v>
      </c>
      <c r="AN103" s="411">
        <f t="shared" si="85"/>
        <v>0</v>
      </c>
      <c r="AO103" s="412">
        <f t="shared" si="86"/>
        <v>0</v>
      </c>
      <c r="AP103" s="337"/>
      <c r="AQ103" s="410">
        <f t="shared" si="87"/>
        <v>0</v>
      </c>
      <c r="AR103" s="411">
        <f t="shared" si="88"/>
        <v>0</v>
      </c>
      <c r="AS103" s="413">
        <f t="shared" si="89"/>
        <v>0</v>
      </c>
      <c r="AT103" s="337"/>
      <c r="AU103" s="410">
        <f t="shared" si="90"/>
        <v>0</v>
      </c>
      <c r="AV103" s="411">
        <f t="shared" si="91"/>
        <v>0</v>
      </c>
      <c r="AW103" s="410">
        <f t="shared" si="92"/>
        <v>0</v>
      </c>
      <c r="AX103" s="411">
        <f t="shared" si="93"/>
        <v>0</v>
      </c>
      <c r="AY103" s="412">
        <f t="shared" si="94"/>
        <v>0</v>
      </c>
      <c r="AZ103" s="988"/>
      <c r="BA103" s="989"/>
      <c r="BB103" s="989"/>
      <c r="BC103" s="989"/>
      <c r="BD103" s="989"/>
      <c r="BE103" s="990"/>
      <c r="BF103" s="991"/>
      <c r="BG103" s="992"/>
      <c r="BH103" s="337"/>
      <c r="BI103" s="338"/>
      <c r="BJ103" s="839"/>
      <c r="BK103" s="318"/>
      <c r="BL103" s="318"/>
      <c r="BM103" s="318"/>
      <c r="BN103" s="318"/>
      <c r="BO103" s="318"/>
      <c r="BP103" s="318"/>
      <c r="BQ103" s="318"/>
      <c r="BR103" s="318"/>
      <c r="BS103" s="318"/>
      <c r="BT103" s="839"/>
      <c r="BU103" s="318"/>
      <c r="BV103" s="318"/>
      <c r="BW103" s="318"/>
      <c r="BX103" s="318"/>
      <c r="BY103" s="318"/>
      <c r="BZ103" s="318"/>
      <c r="CA103" s="318"/>
      <c r="CB103" s="318"/>
      <c r="CC103" s="318"/>
      <c r="CD103" s="839"/>
      <c r="CE103" s="318"/>
      <c r="CF103" s="318"/>
      <c r="CG103" s="318"/>
      <c r="CH103" s="318"/>
      <c r="CI103" s="318"/>
      <c r="CJ103" s="318"/>
      <c r="CK103" s="318"/>
      <c r="CL103" s="318"/>
      <c r="CM103" s="318"/>
      <c r="CN103" s="318"/>
      <c r="CO103" s="318"/>
      <c r="CP103" s="318"/>
      <c r="CQ103" s="318"/>
      <c r="CR103" s="318"/>
      <c r="CS103" s="839"/>
      <c r="CT103" s="318"/>
      <c r="CU103" s="318"/>
      <c r="CV103" s="318"/>
      <c r="CW103" s="318"/>
      <c r="CX103" s="318"/>
      <c r="CY103" s="318"/>
      <c r="CZ103" s="318"/>
      <c r="DA103" s="318"/>
      <c r="DB103" s="318"/>
      <c r="DC103" s="318"/>
      <c r="DD103" s="318"/>
      <c r="DE103" s="318"/>
      <c r="DF103" s="318"/>
      <c r="DG103" s="318"/>
      <c r="DH103" s="839"/>
      <c r="DI103" s="318"/>
      <c r="DJ103" s="318"/>
      <c r="DK103" s="318"/>
      <c r="DL103" s="318"/>
      <c r="DM103" s="318"/>
      <c r="DN103" s="318"/>
      <c r="DO103" s="318"/>
      <c r="DP103" s="318"/>
      <c r="DQ103" s="318"/>
      <c r="DR103" s="318"/>
      <c r="DS103" s="318"/>
      <c r="DT103" s="318"/>
      <c r="DU103" s="318"/>
      <c r="DV103" s="318"/>
      <c r="DW103" s="839"/>
      <c r="DX103" s="318"/>
      <c r="DY103" s="318"/>
      <c r="DZ103" s="318"/>
      <c r="EA103" s="318"/>
      <c r="EB103" s="318"/>
      <c r="EC103" s="318"/>
      <c r="ED103" s="318"/>
      <c r="EE103" s="318"/>
      <c r="EF103" s="318"/>
      <c r="EG103" s="318"/>
      <c r="EH103" s="318"/>
      <c r="EI103" s="318"/>
      <c r="EJ103" s="318"/>
      <c r="EK103" s="318"/>
      <c r="EL103" s="318"/>
      <c r="EM103" s="318">
        <f ca="1">'DARF e Declaração de IR'!$AJ$15</f>
        <v>0</v>
      </c>
      <c r="EN103" s="318"/>
      <c r="EO103" s="318"/>
      <c r="EP103" s="318"/>
      <c r="EQ103" s="318"/>
      <c r="ER103" s="318"/>
      <c r="ES103" s="318"/>
      <c r="ET103" s="318"/>
      <c r="EU103" s="318"/>
      <c r="EV103" s="318"/>
      <c r="EW103" s="318"/>
      <c r="EX103" s="318"/>
      <c r="EY103" s="318"/>
      <c r="EZ103" s="318"/>
    </row>
    <row r="104" spans="2:156" ht="10.5" customHeight="1" x14ac:dyDescent="0.2">
      <c r="B104" s="393"/>
      <c r="C104" s="1049"/>
      <c r="D104" s="1048"/>
      <c r="E104" s="437"/>
      <c r="F104" s="853" t="s">
        <v>209</v>
      </c>
      <c r="G104" s="853"/>
      <c r="H104" s="853"/>
      <c r="I104" s="854"/>
      <c r="J104" s="874" t="s">
        <v>22</v>
      </c>
      <c r="K104" s="874"/>
      <c r="L104" s="874" t="s">
        <v>23</v>
      </c>
      <c r="M104" s="874"/>
      <c r="N104" s="456"/>
      <c r="O104" s="455">
        <v>44279</v>
      </c>
      <c r="P104" s="332"/>
      <c r="Q104" s="333"/>
      <c r="R104" s="334"/>
      <c r="S104" s="335"/>
      <c r="T104" s="408">
        <f t="shared" si="71"/>
        <v>0</v>
      </c>
      <c r="U104" s="409" t="str">
        <f t="shared" si="72"/>
        <v/>
      </c>
      <c r="V104" s="335"/>
      <c r="W104" s="410">
        <f t="shared" si="73"/>
        <v>0</v>
      </c>
      <c r="X104" s="410">
        <f t="shared" si="74"/>
        <v>0</v>
      </c>
      <c r="Y104" s="410">
        <f t="shared" si="75"/>
        <v>0</v>
      </c>
      <c r="Z104" s="410">
        <f t="shared" si="76"/>
        <v>0</v>
      </c>
      <c r="AA104" s="411">
        <f t="shared" si="77"/>
        <v>0</v>
      </c>
      <c r="AB104" s="412">
        <f t="shared" si="78"/>
        <v>0</v>
      </c>
      <c r="AC104" s="336"/>
      <c r="AD104" s="333"/>
      <c r="AE104" s="334"/>
      <c r="AF104" s="335"/>
      <c r="AG104" s="408">
        <f t="shared" si="79"/>
        <v>0</v>
      </c>
      <c r="AH104" s="409" t="str">
        <f t="shared" si="95"/>
        <v/>
      </c>
      <c r="AI104" s="335"/>
      <c r="AJ104" s="410">
        <f t="shared" si="81"/>
        <v>0</v>
      </c>
      <c r="AK104" s="410">
        <f t="shared" si="82"/>
        <v>0</v>
      </c>
      <c r="AL104" s="410">
        <f t="shared" si="83"/>
        <v>0</v>
      </c>
      <c r="AM104" s="410">
        <f t="shared" si="84"/>
        <v>0</v>
      </c>
      <c r="AN104" s="411">
        <f t="shared" si="85"/>
        <v>0</v>
      </c>
      <c r="AO104" s="412">
        <f t="shared" si="86"/>
        <v>0</v>
      </c>
      <c r="AP104" s="337"/>
      <c r="AQ104" s="410">
        <f t="shared" si="87"/>
        <v>0</v>
      </c>
      <c r="AR104" s="411">
        <f t="shared" si="88"/>
        <v>0</v>
      </c>
      <c r="AS104" s="413">
        <f t="shared" si="89"/>
        <v>0</v>
      </c>
      <c r="AT104" s="337"/>
      <c r="AU104" s="410">
        <f t="shared" si="90"/>
        <v>0</v>
      </c>
      <c r="AV104" s="411">
        <f t="shared" si="91"/>
        <v>0</v>
      </c>
      <c r="AW104" s="410">
        <f t="shared" si="92"/>
        <v>0</v>
      </c>
      <c r="AX104" s="411">
        <f t="shared" si="93"/>
        <v>0</v>
      </c>
      <c r="AY104" s="412">
        <f t="shared" si="94"/>
        <v>0</v>
      </c>
      <c r="AZ104" s="988"/>
      <c r="BA104" s="989"/>
      <c r="BB104" s="989"/>
      <c r="BC104" s="989"/>
      <c r="BD104" s="989"/>
      <c r="BE104" s="990"/>
      <c r="BF104" s="991"/>
      <c r="BG104" s="992"/>
      <c r="BH104" s="337"/>
      <c r="BI104" s="338"/>
      <c r="BJ104" s="839"/>
      <c r="BK104" s="318"/>
      <c r="BL104" s="318"/>
      <c r="BM104" s="318"/>
      <c r="BN104" s="318"/>
      <c r="BO104" s="318"/>
      <c r="BP104" s="318"/>
      <c r="BQ104" s="318"/>
      <c r="BR104" s="318"/>
      <c r="BS104" s="318"/>
      <c r="BT104" s="839"/>
      <c r="BU104" s="318"/>
      <c r="BV104" s="318"/>
      <c r="BW104" s="318"/>
      <c r="BX104" s="318"/>
      <c r="BY104" s="318"/>
      <c r="BZ104" s="318"/>
      <c r="CA104" s="318"/>
      <c r="CB104" s="318"/>
      <c r="CC104" s="318"/>
      <c r="CD104" s="839"/>
      <c r="CE104" s="318"/>
      <c r="CF104" s="318"/>
      <c r="CG104" s="318"/>
      <c r="CH104" s="318"/>
      <c r="CI104" s="318"/>
      <c r="CJ104" s="318"/>
      <c r="CK104" s="318"/>
      <c r="CL104" s="318"/>
      <c r="CM104" s="318"/>
      <c r="CN104" s="318"/>
      <c r="CO104" s="318"/>
      <c r="CP104" s="318"/>
      <c r="CQ104" s="318"/>
      <c r="CR104" s="318"/>
      <c r="CS104" s="839"/>
      <c r="CT104" s="318"/>
      <c r="CU104" s="318"/>
      <c r="CV104" s="318"/>
      <c r="CW104" s="318"/>
      <c r="CX104" s="318"/>
      <c r="CY104" s="318"/>
      <c r="CZ104" s="318"/>
      <c r="DA104" s="318"/>
      <c r="DB104" s="318"/>
      <c r="DC104" s="318"/>
      <c r="DD104" s="318"/>
      <c r="DE104" s="318"/>
      <c r="DF104" s="318"/>
      <c r="DG104" s="318"/>
      <c r="DH104" s="839"/>
      <c r="DI104" s="318"/>
      <c r="DJ104" s="318"/>
      <c r="DK104" s="318"/>
      <c r="DL104" s="318"/>
      <c r="DM104" s="318"/>
      <c r="DN104" s="318"/>
      <c r="DO104" s="318"/>
      <c r="DP104" s="318"/>
      <c r="DQ104" s="318"/>
      <c r="DR104" s="318"/>
      <c r="DS104" s="318"/>
      <c r="DT104" s="318"/>
      <c r="DU104" s="318"/>
      <c r="DV104" s="318"/>
      <c r="DW104" s="839"/>
      <c r="DX104" s="318"/>
      <c r="DY104" s="318"/>
      <c r="DZ104" s="318"/>
      <c r="EA104" s="318"/>
      <c r="EB104" s="318"/>
      <c r="EC104" s="318"/>
      <c r="ED104" s="318"/>
      <c r="EE104" s="318"/>
      <c r="EF104" s="318"/>
      <c r="EG104" s="318"/>
      <c r="EH104" s="318"/>
      <c r="EI104" s="318"/>
      <c r="EJ104" s="318"/>
      <c r="EK104" s="318"/>
      <c r="EL104" s="318"/>
      <c r="EM104" s="318">
        <f ca="1">'DARF e Declaração de IR'!$AJ$15</f>
        <v>0</v>
      </c>
      <c r="EN104" s="318"/>
      <c r="EO104" s="318"/>
      <c r="EP104" s="318"/>
      <c r="EQ104" s="318"/>
      <c r="ER104" s="318"/>
      <c r="ES104" s="318"/>
      <c r="ET104" s="318"/>
      <c r="EU104" s="318"/>
      <c r="EV104" s="318"/>
      <c r="EW104" s="318"/>
      <c r="EX104" s="318"/>
      <c r="EY104" s="318"/>
      <c r="EZ104" s="318"/>
    </row>
    <row r="105" spans="2:156" ht="10.5" customHeight="1" x14ac:dyDescent="0.2">
      <c r="B105" s="393"/>
      <c r="C105" s="1049"/>
      <c r="D105" s="1048"/>
      <c r="E105" s="437"/>
      <c r="F105" s="855" t="s">
        <v>119</v>
      </c>
      <c r="G105" s="855"/>
      <c r="H105" s="855"/>
      <c r="I105" s="856"/>
      <c r="J105" s="882">
        <f>T112</f>
        <v>0</v>
      </c>
      <c r="K105" s="882"/>
      <c r="L105" s="882">
        <f>AG112</f>
        <v>0</v>
      </c>
      <c r="M105" s="882"/>
      <c r="N105" s="456"/>
      <c r="O105" s="455">
        <v>44280</v>
      </c>
      <c r="P105" s="332"/>
      <c r="Q105" s="333"/>
      <c r="R105" s="334"/>
      <c r="S105" s="335"/>
      <c r="T105" s="408">
        <f t="shared" si="71"/>
        <v>0</v>
      </c>
      <c r="U105" s="409" t="str">
        <f t="shared" si="72"/>
        <v/>
      </c>
      <c r="V105" s="335"/>
      <c r="W105" s="410">
        <f t="shared" si="73"/>
        <v>0</v>
      </c>
      <c r="X105" s="410">
        <f t="shared" si="74"/>
        <v>0</v>
      </c>
      <c r="Y105" s="410">
        <f t="shared" si="75"/>
        <v>0</v>
      </c>
      <c r="Z105" s="410">
        <f t="shared" si="76"/>
        <v>0</v>
      </c>
      <c r="AA105" s="411">
        <f t="shared" si="77"/>
        <v>0</v>
      </c>
      <c r="AB105" s="412">
        <f t="shared" si="78"/>
        <v>0</v>
      </c>
      <c r="AC105" s="336"/>
      <c r="AD105" s="333"/>
      <c r="AE105" s="334"/>
      <c r="AF105" s="335"/>
      <c r="AG105" s="408">
        <f t="shared" si="79"/>
        <v>0</v>
      </c>
      <c r="AH105" s="409" t="str">
        <f t="shared" si="95"/>
        <v/>
      </c>
      <c r="AI105" s="335"/>
      <c r="AJ105" s="410">
        <f t="shared" si="81"/>
        <v>0</v>
      </c>
      <c r="AK105" s="410">
        <f t="shared" si="82"/>
        <v>0</v>
      </c>
      <c r="AL105" s="410">
        <f t="shared" si="83"/>
        <v>0</v>
      </c>
      <c r="AM105" s="410">
        <f t="shared" si="84"/>
        <v>0</v>
      </c>
      <c r="AN105" s="411">
        <f t="shared" si="85"/>
        <v>0</v>
      </c>
      <c r="AO105" s="412">
        <f t="shared" si="86"/>
        <v>0</v>
      </c>
      <c r="AP105" s="337"/>
      <c r="AQ105" s="410">
        <f t="shared" si="87"/>
        <v>0</v>
      </c>
      <c r="AR105" s="411">
        <f t="shared" si="88"/>
        <v>0</v>
      </c>
      <c r="AS105" s="413">
        <f t="shared" si="89"/>
        <v>0</v>
      </c>
      <c r="AT105" s="337"/>
      <c r="AU105" s="410">
        <f t="shared" si="90"/>
        <v>0</v>
      </c>
      <c r="AV105" s="411">
        <f t="shared" si="91"/>
        <v>0</v>
      </c>
      <c r="AW105" s="410">
        <f t="shared" si="92"/>
        <v>0</v>
      </c>
      <c r="AX105" s="411">
        <f t="shared" si="93"/>
        <v>0</v>
      </c>
      <c r="AY105" s="412">
        <f t="shared" si="94"/>
        <v>0</v>
      </c>
      <c r="AZ105" s="988"/>
      <c r="BA105" s="989"/>
      <c r="BB105" s="989"/>
      <c r="BC105" s="989"/>
      <c r="BD105" s="989"/>
      <c r="BE105" s="990"/>
      <c r="BF105" s="991"/>
      <c r="BG105" s="992"/>
      <c r="BH105" s="337"/>
      <c r="BI105" s="338"/>
      <c r="BJ105" s="839"/>
      <c r="BK105" s="318"/>
      <c r="BL105" s="318"/>
      <c r="BM105" s="318"/>
      <c r="BN105" s="318"/>
      <c r="BO105" s="318"/>
      <c r="BP105" s="318"/>
      <c r="BQ105" s="318"/>
      <c r="BR105" s="318"/>
      <c r="BS105" s="318"/>
      <c r="BT105" s="839"/>
      <c r="BU105" s="318"/>
      <c r="BV105" s="318"/>
      <c r="BW105" s="318"/>
      <c r="BX105" s="318"/>
      <c r="BY105" s="318"/>
      <c r="BZ105" s="318"/>
      <c r="CA105" s="318"/>
      <c r="CB105" s="318"/>
      <c r="CC105" s="318"/>
      <c r="CD105" s="839"/>
      <c r="CE105" s="318"/>
      <c r="CF105" s="318"/>
      <c r="CG105" s="318"/>
      <c r="CH105" s="318"/>
      <c r="CI105" s="318"/>
      <c r="CJ105" s="318"/>
      <c r="CK105" s="318"/>
      <c r="CL105" s="318"/>
      <c r="CM105" s="318"/>
      <c r="CN105" s="318"/>
      <c r="CO105" s="318"/>
      <c r="CP105" s="318"/>
      <c r="CQ105" s="318"/>
      <c r="CR105" s="318"/>
      <c r="CS105" s="839"/>
      <c r="CT105" s="318"/>
      <c r="CU105" s="318"/>
      <c r="CV105" s="318"/>
      <c r="CW105" s="318"/>
      <c r="CX105" s="318"/>
      <c r="CY105" s="318"/>
      <c r="CZ105" s="318"/>
      <c r="DA105" s="318"/>
      <c r="DB105" s="318"/>
      <c r="DC105" s="318"/>
      <c r="DD105" s="318"/>
      <c r="DE105" s="318"/>
      <c r="DF105" s="318"/>
      <c r="DG105" s="318"/>
      <c r="DH105" s="839"/>
      <c r="DI105" s="318"/>
      <c r="DJ105" s="318"/>
      <c r="DK105" s="318"/>
      <c r="DL105" s="318"/>
      <c r="DM105" s="318"/>
      <c r="DN105" s="318"/>
      <c r="DO105" s="318"/>
      <c r="DP105" s="318"/>
      <c r="DQ105" s="318"/>
      <c r="DR105" s="318"/>
      <c r="DS105" s="318"/>
      <c r="DT105" s="318"/>
      <c r="DU105" s="318"/>
      <c r="DV105" s="318"/>
      <c r="DW105" s="839"/>
      <c r="DX105" s="318"/>
      <c r="DY105" s="318"/>
      <c r="DZ105" s="318"/>
      <c r="EA105" s="318"/>
      <c r="EB105" s="318"/>
      <c r="EC105" s="318"/>
      <c r="ED105" s="318"/>
      <c r="EE105" s="318"/>
      <c r="EF105" s="318"/>
      <c r="EG105" s="318"/>
      <c r="EH105" s="318"/>
      <c r="EI105" s="318"/>
      <c r="EJ105" s="318"/>
      <c r="EK105" s="318"/>
      <c r="EL105" s="318"/>
      <c r="EM105" s="318">
        <f ca="1">'DARF e Declaração de IR'!$AJ$15</f>
        <v>0</v>
      </c>
      <c r="EN105" s="318"/>
      <c r="EO105" s="318"/>
      <c r="EP105" s="318"/>
      <c r="EQ105" s="318"/>
      <c r="ER105" s="318"/>
      <c r="ES105" s="318"/>
      <c r="ET105" s="318"/>
      <c r="EU105" s="318"/>
      <c r="EV105" s="318"/>
      <c r="EW105" s="318"/>
      <c r="EX105" s="318"/>
      <c r="EY105" s="318"/>
      <c r="EZ105" s="318"/>
    </row>
    <row r="106" spans="2:156" ht="10.5" customHeight="1" x14ac:dyDescent="0.2">
      <c r="B106" s="393"/>
      <c r="C106" s="1049"/>
      <c r="D106" s="1048"/>
      <c r="E106" s="437"/>
      <c r="F106" s="878" t="s">
        <v>203</v>
      </c>
      <c r="G106" s="878"/>
      <c r="H106" s="878"/>
      <c r="I106" s="879"/>
      <c r="J106" s="883">
        <f>Q112</f>
        <v>0</v>
      </c>
      <c r="K106" s="883"/>
      <c r="L106" s="883">
        <f>AD112</f>
        <v>0</v>
      </c>
      <c r="M106" s="883"/>
      <c r="N106" s="456"/>
      <c r="O106" s="455">
        <v>44281</v>
      </c>
      <c r="P106" s="332"/>
      <c r="Q106" s="333"/>
      <c r="R106" s="334"/>
      <c r="S106" s="335"/>
      <c r="T106" s="408">
        <f t="shared" si="71"/>
        <v>0</v>
      </c>
      <c r="U106" s="409" t="str">
        <f t="shared" si="72"/>
        <v/>
      </c>
      <c r="V106" s="335"/>
      <c r="W106" s="410">
        <f t="shared" si="73"/>
        <v>0</v>
      </c>
      <c r="X106" s="410">
        <f t="shared" si="74"/>
        <v>0</v>
      </c>
      <c r="Y106" s="410">
        <f t="shared" si="75"/>
        <v>0</v>
      </c>
      <c r="Z106" s="410">
        <f t="shared" si="76"/>
        <v>0</v>
      </c>
      <c r="AA106" s="411">
        <f t="shared" si="77"/>
        <v>0</v>
      </c>
      <c r="AB106" s="412">
        <f t="shared" si="78"/>
        <v>0</v>
      </c>
      <c r="AC106" s="336"/>
      <c r="AD106" s="333"/>
      <c r="AE106" s="334"/>
      <c r="AF106" s="335"/>
      <c r="AG106" s="408">
        <f t="shared" si="79"/>
        <v>0</v>
      </c>
      <c r="AH106" s="409" t="str">
        <f t="shared" si="95"/>
        <v/>
      </c>
      <c r="AI106" s="335"/>
      <c r="AJ106" s="410">
        <f t="shared" si="81"/>
        <v>0</v>
      </c>
      <c r="AK106" s="410">
        <f t="shared" si="82"/>
        <v>0</v>
      </c>
      <c r="AL106" s="410">
        <f t="shared" si="83"/>
        <v>0</v>
      </c>
      <c r="AM106" s="410">
        <f t="shared" si="84"/>
        <v>0</v>
      </c>
      <c r="AN106" s="411">
        <f t="shared" si="85"/>
        <v>0</v>
      </c>
      <c r="AO106" s="412">
        <f t="shared" si="86"/>
        <v>0</v>
      </c>
      <c r="AP106" s="337"/>
      <c r="AQ106" s="410">
        <f t="shared" si="87"/>
        <v>0</v>
      </c>
      <c r="AR106" s="411">
        <f t="shared" si="88"/>
        <v>0</v>
      </c>
      <c r="AS106" s="413">
        <f t="shared" si="89"/>
        <v>0</v>
      </c>
      <c r="AT106" s="337"/>
      <c r="AU106" s="410">
        <f t="shared" si="90"/>
        <v>0</v>
      </c>
      <c r="AV106" s="411">
        <f t="shared" si="91"/>
        <v>0</v>
      </c>
      <c r="AW106" s="410">
        <f t="shared" si="92"/>
        <v>0</v>
      </c>
      <c r="AX106" s="411">
        <f t="shared" si="93"/>
        <v>0</v>
      </c>
      <c r="AY106" s="412">
        <f t="shared" si="94"/>
        <v>0</v>
      </c>
      <c r="AZ106" s="988"/>
      <c r="BA106" s="989"/>
      <c r="BB106" s="989"/>
      <c r="BC106" s="989"/>
      <c r="BD106" s="989"/>
      <c r="BE106" s="990"/>
      <c r="BF106" s="991"/>
      <c r="BG106" s="992"/>
      <c r="BH106" s="337"/>
      <c r="BI106" s="338"/>
      <c r="BJ106" s="839"/>
      <c r="BK106" s="318"/>
      <c r="BL106" s="318"/>
      <c r="BM106" s="318"/>
      <c r="BN106" s="318"/>
      <c r="BO106" s="318"/>
      <c r="BP106" s="318"/>
      <c r="BQ106" s="318"/>
      <c r="BR106" s="318"/>
      <c r="BS106" s="318"/>
      <c r="BT106" s="839"/>
      <c r="BU106" s="318"/>
      <c r="BV106" s="318"/>
      <c r="BW106" s="318"/>
      <c r="BX106" s="318"/>
      <c r="BY106" s="318"/>
      <c r="BZ106" s="318"/>
      <c r="CA106" s="318"/>
      <c r="CB106" s="318"/>
      <c r="CC106" s="318"/>
      <c r="CD106" s="839"/>
      <c r="CE106" s="318"/>
      <c r="CF106" s="318"/>
      <c r="CG106" s="318"/>
      <c r="CH106" s="318"/>
      <c r="CI106" s="318"/>
      <c r="CJ106" s="318"/>
      <c r="CK106" s="318"/>
      <c r="CL106" s="318"/>
      <c r="CM106" s="318"/>
      <c r="CN106" s="318"/>
      <c r="CO106" s="318"/>
      <c r="CP106" s="318"/>
      <c r="CQ106" s="318"/>
      <c r="CR106" s="318"/>
      <c r="CS106" s="839"/>
      <c r="CT106" s="318"/>
      <c r="CU106" s="318"/>
      <c r="CV106" s="318"/>
      <c r="CW106" s="318"/>
      <c r="CX106" s="318"/>
      <c r="CY106" s="318"/>
      <c r="CZ106" s="318"/>
      <c r="DA106" s="318"/>
      <c r="DB106" s="318"/>
      <c r="DC106" s="318"/>
      <c r="DD106" s="318"/>
      <c r="DE106" s="318"/>
      <c r="DF106" s="318"/>
      <c r="DG106" s="318"/>
      <c r="DH106" s="839"/>
      <c r="DI106" s="318"/>
      <c r="DJ106" s="318"/>
      <c r="DK106" s="318"/>
      <c r="DL106" s="318"/>
      <c r="DM106" s="318"/>
      <c r="DN106" s="318"/>
      <c r="DO106" s="318"/>
      <c r="DP106" s="318"/>
      <c r="DQ106" s="318"/>
      <c r="DR106" s="318"/>
      <c r="DS106" s="318"/>
      <c r="DT106" s="318"/>
      <c r="DU106" s="318"/>
      <c r="DV106" s="318"/>
      <c r="DW106" s="839"/>
      <c r="DX106" s="318"/>
      <c r="DY106" s="318"/>
      <c r="DZ106" s="318"/>
      <c r="EA106" s="318"/>
      <c r="EB106" s="318"/>
      <c r="EC106" s="318"/>
      <c r="ED106" s="318"/>
      <c r="EE106" s="318"/>
      <c r="EF106" s="318"/>
      <c r="EG106" s="318"/>
      <c r="EH106" s="318"/>
      <c r="EI106" s="318"/>
      <c r="EJ106" s="318"/>
      <c r="EK106" s="318"/>
      <c r="EL106" s="318"/>
      <c r="EM106" s="318">
        <f ca="1">'DARF e Declaração de IR'!$AJ$15</f>
        <v>0</v>
      </c>
      <c r="EN106" s="318"/>
      <c r="EO106" s="318"/>
      <c r="EP106" s="318"/>
      <c r="EQ106" s="318"/>
      <c r="ER106" s="318"/>
      <c r="ES106" s="318"/>
      <c r="ET106" s="318"/>
      <c r="EU106" s="318"/>
      <c r="EV106" s="318"/>
      <c r="EW106" s="318"/>
      <c r="EX106" s="318"/>
      <c r="EY106" s="318"/>
      <c r="EZ106" s="318"/>
    </row>
    <row r="107" spans="2:156" ht="10.5" customHeight="1" x14ac:dyDescent="0.2">
      <c r="B107" s="393"/>
      <c r="C107" s="1049"/>
      <c r="D107" s="1048"/>
      <c r="E107" s="437"/>
      <c r="F107" s="878" t="s">
        <v>204</v>
      </c>
      <c r="G107" s="878"/>
      <c r="H107" s="878"/>
      <c r="I107" s="879"/>
      <c r="J107" s="890">
        <f>R112</f>
        <v>0</v>
      </c>
      <c r="K107" s="890"/>
      <c r="L107" s="890">
        <f>AE112</f>
        <v>0</v>
      </c>
      <c r="M107" s="890"/>
      <c r="N107" s="456"/>
      <c r="O107" s="455">
        <v>44282</v>
      </c>
      <c r="P107" s="332"/>
      <c r="Q107" s="333"/>
      <c r="R107" s="334"/>
      <c r="S107" s="335"/>
      <c r="T107" s="408">
        <f t="shared" si="71"/>
        <v>0</v>
      </c>
      <c r="U107" s="409" t="str">
        <f t="shared" si="72"/>
        <v/>
      </c>
      <c r="V107" s="335"/>
      <c r="W107" s="410">
        <f t="shared" si="73"/>
        <v>0</v>
      </c>
      <c r="X107" s="410">
        <f t="shared" si="74"/>
        <v>0</v>
      </c>
      <c r="Y107" s="410">
        <f t="shared" si="75"/>
        <v>0</v>
      </c>
      <c r="Z107" s="410">
        <f t="shared" si="76"/>
        <v>0</v>
      </c>
      <c r="AA107" s="411">
        <f t="shared" si="77"/>
        <v>0</v>
      </c>
      <c r="AB107" s="412">
        <f t="shared" si="78"/>
        <v>0</v>
      </c>
      <c r="AC107" s="336"/>
      <c r="AD107" s="333"/>
      <c r="AE107" s="334"/>
      <c r="AF107" s="335"/>
      <c r="AG107" s="408">
        <f t="shared" si="79"/>
        <v>0</v>
      </c>
      <c r="AH107" s="409" t="str">
        <f t="shared" si="95"/>
        <v/>
      </c>
      <c r="AI107" s="335"/>
      <c r="AJ107" s="410">
        <f t="shared" si="81"/>
        <v>0</v>
      </c>
      <c r="AK107" s="410">
        <f t="shared" si="82"/>
        <v>0</v>
      </c>
      <c r="AL107" s="410">
        <f t="shared" si="83"/>
        <v>0</v>
      </c>
      <c r="AM107" s="410">
        <f t="shared" si="84"/>
        <v>0</v>
      </c>
      <c r="AN107" s="411">
        <f t="shared" si="85"/>
        <v>0</v>
      </c>
      <c r="AO107" s="412">
        <f t="shared" si="86"/>
        <v>0</v>
      </c>
      <c r="AP107" s="337"/>
      <c r="AQ107" s="410">
        <f t="shared" si="87"/>
        <v>0</v>
      </c>
      <c r="AR107" s="411">
        <f t="shared" si="88"/>
        <v>0</v>
      </c>
      <c r="AS107" s="413">
        <f t="shared" si="89"/>
        <v>0</v>
      </c>
      <c r="AT107" s="337"/>
      <c r="AU107" s="410">
        <f t="shared" si="90"/>
        <v>0</v>
      </c>
      <c r="AV107" s="411">
        <f t="shared" si="91"/>
        <v>0</v>
      </c>
      <c r="AW107" s="410">
        <f t="shared" si="92"/>
        <v>0</v>
      </c>
      <c r="AX107" s="411">
        <f t="shared" si="93"/>
        <v>0</v>
      </c>
      <c r="AY107" s="412">
        <f t="shared" si="94"/>
        <v>0</v>
      </c>
      <c r="AZ107" s="988"/>
      <c r="BA107" s="989"/>
      <c r="BB107" s="989"/>
      <c r="BC107" s="989"/>
      <c r="BD107" s="989"/>
      <c r="BE107" s="990"/>
      <c r="BF107" s="991"/>
      <c r="BG107" s="992"/>
      <c r="BH107" s="337"/>
      <c r="BI107" s="338"/>
      <c r="BJ107" s="839"/>
      <c r="BK107" s="318"/>
      <c r="BL107" s="318"/>
      <c r="BM107" s="318"/>
      <c r="BN107" s="318"/>
      <c r="BO107" s="318"/>
      <c r="BP107" s="318"/>
      <c r="BQ107" s="318"/>
      <c r="BR107" s="318"/>
      <c r="BS107" s="318"/>
      <c r="BT107" s="839"/>
      <c r="BU107" s="318"/>
      <c r="BV107" s="318"/>
      <c r="BW107" s="318"/>
      <c r="BX107" s="318"/>
      <c r="BY107" s="318"/>
      <c r="BZ107" s="318"/>
      <c r="CA107" s="318"/>
      <c r="CB107" s="318"/>
      <c r="CC107" s="318"/>
      <c r="CD107" s="839"/>
      <c r="CE107" s="318"/>
      <c r="CF107" s="318"/>
      <c r="CG107" s="318"/>
      <c r="CH107" s="318"/>
      <c r="CI107" s="318"/>
      <c r="CJ107" s="318"/>
      <c r="CK107" s="318"/>
      <c r="CL107" s="318"/>
      <c r="CM107" s="318"/>
      <c r="CN107" s="318"/>
      <c r="CO107" s="318"/>
      <c r="CP107" s="318"/>
      <c r="CQ107" s="318"/>
      <c r="CR107" s="318"/>
      <c r="CS107" s="839"/>
      <c r="CT107" s="318"/>
      <c r="CU107" s="318"/>
      <c r="CV107" s="318"/>
      <c r="CW107" s="318"/>
      <c r="CX107" s="318"/>
      <c r="CY107" s="318"/>
      <c r="CZ107" s="318"/>
      <c r="DA107" s="318"/>
      <c r="DB107" s="318"/>
      <c r="DC107" s="318"/>
      <c r="DD107" s="318"/>
      <c r="DE107" s="318"/>
      <c r="DF107" s="318"/>
      <c r="DG107" s="318"/>
      <c r="DH107" s="839"/>
      <c r="DI107" s="318"/>
      <c r="DJ107" s="318"/>
      <c r="DK107" s="318"/>
      <c r="DL107" s="318"/>
      <c r="DM107" s="318"/>
      <c r="DN107" s="318"/>
      <c r="DO107" s="318"/>
      <c r="DP107" s="318"/>
      <c r="DQ107" s="318"/>
      <c r="DR107" s="318"/>
      <c r="DS107" s="318"/>
      <c r="DT107" s="318"/>
      <c r="DU107" s="318"/>
      <c r="DV107" s="318"/>
      <c r="DW107" s="839"/>
      <c r="DX107" s="318"/>
      <c r="DY107" s="318"/>
      <c r="DZ107" s="318"/>
      <c r="EA107" s="318"/>
      <c r="EB107" s="318"/>
      <c r="EC107" s="318"/>
      <c r="ED107" s="318"/>
      <c r="EE107" s="318"/>
      <c r="EF107" s="318"/>
      <c r="EG107" s="318"/>
      <c r="EH107" s="318"/>
      <c r="EI107" s="318"/>
      <c r="EJ107" s="318"/>
      <c r="EK107" s="318"/>
      <c r="EL107" s="318"/>
      <c r="EM107" s="318">
        <f ca="1">'DARF e Declaração de IR'!$AJ$15</f>
        <v>0</v>
      </c>
      <c r="EN107" s="318"/>
      <c r="EO107" s="318"/>
      <c r="EP107" s="318"/>
      <c r="EQ107" s="318"/>
      <c r="ER107" s="318"/>
      <c r="ES107" s="318"/>
      <c r="ET107" s="318"/>
      <c r="EU107" s="318"/>
      <c r="EV107" s="318"/>
      <c r="EW107" s="318"/>
      <c r="EX107" s="318"/>
      <c r="EY107" s="318"/>
      <c r="EZ107" s="318"/>
    </row>
    <row r="108" spans="2:156" ht="10.5" customHeight="1" x14ac:dyDescent="0.2">
      <c r="B108" s="393"/>
      <c r="C108" s="1049"/>
      <c r="D108" s="1048"/>
      <c r="E108" s="437"/>
      <c r="F108" s="878" t="s">
        <v>120</v>
      </c>
      <c r="G108" s="878"/>
      <c r="H108" s="878"/>
      <c r="I108" s="879"/>
      <c r="J108" s="882">
        <f>S112</f>
        <v>0</v>
      </c>
      <c r="K108" s="882"/>
      <c r="L108" s="882">
        <f>AF112</f>
        <v>0</v>
      </c>
      <c r="M108" s="882"/>
      <c r="N108" s="456"/>
      <c r="O108" s="455">
        <v>44283</v>
      </c>
      <c r="P108" s="332"/>
      <c r="Q108" s="333"/>
      <c r="R108" s="334"/>
      <c r="S108" s="335"/>
      <c r="T108" s="408">
        <f t="shared" si="71"/>
        <v>0</v>
      </c>
      <c r="U108" s="409" t="str">
        <f t="shared" si="72"/>
        <v/>
      </c>
      <c r="V108" s="335"/>
      <c r="W108" s="410">
        <f t="shared" si="73"/>
        <v>0</v>
      </c>
      <c r="X108" s="410">
        <f t="shared" si="74"/>
        <v>0</v>
      </c>
      <c r="Y108" s="410">
        <f t="shared" si="75"/>
        <v>0</v>
      </c>
      <c r="Z108" s="410">
        <f t="shared" si="76"/>
        <v>0</v>
      </c>
      <c r="AA108" s="411">
        <f t="shared" si="77"/>
        <v>0</v>
      </c>
      <c r="AB108" s="412">
        <f t="shared" si="78"/>
        <v>0</v>
      </c>
      <c r="AC108" s="336"/>
      <c r="AD108" s="333"/>
      <c r="AE108" s="334"/>
      <c r="AF108" s="335"/>
      <c r="AG108" s="408">
        <f t="shared" si="79"/>
        <v>0</v>
      </c>
      <c r="AH108" s="409" t="str">
        <f t="shared" si="95"/>
        <v/>
      </c>
      <c r="AI108" s="335"/>
      <c r="AJ108" s="410">
        <f t="shared" si="81"/>
        <v>0</v>
      </c>
      <c r="AK108" s="410">
        <f t="shared" si="82"/>
        <v>0</v>
      </c>
      <c r="AL108" s="410">
        <f t="shared" si="83"/>
        <v>0</v>
      </c>
      <c r="AM108" s="410">
        <f t="shared" si="84"/>
        <v>0</v>
      </c>
      <c r="AN108" s="411">
        <f t="shared" si="85"/>
        <v>0</v>
      </c>
      <c r="AO108" s="412">
        <f t="shared" si="86"/>
        <v>0</v>
      </c>
      <c r="AP108" s="337"/>
      <c r="AQ108" s="410">
        <f t="shared" si="87"/>
        <v>0</v>
      </c>
      <c r="AR108" s="411">
        <f t="shared" si="88"/>
        <v>0</v>
      </c>
      <c r="AS108" s="413">
        <f t="shared" si="89"/>
        <v>0</v>
      </c>
      <c r="AT108" s="337"/>
      <c r="AU108" s="410">
        <f t="shared" si="90"/>
        <v>0</v>
      </c>
      <c r="AV108" s="411">
        <f t="shared" si="91"/>
        <v>0</v>
      </c>
      <c r="AW108" s="410">
        <f t="shared" si="92"/>
        <v>0</v>
      </c>
      <c r="AX108" s="411">
        <f t="shared" si="93"/>
        <v>0</v>
      </c>
      <c r="AY108" s="412">
        <f t="shared" si="94"/>
        <v>0</v>
      </c>
      <c r="AZ108" s="988"/>
      <c r="BA108" s="989"/>
      <c r="BB108" s="989"/>
      <c r="BC108" s="989"/>
      <c r="BD108" s="989"/>
      <c r="BE108" s="990"/>
      <c r="BF108" s="991"/>
      <c r="BG108" s="992"/>
      <c r="BH108" s="337"/>
      <c r="BI108" s="338"/>
      <c r="BJ108" s="839"/>
      <c r="BK108" s="318"/>
      <c r="BL108" s="318"/>
      <c r="BM108" s="318"/>
      <c r="BN108" s="318"/>
      <c r="BO108" s="318"/>
      <c r="BP108" s="318"/>
      <c r="BQ108" s="318"/>
      <c r="BR108" s="318"/>
      <c r="BS108" s="318"/>
      <c r="BT108" s="839"/>
      <c r="BU108" s="318"/>
      <c r="BV108" s="318"/>
      <c r="BW108" s="318"/>
      <c r="BX108" s="318"/>
      <c r="BY108" s="318"/>
      <c r="BZ108" s="318"/>
      <c r="CA108" s="318"/>
      <c r="CB108" s="318"/>
      <c r="CC108" s="318"/>
      <c r="CD108" s="839"/>
      <c r="CE108" s="318"/>
      <c r="CF108" s="318"/>
      <c r="CG108" s="318"/>
      <c r="CH108" s="318"/>
      <c r="CI108" s="318"/>
      <c r="CJ108" s="318"/>
      <c r="CK108" s="318"/>
      <c r="CL108" s="318"/>
      <c r="CM108" s="318"/>
      <c r="CN108" s="318"/>
      <c r="CO108" s="318"/>
      <c r="CP108" s="318"/>
      <c r="CQ108" s="318"/>
      <c r="CR108" s="318"/>
      <c r="CS108" s="839"/>
      <c r="CT108" s="318"/>
      <c r="CU108" s="318"/>
      <c r="CV108" s="318"/>
      <c r="CW108" s="318"/>
      <c r="CX108" s="318"/>
      <c r="CY108" s="318"/>
      <c r="CZ108" s="318"/>
      <c r="DA108" s="318"/>
      <c r="DB108" s="318"/>
      <c r="DC108" s="318"/>
      <c r="DD108" s="318"/>
      <c r="DE108" s="318"/>
      <c r="DF108" s="318"/>
      <c r="DG108" s="318"/>
      <c r="DH108" s="839"/>
      <c r="DI108" s="318"/>
      <c r="DJ108" s="318"/>
      <c r="DK108" s="318"/>
      <c r="DL108" s="318"/>
      <c r="DM108" s="318"/>
      <c r="DN108" s="318"/>
      <c r="DO108" s="318"/>
      <c r="DP108" s="318"/>
      <c r="DQ108" s="318"/>
      <c r="DR108" s="318"/>
      <c r="DS108" s="318"/>
      <c r="DT108" s="318"/>
      <c r="DU108" s="318"/>
      <c r="DV108" s="318"/>
      <c r="DW108" s="839"/>
      <c r="DX108" s="318"/>
      <c r="DY108" s="318"/>
      <c r="DZ108" s="318"/>
      <c r="EA108" s="318"/>
      <c r="EB108" s="318"/>
      <c r="EC108" s="318"/>
      <c r="ED108" s="318"/>
      <c r="EE108" s="318"/>
      <c r="EF108" s="318"/>
      <c r="EG108" s="318"/>
      <c r="EH108" s="318"/>
      <c r="EI108" s="318"/>
      <c r="EJ108" s="318"/>
      <c r="EK108" s="318"/>
      <c r="EL108" s="318"/>
      <c r="EM108" s="318">
        <f ca="1">'DARF e Declaração de IR'!$AJ$15</f>
        <v>0</v>
      </c>
      <c r="EN108" s="318"/>
      <c r="EO108" s="318"/>
      <c r="EP108" s="318"/>
      <c r="EQ108" s="318"/>
      <c r="ER108" s="318"/>
      <c r="ES108" s="318"/>
      <c r="ET108" s="318"/>
      <c r="EU108" s="318"/>
      <c r="EV108" s="318"/>
      <c r="EW108" s="318"/>
      <c r="EX108" s="318"/>
      <c r="EY108" s="318"/>
      <c r="EZ108" s="318"/>
    </row>
    <row r="109" spans="2:156" ht="10.5" customHeight="1" x14ac:dyDescent="0.2">
      <c r="B109" s="393"/>
      <c r="C109" s="1049"/>
      <c r="D109" s="1048"/>
      <c r="E109" s="437"/>
      <c r="F109" s="855" t="s">
        <v>121</v>
      </c>
      <c r="G109" s="855"/>
      <c r="H109" s="855"/>
      <c r="I109" s="856"/>
      <c r="J109" s="891">
        <f>U112</f>
        <v>0</v>
      </c>
      <c r="K109" s="891"/>
      <c r="L109" s="891">
        <f>AH112</f>
        <v>0</v>
      </c>
      <c r="M109" s="891"/>
      <c r="N109" s="456"/>
      <c r="O109" s="455">
        <v>44284</v>
      </c>
      <c r="P109" s="332"/>
      <c r="Q109" s="333"/>
      <c r="R109" s="334"/>
      <c r="S109" s="335"/>
      <c r="T109" s="408">
        <f t="shared" si="71"/>
        <v>0</v>
      </c>
      <c r="U109" s="409" t="str">
        <f t="shared" si="72"/>
        <v/>
      </c>
      <c r="V109" s="335"/>
      <c r="W109" s="410">
        <f t="shared" si="73"/>
        <v>0</v>
      </c>
      <c r="X109" s="410">
        <f t="shared" si="74"/>
        <v>0</v>
      </c>
      <c r="Y109" s="410">
        <f t="shared" si="75"/>
        <v>0</v>
      </c>
      <c r="Z109" s="410">
        <f t="shared" si="76"/>
        <v>0</v>
      </c>
      <c r="AA109" s="411">
        <f t="shared" si="77"/>
        <v>0</v>
      </c>
      <c r="AB109" s="412">
        <f t="shared" si="78"/>
        <v>0</v>
      </c>
      <c r="AC109" s="336"/>
      <c r="AD109" s="333"/>
      <c r="AE109" s="334"/>
      <c r="AF109" s="335"/>
      <c r="AG109" s="408">
        <f t="shared" si="79"/>
        <v>0</v>
      </c>
      <c r="AH109" s="409" t="str">
        <f t="shared" si="95"/>
        <v/>
      </c>
      <c r="AI109" s="335"/>
      <c r="AJ109" s="410">
        <f t="shared" si="81"/>
        <v>0</v>
      </c>
      <c r="AK109" s="410">
        <f t="shared" si="82"/>
        <v>0</v>
      </c>
      <c r="AL109" s="410">
        <f t="shared" si="83"/>
        <v>0</v>
      </c>
      <c r="AM109" s="410">
        <f t="shared" si="84"/>
        <v>0</v>
      </c>
      <c r="AN109" s="411">
        <f t="shared" si="85"/>
        <v>0</v>
      </c>
      <c r="AO109" s="412">
        <f t="shared" si="86"/>
        <v>0</v>
      </c>
      <c r="AP109" s="337"/>
      <c r="AQ109" s="410">
        <f t="shared" si="87"/>
        <v>0</v>
      </c>
      <c r="AR109" s="411">
        <f t="shared" si="88"/>
        <v>0</v>
      </c>
      <c r="AS109" s="413">
        <f t="shared" si="89"/>
        <v>0</v>
      </c>
      <c r="AT109" s="337"/>
      <c r="AU109" s="410">
        <f t="shared" si="90"/>
        <v>0</v>
      </c>
      <c r="AV109" s="411">
        <f t="shared" si="91"/>
        <v>0</v>
      </c>
      <c r="AW109" s="410">
        <f t="shared" si="92"/>
        <v>0</v>
      </c>
      <c r="AX109" s="411">
        <f t="shared" si="93"/>
        <v>0</v>
      </c>
      <c r="AY109" s="412">
        <f t="shared" si="94"/>
        <v>0</v>
      </c>
      <c r="AZ109" s="988"/>
      <c r="BA109" s="989"/>
      <c r="BB109" s="989"/>
      <c r="BC109" s="989"/>
      <c r="BD109" s="989"/>
      <c r="BE109" s="990"/>
      <c r="BF109" s="991"/>
      <c r="BG109" s="992"/>
      <c r="BH109" s="337"/>
      <c r="BI109" s="338"/>
      <c r="BJ109" s="839"/>
      <c r="BK109" s="318"/>
      <c r="BL109" s="318"/>
      <c r="BM109" s="318"/>
      <c r="BN109" s="318"/>
      <c r="BO109" s="318"/>
      <c r="BP109" s="318"/>
      <c r="BQ109" s="318"/>
      <c r="BR109" s="318"/>
      <c r="BS109" s="318"/>
      <c r="BT109" s="839"/>
      <c r="BU109" s="318"/>
      <c r="BV109" s="318"/>
      <c r="BW109" s="318"/>
      <c r="BX109" s="318"/>
      <c r="BY109" s="318"/>
      <c r="BZ109" s="318"/>
      <c r="CA109" s="318"/>
      <c r="CB109" s="318"/>
      <c r="CC109" s="318"/>
      <c r="CD109" s="839"/>
      <c r="CE109" s="318"/>
      <c r="CF109" s="318"/>
      <c r="CG109" s="318"/>
      <c r="CH109" s="318"/>
      <c r="CI109" s="318"/>
      <c r="CJ109" s="318"/>
      <c r="CK109" s="318"/>
      <c r="CL109" s="318"/>
      <c r="CM109" s="318"/>
      <c r="CN109" s="318"/>
      <c r="CO109" s="318"/>
      <c r="CP109" s="318"/>
      <c r="CQ109" s="318"/>
      <c r="CR109" s="318"/>
      <c r="CS109" s="839"/>
      <c r="CT109" s="318"/>
      <c r="CU109" s="318"/>
      <c r="CV109" s="318"/>
      <c r="CW109" s="318"/>
      <c r="CX109" s="318"/>
      <c r="CY109" s="318"/>
      <c r="CZ109" s="318"/>
      <c r="DA109" s="318"/>
      <c r="DB109" s="318"/>
      <c r="DC109" s="318"/>
      <c r="DD109" s="318"/>
      <c r="DE109" s="318"/>
      <c r="DF109" s="318"/>
      <c r="DG109" s="318"/>
      <c r="DH109" s="839"/>
      <c r="DI109" s="318"/>
      <c r="DJ109" s="318"/>
      <c r="DK109" s="318"/>
      <c r="DL109" s="318"/>
      <c r="DM109" s="318"/>
      <c r="DN109" s="318"/>
      <c r="DO109" s="318"/>
      <c r="DP109" s="318"/>
      <c r="DQ109" s="318"/>
      <c r="DR109" s="318"/>
      <c r="DS109" s="318"/>
      <c r="DT109" s="318"/>
      <c r="DU109" s="318"/>
      <c r="DV109" s="318"/>
      <c r="DW109" s="839"/>
      <c r="DX109" s="318"/>
      <c r="DY109" s="318"/>
      <c r="DZ109" s="318"/>
      <c r="EA109" s="318"/>
      <c r="EB109" s="318"/>
      <c r="EC109" s="318"/>
      <c r="ED109" s="318"/>
      <c r="EE109" s="318"/>
      <c r="EF109" s="318"/>
      <c r="EG109" s="318"/>
      <c r="EH109" s="318"/>
      <c r="EI109" s="318"/>
      <c r="EJ109" s="318"/>
      <c r="EK109" s="318"/>
      <c r="EL109" s="318"/>
      <c r="EM109" s="318">
        <f ca="1">'DARF e Declaração de IR'!$AJ$15</f>
        <v>0</v>
      </c>
      <c r="EN109" s="318"/>
      <c r="EO109" s="318"/>
      <c r="EP109" s="318"/>
      <c r="EQ109" s="318"/>
      <c r="ER109" s="318"/>
      <c r="ES109" s="318"/>
      <c r="ET109" s="318"/>
      <c r="EU109" s="318"/>
      <c r="EV109" s="318"/>
      <c r="EW109" s="318"/>
      <c r="EX109" s="318"/>
      <c r="EY109" s="318"/>
      <c r="EZ109" s="318"/>
    </row>
    <row r="110" spans="2:156" ht="10.5" customHeight="1" x14ac:dyDescent="0.2">
      <c r="B110" s="393"/>
      <c r="C110" s="1049"/>
      <c r="D110" s="1048"/>
      <c r="E110" s="437"/>
      <c r="F110" s="930" t="s">
        <v>91</v>
      </c>
      <c r="G110" s="930"/>
      <c r="H110" s="930"/>
      <c r="I110" s="931"/>
      <c r="J110" s="892">
        <f>AA112</f>
        <v>0</v>
      </c>
      <c r="K110" s="892"/>
      <c r="L110" s="892">
        <f>AN112</f>
        <v>0</v>
      </c>
      <c r="M110" s="892"/>
      <c r="N110" s="456"/>
      <c r="O110" s="455">
        <v>44285</v>
      </c>
      <c r="P110" s="332"/>
      <c r="Q110" s="333"/>
      <c r="R110" s="334"/>
      <c r="S110" s="335"/>
      <c r="T110" s="408">
        <f t="shared" si="71"/>
        <v>0</v>
      </c>
      <c r="U110" s="409" t="str">
        <f t="shared" si="72"/>
        <v/>
      </c>
      <c r="V110" s="335"/>
      <c r="W110" s="410">
        <f t="shared" si="73"/>
        <v>0</v>
      </c>
      <c r="X110" s="410">
        <f t="shared" si="74"/>
        <v>0</v>
      </c>
      <c r="Y110" s="410">
        <f t="shared" si="75"/>
        <v>0</v>
      </c>
      <c r="Z110" s="410">
        <f t="shared" si="76"/>
        <v>0</v>
      </c>
      <c r="AA110" s="411">
        <f t="shared" si="77"/>
        <v>0</v>
      </c>
      <c r="AB110" s="412">
        <f t="shared" si="78"/>
        <v>0</v>
      </c>
      <c r="AC110" s="336"/>
      <c r="AD110" s="333"/>
      <c r="AE110" s="334"/>
      <c r="AF110" s="335"/>
      <c r="AG110" s="408">
        <f t="shared" si="79"/>
        <v>0</v>
      </c>
      <c r="AH110" s="409" t="str">
        <f t="shared" si="95"/>
        <v/>
      </c>
      <c r="AI110" s="335"/>
      <c r="AJ110" s="410">
        <f t="shared" si="81"/>
        <v>0</v>
      </c>
      <c r="AK110" s="410">
        <f t="shared" si="82"/>
        <v>0</v>
      </c>
      <c r="AL110" s="410">
        <f t="shared" si="83"/>
        <v>0</v>
      </c>
      <c r="AM110" s="410">
        <f t="shared" si="84"/>
        <v>0</v>
      </c>
      <c r="AN110" s="411">
        <f t="shared" si="85"/>
        <v>0</v>
      </c>
      <c r="AO110" s="412">
        <f t="shared" si="86"/>
        <v>0</v>
      </c>
      <c r="AP110" s="337"/>
      <c r="AQ110" s="410">
        <f t="shared" si="87"/>
        <v>0</v>
      </c>
      <c r="AR110" s="411">
        <f t="shared" si="88"/>
        <v>0</v>
      </c>
      <c r="AS110" s="413">
        <f t="shared" si="89"/>
        <v>0</v>
      </c>
      <c r="AT110" s="337"/>
      <c r="AU110" s="410">
        <f t="shared" si="90"/>
        <v>0</v>
      </c>
      <c r="AV110" s="411">
        <f t="shared" si="91"/>
        <v>0</v>
      </c>
      <c r="AW110" s="410">
        <f t="shared" si="92"/>
        <v>0</v>
      </c>
      <c r="AX110" s="411">
        <f t="shared" si="93"/>
        <v>0</v>
      </c>
      <c r="AY110" s="412">
        <f t="shared" si="94"/>
        <v>0</v>
      </c>
      <c r="AZ110" s="988"/>
      <c r="BA110" s="989"/>
      <c r="BB110" s="989"/>
      <c r="BC110" s="989"/>
      <c r="BD110" s="989"/>
      <c r="BE110" s="990"/>
      <c r="BF110" s="991"/>
      <c r="BG110" s="992"/>
      <c r="BH110" s="337"/>
      <c r="BI110" s="338"/>
      <c r="BJ110" s="839"/>
      <c r="BK110" s="318"/>
      <c r="BL110" s="318"/>
      <c r="BM110" s="318"/>
      <c r="BN110" s="318"/>
      <c r="BO110" s="318"/>
      <c r="BP110" s="318"/>
      <c r="BQ110" s="318"/>
      <c r="BR110" s="318"/>
      <c r="BS110" s="318"/>
      <c r="BT110" s="839"/>
      <c r="BU110" s="318"/>
      <c r="BV110" s="318"/>
      <c r="BW110" s="318"/>
      <c r="BX110" s="318"/>
      <c r="BY110" s="318"/>
      <c r="BZ110" s="318"/>
      <c r="CA110" s="318"/>
      <c r="CB110" s="318"/>
      <c r="CC110" s="318"/>
      <c r="CD110" s="839"/>
      <c r="CE110" s="318"/>
      <c r="CF110" s="318"/>
      <c r="CG110" s="318"/>
      <c r="CH110" s="318"/>
      <c r="CI110" s="318"/>
      <c r="CJ110" s="318"/>
      <c r="CK110" s="318"/>
      <c r="CL110" s="318"/>
      <c r="CM110" s="318"/>
      <c r="CN110" s="318"/>
      <c r="CO110" s="318"/>
      <c r="CP110" s="318"/>
      <c r="CQ110" s="318"/>
      <c r="CR110" s="318"/>
      <c r="CS110" s="839"/>
      <c r="CT110" s="318"/>
      <c r="CU110" s="318"/>
      <c r="CV110" s="318"/>
      <c r="CW110" s="318"/>
      <c r="CX110" s="318"/>
      <c r="CY110" s="318"/>
      <c r="CZ110" s="318"/>
      <c r="DA110" s="318"/>
      <c r="DB110" s="318"/>
      <c r="DC110" s="318"/>
      <c r="DD110" s="318"/>
      <c r="DE110" s="318"/>
      <c r="DF110" s="318"/>
      <c r="DG110" s="318"/>
      <c r="DH110" s="839"/>
      <c r="DI110" s="318"/>
      <c r="DJ110" s="318"/>
      <c r="DK110" s="318"/>
      <c r="DL110" s="318"/>
      <c r="DM110" s="318"/>
      <c r="DN110" s="318"/>
      <c r="DO110" s="318"/>
      <c r="DP110" s="318"/>
      <c r="DQ110" s="318"/>
      <c r="DR110" s="318"/>
      <c r="DS110" s="318"/>
      <c r="DT110" s="318"/>
      <c r="DU110" s="318"/>
      <c r="DV110" s="318"/>
      <c r="DW110" s="839"/>
      <c r="DX110" s="318"/>
      <c r="DY110" s="318"/>
      <c r="DZ110" s="318"/>
      <c r="EA110" s="318"/>
      <c r="EB110" s="318"/>
      <c r="EC110" s="318"/>
      <c r="ED110" s="318"/>
      <c r="EE110" s="318"/>
      <c r="EF110" s="318"/>
      <c r="EG110" s="318"/>
      <c r="EH110" s="318"/>
      <c r="EI110" s="318"/>
      <c r="EJ110" s="318"/>
      <c r="EK110" s="318"/>
      <c r="EL110" s="318"/>
      <c r="EM110" s="318">
        <f ca="1">'DARF e Declaração de IR'!$AJ$15</f>
        <v>0</v>
      </c>
      <c r="EN110" s="318"/>
      <c r="EO110" s="318"/>
      <c r="EP110" s="318"/>
      <c r="EQ110" s="318"/>
      <c r="ER110" s="318"/>
      <c r="ES110" s="318"/>
      <c r="ET110" s="318"/>
      <c r="EU110" s="318"/>
      <c r="EV110" s="318"/>
      <c r="EW110" s="318"/>
      <c r="EX110" s="318"/>
      <c r="EY110" s="318"/>
      <c r="EZ110" s="318"/>
    </row>
    <row r="111" spans="2:156" ht="10.5" customHeight="1" x14ac:dyDescent="0.25">
      <c r="B111" s="393"/>
      <c r="C111" s="1049"/>
      <c r="D111" s="1048"/>
      <c r="E111" s="414"/>
      <c r="F111" s="474" t="s">
        <v>121</v>
      </c>
      <c r="G111" s="475"/>
      <c r="H111" s="475"/>
      <c r="J111" s="476"/>
      <c r="K111" s="476"/>
      <c r="L111" s="459"/>
      <c r="M111" s="476"/>
      <c r="N111" s="456"/>
      <c r="O111" s="455">
        <v>44286</v>
      </c>
      <c r="P111" s="332"/>
      <c r="Q111" s="333"/>
      <c r="R111" s="334"/>
      <c r="S111" s="335"/>
      <c r="T111" s="408">
        <f t="shared" si="71"/>
        <v>0</v>
      </c>
      <c r="U111" s="409" t="str">
        <f t="shared" si="72"/>
        <v/>
      </c>
      <c r="V111" s="335"/>
      <c r="W111" s="410">
        <f t="shared" si="73"/>
        <v>0</v>
      </c>
      <c r="X111" s="410">
        <f t="shared" si="74"/>
        <v>0</v>
      </c>
      <c r="Y111" s="410">
        <f t="shared" si="75"/>
        <v>0</v>
      </c>
      <c r="Z111" s="410">
        <f t="shared" si="76"/>
        <v>0</v>
      </c>
      <c r="AA111" s="411">
        <f t="shared" si="77"/>
        <v>0</v>
      </c>
      <c r="AB111" s="412">
        <f t="shared" si="78"/>
        <v>0</v>
      </c>
      <c r="AC111" s="336"/>
      <c r="AD111" s="333"/>
      <c r="AE111" s="334"/>
      <c r="AF111" s="335"/>
      <c r="AG111" s="408">
        <f t="shared" si="79"/>
        <v>0</v>
      </c>
      <c r="AH111" s="409" t="str">
        <f t="shared" si="95"/>
        <v/>
      </c>
      <c r="AI111" s="335"/>
      <c r="AJ111" s="410">
        <f t="shared" si="81"/>
        <v>0</v>
      </c>
      <c r="AK111" s="410">
        <f t="shared" si="82"/>
        <v>0</v>
      </c>
      <c r="AL111" s="410">
        <f t="shared" si="83"/>
        <v>0</v>
      </c>
      <c r="AM111" s="410">
        <f t="shared" si="84"/>
        <v>0</v>
      </c>
      <c r="AN111" s="411">
        <f t="shared" si="85"/>
        <v>0</v>
      </c>
      <c r="AO111" s="412">
        <f t="shared" si="86"/>
        <v>0</v>
      </c>
      <c r="AP111" s="337"/>
      <c r="AQ111" s="410">
        <f t="shared" si="87"/>
        <v>0</v>
      </c>
      <c r="AR111" s="411">
        <f t="shared" si="88"/>
        <v>0</v>
      </c>
      <c r="AS111" s="413">
        <f t="shared" si="89"/>
        <v>0</v>
      </c>
      <c r="AT111" s="337"/>
      <c r="AU111" s="410">
        <f t="shared" si="90"/>
        <v>0</v>
      </c>
      <c r="AV111" s="411">
        <f t="shared" si="91"/>
        <v>0</v>
      </c>
      <c r="AW111" s="410">
        <f t="shared" si="92"/>
        <v>0</v>
      </c>
      <c r="AX111" s="411">
        <f t="shared" si="93"/>
        <v>0</v>
      </c>
      <c r="AY111" s="412">
        <f t="shared" si="94"/>
        <v>0</v>
      </c>
      <c r="AZ111" s="988"/>
      <c r="BA111" s="989"/>
      <c r="BB111" s="989"/>
      <c r="BC111" s="989"/>
      <c r="BD111" s="989"/>
      <c r="BE111" s="990"/>
      <c r="BF111" s="991"/>
      <c r="BG111" s="992"/>
      <c r="BH111" s="337"/>
      <c r="BI111" s="338"/>
      <c r="BJ111" s="839"/>
      <c r="BK111" s="318"/>
      <c r="BL111" s="318"/>
      <c r="BM111" s="318"/>
      <c r="BN111" s="318"/>
      <c r="BO111" s="318"/>
      <c r="BP111" s="318"/>
      <c r="BQ111" s="318"/>
      <c r="BR111" s="318"/>
      <c r="BS111" s="318"/>
      <c r="BT111" s="839"/>
      <c r="BU111" s="318"/>
      <c r="BV111" s="318"/>
      <c r="BW111" s="318"/>
      <c r="BX111" s="318"/>
      <c r="BY111" s="318"/>
      <c r="BZ111" s="318"/>
      <c r="CA111" s="318"/>
      <c r="CB111" s="318"/>
      <c r="CC111" s="318"/>
      <c r="CD111" s="839"/>
      <c r="CE111" s="318"/>
      <c r="CF111" s="318"/>
      <c r="CG111" s="318"/>
      <c r="CH111" s="318"/>
      <c r="CI111" s="318"/>
      <c r="CJ111" s="318"/>
      <c r="CK111" s="318"/>
      <c r="CL111" s="318"/>
      <c r="CM111" s="318"/>
      <c r="CN111" s="318"/>
      <c r="CO111" s="318"/>
      <c r="CP111" s="318"/>
      <c r="CQ111" s="318"/>
      <c r="CR111" s="318"/>
      <c r="CS111" s="839"/>
      <c r="CT111" s="318"/>
      <c r="CU111" s="318"/>
      <c r="CV111" s="318"/>
      <c r="CW111" s="318"/>
      <c r="CX111" s="318"/>
      <c r="CY111" s="318"/>
      <c r="CZ111" s="318"/>
      <c r="DA111" s="318"/>
      <c r="DB111" s="318"/>
      <c r="DC111" s="318"/>
      <c r="DD111" s="318"/>
      <c r="DE111" s="318"/>
      <c r="DF111" s="318"/>
      <c r="DG111" s="318"/>
      <c r="DH111" s="839"/>
      <c r="DI111" s="318"/>
      <c r="DJ111" s="318"/>
      <c r="DK111" s="318"/>
      <c r="DL111" s="318"/>
      <c r="DM111" s="318"/>
      <c r="DN111" s="318"/>
      <c r="DO111" s="318"/>
      <c r="DP111" s="318"/>
      <c r="DQ111" s="318"/>
      <c r="DR111" s="318"/>
      <c r="DS111" s="318"/>
      <c r="DT111" s="318"/>
      <c r="DU111" s="318"/>
      <c r="DV111" s="318"/>
      <c r="DW111" s="839"/>
      <c r="DX111" s="318"/>
      <c r="DY111" s="318"/>
      <c r="DZ111" s="318"/>
      <c r="EA111" s="318"/>
      <c r="EB111" s="318"/>
      <c r="EC111" s="318"/>
      <c r="ED111" s="318"/>
      <c r="EE111" s="318"/>
      <c r="EF111" s="318"/>
      <c r="EG111" s="318"/>
      <c r="EH111" s="318"/>
      <c r="EI111" s="318"/>
      <c r="EJ111" s="318"/>
      <c r="EK111" s="318"/>
      <c r="EL111" s="318"/>
      <c r="EM111" s="318">
        <f ca="1">'DARF e Declaração de IR'!$AJ$15</f>
        <v>0</v>
      </c>
      <c r="EN111" s="318"/>
      <c r="EO111" s="318"/>
      <c r="EP111" s="318"/>
      <c r="EQ111" s="318"/>
      <c r="ER111" s="318"/>
      <c r="ES111" s="318"/>
      <c r="ET111" s="318"/>
      <c r="EU111" s="318"/>
      <c r="EV111" s="318"/>
      <c r="EW111" s="318"/>
      <c r="EX111" s="318"/>
      <c r="EY111" s="318"/>
      <c r="EZ111" s="318"/>
    </row>
    <row r="112" spans="2:156" ht="10.5" customHeight="1" x14ac:dyDescent="0.2">
      <c r="B112" s="393"/>
      <c r="C112" s="1049"/>
      <c r="D112" s="1048"/>
      <c r="E112" s="422"/>
      <c r="F112" s="477" t="s">
        <v>91</v>
      </c>
      <c r="G112" s="478"/>
      <c r="H112" s="478"/>
      <c r="J112" s="479"/>
      <c r="K112" s="479"/>
      <c r="L112" s="459"/>
      <c r="M112" s="479"/>
      <c r="N112" s="467"/>
      <c r="O112" s="424" t="s">
        <v>122</v>
      </c>
      <c r="P112" s="480">
        <f t="shared" ref="P112:T112" si="96">SUM(P81:P111)</f>
        <v>0</v>
      </c>
      <c r="Q112" s="481">
        <f t="shared" si="96"/>
        <v>0</v>
      </c>
      <c r="R112" s="482">
        <f t="shared" si="96"/>
        <v>0</v>
      </c>
      <c r="S112" s="483">
        <f t="shared" si="96"/>
        <v>0</v>
      </c>
      <c r="T112" s="483">
        <f t="shared" si="96"/>
        <v>0</v>
      </c>
      <c r="U112" s="484">
        <f>IFERROR(SUM(U81:U111)/COUNT(U81:U111),0)</f>
        <v>0</v>
      </c>
      <c r="V112" s="485">
        <f t="shared" ref="V112:AA112" si="97">SUM(V81:V111)</f>
        <v>0</v>
      </c>
      <c r="W112" s="486">
        <f t="shared" si="97"/>
        <v>0</v>
      </c>
      <c r="X112" s="486">
        <f t="shared" si="97"/>
        <v>0</v>
      </c>
      <c r="Y112" s="486">
        <f t="shared" si="97"/>
        <v>0</v>
      </c>
      <c r="Z112" s="486">
        <f t="shared" si="97"/>
        <v>0</v>
      </c>
      <c r="AA112" s="485">
        <f t="shared" si="97"/>
        <v>0</v>
      </c>
      <c r="AB112" s="487">
        <f t="shared" ref="AB112" si="98">SUM(AB81:AB111)</f>
        <v>0</v>
      </c>
      <c r="AC112" s="488">
        <f t="shared" ref="AC112:AF112" si="99">SUM(AC81:AC111)</f>
        <v>0</v>
      </c>
      <c r="AD112" s="481">
        <f t="shared" si="99"/>
        <v>0</v>
      </c>
      <c r="AE112" s="482">
        <f t="shared" si="99"/>
        <v>0</v>
      </c>
      <c r="AF112" s="483">
        <f t="shared" si="99"/>
        <v>0</v>
      </c>
      <c r="AG112" s="483">
        <f t="shared" ref="AG112" si="100">SUM(AG81:AG111)</f>
        <v>0</v>
      </c>
      <c r="AH112" s="484">
        <f>IFERROR(SUM(AH81:AH111)/COUNT(AH81:AH111),0)</f>
        <v>0</v>
      </c>
      <c r="AI112" s="485">
        <f t="shared" ref="AI112" si="101">SUM(AI81:AI111)</f>
        <v>0</v>
      </c>
      <c r="AJ112" s="486">
        <f t="shared" ref="AJ112:AN112" si="102">SUM(AJ81:AJ111)</f>
        <v>0</v>
      </c>
      <c r="AK112" s="486">
        <f t="shared" si="102"/>
        <v>0</v>
      </c>
      <c r="AL112" s="486">
        <f t="shared" si="102"/>
        <v>0</v>
      </c>
      <c r="AM112" s="486">
        <f t="shared" si="102"/>
        <v>0</v>
      </c>
      <c r="AN112" s="485">
        <f t="shared" si="102"/>
        <v>0</v>
      </c>
      <c r="AO112" s="487">
        <f t="shared" ref="AO112" si="103">SUM(AO81:AO111)</f>
        <v>0</v>
      </c>
      <c r="AP112" s="489">
        <f t="shared" ref="AP112:AW112" si="104">SUM(AP81:AP111)</f>
        <v>0</v>
      </c>
      <c r="AQ112" s="486">
        <f t="shared" si="104"/>
        <v>0</v>
      </c>
      <c r="AR112" s="485">
        <f t="shared" si="104"/>
        <v>0</v>
      </c>
      <c r="AS112" s="490">
        <f t="shared" si="104"/>
        <v>0</v>
      </c>
      <c r="AT112" s="489">
        <f t="shared" si="104"/>
        <v>0</v>
      </c>
      <c r="AU112" s="486">
        <f t="shared" si="104"/>
        <v>0</v>
      </c>
      <c r="AV112" s="485">
        <f t="shared" si="104"/>
        <v>0</v>
      </c>
      <c r="AW112" s="486">
        <f t="shared" si="104"/>
        <v>0</v>
      </c>
      <c r="AX112" s="485">
        <f>ROUNDUP(SUM(AX81:AX111),2)</f>
        <v>0</v>
      </c>
      <c r="AY112" s="487">
        <f>AY111</f>
        <v>0</v>
      </c>
      <c r="AZ112" s="996" t="s">
        <v>122</v>
      </c>
      <c r="BA112" s="997"/>
      <c r="BB112" s="997"/>
      <c r="BC112" s="997"/>
      <c r="BD112" s="997"/>
      <c r="BE112" s="993">
        <f>SUM(BE81:BE111)</f>
        <v>0</v>
      </c>
      <c r="BF112" s="994"/>
      <c r="BG112" s="995"/>
      <c r="BH112" s="489">
        <f t="shared" ref="BH112:BI112" si="105">SUM(BH81:BH111)</f>
        <v>0</v>
      </c>
      <c r="BI112" s="491">
        <f t="shared" si="105"/>
        <v>0</v>
      </c>
      <c r="BJ112" s="839"/>
      <c r="BK112" s="318"/>
      <c r="BL112" s="318"/>
      <c r="BM112" s="318"/>
      <c r="BN112" s="318"/>
      <c r="BO112" s="318"/>
      <c r="BP112" s="318"/>
      <c r="BQ112" s="318"/>
      <c r="BR112" s="318"/>
      <c r="BS112" s="318"/>
      <c r="BT112" s="839"/>
      <c r="BU112" s="318"/>
      <c r="BV112" s="318"/>
      <c r="BW112" s="318"/>
      <c r="BX112" s="318"/>
      <c r="BY112" s="318"/>
      <c r="BZ112" s="318"/>
      <c r="CA112" s="318"/>
      <c r="CB112" s="318"/>
      <c r="CC112" s="318"/>
      <c r="CD112" s="839"/>
      <c r="CE112" s="318"/>
      <c r="CF112" s="318"/>
      <c r="CG112" s="318"/>
      <c r="CH112" s="318"/>
      <c r="CI112" s="318"/>
      <c r="CJ112" s="318"/>
      <c r="CK112" s="318"/>
      <c r="CL112" s="318"/>
      <c r="CM112" s="318"/>
      <c r="CN112" s="318"/>
      <c r="CO112" s="318"/>
      <c r="CP112" s="318"/>
      <c r="CQ112" s="318"/>
      <c r="CR112" s="318"/>
      <c r="CS112" s="839"/>
      <c r="CT112" s="318"/>
      <c r="CU112" s="318"/>
      <c r="CV112" s="318"/>
      <c r="CW112" s="318"/>
      <c r="CX112" s="318"/>
      <c r="CY112" s="318"/>
      <c r="CZ112" s="318"/>
      <c r="DA112" s="318"/>
      <c r="DB112" s="318"/>
      <c r="DC112" s="318"/>
      <c r="DD112" s="318"/>
      <c r="DE112" s="318"/>
      <c r="DF112" s="318"/>
      <c r="DG112" s="318"/>
      <c r="DH112" s="839"/>
      <c r="DI112" s="318"/>
      <c r="DJ112" s="318"/>
      <c r="DK112" s="318"/>
      <c r="DL112" s="318"/>
      <c r="DM112" s="318"/>
      <c r="DN112" s="318"/>
      <c r="DO112" s="318"/>
      <c r="DP112" s="318"/>
      <c r="DQ112" s="318"/>
      <c r="DR112" s="318"/>
      <c r="DS112" s="318"/>
      <c r="DT112" s="318"/>
      <c r="DU112" s="318"/>
      <c r="DV112" s="318"/>
      <c r="DW112" s="839"/>
      <c r="DX112" s="318"/>
      <c r="DY112" s="318"/>
      <c r="DZ112" s="318"/>
      <c r="EA112" s="318"/>
      <c r="EB112" s="318"/>
      <c r="EC112" s="318"/>
      <c r="ED112" s="318"/>
      <c r="EE112" s="318"/>
      <c r="EF112" s="318"/>
      <c r="EG112" s="318"/>
      <c r="EH112" s="318"/>
      <c r="EI112" s="318"/>
      <c r="EJ112" s="318"/>
      <c r="EK112" s="318"/>
      <c r="EL112" s="318"/>
      <c r="EM112" s="318"/>
      <c r="EN112" s="318"/>
      <c r="EO112" s="318"/>
      <c r="EP112" s="318"/>
      <c r="EQ112" s="318"/>
      <c r="ER112" s="318"/>
      <c r="ES112" s="318"/>
      <c r="ET112" s="318"/>
      <c r="EU112" s="318"/>
      <c r="EV112" s="318"/>
      <c r="EW112" s="318"/>
      <c r="EX112" s="318"/>
      <c r="EY112" s="318"/>
      <c r="EZ112" s="318"/>
    </row>
    <row r="113" spans="2:156" ht="10.5" customHeight="1" thickBot="1" x14ac:dyDescent="0.25">
      <c r="B113" s="437"/>
      <c r="C113" s="438"/>
      <c r="D113" s="438"/>
      <c r="E113" s="439"/>
      <c r="F113" s="439"/>
      <c r="G113" s="439"/>
      <c r="H113" s="439"/>
      <c r="I113" s="439"/>
      <c r="J113" s="439"/>
      <c r="K113" s="439"/>
      <c r="L113" s="439"/>
      <c r="M113" s="439"/>
      <c r="N113" s="439"/>
      <c r="O113" s="440"/>
      <c r="P113" s="440"/>
      <c r="Q113" s="441"/>
      <c r="R113" s="442"/>
      <c r="S113" s="440"/>
      <c r="T113" s="440"/>
      <c r="U113" s="443"/>
      <c r="V113" s="444"/>
      <c r="W113" s="445"/>
      <c r="X113" s="446"/>
      <c r="Y113" s="446"/>
      <c r="Z113" s="446"/>
      <c r="AA113" s="447"/>
      <c r="AB113" s="448"/>
      <c r="AC113" s="440"/>
      <c r="AD113" s="441"/>
      <c r="AE113" s="442"/>
      <c r="AF113" s="440"/>
      <c r="AG113" s="440"/>
      <c r="AH113" s="443"/>
      <c r="AI113" s="444"/>
      <c r="AJ113" s="445"/>
      <c r="AK113" s="446"/>
      <c r="AL113" s="446"/>
      <c r="AM113" s="446"/>
      <c r="AN113" s="447"/>
      <c r="AO113" s="448"/>
      <c r="AP113" s="446"/>
      <c r="AQ113" s="446"/>
      <c r="AR113" s="447"/>
      <c r="AS113" s="449"/>
      <c r="AT113" s="446"/>
      <c r="AU113" s="446"/>
      <c r="AV113" s="450"/>
      <c r="AW113" s="446"/>
      <c r="AX113" s="447"/>
      <c r="AY113" s="448"/>
      <c r="AZ113" s="451"/>
      <c r="BA113" s="451"/>
      <c r="BB113" s="451"/>
      <c r="BC113" s="451"/>
      <c r="BD113" s="451"/>
      <c r="BE113" s="451"/>
      <c r="BF113" s="451"/>
      <c r="BG113" s="452"/>
      <c r="BH113" s="453"/>
      <c r="BI113" s="454"/>
      <c r="BJ113" s="318"/>
      <c r="BK113" s="318"/>
      <c r="BL113" s="318"/>
      <c r="BM113" s="318"/>
      <c r="BN113" s="318"/>
      <c r="BO113" s="318"/>
      <c r="BP113" s="318"/>
      <c r="BQ113" s="318"/>
      <c r="BR113" s="318"/>
      <c r="BS113" s="318"/>
      <c r="BT113" s="318"/>
      <c r="BU113" s="318"/>
      <c r="BV113" s="318"/>
      <c r="BW113" s="318"/>
      <c r="BX113" s="318"/>
      <c r="BY113" s="318"/>
      <c r="BZ113" s="318"/>
      <c r="CA113" s="318"/>
      <c r="CB113" s="318"/>
      <c r="CC113" s="318"/>
      <c r="CD113" s="318"/>
      <c r="CE113" s="318"/>
      <c r="CF113" s="318"/>
      <c r="CG113" s="318"/>
      <c r="CH113" s="318"/>
      <c r="CI113" s="318"/>
      <c r="CJ113" s="318"/>
      <c r="CK113" s="318"/>
      <c r="CL113" s="318"/>
      <c r="CM113" s="318"/>
      <c r="CN113" s="318"/>
      <c r="CO113" s="318"/>
      <c r="CP113" s="318"/>
      <c r="CQ113" s="318"/>
      <c r="CR113" s="318"/>
      <c r="CS113" s="318"/>
      <c r="CT113" s="318"/>
      <c r="CU113" s="318"/>
      <c r="CV113" s="318"/>
      <c r="CW113" s="318"/>
      <c r="CX113" s="318"/>
      <c r="CY113" s="318"/>
      <c r="CZ113" s="318"/>
      <c r="DA113" s="318"/>
      <c r="DB113" s="318"/>
      <c r="DC113" s="318"/>
      <c r="DD113" s="318"/>
      <c r="DE113" s="318"/>
      <c r="DF113" s="318"/>
      <c r="DG113" s="318"/>
      <c r="DH113" s="318"/>
      <c r="DI113" s="318"/>
      <c r="DJ113" s="318"/>
      <c r="DK113" s="318"/>
      <c r="DL113" s="318"/>
      <c r="DM113" s="318"/>
      <c r="DN113" s="318"/>
      <c r="DO113" s="318"/>
      <c r="DP113" s="318"/>
      <c r="DQ113" s="318"/>
      <c r="DR113" s="318"/>
      <c r="DS113" s="318"/>
      <c r="DT113" s="318"/>
      <c r="DU113" s="318"/>
      <c r="DV113" s="318"/>
      <c r="DW113" s="318"/>
      <c r="DX113" s="318"/>
      <c r="DY113" s="318"/>
      <c r="DZ113" s="318"/>
      <c r="EA113" s="318"/>
      <c r="EB113" s="318"/>
      <c r="EC113" s="318"/>
      <c r="ED113" s="318"/>
      <c r="EE113" s="318"/>
      <c r="EF113" s="318"/>
      <c r="EG113" s="318"/>
      <c r="EH113" s="318"/>
      <c r="EI113" s="318"/>
      <c r="EJ113" s="318"/>
      <c r="EK113" s="318"/>
      <c r="EL113" s="318"/>
      <c r="EM113" s="318"/>
      <c r="EN113" s="318"/>
      <c r="EO113" s="318"/>
      <c r="EP113" s="318"/>
      <c r="EQ113" s="318"/>
      <c r="ER113" s="318"/>
      <c r="ES113" s="318"/>
      <c r="ET113" s="318"/>
      <c r="EU113" s="318"/>
      <c r="EV113" s="318"/>
      <c r="EW113" s="318"/>
      <c r="EX113" s="318"/>
      <c r="EY113" s="318"/>
      <c r="EZ113" s="318"/>
    </row>
    <row r="114" spans="2:156" ht="10.5" customHeight="1" thickBot="1" x14ac:dyDescent="0.25">
      <c r="B114" s="393"/>
      <c r="C114" s="1027" t="s">
        <v>70</v>
      </c>
      <c r="D114" s="1050"/>
      <c r="E114" s="407"/>
      <c r="F114" s="492"/>
      <c r="G114" s="493"/>
      <c r="H114" s="493"/>
      <c r="I114" s="494"/>
      <c r="J114" s="495"/>
      <c r="K114" s="495"/>
      <c r="L114" s="495"/>
      <c r="M114" s="495"/>
      <c r="N114" s="471"/>
      <c r="O114" s="455">
        <v>44287</v>
      </c>
      <c r="P114" s="332"/>
      <c r="Q114" s="333"/>
      <c r="R114" s="334"/>
      <c r="S114" s="335"/>
      <c r="T114" s="408">
        <f t="shared" ref="T114:T144" si="106">Q114+S114+R114</f>
        <v>0</v>
      </c>
      <c r="U114" s="409" t="str">
        <f t="shared" ref="U114:U144" si="107">IF(T114=0,"",IF(T114=0,0,Q114/T114))</f>
        <v/>
      </c>
      <c r="V114" s="335"/>
      <c r="W114" s="410">
        <f t="shared" ref="W114:W144" si="108">V114*-$J$130*2</f>
        <v>0</v>
      </c>
      <c r="X114" s="410">
        <f t="shared" ref="X114:X144" si="109">ROUNDDOWN(V114*-$J$131,3)*2</f>
        <v>0</v>
      </c>
      <c r="Y114" s="410">
        <f t="shared" ref="Y114:Y144" si="110">V114*-$J$132*2</f>
        <v>0</v>
      </c>
      <c r="Z114" s="410">
        <f t="shared" ref="Z114:Z144" si="111">SUM(W114:Y114)</f>
        <v>0</v>
      </c>
      <c r="AA114" s="411">
        <f t="shared" ref="AA114:AA144" si="112">P114+Z114</f>
        <v>0</v>
      </c>
      <c r="AB114" s="412">
        <f t="shared" ref="AB114:AB144" si="113">Q114+AA114</f>
        <v>0</v>
      </c>
      <c r="AC114" s="332"/>
      <c r="AD114" s="333"/>
      <c r="AE114" s="334"/>
      <c r="AF114" s="335"/>
      <c r="AG114" s="408">
        <f t="shared" ref="AG114:AG144" si="114">AD114+AF114+AE114</f>
        <v>0</v>
      </c>
      <c r="AH114" s="409" t="str">
        <f t="shared" ref="AH114:AH127" si="115">IF(AG114=0,"",IF(AG114=0,0,AD114/AG114))</f>
        <v/>
      </c>
      <c r="AI114" s="335"/>
      <c r="AJ114" s="410">
        <f t="shared" ref="AJ114:AJ144" si="116">AI114*-$L$130*2</f>
        <v>0</v>
      </c>
      <c r="AK114" s="410">
        <f t="shared" ref="AK114:AK144" si="117">AI114*-$L$131*2</f>
        <v>0</v>
      </c>
      <c r="AL114" s="410">
        <f t="shared" ref="AL114:AL144" si="118">AI114*-$L$132*2</f>
        <v>0</v>
      </c>
      <c r="AM114" s="410">
        <f t="shared" ref="AM114:AM144" si="119">SUM(AJ114:AL114)</f>
        <v>0</v>
      </c>
      <c r="AN114" s="411">
        <f t="shared" ref="AN114:AN144" si="120">AC114+AM114</f>
        <v>0</v>
      </c>
      <c r="AO114" s="412">
        <f t="shared" ref="AO114:AO144" si="121">AD114+AN114</f>
        <v>0</v>
      </c>
      <c r="AP114" s="337"/>
      <c r="AQ114" s="410">
        <f t="shared" ref="AQ114:AQ144" si="122">Z114+AM114</f>
        <v>0</v>
      </c>
      <c r="AR114" s="411">
        <f t="shared" ref="AR114:AR144" si="123">P114+AC114+AP114</f>
        <v>0</v>
      </c>
      <c r="AS114" s="413">
        <f t="shared" ref="AS114:AS144" si="124">AR114+AQ114</f>
        <v>0</v>
      </c>
      <c r="AT114" s="337"/>
      <c r="AU114" s="410">
        <f t="shared" ref="AU114:AU144" si="125">AQ114+AT114</f>
        <v>0</v>
      </c>
      <c r="AV114" s="411">
        <f t="shared" ref="AV114:AV144" si="126">AR114+AU114</f>
        <v>0</v>
      </c>
      <c r="AW114" s="410">
        <f t="shared" ref="AW114:AW144" si="127">IF(AV114&lt;=0,0,AV114*-$J$36)</f>
        <v>0</v>
      </c>
      <c r="AX114" s="411">
        <f t="shared" ref="AX114:AX144" si="128">ROUNDUP(AV114+AW114,2)</f>
        <v>0</v>
      </c>
      <c r="AY114" s="412">
        <f>AX114</f>
        <v>0</v>
      </c>
      <c r="AZ114" s="988"/>
      <c r="BA114" s="989"/>
      <c r="BB114" s="989"/>
      <c r="BC114" s="989"/>
      <c r="BD114" s="989"/>
      <c r="BE114" s="990"/>
      <c r="BF114" s="991"/>
      <c r="BG114" s="992"/>
      <c r="BH114" s="337"/>
      <c r="BI114" s="338"/>
      <c r="BJ114" s="839"/>
      <c r="BK114" s="318"/>
      <c r="BL114" s="318"/>
      <c r="BM114" s="318"/>
      <c r="BN114" s="318"/>
      <c r="BO114" s="318"/>
      <c r="BP114" s="318"/>
      <c r="BQ114" s="318"/>
      <c r="BR114" s="318"/>
      <c r="BS114" s="318"/>
      <c r="BT114" s="839"/>
      <c r="BU114" s="318"/>
      <c r="BV114" s="318"/>
      <c r="BW114" s="318"/>
      <c r="BX114" s="318"/>
      <c r="BY114" s="318"/>
      <c r="BZ114" s="318"/>
      <c r="CA114" s="318"/>
      <c r="CB114" s="318"/>
      <c r="CC114" s="318"/>
      <c r="CD114" s="839"/>
      <c r="CE114" s="318"/>
      <c r="CF114" s="318"/>
      <c r="CG114" s="318"/>
      <c r="CH114" s="318"/>
      <c r="CI114" s="318"/>
      <c r="CJ114" s="318"/>
      <c r="CK114" s="318"/>
      <c r="CL114" s="318"/>
      <c r="CM114" s="318"/>
      <c r="CN114" s="318"/>
      <c r="CO114" s="318"/>
      <c r="CP114" s="318"/>
      <c r="CQ114" s="318"/>
      <c r="CR114" s="318"/>
      <c r="CS114" s="839"/>
      <c r="CT114" s="318"/>
      <c r="CU114" s="318"/>
      <c r="CV114" s="318"/>
      <c r="CW114" s="318"/>
      <c r="CX114" s="318"/>
      <c r="CY114" s="318"/>
      <c r="CZ114" s="318"/>
      <c r="DA114" s="318"/>
      <c r="DB114" s="318"/>
      <c r="DC114" s="318"/>
      <c r="DD114" s="318"/>
      <c r="DE114" s="318"/>
      <c r="DF114" s="318"/>
      <c r="DG114" s="318"/>
      <c r="DH114" s="839"/>
      <c r="DI114" s="318"/>
      <c r="DJ114" s="318"/>
      <c r="DK114" s="318"/>
      <c r="DL114" s="318"/>
      <c r="DM114" s="318"/>
      <c r="DN114" s="318"/>
      <c r="DO114" s="318"/>
      <c r="DP114" s="318"/>
      <c r="DQ114" s="318"/>
      <c r="DR114" s="318"/>
      <c r="DS114" s="318"/>
      <c r="DT114" s="318"/>
      <c r="DU114" s="318"/>
      <c r="DV114" s="318"/>
      <c r="DW114" s="839"/>
      <c r="DX114" s="318"/>
      <c r="DY114" s="318"/>
      <c r="DZ114" s="318"/>
      <c r="EA114" s="318"/>
      <c r="EB114" s="318"/>
      <c r="EC114" s="318"/>
      <c r="ED114" s="318"/>
      <c r="EE114" s="318"/>
      <c r="EF114" s="318"/>
      <c r="EG114" s="318"/>
      <c r="EH114" s="318"/>
      <c r="EI114" s="318"/>
      <c r="EJ114" s="318"/>
      <c r="EK114" s="318"/>
      <c r="EL114" s="318"/>
      <c r="EM114" s="318">
        <f ca="1">'DARF e Declaração de IR'!$AJ$16</f>
        <v>0</v>
      </c>
      <c r="EN114" s="318"/>
      <c r="EO114" s="318"/>
      <c r="EP114" s="318"/>
      <c r="EQ114" s="318"/>
      <c r="ER114" s="318"/>
      <c r="ES114" s="318"/>
      <c r="ET114" s="318"/>
      <c r="EU114" s="318"/>
      <c r="EV114" s="318"/>
      <c r="EW114" s="318"/>
      <c r="EX114" s="318"/>
      <c r="EY114" s="318"/>
      <c r="EZ114" s="318"/>
    </row>
    <row r="115" spans="2:156" ht="10.5" customHeight="1" x14ac:dyDescent="0.2">
      <c r="B115" s="367"/>
      <c r="C115" s="1051"/>
      <c r="D115" s="1052"/>
      <c r="E115" s="414"/>
      <c r="F115" s="840" t="s">
        <v>104</v>
      </c>
      <c r="G115" s="841"/>
      <c r="H115" s="841"/>
      <c r="I115" s="841"/>
      <c r="J115" s="841"/>
      <c r="K115" s="841"/>
      <c r="L115" s="841"/>
      <c r="M115" s="842"/>
      <c r="N115" s="456"/>
      <c r="O115" s="455">
        <v>44288</v>
      </c>
      <c r="P115" s="332"/>
      <c r="Q115" s="333"/>
      <c r="R115" s="334"/>
      <c r="S115" s="335"/>
      <c r="T115" s="408">
        <f t="shared" si="106"/>
        <v>0</v>
      </c>
      <c r="U115" s="409" t="str">
        <f t="shared" si="107"/>
        <v/>
      </c>
      <c r="V115" s="335"/>
      <c r="W115" s="410">
        <f t="shared" si="108"/>
        <v>0</v>
      </c>
      <c r="X115" s="410">
        <f t="shared" si="109"/>
        <v>0</v>
      </c>
      <c r="Y115" s="410">
        <f t="shared" si="110"/>
        <v>0</v>
      </c>
      <c r="Z115" s="410">
        <f t="shared" si="111"/>
        <v>0</v>
      </c>
      <c r="AA115" s="411">
        <f t="shared" si="112"/>
        <v>0</v>
      </c>
      <c r="AB115" s="412">
        <f t="shared" si="113"/>
        <v>0</v>
      </c>
      <c r="AC115" s="332"/>
      <c r="AD115" s="333"/>
      <c r="AE115" s="334"/>
      <c r="AF115" s="335"/>
      <c r="AG115" s="408">
        <f t="shared" si="114"/>
        <v>0</v>
      </c>
      <c r="AH115" s="409" t="str">
        <f t="shared" si="115"/>
        <v/>
      </c>
      <c r="AI115" s="335"/>
      <c r="AJ115" s="410">
        <f t="shared" si="116"/>
        <v>0</v>
      </c>
      <c r="AK115" s="410">
        <f t="shared" si="117"/>
        <v>0</v>
      </c>
      <c r="AL115" s="410">
        <f t="shared" si="118"/>
        <v>0</v>
      </c>
      <c r="AM115" s="410">
        <f t="shared" si="119"/>
        <v>0</v>
      </c>
      <c r="AN115" s="411">
        <f t="shared" si="120"/>
        <v>0</v>
      </c>
      <c r="AO115" s="412">
        <f t="shared" si="121"/>
        <v>0</v>
      </c>
      <c r="AP115" s="337"/>
      <c r="AQ115" s="410">
        <f t="shared" si="122"/>
        <v>0</v>
      </c>
      <c r="AR115" s="411">
        <f t="shared" si="123"/>
        <v>0</v>
      </c>
      <c r="AS115" s="413">
        <f t="shared" si="124"/>
        <v>0</v>
      </c>
      <c r="AT115" s="337"/>
      <c r="AU115" s="410">
        <f t="shared" si="125"/>
        <v>0</v>
      </c>
      <c r="AV115" s="411">
        <f t="shared" si="126"/>
        <v>0</v>
      </c>
      <c r="AW115" s="410">
        <f t="shared" si="127"/>
        <v>0</v>
      </c>
      <c r="AX115" s="411">
        <f t="shared" si="128"/>
        <v>0</v>
      </c>
      <c r="AY115" s="412">
        <f>AY114+AX115</f>
        <v>0</v>
      </c>
      <c r="AZ115" s="988"/>
      <c r="BA115" s="989"/>
      <c r="BB115" s="989"/>
      <c r="BC115" s="989"/>
      <c r="BD115" s="989"/>
      <c r="BE115" s="990"/>
      <c r="BF115" s="991"/>
      <c r="BG115" s="992"/>
      <c r="BH115" s="337"/>
      <c r="BI115" s="338"/>
      <c r="BJ115" s="839"/>
      <c r="BK115" s="318"/>
      <c r="BL115" s="318"/>
      <c r="BM115" s="318"/>
      <c r="BN115" s="318"/>
      <c r="BO115" s="318"/>
      <c r="BP115" s="318"/>
      <c r="BQ115" s="318"/>
      <c r="BR115" s="318"/>
      <c r="BS115" s="318"/>
      <c r="BT115" s="839"/>
      <c r="BU115" s="318"/>
      <c r="BV115" s="318"/>
      <c r="BW115" s="318"/>
      <c r="BX115" s="318"/>
      <c r="BY115" s="318"/>
      <c r="BZ115" s="318"/>
      <c r="CA115" s="318"/>
      <c r="CB115" s="318"/>
      <c r="CC115" s="318"/>
      <c r="CD115" s="839"/>
      <c r="CE115" s="318"/>
      <c r="CF115" s="318"/>
      <c r="CG115" s="318"/>
      <c r="CH115" s="318"/>
      <c r="CI115" s="318"/>
      <c r="CJ115" s="318"/>
      <c r="CK115" s="318"/>
      <c r="CL115" s="318"/>
      <c r="CM115" s="318"/>
      <c r="CN115" s="318"/>
      <c r="CO115" s="318"/>
      <c r="CP115" s="318"/>
      <c r="CQ115" s="318"/>
      <c r="CR115" s="318"/>
      <c r="CS115" s="839"/>
      <c r="CT115" s="318"/>
      <c r="CU115" s="318"/>
      <c r="CV115" s="318"/>
      <c r="CW115" s="318"/>
      <c r="CX115" s="318"/>
      <c r="CY115" s="318"/>
      <c r="CZ115" s="318"/>
      <c r="DA115" s="318"/>
      <c r="DB115" s="318"/>
      <c r="DC115" s="318"/>
      <c r="DD115" s="318"/>
      <c r="DE115" s="318"/>
      <c r="DF115" s="318"/>
      <c r="DG115" s="318"/>
      <c r="DH115" s="839"/>
      <c r="DI115" s="318"/>
      <c r="DJ115" s="318"/>
      <c r="DK115" s="318"/>
      <c r="DL115" s="318"/>
      <c r="DM115" s="318"/>
      <c r="DN115" s="318"/>
      <c r="DO115" s="318"/>
      <c r="DP115" s="318"/>
      <c r="DQ115" s="318"/>
      <c r="DR115" s="318"/>
      <c r="DS115" s="318"/>
      <c r="DT115" s="318"/>
      <c r="DU115" s="318"/>
      <c r="DV115" s="318"/>
      <c r="DW115" s="839"/>
      <c r="DX115" s="318"/>
      <c r="DY115" s="318"/>
      <c r="DZ115" s="318"/>
      <c r="EA115" s="318"/>
      <c r="EB115" s="318"/>
      <c r="EC115" s="318"/>
      <c r="ED115" s="318"/>
      <c r="EE115" s="318"/>
      <c r="EF115" s="318"/>
      <c r="EG115" s="318"/>
      <c r="EH115" s="318"/>
      <c r="EI115" s="318"/>
      <c r="EJ115" s="318"/>
      <c r="EK115" s="318"/>
      <c r="EL115" s="318"/>
      <c r="EM115" s="318">
        <f ca="1">'DARF e Declaração de IR'!$AJ$16</f>
        <v>0</v>
      </c>
      <c r="EN115" s="318"/>
      <c r="EO115" s="318"/>
      <c r="EP115" s="318"/>
      <c r="EQ115" s="318"/>
      <c r="ER115" s="318"/>
      <c r="ES115" s="318"/>
      <c r="ET115" s="318"/>
      <c r="EU115" s="318"/>
      <c r="EV115" s="318"/>
      <c r="EW115" s="318"/>
      <c r="EX115" s="318"/>
      <c r="EY115" s="318"/>
      <c r="EZ115" s="318"/>
    </row>
    <row r="116" spans="2:156" ht="10.5" customHeight="1" x14ac:dyDescent="0.2">
      <c r="B116" s="367"/>
      <c r="C116" s="1051"/>
      <c r="D116" s="1052"/>
      <c r="E116" s="414"/>
      <c r="F116" s="843"/>
      <c r="G116" s="844"/>
      <c r="H116" s="844"/>
      <c r="I116" s="844"/>
      <c r="J116" s="844"/>
      <c r="K116" s="844"/>
      <c r="L116" s="844"/>
      <c r="M116" s="845"/>
      <c r="N116" s="456"/>
      <c r="O116" s="455">
        <v>44289</v>
      </c>
      <c r="P116" s="332"/>
      <c r="Q116" s="333"/>
      <c r="R116" s="334"/>
      <c r="S116" s="335"/>
      <c r="T116" s="408">
        <f t="shared" si="106"/>
        <v>0</v>
      </c>
      <c r="U116" s="409" t="str">
        <f t="shared" si="107"/>
        <v/>
      </c>
      <c r="V116" s="335"/>
      <c r="W116" s="410">
        <f t="shared" si="108"/>
        <v>0</v>
      </c>
      <c r="X116" s="410">
        <f t="shared" si="109"/>
        <v>0</v>
      </c>
      <c r="Y116" s="410">
        <f t="shared" si="110"/>
        <v>0</v>
      </c>
      <c r="Z116" s="410">
        <f t="shared" si="111"/>
        <v>0</v>
      </c>
      <c r="AA116" s="411">
        <f t="shared" si="112"/>
        <v>0</v>
      </c>
      <c r="AB116" s="412">
        <f t="shared" si="113"/>
        <v>0</v>
      </c>
      <c r="AC116" s="332"/>
      <c r="AD116" s="333"/>
      <c r="AE116" s="334"/>
      <c r="AF116" s="335"/>
      <c r="AG116" s="408">
        <f t="shared" si="114"/>
        <v>0</v>
      </c>
      <c r="AH116" s="409" t="str">
        <f t="shared" si="115"/>
        <v/>
      </c>
      <c r="AI116" s="335"/>
      <c r="AJ116" s="410">
        <f t="shared" si="116"/>
        <v>0</v>
      </c>
      <c r="AK116" s="410">
        <f t="shared" si="117"/>
        <v>0</v>
      </c>
      <c r="AL116" s="410">
        <f t="shared" si="118"/>
        <v>0</v>
      </c>
      <c r="AM116" s="410">
        <f t="shared" si="119"/>
        <v>0</v>
      </c>
      <c r="AN116" s="411">
        <f t="shared" si="120"/>
        <v>0</v>
      </c>
      <c r="AO116" s="412">
        <f t="shared" si="121"/>
        <v>0</v>
      </c>
      <c r="AP116" s="337"/>
      <c r="AQ116" s="410">
        <f t="shared" si="122"/>
        <v>0</v>
      </c>
      <c r="AR116" s="411">
        <f t="shared" si="123"/>
        <v>0</v>
      </c>
      <c r="AS116" s="413">
        <f t="shared" si="124"/>
        <v>0</v>
      </c>
      <c r="AT116" s="337"/>
      <c r="AU116" s="410">
        <f t="shared" si="125"/>
        <v>0</v>
      </c>
      <c r="AV116" s="411">
        <f t="shared" si="126"/>
        <v>0</v>
      </c>
      <c r="AW116" s="410">
        <f t="shared" si="127"/>
        <v>0</v>
      </c>
      <c r="AX116" s="411">
        <f t="shared" si="128"/>
        <v>0</v>
      </c>
      <c r="AY116" s="412">
        <f t="shared" ref="AY116:AY144" si="129">AY115+AX116</f>
        <v>0</v>
      </c>
      <c r="AZ116" s="988"/>
      <c r="BA116" s="989"/>
      <c r="BB116" s="989"/>
      <c r="BC116" s="989"/>
      <c r="BD116" s="989"/>
      <c r="BE116" s="990"/>
      <c r="BF116" s="991"/>
      <c r="BG116" s="992"/>
      <c r="BH116" s="337"/>
      <c r="BI116" s="338"/>
      <c r="BJ116" s="839"/>
      <c r="BK116" s="318"/>
      <c r="BL116" s="318"/>
      <c r="BM116" s="318"/>
      <c r="BN116" s="318"/>
      <c r="BO116" s="318"/>
      <c r="BP116" s="318"/>
      <c r="BQ116" s="318"/>
      <c r="BR116" s="318"/>
      <c r="BS116" s="318"/>
      <c r="BT116" s="839"/>
      <c r="BU116" s="318"/>
      <c r="BV116" s="318"/>
      <c r="BW116" s="318"/>
      <c r="BX116" s="318"/>
      <c r="BY116" s="318"/>
      <c r="BZ116" s="318"/>
      <c r="CA116" s="318"/>
      <c r="CB116" s="318"/>
      <c r="CC116" s="318"/>
      <c r="CD116" s="839"/>
      <c r="CE116" s="318"/>
      <c r="CF116" s="318"/>
      <c r="CG116" s="318"/>
      <c r="CH116" s="318"/>
      <c r="CI116" s="318"/>
      <c r="CJ116" s="318"/>
      <c r="CK116" s="318"/>
      <c r="CL116" s="318"/>
      <c r="CM116" s="318"/>
      <c r="CN116" s="318"/>
      <c r="CO116" s="318"/>
      <c r="CP116" s="318"/>
      <c r="CQ116" s="318"/>
      <c r="CR116" s="318"/>
      <c r="CS116" s="839"/>
      <c r="CT116" s="318"/>
      <c r="CU116" s="318"/>
      <c r="CV116" s="318"/>
      <c r="CW116" s="318"/>
      <c r="CX116" s="318"/>
      <c r="CY116" s="318"/>
      <c r="CZ116" s="318"/>
      <c r="DA116" s="318"/>
      <c r="DB116" s="318"/>
      <c r="DC116" s="318"/>
      <c r="DD116" s="318"/>
      <c r="DE116" s="318"/>
      <c r="DF116" s="318"/>
      <c r="DG116" s="318"/>
      <c r="DH116" s="839"/>
      <c r="DI116" s="318"/>
      <c r="DJ116" s="318"/>
      <c r="DK116" s="318"/>
      <c r="DL116" s="318"/>
      <c r="DM116" s="318"/>
      <c r="DN116" s="318"/>
      <c r="DO116" s="318"/>
      <c r="DP116" s="318"/>
      <c r="DQ116" s="318"/>
      <c r="DR116" s="318"/>
      <c r="DS116" s="318"/>
      <c r="DT116" s="318"/>
      <c r="DU116" s="318"/>
      <c r="DV116" s="318"/>
      <c r="DW116" s="839"/>
      <c r="DX116" s="318"/>
      <c r="DY116" s="318"/>
      <c r="DZ116" s="318"/>
      <c r="EA116" s="318"/>
      <c r="EB116" s="318"/>
      <c r="EC116" s="318"/>
      <c r="ED116" s="318"/>
      <c r="EE116" s="318"/>
      <c r="EF116" s="318"/>
      <c r="EG116" s="318"/>
      <c r="EH116" s="318"/>
      <c r="EI116" s="318"/>
      <c r="EJ116" s="318"/>
      <c r="EK116" s="318"/>
      <c r="EL116" s="318"/>
      <c r="EM116" s="318">
        <f ca="1">'DARF e Declaração de IR'!$AJ$16</f>
        <v>0</v>
      </c>
      <c r="EN116" s="318"/>
      <c r="EO116" s="318"/>
      <c r="EP116" s="318"/>
      <c r="EQ116" s="318"/>
      <c r="ER116" s="318"/>
      <c r="ES116" s="318"/>
      <c r="ET116" s="318"/>
      <c r="EU116" s="318"/>
      <c r="EV116" s="318"/>
      <c r="EW116" s="318"/>
      <c r="EX116" s="318"/>
      <c r="EY116" s="318"/>
      <c r="EZ116" s="318"/>
    </row>
    <row r="117" spans="2:156" ht="10.5" customHeight="1" x14ac:dyDescent="0.2">
      <c r="B117" s="367"/>
      <c r="C117" s="1051"/>
      <c r="D117" s="1052"/>
      <c r="E117" s="414"/>
      <c r="F117" s="916" t="s">
        <v>105</v>
      </c>
      <c r="G117" s="917"/>
      <c r="H117" s="917"/>
      <c r="I117" s="918"/>
      <c r="J117" s="859">
        <f>J84+J118</f>
        <v>6000</v>
      </c>
      <c r="K117" s="860"/>
      <c r="L117" s="860"/>
      <c r="M117" s="861"/>
      <c r="N117" s="456"/>
      <c r="O117" s="455">
        <v>44290</v>
      </c>
      <c r="P117" s="332"/>
      <c r="Q117" s="333"/>
      <c r="R117" s="334"/>
      <c r="S117" s="335"/>
      <c r="T117" s="408">
        <f t="shared" si="106"/>
        <v>0</v>
      </c>
      <c r="U117" s="409" t="str">
        <f t="shared" si="107"/>
        <v/>
      </c>
      <c r="V117" s="335"/>
      <c r="W117" s="410">
        <f t="shared" si="108"/>
        <v>0</v>
      </c>
      <c r="X117" s="410">
        <f t="shared" si="109"/>
        <v>0</v>
      </c>
      <c r="Y117" s="410">
        <f t="shared" si="110"/>
        <v>0</v>
      </c>
      <c r="Z117" s="410">
        <f t="shared" si="111"/>
        <v>0</v>
      </c>
      <c r="AA117" s="411">
        <f t="shared" si="112"/>
        <v>0</v>
      </c>
      <c r="AB117" s="412">
        <f t="shared" si="113"/>
        <v>0</v>
      </c>
      <c r="AC117" s="332"/>
      <c r="AD117" s="333"/>
      <c r="AE117" s="334"/>
      <c r="AF117" s="335"/>
      <c r="AG117" s="408">
        <f t="shared" si="114"/>
        <v>0</v>
      </c>
      <c r="AH117" s="409" t="str">
        <f t="shared" si="115"/>
        <v/>
      </c>
      <c r="AI117" s="335"/>
      <c r="AJ117" s="410">
        <f t="shared" si="116"/>
        <v>0</v>
      </c>
      <c r="AK117" s="410">
        <f t="shared" si="117"/>
        <v>0</v>
      </c>
      <c r="AL117" s="410">
        <f t="shared" si="118"/>
        <v>0</v>
      </c>
      <c r="AM117" s="410">
        <f t="shared" si="119"/>
        <v>0</v>
      </c>
      <c r="AN117" s="411">
        <f t="shared" si="120"/>
        <v>0</v>
      </c>
      <c r="AO117" s="412">
        <f t="shared" si="121"/>
        <v>0</v>
      </c>
      <c r="AP117" s="337"/>
      <c r="AQ117" s="410">
        <f t="shared" si="122"/>
        <v>0</v>
      </c>
      <c r="AR117" s="411">
        <f t="shared" si="123"/>
        <v>0</v>
      </c>
      <c r="AS117" s="413">
        <f t="shared" si="124"/>
        <v>0</v>
      </c>
      <c r="AT117" s="337"/>
      <c r="AU117" s="410">
        <f t="shared" si="125"/>
        <v>0</v>
      </c>
      <c r="AV117" s="411">
        <f t="shared" si="126"/>
        <v>0</v>
      </c>
      <c r="AW117" s="410">
        <f t="shared" si="127"/>
        <v>0</v>
      </c>
      <c r="AX117" s="411">
        <f t="shared" si="128"/>
        <v>0</v>
      </c>
      <c r="AY117" s="412">
        <f t="shared" si="129"/>
        <v>0</v>
      </c>
      <c r="AZ117" s="988"/>
      <c r="BA117" s="989"/>
      <c r="BB117" s="989"/>
      <c r="BC117" s="989"/>
      <c r="BD117" s="989"/>
      <c r="BE117" s="990"/>
      <c r="BF117" s="991"/>
      <c r="BG117" s="992"/>
      <c r="BH117" s="337"/>
      <c r="BI117" s="338"/>
      <c r="BJ117" s="839"/>
      <c r="BK117" s="318"/>
      <c r="BL117" s="318"/>
      <c r="BM117" s="318"/>
      <c r="BN117" s="318"/>
      <c r="BO117" s="318"/>
      <c r="BP117" s="318"/>
      <c r="BQ117" s="318"/>
      <c r="BR117" s="318"/>
      <c r="BS117" s="318"/>
      <c r="BT117" s="839"/>
      <c r="BU117" s="318"/>
      <c r="BV117" s="318"/>
      <c r="BW117" s="318"/>
      <c r="BX117" s="318"/>
      <c r="BY117" s="318"/>
      <c r="BZ117" s="318"/>
      <c r="CA117" s="318"/>
      <c r="CB117" s="318"/>
      <c r="CC117" s="318"/>
      <c r="CD117" s="839"/>
      <c r="CE117" s="318"/>
      <c r="CF117" s="318"/>
      <c r="CG117" s="318"/>
      <c r="CH117" s="318"/>
      <c r="CI117" s="318"/>
      <c r="CJ117" s="318"/>
      <c r="CK117" s="318"/>
      <c r="CL117" s="318"/>
      <c r="CM117" s="318"/>
      <c r="CN117" s="318"/>
      <c r="CO117" s="318"/>
      <c r="CP117" s="318"/>
      <c r="CQ117" s="318"/>
      <c r="CR117" s="318"/>
      <c r="CS117" s="839"/>
      <c r="CT117" s="318"/>
      <c r="CU117" s="318"/>
      <c r="CV117" s="318"/>
      <c r="CW117" s="318"/>
      <c r="CX117" s="318"/>
      <c r="CY117" s="318"/>
      <c r="CZ117" s="318"/>
      <c r="DA117" s="318"/>
      <c r="DB117" s="318"/>
      <c r="DC117" s="318"/>
      <c r="DD117" s="318"/>
      <c r="DE117" s="318"/>
      <c r="DF117" s="318"/>
      <c r="DG117" s="318"/>
      <c r="DH117" s="839"/>
      <c r="DI117" s="318"/>
      <c r="DJ117" s="318"/>
      <c r="DK117" s="318"/>
      <c r="DL117" s="318"/>
      <c r="DM117" s="318"/>
      <c r="DN117" s="318"/>
      <c r="DO117" s="318"/>
      <c r="DP117" s="318"/>
      <c r="DQ117" s="318"/>
      <c r="DR117" s="318"/>
      <c r="DS117" s="318"/>
      <c r="DT117" s="318"/>
      <c r="DU117" s="318"/>
      <c r="DV117" s="318"/>
      <c r="DW117" s="839"/>
      <c r="DX117" s="318"/>
      <c r="DY117" s="318"/>
      <c r="DZ117" s="318"/>
      <c r="EA117" s="318"/>
      <c r="EB117" s="318"/>
      <c r="EC117" s="318"/>
      <c r="ED117" s="318"/>
      <c r="EE117" s="318"/>
      <c r="EF117" s="318"/>
      <c r="EG117" s="318"/>
      <c r="EH117" s="318"/>
      <c r="EI117" s="318"/>
      <c r="EJ117" s="318"/>
      <c r="EK117" s="318"/>
      <c r="EL117" s="318"/>
      <c r="EM117" s="318">
        <f ca="1">'DARF e Declaração de IR'!$AJ$16</f>
        <v>0</v>
      </c>
      <c r="EN117" s="318"/>
      <c r="EO117" s="318"/>
      <c r="EP117" s="318"/>
      <c r="EQ117" s="318"/>
      <c r="ER117" s="318"/>
      <c r="ES117" s="318"/>
      <c r="ET117" s="318"/>
      <c r="EU117" s="318"/>
      <c r="EV117" s="318"/>
      <c r="EW117" s="318"/>
      <c r="EX117" s="318"/>
      <c r="EY117" s="318"/>
      <c r="EZ117" s="318"/>
    </row>
    <row r="118" spans="2:156" ht="10.5" customHeight="1" x14ac:dyDescent="0.2">
      <c r="B118" s="367"/>
      <c r="C118" s="1051"/>
      <c r="D118" s="1052"/>
      <c r="E118" s="414"/>
      <c r="F118" s="919" t="s">
        <v>91</v>
      </c>
      <c r="G118" s="920"/>
      <c r="H118" s="920"/>
      <c r="I118" s="921"/>
      <c r="J118" s="859">
        <f>AX145+BE145+BH145+BI145</f>
        <v>0</v>
      </c>
      <c r="K118" s="860"/>
      <c r="L118" s="860"/>
      <c r="M118" s="861"/>
      <c r="N118" s="456"/>
      <c r="O118" s="455">
        <v>44291</v>
      </c>
      <c r="P118" s="332"/>
      <c r="Q118" s="333"/>
      <c r="R118" s="334"/>
      <c r="S118" s="335"/>
      <c r="T118" s="408">
        <f t="shared" si="106"/>
        <v>0</v>
      </c>
      <c r="U118" s="409" t="str">
        <f t="shared" si="107"/>
        <v/>
      </c>
      <c r="V118" s="335"/>
      <c r="W118" s="410">
        <f t="shared" si="108"/>
        <v>0</v>
      </c>
      <c r="X118" s="410">
        <f t="shared" si="109"/>
        <v>0</v>
      </c>
      <c r="Y118" s="410">
        <f t="shared" si="110"/>
        <v>0</v>
      </c>
      <c r="Z118" s="410">
        <f t="shared" si="111"/>
        <v>0</v>
      </c>
      <c r="AA118" s="411">
        <f t="shared" si="112"/>
        <v>0</v>
      </c>
      <c r="AB118" s="412">
        <f t="shared" si="113"/>
        <v>0</v>
      </c>
      <c r="AC118" s="332"/>
      <c r="AD118" s="333"/>
      <c r="AE118" s="334"/>
      <c r="AF118" s="335"/>
      <c r="AG118" s="408">
        <f t="shared" si="114"/>
        <v>0</v>
      </c>
      <c r="AH118" s="409" t="str">
        <f t="shared" si="115"/>
        <v/>
      </c>
      <c r="AI118" s="335"/>
      <c r="AJ118" s="410">
        <f t="shared" si="116"/>
        <v>0</v>
      </c>
      <c r="AK118" s="410">
        <f t="shared" si="117"/>
        <v>0</v>
      </c>
      <c r="AL118" s="410">
        <f t="shared" si="118"/>
        <v>0</v>
      </c>
      <c r="AM118" s="410">
        <f t="shared" si="119"/>
        <v>0</v>
      </c>
      <c r="AN118" s="411">
        <f t="shared" si="120"/>
        <v>0</v>
      </c>
      <c r="AO118" s="412">
        <f t="shared" si="121"/>
        <v>0</v>
      </c>
      <c r="AP118" s="337"/>
      <c r="AQ118" s="410">
        <f t="shared" si="122"/>
        <v>0</v>
      </c>
      <c r="AR118" s="411">
        <f t="shared" si="123"/>
        <v>0</v>
      </c>
      <c r="AS118" s="413">
        <f t="shared" si="124"/>
        <v>0</v>
      </c>
      <c r="AT118" s="337"/>
      <c r="AU118" s="410">
        <f t="shared" si="125"/>
        <v>0</v>
      </c>
      <c r="AV118" s="411">
        <f t="shared" si="126"/>
        <v>0</v>
      </c>
      <c r="AW118" s="410">
        <f t="shared" si="127"/>
        <v>0</v>
      </c>
      <c r="AX118" s="411">
        <f t="shared" si="128"/>
        <v>0</v>
      </c>
      <c r="AY118" s="412">
        <f t="shared" si="129"/>
        <v>0</v>
      </c>
      <c r="AZ118" s="988"/>
      <c r="BA118" s="989"/>
      <c r="BB118" s="989"/>
      <c r="BC118" s="989"/>
      <c r="BD118" s="989"/>
      <c r="BE118" s="990"/>
      <c r="BF118" s="991"/>
      <c r="BG118" s="992"/>
      <c r="BH118" s="337"/>
      <c r="BI118" s="338"/>
      <c r="BJ118" s="839"/>
      <c r="BK118" s="318"/>
      <c r="BL118" s="318"/>
      <c r="BM118" s="318"/>
      <c r="BN118" s="318"/>
      <c r="BO118" s="318"/>
      <c r="BP118" s="318"/>
      <c r="BQ118" s="318"/>
      <c r="BR118" s="318"/>
      <c r="BS118" s="318"/>
      <c r="BT118" s="839"/>
      <c r="BU118" s="318"/>
      <c r="BV118" s="318"/>
      <c r="BW118" s="318"/>
      <c r="BX118" s="318"/>
      <c r="BY118" s="318"/>
      <c r="BZ118" s="318"/>
      <c r="CA118" s="318"/>
      <c r="CB118" s="318"/>
      <c r="CC118" s="318"/>
      <c r="CD118" s="839"/>
      <c r="CE118" s="318"/>
      <c r="CF118" s="318"/>
      <c r="CG118" s="318"/>
      <c r="CH118" s="318"/>
      <c r="CI118" s="318"/>
      <c r="CJ118" s="318"/>
      <c r="CK118" s="318"/>
      <c r="CL118" s="318"/>
      <c r="CM118" s="318"/>
      <c r="CN118" s="318"/>
      <c r="CO118" s="318"/>
      <c r="CP118" s="318"/>
      <c r="CQ118" s="318"/>
      <c r="CR118" s="318"/>
      <c r="CS118" s="839"/>
      <c r="CT118" s="318"/>
      <c r="CU118" s="318"/>
      <c r="CV118" s="318"/>
      <c r="CW118" s="318"/>
      <c r="CX118" s="318"/>
      <c r="CY118" s="318"/>
      <c r="CZ118" s="318"/>
      <c r="DA118" s="318"/>
      <c r="DB118" s="318"/>
      <c r="DC118" s="318"/>
      <c r="DD118" s="318"/>
      <c r="DE118" s="318"/>
      <c r="DF118" s="318"/>
      <c r="DG118" s="318"/>
      <c r="DH118" s="839"/>
      <c r="DI118" s="318"/>
      <c r="DJ118" s="318"/>
      <c r="DK118" s="318"/>
      <c r="DL118" s="318"/>
      <c r="DM118" s="318"/>
      <c r="DN118" s="318"/>
      <c r="DO118" s="318"/>
      <c r="DP118" s="318"/>
      <c r="DQ118" s="318"/>
      <c r="DR118" s="318"/>
      <c r="DS118" s="318"/>
      <c r="DT118" s="318"/>
      <c r="DU118" s="318"/>
      <c r="DV118" s="318"/>
      <c r="DW118" s="839"/>
      <c r="DX118" s="318"/>
      <c r="DY118" s="318"/>
      <c r="DZ118" s="318"/>
      <c r="EA118" s="318"/>
      <c r="EB118" s="318"/>
      <c r="EC118" s="318"/>
      <c r="ED118" s="318"/>
      <c r="EE118" s="318"/>
      <c r="EF118" s="318"/>
      <c r="EG118" s="318"/>
      <c r="EH118" s="318"/>
      <c r="EI118" s="318"/>
      <c r="EJ118" s="318"/>
      <c r="EK118" s="318"/>
      <c r="EL118" s="318"/>
      <c r="EM118" s="318">
        <f ca="1">'DARF e Declaração de IR'!$AJ$16</f>
        <v>0</v>
      </c>
      <c r="EN118" s="318"/>
      <c r="EO118" s="318"/>
      <c r="EP118" s="318"/>
      <c r="EQ118" s="318"/>
      <c r="ER118" s="318"/>
      <c r="ES118" s="318"/>
      <c r="ET118" s="318"/>
      <c r="EU118" s="318"/>
      <c r="EV118" s="318"/>
      <c r="EW118" s="318"/>
      <c r="EX118" s="318"/>
      <c r="EY118" s="318"/>
      <c r="EZ118" s="318"/>
    </row>
    <row r="119" spans="2:156" ht="10.5" customHeight="1" x14ac:dyDescent="0.2">
      <c r="B119" s="367"/>
      <c r="C119" s="1051"/>
      <c r="D119" s="1052"/>
      <c r="E119" s="414"/>
      <c r="F119" s="922" t="s">
        <v>202</v>
      </c>
      <c r="G119" s="923"/>
      <c r="H119" s="923"/>
      <c r="I119" s="924"/>
      <c r="J119" s="862">
        <f>BH145</f>
        <v>0</v>
      </c>
      <c r="K119" s="863"/>
      <c r="L119" s="863"/>
      <c r="M119" s="864"/>
      <c r="N119" s="457"/>
      <c r="O119" s="455">
        <v>44292</v>
      </c>
      <c r="P119" s="332"/>
      <c r="Q119" s="333"/>
      <c r="R119" s="334"/>
      <c r="S119" s="335"/>
      <c r="T119" s="408">
        <f t="shared" si="106"/>
        <v>0</v>
      </c>
      <c r="U119" s="409" t="str">
        <f t="shared" si="107"/>
        <v/>
      </c>
      <c r="V119" s="335"/>
      <c r="W119" s="410">
        <f t="shared" si="108"/>
        <v>0</v>
      </c>
      <c r="X119" s="410">
        <f t="shared" si="109"/>
        <v>0</v>
      </c>
      <c r="Y119" s="410">
        <f t="shared" si="110"/>
        <v>0</v>
      </c>
      <c r="Z119" s="410">
        <f t="shared" si="111"/>
        <v>0</v>
      </c>
      <c r="AA119" s="411">
        <f t="shared" si="112"/>
        <v>0</v>
      </c>
      <c r="AB119" s="412">
        <f t="shared" si="113"/>
        <v>0</v>
      </c>
      <c r="AC119" s="332"/>
      <c r="AD119" s="333"/>
      <c r="AE119" s="334"/>
      <c r="AF119" s="335"/>
      <c r="AG119" s="408">
        <f t="shared" si="114"/>
        <v>0</v>
      </c>
      <c r="AH119" s="409" t="str">
        <f t="shared" si="115"/>
        <v/>
      </c>
      <c r="AI119" s="335"/>
      <c r="AJ119" s="410">
        <f t="shared" si="116"/>
        <v>0</v>
      </c>
      <c r="AK119" s="410">
        <f t="shared" si="117"/>
        <v>0</v>
      </c>
      <c r="AL119" s="410">
        <f t="shared" si="118"/>
        <v>0</v>
      </c>
      <c r="AM119" s="410">
        <f t="shared" si="119"/>
        <v>0</v>
      </c>
      <c r="AN119" s="411">
        <f t="shared" si="120"/>
        <v>0</v>
      </c>
      <c r="AO119" s="412">
        <f t="shared" si="121"/>
        <v>0</v>
      </c>
      <c r="AP119" s="337"/>
      <c r="AQ119" s="410">
        <f t="shared" si="122"/>
        <v>0</v>
      </c>
      <c r="AR119" s="411">
        <f t="shared" si="123"/>
        <v>0</v>
      </c>
      <c r="AS119" s="413">
        <f t="shared" si="124"/>
        <v>0</v>
      </c>
      <c r="AT119" s="337"/>
      <c r="AU119" s="410">
        <f t="shared" si="125"/>
        <v>0</v>
      </c>
      <c r="AV119" s="411">
        <f t="shared" si="126"/>
        <v>0</v>
      </c>
      <c r="AW119" s="410">
        <f t="shared" si="127"/>
        <v>0</v>
      </c>
      <c r="AX119" s="411">
        <f t="shared" si="128"/>
        <v>0</v>
      </c>
      <c r="AY119" s="412">
        <f t="shared" si="129"/>
        <v>0</v>
      </c>
      <c r="AZ119" s="988"/>
      <c r="BA119" s="989"/>
      <c r="BB119" s="989"/>
      <c r="BC119" s="989"/>
      <c r="BD119" s="989"/>
      <c r="BE119" s="990"/>
      <c r="BF119" s="991"/>
      <c r="BG119" s="992"/>
      <c r="BH119" s="337"/>
      <c r="BI119" s="338"/>
      <c r="BJ119" s="839"/>
      <c r="BK119" s="318"/>
      <c r="BL119" s="318"/>
      <c r="BM119" s="318"/>
      <c r="BN119" s="318"/>
      <c r="BO119" s="318"/>
      <c r="BP119" s="318"/>
      <c r="BQ119" s="318"/>
      <c r="BR119" s="318"/>
      <c r="BS119" s="318"/>
      <c r="BT119" s="839"/>
      <c r="BU119" s="318"/>
      <c r="BV119" s="318"/>
      <c r="BW119" s="318"/>
      <c r="BX119" s="318"/>
      <c r="BY119" s="318"/>
      <c r="BZ119" s="318"/>
      <c r="CA119" s="318"/>
      <c r="CB119" s="318"/>
      <c r="CC119" s="318"/>
      <c r="CD119" s="839"/>
      <c r="CE119" s="318"/>
      <c r="CF119" s="318"/>
      <c r="CG119" s="318"/>
      <c r="CH119" s="318"/>
      <c r="CI119" s="318"/>
      <c r="CJ119" s="318"/>
      <c r="CK119" s="318"/>
      <c r="CL119" s="318"/>
      <c r="CM119" s="318"/>
      <c r="CN119" s="318"/>
      <c r="CO119" s="318"/>
      <c r="CP119" s="318"/>
      <c r="CQ119" s="318"/>
      <c r="CR119" s="318"/>
      <c r="CS119" s="839"/>
      <c r="CT119" s="318"/>
      <c r="CU119" s="318"/>
      <c r="CV119" s="318"/>
      <c r="CW119" s="318"/>
      <c r="CX119" s="318"/>
      <c r="CY119" s="318"/>
      <c r="CZ119" s="318"/>
      <c r="DA119" s="318"/>
      <c r="DB119" s="318"/>
      <c r="DC119" s="318"/>
      <c r="DD119" s="318"/>
      <c r="DE119" s="318"/>
      <c r="DF119" s="318"/>
      <c r="DG119" s="318"/>
      <c r="DH119" s="839"/>
      <c r="DI119" s="318"/>
      <c r="DJ119" s="318"/>
      <c r="DK119" s="318"/>
      <c r="DL119" s="318"/>
      <c r="DM119" s="318"/>
      <c r="DN119" s="318"/>
      <c r="DO119" s="318"/>
      <c r="DP119" s="318"/>
      <c r="DQ119" s="318"/>
      <c r="DR119" s="318"/>
      <c r="DS119" s="318"/>
      <c r="DT119" s="318"/>
      <c r="DU119" s="318"/>
      <c r="DV119" s="318"/>
      <c r="DW119" s="839"/>
      <c r="DX119" s="318"/>
      <c r="DY119" s="318"/>
      <c r="DZ119" s="318"/>
      <c r="EA119" s="318"/>
      <c r="EB119" s="318"/>
      <c r="EC119" s="318"/>
      <c r="ED119" s="318"/>
      <c r="EE119" s="318"/>
      <c r="EF119" s="318"/>
      <c r="EG119" s="318"/>
      <c r="EH119" s="318"/>
      <c r="EI119" s="318"/>
      <c r="EJ119" s="318"/>
      <c r="EK119" s="318"/>
      <c r="EL119" s="318"/>
      <c r="EM119" s="318">
        <f ca="1">'DARF e Declaração de IR'!$AJ$16</f>
        <v>0</v>
      </c>
      <c r="EN119" s="318"/>
      <c r="EO119" s="318"/>
      <c r="EP119" s="318"/>
      <c r="EQ119" s="318"/>
      <c r="ER119" s="318"/>
      <c r="ES119" s="318"/>
      <c r="ET119" s="318"/>
      <c r="EU119" s="318"/>
      <c r="EV119" s="318"/>
      <c r="EW119" s="318"/>
      <c r="EX119" s="318"/>
      <c r="EY119" s="318"/>
      <c r="EZ119" s="318"/>
    </row>
    <row r="120" spans="2:156" ht="10.5" customHeight="1" x14ac:dyDescent="0.2">
      <c r="B120" s="393"/>
      <c r="C120" s="1051"/>
      <c r="D120" s="1052"/>
      <c r="E120" s="414"/>
      <c r="F120" s="922" t="s">
        <v>201</v>
      </c>
      <c r="G120" s="923"/>
      <c r="H120" s="923"/>
      <c r="I120" s="924"/>
      <c r="J120" s="865">
        <f>BI145</f>
        <v>0</v>
      </c>
      <c r="K120" s="866"/>
      <c r="L120" s="866"/>
      <c r="M120" s="867"/>
      <c r="N120" s="456"/>
      <c r="O120" s="455">
        <v>44293</v>
      </c>
      <c r="P120" s="332"/>
      <c r="Q120" s="333"/>
      <c r="R120" s="334"/>
      <c r="S120" s="335"/>
      <c r="T120" s="408">
        <f t="shared" si="106"/>
        <v>0</v>
      </c>
      <c r="U120" s="409" t="str">
        <f t="shared" si="107"/>
        <v/>
      </c>
      <c r="V120" s="335"/>
      <c r="W120" s="410">
        <f t="shared" si="108"/>
        <v>0</v>
      </c>
      <c r="X120" s="410">
        <f t="shared" si="109"/>
        <v>0</v>
      </c>
      <c r="Y120" s="410">
        <f t="shared" si="110"/>
        <v>0</v>
      </c>
      <c r="Z120" s="410">
        <f t="shared" si="111"/>
        <v>0</v>
      </c>
      <c r="AA120" s="411">
        <f t="shared" si="112"/>
        <v>0</v>
      </c>
      <c r="AB120" s="412">
        <f t="shared" si="113"/>
        <v>0</v>
      </c>
      <c r="AC120" s="332"/>
      <c r="AD120" s="333"/>
      <c r="AE120" s="334"/>
      <c r="AF120" s="335"/>
      <c r="AG120" s="408">
        <f t="shared" si="114"/>
        <v>0</v>
      </c>
      <c r="AH120" s="409" t="str">
        <f t="shared" si="115"/>
        <v/>
      </c>
      <c r="AI120" s="335"/>
      <c r="AJ120" s="410">
        <f t="shared" si="116"/>
        <v>0</v>
      </c>
      <c r="AK120" s="410">
        <f t="shared" si="117"/>
        <v>0</v>
      </c>
      <c r="AL120" s="410">
        <f t="shared" si="118"/>
        <v>0</v>
      </c>
      <c r="AM120" s="410">
        <f t="shared" si="119"/>
        <v>0</v>
      </c>
      <c r="AN120" s="411">
        <f t="shared" si="120"/>
        <v>0</v>
      </c>
      <c r="AO120" s="412">
        <f t="shared" si="121"/>
        <v>0</v>
      </c>
      <c r="AP120" s="337"/>
      <c r="AQ120" s="410">
        <f t="shared" si="122"/>
        <v>0</v>
      </c>
      <c r="AR120" s="411">
        <f t="shared" si="123"/>
        <v>0</v>
      </c>
      <c r="AS120" s="413">
        <f t="shared" si="124"/>
        <v>0</v>
      </c>
      <c r="AT120" s="337"/>
      <c r="AU120" s="410">
        <f t="shared" si="125"/>
        <v>0</v>
      </c>
      <c r="AV120" s="411">
        <f t="shared" si="126"/>
        <v>0</v>
      </c>
      <c r="AW120" s="410">
        <f t="shared" si="127"/>
        <v>0</v>
      </c>
      <c r="AX120" s="411">
        <f t="shared" si="128"/>
        <v>0</v>
      </c>
      <c r="AY120" s="412">
        <f t="shared" si="129"/>
        <v>0</v>
      </c>
      <c r="AZ120" s="988"/>
      <c r="BA120" s="989"/>
      <c r="BB120" s="989"/>
      <c r="BC120" s="989"/>
      <c r="BD120" s="989"/>
      <c r="BE120" s="990"/>
      <c r="BF120" s="991"/>
      <c r="BG120" s="992"/>
      <c r="BH120" s="337"/>
      <c r="BI120" s="338"/>
      <c r="BJ120" s="839"/>
      <c r="BK120" s="318"/>
      <c r="BL120" s="318"/>
      <c r="BM120" s="318"/>
      <c r="BN120" s="318"/>
      <c r="BO120" s="318"/>
      <c r="BP120" s="318"/>
      <c r="BQ120" s="318"/>
      <c r="BR120" s="318"/>
      <c r="BS120" s="318"/>
      <c r="BT120" s="839"/>
      <c r="BU120" s="318"/>
      <c r="BV120" s="318"/>
      <c r="BW120" s="318"/>
      <c r="BX120" s="318"/>
      <c r="BY120" s="318"/>
      <c r="BZ120" s="318"/>
      <c r="CA120" s="318"/>
      <c r="CB120" s="318"/>
      <c r="CC120" s="318"/>
      <c r="CD120" s="839"/>
      <c r="CE120" s="318"/>
      <c r="CF120" s="318"/>
      <c r="CG120" s="318"/>
      <c r="CH120" s="318"/>
      <c r="CI120" s="318"/>
      <c r="CJ120" s="318"/>
      <c r="CK120" s="318"/>
      <c r="CL120" s="318"/>
      <c r="CM120" s="318"/>
      <c r="CN120" s="318"/>
      <c r="CO120" s="318"/>
      <c r="CP120" s="318"/>
      <c r="CQ120" s="318"/>
      <c r="CR120" s="318"/>
      <c r="CS120" s="839"/>
      <c r="CT120" s="318"/>
      <c r="CU120" s="318"/>
      <c r="CV120" s="318"/>
      <c r="CW120" s="318"/>
      <c r="CX120" s="318"/>
      <c r="CY120" s="318"/>
      <c r="CZ120" s="318"/>
      <c r="DA120" s="318"/>
      <c r="DB120" s="318"/>
      <c r="DC120" s="318"/>
      <c r="DD120" s="318"/>
      <c r="DE120" s="318"/>
      <c r="DF120" s="318"/>
      <c r="DG120" s="318"/>
      <c r="DH120" s="839"/>
      <c r="DI120" s="318"/>
      <c r="DJ120" s="318"/>
      <c r="DK120" s="318"/>
      <c r="DL120" s="318"/>
      <c r="DM120" s="318"/>
      <c r="DN120" s="318"/>
      <c r="DO120" s="318"/>
      <c r="DP120" s="318"/>
      <c r="DQ120" s="318"/>
      <c r="DR120" s="318"/>
      <c r="DS120" s="318"/>
      <c r="DT120" s="318"/>
      <c r="DU120" s="318"/>
      <c r="DV120" s="318"/>
      <c r="DW120" s="839"/>
      <c r="DX120" s="318"/>
      <c r="DY120" s="318"/>
      <c r="DZ120" s="318"/>
      <c r="EA120" s="318"/>
      <c r="EB120" s="318"/>
      <c r="EC120" s="318"/>
      <c r="ED120" s="318"/>
      <c r="EE120" s="318"/>
      <c r="EF120" s="318"/>
      <c r="EG120" s="318"/>
      <c r="EH120" s="318"/>
      <c r="EI120" s="318"/>
      <c r="EJ120" s="318"/>
      <c r="EK120" s="318"/>
      <c r="EL120" s="318"/>
      <c r="EM120" s="318">
        <f ca="1">'DARF e Declaração de IR'!$AJ$16</f>
        <v>0</v>
      </c>
      <c r="EN120" s="318"/>
      <c r="EO120" s="318"/>
      <c r="EP120" s="318"/>
      <c r="EQ120" s="318"/>
      <c r="ER120" s="318"/>
      <c r="ES120" s="318"/>
      <c r="ET120" s="318"/>
      <c r="EU120" s="318"/>
      <c r="EV120" s="318"/>
      <c r="EW120" s="318"/>
      <c r="EX120" s="318"/>
      <c r="EY120" s="318"/>
      <c r="EZ120" s="318"/>
    </row>
    <row r="121" spans="2:156" ht="10.5" customHeight="1" x14ac:dyDescent="0.2">
      <c r="B121" s="393"/>
      <c r="C121" s="1051"/>
      <c r="D121" s="1052"/>
      <c r="E121" s="414"/>
      <c r="F121" s="847" t="s">
        <v>106</v>
      </c>
      <c r="G121" s="848"/>
      <c r="H121" s="848"/>
      <c r="I121" s="849"/>
      <c r="J121" s="859">
        <f>AS145</f>
        <v>0</v>
      </c>
      <c r="K121" s="860"/>
      <c r="L121" s="860"/>
      <c r="M121" s="861"/>
      <c r="N121" s="456"/>
      <c r="O121" s="455">
        <v>44294</v>
      </c>
      <c r="P121" s="332"/>
      <c r="Q121" s="333"/>
      <c r="R121" s="334"/>
      <c r="S121" s="335"/>
      <c r="T121" s="408">
        <f t="shared" si="106"/>
        <v>0</v>
      </c>
      <c r="U121" s="409" t="str">
        <f t="shared" si="107"/>
        <v/>
      </c>
      <c r="V121" s="335"/>
      <c r="W121" s="410">
        <f t="shared" si="108"/>
        <v>0</v>
      </c>
      <c r="X121" s="410">
        <f t="shared" si="109"/>
        <v>0</v>
      </c>
      <c r="Y121" s="410">
        <f t="shared" si="110"/>
        <v>0</v>
      </c>
      <c r="Z121" s="410">
        <f t="shared" si="111"/>
        <v>0</v>
      </c>
      <c r="AA121" s="411">
        <f t="shared" si="112"/>
        <v>0</v>
      </c>
      <c r="AB121" s="412">
        <f t="shared" si="113"/>
        <v>0</v>
      </c>
      <c r="AC121" s="332"/>
      <c r="AD121" s="333"/>
      <c r="AE121" s="334"/>
      <c r="AF121" s="335"/>
      <c r="AG121" s="408">
        <f t="shared" si="114"/>
        <v>0</v>
      </c>
      <c r="AH121" s="409" t="str">
        <f t="shared" si="115"/>
        <v/>
      </c>
      <c r="AI121" s="335"/>
      <c r="AJ121" s="410">
        <f t="shared" si="116"/>
        <v>0</v>
      </c>
      <c r="AK121" s="410">
        <f t="shared" si="117"/>
        <v>0</v>
      </c>
      <c r="AL121" s="410">
        <f t="shared" si="118"/>
        <v>0</v>
      </c>
      <c r="AM121" s="410">
        <f t="shared" si="119"/>
        <v>0</v>
      </c>
      <c r="AN121" s="411">
        <f t="shared" si="120"/>
        <v>0</v>
      </c>
      <c r="AO121" s="412">
        <f t="shared" si="121"/>
        <v>0</v>
      </c>
      <c r="AP121" s="337"/>
      <c r="AQ121" s="410">
        <f t="shared" si="122"/>
        <v>0</v>
      </c>
      <c r="AR121" s="411">
        <f t="shared" si="123"/>
        <v>0</v>
      </c>
      <c r="AS121" s="413">
        <f t="shared" si="124"/>
        <v>0</v>
      </c>
      <c r="AT121" s="337"/>
      <c r="AU121" s="410">
        <f t="shared" si="125"/>
        <v>0</v>
      </c>
      <c r="AV121" s="411">
        <f t="shared" si="126"/>
        <v>0</v>
      </c>
      <c r="AW121" s="410">
        <f t="shared" si="127"/>
        <v>0</v>
      </c>
      <c r="AX121" s="411">
        <f t="shared" si="128"/>
        <v>0</v>
      </c>
      <c r="AY121" s="412">
        <f t="shared" si="129"/>
        <v>0</v>
      </c>
      <c r="AZ121" s="988"/>
      <c r="BA121" s="989"/>
      <c r="BB121" s="989"/>
      <c r="BC121" s="989"/>
      <c r="BD121" s="989"/>
      <c r="BE121" s="990"/>
      <c r="BF121" s="991"/>
      <c r="BG121" s="992"/>
      <c r="BH121" s="337"/>
      <c r="BI121" s="338"/>
      <c r="BJ121" s="839"/>
      <c r="BK121" s="318"/>
      <c r="BL121" s="318"/>
      <c r="BM121" s="318"/>
      <c r="BN121" s="318"/>
      <c r="BO121" s="318"/>
      <c r="BP121" s="318"/>
      <c r="BQ121" s="318"/>
      <c r="BR121" s="318"/>
      <c r="BS121" s="318"/>
      <c r="BT121" s="839"/>
      <c r="BU121" s="318"/>
      <c r="BV121" s="318"/>
      <c r="BW121" s="318"/>
      <c r="BX121" s="318"/>
      <c r="BY121" s="318"/>
      <c r="BZ121" s="318"/>
      <c r="CA121" s="318"/>
      <c r="CB121" s="318"/>
      <c r="CC121" s="318"/>
      <c r="CD121" s="839"/>
      <c r="CE121" s="318"/>
      <c r="CF121" s="318"/>
      <c r="CG121" s="318"/>
      <c r="CH121" s="318"/>
      <c r="CI121" s="318"/>
      <c r="CJ121" s="318"/>
      <c r="CK121" s="318"/>
      <c r="CL121" s="318"/>
      <c r="CM121" s="318"/>
      <c r="CN121" s="318"/>
      <c r="CO121" s="318"/>
      <c r="CP121" s="318"/>
      <c r="CQ121" s="318"/>
      <c r="CR121" s="318"/>
      <c r="CS121" s="839"/>
      <c r="CT121" s="318"/>
      <c r="CU121" s="318"/>
      <c r="CV121" s="318"/>
      <c r="CW121" s="318"/>
      <c r="CX121" s="318"/>
      <c r="CY121" s="318"/>
      <c r="CZ121" s="318"/>
      <c r="DA121" s="318"/>
      <c r="DB121" s="318"/>
      <c r="DC121" s="318"/>
      <c r="DD121" s="318"/>
      <c r="DE121" s="318"/>
      <c r="DF121" s="318"/>
      <c r="DG121" s="318"/>
      <c r="DH121" s="839"/>
      <c r="DI121" s="318"/>
      <c r="DJ121" s="318"/>
      <c r="DK121" s="318"/>
      <c r="DL121" s="318"/>
      <c r="DM121" s="318"/>
      <c r="DN121" s="318"/>
      <c r="DO121" s="318"/>
      <c r="DP121" s="318"/>
      <c r="DQ121" s="318"/>
      <c r="DR121" s="318"/>
      <c r="DS121" s="318"/>
      <c r="DT121" s="318"/>
      <c r="DU121" s="318"/>
      <c r="DV121" s="318"/>
      <c r="DW121" s="839"/>
      <c r="DX121" s="318"/>
      <c r="DY121" s="318"/>
      <c r="DZ121" s="318"/>
      <c r="EA121" s="318"/>
      <c r="EB121" s="318"/>
      <c r="EC121" s="318"/>
      <c r="ED121" s="318"/>
      <c r="EE121" s="318"/>
      <c r="EF121" s="318"/>
      <c r="EG121" s="318"/>
      <c r="EH121" s="318"/>
      <c r="EI121" s="318"/>
      <c r="EJ121" s="318"/>
      <c r="EK121" s="318"/>
      <c r="EL121" s="318"/>
      <c r="EM121" s="318">
        <f ca="1">'DARF e Declaração de IR'!$AJ$16</f>
        <v>0</v>
      </c>
      <c r="EN121" s="318"/>
      <c r="EO121" s="318"/>
      <c r="EP121" s="318"/>
      <c r="EQ121" s="318"/>
      <c r="ER121" s="318"/>
      <c r="ES121" s="318"/>
      <c r="ET121" s="318"/>
      <c r="EU121" s="318"/>
      <c r="EV121" s="318"/>
      <c r="EW121" s="318"/>
      <c r="EX121" s="318"/>
      <c r="EY121" s="318"/>
      <c r="EZ121" s="318"/>
    </row>
    <row r="122" spans="2:156" ht="10.5" customHeight="1" x14ac:dyDescent="0.2">
      <c r="B122" s="393"/>
      <c r="C122" s="1051"/>
      <c r="D122" s="1052"/>
      <c r="E122" s="414"/>
      <c r="F122" s="847" t="s">
        <v>98</v>
      </c>
      <c r="G122" s="848"/>
      <c r="H122" s="848"/>
      <c r="I122" s="849"/>
      <c r="J122" s="862">
        <f>AW145</f>
        <v>0</v>
      </c>
      <c r="K122" s="863"/>
      <c r="L122" s="863"/>
      <c r="M122" s="864"/>
      <c r="N122" s="456"/>
      <c r="O122" s="455">
        <v>44295</v>
      </c>
      <c r="P122" s="332"/>
      <c r="Q122" s="333"/>
      <c r="R122" s="334"/>
      <c r="S122" s="335"/>
      <c r="T122" s="408">
        <f t="shared" si="106"/>
        <v>0</v>
      </c>
      <c r="U122" s="409" t="str">
        <f t="shared" si="107"/>
        <v/>
      </c>
      <c r="V122" s="335"/>
      <c r="W122" s="410">
        <f t="shared" si="108"/>
        <v>0</v>
      </c>
      <c r="X122" s="410">
        <f t="shared" si="109"/>
        <v>0</v>
      </c>
      <c r="Y122" s="410">
        <f t="shared" si="110"/>
        <v>0</v>
      </c>
      <c r="Z122" s="410">
        <f t="shared" si="111"/>
        <v>0</v>
      </c>
      <c r="AA122" s="411">
        <f t="shared" si="112"/>
        <v>0</v>
      </c>
      <c r="AB122" s="412">
        <f t="shared" si="113"/>
        <v>0</v>
      </c>
      <c r="AC122" s="332"/>
      <c r="AD122" s="333"/>
      <c r="AE122" s="334"/>
      <c r="AF122" s="335"/>
      <c r="AG122" s="408">
        <f t="shared" si="114"/>
        <v>0</v>
      </c>
      <c r="AH122" s="409" t="str">
        <f t="shared" si="115"/>
        <v/>
      </c>
      <c r="AI122" s="335"/>
      <c r="AJ122" s="410">
        <f t="shared" si="116"/>
        <v>0</v>
      </c>
      <c r="AK122" s="410">
        <f t="shared" si="117"/>
        <v>0</v>
      </c>
      <c r="AL122" s="410">
        <f t="shared" si="118"/>
        <v>0</v>
      </c>
      <c r="AM122" s="410">
        <f t="shared" si="119"/>
        <v>0</v>
      </c>
      <c r="AN122" s="411">
        <f t="shared" si="120"/>
        <v>0</v>
      </c>
      <c r="AO122" s="412">
        <f t="shared" si="121"/>
        <v>0</v>
      </c>
      <c r="AP122" s="337"/>
      <c r="AQ122" s="410">
        <f t="shared" si="122"/>
        <v>0</v>
      </c>
      <c r="AR122" s="411">
        <f t="shared" si="123"/>
        <v>0</v>
      </c>
      <c r="AS122" s="413">
        <f t="shared" si="124"/>
        <v>0</v>
      </c>
      <c r="AT122" s="337"/>
      <c r="AU122" s="410">
        <f t="shared" si="125"/>
        <v>0</v>
      </c>
      <c r="AV122" s="411">
        <f t="shared" si="126"/>
        <v>0</v>
      </c>
      <c r="AW122" s="410">
        <f t="shared" si="127"/>
        <v>0</v>
      </c>
      <c r="AX122" s="411">
        <f t="shared" si="128"/>
        <v>0</v>
      </c>
      <c r="AY122" s="412">
        <f t="shared" si="129"/>
        <v>0</v>
      </c>
      <c r="AZ122" s="988"/>
      <c r="BA122" s="989"/>
      <c r="BB122" s="989"/>
      <c r="BC122" s="989"/>
      <c r="BD122" s="989"/>
      <c r="BE122" s="990"/>
      <c r="BF122" s="991"/>
      <c r="BG122" s="992"/>
      <c r="BH122" s="337"/>
      <c r="BI122" s="338"/>
      <c r="BJ122" s="839"/>
      <c r="BK122" s="318"/>
      <c r="BL122" s="318"/>
      <c r="BM122" s="318"/>
      <c r="BN122" s="318"/>
      <c r="BO122" s="318"/>
      <c r="BP122" s="318"/>
      <c r="BQ122" s="318"/>
      <c r="BR122" s="318"/>
      <c r="BS122" s="318"/>
      <c r="BT122" s="839"/>
      <c r="BU122" s="318"/>
      <c r="BV122" s="318"/>
      <c r="BW122" s="318"/>
      <c r="BX122" s="318"/>
      <c r="BY122" s="318"/>
      <c r="BZ122" s="318"/>
      <c r="CA122" s="318"/>
      <c r="CB122" s="318"/>
      <c r="CC122" s="318"/>
      <c r="CD122" s="839"/>
      <c r="CE122" s="318"/>
      <c r="CF122" s="318"/>
      <c r="CG122" s="318"/>
      <c r="CH122" s="318"/>
      <c r="CI122" s="318"/>
      <c r="CJ122" s="318"/>
      <c r="CK122" s="318"/>
      <c r="CL122" s="318"/>
      <c r="CM122" s="318"/>
      <c r="CN122" s="318"/>
      <c r="CO122" s="318"/>
      <c r="CP122" s="318"/>
      <c r="CQ122" s="318"/>
      <c r="CR122" s="318"/>
      <c r="CS122" s="839"/>
      <c r="CT122" s="318"/>
      <c r="CU122" s="318"/>
      <c r="CV122" s="318"/>
      <c r="CW122" s="318"/>
      <c r="CX122" s="318"/>
      <c r="CY122" s="318"/>
      <c r="CZ122" s="318"/>
      <c r="DA122" s="318"/>
      <c r="DB122" s="318"/>
      <c r="DC122" s="318"/>
      <c r="DD122" s="318"/>
      <c r="DE122" s="318"/>
      <c r="DF122" s="318"/>
      <c r="DG122" s="318"/>
      <c r="DH122" s="839"/>
      <c r="DI122" s="318"/>
      <c r="DJ122" s="318"/>
      <c r="DK122" s="318"/>
      <c r="DL122" s="318"/>
      <c r="DM122" s="318"/>
      <c r="DN122" s="318"/>
      <c r="DO122" s="318"/>
      <c r="DP122" s="318"/>
      <c r="DQ122" s="318"/>
      <c r="DR122" s="318"/>
      <c r="DS122" s="318"/>
      <c r="DT122" s="318"/>
      <c r="DU122" s="318"/>
      <c r="DV122" s="318"/>
      <c r="DW122" s="839"/>
      <c r="DX122" s="318"/>
      <c r="DY122" s="318"/>
      <c r="DZ122" s="318"/>
      <c r="EA122" s="318"/>
      <c r="EB122" s="318"/>
      <c r="EC122" s="318"/>
      <c r="ED122" s="318"/>
      <c r="EE122" s="318"/>
      <c r="EF122" s="318"/>
      <c r="EG122" s="318"/>
      <c r="EH122" s="318"/>
      <c r="EI122" s="318"/>
      <c r="EJ122" s="318"/>
      <c r="EK122" s="318"/>
      <c r="EL122" s="318"/>
      <c r="EM122" s="318">
        <f ca="1">'DARF e Declaração de IR'!$AJ$16</f>
        <v>0</v>
      </c>
      <c r="EN122" s="318"/>
      <c r="EO122" s="318"/>
      <c r="EP122" s="318"/>
      <c r="EQ122" s="318"/>
      <c r="ER122" s="318"/>
      <c r="ES122" s="318"/>
      <c r="ET122" s="318"/>
      <c r="EU122" s="318"/>
      <c r="EV122" s="318"/>
      <c r="EW122" s="318"/>
      <c r="EX122" s="318"/>
      <c r="EY122" s="318"/>
      <c r="EZ122" s="318"/>
    </row>
    <row r="123" spans="2:156" ht="10.5" customHeight="1" x14ac:dyDescent="0.2">
      <c r="B123" s="393"/>
      <c r="C123" s="1051"/>
      <c r="D123" s="1052"/>
      <c r="E123" s="414"/>
      <c r="F123" s="847" t="s">
        <v>107</v>
      </c>
      <c r="G123" s="848"/>
      <c r="H123" s="848"/>
      <c r="I123" s="849"/>
      <c r="J123" s="862">
        <f>IF(J127=0,J122,0)</f>
        <v>0</v>
      </c>
      <c r="K123" s="863"/>
      <c r="L123" s="863"/>
      <c r="M123" s="864"/>
      <c r="N123" s="456"/>
      <c r="O123" s="455">
        <v>44296</v>
      </c>
      <c r="P123" s="332"/>
      <c r="Q123" s="333"/>
      <c r="R123" s="334"/>
      <c r="S123" s="335"/>
      <c r="T123" s="408">
        <f t="shared" si="106"/>
        <v>0</v>
      </c>
      <c r="U123" s="409" t="str">
        <f t="shared" si="107"/>
        <v/>
      </c>
      <c r="V123" s="335"/>
      <c r="W123" s="410">
        <f t="shared" si="108"/>
        <v>0</v>
      </c>
      <c r="X123" s="410">
        <f t="shared" si="109"/>
        <v>0</v>
      </c>
      <c r="Y123" s="410">
        <f t="shared" si="110"/>
        <v>0</v>
      </c>
      <c r="Z123" s="410">
        <f t="shared" si="111"/>
        <v>0</v>
      </c>
      <c r="AA123" s="411">
        <f t="shared" si="112"/>
        <v>0</v>
      </c>
      <c r="AB123" s="412">
        <f t="shared" si="113"/>
        <v>0</v>
      </c>
      <c r="AC123" s="332"/>
      <c r="AD123" s="333"/>
      <c r="AE123" s="334"/>
      <c r="AF123" s="335"/>
      <c r="AG123" s="408">
        <f t="shared" si="114"/>
        <v>0</v>
      </c>
      <c r="AH123" s="409" t="str">
        <f t="shared" si="115"/>
        <v/>
      </c>
      <c r="AI123" s="335"/>
      <c r="AJ123" s="410">
        <f t="shared" si="116"/>
        <v>0</v>
      </c>
      <c r="AK123" s="410">
        <f t="shared" si="117"/>
        <v>0</v>
      </c>
      <c r="AL123" s="410">
        <f t="shared" si="118"/>
        <v>0</v>
      </c>
      <c r="AM123" s="410">
        <f t="shared" si="119"/>
        <v>0</v>
      </c>
      <c r="AN123" s="411">
        <f t="shared" si="120"/>
        <v>0</v>
      </c>
      <c r="AO123" s="412">
        <f t="shared" si="121"/>
        <v>0</v>
      </c>
      <c r="AP123" s="337"/>
      <c r="AQ123" s="410">
        <f t="shared" si="122"/>
        <v>0</v>
      </c>
      <c r="AR123" s="411">
        <f t="shared" si="123"/>
        <v>0</v>
      </c>
      <c r="AS123" s="413">
        <f t="shared" si="124"/>
        <v>0</v>
      </c>
      <c r="AT123" s="337"/>
      <c r="AU123" s="410">
        <f t="shared" si="125"/>
        <v>0</v>
      </c>
      <c r="AV123" s="411">
        <f t="shared" si="126"/>
        <v>0</v>
      </c>
      <c r="AW123" s="410">
        <f t="shared" si="127"/>
        <v>0</v>
      </c>
      <c r="AX123" s="411">
        <f t="shared" si="128"/>
        <v>0</v>
      </c>
      <c r="AY123" s="412">
        <f t="shared" si="129"/>
        <v>0</v>
      </c>
      <c r="AZ123" s="988"/>
      <c r="BA123" s="989"/>
      <c r="BB123" s="989"/>
      <c r="BC123" s="989"/>
      <c r="BD123" s="989"/>
      <c r="BE123" s="990"/>
      <c r="BF123" s="991"/>
      <c r="BG123" s="992"/>
      <c r="BH123" s="337"/>
      <c r="BI123" s="338"/>
      <c r="BJ123" s="839"/>
      <c r="BK123" s="318"/>
      <c r="BL123" s="318"/>
      <c r="BM123" s="318"/>
      <c r="BN123" s="318"/>
      <c r="BO123" s="318"/>
      <c r="BP123" s="318"/>
      <c r="BQ123" s="318"/>
      <c r="BR123" s="318"/>
      <c r="BS123" s="318"/>
      <c r="BT123" s="839"/>
      <c r="BU123" s="318"/>
      <c r="BV123" s="318"/>
      <c r="BW123" s="318"/>
      <c r="BX123" s="318"/>
      <c r="BY123" s="318"/>
      <c r="BZ123" s="318"/>
      <c r="CA123" s="318"/>
      <c r="CB123" s="318"/>
      <c r="CC123" s="318"/>
      <c r="CD123" s="839"/>
      <c r="CE123" s="318"/>
      <c r="CF123" s="318"/>
      <c r="CG123" s="318"/>
      <c r="CH123" s="318"/>
      <c r="CI123" s="318"/>
      <c r="CJ123" s="318"/>
      <c r="CK123" s="318"/>
      <c r="CL123" s="318"/>
      <c r="CM123" s="318"/>
      <c r="CN123" s="318"/>
      <c r="CO123" s="318"/>
      <c r="CP123" s="318"/>
      <c r="CQ123" s="318"/>
      <c r="CR123" s="318"/>
      <c r="CS123" s="839"/>
      <c r="CT123" s="318"/>
      <c r="CU123" s="318"/>
      <c r="CV123" s="318"/>
      <c r="CW123" s="318"/>
      <c r="CX123" s="318"/>
      <c r="CY123" s="318"/>
      <c r="CZ123" s="318"/>
      <c r="DA123" s="318"/>
      <c r="DB123" s="318"/>
      <c r="DC123" s="318"/>
      <c r="DD123" s="318"/>
      <c r="DE123" s="318"/>
      <c r="DF123" s="318"/>
      <c r="DG123" s="318"/>
      <c r="DH123" s="839"/>
      <c r="DI123" s="318"/>
      <c r="DJ123" s="318"/>
      <c r="DK123" s="318"/>
      <c r="DL123" s="318"/>
      <c r="DM123" s="318"/>
      <c r="DN123" s="318"/>
      <c r="DO123" s="318"/>
      <c r="DP123" s="318"/>
      <c r="DQ123" s="318"/>
      <c r="DR123" s="318"/>
      <c r="DS123" s="318"/>
      <c r="DT123" s="318"/>
      <c r="DU123" s="318"/>
      <c r="DV123" s="318"/>
      <c r="DW123" s="839"/>
      <c r="DX123" s="318"/>
      <c r="DY123" s="318"/>
      <c r="DZ123" s="318"/>
      <c r="EA123" s="318"/>
      <c r="EB123" s="318"/>
      <c r="EC123" s="318"/>
      <c r="ED123" s="318"/>
      <c r="EE123" s="318"/>
      <c r="EF123" s="318"/>
      <c r="EG123" s="318"/>
      <c r="EH123" s="318"/>
      <c r="EI123" s="318"/>
      <c r="EJ123" s="318"/>
      <c r="EK123" s="318"/>
      <c r="EL123" s="318"/>
      <c r="EM123" s="318">
        <f ca="1">'DARF e Declaração de IR'!$AJ$16</f>
        <v>0</v>
      </c>
      <c r="EN123" s="318"/>
      <c r="EO123" s="318"/>
      <c r="EP123" s="318"/>
      <c r="EQ123" s="318"/>
      <c r="ER123" s="318"/>
      <c r="ES123" s="318"/>
      <c r="ET123" s="318"/>
      <c r="EU123" s="318"/>
      <c r="EV123" s="318"/>
      <c r="EW123" s="318"/>
      <c r="EX123" s="318"/>
      <c r="EY123" s="318"/>
      <c r="EZ123" s="318"/>
    </row>
    <row r="124" spans="2:156" ht="10.5" customHeight="1" x14ac:dyDescent="0.2">
      <c r="B124" s="393"/>
      <c r="C124" s="1051"/>
      <c r="D124" s="1052"/>
      <c r="E124" s="414"/>
      <c r="F124" s="847" t="s">
        <v>210</v>
      </c>
      <c r="G124" s="848"/>
      <c r="H124" s="848"/>
      <c r="I124" s="849"/>
      <c r="J124" s="862">
        <f>'DARF e Declaração de IR'!K16</f>
        <v>0</v>
      </c>
      <c r="K124" s="863"/>
      <c r="L124" s="863"/>
      <c r="M124" s="864"/>
      <c r="N124" s="456"/>
      <c r="O124" s="455">
        <v>44297</v>
      </c>
      <c r="P124" s="332"/>
      <c r="Q124" s="333"/>
      <c r="R124" s="334"/>
      <c r="S124" s="335"/>
      <c r="T124" s="408">
        <f t="shared" si="106"/>
        <v>0</v>
      </c>
      <c r="U124" s="409" t="str">
        <f t="shared" si="107"/>
        <v/>
      </c>
      <c r="V124" s="335"/>
      <c r="W124" s="410">
        <f t="shared" si="108"/>
        <v>0</v>
      </c>
      <c r="X124" s="410">
        <f t="shared" si="109"/>
        <v>0</v>
      </c>
      <c r="Y124" s="410">
        <f t="shared" si="110"/>
        <v>0</v>
      </c>
      <c r="Z124" s="410">
        <f t="shared" si="111"/>
        <v>0</v>
      </c>
      <c r="AA124" s="411">
        <f t="shared" si="112"/>
        <v>0</v>
      </c>
      <c r="AB124" s="412">
        <f t="shared" si="113"/>
        <v>0</v>
      </c>
      <c r="AC124" s="332"/>
      <c r="AD124" s="333"/>
      <c r="AE124" s="334"/>
      <c r="AF124" s="335"/>
      <c r="AG124" s="408">
        <f t="shared" si="114"/>
        <v>0</v>
      </c>
      <c r="AH124" s="409" t="str">
        <f t="shared" si="115"/>
        <v/>
      </c>
      <c r="AI124" s="335"/>
      <c r="AJ124" s="410">
        <f t="shared" si="116"/>
        <v>0</v>
      </c>
      <c r="AK124" s="410">
        <f t="shared" si="117"/>
        <v>0</v>
      </c>
      <c r="AL124" s="410">
        <f t="shared" si="118"/>
        <v>0</v>
      </c>
      <c r="AM124" s="410">
        <f t="shared" si="119"/>
        <v>0</v>
      </c>
      <c r="AN124" s="411">
        <f t="shared" si="120"/>
        <v>0</v>
      </c>
      <c r="AO124" s="412">
        <f t="shared" si="121"/>
        <v>0</v>
      </c>
      <c r="AP124" s="337"/>
      <c r="AQ124" s="410">
        <f t="shared" si="122"/>
        <v>0</v>
      </c>
      <c r="AR124" s="411">
        <f t="shared" si="123"/>
        <v>0</v>
      </c>
      <c r="AS124" s="413">
        <f t="shared" si="124"/>
        <v>0</v>
      </c>
      <c r="AT124" s="337"/>
      <c r="AU124" s="410">
        <f t="shared" si="125"/>
        <v>0</v>
      </c>
      <c r="AV124" s="411">
        <f t="shared" si="126"/>
        <v>0</v>
      </c>
      <c r="AW124" s="410">
        <f t="shared" si="127"/>
        <v>0</v>
      </c>
      <c r="AX124" s="411">
        <f t="shared" si="128"/>
        <v>0</v>
      </c>
      <c r="AY124" s="412">
        <f t="shared" si="129"/>
        <v>0</v>
      </c>
      <c r="AZ124" s="988"/>
      <c r="BA124" s="989"/>
      <c r="BB124" s="989"/>
      <c r="BC124" s="989"/>
      <c r="BD124" s="989"/>
      <c r="BE124" s="990"/>
      <c r="BF124" s="991"/>
      <c r="BG124" s="992"/>
      <c r="BH124" s="337"/>
      <c r="BI124" s="338"/>
      <c r="BJ124" s="839"/>
      <c r="BK124" s="318"/>
      <c r="BL124" s="318"/>
      <c r="BM124" s="318"/>
      <c r="BN124" s="318"/>
      <c r="BO124" s="318"/>
      <c r="BP124" s="318"/>
      <c r="BQ124" s="318"/>
      <c r="BR124" s="318"/>
      <c r="BS124" s="318"/>
      <c r="BT124" s="839"/>
      <c r="BU124" s="318"/>
      <c r="BV124" s="318"/>
      <c r="BW124" s="318"/>
      <c r="BX124" s="318"/>
      <c r="BY124" s="318"/>
      <c r="BZ124" s="318"/>
      <c r="CA124" s="318"/>
      <c r="CB124" s="318"/>
      <c r="CC124" s="318"/>
      <c r="CD124" s="839"/>
      <c r="CE124" s="318"/>
      <c r="CF124" s="318"/>
      <c r="CG124" s="318"/>
      <c r="CH124" s="318"/>
      <c r="CI124" s="318"/>
      <c r="CJ124" s="318"/>
      <c r="CK124" s="318"/>
      <c r="CL124" s="318"/>
      <c r="CM124" s="318"/>
      <c r="CN124" s="318"/>
      <c r="CO124" s="318"/>
      <c r="CP124" s="318"/>
      <c r="CQ124" s="318"/>
      <c r="CR124" s="318"/>
      <c r="CS124" s="839"/>
      <c r="CT124" s="318"/>
      <c r="CU124" s="318"/>
      <c r="CV124" s="318"/>
      <c r="CW124" s="318"/>
      <c r="CX124" s="318"/>
      <c r="CY124" s="318"/>
      <c r="CZ124" s="318"/>
      <c r="DA124" s="318"/>
      <c r="DB124" s="318"/>
      <c r="DC124" s="318"/>
      <c r="DD124" s="318"/>
      <c r="DE124" s="318"/>
      <c r="DF124" s="318"/>
      <c r="DG124" s="318"/>
      <c r="DH124" s="839"/>
      <c r="DI124" s="318"/>
      <c r="DJ124" s="318"/>
      <c r="DK124" s="318"/>
      <c r="DL124" s="318"/>
      <c r="DM124" s="318"/>
      <c r="DN124" s="318"/>
      <c r="DO124" s="318"/>
      <c r="DP124" s="318"/>
      <c r="DQ124" s="318"/>
      <c r="DR124" s="318"/>
      <c r="DS124" s="318"/>
      <c r="DT124" s="318"/>
      <c r="DU124" s="318"/>
      <c r="DV124" s="318"/>
      <c r="DW124" s="839"/>
      <c r="DX124" s="318"/>
      <c r="DY124" s="318"/>
      <c r="DZ124" s="318"/>
      <c r="EA124" s="318"/>
      <c r="EB124" s="318"/>
      <c r="EC124" s="318"/>
      <c r="ED124" s="318"/>
      <c r="EE124" s="318"/>
      <c r="EF124" s="318"/>
      <c r="EG124" s="318"/>
      <c r="EH124" s="318"/>
      <c r="EI124" s="318"/>
      <c r="EJ124" s="318"/>
      <c r="EK124" s="318"/>
      <c r="EL124" s="318"/>
      <c r="EM124" s="318">
        <f ca="1">'DARF e Declaração de IR'!$AJ$16</f>
        <v>0</v>
      </c>
      <c r="EN124" s="318"/>
      <c r="EO124" s="318"/>
      <c r="EP124" s="318"/>
      <c r="EQ124" s="318"/>
      <c r="ER124" s="318"/>
      <c r="ES124" s="318"/>
      <c r="ET124" s="318"/>
      <c r="EU124" s="318"/>
      <c r="EV124" s="318"/>
      <c r="EW124" s="318"/>
      <c r="EX124" s="318"/>
      <c r="EY124" s="318"/>
      <c r="EZ124" s="318"/>
    </row>
    <row r="125" spans="2:156" ht="10.5" customHeight="1" x14ac:dyDescent="0.2">
      <c r="B125" s="393"/>
      <c r="C125" s="1051"/>
      <c r="D125" s="1052"/>
      <c r="E125" s="414"/>
      <c r="F125" s="847" t="s">
        <v>109</v>
      </c>
      <c r="G125" s="848"/>
      <c r="H125" s="848"/>
      <c r="I125" s="849"/>
      <c r="J125" s="862">
        <f>AS145*$J$37+AW145</f>
        <v>0</v>
      </c>
      <c r="K125" s="863"/>
      <c r="L125" s="863"/>
      <c r="M125" s="864"/>
      <c r="N125" s="456"/>
      <c r="O125" s="455">
        <v>44298</v>
      </c>
      <c r="P125" s="332"/>
      <c r="Q125" s="333"/>
      <c r="R125" s="334"/>
      <c r="S125" s="335"/>
      <c r="T125" s="408">
        <f t="shared" si="106"/>
        <v>0</v>
      </c>
      <c r="U125" s="409" t="str">
        <f t="shared" si="107"/>
        <v/>
      </c>
      <c r="V125" s="335"/>
      <c r="W125" s="410">
        <f t="shared" si="108"/>
        <v>0</v>
      </c>
      <c r="X125" s="410">
        <f t="shared" si="109"/>
        <v>0</v>
      </c>
      <c r="Y125" s="410">
        <f t="shared" si="110"/>
        <v>0</v>
      </c>
      <c r="Z125" s="410">
        <f t="shared" si="111"/>
        <v>0</v>
      </c>
      <c r="AA125" s="411">
        <f t="shared" si="112"/>
        <v>0</v>
      </c>
      <c r="AB125" s="412">
        <f t="shared" si="113"/>
        <v>0</v>
      </c>
      <c r="AC125" s="332"/>
      <c r="AD125" s="333"/>
      <c r="AE125" s="334"/>
      <c r="AF125" s="335"/>
      <c r="AG125" s="408">
        <f t="shared" si="114"/>
        <v>0</v>
      </c>
      <c r="AH125" s="409" t="str">
        <f t="shared" si="115"/>
        <v/>
      </c>
      <c r="AI125" s="335"/>
      <c r="AJ125" s="410">
        <f t="shared" si="116"/>
        <v>0</v>
      </c>
      <c r="AK125" s="410">
        <f t="shared" si="117"/>
        <v>0</v>
      </c>
      <c r="AL125" s="410">
        <f t="shared" si="118"/>
        <v>0</v>
      </c>
      <c r="AM125" s="410">
        <f t="shared" si="119"/>
        <v>0</v>
      </c>
      <c r="AN125" s="411">
        <f t="shared" si="120"/>
        <v>0</v>
      </c>
      <c r="AO125" s="412">
        <f t="shared" si="121"/>
        <v>0</v>
      </c>
      <c r="AP125" s="337"/>
      <c r="AQ125" s="410">
        <f t="shared" si="122"/>
        <v>0</v>
      </c>
      <c r="AR125" s="411">
        <f t="shared" si="123"/>
        <v>0</v>
      </c>
      <c r="AS125" s="413">
        <f t="shared" si="124"/>
        <v>0</v>
      </c>
      <c r="AT125" s="337"/>
      <c r="AU125" s="410">
        <f t="shared" si="125"/>
        <v>0</v>
      </c>
      <c r="AV125" s="411">
        <f t="shared" si="126"/>
        <v>0</v>
      </c>
      <c r="AW125" s="410">
        <f t="shared" si="127"/>
        <v>0</v>
      </c>
      <c r="AX125" s="411">
        <f t="shared" si="128"/>
        <v>0</v>
      </c>
      <c r="AY125" s="412">
        <f t="shared" si="129"/>
        <v>0</v>
      </c>
      <c r="AZ125" s="988"/>
      <c r="BA125" s="989"/>
      <c r="BB125" s="989"/>
      <c r="BC125" s="989"/>
      <c r="BD125" s="989"/>
      <c r="BE125" s="990"/>
      <c r="BF125" s="991"/>
      <c r="BG125" s="992"/>
      <c r="BH125" s="337"/>
      <c r="BI125" s="338"/>
      <c r="BJ125" s="839"/>
      <c r="BK125" s="318"/>
      <c r="BL125" s="318"/>
      <c r="BM125" s="318"/>
      <c r="BN125" s="318"/>
      <c r="BO125" s="318"/>
      <c r="BP125" s="318"/>
      <c r="BQ125" s="318"/>
      <c r="BR125" s="318"/>
      <c r="BS125" s="318"/>
      <c r="BT125" s="839"/>
      <c r="BU125" s="318"/>
      <c r="BV125" s="318"/>
      <c r="BW125" s="318"/>
      <c r="BX125" s="318"/>
      <c r="BY125" s="318"/>
      <c r="BZ125" s="318"/>
      <c r="CA125" s="318"/>
      <c r="CB125" s="318"/>
      <c r="CC125" s="318"/>
      <c r="CD125" s="839"/>
      <c r="CE125" s="318"/>
      <c r="CF125" s="318"/>
      <c r="CG125" s="318"/>
      <c r="CH125" s="318"/>
      <c r="CI125" s="318"/>
      <c r="CJ125" s="318"/>
      <c r="CK125" s="318"/>
      <c r="CL125" s="318"/>
      <c r="CM125" s="318"/>
      <c r="CN125" s="318"/>
      <c r="CO125" s="318"/>
      <c r="CP125" s="318"/>
      <c r="CQ125" s="318"/>
      <c r="CR125" s="318"/>
      <c r="CS125" s="839"/>
      <c r="CT125" s="318"/>
      <c r="CU125" s="318"/>
      <c r="CV125" s="318"/>
      <c r="CW125" s="318"/>
      <c r="CX125" s="318"/>
      <c r="CY125" s="318"/>
      <c r="CZ125" s="318"/>
      <c r="DA125" s="318"/>
      <c r="DB125" s="318"/>
      <c r="DC125" s="318"/>
      <c r="DD125" s="318"/>
      <c r="DE125" s="318"/>
      <c r="DF125" s="318"/>
      <c r="DG125" s="318"/>
      <c r="DH125" s="839"/>
      <c r="DI125" s="318"/>
      <c r="DJ125" s="318"/>
      <c r="DK125" s="318"/>
      <c r="DL125" s="318"/>
      <c r="DM125" s="318"/>
      <c r="DN125" s="318"/>
      <c r="DO125" s="318"/>
      <c r="DP125" s="318"/>
      <c r="DQ125" s="318"/>
      <c r="DR125" s="318"/>
      <c r="DS125" s="318"/>
      <c r="DT125" s="318"/>
      <c r="DU125" s="318"/>
      <c r="DV125" s="318"/>
      <c r="DW125" s="839"/>
      <c r="DX125" s="318"/>
      <c r="DY125" s="318"/>
      <c r="DZ125" s="318"/>
      <c r="EA125" s="318"/>
      <c r="EB125" s="318"/>
      <c r="EC125" s="318"/>
      <c r="ED125" s="318"/>
      <c r="EE125" s="318"/>
      <c r="EF125" s="318"/>
      <c r="EG125" s="318"/>
      <c r="EH125" s="318"/>
      <c r="EI125" s="318"/>
      <c r="EJ125" s="318"/>
      <c r="EK125" s="318"/>
      <c r="EL125" s="318"/>
      <c r="EM125" s="318">
        <f ca="1">'DARF e Declaração de IR'!$AJ$16</f>
        <v>0</v>
      </c>
      <c r="EN125" s="318"/>
      <c r="EO125" s="318"/>
      <c r="EP125" s="318"/>
      <c r="EQ125" s="318"/>
      <c r="ER125" s="318"/>
      <c r="ES125" s="318"/>
      <c r="ET125" s="318"/>
      <c r="EU125" s="318"/>
      <c r="EV125" s="318"/>
      <c r="EW125" s="318"/>
      <c r="EX125" s="318"/>
      <c r="EY125" s="318"/>
      <c r="EZ125" s="318"/>
    </row>
    <row r="126" spans="2:156" ht="10.5" customHeight="1" x14ac:dyDescent="0.2">
      <c r="B126" s="393"/>
      <c r="C126" s="1051"/>
      <c r="D126" s="1052"/>
      <c r="E126" s="414"/>
      <c r="F126" s="847" t="s">
        <v>110</v>
      </c>
      <c r="G126" s="848"/>
      <c r="H126" s="848"/>
      <c r="I126" s="849"/>
      <c r="J126" s="862">
        <f>'DARF e Declaração de IR'!$Q$16</f>
        <v>0</v>
      </c>
      <c r="K126" s="863"/>
      <c r="L126" s="863"/>
      <c r="M126" s="864"/>
      <c r="N126" s="456"/>
      <c r="O126" s="455">
        <v>44299</v>
      </c>
      <c r="P126" s="332"/>
      <c r="Q126" s="333"/>
      <c r="R126" s="334"/>
      <c r="S126" s="335"/>
      <c r="T126" s="408">
        <f t="shared" si="106"/>
        <v>0</v>
      </c>
      <c r="U126" s="409" t="str">
        <f t="shared" si="107"/>
        <v/>
      </c>
      <c r="V126" s="335"/>
      <c r="W126" s="410">
        <f t="shared" si="108"/>
        <v>0</v>
      </c>
      <c r="X126" s="410">
        <f t="shared" si="109"/>
        <v>0</v>
      </c>
      <c r="Y126" s="410">
        <f t="shared" si="110"/>
        <v>0</v>
      </c>
      <c r="Z126" s="410">
        <f t="shared" si="111"/>
        <v>0</v>
      </c>
      <c r="AA126" s="411">
        <f t="shared" si="112"/>
        <v>0</v>
      </c>
      <c r="AB126" s="412">
        <f t="shared" si="113"/>
        <v>0</v>
      </c>
      <c r="AC126" s="332"/>
      <c r="AD126" s="333"/>
      <c r="AE126" s="334"/>
      <c r="AF126" s="335"/>
      <c r="AG126" s="408">
        <f t="shared" si="114"/>
        <v>0</v>
      </c>
      <c r="AH126" s="409" t="str">
        <f t="shared" si="115"/>
        <v/>
      </c>
      <c r="AI126" s="335"/>
      <c r="AJ126" s="410">
        <f t="shared" si="116"/>
        <v>0</v>
      </c>
      <c r="AK126" s="410">
        <f t="shared" si="117"/>
        <v>0</v>
      </c>
      <c r="AL126" s="410">
        <f t="shared" si="118"/>
        <v>0</v>
      </c>
      <c r="AM126" s="410">
        <f t="shared" si="119"/>
        <v>0</v>
      </c>
      <c r="AN126" s="411">
        <f t="shared" si="120"/>
        <v>0</v>
      </c>
      <c r="AO126" s="412">
        <f t="shared" si="121"/>
        <v>0</v>
      </c>
      <c r="AP126" s="337"/>
      <c r="AQ126" s="410">
        <f t="shared" si="122"/>
        <v>0</v>
      </c>
      <c r="AR126" s="411">
        <f t="shared" si="123"/>
        <v>0</v>
      </c>
      <c r="AS126" s="413">
        <f t="shared" si="124"/>
        <v>0</v>
      </c>
      <c r="AT126" s="337"/>
      <c r="AU126" s="410">
        <f t="shared" si="125"/>
        <v>0</v>
      </c>
      <c r="AV126" s="411">
        <f t="shared" si="126"/>
        <v>0</v>
      </c>
      <c r="AW126" s="410">
        <f t="shared" si="127"/>
        <v>0</v>
      </c>
      <c r="AX126" s="411">
        <f t="shared" si="128"/>
        <v>0</v>
      </c>
      <c r="AY126" s="412">
        <f t="shared" si="129"/>
        <v>0</v>
      </c>
      <c r="AZ126" s="988"/>
      <c r="BA126" s="989"/>
      <c r="BB126" s="989"/>
      <c r="BC126" s="989"/>
      <c r="BD126" s="989"/>
      <c r="BE126" s="990"/>
      <c r="BF126" s="991"/>
      <c r="BG126" s="992"/>
      <c r="BH126" s="337"/>
      <c r="BI126" s="338"/>
      <c r="BJ126" s="839"/>
      <c r="BK126" s="318"/>
      <c r="BL126" s="318"/>
      <c r="BM126" s="318"/>
      <c r="BN126" s="318"/>
      <c r="BO126" s="318"/>
      <c r="BP126" s="318"/>
      <c r="BQ126" s="318"/>
      <c r="BR126" s="318"/>
      <c r="BS126" s="318"/>
      <c r="BT126" s="839"/>
      <c r="BU126" s="318"/>
      <c r="BV126" s="318"/>
      <c r="BW126" s="318"/>
      <c r="BX126" s="318"/>
      <c r="BY126" s="318"/>
      <c r="BZ126" s="318"/>
      <c r="CA126" s="318"/>
      <c r="CB126" s="318"/>
      <c r="CC126" s="318"/>
      <c r="CD126" s="839"/>
      <c r="CE126" s="318"/>
      <c r="CF126" s="318"/>
      <c r="CG126" s="318"/>
      <c r="CH126" s="318"/>
      <c r="CI126" s="318"/>
      <c r="CJ126" s="318"/>
      <c r="CK126" s="318"/>
      <c r="CL126" s="318"/>
      <c r="CM126" s="318"/>
      <c r="CN126" s="318"/>
      <c r="CO126" s="318"/>
      <c r="CP126" s="318"/>
      <c r="CQ126" s="318"/>
      <c r="CR126" s="318"/>
      <c r="CS126" s="839"/>
      <c r="CT126" s="318"/>
      <c r="CU126" s="318"/>
      <c r="CV126" s="318"/>
      <c r="CW126" s="318"/>
      <c r="CX126" s="318"/>
      <c r="CY126" s="318"/>
      <c r="CZ126" s="318"/>
      <c r="DA126" s="318"/>
      <c r="DB126" s="318"/>
      <c r="DC126" s="318"/>
      <c r="DD126" s="318"/>
      <c r="DE126" s="318"/>
      <c r="DF126" s="318"/>
      <c r="DG126" s="318"/>
      <c r="DH126" s="839"/>
      <c r="DI126" s="318"/>
      <c r="DJ126" s="318"/>
      <c r="DK126" s="318"/>
      <c r="DL126" s="318"/>
      <c r="DM126" s="318"/>
      <c r="DN126" s="318"/>
      <c r="DO126" s="318"/>
      <c r="DP126" s="318"/>
      <c r="DQ126" s="318"/>
      <c r="DR126" s="318"/>
      <c r="DS126" s="318"/>
      <c r="DT126" s="318"/>
      <c r="DU126" s="318"/>
      <c r="DV126" s="318"/>
      <c r="DW126" s="839"/>
      <c r="DX126" s="318"/>
      <c r="DY126" s="318"/>
      <c r="DZ126" s="318"/>
      <c r="EA126" s="318"/>
      <c r="EB126" s="318"/>
      <c r="EC126" s="318"/>
      <c r="ED126" s="318"/>
      <c r="EE126" s="318"/>
      <c r="EF126" s="318"/>
      <c r="EG126" s="318"/>
      <c r="EH126" s="318"/>
      <c r="EI126" s="318"/>
      <c r="EJ126" s="318"/>
      <c r="EK126" s="318"/>
      <c r="EL126" s="318"/>
      <c r="EM126" s="318">
        <f ca="1">'DARF e Declaração de IR'!$AJ$16</f>
        <v>0</v>
      </c>
      <c r="EN126" s="318"/>
      <c r="EO126" s="318"/>
      <c r="EP126" s="318"/>
      <c r="EQ126" s="318"/>
      <c r="ER126" s="318"/>
      <c r="ES126" s="318"/>
      <c r="ET126" s="318"/>
      <c r="EU126" s="318"/>
      <c r="EV126" s="318"/>
      <c r="EW126" s="318"/>
      <c r="EX126" s="318"/>
      <c r="EY126" s="318"/>
      <c r="EZ126" s="318"/>
    </row>
    <row r="127" spans="2:156" ht="10.5" customHeight="1" thickBot="1" x14ac:dyDescent="0.25">
      <c r="B127" s="393"/>
      <c r="C127" s="1051"/>
      <c r="D127" s="1052"/>
      <c r="E127" s="414"/>
      <c r="F127" s="850" t="s">
        <v>111</v>
      </c>
      <c r="G127" s="851"/>
      <c r="H127" s="851"/>
      <c r="I127" s="852"/>
      <c r="J127" s="868">
        <f>'DARF e Declaração de IR'!$P$16</f>
        <v>0</v>
      </c>
      <c r="K127" s="869"/>
      <c r="L127" s="869"/>
      <c r="M127" s="870"/>
      <c r="N127" s="456"/>
      <c r="O127" s="455">
        <v>44300</v>
      </c>
      <c r="P127" s="332"/>
      <c r="Q127" s="333"/>
      <c r="R127" s="334"/>
      <c r="S127" s="335"/>
      <c r="T127" s="408">
        <f t="shared" si="106"/>
        <v>0</v>
      </c>
      <c r="U127" s="409" t="str">
        <f t="shared" si="107"/>
        <v/>
      </c>
      <c r="V127" s="335"/>
      <c r="W127" s="410">
        <f t="shared" si="108"/>
        <v>0</v>
      </c>
      <c r="X127" s="410">
        <f t="shared" si="109"/>
        <v>0</v>
      </c>
      <c r="Y127" s="410">
        <f t="shared" si="110"/>
        <v>0</v>
      </c>
      <c r="Z127" s="410">
        <f t="shared" si="111"/>
        <v>0</v>
      </c>
      <c r="AA127" s="411">
        <f t="shared" si="112"/>
        <v>0</v>
      </c>
      <c r="AB127" s="412">
        <f t="shared" si="113"/>
        <v>0</v>
      </c>
      <c r="AC127" s="332"/>
      <c r="AD127" s="333"/>
      <c r="AE127" s="334"/>
      <c r="AF127" s="335"/>
      <c r="AG127" s="408">
        <f t="shared" si="114"/>
        <v>0</v>
      </c>
      <c r="AH127" s="409" t="str">
        <f t="shared" si="115"/>
        <v/>
      </c>
      <c r="AI127" s="335"/>
      <c r="AJ127" s="410">
        <f t="shared" si="116"/>
        <v>0</v>
      </c>
      <c r="AK127" s="410">
        <f t="shared" si="117"/>
        <v>0</v>
      </c>
      <c r="AL127" s="410">
        <f t="shared" si="118"/>
        <v>0</v>
      </c>
      <c r="AM127" s="410">
        <f t="shared" si="119"/>
        <v>0</v>
      </c>
      <c r="AN127" s="411">
        <f t="shared" si="120"/>
        <v>0</v>
      </c>
      <c r="AO127" s="412">
        <f t="shared" si="121"/>
        <v>0</v>
      </c>
      <c r="AP127" s="337"/>
      <c r="AQ127" s="410">
        <f t="shared" si="122"/>
        <v>0</v>
      </c>
      <c r="AR127" s="411">
        <f t="shared" si="123"/>
        <v>0</v>
      </c>
      <c r="AS127" s="413">
        <f t="shared" si="124"/>
        <v>0</v>
      </c>
      <c r="AT127" s="337"/>
      <c r="AU127" s="410">
        <f t="shared" si="125"/>
        <v>0</v>
      </c>
      <c r="AV127" s="411">
        <f t="shared" si="126"/>
        <v>0</v>
      </c>
      <c r="AW127" s="410">
        <f t="shared" si="127"/>
        <v>0</v>
      </c>
      <c r="AX127" s="411">
        <f t="shared" si="128"/>
        <v>0</v>
      </c>
      <c r="AY127" s="412">
        <f t="shared" si="129"/>
        <v>0</v>
      </c>
      <c r="AZ127" s="988"/>
      <c r="BA127" s="989"/>
      <c r="BB127" s="989"/>
      <c r="BC127" s="989"/>
      <c r="BD127" s="989"/>
      <c r="BE127" s="990"/>
      <c r="BF127" s="991"/>
      <c r="BG127" s="992"/>
      <c r="BH127" s="337"/>
      <c r="BI127" s="338"/>
      <c r="BJ127" s="839"/>
      <c r="BK127" s="318"/>
      <c r="BL127" s="318"/>
      <c r="BM127" s="318"/>
      <c r="BN127" s="318"/>
      <c r="BO127" s="318"/>
      <c r="BP127" s="318"/>
      <c r="BQ127" s="318"/>
      <c r="BR127" s="318"/>
      <c r="BS127" s="318"/>
      <c r="BT127" s="839"/>
      <c r="BU127" s="318"/>
      <c r="BV127" s="318"/>
      <c r="BW127" s="318"/>
      <c r="BX127" s="318"/>
      <c r="BY127" s="318"/>
      <c r="BZ127" s="318"/>
      <c r="CA127" s="318"/>
      <c r="CB127" s="318"/>
      <c r="CC127" s="318"/>
      <c r="CD127" s="839"/>
      <c r="CE127" s="318"/>
      <c r="CF127" s="318"/>
      <c r="CG127" s="318"/>
      <c r="CH127" s="318"/>
      <c r="CI127" s="318"/>
      <c r="CJ127" s="318"/>
      <c r="CK127" s="318"/>
      <c r="CL127" s="318"/>
      <c r="CM127" s="318"/>
      <c r="CN127" s="318"/>
      <c r="CO127" s="318"/>
      <c r="CP127" s="318"/>
      <c r="CQ127" s="318"/>
      <c r="CR127" s="318"/>
      <c r="CS127" s="839"/>
      <c r="CT127" s="318"/>
      <c r="CU127" s="318"/>
      <c r="CV127" s="318"/>
      <c r="CW127" s="318"/>
      <c r="CX127" s="318"/>
      <c r="CY127" s="318"/>
      <c r="CZ127" s="318"/>
      <c r="DA127" s="318"/>
      <c r="DB127" s="318"/>
      <c r="DC127" s="318"/>
      <c r="DD127" s="318"/>
      <c r="DE127" s="318"/>
      <c r="DF127" s="318"/>
      <c r="DG127" s="318"/>
      <c r="DH127" s="839"/>
      <c r="DI127" s="318"/>
      <c r="DJ127" s="318"/>
      <c r="DK127" s="318"/>
      <c r="DL127" s="318"/>
      <c r="DM127" s="318"/>
      <c r="DN127" s="318"/>
      <c r="DO127" s="318"/>
      <c r="DP127" s="318"/>
      <c r="DQ127" s="318"/>
      <c r="DR127" s="318"/>
      <c r="DS127" s="318"/>
      <c r="DT127" s="318"/>
      <c r="DU127" s="318"/>
      <c r="DV127" s="318"/>
      <c r="DW127" s="839"/>
      <c r="DX127" s="318"/>
      <c r="DY127" s="318"/>
      <c r="DZ127" s="318"/>
      <c r="EA127" s="318"/>
      <c r="EB127" s="318"/>
      <c r="EC127" s="318"/>
      <c r="ED127" s="318"/>
      <c r="EE127" s="318"/>
      <c r="EF127" s="318"/>
      <c r="EG127" s="318"/>
      <c r="EH127" s="318"/>
      <c r="EI127" s="318"/>
      <c r="EJ127" s="318"/>
      <c r="EK127" s="318"/>
      <c r="EL127" s="318"/>
      <c r="EM127" s="318">
        <f ca="1">'DARF e Declaração de IR'!$AJ$16</f>
        <v>0</v>
      </c>
      <c r="EN127" s="318"/>
      <c r="EO127" s="318"/>
      <c r="EP127" s="318"/>
      <c r="EQ127" s="318"/>
      <c r="ER127" s="318"/>
      <c r="ES127" s="318"/>
      <c r="ET127" s="318"/>
      <c r="EU127" s="318"/>
      <c r="EV127" s="318"/>
      <c r="EW127" s="318"/>
      <c r="EX127" s="318"/>
      <c r="EY127" s="318"/>
      <c r="EZ127" s="318"/>
    </row>
    <row r="128" spans="2:156" ht="10.5" customHeight="1" thickBot="1" x14ac:dyDescent="0.25">
      <c r="B128" s="393"/>
      <c r="C128" s="1051"/>
      <c r="D128" s="1052"/>
      <c r="E128" s="414"/>
      <c r="F128" s="496"/>
      <c r="G128" s="497"/>
      <c r="H128" s="497"/>
      <c r="I128" s="498"/>
      <c r="J128" s="472"/>
      <c r="K128" s="472"/>
      <c r="L128" s="472"/>
      <c r="M128" s="472"/>
      <c r="N128" s="456"/>
      <c r="O128" s="455">
        <v>44301</v>
      </c>
      <c r="P128" s="332"/>
      <c r="Q128" s="333"/>
      <c r="R128" s="334"/>
      <c r="S128" s="335"/>
      <c r="T128" s="408">
        <f t="shared" si="106"/>
        <v>0</v>
      </c>
      <c r="U128" s="409" t="str">
        <f t="shared" si="107"/>
        <v/>
      </c>
      <c r="V128" s="335"/>
      <c r="W128" s="410">
        <f t="shared" si="108"/>
        <v>0</v>
      </c>
      <c r="X128" s="410">
        <f t="shared" si="109"/>
        <v>0</v>
      </c>
      <c r="Y128" s="410">
        <f t="shared" si="110"/>
        <v>0</v>
      </c>
      <c r="Z128" s="410">
        <f t="shared" si="111"/>
        <v>0</v>
      </c>
      <c r="AA128" s="411">
        <f t="shared" si="112"/>
        <v>0</v>
      </c>
      <c r="AB128" s="412">
        <f t="shared" si="113"/>
        <v>0</v>
      </c>
      <c r="AC128" s="332"/>
      <c r="AD128" s="333"/>
      <c r="AE128" s="334"/>
      <c r="AF128" s="335"/>
      <c r="AG128" s="408">
        <f t="shared" si="114"/>
        <v>0</v>
      </c>
      <c r="AH128" s="409" t="str">
        <f t="shared" ref="AH128:AH144" si="130">IF(AG128=0,"",IF(AG128=0,0,AD128/AG128))</f>
        <v/>
      </c>
      <c r="AI128" s="335"/>
      <c r="AJ128" s="410">
        <f t="shared" si="116"/>
        <v>0</v>
      </c>
      <c r="AK128" s="410">
        <f t="shared" si="117"/>
        <v>0</v>
      </c>
      <c r="AL128" s="410">
        <f t="shared" si="118"/>
        <v>0</v>
      </c>
      <c r="AM128" s="410">
        <f t="shared" si="119"/>
        <v>0</v>
      </c>
      <c r="AN128" s="411">
        <f t="shared" si="120"/>
        <v>0</v>
      </c>
      <c r="AO128" s="412">
        <f t="shared" si="121"/>
        <v>0</v>
      </c>
      <c r="AP128" s="337"/>
      <c r="AQ128" s="410">
        <f t="shared" si="122"/>
        <v>0</v>
      </c>
      <c r="AR128" s="411">
        <f t="shared" si="123"/>
        <v>0</v>
      </c>
      <c r="AS128" s="413">
        <f t="shared" si="124"/>
        <v>0</v>
      </c>
      <c r="AT128" s="337"/>
      <c r="AU128" s="410">
        <f t="shared" si="125"/>
        <v>0</v>
      </c>
      <c r="AV128" s="411">
        <f t="shared" si="126"/>
        <v>0</v>
      </c>
      <c r="AW128" s="410">
        <f t="shared" si="127"/>
        <v>0</v>
      </c>
      <c r="AX128" s="411">
        <f t="shared" si="128"/>
        <v>0</v>
      </c>
      <c r="AY128" s="412">
        <f t="shared" si="129"/>
        <v>0</v>
      </c>
      <c r="AZ128" s="988"/>
      <c r="BA128" s="989"/>
      <c r="BB128" s="989"/>
      <c r="BC128" s="989"/>
      <c r="BD128" s="989"/>
      <c r="BE128" s="990"/>
      <c r="BF128" s="991"/>
      <c r="BG128" s="992"/>
      <c r="BH128" s="337"/>
      <c r="BI128" s="338"/>
      <c r="BJ128" s="839"/>
      <c r="BK128" s="318"/>
      <c r="BL128" s="318"/>
      <c r="BM128" s="318"/>
      <c r="BN128" s="318"/>
      <c r="BO128" s="318"/>
      <c r="BP128" s="318"/>
      <c r="BQ128" s="318"/>
      <c r="BR128" s="318"/>
      <c r="BS128" s="318"/>
      <c r="BT128" s="839"/>
      <c r="BU128" s="318"/>
      <c r="BV128" s="318"/>
      <c r="BW128" s="318"/>
      <c r="BX128" s="318"/>
      <c r="BY128" s="318"/>
      <c r="BZ128" s="318"/>
      <c r="CA128" s="318"/>
      <c r="CB128" s="318"/>
      <c r="CC128" s="318"/>
      <c r="CD128" s="839"/>
      <c r="CE128" s="318"/>
      <c r="CF128" s="318"/>
      <c r="CG128" s="318"/>
      <c r="CH128" s="318"/>
      <c r="CI128" s="318"/>
      <c r="CJ128" s="318"/>
      <c r="CK128" s="318"/>
      <c r="CL128" s="318"/>
      <c r="CM128" s="318"/>
      <c r="CN128" s="318"/>
      <c r="CO128" s="318"/>
      <c r="CP128" s="318"/>
      <c r="CQ128" s="318"/>
      <c r="CR128" s="318"/>
      <c r="CS128" s="839"/>
      <c r="CT128" s="318"/>
      <c r="CU128" s="318"/>
      <c r="CV128" s="318"/>
      <c r="CW128" s="318"/>
      <c r="CX128" s="318"/>
      <c r="CY128" s="318"/>
      <c r="CZ128" s="318"/>
      <c r="DA128" s="318"/>
      <c r="DB128" s="318"/>
      <c r="DC128" s="318"/>
      <c r="DD128" s="318"/>
      <c r="DE128" s="318"/>
      <c r="DF128" s="318"/>
      <c r="DG128" s="318"/>
      <c r="DH128" s="839"/>
      <c r="DI128" s="318"/>
      <c r="DJ128" s="318"/>
      <c r="DK128" s="318"/>
      <c r="DL128" s="318"/>
      <c r="DM128" s="318"/>
      <c r="DN128" s="318"/>
      <c r="DO128" s="318"/>
      <c r="DP128" s="318"/>
      <c r="DQ128" s="318"/>
      <c r="DR128" s="318"/>
      <c r="DS128" s="318"/>
      <c r="DT128" s="318"/>
      <c r="DU128" s="318"/>
      <c r="DV128" s="318"/>
      <c r="DW128" s="839"/>
      <c r="DX128" s="318"/>
      <c r="DY128" s="318"/>
      <c r="DZ128" s="318"/>
      <c r="EA128" s="318"/>
      <c r="EB128" s="318"/>
      <c r="EC128" s="318"/>
      <c r="ED128" s="318"/>
      <c r="EE128" s="318"/>
      <c r="EF128" s="318"/>
      <c r="EG128" s="318"/>
      <c r="EH128" s="318"/>
      <c r="EI128" s="318"/>
      <c r="EJ128" s="318"/>
      <c r="EK128" s="318"/>
      <c r="EL128" s="318"/>
      <c r="EM128" s="318">
        <f ca="1">'DARF e Declaração de IR'!$AJ$16</f>
        <v>0</v>
      </c>
      <c r="EN128" s="318"/>
      <c r="EO128" s="318"/>
      <c r="EP128" s="318"/>
      <c r="EQ128" s="318"/>
      <c r="ER128" s="318"/>
      <c r="ES128" s="318"/>
      <c r="ET128" s="318"/>
      <c r="EU128" s="318"/>
      <c r="EV128" s="318"/>
      <c r="EW128" s="318"/>
      <c r="EX128" s="318"/>
      <c r="EY128" s="318"/>
      <c r="EZ128" s="318"/>
    </row>
    <row r="129" spans="2:156" ht="10.5" customHeight="1" x14ac:dyDescent="0.2">
      <c r="B129" s="393"/>
      <c r="C129" s="1051"/>
      <c r="D129" s="1052"/>
      <c r="E129" s="414"/>
      <c r="F129" s="876" t="s">
        <v>112</v>
      </c>
      <c r="G129" s="876"/>
      <c r="H129" s="876"/>
      <c r="I129" s="877"/>
      <c r="J129" s="874" t="s">
        <v>22</v>
      </c>
      <c r="K129" s="874"/>
      <c r="L129" s="874" t="s">
        <v>23</v>
      </c>
      <c r="M129" s="874"/>
      <c r="N129" s="456"/>
      <c r="O129" s="455">
        <v>44302</v>
      </c>
      <c r="P129" s="332"/>
      <c r="Q129" s="333"/>
      <c r="R129" s="334"/>
      <c r="S129" s="335"/>
      <c r="T129" s="408">
        <f t="shared" si="106"/>
        <v>0</v>
      </c>
      <c r="U129" s="409" t="str">
        <f t="shared" si="107"/>
        <v/>
      </c>
      <c r="V129" s="335"/>
      <c r="W129" s="410">
        <f t="shared" si="108"/>
        <v>0</v>
      </c>
      <c r="X129" s="410">
        <f t="shared" si="109"/>
        <v>0</v>
      </c>
      <c r="Y129" s="410">
        <f t="shared" si="110"/>
        <v>0</v>
      </c>
      <c r="Z129" s="410">
        <f t="shared" si="111"/>
        <v>0</v>
      </c>
      <c r="AA129" s="411">
        <f t="shared" si="112"/>
        <v>0</v>
      </c>
      <c r="AB129" s="412">
        <f t="shared" si="113"/>
        <v>0</v>
      </c>
      <c r="AC129" s="332"/>
      <c r="AD129" s="333"/>
      <c r="AE129" s="334"/>
      <c r="AF129" s="335"/>
      <c r="AG129" s="408">
        <f t="shared" si="114"/>
        <v>0</v>
      </c>
      <c r="AH129" s="409" t="str">
        <f t="shared" si="130"/>
        <v/>
      </c>
      <c r="AI129" s="335"/>
      <c r="AJ129" s="410">
        <f t="shared" si="116"/>
        <v>0</v>
      </c>
      <c r="AK129" s="410">
        <f t="shared" si="117"/>
        <v>0</v>
      </c>
      <c r="AL129" s="410">
        <f t="shared" si="118"/>
        <v>0</v>
      </c>
      <c r="AM129" s="410">
        <f t="shared" si="119"/>
        <v>0</v>
      </c>
      <c r="AN129" s="411">
        <f t="shared" si="120"/>
        <v>0</v>
      </c>
      <c r="AO129" s="412">
        <f t="shared" si="121"/>
        <v>0</v>
      </c>
      <c r="AP129" s="337"/>
      <c r="AQ129" s="410">
        <f t="shared" si="122"/>
        <v>0</v>
      </c>
      <c r="AR129" s="411">
        <f t="shared" si="123"/>
        <v>0</v>
      </c>
      <c r="AS129" s="413">
        <f t="shared" si="124"/>
        <v>0</v>
      </c>
      <c r="AT129" s="337"/>
      <c r="AU129" s="410">
        <f t="shared" si="125"/>
        <v>0</v>
      </c>
      <c r="AV129" s="411">
        <f t="shared" si="126"/>
        <v>0</v>
      </c>
      <c r="AW129" s="410">
        <f t="shared" si="127"/>
        <v>0</v>
      </c>
      <c r="AX129" s="411">
        <f t="shared" si="128"/>
        <v>0</v>
      </c>
      <c r="AY129" s="412">
        <f t="shared" si="129"/>
        <v>0</v>
      </c>
      <c r="AZ129" s="988"/>
      <c r="BA129" s="989"/>
      <c r="BB129" s="989"/>
      <c r="BC129" s="989"/>
      <c r="BD129" s="989"/>
      <c r="BE129" s="990"/>
      <c r="BF129" s="991"/>
      <c r="BG129" s="992"/>
      <c r="BH129" s="337"/>
      <c r="BI129" s="338"/>
      <c r="BJ129" s="839"/>
      <c r="BK129" s="318"/>
      <c r="BL129" s="318"/>
      <c r="BM129" s="318"/>
      <c r="BN129" s="318"/>
      <c r="BO129" s="318"/>
      <c r="BP129" s="318"/>
      <c r="BQ129" s="318"/>
      <c r="BR129" s="318"/>
      <c r="BS129" s="318"/>
      <c r="BT129" s="839"/>
      <c r="BU129" s="318"/>
      <c r="BV129" s="318"/>
      <c r="BW129" s="318"/>
      <c r="BX129" s="318"/>
      <c r="BY129" s="318"/>
      <c r="BZ129" s="318"/>
      <c r="CA129" s="318"/>
      <c r="CB129" s="318"/>
      <c r="CC129" s="318"/>
      <c r="CD129" s="839"/>
      <c r="CE129" s="318"/>
      <c r="CF129" s="318"/>
      <c r="CG129" s="318"/>
      <c r="CH129" s="318"/>
      <c r="CI129" s="318"/>
      <c r="CJ129" s="318"/>
      <c r="CK129" s="318"/>
      <c r="CL129" s="318"/>
      <c r="CM129" s="318"/>
      <c r="CN129" s="318"/>
      <c r="CO129" s="318"/>
      <c r="CP129" s="318"/>
      <c r="CQ129" s="318"/>
      <c r="CR129" s="318"/>
      <c r="CS129" s="839"/>
      <c r="CT129" s="318"/>
      <c r="CU129" s="318"/>
      <c r="CV129" s="318"/>
      <c r="CW129" s="318"/>
      <c r="CX129" s="318"/>
      <c r="CY129" s="318"/>
      <c r="CZ129" s="318"/>
      <c r="DA129" s="318"/>
      <c r="DB129" s="318"/>
      <c r="DC129" s="318"/>
      <c r="DD129" s="318"/>
      <c r="DE129" s="318"/>
      <c r="DF129" s="318"/>
      <c r="DG129" s="318"/>
      <c r="DH129" s="839"/>
      <c r="DI129" s="318"/>
      <c r="DJ129" s="318"/>
      <c r="DK129" s="318"/>
      <c r="DL129" s="318"/>
      <c r="DM129" s="318"/>
      <c r="DN129" s="318"/>
      <c r="DO129" s="318"/>
      <c r="DP129" s="318"/>
      <c r="DQ129" s="318"/>
      <c r="DR129" s="318"/>
      <c r="DS129" s="318"/>
      <c r="DT129" s="318"/>
      <c r="DU129" s="318"/>
      <c r="DV129" s="318"/>
      <c r="DW129" s="839"/>
      <c r="DX129" s="318"/>
      <c r="DY129" s="318"/>
      <c r="DZ129" s="318"/>
      <c r="EA129" s="318"/>
      <c r="EB129" s="318"/>
      <c r="EC129" s="318"/>
      <c r="ED129" s="318"/>
      <c r="EE129" s="318"/>
      <c r="EF129" s="318"/>
      <c r="EG129" s="318"/>
      <c r="EH129" s="318"/>
      <c r="EI129" s="318"/>
      <c r="EJ129" s="318"/>
      <c r="EK129" s="318"/>
      <c r="EL129" s="318"/>
      <c r="EM129" s="318">
        <f ca="1">'DARF e Declaração de IR'!$AJ$16</f>
        <v>0</v>
      </c>
      <c r="EN129" s="318"/>
      <c r="EO129" s="318"/>
      <c r="EP129" s="318"/>
      <c r="EQ129" s="318"/>
      <c r="ER129" s="318"/>
      <c r="ES129" s="318"/>
      <c r="ET129" s="318"/>
      <c r="EU129" s="318"/>
      <c r="EV129" s="318"/>
      <c r="EW129" s="318"/>
      <c r="EX129" s="318"/>
      <c r="EY129" s="318"/>
      <c r="EZ129" s="318"/>
    </row>
    <row r="130" spans="2:156" ht="10.5" customHeight="1" x14ac:dyDescent="0.2">
      <c r="B130" s="393"/>
      <c r="C130" s="1051"/>
      <c r="D130" s="1052"/>
      <c r="E130" s="414"/>
      <c r="F130" s="855" t="s">
        <v>114</v>
      </c>
      <c r="G130" s="855"/>
      <c r="H130" s="855"/>
      <c r="I130" s="856"/>
      <c r="J130" s="880">
        <v>0.05</v>
      </c>
      <c r="K130" s="880"/>
      <c r="L130" s="886">
        <v>0.05</v>
      </c>
      <c r="M130" s="887"/>
      <c r="N130" s="456"/>
      <c r="O130" s="455">
        <v>44303</v>
      </c>
      <c r="P130" s="332"/>
      <c r="Q130" s="333"/>
      <c r="R130" s="334"/>
      <c r="S130" s="335"/>
      <c r="T130" s="408">
        <f t="shared" si="106"/>
        <v>0</v>
      </c>
      <c r="U130" s="409" t="str">
        <f t="shared" si="107"/>
        <v/>
      </c>
      <c r="V130" s="335"/>
      <c r="W130" s="410">
        <f t="shared" si="108"/>
        <v>0</v>
      </c>
      <c r="X130" s="410">
        <f t="shared" si="109"/>
        <v>0</v>
      </c>
      <c r="Y130" s="410">
        <f t="shared" si="110"/>
        <v>0</v>
      </c>
      <c r="Z130" s="410">
        <f t="shared" si="111"/>
        <v>0</v>
      </c>
      <c r="AA130" s="411">
        <f t="shared" si="112"/>
        <v>0</v>
      </c>
      <c r="AB130" s="412">
        <f t="shared" si="113"/>
        <v>0</v>
      </c>
      <c r="AC130" s="332"/>
      <c r="AD130" s="333"/>
      <c r="AE130" s="334"/>
      <c r="AF130" s="335"/>
      <c r="AG130" s="408">
        <f t="shared" si="114"/>
        <v>0</v>
      </c>
      <c r="AH130" s="409" t="str">
        <f t="shared" si="130"/>
        <v/>
      </c>
      <c r="AI130" s="335"/>
      <c r="AJ130" s="410">
        <f t="shared" si="116"/>
        <v>0</v>
      </c>
      <c r="AK130" s="410">
        <f t="shared" si="117"/>
        <v>0</v>
      </c>
      <c r="AL130" s="410">
        <f t="shared" si="118"/>
        <v>0</v>
      </c>
      <c r="AM130" s="410">
        <f t="shared" si="119"/>
        <v>0</v>
      </c>
      <c r="AN130" s="411">
        <f t="shared" si="120"/>
        <v>0</v>
      </c>
      <c r="AO130" s="412">
        <f t="shared" si="121"/>
        <v>0</v>
      </c>
      <c r="AP130" s="337"/>
      <c r="AQ130" s="410">
        <f t="shared" si="122"/>
        <v>0</v>
      </c>
      <c r="AR130" s="411">
        <f t="shared" si="123"/>
        <v>0</v>
      </c>
      <c r="AS130" s="413">
        <f t="shared" si="124"/>
        <v>0</v>
      </c>
      <c r="AT130" s="337"/>
      <c r="AU130" s="410">
        <f t="shared" si="125"/>
        <v>0</v>
      </c>
      <c r="AV130" s="411">
        <f t="shared" si="126"/>
        <v>0</v>
      </c>
      <c r="AW130" s="410">
        <f t="shared" si="127"/>
        <v>0</v>
      </c>
      <c r="AX130" s="411">
        <f t="shared" si="128"/>
        <v>0</v>
      </c>
      <c r="AY130" s="412">
        <f t="shared" si="129"/>
        <v>0</v>
      </c>
      <c r="AZ130" s="988"/>
      <c r="BA130" s="989"/>
      <c r="BB130" s="989"/>
      <c r="BC130" s="989"/>
      <c r="BD130" s="989"/>
      <c r="BE130" s="990"/>
      <c r="BF130" s="991"/>
      <c r="BG130" s="992"/>
      <c r="BH130" s="337"/>
      <c r="BI130" s="338"/>
      <c r="BJ130" s="839"/>
      <c r="BK130" s="318"/>
      <c r="BL130" s="318"/>
      <c r="BM130" s="318"/>
      <c r="BN130" s="318"/>
      <c r="BO130" s="318"/>
      <c r="BP130" s="318"/>
      <c r="BQ130" s="318"/>
      <c r="BR130" s="318"/>
      <c r="BS130" s="318"/>
      <c r="BT130" s="839"/>
      <c r="BU130" s="318"/>
      <c r="BV130" s="318"/>
      <c r="BW130" s="318"/>
      <c r="BX130" s="318"/>
      <c r="BY130" s="318"/>
      <c r="BZ130" s="318"/>
      <c r="CA130" s="318"/>
      <c r="CB130" s="318"/>
      <c r="CC130" s="318"/>
      <c r="CD130" s="839"/>
      <c r="CE130" s="318"/>
      <c r="CF130" s="318"/>
      <c r="CG130" s="318"/>
      <c r="CH130" s="318"/>
      <c r="CI130" s="318"/>
      <c r="CJ130" s="318"/>
      <c r="CK130" s="318"/>
      <c r="CL130" s="318"/>
      <c r="CM130" s="318"/>
      <c r="CN130" s="318"/>
      <c r="CO130" s="318"/>
      <c r="CP130" s="318"/>
      <c r="CQ130" s="318"/>
      <c r="CR130" s="318"/>
      <c r="CS130" s="839"/>
      <c r="CT130" s="318"/>
      <c r="CU130" s="318"/>
      <c r="CV130" s="318"/>
      <c r="CW130" s="318"/>
      <c r="CX130" s="318"/>
      <c r="CY130" s="318"/>
      <c r="CZ130" s="318"/>
      <c r="DA130" s="318"/>
      <c r="DB130" s="318"/>
      <c r="DC130" s="318"/>
      <c r="DD130" s="318"/>
      <c r="DE130" s="318"/>
      <c r="DF130" s="318"/>
      <c r="DG130" s="318"/>
      <c r="DH130" s="839"/>
      <c r="DI130" s="318"/>
      <c r="DJ130" s="318"/>
      <c r="DK130" s="318"/>
      <c r="DL130" s="318"/>
      <c r="DM130" s="318"/>
      <c r="DN130" s="318"/>
      <c r="DO130" s="318"/>
      <c r="DP130" s="318"/>
      <c r="DQ130" s="318"/>
      <c r="DR130" s="318"/>
      <c r="DS130" s="318"/>
      <c r="DT130" s="318"/>
      <c r="DU130" s="318"/>
      <c r="DV130" s="318"/>
      <c r="DW130" s="839"/>
      <c r="DX130" s="318"/>
      <c r="DY130" s="318"/>
      <c r="DZ130" s="318"/>
      <c r="EA130" s="318"/>
      <c r="EB130" s="318"/>
      <c r="EC130" s="318"/>
      <c r="ED130" s="318"/>
      <c r="EE130" s="318"/>
      <c r="EF130" s="318"/>
      <c r="EG130" s="318"/>
      <c r="EH130" s="318"/>
      <c r="EI130" s="318"/>
      <c r="EJ130" s="318"/>
      <c r="EK130" s="318"/>
      <c r="EL130" s="318"/>
      <c r="EM130" s="318">
        <f ca="1">'DARF e Declaração de IR'!$AJ$16</f>
        <v>0</v>
      </c>
      <c r="EN130" s="318"/>
      <c r="EO130" s="318"/>
      <c r="EP130" s="318"/>
      <c r="EQ130" s="318"/>
      <c r="ER130" s="318"/>
      <c r="ES130" s="318"/>
      <c r="ET130" s="318"/>
      <c r="EU130" s="318"/>
      <c r="EV130" s="318"/>
      <c r="EW130" s="318"/>
      <c r="EX130" s="318"/>
      <c r="EY130" s="318"/>
      <c r="EZ130" s="318"/>
    </row>
    <row r="131" spans="2:156" ht="10.5" customHeight="1" x14ac:dyDescent="0.2">
      <c r="B131" s="393"/>
      <c r="C131" s="1051"/>
      <c r="D131" s="1052"/>
      <c r="E131" s="414"/>
      <c r="F131" s="855" t="s">
        <v>115</v>
      </c>
      <c r="G131" s="855"/>
      <c r="H131" s="855"/>
      <c r="I131" s="856"/>
      <c r="J131" s="880">
        <v>0.81</v>
      </c>
      <c r="K131" s="880"/>
      <c r="L131" s="880">
        <v>0.6</v>
      </c>
      <c r="M131" s="881"/>
      <c r="N131" s="456"/>
      <c r="O131" s="455">
        <v>44304</v>
      </c>
      <c r="P131" s="332"/>
      <c r="Q131" s="333"/>
      <c r="R131" s="334"/>
      <c r="S131" s="335"/>
      <c r="T131" s="408">
        <f t="shared" si="106"/>
        <v>0</v>
      </c>
      <c r="U131" s="409" t="str">
        <f t="shared" si="107"/>
        <v/>
      </c>
      <c r="V131" s="335"/>
      <c r="W131" s="410">
        <f t="shared" si="108"/>
        <v>0</v>
      </c>
      <c r="X131" s="410">
        <f t="shared" si="109"/>
        <v>0</v>
      </c>
      <c r="Y131" s="410">
        <f t="shared" si="110"/>
        <v>0</v>
      </c>
      <c r="Z131" s="410">
        <f t="shared" si="111"/>
        <v>0</v>
      </c>
      <c r="AA131" s="411">
        <f t="shared" si="112"/>
        <v>0</v>
      </c>
      <c r="AB131" s="412">
        <f t="shared" si="113"/>
        <v>0</v>
      </c>
      <c r="AC131" s="332"/>
      <c r="AD131" s="333"/>
      <c r="AE131" s="334"/>
      <c r="AF131" s="335"/>
      <c r="AG131" s="408">
        <f t="shared" si="114"/>
        <v>0</v>
      </c>
      <c r="AH131" s="409" t="str">
        <f t="shared" si="130"/>
        <v/>
      </c>
      <c r="AI131" s="335"/>
      <c r="AJ131" s="410">
        <f t="shared" si="116"/>
        <v>0</v>
      </c>
      <c r="AK131" s="410">
        <f t="shared" si="117"/>
        <v>0</v>
      </c>
      <c r="AL131" s="410">
        <f t="shared" si="118"/>
        <v>0</v>
      </c>
      <c r="AM131" s="410">
        <f t="shared" si="119"/>
        <v>0</v>
      </c>
      <c r="AN131" s="411">
        <f t="shared" si="120"/>
        <v>0</v>
      </c>
      <c r="AO131" s="412">
        <f t="shared" si="121"/>
        <v>0</v>
      </c>
      <c r="AP131" s="337"/>
      <c r="AQ131" s="410">
        <f t="shared" si="122"/>
        <v>0</v>
      </c>
      <c r="AR131" s="411">
        <f t="shared" si="123"/>
        <v>0</v>
      </c>
      <c r="AS131" s="413">
        <f t="shared" si="124"/>
        <v>0</v>
      </c>
      <c r="AT131" s="337"/>
      <c r="AU131" s="410">
        <f t="shared" si="125"/>
        <v>0</v>
      </c>
      <c r="AV131" s="411">
        <f t="shared" si="126"/>
        <v>0</v>
      </c>
      <c r="AW131" s="410">
        <f t="shared" si="127"/>
        <v>0</v>
      </c>
      <c r="AX131" s="411">
        <f t="shared" si="128"/>
        <v>0</v>
      </c>
      <c r="AY131" s="412">
        <f t="shared" si="129"/>
        <v>0</v>
      </c>
      <c r="AZ131" s="988"/>
      <c r="BA131" s="989"/>
      <c r="BB131" s="989"/>
      <c r="BC131" s="989"/>
      <c r="BD131" s="989"/>
      <c r="BE131" s="990"/>
      <c r="BF131" s="991"/>
      <c r="BG131" s="992"/>
      <c r="BH131" s="337"/>
      <c r="BI131" s="338"/>
      <c r="BJ131" s="839"/>
      <c r="BK131" s="318"/>
      <c r="BL131" s="318"/>
      <c r="BM131" s="318"/>
      <c r="BN131" s="318"/>
      <c r="BO131" s="318"/>
      <c r="BP131" s="318"/>
      <c r="BQ131" s="318"/>
      <c r="BR131" s="318"/>
      <c r="BS131" s="318"/>
      <c r="BT131" s="839"/>
      <c r="BU131" s="318"/>
      <c r="BV131" s="318"/>
      <c r="BW131" s="318"/>
      <c r="BX131" s="318"/>
      <c r="BY131" s="318"/>
      <c r="BZ131" s="318"/>
      <c r="CA131" s="318"/>
      <c r="CB131" s="318"/>
      <c r="CC131" s="318"/>
      <c r="CD131" s="839"/>
      <c r="CE131" s="318"/>
      <c r="CF131" s="318"/>
      <c r="CG131" s="318"/>
      <c r="CH131" s="318"/>
      <c r="CI131" s="318"/>
      <c r="CJ131" s="318"/>
      <c r="CK131" s="318"/>
      <c r="CL131" s="318"/>
      <c r="CM131" s="318"/>
      <c r="CN131" s="318"/>
      <c r="CO131" s="318"/>
      <c r="CP131" s="318"/>
      <c r="CQ131" s="318"/>
      <c r="CR131" s="318"/>
      <c r="CS131" s="839"/>
      <c r="CT131" s="318"/>
      <c r="CU131" s="318"/>
      <c r="CV131" s="318"/>
      <c r="CW131" s="318"/>
      <c r="CX131" s="318"/>
      <c r="CY131" s="318"/>
      <c r="CZ131" s="318"/>
      <c r="DA131" s="318"/>
      <c r="DB131" s="318"/>
      <c r="DC131" s="318"/>
      <c r="DD131" s="318"/>
      <c r="DE131" s="318"/>
      <c r="DF131" s="318"/>
      <c r="DG131" s="318"/>
      <c r="DH131" s="839"/>
      <c r="DI131" s="318"/>
      <c r="DJ131" s="318"/>
      <c r="DK131" s="318"/>
      <c r="DL131" s="318"/>
      <c r="DM131" s="318"/>
      <c r="DN131" s="318"/>
      <c r="DO131" s="318"/>
      <c r="DP131" s="318"/>
      <c r="DQ131" s="318"/>
      <c r="DR131" s="318"/>
      <c r="DS131" s="318"/>
      <c r="DT131" s="318"/>
      <c r="DU131" s="318"/>
      <c r="DV131" s="318"/>
      <c r="DW131" s="839"/>
      <c r="DX131" s="318"/>
      <c r="DY131" s="318"/>
      <c r="DZ131" s="318"/>
      <c r="EA131" s="318"/>
      <c r="EB131" s="318"/>
      <c r="EC131" s="318"/>
      <c r="ED131" s="318"/>
      <c r="EE131" s="318"/>
      <c r="EF131" s="318"/>
      <c r="EG131" s="318"/>
      <c r="EH131" s="318"/>
      <c r="EI131" s="318"/>
      <c r="EJ131" s="318"/>
      <c r="EK131" s="318"/>
      <c r="EL131" s="318"/>
      <c r="EM131" s="318">
        <f ca="1">'DARF e Declaração de IR'!$AJ$16</f>
        <v>0</v>
      </c>
      <c r="EN131" s="318"/>
      <c r="EO131" s="318"/>
      <c r="EP131" s="318"/>
      <c r="EQ131" s="318"/>
      <c r="ER131" s="318"/>
      <c r="ES131" s="318"/>
      <c r="ET131" s="318"/>
      <c r="EU131" s="318"/>
      <c r="EV131" s="318"/>
      <c r="EW131" s="318"/>
      <c r="EX131" s="318"/>
      <c r="EY131" s="318"/>
      <c r="EZ131" s="318"/>
    </row>
    <row r="132" spans="2:156" ht="10.5" customHeight="1" x14ac:dyDescent="0.2">
      <c r="B132" s="393"/>
      <c r="C132" s="1051"/>
      <c r="D132" s="1052"/>
      <c r="E132" s="414"/>
      <c r="F132" s="855" t="s">
        <v>116</v>
      </c>
      <c r="G132" s="855"/>
      <c r="H132" s="855"/>
      <c r="I132" s="856"/>
      <c r="J132" s="880">
        <v>0.44</v>
      </c>
      <c r="K132" s="880"/>
      <c r="L132" s="880">
        <v>0.32</v>
      </c>
      <c r="M132" s="881"/>
      <c r="N132" s="456"/>
      <c r="O132" s="455">
        <v>44305</v>
      </c>
      <c r="P132" s="332"/>
      <c r="Q132" s="333"/>
      <c r="R132" s="334"/>
      <c r="S132" s="335"/>
      <c r="T132" s="408">
        <f t="shared" si="106"/>
        <v>0</v>
      </c>
      <c r="U132" s="409" t="str">
        <f t="shared" si="107"/>
        <v/>
      </c>
      <c r="V132" s="335"/>
      <c r="W132" s="410">
        <f t="shared" si="108"/>
        <v>0</v>
      </c>
      <c r="X132" s="410">
        <f t="shared" si="109"/>
        <v>0</v>
      </c>
      <c r="Y132" s="410">
        <f t="shared" si="110"/>
        <v>0</v>
      </c>
      <c r="Z132" s="410">
        <f t="shared" si="111"/>
        <v>0</v>
      </c>
      <c r="AA132" s="411">
        <f t="shared" si="112"/>
        <v>0</v>
      </c>
      <c r="AB132" s="412">
        <f t="shared" si="113"/>
        <v>0</v>
      </c>
      <c r="AC132" s="336"/>
      <c r="AD132" s="333"/>
      <c r="AE132" s="334"/>
      <c r="AF132" s="335"/>
      <c r="AG132" s="408">
        <f t="shared" si="114"/>
        <v>0</v>
      </c>
      <c r="AH132" s="409" t="str">
        <f t="shared" si="130"/>
        <v/>
      </c>
      <c r="AI132" s="335"/>
      <c r="AJ132" s="410">
        <f t="shared" si="116"/>
        <v>0</v>
      </c>
      <c r="AK132" s="410">
        <f t="shared" si="117"/>
        <v>0</v>
      </c>
      <c r="AL132" s="410">
        <f t="shared" si="118"/>
        <v>0</v>
      </c>
      <c r="AM132" s="410">
        <f t="shared" si="119"/>
        <v>0</v>
      </c>
      <c r="AN132" s="411">
        <f t="shared" si="120"/>
        <v>0</v>
      </c>
      <c r="AO132" s="412">
        <f t="shared" si="121"/>
        <v>0</v>
      </c>
      <c r="AP132" s="337"/>
      <c r="AQ132" s="410">
        <f t="shared" si="122"/>
        <v>0</v>
      </c>
      <c r="AR132" s="411">
        <f t="shared" si="123"/>
        <v>0</v>
      </c>
      <c r="AS132" s="413">
        <f t="shared" si="124"/>
        <v>0</v>
      </c>
      <c r="AT132" s="337"/>
      <c r="AU132" s="410">
        <f t="shared" si="125"/>
        <v>0</v>
      </c>
      <c r="AV132" s="411">
        <f t="shared" si="126"/>
        <v>0</v>
      </c>
      <c r="AW132" s="410">
        <f t="shared" si="127"/>
        <v>0</v>
      </c>
      <c r="AX132" s="411">
        <f t="shared" si="128"/>
        <v>0</v>
      </c>
      <c r="AY132" s="412">
        <f t="shared" si="129"/>
        <v>0</v>
      </c>
      <c r="AZ132" s="988"/>
      <c r="BA132" s="989"/>
      <c r="BB132" s="989"/>
      <c r="BC132" s="989"/>
      <c r="BD132" s="989"/>
      <c r="BE132" s="990"/>
      <c r="BF132" s="991"/>
      <c r="BG132" s="992"/>
      <c r="BH132" s="337"/>
      <c r="BI132" s="338"/>
      <c r="BJ132" s="839"/>
      <c r="BK132" s="318"/>
      <c r="BL132" s="318"/>
      <c r="BM132" s="318"/>
      <c r="BN132" s="318"/>
      <c r="BO132" s="318"/>
      <c r="BP132" s="318"/>
      <c r="BQ132" s="318"/>
      <c r="BR132" s="318"/>
      <c r="BS132" s="318"/>
      <c r="BT132" s="839"/>
      <c r="BU132" s="318"/>
      <c r="BV132" s="318"/>
      <c r="BW132" s="318"/>
      <c r="BX132" s="318"/>
      <c r="BY132" s="318"/>
      <c r="BZ132" s="318"/>
      <c r="CA132" s="318"/>
      <c r="CB132" s="318"/>
      <c r="CC132" s="318"/>
      <c r="CD132" s="839"/>
      <c r="CE132" s="318"/>
      <c r="CF132" s="318"/>
      <c r="CG132" s="318"/>
      <c r="CH132" s="318"/>
      <c r="CI132" s="318"/>
      <c r="CJ132" s="318"/>
      <c r="CK132" s="318"/>
      <c r="CL132" s="318"/>
      <c r="CM132" s="318"/>
      <c r="CN132" s="318"/>
      <c r="CO132" s="318"/>
      <c r="CP132" s="318"/>
      <c r="CQ132" s="318"/>
      <c r="CR132" s="318"/>
      <c r="CS132" s="839"/>
      <c r="CT132" s="318"/>
      <c r="CU132" s="318"/>
      <c r="CV132" s="318"/>
      <c r="CW132" s="318"/>
      <c r="CX132" s="318"/>
      <c r="CY132" s="318"/>
      <c r="CZ132" s="318"/>
      <c r="DA132" s="318"/>
      <c r="DB132" s="318"/>
      <c r="DC132" s="318"/>
      <c r="DD132" s="318"/>
      <c r="DE132" s="318"/>
      <c r="DF132" s="318"/>
      <c r="DG132" s="318"/>
      <c r="DH132" s="839"/>
      <c r="DI132" s="318"/>
      <c r="DJ132" s="318"/>
      <c r="DK132" s="318"/>
      <c r="DL132" s="318"/>
      <c r="DM132" s="318"/>
      <c r="DN132" s="318"/>
      <c r="DO132" s="318"/>
      <c r="DP132" s="318"/>
      <c r="DQ132" s="318"/>
      <c r="DR132" s="318"/>
      <c r="DS132" s="318"/>
      <c r="DT132" s="318"/>
      <c r="DU132" s="318"/>
      <c r="DV132" s="318"/>
      <c r="DW132" s="839"/>
      <c r="DX132" s="318"/>
      <c r="DY132" s="318"/>
      <c r="DZ132" s="318"/>
      <c r="EA132" s="318"/>
      <c r="EB132" s="318"/>
      <c r="EC132" s="318"/>
      <c r="ED132" s="318"/>
      <c r="EE132" s="318"/>
      <c r="EF132" s="318"/>
      <c r="EG132" s="318"/>
      <c r="EH132" s="318"/>
      <c r="EI132" s="318"/>
      <c r="EJ132" s="318"/>
      <c r="EK132" s="318"/>
      <c r="EL132" s="318"/>
      <c r="EM132" s="318">
        <f ca="1">'DARF e Declaração de IR'!$AJ$16</f>
        <v>0</v>
      </c>
      <c r="EN132" s="318"/>
      <c r="EO132" s="318"/>
      <c r="EP132" s="318"/>
      <c r="EQ132" s="318"/>
      <c r="ER132" s="318"/>
      <c r="ES132" s="318"/>
      <c r="ET132" s="318"/>
      <c r="EU132" s="318"/>
      <c r="EV132" s="318"/>
      <c r="EW132" s="318"/>
      <c r="EX132" s="318"/>
      <c r="EY132" s="318"/>
      <c r="EZ132" s="318"/>
    </row>
    <row r="133" spans="2:156" ht="10.5" customHeight="1" x14ac:dyDescent="0.2">
      <c r="B133" s="393"/>
      <c r="C133" s="1051"/>
      <c r="D133" s="1052"/>
      <c r="E133" s="414"/>
      <c r="F133" s="855" t="s">
        <v>95</v>
      </c>
      <c r="G133" s="855"/>
      <c r="H133" s="855"/>
      <c r="I133" s="856"/>
      <c r="J133" s="871">
        <v>0</v>
      </c>
      <c r="K133" s="871"/>
      <c r="L133" s="871">
        <v>0</v>
      </c>
      <c r="M133" s="872"/>
      <c r="N133" s="456"/>
      <c r="O133" s="455">
        <v>44306</v>
      </c>
      <c r="P133" s="332"/>
      <c r="Q133" s="333"/>
      <c r="R133" s="334"/>
      <c r="S133" s="335"/>
      <c r="T133" s="408">
        <f t="shared" si="106"/>
        <v>0</v>
      </c>
      <c r="U133" s="409" t="str">
        <f t="shared" si="107"/>
        <v/>
      </c>
      <c r="V133" s="335"/>
      <c r="W133" s="410">
        <f t="shared" si="108"/>
        <v>0</v>
      </c>
      <c r="X133" s="410">
        <f t="shared" si="109"/>
        <v>0</v>
      </c>
      <c r="Y133" s="410">
        <f t="shared" si="110"/>
        <v>0</v>
      </c>
      <c r="Z133" s="410">
        <f t="shared" si="111"/>
        <v>0</v>
      </c>
      <c r="AA133" s="411">
        <f t="shared" si="112"/>
        <v>0</v>
      </c>
      <c r="AB133" s="412">
        <f t="shared" si="113"/>
        <v>0</v>
      </c>
      <c r="AC133" s="336"/>
      <c r="AD133" s="333"/>
      <c r="AE133" s="334"/>
      <c r="AF133" s="335"/>
      <c r="AG133" s="408">
        <f t="shared" si="114"/>
        <v>0</v>
      </c>
      <c r="AH133" s="409" t="str">
        <f t="shared" si="130"/>
        <v/>
      </c>
      <c r="AI133" s="335"/>
      <c r="AJ133" s="410">
        <f t="shared" si="116"/>
        <v>0</v>
      </c>
      <c r="AK133" s="410">
        <f t="shared" si="117"/>
        <v>0</v>
      </c>
      <c r="AL133" s="410">
        <f t="shared" si="118"/>
        <v>0</v>
      </c>
      <c r="AM133" s="410">
        <f t="shared" si="119"/>
        <v>0</v>
      </c>
      <c r="AN133" s="411">
        <f t="shared" si="120"/>
        <v>0</v>
      </c>
      <c r="AO133" s="412">
        <f t="shared" si="121"/>
        <v>0</v>
      </c>
      <c r="AP133" s="337"/>
      <c r="AQ133" s="410">
        <f t="shared" si="122"/>
        <v>0</v>
      </c>
      <c r="AR133" s="411">
        <f t="shared" si="123"/>
        <v>0</v>
      </c>
      <c r="AS133" s="413">
        <f t="shared" si="124"/>
        <v>0</v>
      </c>
      <c r="AT133" s="337"/>
      <c r="AU133" s="410">
        <f t="shared" si="125"/>
        <v>0</v>
      </c>
      <c r="AV133" s="411">
        <f t="shared" si="126"/>
        <v>0</v>
      </c>
      <c r="AW133" s="410">
        <f t="shared" si="127"/>
        <v>0</v>
      </c>
      <c r="AX133" s="411">
        <f t="shared" si="128"/>
        <v>0</v>
      </c>
      <c r="AY133" s="412">
        <f t="shared" si="129"/>
        <v>0</v>
      </c>
      <c r="AZ133" s="988"/>
      <c r="BA133" s="989"/>
      <c r="BB133" s="989"/>
      <c r="BC133" s="989"/>
      <c r="BD133" s="989"/>
      <c r="BE133" s="990"/>
      <c r="BF133" s="991"/>
      <c r="BG133" s="992"/>
      <c r="BH133" s="337"/>
      <c r="BI133" s="338"/>
      <c r="BJ133" s="839"/>
      <c r="BK133" s="318"/>
      <c r="BL133" s="318"/>
      <c r="BM133" s="318"/>
      <c r="BN133" s="318"/>
      <c r="BO133" s="318"/>
      <c r="BP133" s="318"/>
      <c r="BQ133" s="318"/>
      <c r="BR133" s="318"/>
      <c r="BS133" s="318"/>
      <c r="BT133" s="839"/>
      <c r="BU133" s="318"/>
      <c r="BV133" s="318"/>
      <c r="BW133" s="318"/>
      <c r="BX133" s="318"/>
      <c r="BY133" s="318"/>
      <c r="BZ133" s="318"/>
      <c r="CA133" s="318"/>
      <c r="CB133" s="318"/>
      <c r="CC133" s="318"/>
      <c r="CD133" s="839"/>
      <c r="CE133" s="318"/>
      <c r="CF133" s="318"/>
      <c r="CG133" s="318"/>
      <c r="CH133" s="318"/>
      <c r="CI133" s="318"/>
      <c r="CJ133" s="318"/>
      <c r="CK133" s="318"/>
      <c r="CL133" s="318"/>
      <c r="CM133" s="318"/>
      <c r="CN133" s="318"/>
      <c r="CO133" s="318"/>
      <c r="CP133" s="318"/>
      <c r="CQ133" s="318"/>
      <c r="CR133" s="318"/>
      <c r="CS133" s="839"/>
      <c r="CT133" s="318"/>
      <c r="CU133" s="318"/>
      <c r="CV133" s="318"/>
      <c r="CW133" s="318"/>
      <c r="CX133" s="318"/>
      <c r="CY133" s="318"/>
      <c r="CZ133" s="318"/>
      <c r="DA133" s="318"/>
      <c r="DB133" s="318"/>
      <c r="DC133" s="318"/>
      <c r="DD133" s="318"/>
      <c r="DE133" s="318"/>
      <c r="DF133" s="318"/>
      <c r="DG133" s="318"/>
      <c r="DH133" s="839"/>
      <c r="DI133" s="318"/>
      <c r="DJ133" s="318"/>
      <c r="DK133" s="318"/>
      <c r="DL133" s="318"/>
      <c r="DM133" s="318"/>
      <c r="DN133" s="318"/>
      <c r="DO133" s="318"/>
      <c r="DP133" s="318"/>
      <c r="DQ133" s="318"/>
      <c r="DR133" s="318"/>
      <c r="DS133" s="318"/>
      <c r="DT133" s="318"/>
      <c r="DU133" s="318"/>
      <c r="DV133" s="318"/>
      <c r="DW133" s="839"/>
      <c r="DX133" s="318"/>
      <c r="DY133" s="318"/>
      <c r="DZ133" s="318"/>
      <c r="EA133" s="318"/>
      <c r="EB133" s="318"/>
      <c r="EC133" s="318"/>
      <c r="ED133" s="318"/>
      <c r="EE133" s="318"/>
      <c r="EF133" s="318"/>
      <c r="EG133" s="318"/>
      <c r="EH133" s="318"/>
      <c r="EI133" s="318"/>
      <c r="EJ133" s="318"/>
      <c r="EK133" s="318"/>
      <c r="EL133" s="318"/>
      <c r="EM133" s="318">
        <f ca="1">'DARF e Declaração de IR'!$AJ$16</f>
        <v>0</v>
      </c>
      <c r="EN133" s="318"/>
      <c r="EO133" s="318"/>
      <c r="EP133" s="318"/>
      <c r="EQ133" s="318"/>
      <c r="ER133" s="318"/>
      <c r="ES133" s="318"/>
      <c r="ET133" s="318"/>
      <c r="EU133" s="318"/>
      <c r="EV133" s="318"/>
      <c r="EW133" s="318"/>
      <c r="EX133" s="318"/>
      <c r="EY133" s="318"/>
      <c r="EZ133" s="318"/>
    </row>
    <row r="134" spans="2:156" ht="10.5" customHeight="1" x14ac:dyDescent="0.2">
      <c r="B134" s="393"/>
      <c r="C134" s="1051"/>
      <c r="D134" s="1052"/>
      <c r="E134" s="414"/>
      <c r="F134" s="855" t="s">
        <v>117</v>
      </c>
      <c r="G134" s="855"/>
      <c r="H134" s="855"/>
      <c r="I134" s="856"/>
      <c r="J134" s="871">
        <v>0.01</v>
      </c>
      <c r="K134" s="871"/>
      <c r="L134" s="871"/>
      <c r="M134" s="872"/>
      <c r="N134" s="456"/>
      <c r="O134" s="455">
        <v>44307</v>
      </c>
      <c r="P134" s="332"/>
      <c r="Q134" s="333"/>
      <c r="R134" s="334"/>
      <c r="S134" s="335"/>
      <c r="T134" s="408">
        <f t="shared" si="106"/>
        <v>0</v>
      </c>
      <c r="U134" s="409" t="str">
        <f t="shared" si="107"/>
        <v/>
      </c>
      <c r="V134" s="335"/>
      <c r="W134" s="410">
        <f t="shared" si="108"/>
        <v>0</v>
      </c>
      <c r="X134" s="410">
        <f t="shared" si="109"/>
        <v>0</v>
      </c>
      <c r="Y134" s="410">
        <f t="shared" si="110"/>
        <v>0</v>
      </c>
      <c r="Z134" s="410">
        <f t="shared" si="111"/>
        <v>0</v>
      </c>
      <c r="AA134" s="411">
        <f t="shared" si="112"/>
        <v>0</v>
      </c>
      <c r="AB134" s="412">
        <f t="shared" si="113"/>
        <v>0</v>
      </c>
      <c r="AC134" s="336"/>
      <c r="AD134" s="333"/>
      <c r="AE134" s="334"/>
      <c r="AF134" s="335"/>
      <c r="AG134" s="408">
        <f t="shared" si="114"/>
        <v>0</v>
      </c>
      <c r="AH134" s="409" t="str">
        <f t="shared" si="130"/>
        <v/>
      </c>
      <c r="AI134" s="335"/>
      <c r="AJ134" s="410">
        <f t="shared" si="116"/>
        <v>0</v>
      </c>
      <c r="AK134" s="410">
        <f t="shared" si="117"/>
        <v>0</v>
      </c>
      <c r="AL134" s="410">
        <f t="shared" si="118"/>
        <v>0</v>
      </c>
      <c r="AM134" s="410">
        <f t="shared" si="119"/>
        <v>0</v>
      </c>
      <c r="AN134" s="411">
        <f t="shared" si="120"/>
        <v>0</v>
      </c>
      <c r="AO134" s="412">
        <f t="shared" si="121"/>
        <v>0</v>
      </c>
      <c r="AP134" s="337"/>
      <c r="AQ134" s="410">
        <f t="shared" si="122"/>
        <v>0</v>
      </c>
      <c r="AR134" s="411">
        <f t="shared" si="123"/>
        <v>0</v>
      </c>
      <c r="AS134" s="413">
        <f t="shared" si="124"/>
        <v>0</v>
      </c>
      <c r="AT134" s="337"/>
      <c r="AU134" s="410">
        <f t="shared" si="125"/>
        <v>0</v>
      </c>
      <c r="AV134" s="411">
        <f t="shared" si="126"/>
        <v>0</v>
      </c>
      <c r="AW134" s="410">
        <f t="shared" si="127"/>
        <v>0</v>
      </c>
      <c r="AX134" s="411">
        <f t="shared" si="128"/>
        <v>0</v>
      </c>
      <c r="AY134" s="412">
        <f t="shared" si="129"/>
        <v>0</v>
      </c>
      <c r="AZ134" s="988"/>
      <c r="BA134" s="989"/>
      <c r="BB134" s="989"/>
      <c r="BC134" s="989"/>
      <c r="BD134" s="989"/>
      <c r="BE134" s="990"/>
      <c r="BF134" s="991"/>
      <c r="BG134" s="992"/>
      <c r="BH134" s="337"/>
      <c r="BI134" s="338"/>
      <c r="BJ134" s="839"/>
      <c r="BK134" s="318"/>
      <c r="BL134" s="318"/>
      <c r="BM134" s="318"/>
      <c r="BN134" s="318"/>
      <c r="BO134" s="318"/>
      <c r="BP134" s="318"/>
      <c r="BQ134" s="318"/>
      <c r="BR134" s="318"/>
      <c r="BS134" s="318"/>
      <c r="BT134" s="839"/>
      <c r="BU134" s="318"/>
      <c r="BV134" s="318"/>
      <c r="BW134" s="318"/>
      <c r="BX134" s="318"/>
      <c r="BY134" s="318"/>
      <c r="BZ134" s="318"/>
      <c r="CA134" s="318"/>
      <c r="CB134" s="318"/>
      <c r="CC134" s="318"/>
      <c r="CD134" s="839"/>
      <c r="CE134" s="318"/>
      <c r="CF134" s="318"/>
      <c r="CG134" s="318"/>
      <c r="CH134" s="318"/>
      <c r="CI134" s="318"/>
      <c r="CJ134" s="318"/>
      <c r="CK134" s="318"/>
      <c r="CL134" s="318"/>
      <c r="CM134" s="318"/>
      <c r="CN134" s="318"/>
      <c r="CO134" s="318"/>
      <c r="CP134" s="318"/>
      <c r="CQ134" s="318"/>
      <c r="CR134" s="318"/>
      <c r="CS134" s="839"/>
      <c r="CT134" s="318"/>
      <c r="CU134" s="318"/>
      <c r="CV134" s="318"/>
      <c r="CW134" s="318"/>
      <c r="CX134" s="318"/>
      <c r="CY134" s="318"/>
      <c r="CZ134" s="318"/>
      <c r="DA134" s="318"/>
      <c r="DB134" s="318"/>
      <c r="DC134" s="318"/>
      <c r="DD134" s="318"/>
      <c r="DE134" s="318"/>
      <c r="DF134" s="318"/>
      <c r="DG134" s="318"/>
      <c r="DH134" s="839"/>
      <c r="DI134" s="318"/>
      <c r="DJ134" s="318"/>
      <c r="DK134" s="318"/>
      <c r="DL134" s="318"/>
      <c r="DM134" s="318"/>
      <c r="DN134" s="318"/>
      <c r="DO134" s="318"/>
      <c r="DP134" s="318"/>
      <c r="DQ134" s="318"/>
      <c r="DR134" s="318"/>
      <c r="DS134" s="318"/>
      <c r="DT134" s="318"/>
      <c r="DU134" s="318"/>
      <c r="DV134" s="318"/>
      <c r="DW134" s="839"/>
      <c r="DX134" s="318"/>
      <c r="DY134" s="318"/>
      <c r="DZ134" s="318"/>
      <c r="EA134" s="318"/>
      <c r="EB134" s="318"/>
      <c r="EC134" s="318"/>
      <c r="ED134" s="318"/>
      <c r="EE134" s="318"/>
      <c r="EF134" s="318"/>
      <c r="EG134" s="318"/>
      <c r="EH134" s="318"/>
      <c r="EI134" s="318"/>
      <c r="EJ134" s="318"/>
      <c r="EK134" s="318"/>
      <c r="EL134" s="318"/>
      <c r="EM134" s="318">
        <f ca="1">'DARF e Declaração de IR'!$AJ$16</f>
        <v>0</v>
      </c>
      <c r="EN134" s="318"/>
      <c r="EO134" s="318"/>
      <c r="EP134" s="318"/>
      <c r="EQ134" s="318"/>
      <c r="ER134" s="318"/>
      <c r="ES134" s="318"/>
      <c r="ET134" s="318"/>
      <c r="EU134" s="318"/>
      <c r="EV134" s="318"/>
      <c r="EW134" s="318"/>
      <c r="EX134" s="318"/>
      <c r="EY134" s="318"/>
      <c r="EZ134" s="318"/>
    </row>
    <row r="135" spans="2:156" ht="10.5" customHeight="1" thickBot="1" x14ac:dyDescent="0.25">
      <c r="B135" s="393"/>
      <c r="C135" s="1051"/>
      <c r="D135" s="1052"/>
      <c r="E135" s="414"/>
      <c r="F135" s="857" t="s">
        <v>118</v>
      </c>
      <c r="G135" s="857"/>
      <c r="H135" s="857"/>
      <c r="I135" s="858"/>
      <c r="J135" s="884">
        <v>0.2</v>
      </c>
      <c r="K135" s="884"/>
      <c r="L135" s="884"/>
      <c r="M135" s="885"/>
      <c r="N135" s="456"/>
      <c r="O135" s="455">
        <v>44308</v>
      </c>
      <c r="P135" s="332"/>
      <c r="Q135" s="333"/>
      <c r="R135" s="334"/>
      <c r="S135" s="335"/>
      <c r="T135" s="408">
        <f t="shared" si="106"/>
        <v>0</v>
      </c>
      <c r="U135" s="409" t="str">
        <f t="shared" si="107"/>
        <v/>
      </c>
      <c r="V135" s="335"/>
      <c r="W135" s="410">
        <f t="shared" si="108"/>
        <v>0</v>
      </c>
      <c r="X135" s="410">
        <f t="shared" si="109"/>
        <v>0</v>
      </c>
      <c r="Y135" s="410">
        <f t="shared" si="110"/>
        <v>0</v>
      </c>
      <c r="Z135" s="410">
        <f t="shared" si="111"/>
        <v>0</v>
      </c>
      <c r="AA135" s="411">
        <f t="shared" si="112"/>
        <v>0</v>
      </c>
      <c r="AB135" s="412">
        <f t="shared" si="113"/>
        <v>0</v>
      </c>
      <c r="AC135" s="336"/>
      <c r="AD135" s="333"/>
      <c r="AE135" s="334"/>
      <c r="AF135" s="335"/>
      <c r="AG135" s="408">
        <f t="shared" si="114"/>
        <v>0</v>
      </c>
      <c r="AH135" s="409" t="str">
        <f t="shared" si="130"/>
        <v/>
      </c>
      <c r="AI135" s="335"/>
      <c r="AJ135" s="410">
        <f t="shared" si="116"/>
        <v>0</v>
      </c>
      <c r="AK135" s="410">
        <f t="shared" si="117"/>
        <v>0</v>
      </c>
      <c r="AL135" s="410">
        <f t="shared" si="118"/>
        <v>0</v>
      </c>
      <c r="AM135" s="410">
        <f t="shared" si="119"/>
        <v>0</v>
      </c>
      <c r="AN135" s="411">
        <f t="shared" si="120"/>
        <v>0</v>
      </c>
      <c r="AO135" s="412">
        <f t="shared" si="121"/>
        <v>0</v>
      </c>
      <c r="AP135" s="337"/>
      <c r="AQ135" s="410">
        <f t="shared" si="122"/>
        <v>0</v>
      </c>
      <c r="AR135" s="411">
        <f t="shared" si="123"/>
        <v>0</v>
      </c>
      <c r="AS135" s="413">
        <f t="shared" si="124"/>
        <v>0</v>
      </c>
      <c r="AT135" s="337"/>
      <c r="AU135" s="410">
        <f t="shared" si="125"/>
        <v>0</v>
      </c>
      <c r="AV135" s="411">
        <f t="shared" si="126"/>
        <v>0</v>
      </c>
      <c r="AW135" s="410">
        <f t="shared" si="127"/>
        <v>0</v>
      </c>
      <c r="AX135" s="411">
        <f t="shared" si="128"/>
        <v>0</v>
      </c>
      <c r="AY135" s="412">
        <f t="shared" si="129"/>
        <v>0</v>
      </c>
      <c r="AZ135" s="988"/>
      <c r="BA135" s="989"/>
      <c r="BB135" s="989"/>
      <c r="BC135" s="989"/>
      <c r="BD135" s="989"/>
      <c r="BE135" s="990"/>
      <c r="BF135" s="991"/>
      <c r="BG135" s="992"/>
      <c r="BH135" s="337"/>
      <c r="BI135" s="338"/>
      <c r="BJ135" s="839"/>
      <c r="BK135" s="318"/>
      <c r="BL135" s="318"/>
      <c r="BM135" s="318"/>
      <c r="BN135" s="318"/>
      <c r="BO135" s="318"/>
      <c r="BP135" s="318"/>
      <c r="BQ135" s="318"/>
      <c r="BR135" s="318"/>
      <c r="BS135" s="318"/>
      <c r="BT135" s="839"/>
      <c r="BU135" s="318"/>
      <c r="BV135" s="318"/>
      <c r="BW135" s="318"/>
      <c r="BX135" s="318"/>
      <c r="BY135" s="318"/>
      <c r="BZ135" s="318"/>
      <c r="CA135" s="318"/>
      <c r="CB135" s="318"/>
      <c r="CC135" s="318"/>
      <c r="CD135" s="839"/>
      <c r="CE135" s="318"/>
      <c r="CF135" s="318"/>
      <c r="CG135" s="318"/>
      <c r="CH135" s="318"/>
      <c r="CI135" s="318"/>
      <c r="CJ135" s="318"/>
      <c r="CK135" s="318"/>
      <c r="CL135" s="318"/>
      <c r="CM135" s="318"/>
      <c r="CN135" s="318"/>
      <c r="CO135" s="318"/>
      <c r="CP135" s="318"/>
      <c r="CQ135" s="318"/>
      <c r="CR135" s="318"/>
      <c r="CS135" s="839"/>
      <c r="CT135" s="318"/>
      <c r="CU135" s="318"/>
      <c r="CV135" s="318"/>
      <c r="CW135" s="318"/>
      <c r="CX135" s="318"/>
      <c r="CY135" s="318"/>
      <c r="CZ135" s="318"/>
      <c r="DA135" s="318"/>
      <c r="DB135" s="318"/>
      <c r="DC135" s="318"/>
      <c r="DD135" s="318"/>
      <c r="DE135" s="318"/>
      <c r="DF135" s="318"/>
      <c r="DG135" s="318"/>
      <c r="DH135" s="839"/>
      <c r="DI135" s="318"/>
      <c r="DJ135" s="318"/>
      <c r="DK135" s="318"/>
      <c r="DL135" s="318"/>
      <c r="DM135" s="318"/>
      <c r="DN135" s="318"/>
      <c r="DO135" s="318"/>
      <c r="DP135" s="318"/>
      <c r="DQ135" s="318"/>
      <c r="DR135" s="318"/>
      <c r="DS135" s="318"/>
      <c r="DT135" s="318"/>
      <c r="DU135" s="318"/>
      <c r="DV135" s="318"/>
      <c r="DW135" s="839"/>
      <c r="DX135" s="318"/>
      <c r="DY135" s="318"/>
      <c r="DZ135" s="318"/>
      <c r="EA135" s="318"/>
      <c r="EB135" s="318"/>
      <c r="EC135" s="318"/>
      <c r="ED135" s="318"/>
      <c r="EE135" s="318"/>
      <c r="EF135" s="318"/>
      <c r="EG135" s="318"/>
      <c r="EH135" s="318"/>
      <c r="EI135" s="318"/>
      <c r="EJ135" s="318"/>
      <c r="EK135" s="318"/>
      <c r="EL135" s="318"/>
      <c r="EM135" s="318">
        <f ca="1">'DARF e Declaração de IR'!$AJ$16</f>
        <v>0</v>
      </c>
      <c r="EN135" s="318"/>
      <c r="EO135" s="318"/>
      <c r="EP135" s="318"/>
      <c r="EQ135" s="318"/>
      <c r="ER135" s="318"/>
      <c r="ES135" s="318"/>
      <c r="ET135" s="318"/>
      <c r="EU135" s="318"/>
      <c r="EV135" s="318"/>
      <c r="EW135" s="318"/>
      <c r="EX135" s="318"/>
      <c r="EY135" s="318"/>
      <c r="EZ135" s="318"/>
    </row>
    <row r="136" spans="2:156" ht="10.5" customHeight="1" thickBot="1" x14ac:dyDescent="0.25">
      <c r="B136" s="393"/>
      <c r="C136" s="1051"/>
      <c r="D136" s="1052"/>
      <c r="E136" s="414"/>
      <c r="F136" s="499"/>
      <c r="G136" s="396"/>
      <c r="H136" s="396"/>
      <c r="I136" s="397"/>
      <c r="J136" s="873"/>
      <c r="K136" s="873"/>
      <c r="L136" s="873"/>
      <c r="M136" s="873"/>
      <c r="N136" s="456"/>
      <c r="O136" s="455">
        <v>44309</v>
      </c>
      <c r="P136" s="332"/>
      <c r="Q136" s="333"/>
      <c r="R136" s="334"/>
      <c r="S136" s="335"/>
      <c r="T136" s="408">
        <f t="shared" si="106"/>
        <v>0</v>
      </c>
      <c r="U136" s="409" t="str">
        <f t="shared" si="107"/>
        <v/>
      </c>
      <c r="V136" s="335"/>
      <c r="W136" s="410">
        <f t="shared" si="108"/>
        <v>0</v>
      </c>
      <c r="X136" s="410">
        <f t="shared" si="109"/>
        <v>0</v>
      </c>
      <c r="Y136" s="410">
        <f t="shared" si="110"/>
        <v>0</v>
      </c>
      <c r="Z136" s="410">
        <f t="shared" si="111"/>
        <v>0</v>
      </c>
      <c r="AA136" s="411">
        <f t="shared" si="112"/>
        <v>0</v>
      </c>
      <c r="AB136" s="412">
        <f t="shared" si="113"/>
        <v>0</v>
      </c>
      <c r="AC136" s="336"/>
      <c r="AD136" s="333"/>
      <c r="AE136" s="334"/>
      <c r="AF136" s="335"/>
      <c r="AG136" s="408">
        <f t="shared" si="114"/>
        <v>0</v>
      </c>
      <c r="AH136" s="409" t="str">
        <f t="shared" si="130"/>
        <v/>
      </c>
      <c r="AI136" s="335"/>
      <c r="AJ136" s="410">
        <f t="shared" si="116"/>
        <v>0</v>
      </c>
      <c r="AK136" s="410">
        <f t="shared" si="117"/>
        <v>0</v>
      </c>
      <c r="AL136" s="410">
        <f t="shared" si="118"/>
        <v>0</v>
      </c>
      <c r="AM136" s="410">
        <f t="shared" si="119"/>
        <v>0</v>
      </c>
      <c r="AN136" s="411">
        <f t="shared" si="120"/>
        <v>0</v>
      </c>
      <c r="AO136" s="412">
        <f t="shared" si="121"/>
        <v>0</v>
      </c>
      <c r="AP136" s="337"/>
      <c r="AQ136" s="410">
        <f t="shared" si="122"/>
        <v>0</v>
      </c>
      <c r="AR136" s="411">
        <f t="shared" si="123"/>
        <v>0</v>
      </c>
      <c r="AS136" s="413">
        <f t="shared" si="124"/>
        <v>0</v>
      </c>
      <c r="AT136" s="337"/>
      <c r="AU136" s="410">
        <f t="shared" si="125"/>
        <v>0</v>
      </c>
      <c r="AV136" s="411">
        <f t="shared" si="126"/>
        <v>0</v>
      </c>
      <c r="AW136" s="410">
        <f t="shared" si="127"/>
        <v>0</v>
      </c>
      <c r="AX136" s="411">
        <f t="shared" si="128"/>
        <v>0</v>
      </c>
      <c r="AY136" s="412">
        <f t="shared" si="129"/>
        <v>0</v>
      </c>
      <c r="AZ136" s="988"/>
      <c r="BA136" s="989"/>
      <c r="BB136" s="989"/>
      <c r="BC136" s="989"/>
      <c r="BD136" s="989"/>
      <c r="BE136" s="990"/>
      <c r="BF136" s="991"/>
      <c r="BG136" s="992"/>
      <c r="BH136" s="337"/>
      <c r="BI136" s="338"/>
      <c r="BJ136" s="839"/>
      <c r="BK136" s="318"/>
      <c r="BL136" s="318"/>
      <c r="BM136" s="318"/>
      <c r="BN136" s="318"/>
      <c r="BO136" s="318"/>
      <c r="BP136" s="318"/>
      <c r="BQ136" s="318"/>
      <c r="BR136" s="318"/>
      <c r="BS136" s="318"/>
      <c r="BT136" s="839"/>
      <c r="BU136" s="318"/>
      <c r="BV136" s="318"/>
      <c r="BW136" s="318"/>
      <c r="BX136" s="318"/>
      <c r="BY136" s="318"/>
      <c r="BZ136" s="318"/>
      <c r="CA136" s="318"/>
      <c r="CB136" s="318"/>
      <c r="CC136" s="318"/>
      <c r="CD136" s="839"/>
      <c r="CE136" s="318"/>
      <c r="CF136" s="318"/>
      <c r="CG136" s="318"/>
      <c r="CH136" s="318"/>
      <c r="CI136" s="318"/>
      <c r="CJ136" s="318"/>
      <c r="CK136" s="318"/>
      <c r="CL136" s="318"/>
      <c r="CM136" s="318"/>
      <c r="CN136" s="318"/>
      <c r="CO136" s="318"/>
      <c r="CP136" s="318"/>
      <c r="CQ136" s="318"/>
      <c r="CR136" s="318"/>
      <c r="CS136" s="839"/>
      <c r="CT136" s="318"/>
      <c r="CU136" s="318"/>
      <c r="CV136" s="318"/>
      <c r="CW136" s="318"/>
      <c r="CX136" s="318"/>
      <c r="CY136" s="318"/>
      <c r="CZ136" s="318"/>
      <c r="DA136" s="318"/>
      <c r="DB136" s="318"/>
      <c r="DC136" s="318"/>
      <c r="DD136" s="318"/>
      <c r="DE136" s="318"/>
      <c r="DF136" s="318"/>
      <c r="DG136" s="318"/>
      <c r="DH136" s="839"/>
      <c r="DI136" s="318"/>
      <c r="DJ136" s="318"/>
      <c r="DK136" s="318"/>
      <c r="DL136" s="318"/>
      <c r="DM136" s="318"/>
      <c r="DN136" s="318"/>
      <c r="DO136" s="318"/>
      <c r="DP136" s="318"/>
      <c r="DQ136" s="318"/>
      <c r="DR136" s="318"/>
      <c r="DS136" s="318"/>
      <c r="DT136" s="318"/>
      <c r="DU136" s="318"/>
      <c r="DV136" s="318"/>
      <c r="DW136" s="839"/>
      <c r="DX136" s="318"/>
      <c r="DY136" s="318"/>
      <c r="DZ136" s="318"/>
      <c r="EA136" s="318"/>
      <c r="EB136" s="318"/>
      <c r="EC136" s="318"/>
      <c r="ED136" s="318"/>
      <c r="EE136" s="318"/>
      <c r="EF136" s="318"/>
      <c r="EG136" s="318"/>
      <c r="EH136" s="318"/>
      <c r="EI136" s="318"/>
      <c r="EJ136" s="318"/>
      <c r="EK136" s="318"/>
      <c r="EL136" s="318"/>
      <c r="EM136" s="318">
        <f ca="1">'DARF e Declaração de IR'!$AJ$16</f>
        <v>0</v>
      </c>
      <c r="EN136" s="318"/>
      <c r="EO136" s="318"/>
      <c r="EP136" s="318"/>
      <c r="EQ136" s="318"/>
      <c r="ER136" s="318"/>
      <c r="ES136" s="318"/>
      <c r="ET136" s="318"/>
      <c r="EU136" s="318"/>
      <c r="EV136" s="318"/>
      <c r="EW136" s="318"/>
      <c r="EX136" s="318"/>
      <c r="EY136" s="318"/>
      <c r="EZ136" s="318"/>
    </row>
    <row r="137" spans="2:156" ht="10.5" customHeight="1" x14ac:dyDescent="0.2">
      <c r="B137" s="393"/>
      <c r="C137" s="1051"/>
      <c r="D137" s="1052"/>
      <c r="E137" s="414"/>
      <c r="F137" s="876" t="s">
        <v>209</v>
      </c>
      <c r="G137" s="876"/>
      <c r="H137" s="876"/>
      <c r="I137" s="877"/>
      <c r="J137" s="874" t="s">
        <v>22</v>
      </c>
      <c r="K137" s="874"/>
      <c r="L137" s="874" t="s">
        <v>23</v>
      </c>
      <c r="M137" s="874"/>
      <c r="N137" s="456"/>
      <c r="O137" s="455">
        <v>44310</v>
      </c>
      <c r="P137" s="332"/>
      <c r="Q137" s="333"/>
      <c r="R137" s="334"/>
      <c r="S137" s="335"/>
      <c r="T137" s="408">
        <f t="shared" si="106"/>
        <v>0</v>
      </c>
      <c r="U137" s="409" t="str">
        <f t="shared" si="107"/>
        <v/>
      </c>
      <c r="V137" s="335"/>
      <c r="W137" s="410">
        <f t="shared" si="108"/>
        <v>0</v>
      </c>
      <c r="X137" s="410">
        <f t="shared" si="109"/>
        <v>0</v>
      </c>
      <c r="Y137" s="410">
        <f t="shared" si="110"/>
        <v>0</v>
      </c>
      <c r="Z137" s="410">
        <f t="shared" si="111"/>
        <v>0</v>
      </c>
      <c r="AA137" s="411">
        <f t="shared" si="112"/>
        <v>0</v>
      </c>
      <c r="AB137" s="412">
        <f t="shared" si="113"/>
        <v>0</v>
      </c>
      <c r="AC137" s="336"/>
      <c r="AD137" s="333"/>
      <c r="AE137" s="334"/>
      <c r="AF137" s="335"/>
      <c r="AG137" s="408">
        <f t="shared" si="114"/>
        <v>0</v>
      </c>
      <c r="AH137" s="409" t="str">
        <f t="shared" si="130"/>
        <v/>
      </c>
      <c r="AI137" s="335"/>
      <c r="AJ137" s="410">
        <f t="shared" si="116"/>
        <v>0</v>
      </c>
      <c r="AK137" s="410">
        <f t="shared" si="117"/>
        <v>0</v>
      </c>
      <c r="AL137" s="410">
        <f t="shared" si="118"/>
        <v>0</v>
      </c>
      <c r="AM137" s="410">
        <f t="shared" si="119"/>
        <v>0</v>
      </c>
      <c r="AN137" s="411">
        <f t="shared" si="120"/>
        <v>0</v>
      </c>
      <c r="AO137" s="412">
        <f t="shared" si="121"/>
        <v>0</v>
      </c>
      <c r="AP137" s="337"/>
      <c r="AQ137" s="410">
        <f t="shared" si="122"/>
        <v>0</v>
      </c>
      <c r="AR137" s="411">
        <f t="shared" si="123"/>
        <v>0</v>
      </c>
      <c r="AS137" s="413">
        <f t="shared" si="124"/>
        <v>0</v>
      </c>
      <c r="AT137" s="337"/>
      <c r="AU137" s="410">
        <f t="shared" si="125"/>
        <v>0</v>
      </c>
      <c r="AV137" s="411">
        <f t="shared" si="126"/>
        <v>0</v>
      </c>
      <c r="AW137" s="410">
        <f t="shared" si="127"/>
        <v>0</v>
      </c>
      <c r="AX137" s="411">
        <f t="shared" si="128"/>
        <v>0</v>
      </c>
      <c r="AY137" s="412">
        <f t="shared" si="129"/>
        <v>0</v>
      </c>
      <c r="AZ137" s="988"/>
      <c r="BA137" s="989"/>
      <c r="BB137" s="989"/>
      <c r="BC137" s="989"/>
      <c r="BD137" s="989"/>
      <c r="BE137" s="990"/>
      <c r="BF137" s="991"/>
      <c r="BG137" s="992"/>
      <c r="BH137" s="337"/>
      <c r="BI137" s="338"/>
      <c r="BJ137" s="839"/>
      <c r="BK137" s="318"/>
      <c r="BL137" s="318"/>
      <c r="BM137" s="318"/>
      <c r="BN137" s="318"/>
      <c r="BO137" s="318"/>
      <c r="BP137" s="318"/>
      <c r="BQ137" s="318"/>
      <c r="BR137" s="318"/>
      <c r="BS137" s="318"/>
      <c r="BT137" s="839"/>
      <c r="BU137" s="318"/>
      <c r="BV137" s="318"/>
      <c r="BW137" s="318"/>
      <c r="BX137" s="318"/>
      <c r="BY137" s="318"/>
      <c r="BZ137" s="318"/>
      <c r="CA137" s="318"/>
      <c r="CB137" s="318"/>
      <c r="CC137" s="318"/>
      <c r="CD137" s="839"/>
      <c r="CE137" s="318"/>
      <c r="CF137" s="318"/>
      <c r="CG137" s="318"/>
      <c r="CH137" s="318"/>
      <c r="CI137" s="318"/>
      <c r="CJ137" s="318"/>
      <c r="CK137" s="318"/>
      <c r="CL137" s="318"/>
      <c r="CM137" s="318"/>
      <c r="CN137" s="318"/>
      <c r="CO137" s="318"/>
      <c r="CP137" s="318"/>
      <c r="CQ137" s="318"/>
      <c r="CR137" s="318"/>
      <c r="CS137" s="839"/>
      <c r="CT137" s="318"/>
      <c r="CU137" s="318"/>
      <c r="CV137" s="318"/>
      <c r="CW137" s="318"/>
      <c r="CX137" s="318"/>
      <c r="CY137" s="318"/>
      <c r="CZ137" s="318"/>
      <c r="DA137" s="318"/>
      <c r="DB137" s="318"/>
      <c r="DC137" s="318"/>
      <c r="DD137" s="318"/>
      <c r="DE137" s="318"/>
      <c r="DF137" s="318"/>
      <c r="DG137" s="318"/>
      <c r="DH137" s="839"/>
      <c r="DI137" s="318"/>
      <c r="DJ137" s="318"/>
      <c r="DK137" s="318"/>
      <c r="DL137" s="318"/>
      <c r="DM137" s="318"/>
      <c r="DN137" s="318"/>
      <c r="DO137" s="318"/>
      <c r="DP137" s="318"/>
      <c r="DQ137" s="318"/>
      <c r="DR137" s="318"/>
      <c r="DS137" s="318"/>
      <c r="DT137" s="318"/>
      <c r="DU137" s="318"/>
      <c r="DV137" s="318"/>
      <c r="DW137" s="839"/>
      <c r="DX137" s="318"/>
      <c r="DY137" s="318"/>
      <c r="DZ137" s="318"/>
      <c r="EA137" s="318"/>
      <c r="EB137" s="318"/>
      <c r="EC137" s="318"/>
      <c r="ED137" s="318"/>
      <c r="EE137" s="318"/>
      <c r="EF137" s="318"/>
      <c r="EG137" s="318"/>
      <c r="EH137" s="318"/>
      <c r="EI137" s="318"/>
      <c r="EJ137" s="318"/>
      <c r="EK137" s="318"/>
      <c r="EL137" s="318"/>
      <c r="EM137" s="318">
        <f ca="1">'DARF e Declaração de IR'!$AJ$16</f>
        <v>0</v>
      </c>
      <c r="EN137" s="318"/>
      <c r="EO137" s="318"/>
      <c r="EP137" s="318"/>
      <c r="EQ137" s="318"/>
      <c r="ER137" s="318"/>
      <c r="ES137" s="318"/>
      <c r="ET137" s="318"/>
      <c r="EU137" s="318"/>
      <c r="EV137" s="318"/>
      <c r="EW137" s="318"/>
      <c r="EX137" s="318"/>
      <c r="EY137" s="318"/>
      <c r="EZ137" s="318"/>
    </row>
    <row r="138" spans="2:156" ht="10.5" customHeight="1" x14ac:dyDescent="0.2">
      <c r="B138" s="393"/>
      <c r="C138" s="1051"/>
      <c r="D138" s="1052"/>
      <c r="E138" s="414"/>
      <c r="F138" s="855" t="s">
        <v>119</v>
      </c>
      <c r="G138" s="855"/>
      <c r="H138" s="855"/>
      <c r="I138" s="856"/>
      <c r="J138" s="882">
        <f>T145</f>
        <v>0</v>
      </c>
      <c r="K138" s="882"/>
      <c r="L138" s="882">
        <f>AG145</f>
        <v>0</v>
      </c>
      <c r="M138" s="882"/>
      <c r="N138" s="456"/>
      <c r="O138" s="455">
        <v>44311</v>
      </c>
      <c r="P138" s="332"/>
      <c r="Q138" s="333"/>
      <c r="R138" s="334"/>
      <c r="S138" s="335"/>
      <c r="T138" s="408">
        <f t="shared" si="106"/>
        <v>0</v>
      </c>
      <c r="U138" s="409" t="str">
        <f t="shared" si="107"/>
        <v/>
      </c>
      <c r="V138" s="335"/>
      <c r="W138" s="410">
        <f t="shared" si="108"/>
        <v>0</v>
      </c>
      <c r="X138" s="410">
        <f t="shared" si="109"/>
        <v>0</v>
      </c>
      <c r="Y138" s="410">
        <f t="shared" si="110"/>
        <v>0</v>
      </c>
      <c r="Z138" s="410">
        <f t="shared" si="111"/>
        <v>0</v>
      </c>
      <c r="AA138" s="411">
        <f t="shared" si="112"/>
        <v>0</v>
      </c>
      <c r="AB138" s="412">
        <f t="shared" si="113"/>
        <v>0</v>
      </c>
      <c r="AC138" s="336"/>
      <c r="AD138" s="333"/>
      <c r="AE138" s="334"/>
      <c r="AF138" s="335"/>
      <c r="AG138" s="408">
        <f t="shared" si="114"/>
        <v>0</v>
      </c>
      <c r="AH138" s="409" t="str">
        <f t="shared" si="130"/>
        <v/>
      </c>
      <c r="AI138" s="335"/>
      <c r="AJ138" s="410">
        <f t="shared" si="116"/>
        <v>0</v>
      </c>
      <c r="AK138" s="410">
        <f t="shared" si="117"/>
        <v>0</v>
      </c>
      <c r="AL138" s="410">
        <f t="shared" si="118"/>
        <v>0</v>
      </c>
      <c r="AM138" s="410">
        <f t="shared" si="119"/>
        <v>0</v>
      </c>
      <c r="AN138" s="411">
        <f t="shared" si="120"/>
        <v>0</v>
      </c>
      <c r="AO138" s="412">
        <f t="shared" si="121"/>
        <v>0</v>
      </c>
      <c r="AP138" s="337"/>
      <c r="AQ138" s="410">
        <f t="shared" si="122"/>
        <v>0</v>
      </c>
      <c r="AR138" s="411">
        <f t="shared" si="123"/>
        <v>0</v>
      </c>
      <c r="AS138" s="413">
        <f t="shared" si="124"/>
        <v>0</v>
      </c>
      <c r="AT138" s="337"/>
      <c r="AU138" s="410">
        <f t="shared" si="125"/>
        <v>0</v>
      </c>
      <c r="AV138" s="411">
        <f t="shared" si="126"/>
        <v>0</v>
      </c>
      <c r="AW138" s="410">
        <f t="shared" si="127"/>
        <v>0</v>
      </c>
      <c r="AX138" s="411">
        <f t="shared" si="128"/>
        <v>0</v>
      </c>
      <c r="AY138" s="412">
        <f t="shared" si="129"/>
        <v>0</v>
      </c>
      <c r="AZ138" s="988"/>
      <c r="BA138" s="989"/>
      <c r="BB138" s="989"/>
      <c r="BC138" s="989"/>
      <c r="BD138" s="989"/>
      <c r="BE138" s="990"/>
      <c r="BF138" s="991"/>
      <c r="BG138" s="992"/>
      <c r="BH138" s="337"/>
      <c r="BI138" s="338"/>
      <c r="BJ138" s="839"/>
      <c r="BK138" s="318"/>
      <c r="BL138" s="318"/>
      <c r="BM138" s="318"/>
      <c r="BN138" s="318"/>
      <c r="BO138" s="318"/>
      <c r="BP138" s="318"/>
      <c r="BQ138" s="318"/>
      <c r="BR138" s="318"/>
      <c r="BS138" s="318"/>
      <c r="BT138" s="839"/>
      <c r="BU138" s="318"/>
      <c r="BV138" s="318"/>
      <c r="BW138" s="318"/>
      <c r="BX138" s="318"/>
      <c r="BY138" s="318"/>
      <c r="BZ138" s="318"/>
      <c r="CA138" s="318"/>
      <c r="CB138" s="318"/>
      <c r="CC138" s="318"/>
      <c r="CD138" s="839"/>
      <c r="CE138" s="318"/>
      <c r="CF138" s="318"/>
      <c r="CG138" s="318"/>
      <c r="CH138" s="318"/>
      <c r="CI138" s="318"/>
      <c r="CJ138" s="318"/>
      <c r="CK138" s="318"/>
      <c r="CL138" s="318"/>
      <c r="CM138" s="318"/>
      <c r="CN138" s="318"/>
      <c r="CO138" s="318"/>
      <c r="CP138" s="318"/>
      <c r="CQ138" s="318"/>
      <c r="CR138" s="318"/>
      <c r="CS138" s="839"/>
      <c r="CT138" s="318"/>
      <c r="CU138" s="318"/>
      <c r="CV138" s="318"/>
      <c r="CW138" s="318"/>
      <c r="CX138" s="318"/>
      <c r="CY138" s="318"/>
      <c r="CZ138" s="318"/>
      <c r="DA138" s="318"/>
      <c r="DB138" s="318"/>
      <c r="DC138" s="318"/>
      <c r="DD138" s="318"/>
      <c r="DE138" s="318"/>
      <c r="DF138" s="318"/>
      <c r="DG138" s="318"/>
      <c r="DH138" s="839"/>
      <c r="DI138" s="318"/>
      <c r="DJ138" s="318"/>
      <c r="DK138" s="318"/>
      <c r="DL138" s="318"/>
      <c r="DM138" s="318"/>
      <c r="DN138" s="318"/>
      <c r="DO138" s="318"/>
      <c r="DP138" s="318"/>
      <c r="DQ138" s="318"/>
      <c r="DR138" s="318"/>
      <c r="DS138" s="318"/>
      <c r="DT138" s="318"/>
      <c r="DU138" s="318"/>
      <c r="DV138" s="318"/>
      <c r="DW138" s="839"/>
      <c r="DX138" s="318"/>
      <c r="DY138" s="318"/>
      <c r="DZ138" s="318"/>
      <c r="EA138" s="318"/>
      <c r="EB138" s="318"/>
      <c r="EC138" s="318"/>
      <c r="ED138" s="318"/>
      <c r="EE138" s="318"/>
      <c r="EF138" s="318"/>
      <c r="EG138" s="318"/>
      <c r="EH138" s="318"/>
      <c r="EI138" s="318"/>
      <c r="EJ138" s="318"/>
      <c r="EK138" s="318"/>
      <c r="EL138" s="318"/>
      <c r="EM138" s="318">
        <f ca="1">'DARF e Declaração de IR'!$AJ$16</f>
        <v>0</v>
      </c>
      <c r="EN138" s="318"/>
      <c r="EO138" s="318"/>
      <c r="EP138" s="318"/>
      <c r="EQ138" s="318"/>
      <c r="ER138" s="318"/>
      <c r="ES138" s="318"/>
      <c r="ET138" s="318"/>
      <c r="EU138" s="318"/>
      <c r="EV138" s="318"/>
      <c r="EW138" s="318"/>
      <c r="EX138" s="318"/>
      <c r="EY138" s="318"/>
      <c r="EZ138" s="318"/>
    </row>
    <row r="139" spans="2:156" ht="10.5" customHeight="1" x14ac:dyDescent="0.2">
      <c r="B139" s="393"/>
      <c r="C139" s="1051"/>
      <c r="D139" s="1052"/>
      <c r="E139" s="414"/>
      <c r="F139" s="878" t="s">
        <v>203</v>
      </c>
      <c r="G139" s="878"/>
      <c r="H139" s="878"/>
      <c r="I139" s="879"/>
      <c r="J139" s="883">
        <f>Q145</f>
        <v>0</v>
      </c>
      <c r="K139" s="883"/>
      <c r="L139" s="883">
        <f>AD145</f>
        <v>0</v>
      </c>
      <c r="M139" s="883"/>
      <c r="N139" s="456"/>
      <c r="O139" s="455">
        <v>44312</v>
      </c>
      <c r="P139" s="332"/>
      <c r="Q139" s="333"/>
      <c r="R139" s="334"/>
      <c r="S139" s="335"/>
      <c r="T139" s="408">
        <f t="shared" si="106"/>
        <v>0</v>
      </c>
      <c r="U139" s="409" t="str">
        <f t="shared" si="107"/>
        <v/>
      </c>
      <c r="V139" s="335"/>
      <c r="W139" s="410">
        <f t="shared" si="108"/>
        <v>0</v>
      </c>
      <c r="X139" s="410">
        <f t="shared" si="109"/>
        <v>0</v>
      </c>
      <c r="Y139" s="410">
        <f t="shared" si="110"/>
        <v>0</v>
      </c>
      <c r="Z139" s="410">
        <f t="shared" si="111"/>
        <v>0</v>
      </c>
      <c r="AA139" s="411">
        <f t="shared" si="112"/>
        <v>0</v>
      </c>
      <c r="AB139" s="412">
        <f t="shared" si="113"/>
        <v>0</v>
      </c>
      <c r="AC139" s="336"/>
      <c r="AD139" s="333"/>
      <c r="AE139" s="334"/>
      <c r="AF139" s="335"/>
      <c r="AG139" s="408">
        <f t="shared" si="114"/>
        <v>0</v>
      </c>
      <c r="AH139" s="409" t="str">
        <f t="shared" si="130"/>
        <v/>
      </c>
      <c r="AI139" s="335"/>
      <c r="AJ139" s="410">
        <f t="shared" si="116"/>
        <v>0</v>
      </c>
      <c r="AK139" s="410">
        <f t="shared" si="117"/>
        <v>0</v>
      </c>
      <c r="AL139" s="410">
        <f t="shared" si="118"/>
        <v>0</v>
      </c>
      <c r="AM139" s="410">
        <f t="shared" si="119"/>
        <v>0</v>
      </c>
      <c r="AN139" s="411">
        <f t="shared" si="120"/>
        <v>0</v>
      </c>
      <c r="AO139" s="412">
        <f t="shared" si="121"/>
        <v>0</v>
      </c>
      <c r="AP139" s="337"/>
      <c r="AQ139" s="410">
        <f t="shared" si="122"/>
        <v>0</v>
      </c>
      <c r="AR139" s="411">
        <f t="shared" si="123"/>
        <v>0</v>
      </c>
      <c r="AS139" s="413">
        <f t="shared" si="124"/>
        <v>0</v>
      </c>
      <c r="AT139" s="337"/>
      <c r="AU139" s="410">
        <f t="shared" si="125"/>
        <v>0</v>
      </c>
      <c r="AV139" s="411">
        <f t="shared" si="126"/>
        <v>0</v>
      </c>
      <c r="AW139" s="410">
        <f t="shared" si="127"/>
        <v>0</v>
      </c>
      <c r="AX139" s="411">
        <f t="shared" si="128"/>
        <v>0</v>
      </c>
      <c r="AY139" s="412">
        <f t="shared" si="129"/>
        <v>0</v>
      </c>
      <c r="AZ139" s="988"/>
      <c r="BA139" s="989"/>
      <c r="BB139" s="989"/>
      <c r="BC139" s="989"/>
      <c r="BD139" s="989"/>
      <c r="BE139" s="990"/>
      <c r="BF139" s="991"/>
      <c r="BG139" s="992"/>
      <c r="BH139" s="337"/>
      <c r="BI139" s="338"/>
      <c r="BJ139" s="839"/>
      <c r="BK139" s="318"/>
      <c r="BL139" s="318"/>
      <c r="BM139" s="318"/>
      <c r="BN139" s="318"/>
      <c r="BO139" s="318"/>
      <c r="BP139" s="318"/>
      <c r="BQ139" s="318"/>
      <c r="BR139" s="318"/>
      <c r="BS139" s="318"/>
      <c r="BT139" s="839"/>
      <c r="BU139" s="318"/>
      <c r="BV139" s="318"/>
      <c r="BW139" s="318"/>
      <c r="BX139" s="318"/>
      <c r="BY139" s="318"/>
      <c r="BZ139" s="318"/>
      <c r="CA139" s="318"/>
      <c r="CB139" s="318"/>
      <c r="CC139" s="318"/>
      <c r="CD139" s="839"/>
      <c r="CE139" s="318"/>
      <c r="CF139" s="318"/>
      <c r="CG139" s="318"/>
      <c r="CH139" s="318"/>
      <c r="CI139" s="318"/>
      <c r="CJ139" s="318"/>
      <c r="CK139" s="318"/>
      <c r="CL139" s="318"/>
      <c r="CM139" s="318"/>
      <c r="CN139" s="318"/>
      <c r="CO139" s="318"/>
      <c r="CP139" s="318"/>
      <c r="CQ139" s="318"/>
      <c r="CR139" s="318"/>
      <c r="CS139" s="839"/>
      <c r="CT139" s="318"/>
      <c r="CU139" s="318"/>
      <c r="CV139" s="318"/>
      <c r="CW139" s="318"/>
      <c r="CX139" s="318"/>
      <c r="CY139" s="318"/>
      <c r="CZ139" s="318"/>
      <c r="DA139" s="318"/>
      <c r="DB139" s="318"/>
      <c r="DC139" s="318"/>
      <c r="DD139" s="318"/>
      <c r="DE139" s="318"/>
      <c r="DF139" s="318"/>
      <c r="DG139" s="318"/>
      <c r="DH139" s="839"/>
      <c r="DI139" s="318"/>
      <c r="DJ139" s="318"/>
      <c r="DK139" s="318"/>
      <c r="DL139" s="318"/>
      <c r="DM139" s="318"/>
      <c r="DN139" s="318"/>
      <c r="DO139" s="318"/>
      <c r="DP139" s="318"/>
      <c r="DQ139" s="318"/>
      <c r="DR139" s="318"/>
      <c r="DS139" s="318"/>
      <c r="DT139" s="318"/>
      <c r="DU139" s="318"/>
      <c r="DV139" s="318"/>
      <c r="DW139" s="839"/>
      <c r="DX139" s="318"/>
      <c r="DY139" s="318"/>
      <c r="DZ139" s="318"/>
      <c r="EA139" s="318"/>
      <c r="EB139" s="318"/>
      <c r="EC139" s="318"/>
      <c r="ED139" s="318"/>
      <c r="EE139" s="318"/>
      <c r="EF139" s="318"/>
      <c r="EG139" s="318"/>
      <c r="EH139" s="318"/>
      <c r="EI139" s="318"/>
      <c r="EJ139" s="318"/>
      <c r="EK139" s="318"/>
      <c r="EL139" s="318"/>
      <c r="EM139" s="318">
        <f ca="1">'DARF e Declaração de IR'!$AJ$16</f>
        <v>0</v>
      </c>
      <c r="EN139" s="318"/>
      <c r="EO139" s="318"/>
      <c r="EP139" s="318"/>
      <c r="EQ139" s="318"/>
      <c r="ER139" s="318"/>
      <c r="ES139" s="318"/>
      <c r="ET139" s="318"/>
      <c r="EU139" s="318"/>
      <c r="EV139" s="318"/>
      <c r="EW139" s="318"/>
      <c r="EX139" s="318"/>
      <c r="EY139" s="318"/>
      <c r="EZ139" s="318"/>
    </row>
    <row r="140" spans="2:156" ht="10.5" customHeight="1" x14ac:dyDescent="0.2">
      <c r="B140" s="393"/>
      <c r="C140" s="1051"/>
      <c r="D140" s="1052"/>
      <c r="E140" s="414"/>
      <c r="F140" s="878" t="s">
        <v>204</v>
      </c>
      <c r="G140" s="878"/>
      <c r="H140" s="878"/>
      <c r="I140" s="879"/>
      <c r="J140" s="890">
        <f>R145</f>
        <v>0</v>
      </c>
      <c r="K140" s="890"/>
      <c r="L140" s="890">
        <f>AE145</f>
        <v>0</v>
      </c>
      <c r="M140" s="890"/>
      <c r="N140" s="456"/>
      <c r="O140" s="455">
        <v>44313</v>
      </c>
      <c r="P140" s="332"/>
      <c r="Q140" s="333"/>
      <c r="R140" s="334"/>
      <c r="S140" s="335"/>
      <c r="T140" s="408">
        <f t="shared" si="106"/>
        <v>0</v>
      </c>
      <c r="U140" s="409" t="str">
        <f t="shared" si="107"/>
        <v/>
      </c>
      <c r="V140" s="335"/>
      <c r="W140" s="410">
        <f t="shared" si="108"/>
        <v>0</v>
      </c>
      <c r="X140" s="410">
        <f t="shared" si="109"/>
        <v>0</v>
      </c>
      <c r="Y140" s="410">
        <f t="shared" si="110"/>
        <v>0</v>
      </c>
      <c r="Z140" s="410">
        <f t="shared" si="111"/>
        <v>0</v>
      </c>
      <c r="AA140" s="411">
        <f t="shared" si="112"/>
        <v>0</v>
      </c>
      <c r="AB140" s="412">
        <f t="shared" si="113"/>
        <v>0</v>
      </c>
      <c r="AC140" s="336"/>
      <c r="AD140" s="333"/>
      <c r="AE140" s="334"/>
      <c r="AF140" s="335"/>
      <c r="AG140" s="408">
        <f t="shared" si="114"/>
        <v>0</v>
      </c>
      <c r="AH140" s="409" t="str">
        <f t="shared" si="130"/>
        <v/>
      </c>
      <c r="AI140" s="335"/>
      <c r="AJ140" s="410">
        <f t="shared" si="116"/>
        <v>0</v>
      </c>
      <c r="AK140" s="410">
        <f t="shared" si="117"/>
        <v>0</v>
      </c>
      <c r="AL140" s="410">
        <f t="shared" si="118"/>
        <v>0</v>
      </c>
      <c r="AM140" s="410">
        <f t="shared" si="119"/>
        <v>0</v>
      </c>
      <c r="AN140" s="411">
        <f t="shared" si="120"/>
        <v>0</v>
      </c>
      <c r="AO140" s="412">
        <f t="shared" si="121"/>
        <v>0</v>
      </c>
      <c r="AP140" s="337"/>
      <c r="AQ140" s="410">
        <f t="shared" si="122"/>
        <v>0</v>
      </c>
      <c r="AR140" s="411">
        <f t="shared" si="123"/>
        <v>0</v>
      </c>
      <c r="AS140" s="413">
        <f t="shared" si="124"/>
        <v>0</v>
      </c>
      <c r="AT140" s="337"/>
      <c r="AU140" s="410">
        <f t="shared" si="125"/>
        <v>0</v>
      </c>
      <c r="AV140" s="411">
        <f t="shared" si="126"/>
        <v>0</v>
      </c>
      <c r="AW140" s="410">
        <f t="shared" si="127"/>
        <v>0</v>
      </c>
      <c r="AX140" s="411">
        <f t="shared" si="128"/>
        <v>0</v>
      </c>
      <c r="AY140" s="412">
        <f t="shared" si="129"/>
        <v>0</v>
      </c>
      <c r="AZ140" s="988"/>
      <c r="BA140" s="989"/>
      <c r="BB140" s="989"/>
      <c r="BC140" s="989"/>
      <c r="BD140" s="989"/>
      <c r="BE140" s="990"/>
      <c r="BF140" s="991"/>
      <c r="BG140" s="992"/>
      <c r="BH140" s="337"/>
      <c r="BI140" s="338"/>
      <c r="BJ140" s="839"/>
      <c r="BK140" s="318"/>
      <c r="BL140" s="318"/>
      <c r="BM140" s="318"/>
      <c r="BN140" s="318"/>
      <c r="BO140" s="318"/>
      <c r="BP140" s="318"/>
      <c r="BQ140" s="318"/>
      <c r="BR140" s="318"/>
      <c r="BS140" s="318"/>
      <c r="BT140" s="839"/>
      <c r="BU140" s="318"/>
      <c r="BV140" s="318"/>
      <c r="BW140" s="318"/>
      <c r="BX140" s="318"/>
      <c r="BY140" s="318"/>
      <c r="BZ140" s="318"/>
      <c r="CA140" s="318"/>
      <c r="CB140" s="318"/>
      <c r="CC140" s="318"/>
      <c r="CD140" s="839"/>
      <c r="CE140" s="318"/>
      <c r="CF140" s="318"/>
      <c r="CG140" s="318"/>
      <c r="CH140" s="318"/>
      <c r="CI140" s="318"/>
      <c r="CJ140" s="318"/>
      <c r="CK140" s="318"/>
      <c r="CL140" s="318"/>
      <c r="CM140" s="318"/>
      <c r="CN140" s="318"/>
      <c r="CO140" s="318"/>
      <c r="CP140" s="318"/>
      <c r="CQ140" s="318"/>
      <c r="CR140" s="318"/>
      <c r="CS140" s="839"/>
      <c r="CT140" s="318"/>
      <c r="CU140" s="318"/>
      <c r="CV140" s="318"/>
      <c r="CW140" s="318"/>
      <c r="CX140" s="318"/>
      <c r="CY140" s="318"/>
      <c r="CZ140" s="318"/>
      <c r="DA140" s="318"/>
      <c r="DB140" s="318"/>
      <c r="DC140" s="318"/>
      <c r="DD140" s="318"/>
      <c r="DE140" s="318"/>
      <c r="DF140" s="318"/>
      <c r="DG140" s="318"/>
      <c r="DH140" s="839"/>
      <c r="DI140" s="318"/>
      <c r="DJ140" s="318"/>
      <c r="DK140" s="318"/>
      <c r="DL140" s="318"/>
      <c r="DM140" s="318"/>
      <c r="DN140" s="318"/>
      <c r="DO140" s="318"/>
      <c r="DP140" s="318"/>
      <c r="DQ140" s="318"/>
      <c r="DR140" s="318"/>
      <c r="DS140" s="318"/>
      <c r="DT140" s="318"/>
      <c r="DU140" s="318"/>
      <c r="DV140" s="318"/>
      <c r="DW140" s="839"/>
      <c r="DX140" s="318"/>
      <c r="DY140" s="318"/>
      <c r="DZ140" s="318"/>
      <c r="EA140" s="318"/>
      <c r="EB140" s="318"/>
      <c r="EC140" s="318"/>
      <c r="ED140" s="318"/>
      <c r="EE140" s="318"/>
      <c r="EF140" s="318"/>
      <c r="EG140" s="318"/>
      <c r="EH140" s="318"/>
      <c r="EI140" s="318"/>
      <c r="EJ140" s="318"/>
      <c r="EK140" s="318"/>
      <c r="EL140" s="318"/>
      <c r="EM140" s="318">
        <f ca="1">'DARF e Declaração de IR'!$AJ$16</f>
        <v>0</v>
      </c>
      <c r="EN140" s="318"/>
      <c r="EO140" s="318"/>
      <c r="EP140" s="318"/>
      <c r="EQ140" s="318"/>
      <c r="ER140" s="318"/>
      <c r="ES140" s="318"/>
      <c r="ET140" s="318"/>
      <c r="EU140" s="318"/>
      <c r="EV140" s="318"/>
      <c r="EW140" s="318"/>
      <c r="EX140" s="318"/>
      <c r="EY140" s="318"/>
      <c r="EZ140" s="318"/>
    </row>
    <row r="141" spans="2:156" ht="10.5" customHeight="1" x14ac:dyDescent="0.2">
      <c r="B141" s="393"/>
      <c r="C141" s="1051"/>
      <c r="D141" s="1052"/>
      <c r="E141" s="414"/>
      <c r="F141" s="878" t="s">
        <v>120</v>
      </c>
      <c r="G141" s="878"/>
      <c r="H141" s="878"/>
      <c r="I141" s="879"/>
      <c r="J141" s="882">
        <f>S145</f>
        <v>0</v>
      </c>
      <c r="K141" s="882"/>
      <c r="L141" s="882">
        <f>AF145</f>
        <v>0</v>
      </c>
      <c r="M141" s="882"/>
      <c r="N141" s="456"/>
      <c r="O141" s="455">
        <v>44314</v>
      </c>
      <c r="P141" s="332"/>
      <c r="Q141" s="333"/>
      <c r="R141" s="334"/>
      <c r="S141" s="335"/>
      <c r="T141" s="408">
        <f t="shared" si="106"/>
        <v>0</v>
      </c>
      <c r="U141" s="409" t="str">
        <f t="shared" si="107"/>
        <v/>
      </c>
      <c r="V141" s="335"/>
      <c r="W141" s="410">
        <f t="shared" si="108"/>
        <v>0</v>
      </c>
      <c r="X141" s="410">
        <f t="shared" si="109"/>
        <v>0</v>
      </c>
      <c r="Y141" s="410">
        <f t="shared" si="110"/>
        <v>0</v>
      </c>
      <c r="Z141" s="410">
        <f t="shared" si="111"/>
        <v>0</v>
      </c>
      <c r="AA141" s="411">
        <f t="shared" si="112"/>
        <v>0</v>
      </c>
      <c r="AB141" s="412">
        <f t="shared" si="113"/>
        <v>0</v>
      </c>
      <c r="AC141" s="336"/>
      <c r="AD141" s="333"/>
      <c r="AE141" s="334"/>
      <c r="AF141" s="335"/>
      <c r="AG141" s="408">
        <f t="shared" si="114"/>
        <v>0</v>
      </c>
      <c r="AH141" s="409" t="str">
        <f t="shared" si="130"/>
        <v/>
      </c>
      <c r="AI141" s="335"/>
      <c r="AJ141" s="410">
        <f t="shared" si="116"/>
        <v>0</v>
      </c>
      <c r="AK141" s="410">
        <f t="shared" si="117"/>
        <v>0</v>
      </c>
      <c r="AL141" s="410">
        <f t="shared" si="118"/>
        <v>0</v>
      </c>
      <c r="AM141" s="410">
        <f t="shared" si="119"/>
        <v>0</v>
      </c>
      <c r="AN141" s="411">
        <f t="shared" si="120"/>
        <v>0</v>
      </c>
      <c r="AO141" s="412">
        <f t="shared" si="121"/>
        <v>0</v>
      </c>
      <c r="AP141" s="337"/>
      <c r="AQ141" s="410">
        <f t="shared" si="122"/>
        <v>0</v>
      </c>
      <c r="AR141" s="411">
        <f t="shared" si="123"/>
        <v>0</v>
      </c>
      <c r="AS141" s="413">
        <f t="shared" si="124"/>
        <v>0</v>
      </c>
      <c r="AT141" s="337"/>
      <c r="AU141" s="410">
        <f t="shared" si="125"/>
        <v>0</v>
      </c>
      <c r="AV141" s="411">
        <f t="shared" si="126"/>
        <v>0</v>
      </c>
      <c r="AW141" s="410">
        <f t="shared" si="127"/>
        <v>0</v>
      </c>
      <c r="AX141" s="411">
        <f t="shared" si="128"/>
        <v>0</v>
      </c>
      <c r="AY141" s="412">
        <f t="shared" si="129"/>
        <v>0</v>
      </c>
      <c r="AZ141" s="988"/>
      <c r="BA141" s="989"/>
      <c r="BB141" s="989"/>
      <c r="BC141" s="989"/>
      <c r="BD141" s="989"/>
      <c r="BE141" s="990"/>
      <c r="BF141" s="991"/>
      <c r="BG141" s="992"/>
      <c r="BH141" s="337"/>
      <c r="BI141" s="338"/>
      <c r="BJ141" s="839"/>
      <c r="BK141" s="318"/>
      <c r="BL141" s="318"/>
      <c r="BM141" s="318"/>
      <c r="BN141" s="318"/>
      <c r="BO141" s="318"/>
      <c r="BP141" s="318"/>
      <c r="BQ141" s="318"/>
      <c r="BR141" s="318"/>
      <c r="BS141" s="318"/>
      <c r="BT141" s="839"/>
      <c r="BU141" s="318"/>
      <c r="BV141" s="318"/>
      <c r="BW141" s="318"/>
      <c r="BX141" s="318"/>
      <c r="BY141" s="318"/>
      <c r="BZ141" s="318"/>
      <c r="CA141" s="318"/>
      <c r="CB141" s="318"/>
      <c r="CC141" s="318"/>
      <c r="CD141" s="839"/>
      <c r="CE141" s="318"/>
      <c r="CF141" s="318"/>
      <c r="CG141" s="318"/>
      <c r="CH141" s="318"/>
      <c r="CI141" s="318"/>
      <c r="CJ141" s="318"/>
      <c r="CK141" s="318"/>
      <c r="CL141" s="318"/>
      <c r="CM141" s="318"/>
      <c r="CN141" s="318"/>
      <c r="CO141" s="318"/>
      <c r="CP141" s="318"/>
      <c r="CQ141" s="318"/>
      <c r="CR141" s="318"/>
      <c r="CS141" s="839"/>
      <c r="CT141" s="318"/>
      <c r="CU141" s="318"/>
      <c r="CV141" s="318"/>
      <c r="CW141" s="318"/>
      <c r="CX141" s="318"/>
      <c r="CY141" s="318"/>
      <c r="CZ141" s="318"/>
      <c r="DA141" s="318"/>
      <c r="DB141" s="318"/>
      <c r="DC141" s="318"/>
      <c r="DD141" s="318"/>
      <c r="DE141" s="318"/>
      <c r="DF141" s="318"/>
      <c r="DG141" s="318"/>
      <c r="DH141" s="839"/>
      <c r="DI141" s="318"/>
      <c r="DJ141" s="318"/>
      <c r="DK141" s="318"/>
      <c r="DL141" s="318"/>
      <c r="DM141" s="318"/>
      <c r="DN141" s="318"/>
      <c r="DO141" s="318"/>
      <c r="DP141" s="318"/>
      <c r="DQ141" s="318"/>
      <c r="DR141" s="318"/>
      <c r="DS141" s="318"/>
      <c r="DT141" s="318"/>
      <c r="DU141" s="318"/>
      <c r="DV141" s="318"/>
      <c r="DW141" s="839"/>
      <c r="DX141" s="318"/>
      <c r="DY141" s="318"/>
      <c r="DZ141" s="318"/>
      <c r="EA141" s="318"/>
      <c r="EB141" s="318"/>
      <c r="EC141" s="318"/>
      <c r="ED141" s="318"/>
      <c r="EE141" s="318"/>
      <c r="EF141" s="318"/>
      <c r="EG141" s="318"/>
      <c r="EH141" s="318"/>
      <c r="EI141" s="318"/>
      <c r="EJ141" s="318"/>
      <c r="EK141" s="318"/>
      <c r="EL141" s="318"/>
      <c r="EM141" s="318">
        <f ca="1">'DARF e Declaração de IR'!$AJ$16</f>
        <v>0</v>
      </c>
      <c r="EN141" s="318"/>
      <c r="EO141" s="318"/>
      <c r="EP141" s="318"/>
      <c r="EQ141" s="318"/>
      <c r="ER141" s="318"/>
      <c r="ES141" s="318"/>
      <c r="ET141" s="318"/>
      <c r="EU141" s="318"/>
      <c r="EV141" s="318"/>
      <c r="EW141" s="318"/>
      <c r="EX141" s="318"/>
      <c r="EY141" s="318"/>
      <c r="EZ141" s="318"/>
    </row>
    <row r="142" spans="2:156" ht="10.5" customHeight="1" x14ac:dyDescent="0.2">
      <c r="B142" s="393"/>
      <c r="C142" s="1051"/>
      <c r="D142" s="1052"/>
      <c r="E142" s="414"/>
      <c r="F142" s="855" t="s">
        <v>121</v>
      </c>
      <c r="G142" s="855"/>
      <c r="H142" s="855"/>
      <c r="I142" s="856"/>
      <c r="J142" s="891">
        <f>U145</f>
        <v>0</v>
      </c>
      <c r="K142" s="891"/>
      <c r="L142" s="891">
        <f>AH145</f>
        <v>0</v>
      </c>
      <c r="M142" s="891"/>
      <c r="N142" s="456"/>
      <c r="O142" s="455">
        <v>44315</v>
      </c>
      <c r="P142" s="332"/>
      <c r="Q142" s="333"/>
      <c r="R142" s="334"/>
      <c r="S142" s="335"/>
      <c r="T142" s="408">
        <f t="shared" si="106"/>
        <v>0</v>
      </c>
      <c r="U142" s="409" t="str">
        <f t="shared" si="107"/>
        <v/>
      </c>
      <c r="V142" s="335"/>
      <c r="W142" s="410">
        <f t="shared" si="108"/>
        <v>0</v>
      </c>
      <c r="X142" s="410">
        <f t="shared" si="109"/>
        <v>0</v>
      </c>
      <c r="Y142" s="410">
        <f t="shared" si="110"/>
        <v>0</v>
      </c>
      <c r="Z142" s="410">
        <f t="shared" si="111"/>
        <v>0</v>
      </c>
      <c r="AA142" s="411">
        <f t="shared" si="112"/>
        <v>0</v>
      </c>
      <c r="AB142" s="412">
        <f t="shared" si="113"/>
        <v>0</v>
      </c>
      <c r="AC142" s="336"/>
      <c r="AD142" s="333"/>
      <c r="AE142" s="334"/>
      <c r="AF142" s="335"/>
      <c r="AG142" s="408">
        <f t="shared" si="114"/>
        <v>0</v>
      </c>
      <c r="AH142" s="409" t="str">
        <f t="shared" si="130"/>
        <v/>
      </c>
      <c r="AI142" s="335"/>
      <c r="AJ142" s="410">
        <f t="shared" si="116"/>
        <v>0</v>
      </c>
      <c r="AK142" s="410">
        <f t="shared" si="117"/>
        <v>0</v>
      </c>
      <c r="AL142" s="410">
        <f t="shared" si="118"/>
        <v>0</v>
      </c>
      <c r="AM142" s="410">
        <f t="shared" si="119"/>
        <v>0</v>
      </c>
      <c r="AN142" s="411">
        <f t="shared" si="120"/>
        <v>0</v>
      </c>
      <c r="AO142" s="412">
        <f t="shared" si="121"/>
        <v>0</v>
      </c>
      <c r="AP142" s="337"/>
      <c r="AQ142" s="410">
        <f t="shared" si="122"/>
        <v>0</v>
      </c>
      <c r="AR142" s="411">
        <f t="shared" si="123"/>
        <v>0</v>
      </c>
      <c r="AS142" s="413">
        <f t="shared" si="124"/>
        <v>0</v>
      </c>
      <c r="AT142" s="337"/>
      <c r="AU142" s="410">
        <f t="shared" si="125"/>
        <v>0</v>
      </c>
      <c r="AV142" s="411">
        <f t="shared" si="126"/>
        <v>0</v>
      </c>
      <c r="AW142" s="410">
        <f t="shared" si="127"/>
        <v>0</v>
      </c>
      <c r="AX142" s="411">
        <f t="shared" si="128"/>
        <v>0</v>
      </c>
      <c r="AY142" s="412">
        <f t="shared" si="129"/>
        <v>0</v>
      </c>
      <c r="AZ142" s="988"/>
      <c r="BA142" s="989"/>
      <c r="BB142" s="989"/>
      <c r="BC142" s="989"/>
      <c r="BD142" s="989"/>
      <c r="BE142" s="990"/>
      <c r="BF142" s="991"/>
      <c r="BG142" s="992"/>
      <c r="BH142" s="337"/>
      <c r="BI142" s="338"/>
      <c r="BJ142" s="839"/>
      <c r="BK142" s="318"/>
      <c r="BL142" s="318"/>
      <c r="BM142" s="318"/>
      <c r="BN142" s="318"/>
      <c r="BO142" s="318"/>
      <c r="BP142" s="318"/>
      <c r="BQ142" s="318"/>
      <c r="BR142" s="318"/>
      <c r="BS142" s="318"/>
      <c r="BT142" s="839"/>
      <c r="BU142" s="318"/>
      <c r="BV142" s="318"/>
      <c r="BW142" s="318"/>
      <c r="BX142" s="318"/>
      <c r="BY142" s="318"/>
      <c r="BZ142" s="318"/>
      <c r="CA142" s="318"/>
      <c r="CB142" s="318"/>
      <c r="CC142" s="318"/>
      <c r="CD142" s="839"/>
      <c r="CE142" s="318"/>
      <c r="CF142" s="318"/>
      <c r="CG142" s="318"/>
      <c r="CH142" s="318"/>
      <c r="CI142" s="318"/>
      <c r="CJ142" s="318"/>
      <c r="CK142" s="318"/>
      <c r="CL142" s="318"/>
      <c r="CM142" s="318"/>
      <c r="CN142" s="318"/>
      <c r="CO142" s="318"/>
      <c r="CP142" s="318"/>
      <c r="CQ142" s="318"/>
      <c r="CR142" s="318"/>
      <c r="CS142" s="839"/>
      <c r="CT142" s="318"/>
      <c r="CU142" s="318"/>
      <c r="CV142" s="318"/>
      <c r="CW142" s="318"/>
      <c r="CX142" s="318"/>
      <c r="CY142" s="318"/>
      <c r="CZ142" s="318"/>
      <c r="DA142" s="318"/>
      <c r="DB142" s="318"/>
      <c r="DC142" s="318"/>
      <c r="DD142" s="318"/>
      <c r="DE142" s="318"/>
      <c r="DF142" s="318"/>
      <c r="DG142" s="318"/>
      <c r="DH142" s="839"/>
      <c r="DI142" s="318"/>
      <c r="DJ142" s="318"/>
      <c r="DK142" s="318"/>
      <c r="DL142" s="318"/>
      <c r="DM142" s="318"/>
      <c r="DN142" s="318"/>
      <c r="DO142" s="318"/>
      <c r="DP142" s="318"/>
      <c r="DQ142" s="318"/>
      <c r="DR142" s="318"/>
      <c r="DS142" s="318"/>
      <c r="DT142" s="318"/>
      <c r="DU142" s="318"/>
      <c r="DV142" s="318"/>
      <c r="DW142" s="839"/>
      <c r="DX142" s="318"/>
      <c r="DY142" s="318"/>
      <c r="DZ142" s="318"/>
      <c r="EA142" s="318"/>
      <c r="EB142" s="318"/>
      <c r="EC142" s="318"/>
      <c r="ED142" s="318"/>
      <c r="EE142" s="318"/>
      <c r="EF142" s="318"/>
      <c r="EG142" s="318"/>
      <c r="EH142" s="318"/>
      <c r="EI142" s="318"/>
      <c r="EJ142" s="318"/>
      <c r="EK142" s="318"/>
      <c r="EL142" s="318"/>
      <c r="EM142" s="318">
        <f ca="1">'DARF e Declaração de IR'!$AJ$16</f>
        <v>0</v>
      </c>
      <c r="EN142" s="318"/>
      <c r="EO142" s="318"/>
      <c r="EP142" s="318"/>
      <c r="EQ142" s="318"/>
      <c r="ER142" s="318"/>
      <c r="ES142" s="318"/>
      <c r="ET142" s="318"/>
      <c r="EU142" s="318"/>
      <c r="EV142" s="318"/>
      <c r="EW142" s="318"/>
      <c r="EX142" s="318"/>
      <c r="EY142" s="318"/>
      <c r="EZ142" s="318"/>
    </row>
    <row r="143" spans="2:156" ht="10.5" customHeight="1" thickBot="1" x14ac:dyDescent="0.25">
      <c r="B143" s="393"/>
      <c r="C143" s="1051"/>
      <c r="D143" s="1052"/>
      <c r="E143" s="414"/>
      <c r="F143" s="895" t="s">
        <v>91</v>
      </c>
      <c r="G143" s="895"/>
      <c r="H143" s="895"/>
      <c r="I143" s="896"/>
      <c r="J143" s="892">
        <f>AA145</f>
        <v>0</v>
      </c>
      <c r="K143" s="892"/>
      <c r="L143" s="892">
        <f>AN145</f>
        <v>0</v>
      </c>
      <c r="M143" s="892"/>
      <c r="N143" s="456"/>
      <c r="O143" s="455">
        <v>44316</v>
      </c>
      <c r="P143" s="332"/>
      <c r="Q143" s="333"/>
      <c r="R143" s="334"/>
      <c r="S143" s="335"/>
      <c r="T143" s="408">
        <f t="shared" si="106"/>
        <v>0</v>
      </c>
      <c r="U143" s="409" t="str">
        <f t="shared" si="107"/>
        <v/>
      </c>
      <c r="V143" s="335"/>
      <c r="W143" s="410">
        <f t="shared" si="108"/>
        <v>0</v>
      </c>
      <c r="X143" s="410">
        <f t="shared" si="109"/>
        <v>0</v>
      </c>
      <c r="Y143" s="410">
        <f t="shared" si="110"/>
        <v>0</v>
      </c>
      <c r="Z143" s="410">
        <f t="shared" si="111"/>
        <v>0</v>
      </c>
      <c r="AA143" s="411">
        <f t="shared" si="112"/>
        <v>0</v>
      </c>
      <c r="AB143" s="412">
        <f t="shared" si="113"/>
        <v>0</v>
      </c>
      <c r="AC143" s="336"/>
      <c r="AD143" s="333"/>
      <c r="AE143" s="334"/>
      <c r="AF143" s="335"/>
      <c r="AG143" s="408">
        <f t="shared" si="114"/>
        <v>0</v>
      </c>
      <c r="AH143" s="409" t="str">
        <f t="shared" si="130"/>
        <v/>
      </c>
      <c r="AI143" s="335"/>
      <c r="AJ143" s="410">
        <f t="shared" si="116"/>
        <v>0</v>
      </c>
      <c r="AK143" s="410">
        <f t="shared" si="117"/>
        <v>0</v>
      </c>
      <c r="AL143" s="410">
        <f t="shared" si="118"/>
        <v>0</v>
      </c>
      <c r="AM143" s="410">
        <f t="shared" si="119"/>
        <v>0</v>
      </c>
      <c r="AN143" s="411">
        <f t="shared" si="120"/>
        <v>0</v>
      </c>
      <c r="AO143" s="412">
        <f t="shared" si="121"/>
        <v>0</v>
      </c>
      <c r="AP143" s="337"/>
      <c r="AQ143" s="410">
        <f t="shared" si="122"/>
        <v>0</v>
      </c>
      <c r="AR143" s="411">
        <f t="shared" si="123"/>
        <v>0</v>
      </c>
      <c r="AS143" s="413">
        <f t="shared" si="124"/>
        <v>0</v>
      </c>
      <c r="AT143" s="337"/>
      <c r="AU143" s="410">
        <f t="shared" si="125"/>
        <v>0</v>
      </c>
      <c r="AV143" s="411">
        <f t="shared" si="126"/>
        <v>0</v>
      </c>
      <c r="AW143" s="410">
        <f t="shared" si="127"/>
        <v>0</v>
      </c>
      <c r="AX143" s="411">
        <f t="shared" si="128"/>
        <v>0</v>
      </c>
      <c r="AY143" s="412">
        <f t="shared" si="129"/>
        <v>0</v>
      </c>
      <c r="AZ143" s="988"/>
      <c r="BA143" s="989"/>
      <c r="BB143" s="989"/>
      <c r="BC143" s="989"/>
      <c r="BD143" s="989"/>
      <c r="BE143" s="990"/>
      <c r="BF143" s="991"/>
      <c r="BG143" s="992"/>
      <c r="BH143" s="337"/>
      <c r="BI143" s="338"/>
      <c r="BJ143" s="839"/>
      <c r="BK143" s="318"/>
      <c r="BL143" s="318"/>
      <c r="BM143" s="318"/>
      <c r="BN143" s="318"/>
      <c r="BO143" s="318"/>
      <c r="BP143" s="318"/>
      <c r="BQ143" s="318"/>
      <c r="BR143" s="318"/>
      <c r="BS143" s="318"/>
      <c r="BT143" s="839"/>
      <c r="BU143" s="318"/>
      <c r="BV143" s="318"/>
      <c r="BW143" s="318"/>
      <c r="BX143" s="318"/>
      <c r="BY143" s="318"/>
      <c r="BZ143" s="318"/>
      <c r="CA143" s="318"/>
      <c r="CB143" s="318"/>
      <c r="CC143" s="318"/>
      <c r="CD143" s="839"/>
      <c r="CE143" s="318"/>
      <c r="CF143" s="318"/>
      <c r="CG143" s="318"/>
      <c r="CH143" s="318"/>
      <c r="CI143" s="318"/>
      <c r="CJ143" s="318"/>
      <c r="CK143" s="318"/>
      <c r="CL143" s="318"/>
      <c r="CM143" s="318"/>
      <c r="CN143" s="318"/>
      <c r="CO143" s="318"/>
      <c r="CP143" s="318"/>
      <c r="CQ143" s="318"/>
      <c r="CR143" s="318"/>
      <c r="CS143" s="839"/>
      <c r="CT143" s="318"/>
      <c r="CU143" s="318"/>
      <c r="CV143" s="318"/>
      <c r="CW143" s="318"/>
      <c r="CX143" s="318"/>
      <c r="CY143" s="318"/>
      <c r="CZ143" s="318"/>
      <c r="DA143" s="318"/>
      <c r="DB143" s="318"/>
      <c r="DC143" s="318"/>
      <c r="DD143" s="318"/>
      <c r="DE143" s="318"/>
      <c r="DF143" s="318"/>
      <c r="DG143" s="318"/>
      <c r="DH143" s="839"/>
      <c r="DI143" s="318"/>
      <c r="DJ143" s="318"/>
      <c r="DK143" s="318"/>
      <c r="DL143" s="318"/>
      <c r="DM143" s="318"/>
      <c r="DN143" s="318"/>
      <c r="DO143" s="318"/>
      <c r="DP143" s="318"/>
      <c r="DQ143" s="318"/>
      <c r="DR143" s="318"/>
      <c r="DS143" s="318"/>
      <c r="DT143" s="318"/>
      <c r="DU143" s="318"/>
      <c r="DV143" s="318"/>
      <c r="DW143" s="839"/>
      <c r="DX143" s="318"/>
      <c r="DY143" s="318"/>
      <c r="DZ143" s="318"/>
      <c r="EA143" s="318"/>
      <c r="EB143" s="318"/>
      <c r="EC143" s="318"/>
      <c r="ED143" s="318"/>
      <c r="EE143" s="318"/>
      <c r="EF143" s="318"/>
      <c r="EG143" s="318"/>
      <c r="EH143" s="318"/>
      <c r="EI143" s="318"/>
      <c r="EJ143" s="318"/>
      <c r="EK143" s="318"/>
      <c r="EL143" s="318"/>
      <c r="EM143" s="318">
        <f ca="1">'DARF e Declaração de IR'!$AJ$16</f>
        <v>0</v>
      </c>
      <c r="EN143" s="318"/>
      <c r="EO143" s="318"/>
      <c r="EP143" s="318"/>
      <c r="EQ143" s="318"/>
      <c r="ER143" s="318"/>
      <c r="ES143" s="318"/>
      <c r="ET143" s="318"/>
      <c r="EU143" s="318"/>
      <c r="EV143" s="318"/>
      <c r="EW143" s="318"/>
      <c r="EX143" s="318"/>
      <c r="EY143" s="318"/>
      <c r="EZ143" s="318"/>
    </row>
    <row r="144" spans="2:156" ht="10.5" customHeight="1" x14ac:dyDescent="0.25">
      <c r="B144" s="393"/>
      <c r="C144" s="1051"/>
      <c r="D144" s="1052"/>
      <c r="E144" s="414"/>
      <c r="F144" s="500" t="s">
        <v>121</v>
      </c>
      <c r="G144" s="501"/>
      <c r="H144" s="501"/>
      <c r="I144" s="502"/>
      <c r="J144" s="893"/>
      <c r="K144" s="893"/>
      <c r="L144" s="932"/>
      <c r="M144" s="932"/>
      <c r="N144" s="456"/>
      <c r="O144" s="455"/>
      <c r="P144" s="332"/>
      <c r="Q144" s="333"/>
      <c r="R144" s="334"/>
      <c r="S144" s="335"/>
      <c r="T144" s="408">
        <f t="shared" si="106"/>
        <v>0</v>
      </c>
      <c r="U144" s="409" t="str">
        <f t="shared" si="107"/>
        <v/>
      </c>
      <c r="V144" s="335"/>
      <c r="W144" s="410">
        <f t="shared" si="108"/>
        <v>0</v>
      </c>
      <c r="X144" s="410">
        <f t="shared" si="109"/>
        <v>0</v>
      </c>
      <c r="Y144" s="410">
        <f t="shared" si="110"/>
        <v>0</v>
      </c>
      <c r="Z144" s="410">
        <f t="shared" si="111"/>
        <v>0</v>
      </c>
      <c r="AA144" s="411">
        <f t="shared" si="112"/>
        <v>0</v>
      </c>
      <c r="AB144" s="412">
        <f t="shared" si="113"/>
        <v>0</v>
      </c>
      <c r="AC144" s="336"/>
      <c r="AD144" s="333"/>
      <c r="AE144" s="334"/>
      <c r="AF144" s="335"/>
      <c r="AG144" s="408">
        <f t="shared" si="114"/>
        <v>0</v>
      </c>
      <c r="AH144" s="409" t="str">
        <f t="shared" si="130"/>
        <v/>
      </c>
      <c r="AI144" s="335"/>
      <c r="AJ144" s="410">
        <f t="shared" si="116"/>
        <v>0</v>
      </c>
      <c r="AK144" s="410">
        <f t="shared" si="117"/>
        <v>0</v>
      </c>
      <c r="AL144" s="410">
        <f t="shared" si="118"/>
        <v>0</v>
      </c>
      <c r="AM144" s="410">
        <f t="shared" si="119"/>
        <v>0</v>
      </c>
      <c r="AN144" s="411">
        <f t="shared" si="120"/>
        <v>0</v>
      </c>
      <c r="AO144" s="412">
        <f t="shared" si="121"/>
        <v>0</v>
      </c>
      <c r="AP144" s="337"/>
      <c r="AQ144" s="410">
        <f t="shared" si="122"/>
        <v>0</v>
      </c>
      <c r="AR144" s="411">
        <f t="shared" si="123"/>
        <v>0</v>
      </c>
      <c r="AS144" s="413">
        <f t="shared" si="124"/>
        <v>0</v>
      </c>
      <c r="AT144" s="337"/>
      <c r="AU144" s="410">
        <f t="shared" si="125"/>
        <v>0</v>
      </c>
      <c r="AV144" s="411">
        <f t="shared" si="126"/>
        <v>0</v>
      </c>
      <c r="AW144" s="410">
        <f t="shared" si="127"/>
        <v>0</v>
      </c>
      <c r="AX144" s="411">
        <f t="shared" si="128"/>
        <v>0</v>
      </c>
      <c r="AY144" s="412">
        <f t="shared" si="129"/>
        <v>0</v>
      </c>
      <c r="AZ144" s="988"/>
      <c r="BA144" s="989"/>
      <c r="BB144" s="989"/>
      <c r="BC144" s="989"/>
      <c r="BD144" s="989"/>
      <c r="BE144" s="990"/>
      <c r="BF144" s="991"/>
      <c r="BG144" s="992"/>
      <c r="BH144" s="337"/>
      <c r="BI144" s="338"/>
      <c r="BJ144" s="839"/>
      <c r="BK144" s="318"/>
      <c r="BL144" s="318"/>
      <c r="BM144" s="318"/>
      <c r="BN144" s="318"/>
      <c r="BO144" s="318"/>
      <c r="BP144" s="318"/>
      <c r="BQ144" s="318"/>
      <c r="BR144" s="318"/>
      <c r="BS144" s="318"/>
      <c r="BT144" s="839"/>
      <c r="BU144" s="318"/>
      <c r="BV144" s="318"/>
      <c r="BW144" s="318"/>
      <c r="BX144" s="318"/>
      <c r="BY144" s="318"/>
      <c r="BZ144" s="318"/>
      <c r="CA144" s="318"/>
      <c r="CB144" s="318"/>
      <c r="CC144" s="318"/>
      <c r="CD144" s="839"/>
      <c r="CE144" s="318"/>
      <c r="CF144" s="318"/>
      <c r="CG144" s="318"/>
      <c r="CH144" s="318"/>
      <c r="CI144" s="318"/>
      <c r="CJ144" s="318"/>
      <c r="CK144" s="318"/>
      <c r="CL144" s="318"/>
      <c r="CM144" s="318"/>
      <c r="CN144" s="318"/>
      <c r="CO144" s="318"/>
      <c r="CP144" s="318"/>
      <c r="CQ144" s="318"/>
      <c r="CR144" s="318"/>
      <c r="CS144" s="839"/>
      <c r="CT144" s="318"/>
      <c r="CU144" s="318"/>
      <c r="CV144" s="318"/>
      <c r="CW144" s="318"/>
      <c r="CX144" s="318"/>
      <c r="CY144" s="318"/>
      <c r="CZ144" s="318"/>
      <c r="DA144" s="318"/>
      <c r="DB144" s="318"/>
      <c r="DC144" s="318"/>
      <c r="DD144" s="318"/>
      <c r="DE144" s="318"/>
      <c r="DF144" s="318"/>
      <c r="DG144" s="318"/>
      <c r="DH144" s="839"/>
      <c r="DI144" s="318"/>
      <c r="DJ144" s="318"/>
      <c r="DK144" s="318"/>
      <c r="DL144" s="318"/>
      <c r="DM144" s="318"/>
      <c r="DN144" s="318"/>
      <c r="DO144" s="318"/>
      <c r="DP144" s="318"/>
      <c r="DQ144" s="318"/>
      <c r="DR144" s="318"/>
      <c r="DS144" s="318"/>
      <c r="DT144" s="318"/>
      <c r="DU144" s="318"/>
      <c r="DV144" s="318"/>
      <c r="DW144" s="839"/>
      <c r="DX144" s="318"/>
      <c r="DY144" s="318"/>
      <c r="DZ144" s="318"/>
      <c r="EA144" s="318"/>
      <c r="EB144" s="318"/>
      <c r="EC144" s="318"/>
      <c r="ED144" s="318"/>
      <c r="EE144" s="318"/>
      <c r="EF144" s="318"/>
      <c r="EG144" s="318"/>
      <c r="EH144" s="318"/>
      <c r="EI144" s="318"/>
      <c r="EJ144" s="318"/>
      <c r="EK144" s="318"/>
      <c r="EL144" s="318"/>
      <c r="EM144" s="318">
        <f ca="1">'DARF e Declaração de IR'!$AJ$16</f>
        <v>0</v>
      </c>
      <c r="EN144" s="318"/>
      <c r="EO144" s="318"/>
      <c r="EP144" s="318"/>
      <c r="EQ144" s="318"/>
      <c r="ER144" s="318"/>
      <c r="ES144" s="318"/>
      <c r="ET144" s="318"/>
      <c r="EU144" s="318"/>
      <c r="EV144" s="318"/>
      <c r="EW144" s="318"/>
      <c r="EX144" s="318"/>
      <c r="EY144" s="318"/>
      <c r="EZ144" s="318"/>
    </row>
    <row r="145" spans="2:156" ht="10.5" customHeight="1" x14ac:dyDescent="0.2">
      <c r="B145" s="393"/>
      <c r="C145" s="1051"/>
      <c r="D145" s="1052"/>
      <c r="E145" s="422"/>
      <c r="F145" s="503" t="s">
        <v>91</v>
      </c>
      <c r="G145" s="478"/>
      <c r="H145" s="478"/>
      <c r="J145" s="894"/>
      <c r="K145" s="894"/>
      <c r="L145" s="888"/>
      <c r="M145" s="888"/>
      <c r="N145" s="467"/>
      <c r="O145" s="424" t="s">
        <v>122</v>
      </c>
      <c r="P145" s="480">
        <f t="shared" ref="P145:T145" si="131">SUM(P114:P144)</f>
        <v>0</v>
      </c>
      <c r="Q145" s="481">
        <f t="shared" si="131"/>
        <v>0</v>
      </c>
      <c r="R145" s="482">
        <f t="shared" si="131"/>
        <v>0</v>
      </c>
      <c r="S145" s="483">
        <f t="shared" si="131"/>
        <v>0</v>
      </c>
      <c r="T145" s="483">
        <f t="shared" si="131"/>
        <v>0</v>
      </c>
      <c r="U145" s="484">
        <f>IFERROR(SUM(U114:U144)/COUNT(U114:U144),0)</f>
        <v>0</v>
      </c>
      <c r="V145" s="485">
        <f t="shared" ref="V145:AA145" si="132">SUM(V114:V144)</f>
        <v>0</v>
      </c>
      <c r="W145" s="486">
        <f t="shared" si="132"/>
        <v>0</v>
      </c>
      <c r="X145" s="486">
        <f t="shared" si="132"/>
        <v>0</v>
      </c>
      <c r="Y145" s="486">
        <f t="shared" si="132"/>
        <v>0</v>
      </c>
      <c r="Z145" s="486">
        <f t="shared" si="132"/>
        <v>0</v>
      </c>
      <c r="AA145" s="485">
        <f t="shared" si="132"/>
        <v>0</v>
      </c>
      <c r="AB145" s="487">
        <f t="shared" ref="AB145" si="133">SUM(AB114:AB144)</f>
        <v>0</v>
      </c>
      <c r="AC145" s="488">
        <f t="shared" ref="AC145:AF145" si="134">SUM(AC114:AC144)</f>
        <v>0</v>
      </c>
      <c r="AD145" s="481">
        <f t="shared" si="134"/>
        <v>0</v>
      </c>
      <c r="AE145" s="482">
        <f t="shared" si="134"/>
        <v>0</v>
      </c>
      <c r="AF145" s="483">
        <f t="shared" si="134"/>
        <v>0</v>
      </c>
      <c r="AG145" s="483">
        <f t="shared" ref="AG145" si="135">SUM(AG114:AG144)</f>
        <v>0</v>
      </c>
      <c r="AH145" s="484">
        <f>IFERROR(SUM(AH114:AH144)/COUNT(AH114:AH144),0)</f>
        <v>0</v>
      </c>
      <c r="AI145" s="485">
        <f t="shared" ref="AI145" si="136">SUM(AI114:AI144)</f>
        <v>0</v>
      </c>
      <c r="AJ145" s="486">
        <f t="shared" ref="AJ145:AN145" si="137">SUM(AJ114:AJ144)</f>
        <v>0</v>
      </c>
      <c r="AK145" s="486">
        <f t="shared" si="137"/>
        <v>0</v>
      </c>
      <c r="AL145" s="486">
        <f t="shared" si="137"/>
        <v>0</v>
      </c>
      <c r="AM145" s="486">
        <f t="shared" si="137"/>
        <v>0</v>
      </c>
      <c r="AN145" s="485">
        <f t="shared" si="137"/>
        <v>0</v>
      </c>
      <c r="AO145" s="487">
        <f t="shared" ref="AO145" si="138">SUM(AO114:AO144)</f>
        <v>0</v>
      </c>
      <c r="AP145" s="489">
        <f t="shared" ref="AP145:AW145" si="139">SUM(AP114:AP144)</f>
        <v>0</v>
      </c>
      <c r="AQ145" s="486">
        <f t="shared" si="139"/>
        <v>0</v>
      </c>
      <c r="AR145" s="485">
        <f t="shared" si="139"/>
        <v>0</v>
      </c>
      <c r="AS145" s="490">
        <f t="shared" si="139"/>
        <v>0</v>
      </c>
      <c r="AT145" s="489">
        <f t="shared" si="139"/>
        <v>0</v>
      </c>
      <c r="AU145" s="486">
        <f t="shared" si="139"/>
        <v>0</v>
      </c>
      <c r="AV145" s="485">
        <f t="shared" si="139"/>
        <v>0</v>
      </c>
      <c r="AW145" s="486">
        <f t="shared" si="139"/>
        <v>0</v>
      </c>
      <c r="AX145" s="485">
        <f>ROUNDUP(SUM(AX114:AX144),2)</f>
        <v>0</v>
      </c>
      <c r="AY145" s="487">
        <f>AY144</f>
        <v>0</v>
      </c>
      <c r="AZ145" s="996" t="s">
        <v>122</v>
      </c>
      <c r="BA145" s="997"/>
      <c r="BB145" s="997"/>
      <c r="BC145" s="997"/>
      <c r="BD145" s="997"/>
      <c r="BE145" s="993">
        <f>SUM(BE114:BE144)</f>
        <v>0</v>
      </c>
      <c r="BF145" s="994"/>
      <c r="BG145" s="995"/>
      <c r="BH145" s="489">
        <f t="shared" ref="BH145:BI145" si="140">SUM(BH114:BH144)</f>
        <v>0</v>
      </c>
      <c r="BI145" s="491">
        <f t="shared" si="140"/>
        <v>0</v>
      </c>
      <c r="BJ145" s="839"/>
      <c r="BK145" s="318"/>
      <c r="BL145" s="318"/>
      <c r="BM145" s="318"/>
      <c r="BN145" s="318"/>
      <c r="BO145" s="318"/>
      <c r="BP145" s="318"/>
      <c r="BQ145" s="318"/>
      <c r="BR145" s="318"/>
      <c r="BS145" s="318"/>
      <c r="BT145" s="839"/>
      <c r="BU145" s="318"/>
      <c r="BV145" s="318"/>
      <c r="BW145" s="318"/>
      <c r="BX145" s="318"/>
      <c r="BY145" s="318"/>
      <c r="BZ145" s="318"/>
      <c r="CA145" s="318"/>
      <c r="CB145" s="318"/>
      <c r="CC145" s="318"/>
      <c r="CD145" s="839"/>
      <c r="CE145" s="318"/>
      <c r="CF145" s="318"/>
      <c r="CG145" s="318"/>
      <c r="CH145" s="318"/>
      <c r="CI145" s="318"/>
      <c r="CJ145" s="318"/>
      <c r="CK145" s="318"/>
      <c r="CL145" s="318"/>
      <c r="CM145" s="318"/>
      <c r="CN145" s="318"/>
      <c r="CO145" s="318"/>
      <c r="CP145" s="318"/>
      <c r="CQ145" s="318"/>
      <c r="CR145" s="318"/>
      <c r="CS145" s="839"/>
      <c r="CT145" s="318"/>
      <c r="CU145" s="318"/>
      <c r="CV145" s="318"/>
      <c r="CW145" s="318"/>
      <c r="CX145" s="318"/>
      <c r="CY145" s="318"/>
      <c r="CZ145" s="318"/>
      <c r="DA145" s="318"/>
      <c r="DB145" s="318"/>
      <c r="DC145" s="318"/>
      <c r="DD145" s="318"/>
      <c r="DE145" s="318"/>
      <c r="DF145" s="318"/>
      <c r="DG145" s="318"/>
      <c r="DH145" s="839"/>
      <c r="DI145" s="318"/>
      <c r="DJ145" s="318"/>
      <c r="DK145" s="318"/>
      <c r="DL145" s="318"/>
      <c r="DM145" s="318"/>
      <c r="DN145" s="318"/>
      <c r="DO145" s="318"/>
      <c r="DP145" s="318"/>
      <c r="DQ145" s="318"/>
      <c r="DR145" s="318"/>
      <c r="DS145" s="318"/>
      <c r="DT145" s="318"/>
      <c r="DU145" s="318"/>
      <c r="DV145" s="318"/>
      <c r="DW145" s="839"/>
      <c r="DX145" s="318"/>
      <c r="DY145" s="318"/>
      <c r="DZ145" s="318"/>
      <c r="EA145" s="318"/>
      <c r="EB145" s="318"/>
      <c r="EC145" s="318"/>
      <c r="ED145" s="318"/>
      <c r="EE145" s="318"/>
      <c r="EF145" s="318"/>
      <c r="EG145" s="318"/>
      <c r="EH145" s="318"/>
      <c r="EI145" s="318"/>
      <c r="EJ145" s="318"/>
      <c r="EK145" s="318"/>
      <c r="EL145" s="318"/>
      <c r="EM145" s="318"/>
      <c r="EN145" s="318"/>
      <c r="EO145" s="318"/>
      <c r="EP145" s="318"/>
      <c r="EQ145" s="318"/>
      <c r="ER145" s="318"/>
      <c r="ES145" s="318"/>
      <c r="ET145" s="318"/>
      <c r="EU145" s="318"/>
      <c r="EV145" s="318"/>
      <c r="EW145" s="318"/>
      <c r="EX145" s="318"/>
      <c r="EY145" s="318"/>
      <c r="EZ145" s="318"/>
    </row>
    <row r="146" spans="2:156" ht="10.5" customHeight="1" x14ac:dyDescent="0.2">
      <c r="B146" s="437"/>
      <c r="C146" s="438"/>
      <c r="D146" s="438"/>
      <c r="E146" s="439"/>
      <c r="F146" s="439"/>
      <c r="G146" s="439"/>
      <c r="H146" s="439"/>
      <c r="I146" s="439"/>
      <c r="J146" s="439"/>
      <c r="K146" s="439"/>
      <c r="L146" s="439"/>
      <c r="M146" s="439"/>
      <c r="N146" s="439"/>
      <c r="O146" s="440"/>
      <c r="P146" s="440"/>
      <c r="Q146" s="441"/>
      <c r="R146" s="442"/>
      <c r="S146" s="440"/>
      <c r="T146" s="440"/>
      <c r="U146" s="443"/>
      <c r="V146" s="444"/>
      <c r="W146" s="445"/>
      <c r="X146" s="446"/>
      <c r="Y146" s="446"/>
      <c r="Z146" s="446"/>
      <c r="AA146" s="447"/>
      <c r="AB146" s="448"/>
      <c r="AC146" s="440"/>
      <c r="AD146" s="441"/>
      <c r="AE146" s="442"/>
      <c r="AF146" s="440"/>
      <c r="AG146" s="440"/>
      <c r="AH146" s="443"/>
      <c r="AI146" s="444"/>
      <c r="AJ146" s="445"/>
      <c r="AK146" s="446"/>
      <c r="AL146" s="446"/>
      <c r="AM146" s="446"/>
      <c r="AN146" s="447"/>
      <c r="AO146" s="448"/>
      <c r="AP146" s="446"/>
      <c r="AQ146" s="446"/>
      <c r="AR146" s="447"/>
      <c r="AS146" s="449"/>
      <c r="AT146" s="446"/>
      <c r="AU146" s="446"/>
      <c r="AV146" s="450"/>
      <c r="AW146" s="446"/>
      <c r="AX146" s="447"/>
      <c r="AY146" s="448"/>
      <c r="AZ146" s="451"/>
      <c r="BA146" s="451"/>
      <c r="BB146" s="451"/>
      <c r="BC146" s="451"/>
      <c r="BD146" s="451"/>
      <c r="BE146" s="451"/>
      <c r="BF146" s="451"/>
      <c r="BG146" s="452"/>
      <c r="BH146" s="453"/>
      <c r="BI146" s="454"/>
      <c r="BJ146" s="318"/>
      <c r="BK146" s="318"/>
      <c r="BL146" s="318"/>
      <c r="BM146" s="318"/>
      <c r="BN146" s="318"/>
      <c r="BO146" s="318"/>
      <c r="BP146" s="318"/>
      <c r="BQ146" s="318"/>
      <c r="BR146" s="318"/>
      <c r="BS146" s="318"/>
      <c r="BT146" s="318"/>
      <c r="BU146" s="318"/>
      <c r="BV146" s="318"/>
      <c r="BW146" s="318"/>
      <c r="BX146" s="318"/>
      <c r="BY146" s="318"/>
      <c r="BZ146" s="318"/>
      <c r="CA146" s="318"/>
      <c r="CB146" s="318"/>
      <c r="CC146" s="318"/>
      <c r="CD146" s="318"/>
      <c r="CE146" s="318"/>
      <c r="CF146" s="318"/>
      <c r="CG146" s="318"/>
      <c r="CH146" s="318"/>
      <c r="CI146" s="318"/>
      <c r="CJ146" s="318"/>
      <c r="CK146" s="318"/>
      <c r="CL146" s="318"/>
      <c r="CM146" s="318"/>
      <c r="CN146" s="318"/>
      <c r="CO146" s="318"/>
      <c r="CP146" s="318"/>
      <c r="CQ146" s="318"/>
      <c r="CR146" s="318"/>
      <c r="CS146" s="318"/>
      <c r="CT146" s="318"/>
      <c r="CU146" s="318"/>
      <c r="CV146" s="318"/>
      <c r="CW146" s="318"/>
      <c r="CX146" s="318"/>
      <c r="CY146" s="318"/>
      <c r="CZ146" s="318"/>
      <c r="DA146" s="318"/>
      <c r="DB146" s="318"/>
      <c r="DC146" s="318"/>
      <c r="DD146" s="318"/>
      <c r="DE146" s="318"/>
      <c r="DF146" s="318"/>
      <c r="DG146" s="318"/>
      <c r="DH146" s="318"/>
      <c r="DI146" s="318"/>
      <c r="DJ146" s="318"/>
      <c r="DK146" s="318"/>
      <c r="DL146" s="318"/>
      <c r="DM146" s="318"/>
      <c r="DN146" s="318"/>
      <c r="DO146" s="318"/>
      <c r="DP146" s="318"/>
      <c r="DQ146" s="318"/>
      <c r="DR146" s="318"/>
      <c r="DS146" s="318"/>
      <c r="DT146" s="318"/>
      <c r="DU146" s="318"/>
      <c r="DV146" s="318"/>
      <c r="DW146" s="318"/>
      <c r="DX146" s="318"/>
      <c r="DY146" s="318"/>
      <c r="DZ146" s="318"/>
      <c r="EA146" s="318"/>
      <c r="EB146" s="318"/>
      <c r="EC146" s="318"/>
      <c r="ED146" s="318"/>
      <c r="EE146" s="318"/>
      <c r="EF146" s="318"/>
      <c r="EG146" s="318"/>
      <c r="EH146" s="318"/>
      <c r="EI146" s="318"/>
      <c r="EJ146" s="318"/>
      <c r="EK146" s="318"/>
      <c r="EL146" s="318"/>
      <c r="EM146" s="318"/>
      <c r="EN146" s="318"/>
      <c r="EO146" s="318"/>
      <c r="EP146" s="318"/>
      <c r="EQ146" s="318"/>
      <c r="ER146" s="318"/>
      <c r="ES146" s="318"/>
      <c r="ET146" s="318"/>
      <c r="EU146" s="318"/>
      <c r="EV146" s="318"/>
      <c r="EW146" s="318"/>
      <c r="EX146" s="318"/>
      <c r="EY146" s="318"/>
      <c r="EZ146" s="318"/>
    </row>
    <row r="147" spans="2:156" ht="10.5" customHeight="1" thickBot="1" x14ac:dyDescent="0.25">
      <c r="B147" s="393"/>
      <c r="C147" s="998" t="s">
        <v>72</v>
      </c>
      <c r="D147" s="1052"/>
      <c r="E147" s="407"/>
      <c r="F147" s="504"/>
      <c r="G147" s="469"/>
      <c r="H147" s="469"/>
      <c r="I147" s="470"/>
      <c r="J147" s="889"/>
      <c r="K147" s="889"/>
      <c r="L147" s="889"/>
      <c r="M147" s="889"/>
      <c r="N147" s="471"/>
      <c r="O147" s="455">
        <v>44317</v>
      </c>
      <c r="P147" s="332"/>
      <c r="Q147" s="333"/>
      <c r="R147" s="334"/>
      <c r="S147" s="335"/>
      <c r="T147" s="408">
        <f t="shared" ref="T147:T177" si="141">Q147+S147+R147</f>
        <v>0</v>
      </c>
      <c r="U147" s="409" t="str">
        <f t="shared" ref="U147:U177" si="142">IF(T147=0,"",IF(T147=0,0,Q147/T147))</f>
        <v/>
      </c>
      <c r="V147" s="335"/>
      <c r="W147" s="410">
        <f t="shared" ref="W147:W177" si="143">V147*-$J$163*2</f>
        <v>0</v>
      </c>
      <c r="X147" s="410">
        <f t="shared" ref="X147:X177" si="144">ROUNDDOWN(V147*-$J$164,3)*2</f>
        <v>0</v>
      </c>
      <c r="Y147" s="410">
        <f t="shared" ref="Y147:Y177" si="145">V147*-$J$165*2</f>
        <v>0</v>
      </c>
      <c r="Z147" s="410">
        <f t="shared" ref="Z147:Z177" si="146">SUM(W147:Y147)</f>
        <v>0</v>
      </c>
      <c r="AA147" s="411">
        <f t="shared" ref="AA147:AA177" si="147">P147+Z147</f>
        <v>0</v>
      </c>
      <c r="AB147" s="412">
        <f t="shared" ref="AB147:AB177" si="148">Q147+AA147</f>
        <v>0</v>
      </c>
      <c r="AC147" s="326"/>
      <c r="AD147" s="327"/>
      <c r="AE147" s="328"/>
      <c r="AF147" s="329"/>
      <c r="AG147" s="408">
        <f t="shared" ref="AG147:AG177" si="149">AD147+AF147+AE147</f>
        <v>0</v>
      </c>
      <c r="AH147" s="409" t="str">
        <f t="shared" ref="AH147:AH160" si="150">IF(AG147=0,"",IF(AG147=0,0,AD147/AG147))</f>
        <v/>
      </c>
      <c r="AI147" s="335"/>
      <c r="AJ147" s="410">
        <f t="shared" ref="AJ147:AJ177" si="151">AI147*-$L$163*2</f>
        <v>0</v>
      </c>
      <c r="AK147" s="410">
        <f t="shared" ref="AK147:AK177" si="152">AI147*-$L$164*2</f>
        <v>0</v>
      </c>
      <c r="AL147" s="410">
        <f t="shared" ref="AL147:AL177" si="153">AI147*-$L$165*2</f>
        <v>0</v>
      </c>
      <c r="AM147" s="410">
        <f t="shared" ref="AM147:AM177" si="154">SUM(AJ147:AL147)</f>
        <v>0</v>
      </c>
      <c r="AN147" s="411">
        <f t="shared" ref="AN147:AN177" si="155">AC147+AM147</f>
        <v>0</v>
      </c>
      <c r="AO147" s="412">
        <f t="shared" ref="AO147:AO177" si="156">AD147+AN147</f>
        <v>0</v>
      </c>
      <c r="AP147" s="337"/>
      <c r="AQ147" s="410">
        <f t="shared" ref="AQ147:AQ177" si="157">Z147+AM147</f>
        <v>0</v>
      </c>
      <c r="AR147" s="411">
        <f t="shared" ref="AR147:AR177" si="158">P147+AC147+AP147</f>
        <v>0</v>
      </c>
      <c r="AS147" s="413">
        <f t="shared" ref="AS147:AS177" si="159">AR147+AQ147</f>
        <v>0</v>
      </c>
      <c r="AT147" s="337"/>
      <c r="AU147" s="410">
        <f t="shared" ref="AU147:AU177" si="160">AQ147+AT147</f>
        <v>0</v>
      </c>
      <c r="AV147" s="411">
        <f t="shared" ref="AV147:AV177" si="161">AR147+AU147</f>
        <v>0</v>
      </c>
      <c r="AW147" s="410">
        <f t="shared" ref="AW147:AW177" si="162">IF(AV147&lt;=0,0,AV147*-$J$36)</f>
        <v>0</v>
      </c>
      <c r="AX147" s="411">
        <f t="shared" ref="AX147:AX177" si="163">ROUNDUP(AV147+AW147,2)</f>
        <v>0</v>
      </c>
      <c r="AY147" s="412">
        <f>AX147</f>
        <v>0</v>
      </c>
      <c r="AZ147" s="988"/>
      <c r="BA147" s="989"/>
      <c r="BB147" s="989"/>
      <c r="BC147" s="989"/>
      <c r="BD147" s="989"/>
      <c r="BE147" s="990"/>
      <c r="BF147" s="991"/>
      <c r="BG147" s="992"/>
      <c r="BH147" s="337"/>
      <c r="BI147" s="338"/>
      <c r="BJ147" s="839"/>
      <c r="BK147" s="318"/>
      <c r="BL147" s="318"/>
      <c r="BM147" s="318"/>
      <c r="BN147" s="318"/>
      <c r="BO147" s="318"/>
      <c r="BP147" s="318"/>
      <c r="BQ147" s="318"/>
      <c r="BR147" s="318"/>
      <c r="BS147" s="318"/>
      <c r="BT147" s="839"/>
      <c r="BU147" s="318"/>
      <c r="BV147" s="318"/>
      <c r="BW147" s="318"/>
      <c r="BX147" s="318"/>
      <c r="BY147" s="318"/>
      <c r="BZ147" s="318"/>
      <c r="CA147" s="318"/>
      <c r="CB147" s="318"/>
      <c r="CC147" s="318"/>
      <c r="CD147" s="839"/>
      <c r="CE147" s="318"/>
      <c r="CF147" s="318"/>
      <c r="CG147" s="318"/>
      <c r="CH147" s="318"/>
      <c r="CI147" s="318"/>
      <c r="CJ147" s="318"/>
      <c r="CK147" s="318"/>
      <c r="CL147" s="318"/>
      <c r="CM147" s="318"/>
      <c r="CN147" s="318"/>
      <c r="CO147" s="318"/>
      <c r="CP147" s="318"/>
      <c r="CQ147" s="318"/>
      <c r="CR147" s="318"/>
      <c r="CS147" s="839"/>
      <c r="CT147" s="318"/>
      <c r="CU147" s="318"/>
      <c r="CV147" s="318"/>
      <c r="CW147" s="318"/>
      <c r="CX147" s="318"/>
      <c r="CY147" s="318"/>
      <c r="CZ147" s="318"/>
      <c r="DA147" s="318"/>
      <c r="DB147" s="318"/>
      <c r="DC147" s="318"/>
      <c r="DD147" s="318"/>
      <c r="DE147" s="318"/>
      <c r="DF147" s="318"/>
      <c r="DG147" s="318"/>
      <c r="DH147" s="839"/>
      <c r="DI147" s="318"/>
      <c r="DJ147" s="318"/>
      <c r="DK147" s="318"/>
      <c r="DL147" s="318"/>
      <c r="DM147" s="318"/>
      <c r="DN147" s="318"/>
      <c r="DO147" s="318"/>
      <c r="DP147" s="318"/>
      <c r="DQ147" s="318"/>
      <c r="DR147" s="318"/>
      <c r="DS147" s="318"/>
      <c r="DT147" s="318"/>
      <c r="DU147" s="318"/>
      <c r="DV147" s="318"/>
      <c r="DW147" s="839"/>
      <c r="DX147" s="318"/>
      <c r="DY147" s="318"/>
      <c r="DZ147" s="318"/>
      <c r="EA147" s="318"/>
      <c r="EB147" s="318"/>
      <c r="EC147" s="318"/>
      <c r="ED147" s="318"/>
      <c r="EE147" s="318"/>
      <c r="EF147" s="318"/>
      <c r="EG147" s="318"/>
      <c r="EH147" s="318"/>
      <c r="EI147" s="318"/>
      <c r="EJ147" s="318"/>
      <c r="EK147" s="318"/>
      <c r="EL147" s="318"/>
      <c r="EM147" s="318">
        <f ca="1">'DARF e Declaração de IR'!$AJ$17</f>
        <v>0</v>
      </c>
      <c r="EN147" s="318"/>
      <c r="EO147" s="318"/>
      <c r="EP147" s="318"/>
      <c r="EQ147" s="318"/>
      <c r="ER147" s="318"/>
      <c r="ES147" s="318"/>
      <c r="ET147" s="318"/>
      <c r="EU147" s="318"/>
      <c r="EV147" s="318"/>
      <c r="EW147" s="318"/>
      <c r="EX147" s="318"/>
      <c r="EY147" s="318"/>
      <c r="EZ147" s="318"/>
    </row>
    <row r="148" spans="2:156" ht="10.5" customHeight="1" x14ac:dyDescent="0.2">
      <c r="B148" s="367"/>
      <c r="C148" s="1051"/>
      <c r="D148" s="1052"/>
      <c r="E148" s="414"/>
      <c r="F148" s="840" t="s">
        <v>104</v>
      </c>
      <c r="G148" s="841"/>
      <c r="H148" s="841"/>
      <c r="I148" s="841"/>
      <c r="J148" s="841"/>
      <c r="K148" s="841"/>
      <c r="L148" s="841"/>
      <c r="M148" s="842"/>
      <c r="N148" s="456"/>
      <c r="O148" s="455">
        <v>44318</v>
      </c>
      <c r="P148" s="332"/>
      <c r="Q148" s="333"/>
      <c r="R148" s="334"/>
      <c r="S148" s="335"/>
      <c r="T148" s="408">
        <f t="shared" si="141"/>
        <v>0</v>
      </c>
      <c r="U148" s="409" t="str">
        <f t="shared" si="142"/>
        <v/>
      </c>
      <c r="V148" s="335"/>
      <c r="W148" s="410">
        <f t="shared" si="143"/>
        <v>0</v>
      </c>
      <c r="X148" s="410">
        <f t="shared" si="144"/>
        <v>0</v>
      </c>
      <c r="Y148" s="410">
        <f t="shared" si="145"/>
        <v>0</v>
      </c>
      <c r="Z148" s="410">
        <f t="shared" si="146"/>
        <v>0</v>
      </c>
      <c r="AA148" s="411">
        <f t="shared" si="147"/>
        <v>0</v>
      </c>
      <c r="AB148" s="412">
        <f t="shared" si="148"/>
        <v>0</v>
      </c>
      <c r="AC148" s="332"/>
      <c r="AD148" s="333"/>
      <c r="AE148" s="334"/>
      <c r="AF148" s="335"/>
      <c r="AG148" s="408">
        <f t="shared" si="149"/>
        <v>0</v>
      </c>
      <c r="AH148" s="409" t="str">
        <f t="shared" si="150"/>
        <v/>
      </c>
      <c r="AI148" s="335"/>
      <c r="AJ148" s="410">
        <f t="shared" si="151"/>
        <v>0</v>
      </c>
      <c r="AK148" s="410">
        <f t="shared" si="152"/>
        <v>0</v>
      </c>
      <c r="AL148" s="410">
        <f t="shared" si="153"/>
        <v>0</v>
      </c>
      <c r="AM148" s="410">
        <f t="shared" si="154"/>
        <v>0</v>
      </c>
      <c r="AN148" s="411">
        <f t="shared" si="155"/>
        <v>0</v>
      </c>
      <c r="AO148" s="412">
        <f t="shared" si="156"/>
        <v>0</v>
      </c>
      <c r="AP148" s="337"/>
      <c r="AQ148" s="410">
        <f t="shared" si="157"/>
        <v>0</v>
      </c>
      <c r="AR148" s="411">
        <f t="shared" si="158"/>
        <v>0</v>
      </c>
      <c r="AS148" s="413">
        <f t="shared" si="159"/>
        <v>0</v>
      </c>
      <c r="AT148" s="337"/>
      <c r="AU148" s="410">
        <f t="shared" si="160"/>
        <v>0</v>
      </c>
      <c r="AV148" s="411">
        <f t="shared" si="161"/>
        <v>0</v>
      </c>
      <c r="AW148" s="410">
        <f t="shared" si="162"/>
        <v>0</v>
      </c>
      <c r="AX148" s="411">
        <f t="shared" si="163"/>
        <v>0</v>
      </c>
      <c r="AY148" s="412">
        <f>AY147+AX148</f>
        <v>0</v>
      </c>
      <c r="AZ148" s="988"/>
      <c r="BA148" s="989"/>
      <c r="BB148" s="989"/>
      <c r="BC148" s="989"/>
      <c r="BD148" s="989"/>
      <c r="BE148" s="990"/>
      <c r="BF148" s="991"/>
      <c r="BG148" s="992"/>
      <c r="BH148" s="337"/>
      <c r="BI148" s="338"/>
      <c r="BJ148" s="839"/>
      <c r="BK148" s="318"/>
      <c r="BL148" s="318"/>
      <c r="BM148" s="318"/>
      <c r="BN148" s="318"/>
      <c r="BO148" s="318"/>
      <c r="BP148" s="318"/>
      <c r="BQ148" s="318"/>
      <c r="BR148" s="318"/>
      <c r="BS148" s="318"/>
      <c r="BT148" s="839"/>
      <c r="BU148" s="318"/>
      <c r="BV148" s="318"/>
      <c r="BW148" s="318"/>
      <c r="BX148" s="318"/>
      <c r="BY148" s="318"/>
      <c r="BZ148" s="318"/>
      <c r="CA148" s="318"/>
      <c r="CB148" s="318"/>
      <c r="CC148" s="318"/>
      <c r="CD148" s="839"/>
      <c r="CE148" s="318"/>
      <c r="CF148" s="318"/>
      <c r="CG148" s="318"/>
      <c r="CH148" s="318"/>
      <c r="CI148" s="318"/>
      <c r="CJ148" s="318"/>
      <c r="CK148" s="318"/>
      <c r="CL148" s="318"/>
      <c r="CM148" s="318"/>
      <c r="CN148" s="318"/>
      <c r="CO148" s="318"/>
      <c r="CP148" s="318"/>
      <c r="CQ148" s="318"/>
      <c r="CR148" s="318"/>
      <c r="CS148" s="839"/>
      <c r="CT148" s="318"/>
      <c r="CU148" s="318"/>
      <c r="CV148" s="318"/>
      <c r="CW148" s="318"/>
      <c r="CX148" s="318"/>
      <c r="CY148" s="318"/>
      <c r="CZ148" s="318"/>
      <c r="DA148" s="318"/>
      <c r="DB148" s="318"/>
      <c r="DC148" s="318"/>
      <c r="DD148" s="318"/>
      <c r="DE148" s="318"/>
      <c r="DF148" s="318"/>
      <c r="DG148" s="318"/>
      <c r="DH148" s="839"/>
      <c r="DI148" s="318"/>
      <c r="DJ148" s="318"/>
      <c r="DK148" s="318"/>
      <c r="DL148" s="318"/>
      <c r="DM148" s="318"/>
      <c r="DN148" s="318"/>
      <c r="DO148" s="318"/>
      <c r="DP148" s="318"/>
      <c r="DQ148" s="318"/>
      <c r="DR148" s="318"/>
      <c r="DS148" s="318"/>
      <c r="DT148" s="318"/>
      <c r="DU148" s="318"/>
      <c r="DV148" s="318"/>
      <c r="DW148" s="839"/>
      <c r="DX148" s="318"/>
      <c r="DY148" s="318"/>
      <c r="DZ148" s="318"/>
      <c r="EA148" s="318"/>
      <c r="EB148" s="318"/>
      <c r="EC148" s="318"/>
      <c r="ED148" s="318"/>
      <c r="EE148" s="318"/>
      <c r="EF148" s="318"/>
      <c r="EG148" s="318"/>
      <c r="EH148" s="318"/>
      <c r="EI148" s="318"/>
      <c r="EJ148" s="318"/>
      <c r="EK148" s="318"/>
      <c r="EL148" s="318"/>
      <c r="EM148" s="318">
        <f ca="1">'DARF e Declaração de IR'!$AJ$17</f>
        <v>0</v>
      </c>
      <c r="EN148" s="318"/>
      <c r="EO148" s="318"/>
      <c r="EP148" s="318"/>
      <c r="EQ148" s="318"/>
      <c r="ER148" s="318"/>
      <c r="ES148" s="318"/>
      <c r="ET148" s="318"/>
      <c r="EU148" s="318"/>
      <c r="EV148" s="318"/>
      <c r="EW148" s="318"/>
      <c r="EX148" s="318"/>
      <c r="EY148" s="318"/>
      <c r="EZ148" s="318"/>
    </row>
    <row r="149" spans="2:156" ht="10.5" customHeight="1" x14ac:dyDescent="0.2">
      <c r="B149" s="367"/>
      <c r="C149" s="1051"/>
      <c r="D149" s="1052"/>
      <c r="E149" s="414"/>
      <c r="F149" s="843"/>
      <c r="G149" s="844"/>
      <c r="H149" s="844"/>
      <c r="I149" s="844"/>
      <c r="J149" s="844"/>
      <c r="K149" s="844"/>
      <c r="L149" s="844"/>
      <c r="M149" s="845"/>
      <c r="N149" s="456"/>
      <c r="O149" s="455">
        <v>44319</v>
      </c>
      <c r="P149" s="332"/>
      <c r="Q149" s="333"/>
      <c r="R149" s="334"/>
      <c r="S149" s="335"/>
      <c r="T149" s="408">
        <f t="shared" si="141"/>
        <v>0</v>
      </c>
      <c r="U149" s="409" t="str">
        <f t="shared" si="142"/>
        <v/>
      </c>
      <c r="V149" s="335"/>
      <c r="W149" s="410">
        <f t="shared" si="143"/>
        <v>0</v>
      </c>
      <c r="X149" s="410">
        <f t="shared" si="144"/>
        <v>0</v>
      </c>
      <c r="Y149" s="410">
        <f t="shared" si="145"/>
        <v>0</v>
      </c>
      <c r="Z149" s="410">
        <f t="shared" si="146"/>
        <v>0</v>
      </c>
      <c r="AA149" s="411">
        <f t="shared" si="147"/>
        <v>0</v>
      </c>
      <c r="AB149" s="412">
        <f t="shared" si="148"/>
        <v>0</v>
      </c>
      <c r="AC149" s="332"/>
      <c r="AD149" s="333"/>
      <c r="AE149" s="334"/>
      <c r="AF149" s="335"/>
      <c r="AG149" s="408">
        <f t="shared" si="149"/>
        <v>0</v>
      </c>
      <c r="AH149" s="409" t="str">
        <f t="shared" si="150"/>
        <v/>
      </c>
      <c r="AI149" s="335"/>
      <c r="AJ149" s="410">
        <f t="shared" si="151"/>
        <v>0</v>
      </c>
      <c r="AK149" s="410">
        <f t="shared" si="152"/>
        <v>0</v>
      </c>
      <c r="AL149" s="410">
        <f t="shared" si="153"/>
        <v>0</v>
      </c>
      <c r="AM149" s="410">
        <f t="shared" si="154"/>
        <v>0</v>
      </c>
      <c r="AN149" s="411">
        <f t="shared" si="155"/>
        <v>0</v>
      </c>
      <c r="AO149" s="412">
        <f t="shared" si="156"/>
        <v>0</v>
      </c>
      <c r="AP149" s="337"/>
      <c r="AQ149" s="410">
        <f t="shared" si="157"/>
        <v>0</v>
      </c>
      <c r="AR149" s="411">
        <f t="shared" si="158"/>
        <v>0</v>
      </c>
      <c r="AS149" s="413">
        <f t="shared" si="159"/>
        <v>0</v>
      </c>
      <c r="AT149" s="337"/>
      <c r="AU149" s="410">
        <f t="shared" si="160"/>
        <v>0</v>
      </c>
      <c r="AV149" s="411">
        <f t="shared" si="161"/>
        <v>0</v>
      </c>
      <c r="AW149" s="410">
        <f t="shared" si="162"/>
        <v>0</v>
      </c>
      <c r="AX149" s="411">
        <f t="shared" si="163"/>
        <v>0</v>
      </c>
      <c r="AY149" s="412">
        <f t="shared" ref="AY149:AY177" si="164">AY148+AX149</f>
        <v>0</v>
      </c>
      <c r="AZ149" s="988"/>
      <c r="BA149" s="989"/>
      <c r="BB149" s="989"/>
      <c r="BC149" s="989"/>
      <c r="BD149" s="989"/>
      <c r="BE149" s="990"/>
      <c r="BF149" s="991"/>
      <c r="BG149" s="992"/>
      <c r="BH149" s="337"/>
      <c r="BI149" s="338"/>
      <c r="BJ149" s="839"/>
      <c r="BK149" s="318"/>
      <c r="BL149" s="318"/>
      <c r="BM149" s="318"/>
      <c r="BN149" s="318"/>
      <c r="BO149" s="318"/>
      <c r="BP149" s="318"/>
      <c r="BQ149" s="318"/>
      <c r="BR149" s="318"/>
      <c r="BS149" s="318"/>
      <c r="BT149" s="839"/>
      <c r="BU149" s="318"/>
      <c r="BV149" s="318"/>
      <c r="BW149" s="318"/>
      <c r="BX149" s="318"/>
      <c r="BY149" s="318"/>
      <c r="BZ149" s="318"/>
      <c r="CA149" s="318"/>
      <c r="CB149" s="318"/>
      <c r="CC149" s="318"/>
      <c r="CD149" s="839"/>
      <c r="CE149" s="318"/>
      <c r="CF149" s="318"/>
      <c r="CG149" s="318"/>
      <c r="CH149" s="318"/>
      <c r="CI149" s="318"/>
      <c r="CJ149" s="318"/>
      <c r="CK149" s="318"/>
      <c r="CL149" s="318"/>
      <c r="CM149" s="318"/>
      <c r="CN149" s="318"/>
      <c r="CO149" s="318"/>
      <c r="CP149" s="318"/>
      <c r="CQ149" s="318"/>
      <c r="CR149" s="318"/>
      <c r="CS149" s="839"/>
      <c r="CT149" s="318"/>
      <c r="CU149" s="318"/>
      <c r="CV149" s="318"/>
      <c r="CW149" s="318"/>
      <c r="CX149" s="318"/>
      <c r="CY149" s="318"/>
      <c r="CZ149" s="318"/>
      <c r="DA149" s="318"/>
      <c r="DB149" s="318"/>
      <c r="DC149" s="318"/>
      <c r="DD149" s="318"/>
      <c r="DE149" s="318"/>
      <c r="DF149" s="318"/>
      <c r="DG149" s="318"/>
      <c r="DH149" s="839"/>
      <c r="DI149" s="318"/>
      <c r="DJ149" s="318"/>
      <c r="DK149" s="318"/>
      <c r="DL149" s="318"/>
      <c r="DM149" s="318"/>
      <c r="DN149" s="318"/>
      <c r="DO149" s="318"/>
      <c r="DP149" s="318"/>
      <c r="DQ149" s="318"/>
      <c r="DR149" s="318"/>
      <c r="DS149" s="318"/>
      <c r="DT149" s="318"/>
      <c r="DU149" s="318"/>
      <c r="DV149" s="318"/>
      <c r="DW149" s="839"/>
      <c r="DX149" s="318"/>
      <c r="DY149" s="318"/>
      <c r="DZ149" s="318"/>
      <c r="EA149" s="318"/>
      <c r="EB149" s="318"/>
      <c r="EC149" s="318"/>
      <c r="ED149" s="318"/>
      <c r="EE149" s="318"/>
      <c r="EF149" s="318"/>
      <c r="EG149" s="318"/>
      <c r="EH149" s="318"/>
      <c r="EI149" s="318"/>
      <c r="EJ149" s="318"/>
      <c r="EK149" s="318"/>
      <c r="EL149" s="318"/>
      <c r="EM149" s="318">
        <f ca="1">'DARF e Declaração de IR'!$AJ$17</f>
        <v>0</v>
      </c>
      <c r="EN149" s="318"/>
      <c r="EO149" s="318"/>
      <c r="EP149" s="318"/>
      <c r="EQ149" s="318"/>
      <c r="ER149" s="318"/>
      <c r="ES149" s="318"/>
      <c r="ET149" s="318"/>
      <c r="EU149" s="318"/>
      <c r="EV149" s="318"/>
      <c r="EW149" s="318"/>
      <c r="EX149" s="318"/>
      <c r="EY149" s="318"/>
      <c r="EZ149" s="318"/>
    </row>
    <row r="150" spans="2:156" ht="10.5" customHeight="1" x14ac:dyDescent="0.2">
      <c r="B150" s="367"/>
      <c r="C150" s="1051"/>
      <c r="D150" s="1052"/>
      <c r="E150" s="414"/>
      <c r="F150" s="916" t="s">
        <v>105</v>
      </c>
      <c r="G150" s="917"/>
      <c r="H150" s="917"/>
      <c r="I150" s="918"/>
      <c r="J150" s="859">
        <f>J117+J151</f>
        <v>6000</v>
      </c>
      <c r="K150" s="860"/>
      <c r="L150" s="860"/>
      <c r="M150" s="861"/>
      <c r="N150" s="456"/>
      <c r="O150" s="455">
        <v>44320</v>
      </c>
      <c r="P150" s="332"/>
      <c r="Q150" s="333"/>
      <c r="R150" s="334"/>
      <c r="S150" s="335"/>
      <c r="T150" s="408">
        <f t="shared" si="141"/>
        <v>0</v>
      </c>
      <c r="U150" s="409" t="str">
        <f t="shared" si="142"/>
        <v/>
      </c>
      <c r="V150" s="335"/>
      <c r="W150" s="410">
        <f t="shared" si="143"/>
        <v>0</v>
      </c>
      <c r="X150" s="410">
        <f t="shared" si="144"/>
        <v>0</v>
      </c>
      <c r="Y150" s="410">
        <f t="shared" si="145"/>
        <v>0</v>
      </c>
      <c r="Z150" s="410">
        <f t="shared" si="146"/>
        <v>0</v>
      </c>
      <c r="AA150" s="411">
        <f t="shared" si="147"/>
        <v>0</v>
      </c>
      <c r="AB150" s="505">
        <f t="shared" si="148"/>
        <v>0</v>
      </c>
      <c r="AC150" s="332"/>
      <c r="AD150" s="333"/>
      <c r="AE150" s="334"/>
      <c r="AF150" s="335"/>
      <c r="AG150" s="408">
        <f t="shared" si="149"/>
        <v>0</v>
      </c>
      <c r="AH150" s="409" t="str">
        <f t="shared" si="150"/>
        <v/>
      </c>
      <c r="AI150" s="335"/>
      <c r="AJ150" s="410">
        <f t="shared" si="151"/>
        <v>0</v>
      </c>
      <c r="AK150" s="410">
        <f t="shared" si="152"/>
        <v>0</v>
      </c>
      <c r="AL150" s="410">
        <f t="shared" si="153"/>
        <v>0</v>
      </c>
      <c r="AM150" s="410">
        <f t="shared" si="154"/>
        <v>0</v>
      </c>
      <c r="AN150" s="411">
        <f t="shared" si="155"/>
        <v>0</v>
      </c>
      <c r="AO150" s="412">
        <f t="shared" si="156"/>
        <v>0</v>
      </c>
      <c r="AP150" s="337"/>
      <c r="AQ150" s="410">
        <f t="shared" si="157"/>
        <v>0</v>
      </c>
      <c r="AR150" s="411">
        <f t="shared" si="158"/>
        <v>0</v>
      </c>
      <c r="AS150" s="413">
        <f t="shared" si="159"/>
        <v>0</v>
      </c>
      <c r="AT150" s="337"/>
      <c r="AU150" s="410">
        <f t="shared" si="160"/>
        <v>0</v>
      </c>
      <c r="AV150" s="411">
        <f t="shared" si="161"/>
        <v>0</v>
      </c>
      <c r="AW150" s="410">
        <f t="shared" si="162"/>
        <v>0</v>
      </c>
      <c r="AX150" s="411">
        <f t="shared" si="163"/>
        <v>0</v>
      </c>
      <c r="AY150" s="412">
        <f t="shared" si="164"/>
        <v>0</v>
      </c>
      <c r="AZ150" s="988"/>
      <c r="BA150" s="989"/>
      <c r="BB150" s="989"/>
      <c r="BC150" s="989"/>
      <c r="BD150" s="989"/>
      <c r="BE150" s="990"/>
      <c r="BF150" s="991"/>
      <c r="BG150" s="992"/>
      <c r="BH150" s="337"/>
      <c r="BI150" s="338"/>
      <c r="BJ150" s="839"/>
      <c r="BK150" s="318"/>
      <c r="BL150" s="318"/>
      <c r="BM150" s="318"/>
      <c r="BN150" s="318"/>
      <c r="BO150" s="318"/>
      <c r="BP150" s="318"/>
      <c r="BQ150" s="318"/>
      <c r="BR150" s="318"/>
      <c r="BS150" s="318"/>
      <c r="BT150" s="839"/>
      <c r="BU150" s="318"/>
      <c r="BV150" s="318"/>
      <c r="BW150" s="318"/>
      <c r="BX150" s="318"/>
      <c r="BY150" s="318"/>
      <c r="BZ150" s="318"/>
      <c r="CA150" s="318"/>
      <c r="CB150" s="318"/>
      <c r="CC150" s="318"/>
      <c r="CD150" s="839"/>
      <c r="CE150" s="318"/>
      <c r="CF150" s="318"/>
      <c r="CG150" s="318"/>
      <c r="CH150" s="318"/>
      <c r="CI150" s="318"/>
      <c r="CJ150" s="318"/>
      <c r="CK150" s="318"/>
      <c r="CL150" s="318"/>
      <c r="CM150" s="318"/>
      <c r="CN150" s="318"/>
      <c r="CO150" s="318"/>
      <c r="CP150" s="318"/>
      <c r="CQ150" s="318"/>
      <c r="CR150" s="318"/>
      <c r="CS150" s="839"/>
      <c r="CT150" s="318"/>
      <c r="CU150" s="318"/>
      <c r="CV150" s="318"/>
      <c r="CW150" s="318"/>
      <c r="CX150" s="318"/>
      <c r="CY150" s="318"/>
      <c r="CZ150" s="318"/>
      <c r="DA150" s="318"/>
      <c r="DB150" s="318"/>
      <c r="DC150" s="318"/>
      <c r="DD150" s="318"/>
      <c r="DE150" s="318"/>
      <c r="DF150" s="318"/>
      <c r="DG150" s="318"/>
      <c r="DH150" s="839"/>
      <c r="DI150" s="318"/>
      <c r="DJ150" s="318"/>
      <c r="DK150" s="318"/>
      <c r="DL150" s="318"/>
      <c r="DM150" s="318"/>
      <c r="DN150" s="318"/>
      <c r="DO150" s="318"/>
      <c r="DP150" s="318"/>
      <c r="DQ150" s="318"/>
      <c r="DR150" s="318"/>
      <c r="DS150" s="318"/>
      <c r="DT150" s="318"/>
      <c r="DU150" s="318"/>
      <c r="DV150" s="318"/>
      <c r="DW150" s="839"/>
      <c r="DX150" s="318"/>
      <c r="DY150" s="318"/>
      <c r="DZ150" s="318"/>
      <c r="EA150" s="318"/>
      <c r="EB150" s="318"/>
      <c r="EC150" s="318"/>
      <c r="ED150" s="318"/>
      <c r="EE150" s="318"/>
      <c r="EF150" s="318"/>
      <c r="EG150" s="318"/>
      <c r="EH150" s="318"/>
      <c r="EI150" s="318"/>
      <c r="EJ150" s="318"/>
      <c r="EK150" s="318"/>
      <c r="EL150" s="318"/>
      <c r="EM150" s="318">
        <f ca="1">'DARF e Declaração de IR'!$AJ$17</f>
        <v>0</v>
      </c>
      <c r="EN150" s="318"/>
      <c r="EO150" s="318"/>
      <c r="EP150" s="318"/>
      <c r="EQ150" s="318"/>
      <c r="ER150" s="318"/>
      <c r="ES150" s="318"/>
      <c r="ET150" s="318"/>
      <c r="EU150" s="318"/>
      <c r="EV150" s="318"/>
      <c r="EW150" s="318"/>
      <c r="EX150" s="318"/>
      <c r="EY150" s="318"/>
      <c r="EZ150" s="318"/>
    </row>
    <row r="151" spans="2:156" ht="10.5" customHeight="1" x14ac:dyDescent="0.2">
      <c r="B151" s="367"/>
      <c r="C151" s="1051"/>
      <c r="D151" s="1052"/>
      <c r="E151" s="414"/>
      <c r="F151" s="919" t="s">
        <v>91</v>
      </c>
      <c r="G151" s="920"/>
      <c r="H151" s="920"/>
      <c r="I151" s="921"/>
      <c r="J151" s="859">
        <f>AX178+BE178+BH178+BI178</f>
        <v>0</v>
      </c>
      <c r="K151" s="860"/>
      <c r="L151" s="860"/>
      <c r="M151" s="861"/>
      <c r="N151" s="456"/>
      <c r="O151" s="455">
        <v>44321</v>
      </c>
      <c r="P151" s="332"/>
      <c r="Q151" s="333"/>
      <c r="R151" s="334"/>
      <c r="S151" s="335"/>
      <c r="T151" s="408">
        <f t="shared" si="141"/>
        <v>0</v>
      </c>
      <c r="U151" s="409" t="str">
        <f t="shared" si="142"/>
        <v/>
      </c>
      <c r="V151" s="335"/>
      <c r="W151" s="410">
        <f t="shared" si="143"/>
        <v>0</v>
      </c>
      <c r="X151" s="410">
        <f t="shared" si="144"/>
        <v>0</v>
      </c>
      <c r="Y151" s="410">
        <f t="shared" si="145"/>
        <v>0</v>
      </c>
      <c r="Z151" s="410">
        <f t="shared" si="146"/>
        <v>0</v>
      </c>
      <c r="AA151" s="411">
        <f t="shared" si="147"/>
        <v>0</v>
      </c>
      <c r="AB151" s="405">
        <f t="shared" si="148"/>
        <v>0</v>
      </c>
      <c r="AC151" s="332"/>
      <c r="AD151" s="333"/>
      <c r="AE151" s="334"/>
      <c r="AF151" s="335"/>
      <c r="AG151" s="408">
        <f t="shared" si="149"/>
        <v>0</v>
      </c>
      <c r="AH151" s="409" t="str">
        <f t="shared" si="150"/>
        <v/>
      </c>
      <c r="AI151" s="335"/>
      <c r="AJ151" s="410">
        <f t="shared" si="151"/>
        <v>0</v>
      </c>
      <c r="AK151" s="410">
        <f t="shared" si="152"/>
        <v>0</v>
      </c>
      <c r="AL151" s="410">
        <f t="shared" si="153"/>
        <v>0</v>
      </c>
      <c r="AM151" s="410">
        <f t="shared" si="154"/>
        <v>0</v>
      </c>
      <c r="AN151" s="411">
        <f t="shared" si="155"/>
        <v>0</v>
      </c>
      <c r="AO151" s="412">
        <f t="shared" si="156"/>
        <v>0</v>
      </c>
      <c r="AP151" s="337"/>
      <c r="AQ151" s="410">
        <f t="shared" si="157"/>
        <v>0</v>
      </c>
      <c r="AR151" s="411">
        <f t="shared" si="158"/>
        <v>0</v>
      </c>
      <c r="AS151" s="413">
        <f t="shared" si="159"/>
        <v>0</v>
      </c>
      <c r="AT151" s="337"/>
      <c r="AU151" s="410">
        <f t="shared" si="160"/>
        <v>0</v>
      </c>
      <c r="AV151" s="411">
        <f t="shared" si="161"/>
        <v>0</v>
      </c>
      <c r="AW151" s="410">
        <f t="shared" si="162"/>
        <v>0</v>
      </c>
      <c r="AX151" s="411">
        <f t="shared" si="163"/>
        <v>0</v>
      </c>
      <c r="AY151" s="412">
        <f t="shared" si="164"/>
        <v>0</v>
      </c>
      <c r="AZ151" s="988"/>
      <c r="BA151" s="989"/>
      <c r="BB151" s="989"/>
      <c r="BC151" s="989"/>
      <c r="BD151" s="989"/>
      <c r="BE151" s="990"/>
      <c r="BF151" s="991"/>
      <c r="BG151" s="992"/>
      <c r="BH151" s="337"/>
      <c r="BI151" s="338"/>
      <c r="BJ151" s="839"/>
      <c r="BK151" s="318"/>
      <c r="BL151" s="318"/>
      <c r="BM151" s="318"/>
      <c r="BN151" s="318"/>
      <c r="BO151" s="318"/>
      <c r="BP151" s="318"/>
      <c r="BQ151" s="318"/>
      <c r="BR151" s="318"/>
      <c r="BS151" s="318"/>
      <c r="BT151" s="839"/>
      <c r="BU151" s="318"/>
      <c r="BV151" s="318"/>
      <c r="BW151" s="318"/>
      <c r="BX151" s="318"/>
      <c r="BY151" s="318"/>
      <c r="BZ151" s="318"/>
      <c r="CA151" s="318"/>
      <c r="CB151" s="318"/>
      <c r="CC151" s="318"/>
      <c r="CD151" s="839"/>
      <c r="CE151" s="318"/>
      <c r="CF151" s="318"/>
      <c r="CG151" s="318"/>
      <c r="CH151" s="318"/>
      <c r="CI151" s="318"/>
      <c r="CJ151" s="318"/>
      <c r="CK151" s="318"/>
      <c r="CL151" s="318"/>
      <c r="CM151" s="318"/>
      <c r="CN151" s="318"/>
      <c r="CO151" s="318"/>
      <c r="CP151" s="318"/>
      <c r="CQ151" s="318"/>
      <c r="CR151" s="318"/>
      <c r="CS151" s="839"/>
      <c r="CT151" s="318"/>
      <c r="CU151" s="318"/>
      <c r="CV151" s="318"/>
      <c r="CW151" s="318"/>
      <c r="CX151" s="318"/>
      <c r="CY151" s="318"/>
      <c r="CZ151" s="318"/>
      <c r="DA151" s="318"/>
      <c r="DB151" s="318"/>
      <c r="DC151" s="318"/>
      <c r="DD151" s="318"/>
      <c r="DE151" s="318"/>
      <c r="DF151" s="318"/>
      <c r="DG151" s="318"/>
      <c r="DH151" s="839"/>
      <c r="DI151" s="318"/>
      <c r="DJ151" s="318"/>
      <c r="DK151" s="318"/>
      <c r="DL151" s="318"/>
      <c r="DM151" s="318"/>
      <c r="DN151" s="318"/>
      <c r="DO151" s="318"/>
      <c r="DP151" s="318"/>
      <c r="DQ151" s="318"/>
      <c r="DR151" s="318"/>
      <c r="DS151" s="318"/>
      <c r="DT151" s="318"/>
      <c r="DU151" s="318"/>
      <c r="DV151" s="318"/>
      <c r="DW151" s="839"/>
      <c r="DX151" s="318"/>
      <c r="DY151" s="318"/>
      <c r="DZ151" s="318"/>
      <c r="EA151" s="318"/>
      <c r="EB151" s="318"/>
      <c r="EC151" s="318"/>
      <c r="ED151" s="318"/>
      <c r="EE151" s="318"/>
      <c r="EF151" s="318"/>
      <c r="EG151" s="318"/>
      <c r="EH151" s="318"/>
      <c r="EI151" s="318"/>
      <c r="EJ151" s="318"/>
      <c r="EK151" s="318"/>
      <c r="EL151" s="318"/>
      <c r="EM151" s="318">
        <f ca="1">'DARF e Declaração de IR'!$AJ$17</f>
        <v>0</v>
      </c>
      <c r="EN151" s="318"/>
      <c r="EO151" s="318"/>
      <c r="EP151" s="318"/>
      <c r="EQ151" s="318"/>
      <c r="ER151" s="318"/>
      <c r="ES151" s="318"/>
      <c r="ET151" s="318"/>
      <c r="EU151" s="318"/>
      <c r="EV151" s="318"/>
      <c r="EW151" s="318"/>
      <c r="EX151" s="318"/>
      <c r="EY151" s="318"/>
      <c r="EZ151" s="318"/>
    </row>
    <row r="152" spans="2:156" ht="10.5" customHeight="1" x14ac:dyDescent="0.2">
      <c r="B152" s="367"/>
      <c r="C152" s="1051"/>
      <c r="D152" s="1052"/>
      <c r="E152" s="414"/>
      <c r="F152" s="922" t="s">
        <v>202</v>
      </c>
      <c r="G152" s="923"/>
      <c r="H152" s="923"/>
      <c r="I152" s="924"/>
      <c r="J152" s="862">
        <f>BH178</f>
        <v>0</v>
      </c>
      <c r="K152" s="863"/>
      <c r="L152" s="863"/>
      <c r="M152" s="864"/>
      <c r="N152" s="457"/>
      <c r="O152" s="455">
        <v>44322</v>
      </c>
      <c r="P152" s="332"/>
      <c r="Q152" s="333"/>
      <c r="R152" s="334"/>
      <c r="S152" s="335"/>
      <c r="T152" s="408">
        <f t="shared" si="141"/>
        <v>0</v>
      </c>
      <c r="U152" s="409" t="str">
        <f t="shared" si="142"/>
        <v/>
      </c>
      <c r="V152" s="335"/>
      <c r="W152" s="410">
        <f t="shared" si="143"/>
        <v>0</v>
      </c>
      <c r="X152" s="410">
        <f t="shared" si="144"/>
        <v>0</v>
      </c>
      <c r="Y152" s="410">
        <f t="shared" si="145"/>
        <v>0</v>
      </c>
      <c r="Z152" s="410">
        <f t="shared" si="146"/>
        <v>0</v>
      </c>
      <c r="AA152" s="411">
        <f t="shared" si="147"/>
        <v>0</v>
      </c>
      <c r="AB152" s="412">
        <f t="shared" si="148"/>
        <v>0</v>
      </c>
      <c r="AC152" s="332"/>
      <c r="AD152" s="333"/>
      <c r="AE152" s="334"/>
      <c r="AF152" s="335"/>
      <c r="AG152" s="408">
        <f t="shared" si="149"/>
        <v>0</v>
      </c>
      <c r="AH152" s="409" t="str">
        <f t="shared" si="150"/>
        <v/>
      </c>
      <c r="AI152" s="335"/>
      <c r="AJ152" s="410">
        <f t="shared" si="151"/>
        <v>0</v>
      </c>
      <c r="AK152" s="410">
        <f t="shared" si="152"/>
        <v>0</v>
      </c>
      <c r="AL152" s="410">
        <f t="shared" si="153"/>
        <v>0</v>
      </c>
      <c r="AM152" s="410">
        <f t="shared" si="154"/>
        <v>0</v>
      </c>
      <c r="AN152" s="411">
        <f t="shared" si="155"/>
        <v>0</v>
      </c>
      <c r="AO152" s="412">
        <f t="shared" si="156"/>
        <v>0</v>
      </c>
      <c r="AP152" s="337"/>
      <c r="AQ152" s="410">
        <f t="shared" si="157"/>
        <v>0</v>
      </c>
      <c r="AR152" s="411">
        <f t="shared" si="158"/>
        <v>0</v>
      </c>
      <c r="AS152" s="413">
        <f t="shared" si="159"/>
        <v>0</v>
      </c>
      <c r="AT152" s="337"/>
      <c r="AU152" s="410">
        <f t="shared" si="160"/>
        <v>0</v>
      </c>
      <c r="AV152" s="411">
        <f t="shared" si="161"/>
        <v>0</v>
      </c>
      <c r="AW152" s="410">
        <f t="shared" si="162"/>
        <v>0</v>
      </c>
      <c r="AX152" s="411">
        <f t="shared" si="163"/>
        <v>0</v>
      </c>
      <c r="AY152" s="412">
        <f t="shared" si="164"/>
        <v>0</v>
      </c>
      <c r="AZ152" s="988"/>
      <c r="BA152" s="989"/>
      <c r="BB152" s="989"/>
      <c r="BC152" s="989"/>
      <c r="BD152" s="989"/>
      <c r="BE152" s="990"/>
      <c r="BF152" s="991"/>
      <c r="BG152" s="992"/>
      <c r="BH152" s="337"/>
      <c r="BI152" s="338"/>
      <c r="BJ152" s="839"/>
      <c r="BK152" s="318"/>
      <c r="BL152" s="318"/>
      <c r="BM152" s="318"/>
      <c r="BN152" s="318"/>
      <c r="BO152" s="318"/>
      <c r="BP152" s="318"/>
      <c r="BQ152" s="318"/>
      <c r="BR152" s="318"/>
      <c r="BS152" s="318"/>
      <c r="BT152" s="839"/>
      <c r="BU152" s="318"/>
      <c r="BV152" s="318"/>
      <c r="BW152" s="318"/>
      <c r="BX152" s="318"/>
      <c r="BY152" s="318"/>
      <c r="BZ152" s="318"/>
      <c r="CA152" s="318"/>
      <c r="CB152" s="318"/>
      <c r="CC152" s="318"/>
      <c r="CD152" s="839"/>
      <c r="CE152" s="318"/>
      <c r="CF152" s="318"/>
      <c r="CG152" s="318"/>
      <c r="CH152" s="318"/>
      <c r="CI152" s="318"/>
      <c r="CJ152" s="318"/>
      <c r="CK152" s="318"/>
      <c r="CL152" s="318"/>
      <c r="CM152" s="318"/>
      <c r="CN152" s="318"/>
      <c r="CO152" s="318"/>
      <c r="CP152" s="318"/>
      <c r="CQ152" s="318"/>
      <c r="CR152" s="318"/>
      <c r="CS152" s="839"/>
      <c r="CT152" s="318"/>
      <c r="CU152" s="318"/>
      <c r="CV152" s="318"/>
      <c r="CW152" s="318"/>
      <c r="CX152" s="318"/>
      <c r="CY152" s="318"/>
      <c r="CZ152" s="318"/>
      <c r="DA152" s="318"/>
      <c r="DB152" s="318"/>
      <c r="DC152" s="318"/>
      <c r="DD152" s="318"/>
      <c r="DE152" s="318"/>
      <c r="DF152" s="318"/>
      <c r="DG152" s="318"/>
      <c r="DH152" s="839"/>
      <c r="DI152" s="318"/>
      <c r="DJ152" s="318"/>
      <c r="DK152" s="318"/>
      <c r="DL152" s="318"/>
      <c r="DM152" s="318"/>
      <c r="DN152" s="318"/>
      <c r="DO152" s="318"/>
      <c r="DP152" s="318"/>
      <c r="DQ152" s="318"/>
      <c r="DR152" s="318"/>
      <c r="DS152" s="318"/>
      <c r="DT152" s="318"/>
      <c r="DU152" s="318"/>
      <c r="DV152" s="318"/>
      <c r="DW152" s="839"/>
      <c r="DX152" s="318"/>
      <c r="DY152" s="318"/>
      <c r="DZ152" s="318"/>
      <c r="EA152" s="318"/>
      <c r="EB152" s="318"/>
      <c r="EC152" s="318"/>
      <c r="ED152" s="318"/>
      <c r="EE152" s="318"/>
      <c r="EF152" s="318"/>
      <c r="EG152" s="318"/>
      <c r="EH152" s="318"/>
      <c r="EI152" s="318"/>
      <c r="EJ152" s="318"/>
      <c r="EK152" s="318"/>
      <c r="EL152" s="318"/>
      <c r="EM152" s="318">
        <f ca="1">'DARF e Declaração de IR'!$AJ$17</f>
        <v>0</v>
      </c>
      <c r="EN152" s="318"/>
      <c r="EO152" s="318"/>
      <c r="EP152" s="318"/>
      <c r="EQ152" s="318"/>
      <c r="ER152" s="318"/>
      <c r="ES152" s="318"/>
      <c r="ET152" s="318"/>
      <c r="EU152" s="318"/>
      <c r="EV152" s="318"/>
      <c r="EW152" s="318"/>
      <c r="EX152" s="318"/>
      <c r="EY152" s="318"/>
      <c r="EZ152" s="318"/>
    </row>
    <row r="153" spans="2:156" ht="10.5" customHeight="1" x14ac:dyDescent="0.2">
      <c r="B153" s="393"/>
      <c r="C153" s="1051"/>
      <c r="D153" s="1052"/>
      <c r="E153" s="414"/>
      <c r="F153" s="922" t="s">
        <v>201</v>
      </c>
      <c r="G153" s="923"/>
      <c r="H153" s="923"/>
      <c r="I153" s="924"/>
      <c r="J153" s="865">
        <f>BI178</f>
        <v>0</v>
      </c>
      <c r="K153" s="866"/>
      <c r="L153" s="866"/>
      <c r="M153" s="867"/>
      <c r="N153" s="456"/>
      <c r="O153" s="455">
        <v>44323</v>
      </c>
      <c r="P153" s="332"/>
      <c r="Q153" s="333"/>
      <c r="R153" s="334"/>
      <c r="S153" s="335"/>
      <c r="T153" s="408">
        <f t="shared" si="141"/>
        <v>0</v>
      </c>
      <c r="U153" s="409" t="str">
        <f t="shared" si="142"/>
        <v/>
      </c>
      <c r="V153" s="335"/>
      <c r="W153" s="410">
        <f t="shared" si="143"/>
        <v>0</v>
      </c>
      <c r="X153" s="410">
        <f t="shared" si="144"/>
        <v>0</v>
      </c>
      <c r="Y153" s="410">
        <f t="shared" si="145"/>
        <v>0</v>
      </c>
      <c r="Z153" s="410">
        <f t="shared" si="146"/>
        <v>0</v>
      </c>
      <c r="AA153" s="411">
        <f t="shared" si="147"/>
        <v>0</v>
      </c>
      <c r="AB153" s="412">
        <f t="shared" si="148"/>
        <v>0</v>
      </c>
      <c r="AC153" s="332"/>
      <c r="AD153" s="333"/>
      <c r="AE153" s="334"/>
      <c r="AF153" s="335"/>
      <c r="AG153" s="408">
        <f t="shared" si="149"/>
        <v>0</v>
      </c>
      <c r="AH153" s="409" t="str">
        <f t="shared" si="150"/>
        <v/>
      </c>
      <c r="AI153" s="335"/>
      <c r="AJ153" s="410">
        <f t="shared" si="151"/>
        <v>0</v>
      </c>
      <c r="AK153" s="410">
        <f t="shared" si="152"/>
        <v>0</v>
      </c>
      <c r="AL153" s="410">
        <f t="shared" si="153"/>
        <v>0</v>
      </c>
      <c r="AM153" s="410">
        <f t="shared" si="154"/>
        <v>0</v>
      </c>
      <c r="AN153" s="411">
        <f t="shared" si="155"/>
        <v>0</v>
      </c>
      <c r="AO153" s="412">
        <f t="shared" si="156"/>
        <v>0</v>
      </c>
      <c r="AP153" s="337"/>
      <c r="AQ153" s="410">
        <f t="shared" si="157"/>
        <v>0</v>
      </c>
      <c r="AR153" s="411">
        <f t="shared" si="158"/>
        <v>0</v>
      </c>
      <c r="AS153" s="413">
        <f t="shared" si="159"/>
        <v>0</v>
      </c>
      <c r="AT153" s="337"/>
      <c r="AU153" s="410">
        <f t="shared" si="160"/>
        <v>0</v>
      </c>
      <c r="AV153" s="411">
        <f t="shared" si="161"/>
        <v>0</v>
      </c>
      <c r="AW153" s="410">
        <f t="shared" si="162"/>
        <v>0</v>
      </c>
      <c r="AX153" s="411">
        <f t="shared" si="163"/>
        <v>0</v>
      </c>
      <c r="AY153" s="412">
        <f t="shared" si="164"/>
        <v>0</v>
      </c>
      <c r="AZ153" s="988"/>
      <c r="BA153" s="989"/>
      <c r="BB153" s="989"/>
      <c r="BC153" s="989"/>
      <c r="BD153" s="989"/>
      <c r="BE153" s="990"/>
      <c r="BF153" s="991"/>
      <c r="BG153" s="992"/>
      <c r="BH153" s="337"/>
      <c r="BI153" s="338"/>
      <c r="BJ153" s="839"/>
      <c r="BK153" s="318"/>
      <c r="BL153" s="318"/>
      <c r="BM153" s="318"/>
      <c r="BN153" s="318"/>
      <c r="BO153" s="318"/>
      <c r="BP153" s="318"/>
      <c r="BQ153" s="318"/>
      <c r="BR153" s="318"/>
      <c r="BS153" s="318"/>
      <c r="BT153" s="839"/>
      <c r="BU153" s="318"/>
      <c r="BV153" s="318"/>
      <c r="BW153" s="318"/>
      <c r="BX153" s="318"/>
      <c r="BY153" s="318"/>
      <c r="BZ153" s="318"/>
      <c r="CA153" s="318"/>
      <c r="CB153" s="318"/>
      <c r="CC153" s="318"/>
      <c r="CD153" s="839"/>
      <c r="CE153" s="318"/>
      <c r="CF153" s="318"/>
      <c r="CG153" s="318"/>
      <c r="CH153" s="318"/>
      <c r="CI153" s="318"/>
      <c r="CJ153" s="318"/>
      <c r="CK153" s="318"/>
      <c r="CL153" s="318"/>
      <c r="CM153" s="318"/>
      <c r="CN153" s="318"/>
      <c r="CO153" s="318"/>
      <c r="CP153" s="318"/>
      <c r="CQ153" s="318"/>
      <c r="CR153" s="318"/>
      <c r="CS153" s="839"/>
      <c r="CT153" s="318"/>
      <c r="CU153" s="318"/>
      <c r="CV153" s="318"/>
      <c r="CW153" s="318"/>
      <c r="CX153" s="318"/>
      <c r="CY153" s="318"/>
      <c r="CZ153" s="318"/>
      <c r="DA153" s="318"/>
      <c r="DB153" s="318"/>
      <c r="DC153" s="318"/>
      <c r="DD153" s="318"/>
      <c r="DE153" s="318"/>
      <c r="DF153" s="318"/>
      <c r="DG153" s="318"/>
      <c r="DH153" s="839"/>
      <c r="DI153" s="318"/>
      <c r="DJ153" s="318"/>
      <c r="DK153" s="318"/>
      <c r="DL153" s="318"/>
      <c r="DM153" s="318"/>
      <c r="DN153" s="318"/>
      <c r="DO153" s="318"/>
      <c r="DP153" s="318"/>
      <c r="DQ153" s="318"/>
      <c r="DR153" s="318"/>
      <c r="DS153" s="318"/>
      <c r="DT153" s="318"/>
      <c r="DU153" s="318"/>
      <c r="DV153" s="318"/>
      <c r="DW153" s="839"/>
      <c r="DX153" s="318"/>
      <c r="DY153" s="318"/>
      <c r="DZ153" s="318"/>
      <c r="EA153" s="318"/>
      <c r="EB153" s="318"/>
      <c r="EC153" s="318"/>
      <c r="ED153" s="318"/>
      <c r="EE153" s="318"/>
      <c r="EF153" s="318"/>
      <c r="EG153" s="318"/>
      <c r="EH153" s="318"/>
      <c r="EI153" s="318"/>
      <c r="EJ153" s="318"/>
      <c r="EK153" s="318"/>
      <c r="EL153" s="318"/>
      <c r="EM153" s="318">
        <f ca="1">'DARF e Declaração de IR'!$AJ$17</f>
        <v>0</v>
      </c>
      <c r="EN153" s="318"/>
      <c r="EO153" s="318"/>
      <c r="EP153" s="318"/>
      <c r="EQ153" s="318"/>
      <c r="ER153" s="318"/>
      <c r="ES153" s="318"/>
      <c r="ET153" s="318"/>
      <c r="EU153" s="318"/>
      <c r="EV153" s="318"/>
      <c r="EW153" s="318"/>
      <c r="EX153" s="318"/>
      <c r="EY153" s="318"/>
      <c r="EZ153" s="318"/>
    </row>
    <row r="154" spans="2:156" ht="10.5" customHeight="1" x14ac:dyDescent="0.2">
      <c r="B154" s="393"/>
      <c r="C154" s="1051"/>
      <c r="D154" s="1052"/>
      <c r="E154" s="414"/>
      <c r="F154" s="847" t="s">
        <v>106</v>
      </c>
      <c r="G154" s="848"/>
      <c r="H154" s="848"/>
      <c r="I154" s="849"/>
      <c r="J154" s="859">
        <f>AS178</f>
        <v>0</v>
      </c>
      <c r="K154" s="860"/>
      <c r="L154" s="860"/>
      <c r="M154" s="861"/>
      <c r="N154" s="456"/>
      <c r="O154" s="455">
        <v>44324</v>
      </c>
      <c r="P154" s="332"/>
      <c r="Q154" s="333"/>
      <c r="R154" s="334"/>
      <c r="S154" s="335"/>
      <c r="T154" s="408">
        <f t="shared" si="141"/>
        <v>0</v>
      </c>
      <c r="U154" s="409" t="str">
        <f t="shared" si="142"/>
        <v/>
      </c>
      <c r="V154" s="335"/>
      <c r="W154" s="410">
        <f t="shared" si="143"/>
        <v>0</v>
      </c>
      <c r="X154" s="410">
        <f t="shared" si="144"/>
        <v>0</v>
      </c>
      <c r="Y154" s="410">
        <f t="shared" si="145"/>
        <v>0</v>
      </c>
      <c r="Z154" s="410">
        <f t="shared" si="146"/>
        <v>0</v>
      </c>
      <c r="AA154" s="411">
        <f t="shared" si="147"/>
        <v>0</v>
      </c>
      <c r="AB154" s="412">
        <f t="shared" si="148"/>
        <v>0</v>
      </c>
      <c r="AC154" s="332"/>
      <c r="AD154" s="333"/>
      <c r="AE154" s="334"/>
      <c r="AF154" s="335"/>
      <c r="AG154" s="408">
        <f t="shared" si="149"/>
        <v>0</v>
      </c>
      <c r="AH154" s="409" t="str">
        <f t="shared" si="150"/>
        <v/>
      </c>
      <c r="AI154" s="335"/>
      <c r="AJ154" s="410">
        <f t="shared" si="151"/>
        <v>0</v>
      </c>
      <c r="AK154" s="410">
        <f t="shared" si="152"/>
        <v>0</v>
      </c>
      <c r="AL154" s="410">
        <f t="shared" si="153"/>
        <v>0</v>
      </c>
      <c r="AM154" s="410">
        <f t="shared" si="154"/>
        <v>0</v>
      </c>
      <c r="AN154" s="411">
        <f t="shared" si="155"/>
        <v>0</v>
      </c>
      <c r="AO154" s="412">
        <f t="shared" si="156"/>
        <v>0</v>
      </c>
      <c r="AP154" s="337"/>
      <c r="AQ154" s="410">
        <f t="shared" si="157"/>
        <v>0</v>
      </c>
      <c r="AR154" s="411">
        <f t="shared" si="158"/>
        <v>0</v>
      </c>
      <c r="AS154" s="413">
        <f t="shared" si="159"/>
        <v>0</v>
      </c>
      <c r="AT154" s="337"/>
      <c r="AU154" s="410">
        <f t="shared" si="160"/>
        <v>0</v>
      </c>
      <c r="AV154" s="411">
        <f t="shared" si="161"/>
        <v>0</v>
      </c>
      <c r="AW154" s="410">
        <f t="shared" si="162"/>
        <v>0</v>
      </c>
      <c r="AX154" s="411">
        <f t="shared" si="163"/>
        <v>0</v>
      </c>
      <c r="AY154" s="412">
        <f t="shared" si="164"/>
        <v>0</v>
      </c>
      <c r="AZ154" s="988"/>
      <c r="BA154" s="989"/>
      <c r="BB154" s="989"/>
      <c r="BC154" s="989"/>
      <c r="BD154" s="989"/>
      <c r="BE154" s="990"/>
      <c r="BF154" s="991"/>
      <c r="BG154" s="992"/>
      <c r="BH154" s="337"/>
      <c r="BI154" s="338"/>
      <c r="BJ154" s="839"/>
      <c r="BK154" s="318"/>
      <c r="BL154" s="318"/>
      <c r="BM154" s="318"/>
      <c r="BN154" s="318"/>
      <c r="BO154" s="318"/>
      <c r="BP154" s="318"/>
      <c r="BQ154" s="318"/>
      <c r="BR154" s="318"/>
      <c r="BS154" s="318"/>
      <c r="BT154" s="839"/>
      <c r="BU154" s="318"/>
      <c r="BV154" s="318"/>
      <c r="BW154" s="318"/>
      <c r="BX154" s="318"/>
      <c r="BY154" s="318"/>
      <c r="BZ154" s="318"/>
      <c r="CA154" s="318"/>
      <c r="CB154" s="318"/>
      <c r="CC154" s="318"/>
      <c r="CD154" s="839"/>
      <c r="CE154" s="318"/>
      <c r="CF154" s="318"/>
      <c r="CG154" s="318"/>
      <c r="CH154" s="318"/>
      <c r="CI154" s="318"/>
      <c r="CJ154" s="318"/>
      <c r="CK154" s="318"/>
      <c r="CL154" s="318"/>
      <c r="CM154" s="318"/>
      <c r="CN154" s="318"/>
      <c r="CO154" s="318"/>
      <c r="CP154" s="318"/>
      <c r="CQ154" s="318"/>
      <c r="CR154" s="318"/>
      <c r="CS154" s="839"/>
      <c r="CT154" s="318"/>
      <c r="CU154" s="318"/>
      <c r="CV154" s="318"/>
      <c r="CW154" s="318"/>
      <c r="CX154" s="318"/>
      <c r="CY154" s="318"/>
      <c r="CZ154" s="318"/>
      <c r="DA154" s="318"/>
      <c r="DB154" s="318"/>
      <c r="DC154" s="318"/>
      <c r="DD154" s="318"/>
      <c r="DE154" s="318"/>
      <c r="DF154" s="318"/>
      <c r="DG154" s="318"/>
      <c r="DH154" s="839"/>
      <c r="DI154" s="318"/>
      <c r="DJ154" s="318"/>
      <c r="DK154" s="318"/>
      <c r="DL154" s="318"/>
      <c r="DM154" s="318"/>
      <c r="DN154" s="318"/>
      <c r="DO154" s="318"/>
      <c r="DP154" s="318"/>
      <c r="DQ154" s="318"/>
      <c r="DR154" s="318"/>
      <c r="DS154" s="318"/>
      <c r="DT154" s="318"/>
      <c r="DU154" s="318"/>
      <c r="DV154" s="318"/>
      <c r="DW154" s="839"/>
      <c r="DX154" s="318"/>
      <c r="DY154" s="318"/>
      <c r="DZ154" s="318"/>
      <c r="EA154" s="318"/>
      <c r="EB154" s="318"/>
      <c r="EC154" s="318"/>
      <c r="ED154" s="318"/>
      <c r="EE154" s="318"/>
      <c r="EF154" s="318"/>
      <c r="EG154" s="318"/>
      <c r="EH154" s="318"/>
      <c r="EI154" s="318"/>
      <c r="EJ154" s="318"/>
      <c r="EK154" s="318"/>
      <c r="EL154" s="318"/>
      <c r="EM154" s="318">
        <f ca="1">'DARF e Declaração de IR'!$AJ$17</f>
        <v>0</v>
      </c>
      <c r="EN154" s="318"/>
      <c r="EO154" s="318"/>
      <c r="EP154" s="318"/>
      <c r="EQ154" s="318"/>
      <c r="ER154" s="318"/>
      <c r="ES154" s="318"/>
      <c r="ET154" s="318"/>
      <c r="EU154" s="318"/>
      <c r="EV154" s="318"/>
      <c r="EW154" s="318"/>
      <c r="EX154" s="318"/>
      <c r="EY154" s="318"/>
      <c r="EZ154" s="318"/>
    </row>
    <row r="155" spans="2:156" ht="10.5" customHeight="1" x14ac:dyDescent="0.2">
      <c r="B155" s="393"/>
      <c r="C155" s="1051"/>
      <c r="D155" s="1052"/>
      <c r="E155" s="414"/>
      <c r="F155" s="847" t="s">
        <v>98</v>
      </c>
      <c r="G155" s="848"/>
      <c r="H155" s="848"/>
      <c r="I155" s="849"/>
      <c r="J155" s="862">
        <f>AW178</f>
        <v>0</v>
      </c>
      <c r="K155" s="863"/>
      <c r="L155" s="863"/>
      <c r="M155" s="864"/>
      <c r="N155" s="456"/>
      <c r="O155" s="455">
        <v>44325</v>
      </c>
      <c r="P155" s="332"/>
      <c r="Q155" s="333"/>
      <c r="R155" s="334"/>
      <c r="S155" s="335"/>
      <c r="T155" s="408">
        <f t="shared" si="141"/>
        <v>0</v>
      </c>
      <c r="U155" s="409" t="str">
        <f t="shared" si="142"/>
        <v/>
      </c>
      <c r="V155" s="335"/>
      <c r="W155" s="410">
        <f t="shared" si="143"/>
        <v>0</v>
      </c>
      <c r="X155" s="410">
        <f t="shared" si="144"/>
        <v>0</v>
      </c>
      <c r="Y155" s="410">
        <f t="shared" si="145"/>
        <v>0</v>
      </c>
      <c r="Z155" s="410">
        <f t="shared" si="146"/>
        <v>0</v>
      </c>
      <c r="AA155" s="411">
        <f t="shared" si="147"/>
        <v>0</v>
      </c>
      <c r="AB155" s="412">
        <f t="shared" si="148"/>
        <v>0</v>
      </c>
      <c r="AC155" s="332"/>
      <c r="AD155" s="333"/>
      <c r="AE155" s="334"/>
      <c r="AF155" s="335"/>
      <c r="AG155" s="408">
        <f t="shared" si="149"/>
        <v>0</v>
      </c>
      <c r="AH155" s="409" t="str">
        <f t="shared" si="150"/>
        <v/>
      </c>
      <c r="AI155" s="335"/>
      <c r="AJ155" s="410">
        <f t="shared" si="151"/>
        <v>0</v>
      </c>
      <c r="AK155" s="410">
        <f t="shared" si="152"/>
        <v>0</v>
      </c>
      <c r="AL155" s="410">
        <f t="shared" si="153"/>
        <v>0</v>
      </c>
      <c r="AM155" s="410">
        <f t="shared" si="154"/>
        <v>0</v>
      </c>
      <c r="AN155" s="411">
        <f t="shared" si="155"/>
        <v>0</v>
      </c>
      <c r="AO155" s="412">
        <f t="shared" si="156"/>
        <v>0</v>
      </c>
      <c r="AP155" s="337"/>
      <c r="AQ155" s="410">
        <f t="shared" si="157"/>
        <v>0</v>
      </c>
      <c r="AR155" s="411">
        <f t="shared" si="158"/>
        <v>0</v>
      </c>
      <c r="AS155" s="413">
        <f t="shared" si="159"/>
        <v>0</v>
      </c>
      <c r="AT155" s="337"/>
      <c r="AU155" s="410">
        <f t="shared" si="160"/>
        <v>0</v>
      </c>
      <c r="AV155" s="411">
        <f t="shared" si="161"/>
        <v>0</v>
      </c>
      <c r="AW155" s="410">
        <f t="shared" si="162"/>
        <v>0</v>
      </c>
      <c r="AX155" s="411">
        <f t="shared" si="163"/>
        <v>0</v>
      </c>
      <c r="AY155" s="412">
        <f t="shared" si="164"/>
        <v>0</v>
      </c>
      <c r="AZ155" s="988"/>
      <c r="BA155" s="989"/>
      <c r="BB155" s="989"/>
      <c r="BC155" s="989"/>
      <c r="BD155" s="989"/>
      <c r="BE155" s="990"/>
      <c r="BF155" s="991"/>
      <c r="BG155" s="992"/>
      <c r="BH155" s="337"/>
      <c r="BI155" s="338"/>
      <c r="BJ155" s="839"/>
      <c r="BK155" s="318"/>
      <c r="BL155" s="318"/>
      <c r="BM155" s="318"/>
      <c r="BN155" s="318"/>
      <c r="BO155" s="318"/>
      <c r="BP155" s="318"/>
      <c r="BQ155" s="318"/>
      <c r="BR155" s="318"/>
      <c r="BS155" s="318"/>
      <c r="BT155" s="839"/>
      <c r="BU155" s="318"/>
      <c r="BV155" s="318"/>
      <c r="BW155" s="318"/>
      <c r="BX155" s="318"/>
      <c r="BY155" s="318"/>
      <c r="BZ155" s="318"/>
      <c r="CA155" s="318"/>
      <c r="CB155" s="318"/>
      <c r="CC155" s="318"/>
      <c r="CD155" s="839"/>
      <c r="CE155" s="318"/>
      <c r="CF155" s="318"/>
      <c r="CG155" s="318"/>
      <c r="CH155" s="318"/>
      <c r="CI155" s="318"/>
      <c r="CJ155" s="318"/>
      <c r="CK155" s="318"/>
      <c r="CL155" s="318"/>
      <c r="CM155" s="318"/>
      <c r="CN155" s="318"/>
      <c r="CO155" s="318"/>
      <c r="CP155" s="318"/>
      <c r="CQ155" s="318"/>
      <c r="CR155" s="318"/>
      <c r="CS155" s="839"/>
      <c r="CT155" s="318"/>
      <c r="CU155" s="318"/>
      <c r="CV155" s="318"/>
      <c r="CW155" s="318"/>
      <c r="CX155" s="318"/>
      <c r="CY155" s="318"/>
      <c r="CZ155" s="318"/>
      <c r="DA155" s="318"/>
      <c r="DB155" s="318"/>
      <c r="DC155" s="318"/>
      <c r="DD155" s="318"/>
      <c r="DE155" s="318"/>
      <c r="DF155" s="318"/>
      <c r="DG155" s="318"/>
      <c r="DH155" s="839"/>
      <c r="DI155" s="318"/>
      <c r="DJ155" s="318"/>
      <c r="DK155" s="318"/>
      <c r="DL155" s="318"/>
      <c r="DM155" s="318"/>
      <c r="DN155" s="318"/>
      <c r="DO155" s="318"/>
      <c r="DP155" s="318"/>
      <c r="DQ155" s="318"/>
      <c r="DR155" s="318"/>
      <c r="DS155" s="318"/>
      <c r="DT155" s="318"/>
      <c r="DU155" s="318"/>
      <c r="DV155" s="318"/>
      <c r="DW155" s="839"/>
      <c r="DX155" s="318"/>
      <c r="DY155" s="318"/>
      <c r="DZ155" s="318"/>
      <c r="EA155" s="318"/>
      <c r="EB155" s="318"/>
      <c r="EC155" s="318"/>
      <c r="ED155" s="318"/>
      <c r="EE155" s="318"/>
      <c r="EF155" s="318"/>
      <c r="EG155" s="318"/>
      <c r="EH155" s="318"/>
      <c r="EI155" s="318"/>
      <c r="EJ155" s="318"/>
      <c r="EK155" s="318"/>
      <c r="EL155" s="318"/>
      <c r="EM155" s="318">
        <f ca="1">'DARF e Declaração de IR'!$AJ$17</f>
        <v>0</v>
      </c>
      <c r="EN155" s="318"/>
      <c r="EO155" s="318"/>
      <c r="EP155" s="318"/>
      <c r="EQ155" s="318"/>
      <c r="ER155" s="318"/>
      <c r="ES155" s="318"/>
      <c r="ET155" s="318"/>
      <c r="EU155" s="318"/>
      <c r="EV155" s="318"/>
      <c r="EW155" s="318"/>
      <c r="EX155" s="318"/>
      <c r="EY155" s="318"/>
      <c r="EZ155" s="318"/>
    </row>
    <row r="156" spans="2:156" ht="10.5" customHeight="1" x14ac:dyDescent="0.2">
      <c r="B156" s="393"/>
      <c r="C156" s="1051"/>
      <c r="D156" s="1052"/>
      <c r="E156" s="414"/>
      <c r="F156" s="847" t="s">
        <v>107</v>
      </c>
      <c r="G156" s="848"/>
      <c r="H156" s="848"/>
      <c r="I156" s="849"/>
      <c r="J156" s="862">
        <f>IF(J160=0,J155,0)</f>
        <v>0</v>
      </c>
      <c r="K156" s="863"/>
      <c r="L156" s="863"/>
      <c r="M156" s="864"/>
      <c r="N156" s="456"/>
      <c r="O156" s="455">
        <v>44326</v>
      </c>
      <c r="P156" s="332"/>
      <c r="Q156" s="333"/>
      <c r="R156" s="334"/>
      <c r="S156" s="335"/>
      <c r="T156" s="408">
        <f t="shared" si="141"/>
        <v>0</v>
      </c>
      <c r="U156" s="409" t="str">
        <f t="shared" si="142"/>
        <v/>
      </c>
      <c r="V156" s="335"/>
      <c r="W156" s="410">
        <f t="shared" si="143"/>
        <v>0</v>
      </c>
      <c r="X156" s="410">
        <f t="shared" si="144"/>
        <v>0</v>
      </c>
      <c r="Y156" s="410">
        <f t="shared" si="145"/>
        <v>0</v>
      </c>
      <c r="Z156" s="410">
        <f t="shared" si="146"/>
        <v>0</v>
      </c>
      <c r="AA156" s="411">
        <f t="shared" si="147"/>
        <v>0</v>
      </c>
      <c r="AB156" s="412">
        <f t="shared" si="148"/>
        <v>0</v>
      </c>
      <c r="AC156" s="332"/>
      <c r="AD156" s="333"/>
      <c r="AE156" s="334"/>
      <c r="AF156" s="335"/>
      <c r="AG156" s="408">
        <f t="shared" si="149"/>
        <v>0</v>
      </c>
      <c r="AH156" s="409" t="str">
        <f t="shared" si="150"/>
        <v/>
      </c>
      <c r="AI156" s="335"/>
      <c r="AJ156" s="410">
        <f t="shared" si="151"/>
        <v>0</v>
      </c>
      <c r="AK156" s="410">
        <f t="shared" si="152"/>
        <v>0</v>
      </c>
      <c r="AL156" s="410">
        <f t="shared" si="153"/>
        <v>0</v>
      </c>
      <c r="AM156" s="410">
        <f t="shared" si="154"/>
        <v>0</v>
      </c>
      <c r="AN156" s="411">
        <f t="shared" si="155"/>
        <v>0</v>
      </c>
      <c r="AO156" s="412">
        <f t="shared" si="156"/>
        <v>0</v>
      </c>
      <c r="AP156" s="337"/>
      <c r="AQ156" s="410">
        <f t="shared" si="157"/>
        <v>0</v>
      </c>
      <c r="AR156" s="411">
        <f t="shared" si="158"/>
        <v>0</v>
      </c>
      <c r="AS156" s="413">
        <f t="shared" si="159"/>
        <v>0</v>
      </c>
      <c r="AT156" s="337"/>
      <c r="AU156" s="410">
        <f t="shared" si="160"/>
        <v>0</v>
      </c>
      <c r="AV156" s="411">
        <f t="shared" si="161"/>
        <v>0</v>
      </c>
      <c r="AW156" s="410">
        <f t="shared" si="162"/>
        <v>0</v>
      </c>
      <c r="AX156" s="411">
        <f t="shared" si="163"/>
        <v>0</v>
      </c>
      <c r="AY156" s="412">
        <f t="shared" si="164"/>
        <v>0</v>
      </c>
      <c r="AZ156" s="988"/>
      <c r="BA156" s="989"/>
      <c r="BB156" s="989"/>
      <c r="BC156" s="989"/>
      <c r="BD156" s="989"/>
      <c r="BE156" s="990"/>
      <c r="BF156" s="991"/>
      <c r="BG156" s="992"/>
      <c r="BH156" s="337"/>
      <c r="BI156" s="338"/>
      <c r="BJ156" s="839"/>
      <c r="BK156" s="318"/>
      <c r="BL156" s="318"/>
      <c r="BM156" s="318"/>
      <c r="BN156" s="318"/>
      <c r="BO156" s="318"/>
      <c r="BP156" s="318"/>
      <c r="BQ156" s="318"/>
      <c r="BR156" s="318"/>
      <c r="BS156" s="318"/>
      <c r="BT156" s="839"/>
      <c r="BU156" s="318"/>
      <c r="BV156" s="318"/>
      <c r="BW156" s="318"/>
      <c r="BX156" s="318"/>
      <c r="BY156" s="318"/>
      <c r="BZ156" s="318"/>
      <c r="CA156" s="318"/>
      <c r="CB156" s="318"/>
      <c r="CC156" s="318"/>
      <c r="CD156" s="839"/>
      <c r="CE156" s="318"/>
      <c r="CF156" s="318"/>
      <c r="CG156" s="318"/>
      <c r="CH156" s="318"/>
      <c r="CI156" s="318"/>
      <c r="CJ156" s="318"/>
      <c r="CK156" s="318"/>
      <c r="CL156" s="318"/>
      <c r="CM156" s="318"/>
      <c r="CN156" s="318"/>
      <c r="CO156" s="318"/>
      <c r="CP156" s="318"/>
      <c r="CQ156" s="318"/>
      <c r="CR156" s="318"/>
      <c r="CS156" s="839"/>
      <c r="CT156" s="318"/>
      <c r="CU156" s="318"/>
      <c r="CV156" s="318"/>
      <c r="CW156" s="318"/>
      <c r="CX156" s="318"/>
      <c r="CY156" s="318"/>
      <c r="CZ156" s="318"/>
      <c r="DA156" s="318"/>
      <c r="DB156" s="318"/>
      <c r="DC156" s="318"/>
      <c r="DD156" s="318"/>
      <c r="DE156" s="318"/>
      <c r="DF156" s="318"/>
      <c r="DG156" s="318"/>
      <c r="DH156" s="839"/>
      <c r="DI156" s="318"/>
      <c r="DJ156" s="318"/>
      <c r="DK156" s="318"/>
      <c r="DL156" s="318"/>
      <c r="DM156" s="318"/>
      <c r="DN156" s="318"/>
      <c r="DO156" s="318"/>
      <c r="DP156" s="318"/>
      <c r="DQ156" s="318"/>
      <c r="DR156" s="318"/>
      <c r="DS156" s="318"/>
      <c r="DT156" s="318"/>
      <c r="DU156" s="318"/>
      <c r="DV156" s="318"/>
      <c r="DW156" s="839"/>
      <c r="DX156" s="318"/>
      <c r="DY156" s="318"/>
      <c r="DZ156" s="318"/>
      <c r="EA156" s="318"/>
      <c r="EB156" s="318"/>
      <c r="EC156" s="318"/>
      <c r="ED156" s="318"/>
      <c r="EE156" s="318"/>
      <c r="EF156" s="318"/>
      <c r="EG156" s="318"/>
      <c r="EH156" s="318"/>
      <c r="EI156" s="318"/>
      <c r="EJ156" s="318"/>
      <c r="EK156" s="318"/>
      <c r="EL156" s="318"/>
      <c r="EM156" s="318">
        <f ca="1">'DARF e Declaração de IR'!$AJ$17</f>
        <v>0</v>
      </c>
      <c r="EN156" s="318"/>
      <c r="EO156" s="318"/>
      <c r="EP156" s="318"/>
      <c r="EQ156" s="318"/>
      <c r="ER156" s="318"/>
      <c r="ES156" s="318"/>
      <c r="ET156" s="318"/>
      <c r="EU156" s="318"/>
      <c r="EV156" s="318"/>
      <c r="EW156" s="318"/>
      <c r="EX156" s="318"/>
      <c r="EY156" s="318"/>
      <c r="EZ156" s="318"/>
    </row>
    <row r="157" spans="2:156" ht="10.5" customHeight="1" x14ac:dyDescent="0.2">
      <c r="B157" s="393"/>
      <c r="C157" s="1051"/>
      <c r="D157" s="1052"/>
      <c r="E157" s="414"/>
      <c r="F157" s="847" t="s">
        <v>210</v>
      </c>
      <c r="G157" s="848"/>
      <c r="H157" s="848"/>
      <c r="I157" s="849"/>
      <c r="J157" s="862">
        <f>'DARF e Declaração de IR'!K17</f>
        <v>0</v>
      </c>
      <c r="K157" s="863"/>
      <c r="L157" s="863"/>
      <c r="M157" s="864"/>
      <c r="N157" s="456"/>
      <c r="O157" s="455">
        <v>44327</v>
      </c>
      <c r="P157" s="332"/>
      <c r="Q157" s="333"/>
      <c r="R157" s="334"/>
      <c r="S157" s="335"/>
      <c r="T157" s="408">
        <f t="shared" si="141"/>
        <v>0</v>
      </c>
      <c r="U157" s="409" t="str">
        <f t="shared" si="142"/>
        <v/>
      </c>
      <c r="V157" s="335"/>
      <c r="W157" s="410">
        <f t="shared" si="143"/>
        <v>0</v>
      </c>
      <c r="X157" s="410">
        <f t="shared" si="144"/>
        <v>0</v>
      </c>
      <c r="Y157" s="410">
        <f t="shared" si="145"/>
        <v>0</v>
      </c>
      <c r="Z157" s="410">
        <f t="shared" si="146"/>
        <v>0</v>
      </c>
      <c r="AA157" s="411">
        <f t="shared" si="147"/>
        <v>0</v>
      </c>
      <c r="AB157" s="412">
        <f t="shared" si="148"/>
        <v>0</v>
      </c>
      <c r="AC157" s="332"/>
      <c r="AD157" s="333"/>
      <c r="AE157" s="334"/>
      <c r="AF157" s="335"/>
      <c r="AG157" s="408">
        <f t="shared" si="149"/>
        <v>0</v>
      </c>
      <c r="AH157" s="409" t="str">
        <f t="shared" si="150"/>
        <v/>
      </c>
      <c r="AI157" s="335"/>
      <c r="AJ157" s="410">
        <f t="shared" si="151"/>
        <v>0</v>
      </c>
      <c r="AK157" s="410">
        <f t="shared" si="152"/>
        <v>0</v>
      </c>
      <c r="AL157" s="410">
        <f t="shared" si="153"/>
        <v>0</v>
      </c>
      <c r="AM157" s="410">
        <f t="shared" si="154"/>
        <v>0</v>
      </c>
      <c r="AN157" s="411">
        <f t="shared" si="155"/>
        <v>0</v>
      </c>
      <c r="AO157" s="412">
        <f t="shared" si="156"/>
        <v>0</v>
      </c>
      <c r="AP157" s="337"/>
      <c r="AQ157" s="410">
        <f t="shared" si="157"/>
        <v>0</v>
      </c>
      <c r="AR157" s="411">
        <f t="shared" si="158"/>
        <v>0</v>
      </c>
      <c r="AS157" s="413">
        <f t="shared" si="159"/>
        <v>0</v>
      </c>
      <c r="AT157" s="337"/>
      <c r="AU157" s="410">
        <f t="shared" si="160"/>
        <v>0</v>
      </c>
      <c r="AV157" s="411">
        <f t="shared" si="161"/>
        <v>0</v>
      </c>
      <c r="AW157" s="410">
        <f t="shared" si="162"/>
        <v>0</v>
      </c>
      <c r="AX157" s="411">
        <f t="shared" si="163"/>
        <v>0</v>
      </c>
      <c r="AY157" s="412">
        <f t="shared" si="164"/>
        <v>0</v>
      </c>
      <c r="AZ157" s="988"/>
      <c r="BA157" s="989"/>
      <c r="BB157" s="989"/>
      <c r="BC157" s="989"/>
      <c r="BD157" s="989"/>
      <c r="BE157" s="990"/>
      <c r="BF157" s="991"/>
      <c r="BG157" s="992"/>
      <c r="BH157" s="337"/>
      <c r="BI157" s="338"/>
      <c r="BJ157" s="839"/>
      <c r="BK157" s="318"/>
      <c r="BL157" s="318"/>
      <c r="BM157" s="318"/>
      <c r="BN157" s="318"/>
      <c r="BO157" s="318"/>
      <c r="BP157" s="318"/>
      <c r="BQ157" s="318"/>
      <c r="BR157" s="318"/>
      <c r="BS157" s="318"/>
      <c r="BT157" s="839"/>
      <c r="BU157" s="318"/>
      <c r="BV157" s="318"/>
      <c r="BW157" s="318"/>
      <c r="BX157" s="318"/>
      <c r="BY157" s="318"/>
      <c r="BZ157" s="318"/>
      <c r="CA157" s="318"/>
      <c r="CB157" s="318"/>
      <c r="CC157" s="318"/>
      <c r="CD157" s="839"/>
      <c r="CE157" s="318"/>
      <c r="CF157" s="318"/>
      <c r="CG157" s="318"/>
      <c r="CH157" s="318"/>
      <c r="CI157" s="318"/>
      <c r="CJ157" s="318"/>
      <c r="CK157" s="318"/>
      <c r="CL157" s="318"/>
      <c r="CM157" s="318"/>
      <c r="CN157" s="318"/>
      <c r="CO157" s="318"/>
      <c r="CP157" s="318"/>
      <c r="CQ157" s="318"/>
      <c r="CR157" s="318"/>
      <c r="CS157" s="839"/>
      <c r="CT157" s="318"/>
      <c r="CU157" s="318"/>
      <c r="CV157" s="318"/>
      <c r="CW157" s="318"/>
      <c r="CX157" s="318"/>
      <c r="CY157" s="318"/>
      <c r="CZ157" s="318"/>
      <c r="DA157" s="318"/>
      <c r="DB157" s="318"/>
      <c r="DC157" s="318"/>
      <c r="DD157" s="318"/>
      <c r="DE157" s="318"/>
      <c r="DF157" s="318"/>
      <c r="DG157" s="318"/>
      <c r="DH157" s="839"/>
      <c r="DI157" s="318"/>
      <c r="DJ157" s="318"/>
      <c r="DK157" s="318"/>
      <c r="DL157" s="318"/>
      <c r="DM157" s="318"/>
      <c r="DN157" s="318"/>
      <c r="DO157" s="318"/>
      <c r="DP157" s="318"/>
      <c r="DQ157" s="318"/>
      <c r="DR157" s="318"/>
      <c r="DS157" s="318"/>
      <c r="DT157" s="318"/>
      <c r="DU157" s="318"/>
      <c r="DV157" s="318"/>
      <c r="DW157" s="839"/>
      <c r="DX157" s="318"/>
      <c r="DY157" s="318"/>
      <c r="DZ157" s="318"/>
      <c r="EA157" s="318"/>
      <c r="EB157" s="318"/>
      <c r="EC157" s="318"/>
      <c r="ED157" s="318"/>
      <c r="EE157" s="318"/>
      <c r="EF157" s="318"/>
      <c r="EG157" s="318"/>
      <c r="EH157" s="318"/>
      <c r="EI157" s="318"/>
      <c r="EJ157" s="318"/>
      <c r="EK157" s="318"/>
      <c r="EL157" s="318"/>
      <c r="EM157" s="318">
        <f ca="1">'DARF e Declaração de IR'!$AJ$17</f>
        <v>0</v>
      </c>
      <c r="EN157" s="318"/>
      <c r="EO157" s="318"/>
      <c r="EP157" s="318"/>
      <c r="EQ157" s="318"/>
      <c r="ER157" s="318"/>
      <c r="ES157" s="318"/>
      <c r="ET157" s="318"/>
      <c r="EU157" s="318"/>
      <c r="EV157" s="318"/>
      <c r="EW157" s="318"/>
      <c r="EX157" s="318"/>
      <c r="EY157" s="318"/>
      <c r="EZ157" s="318"/>
    </row>
    <row r="158" spans="2:156" ht="10.5" customHeight="1" x14ac:dyDescent="0.2">
      <c r="B158" s="393"/>
      <c r="C158" s="1051"/>
      <c r="D158" s="1052"/>
      <c r="E158" s="414"/>
      <c r="F158" s="847" t="s">
        <v>109</v>
      </c>
      <c r="G158" s="848"/>
      <c r="H158" s="848"/>
      <c r="I158" s="849"/>
      <c r="J158" s="862">
        <f>AS178*$J$37+AW178</f>
        <v>0</v>
      </c>
      <c r="K158" s="863"/>
      <c r="L158" s="863"/>
      <c r="M158" s="864"/>
      <c r="N158" s="456"/>
      <c r="O158" s="455">
        <v>44328</v>
      </c>
      <c r="P158" s="332"/>
      <c r="Q158" s="333"/>
      <c r="R158" s="334"/>
      <c r="S158" s="335"/>
      <c r="T158" s="408">
        <f t="shared" si="141"/>
        <v>0</v>
      </c>
      <c r="U158" s="409" t="str">
        <f t="shared" si="142"/>
        <v/>
      </c>
      <c r="V158" s="335"/>
      <c r="W158" s="410">
        <f t="shared" si="143"/>
        <v>0</v>
      </c>
      <c r="X158" s="410">
        <f t="shared" si="144"/>
        <v>0</v>
      </c>
      <c r="Y158" s="410">
        <f t="shared" si="145"/>
        <v>0</v>
      </c>
      <c r="Z158" s="410">
        <f t="shared" si="146"/>
        <v>0</v>
      </c>
      <c r="AA158" s="411">
        <f t="shared" si="147"/>
        <v>0</v>
      </c>
      <c r="AB158" s="412">
        <f t="shared" si="148"/>
        <v>0</v>
      </c>
      <c r="AC158" s="332"/>
      <c r="AD158" s="333"/>
      <c r="AE158" s="334"/>
      <c r="AF158" s="335"/>
      <c r="AG158" s="408">
        <f t="shared" si="149"/>
        <v>0</v>
      </c>
      <c r="AH158" s="409" t="str">
        <f t="shared" si="150"/>
        <v/>
      </c>
      <c r="AI158" s="335"/>
      <c r="AJ158" s="410">
        <f t="shared" si="151"/>
        <v>0</v>
      </c>
      <c r="AK158" s="410">
        <f t="shared" si="152"/>
        <v>0</v>
      </c>
      <c r="AL158" s="410">
        <f t="shared" si="153"/>
        <v>0</v>
      </c>
      <c r="AM158" s="410">
        <f t="shared" si="154"/>
        <v>0</v>
      </c>
      <c r="AN158" s="411">
        <f t="shared" si="155"/>
        <v>0</v>
      </c>
      <c r="AO158" s="412">
        <f t="shared" si="156"/>
        <v>0</v>
      </c>
      <c r="AP158" s="337"/>
      <c r="AQ158" s="410">
        <f t="shared" si="157"/>
        <v>0</v>
      </c>
      <c r="AR158" s="411">
        <f t="shared" si="158"/>
        <v>0</v>
      </c>
      <c r="AS158" s="413">
        <f t="shared" si="159"/>
        <v>0</v>
      </c>
      <c r="AT158" s="337"/>
      <c r="AU158" s="410">
        <f t="shared" si="160"/>
        <v>0</v>
      </c>
      <c r="AV158" s="411">
        <f t="shared" si="161"/>
        <v>0</v>
      </c>
      <c r="AW158" s="410">
        <f t="shared" si="162"/>
        <v>0</v>
      </c>
      <c r="AX158" s="411">
        <f t="shared" si="163"/>
        <v>0</v>
      </c>
      <c r="AY158" s="412">
        <f t="shared" si="164"/>
        <v>0</v>
      </c>
      <c r="AZ158" s="988"/>
      <c r="BA158" s="989"/>
      <c r="BB158" s="989"/>
      <c r="BC158" s="989"/>
      <c r="BD158" s="989"/>
      <c r="BE158" s="990"/>
      <c r="BF158" s="991"/>
      <c r="BG158" s="992"/>
      <c r="BH158" s="337"/>
      <c r="BI158" s="338"/>
      <c r="BJ158" s="839"/>
      <c r="BK158" s="318"/>
      <c r="BL158" s="318"/>
      <c r="BM158" s="318"/>
      <c r="BN158" s="318"/>
      <c r="BO158" s="318"/>
      <c r="BP158" s="318"/>
      <c r="BQ158" s="318"/>
      <c r="BR158" s="318"/>
      <c r="BS158" s="318"/>
      <c r="BT158" s="839"/>
      <c r="BU158" s="318"/>
      <c r="BV158" s="318"/>
      <c r="BW158" s="318"/>
      <c r="BX158" s="318"/>
      <c r="BY158" s="318"/>
      <c r="BZ158" s="318"/>
      <c r="CA158" s="318"/>
      <c r="CB158" s="318"/>
      <c r="CC158" s="318"/>
      <c r="CD158" s="839"/>
      <c r="CE158" s="318"/>
      <c r="CF158" s="318"/>
      <c r="CG158" s="318"/>
      <c r="CH158" s="318"/>
      <c r="CI158" s="318"/>
      <c r="CJ158" s="318"/>
      <c r="CK158" s="318"/>
      <c r="CL158" s="318"/>
      <c r="CM158" s="318"/>
      <c r="CN158" s="318"/>
      <c r="CO158" s="318"/>
      <c r="CP158" s="318"/>
      <c r="CQ158" s="318"/>
      <c r="CR158" s="318"/>
      <c r="CS158" s="839"/>
      <c r="CT158" s="318"/>
      <c r="CU158" s="318"/>
      <c r="CV158" s="318"/>
      <c r="CW158" s="318"/>
      <c r="CX158" s="318"/>
      <c r="CY158" s="318"/>
      <c r="CZ158" s="318"/>
      <c r="DA158" s="318"/>
      <c r="DB158" s="318"/>
      <c r="DC158" s="318"/>
      <c r="DD158" s="318"/>
      <c r="DE158" s="318"/>
      <c r="DF158" s="318"/>
      <c r="DG158" s="318"/>
      <c r="DH158" s="839"/>
      <c r="DI158" s="318"/>
      <c r="DJ158" s="318"/>
      <c r="DK158" s="318"/>
      <c r="DL158" s="318"/>
      <c r="DM158" s="318"/>
      <c r="DN158" s="318"/>
      <c r="DO158" s="318"/>
      <c r="DP158" s="318"/>
      <c r="DQ158" s="318"/>
      <c r="DR158" s="318"/>
      <c r="DS158" s="318"/>
      <c r="DT158" s="318"/>
      <c r="DU158" s="318"/>
      <c r="DV158" s="318"/>
      <c r="DW158" s="839"/>
      <c r="DX158" s="318"/>
      <c r="DY158" s="318"/>
      <c r="DZ158" s="318"/>
      <c r="EA158" s="318"/>
      <c r="EB158" s="318"/>
      <c r="EC158" s="318"/>
      <c r="ED158" s="318"/>
      <c r="EE158" s="318"/>
      <c r="EF158" s="318"/>
      <c r="EG158" s="318"/>
      <c r="EH158" s="318"/>
      <c r="EI158" s="318"/>
      <c r="EJ158" s="318"/>
      <c r="EK158" s="318"/>
      <c r="EL158" s="318"/>
      <c r="EM158" s="318">
        <f ca="1">'DARF e Declaração de IR'!$AJ$17</f>
        <v>0</v>
      </c>
      <c r="EN158" s="318"/>
      <c r="EO158" s="318"/>
      <c r="EP158" s="318"/>
      <c r="EQ158" s="318"/>
      <c r="ER158" s="318"/>
      <c r="ES158" s="318"/>
      <c r="ET158" s="318"/>
      <c r="EU158" s="318"/>
      <c r="EV158" s="318"/>
      <c r="EW158" s="318"/>
      <c r="EX158" s="318"/>
      <c r="EY158" s="318"/>
      <c r="EZ158" s="318"/>
    </row>
    <row r="159" spans="2:156" ht="10.5" customHeight="1" x14ac:dyDescent="0.2">
      <c r="B159" s="393"/>
      <c r="C159" s="1051"/>
      <c r="D159" s="1052"/>
      <c r="E159" s="414"/>
      <c r="F159" s="847" t="s">
        <v>110</v>
      </c>
      <c r="G159" s="848"/>
      <c r="H159" s="848"/>
      <c r="I159" s="849"/>
      <c r="J159" s="862">
        <f>'DARF e Declaração de IR'!$Q$17</f>
        <v>0</v>
      </c>
      <c r="K159" s="863"/>
      <c r="L159" s="863"/>
      <c r="M159" s="864"/>
      <c r="N159" s="456"/>
      <c r="O159" s="455">
        <v>44329</v>
      </c>
      <c r="P159" s="332"/>
      <c r="Q159" s="333"/>
      <c r="R159" s="334"/>
      <c r="S159" s="335"/>
      <c r="T159" s="408">
        <f t="shared" si="141"/>
        <v>0</v>
      </c>
      <c r="U159" s="409" t="str">
        <f t="shared" si="142"/>
        <v/>
      </c>
      <c r="V159" s="335"/>
      <c r="W159" s="410">
        <f t="shared" si="143"/>
        <v>0</v>
      </c>
      <c r="X159" s="410">
        <f t="shared" si="144"/>
        <v>0</v>
      </c>
      <c r="Y159" s="410">
        <f t="shared" si="145"/>
        <v>0</v>
      </c>
      <c r="Z159" s="410">
        <f t="shared" si="146"/>
        <v>0</v>
      </c>
      <c r="AA159" s="411">
        <f t="shared" si="147"/>
        <v>0</v>
      </c>
      <c r="AB159" s="412">
        <f t="shared" si="148"/>
        <v>0</v>
      </c>
      <c r="AC159" s="332"/>
      <c r="AD159" s="333"/>
      <c r="AE159" s="334"/>
      <c r="AF159" s="335"/>
      <c r="AG159" s="408">
        <f t="shared" si="149"/>
        <v>0</v>
      </c>
      <c r="AH159" s="409" t="str">
        <f t="shared" si="150"/>
        <v/>
      </c>
      <c r="AI159" s="335"/>
      <c r="AJ159" s="410">
        <f t="shared" si="151"/>
        <v>0</v>
      </c>
      <c r="AK159" s="410">
        <f t="shared" si="152"/>
        <v>0</v>
      </c>
      <c r="AL159" s="410">
        <f t="shared" si="153"/>
        <v>0</v>
      </c>
      <c r="AM159" s="410">
        <f t="shared" si="154"/>
        <v>0</v>
      </c>
      <c r="AN159" s="411">
        <f t="shared" si="155"/>
        <v>0</v>
      </c>
      <c r="AO159" s="412">
        <f t="shared" si="156"/>
        <v>0</v>
      </c>
      <c r="AP159" s="337"/>
      <c r="AQ159" s="410">
        <f t="shared" si="157"/>
        <v>0</v>
      </c>
      <c r="AR159" s="411">
        <f t="shared" si="158"/>
        <v>0</v>
      </c>
      <c r="AS159" s="413">
        <f t="shared" si="159"/>
        <v>0</v>
      </c>
      <c r="AT159" s="337"/>
      <c r="AU159" s="410">
        <f t="shared" si="160"/>
        <v>0</v>
      </c>
      <c r="AV159" s="411">
        <f t="shared" si="161"/>
        <v>0</v>
      </c>
      <c r="AW159" s="410">
        <f t="shared" si="162"/>
        <v>0</v>
      </c>
      <c r="AX159" s="411">
        <f t="shared" si="163"/>
        <v>0</v>
      </c>
      <c r="AY159" s="412">
        <f t="shared" si="164"/>
        <v>0</v>
      </c>
      <c r="AZ159" s="988"/>
      <c r="BA159" s="989"/>
      <c r="BB159" s="989"/>
      <c r="BC159" s="989"/>
      <c r="BD159" s="989"/>
      <c r="BE159" s="990"/>
      <c r="BF159" s="991"/>
      <c r="BG159" s="992"/>
      <c r="BH159" s="337"/>
      <c r="BI159" s="338"/>
      <c r="BJ159" s="839"/>
      <c r="BK159" s="318"/>
      <c r="BL159" s="318"/>
      <c r="BM159" s="318"/>
      <c r="BN159" s="318"/>
      <c r="BO159" s="318"/>
      <c r="BP159" s="318"/>
      <c r="BQ159" s="318"/>
      <c r="BR159" s="318"/>
      <c r="BS159" s="318"/>
      <c r="BT159" s="839"/>
      <c r="BU159" s="318"/>
      <c r="BV159" s="318"/>
      <c r="BW159" s="318"/>
      <c r="BX159" s="318"/>
      <c r="BY159" s="318"/>
      <c r="BZ159" s="318"/>
      <c r="CA159" s="318"/>
      <c r="CB159" s="318"/>
      <c r="CC159" s="318"/>
      <c r="CD159" s="839"/>
      <c r="CE159" s="318"/>
      <c r="CF159" s="318"/>
      <c r="CG159" s="318"/>
      <c r="CH159" s="318"/>
      <c r="CI159" s="318"/>
      <c r="CJ159" s="318"/>
      <c r="CK159" s="318"/>
      <c r="CL159" s="318"/>
      <c r="CM159" s="318"/>
      <c r="CN159" s="318"/>
      <c r="CO159" s="318"/>
      <c r="CP159" s="318"/>
      <c r="CQ159" s="318"/>
      <c r="CR159" s="318"/>
      <c r="CS159" s="839"/>
      <c r="CT159" s="318"/>
      <c r="CU159" s="318"/>
      <c r="CV159" s="318"/>
      <c r="CW159" s="318"/>
      <c r="CX159" s="318"/>
      <c r="CY159" s="318"/>
      <c r="CZ159" s="318"/>
      <c r="DA159" s="318"/>
      <c r="DB159" s="318"/>
      <c r="DC159" s="318"/>
      <c r="DD159" s="318"/>
      <c r="DE159" s="318"/>
      <c r="DF159" s="318"/>
      <c r="DG159" s="318"/>
      <c r="DH159" s="839"/>
      <c r="DI159" s="318"/>
      <c r="DJ159" s="318"/>
      <c r="DK159" s="318"/>
      <c r="DL159" s="318"/>
      <c r="DM159" s="318"/>
      <c r="DN159" s="318"/>
      <c r="DO159" s="318"/>
      <c r="DP159" s="318"/>
      <c r="DQ159" s="318"/>
      <c r="DR159" s="318"/>
      <c r="DS159" s="318"/>
      <c r="DT159" s="318"/>
      <c r="DU159" s="318"/>
      <c r="DV159" s="318"/>
      <c r="DW159" s="839"/>
      <c r="DX159" s="318"/>
      <c r="DY159" s="318"/>
      <c r="DZ159" s="318"/>
      <c r="EA159" s="318"/>
      <c r="EB159" s="318"/>
      <c r="EC159" s="318"/>
      <c r="ED159" s="318"/>
      <c r="EE159" s="318"/>
      <c r="EF159" s="318"/>
      <c r="EG159" s="318"/>
      <c r="EH159" s="318"/>
      <c r="EI159" s="318"/>
      <c r="EJ159" s="318"/>
      <c r="EK159" s="318"/>
      <c r="EL159" s="318"/>
      <c r="EM159" s="318">
        <f ca="1">'DARF e Declaração de IR'!$AJ$17</f>
        <v>0</v>
      </c>
      <c r="EN159" s="318"/>
      <c r="EO159" s="318"/>
      <c r="EP159" s="318"/>
      <c r="EQ159" s="318"/>
      <c r="ER159" s="318"/>
      <c r="ES159" s="318"/>
      <c r="ET159" s="318"/>
      <c r="EU159" s="318"/>
      <c r="EV159" s="318"/>
      <c r="EW159" s="318"/>
      <c r="EX159" s="318"/>
      <c r="EY159" s="318"/>
      <c r="EZ159" s="318"/>
    </row>
    <row r="160" spans="2:156" ht="10.5" customHeight="1" thickBot="1" x14ac:dyDescent="0.25">
      <c r="B160" s="393"/>
      <c r="C160" s="1051"/>
      <c r="D160" s="1052"/>
      <c r="E160" s="414"/>
      <c r="F160" s="850" t="s">
        <v>111</v>
      </c>
      <c r="G160" s="851"/>
      <c r="H160" s="851"/>
      <c r="I160" s="852"/>
      <c r="J160" s="868">
        <f>'DARF e Declaração de IR'!$P$17</f>
        <v>0</v>
      </c>
      <c r="K160" s="869"/>
      <c r="L160" s="869"/>
      <c r="M160" s="870"/>
      <c r="N160" s="456"/>
      <c r="O160" s="455">
        <v>44330</v>
      </c>
      <c r="P160" s="332"/>
      <c r="Q160" s="333"/>
      <c r="R160" s="334"/>
      <c r="S160" s="335"/>
      <c r="T160" s="408">
        <f t="shared" si="141"/>
        <v>0</v>
      </c>
      <c r="U160" s="409" t="str">
        <f t="shared" si="142"/>
        <v/>
      </c>
      <c r="V160" s="335"/>
      <c r="W160" s="410">
        <f t="shared" si="143"/>
        <v>0</v>
      </c>
      <c r="X160" s="410">
        <f t="shared" si="144"/>
        <v>0</v>
      </c>
      <c r="Y160" s="410">
        <f t="shared" si="145"/>
        <v>0</v>
      </c>
      <c r="Z160" s="410">
        <f t="shared" si="146"/>
        <v>0</v>
      </c>
      <c r="AA160" s="411">
        <f t="shared" si="147"/>
        <v>0</v>
      </c>
      <c r="AB160" s="412">
        <f t="shared" si="148"/>
        <v>0</v>
      </c>
      <c r="AC160" s="332"/>
      <c r="AD160" s="333"/>
      <c r="AE160" s="334"/>
      <c r="AF160" s="335"/>
      <c r="AG160" s="408">
        <f t="shared" si="149"/>
        <v>0</v>
      </c>
      <c r="AH160" s="409" t="str">
        <f t="shared" si="150"/>
        <v/>
      </c>
      <c r="AI160" s="335"/>
      <c r="AJ160" s="410">
        <f t="shared" si="151"/>
        <v>0</v>
      </c>
      <c r="AK160" s="410">
        <f t="shared" si="152"/>
        <v>0</v>
      </c>
      <c r="AL160" s="410">
        <f t="shared" si="153"/>
        <v>0</v>
      </c>
      <c r="AM160" s="410">
        <f t="shared" si="154"/>
        <v>0</v>
      </c>
      <c r="AN160" s="411">
        <f t="shared" si="155"/>
        <v>0</v>
      </c>
      <c r="AO160" s="412">
        <f t="shared" si="156"/>
        <v>0</v>
      </c>
      <c r="AP160" s="337"/>
      <c r="AQ160" s="410">
        <f t="shared" si="157"/>
        <v>0</v>
      </c>
      <c r="AR160" s="411">
        <f t="shared" si="158"/>
        <v>0</v>
      </c>
      <c r="AS160" s="413">
        <f t="shared" si="159"/>
        <v>0</v>
      </c>
      <c r="AT160" s="337"/>
      <c r="AU160" s="410">
        <f t="shared" si="160"/>
        <v>0</v>
      </c>
      <c r="AV160" s="411">
        <f t="shared" si="161"/>
        <v>0</v>
      </c>
      <c r="AW160" s="410">
        <f t="shared" si="162"/>
        <v>0</v>
      </c>
      <c r="AX160" s="411">
        <f t="shared" si="163"/>
        <v>0</v>
      </c>
      <c r="AY160" s="412">
        <f t="shared" si="164"/>
        <v>0</v>
      </c>
      <c r="AZ160" s="988"/>
      <c r="BA160" s="989"/>
      <c r="BB160" s="989"/>
      <c r="BC160" s="989"/>
      <c r="BD160" s="989"/>
      <c r="BE160" s="990"/>
      <c r="BF160" s="991"/>
      <c r="BG160" s="992"/>
      <c r="BH160" s="337"/>
      <c r="BI160" s="338"/>
      <c r="BJ160" s="839"/>
      <c r="BK160" s="318"/>
      <c r="BL160" s="318"/>
      <c r="BM160" s="318"/>
      <c r="BN160" s="318"/>
      <c r="BO160" s="318"/>
      <c r="BP160" s="318"/>
      <c r="BQ160" s="318"/>
      <c r="BR160" s="318"/>
      <c r="BS160" s="318"/>
      <c r="BT160" s="839"/>
      <c r="BU160" s="318"/>
      <c r="BV160" s="318"/>
      <c r="BW160" s="318"/>
      <c r="BX160" s="318"/>
      <c r="BY160" s="318"/>
      <c r="BZ160" s="318"/>
      <c r="CA160" s="318"/>
      <c r="CB160" s="318"/>
      <c r="CC160" s="318"/>
      <c r="CD160" s="839"/>
      <c r="CE160" s="318"/>
      <c r="CF160" s="318"/>
      <c r="CG160" s="318"/>
      <c r="CH160" s="318"/>
      <c r="CI160" s="318"/>
      <c r="CJ160" s="318"/>
      <c r="CK160" s="318"/>
      <c r="CL160" s="318"/>
      <c r="CM160" s="318"/>
      <c r="CN160" s="318"/>
      <c r="CO160" s="318"/>
      <c r="CP160" s="318"/>
      <c r="CQ160" s="318"/>
      <c r="CR160" s="318"/>
      <c r="CS160" s="839"/>
      <c r="CT160" s="318"/>
      <c r="CU160" s="318"/>
      <c r="CV160" s="318"/>
      <c r="CW160" s="318"/>
      <c r="CX160" s="318"/>
      <c r="CY160" s="318"/>
      <c r="CZ160" s="318"/>
      <c r="DA160" s="318"/>
      <c r="DB160" s="318"/>
      <c r="DC160" s="318"/>
      <c r="DD160" s="318"/>
      <c r="DE160" s="318"/>
      <c r="DF160" s="318"/>
      <c r="DG160" s="318"/>
      <c r="DH160" s="839"/>
      <c r="DI160" s="318"/>
      <c r="DJ160" s="318"/>
      <c r="DK160" s="318"/>
      <c r="DL160" s="318"/>
      <c r="DM160" s="318"/>
      <c r="DN160" s="318"/>
      <c r="DO160" s="318"/>
      <c r="DP160" s="318"/>
      <c r="DQ160" s="318"/>
      <c r="DR160" s="318"/>
      <c r="DS160" s="318"/>
      <c r="DT160" s="318"/>
      <c r="DU160" s="318"/>
      <c r="DV160" s="318"/>
      <c r="DW160" s="839"/>
      <c r="DX160" s="318"/>
      <c r="DY160" s="318"/>
      <c r="DZ160" s="318"/>
      <c r="EA160" s="318"/>
      <c r="EB160" s="318"/>
      <c r="EC160" s="318"/>
      <c r="ED160" s="318"/>
      <c r="EE160" s="318"/>
      <c r="EF160" s="318"/>
      <c r="EG160" s="318"/>
      <c r="EH160" s="318"/>
      <c r="EI160" s="318"/>
      <c r="EJ160" s="318"/>
      <c r="EK160" s="318"/>
      <c r="EL160" s="318"/>
      <c r="EM160" s="318">
        <f ca="1">'DARF e Declaração de IR'!$AJ$17</f>
        <v>0</v>
      </c>
      <c r="EN160" s="318"/>
      <c r="EO160" s="318"/>
      <c r="EP160" s="318"/>
      <c r="EQ160" s="318"/>
      <c r="ER160" s="318"/>
      <c r="ES160" s="318"/>
      <c r="ET160" s="318"/>
      <c r="EU160" s="318"/>
      <c r="EV160" s="318"/>
      <c r="EW160" s="318"/>
      <c r="EX160" s="318"/>
      <c r="EY160" s="318"/>
      <c r="EZ160" s="318"/>
    </row>
    <row r="161" spans="2:156" ht="10.5" customHeight="1" thickBot="1" x14ac:dyDescent="0.25">
      <c r="B161" s="393"/>
      <c r="C161" s="1051"/>
      <c r="D161" s="1052"/>
      <c r="E161" s="414"/>
      <c r="F161" s="496"/>
      <c r="G161" s="497"/>
      <c r="H161" s="497"/>
      <c r="I161" s="498"/>
      <c r="J161" s="875"/>
      <c r="K161" s="875"/>
      <c r="L161" s="875"/>
      <c r="M161" s="875"/>
      <c r="N161" s="456"/>
      <c r="O161" s="455">
        <v>44331</v>
      </c>
      <c r="P161" s="332"/>
      <c r="Q161" s="333"/>
      <c r="R161" s="334"/>
      <c r="S161" s="335"/>
      <c r="T161" s="408">
        <f t="shared" si="141"/>
        <v>0</v>
      </c>
      <c r="U161" s="409" t="str">
        <f t="shared" si="142"/>
        <v/>
      </c>
      <c r="V161" s="335"/>
      <c r="W161" s="410">
        <f t="shared" si="143"/>
        <v>0</v>
      </c>
      <c r="X161" s="410">
        <f t="shared" si="144"/>
        <v>0</v>
      </c>
      <c r="Y161" s="410">
        <f t="shared" si="145"/>
        <v>0</v>
      </c>
      <c r="Z161" s="410">
        <f t="shared" si="146"/>
        <v>0</v>
      </c>
      <c r="AA161" s="411">
        <f t="shared" si="147"/>
        <v>0</v>
      </c>
      <c r="AB161" s="412">
        <f t="shared" si="148"/>
        <v>0</v>
      </c>
      <c r="AC161" s="332"/>
      <c r="AD161" s="333"/>
      <c r="AE161" s="334"/>
      <c r="AF161" s="335"/>
      <c r="AG161" s="408">
        <f t="shared" si="149"/>
        <v>0</v>
      </c>
      <c r="AH161" s="409" t="str">
        <f t="shared" ref="AH161:AH177" si="165">IF(AG161=0,"",IF(AG161=0,0,AD161/AG161))</f>
        <v/>
      </c>
      <c r="AI161" s="335"/>
      <c r="AJ161" s="410">
        <f t="shared" si="151"/>
        <v>0</v>
      </c>
      <c r="AK161" s="410">
        <f t="shared" si="152"/>
        <v>0</v>
      </c>
      <c r="AL161" s="410">
        <f t="shared" si="153"/>
        <v>0</v>
      </c>
      <c r="AM161" s="410">
        <f t="shared" si="154"/>
        <v>0</v>
      </c>
      <c r="AN161" s="411">
        <f t="shared" si="155"/>
        <v>0</v>
      </c>
      <c r="AO161" s="412">
        <f t="shared" si="156"/>
        <v>0</v>
      </c>
      <c r="AP161" s="337"/>
      <c r="AQ161" s="410">
        <f t="shared" si="157"/>
        <v>0</v>
      </c>
      <c r="AR161" s="411">
        <f t="shared" si="158"/>
        <v>0</v>
      </c>
      <c r="AS161" s="413">
        <f t="shared" si="159"/>
        <v>0</v>
      </c>
      <c r="AT161" s="337"/>
      <c r="AU161" s="410">
        <f t="shared" si="160"/>
        <v>0</v>
      </c>
      <c r="AV161" s="411">
        <f t="shared" si="161"/>
        <v>0</v>
      </c>
      <c r="AW161" s="410">
        <f t="shared" si="162"/>
        <v>0</v>
      </c>
      <c r="AX161" s="411">
        <f t="shared" si="163"/>
        <v>0</v>
      </c>
      <c r="AY161" s="412">
        <f t="shared" si="164"/>
        <v>0</v>
      </c>
      <c r="AZ161" s="988"/>
      <c r="BA161" s="989"/>
      <c r="BB161" s="989"/>
      <c r="BC161" s="989"/>
      <c r="BD161" s="989"/>
      <c r="BE161" s="990"/>
      <c r="BF161" s="991"/>
      <c r="BG161" s="992"/>
      <c r="BH161" s="337"/>
      <c r="BI161" s="338"/>
      <c r="BJ161" s="839"/>
      <c r="BK161" s="318"/>
      <c r="BL161" s="318"/>
      <c r="BM161" s="318"/>
      <c r="BN161" s="318"/>
      <c r="BO161" s="318"/>
      <c r="BP161" s="318"/>
      <c r="BQ161" s="318"/>
      <c r="BR161" s="318"/>
      <c r="BS161" s="318"/>
      <c r="BT161" s="839"/>
      <c r="BU161" s="318"/>
      <c r="BV161" s="318"/>
      <c r="BW161" s="318"/>
      <c r="BX161" s="318"/>
      <c r="BY161" s="318"/>
      <c r="BZ161" s="318"/>
      <c r="CA161" s="318"/>
      <c r="CB161" s="318"/>
      <c r="CC161" s="318"/>
      <c r="CD161" s="839"/>
      <c r="CE161" s="318"/>
      <c r="CF161" s="318"/>
      <c r="CG161" s="318"/>
      <c r="CH161" s="318"/>
      <c r="CI161" s="318"/>
      <c r="CJ161" s="318"/>
      <c r="CK161" s="318"/>
      <c r="CL161" s="318"/>
      <c r="CM161" s="318"/>
      <c r="CN161" s="318"/>
      <c r="CO161" s="318"/>
      <c r="CP161" s="318"/>
      <c r="CQ161" s="318"/>
      <c r="CR161" s="318"/>
      <c r="CS161" s="839"/>
      <c r="CT161" s="318"/>
      <c r="CU161" s="318"/>
      <c r="CV161" s="318"/>
      <c r="CW161" s="318"/>
      <c r="CX161" s="318"/>
      <c r="CY161" s="318"/>
      <c r="CZ161" s="318"/>
      <c r="DA161" s="318"/>
      <c r="DB161" s="318"/>
      <c r="DC161" s="318"/>
      <c r="DD161" s="318"/>
      <c r="DE161" s="318"/>
      <c r="DF161" s="318"/>
      <c r="DG161" s="318"/>
      <c r="DH161" s="839"/>
      <c r="DI161" s="318"/>
      <c r="DJ161" s="318"/>
      <c r="DK161" s="318"/>
      <c r="DL161" s="318"/>
      <c r="DM161" s="318"/>
      <c r="DN161" s="318"/>
      <c r="DO161" s="318"/>
      <c r="DP161" s="318"/>
      <c r="DQ161" s="318"/>
      <c r="DR161" s="318"/>
      <c r="DS161" s="318"/>
      <c r="DT161" s="318"/>
      <c r="DU161" s="318"/>
      <c r="DV161" s="318"/>
      <c r="DW161" s="839"/>
      <c r="DX161" s="318"/>
      <c r="DY161" s="318"/>
      <c r="DZ161" s="318"/>
      <c r="EA161" s="318"/>
      <c r="EB161" s="318"/>
      <c r="EC161" s="318"/>
      <c r="ED161" s="318"/>
      <c r="EE161" s="318"/>
      <c r="EF161" s="318"/>
      <c r="EG161" s="318"/>
      <c r="EH161" s="318"/>
      <c r="EI161" s="318"/>
      <c r="EJ161" s="318"/>
      <c r="EK161" s="318"/>
      <c r="EL161" s="318"/>
      <c r="EM161" s="318">
        <f ca="1">'DARF e Declaração de IR'!$AJ$17</f>
        <v>0</v>
      </c>
      <c r="EN161" s="318"/>
      <c r="EO161" s="318"/>
      <c r="EP161" s="318"/>
      <c r="EQ161" s="318"/>
      <c r="ER161" s="318"/>
      <c r="ES161" s="318"/>
      <c r="ET161" s="318"/>
      <c r="EU161" s="318"/>
      <c r="EV161" s="318"/>
      <c r="EW161" s="318"/>
      <c r="EX161" s="318"/>
      <c r="EY161" s="318"/>
      <c r="EZ161" s="318"/>
    </row>
    <row r="162" spans="2:156" ht="10.5" customHeight="1" x14ac:dyDescent="0.2">
      <c r="B162" s="393"/>
      <c r="C162" s="1051"/>
      <c r="D162" s="1052"/>
      <c r="E162" s="414"/>
      <c r="F162" s="876" t="s">
        <v>112</v>
      </c>
      <c r="G162" s="876"/>
      <c r="H162" s="876"/>
      <c r="I162" s="877"/>
      <c r="J162" s="874" t="s">
        <v>22</v>
      </c>
      <c r="K162" s="874"/>
      <c r="L162" s="874" t="s">
        <v>23</v>
      </c>
      <c r="M162" s="874"/>
      <c r="N162" s="456"/>
      <c r="O162" s="455">
        <v>44332</v>
      </c>
      <c r="P162" s="332"/>
      <c r="Q162" s="333"/>
      <c r="R162" s="334"/>
      <c r="S162" s="335"/>
      <c r="T162" s="408">
        <f t="shared" si="141"/>
        <v>0</v>
      </c>
      <c r="U162" s="409" t="str">
        <f t="shared" si="142"/>
        <v/>
      </c>
      <c r="V162" s="335"/>
      <c r="W162" s="410">
        <f t="shared" si="143"/>
        <v>0</v>
      </c>
      <c r="X162" s="410">
        <f t="shared" si="144"/>
        <v>0</v>
      </c>
      <c r="Y162" s="410">
        <f t="shared" si="145"/>
        <v>0</v>
      </c>
      <c r="Z162" s="410">
        <f t="shared" si="146"/>
        <v>0</v>
      </c>
      <c r="AA162" s="411">
        <f t="shared" si="147"/>
        <v>0</v>
      </c>
      <c r="AB162" s="412">
        <f t="shared" si="148"/>
        <v>0</v>
      </c>
      <c r="AC162" s="332"/>
      <c r="AD162" s="333"/>
      <c r="AE162" s="334"/>
      <c r="AF162" s="335"/>
      <c r="AG162" s="408">
        <f t="shared" si="149"/>
        <v>0</v>
      </c>
      <c r="AH162" s="409" t="str">
        <f t="shared" si="165"/>
        <v/>
      </c>
      <c r="AI162" s="335"/>
      <c r="AJ162" s="410">
        <f t="shared" si="151"/>
        <v>0</v>
      </c>
      <c r="AK162" s="410">
        <f t="shared" si="152"/>
        <v>0</v>
      </c>
      <c r="AL162" s="410">
        <f t="shared" si="153"/>
        <v>0</v>
      </c>
      <c r="AM162" s="410">
        <f t="shared" si="154"/>
        <v>0</v>
      </c>
      <c r="AN162" s="411">
        <f t="shared" si="155"/>
        <v>0</v>
      </c>
      <c r="AO162" s="412">
        <f t="shared" si="156"/>
        <v>0</v>
      </c>
      <c r="AP162" s="337"/>
      <c r="AQ162" s="410">
        <f t="shared" si="157"/>
        <v>0</v>
      </c>
      <c r="AR162" s="411">
        <f t="shared" si="158"/>
        <v>0</v>
      </c>
      <c r="AS162" s="413">
        <f t="shared" si="159"/>
        <v>0</v>
      </c>
      <c r="AT162" s="337"/>
      <c r="AU162" s="410">
        <f t="shared" si="160"/>
        <v>0</v>
      </c>
      <c r="AV162" s="411">
        <f t="shared" si="161"/>
        <v>0</v>
      </c>
      <c r="AW162" s="410">
        <f t="shared" si="162"/>
        <v>0</v>
      </c>
      <c r="AX162" s="411">
        <f t="shared" si="163"/>
        <v>0</v>
      </c>
      <c r="AY162" s="412">
        <f t="shared" si="164"/>
        <v>0</v>
      </c>
      <c r="AZ162" s="988"/>
      <c r="BA162" s="989"/>
      <c r="BB162" s="989"/>
      <c r="BC162" s="989"/>
      <c r="BD162" s="989"/>
      <c r="BE162" s="990"/>
      <c r="BF162" s="991"/>
      <c r="BG162" s="992"/>
      <c r="BH162" s="337"/>
      <c r="BI162" s="338"/>
      <c r="BJ162" s="839"/>
      <c r="BK162" s="318"/>
      <c r="BL162" s="318"/>
      <c r="BM162" s="318"/>
      <c r="BN162" s="318"/>
      <c r="BO162" s="318"/>
      <c r="BP162" s="318"/>
      <c r="BQ162" s="318"/>
      <c r="BR162" s="318"/>
      <c r="BS162" s="318"/>
      <c r="BT162" s="839"/>
      <c r="BU162" s="318"/>
      <c r="BV162" s="318"/>
      <c r="BW162" s="318"/>
      <c r="BX162" s="318"/>
      <c r="BY162" s="318"/>
      <c r="BZ162" s="318"/>
      <c r="CA162" s="318"/>
      <c r="CB162" s="318"/>
      <c r="CC162" s="318"/>
      <c r="CD162" s="839"/>
      <c r="CE162" s="318"/>
      <c r="CF162" s="318"/>
      <c r="CG162" s="318"/>
      <c r="CH162" s="318"/>
      <c r="CI162" s="318"/>
      <c r="CJ162" s="318"/>
      <c r="CK162" s="318"/>
      <c r="CL162" s="318"/>
      <c r="CM162" s="318"/>
      <c r="CN162" s="318"/>
      <c r="CO162" s="318"/>
      <c r="CP162" s="318"/>
      <c r="CQ162" s="318"/>
      <c r="CR162" s="318"/>
      <c r="CS162" s="839"/>
      <c r="CT162" s="318"/>
      <c r="CU162" s="318"/>
      <c r="CV162" s="318"/>
      <c r="CW162" s="318"/>
      <c r="CX162" s="318"/>
      <c r="CY162" s="318"/>
      <c r="CZ162" s="318"/>
      <c r="DA162" s="318"/>
      <c r="DB162" s="318"/>
      <c r="DC162" s="318"/>
      <c r="DD162" s="318"/>
      <c r="DE162" s="318"/>
      <c r="DF162" s="318"/>
      <c r="DG162" s="318"/>
      <c r="DH162" s="839"/>
      <c r="DI162" s="318"/>
      <c r="DJ162" s="318"/>
      <c r="DK162" s="318"/>
      <c r="DL162" s="318"/>
      <c r="DM162" s="318"/>
      <c r="DN162" s="318"/>
      <c r="DO162" s="318"/>
      <c r="DP162" s="318"/>
      <c r="DQ162" s="318"/>
      <c r="DR162" s="318"/>
      <c r="DS162" s="318"/>
      <c r="DT162" s="318"/>
      <c r="DU162" s="318"/>
      <c r="DV162" s="318"/>
      <c r="DW162" s="839"/>
      <c r="DX162" s="318"/>
      <c r="DY162" s="318"/>
      <c r="DZ162" s="318"/>
      <c r="EA162" s="318"/>
      <c r="EB162" s="318"/>
      <c r="EC162" s="318"/>
      <c r="ED162" s="318"/>
      <c r="EE162" s="318"/>
      <c r="EF162" s="318"/>
      <c r="EG162" s="318"/>
      <c r="EH162" s="318"/>
      <c r="EI162" s="318"/>
      <c r="EJ162" s="318"/>
      <c r="EK162" s="318"/>
      <c r="EL162" s="318"/>
      <c r="EM162" s="318">
        <f ca="1">'DARF e Declaração de IR'!$AJ$17</f>
        <v>0</v>
      </c>
      <c r="EN162" s="318"/>
      <c r="EO162" s="318"/>
      <c r="EP162" s="318"/>
      <c r="EQ162" s="318"/>
      <c r="ER162" s="318"/>
      <c r="ES162" s="318"/>
      <c r="ET162" s="318"/>
      <c r="EU162" s="318"/>
      <c r="EV162" s="318"/>
      <c r="EW162" s="318"/>
      <c r="EX162" s="318"/>
      <c r="EY162" s="318"/>
      <c r="EZ162" s="318"/>
    </row>
    <row r="163" spans="2:156" ht="10.5" customHeight="1" x14ac:dyDescent="0.2">
      <c r="B163" s="393"/>
      <c r="C163" s="1051"/>
      <c r="D163" s="1052"/>
      <c r="E163" s="414"/>
      <c r="F163" s="855" t="s">
        <v>114</v>
      </c>
      <c r="G163" s="855"/>
      <c r="H163" s="855"/>
      <c r="I163" s="856"/>
      <c r="J163" s="880">
        <v>0.05</v>
      </c>
      <c r="K163" s="880"/>
      <c r="L163" s="886">
        <v>0.05</v>
      </c>
      <c r="M163" s="887"/>
      <c r="N163" s="456"/>
      <c r="O163" s="455">
        <v>44333</v>
      </c>
      <c r="P163" s="332"/>
      <c r="Q163" s="333"/>
      <c r="R163" s="334"/>
      <c r="S163" s="335"/>
      <c r="T163" s="408">
        <f t="shared" si="141"/>
        <v>0</v>
      </c>
      <c r="U163" s="409" t="str">
        <f t="shared" si="142"/>
        <v/>
      </c>
      <c r="V163" s="335"/>
      <c r="W163" s="410">
        <f t="shared" si="143"/>
        <v>0</v>
      </c>
      <c r="X163" s="410">
        <f t="shared" si="144"/>
        <v>0</v>
      </c>
      <c r="Y163" s="410">
        <f t="shared" si="145"/>
        <v>0</v>
      </c>
      <c r="Z163" s="410">
        <f t="shared" si="146"/>
        <v>0</v>
      </c>
      <c r="AA163" s="411">
        <f t="shared" si="147"/>
        <v>0</v>
      </c>
      <c r="AB163" s="412">
        <f t="shared" si="148"/>
        <v>0</v>
      </c>
      <c r="AC163" s="332"/>
      <c r="AD163" s="333"/>
      <c r="AE163" s="334"/>
      <c r="AF163" s="335"/>
      <c r="AG163" s="408">
        <f t="shared" si="149"/>
        <v>0</v>
      </c>
      <c r="AH163" s="409" t="str">
        <f t="shared" si="165"/>
        <v/>
      </c>
      <c r="AI163" s="335"/>
      <c r="AJ163" s="410">
        <f t="shared" si="151"/>
        <v>0</v>
      </c>
      <c r="AK163" s="410">
        <f t="shared" si="152"/>
        <v>0</v>
      </c>
      <c r="AL163" s="410">
        <f t="shared" si="153"/>
        <v>0</v>
      </c>
      <c r="AM163" s="410">
        <f t="shared" si="154"/>
        <v>0</v>
      </c>
      <c r="AN163" s="411">
        <f t="shared" si="155"/>
        <v>0</v>
      </c>
      <c r="AO163" s="412">
        <f t="shared" si="156"/>
        <v>0</v>
      </c>
      <c r="AP163" s="337"/>
      <c r="AQ163" s="410">
        <f t="shared" si="157"/>
        <v>0</v>
      </c>
      <c r="AR163" s="411">
        <f t="shared" si="158"/>
        <v>0</v>
      </c>
      <c r="AS163" s="413">
        <f t="shared" si="159"/>
        <v>0</v>
      </c>
      <c r="AT163" s="337"/>
      <c r="AU163" s="410">
        <f t="shared" si="160"/>
        <v>0</v>
      </c>
      <c r="AV163" s="411">
        <f t="shared" si="161"/>
        <v>0</v>
      </c>
      <c r="AW163" s="410">
        <f t="shared" si="162"/>
        <v>0</v>
      </c>
      <c r="AX163" s="411">
        <f t="shared" si="163"/>
        <v>0</v>
      </c>
      <c r="AY163" s="412">
        <f t="shared" si="164"/>
        <v>0</v>
      </c>
      <c r="AZ163" s="988"/>
      <c r="BA163" s="989"/>
      <c r="BB163" s="989"/>
      <c r="BC163" s="989"/>
      <c r="BD163" s="989"/>
      <c r="BE163" s="990"/>
      <c r="BF163" s="991"/>
      <c r="BG163" s="992"/>
      <c r="BH163" s="337"/>
      <c r="BI163" s="338"/>
      <c r="BJ163" s="839"/>
      <c r="BK163" s="318"/>
      <c r="BL163" s="318"/>
      <c r="BM163" s="318"/>
      <c r="BN163" s="318"/>
      <c r="BO163" s="318"/>
      <c r="BP163" s="318"/>
      <c r="BQ163" s="318"/>
      <c r="BR163" s="318"/>
      <c r="BS163" s="318"/>
      <c r="BT163" s="839"/>
      <c r="BU163" s="318"/>
      <c r="BV163" s="318"/>
      <c r="BW163" s="318"/>
      <c r="BX163" s="318"/>
      <c r="BY163" s="318"/>
      <c r="BZ163" s="318"/>
      <c r="CA163" s="318"/>
      <c r="CB163" s="318"/>
      <c r="CC163" s="318"/>
      <c r="CD163" s="839"/>
      <c r="CE163" s="318"/>
      <c r="CF163" s="318"/>
      <c r="CG163" s="318"/>
      <c r="CH163" s="318"/>
      <c r="CI163" s="318"/>
      <c r="CJ163" s="318"/>
      <c r="CK163" s="318"/>
      <c r="CL163" s="318"/>
      <c r="CM163" s="318"/>
      <c r="CN163" s="318"/>
      <c r="CO163" s="318"/>
      <c r="CP163" s="318"/>
      <c r="CQ163" s="318"/>
      <c r="CR163" s="318"/>
      <c r="CS163" s="839"/>
      <c r="CT163" s="318"/>
      <c r="CU163" s="318"/>
      <c r="CV163" s="318"/>
      <c r="CW163" s="318"/>
      <c r="CX163" s="318"/>
      <c r="CY163" s="318"/>
      <c r="CZ163" s="318"/>
      <c r="DA163" s="318"/>
      <c r="DB163" s="318"/>
      <c r="DC163" s="318"/>
      <c r="DD163" s="318"/>
      <c r="DE163" s="318"/>
      <c r="DF163" s="318"/>
      <c r="DG163" s="318"/>
      <c r="DH163" s="839"/>
      <c r="DI163" s="318"/>
      <c r="DJ163" s="318"/>
      <c r="DK163" s="318"/>
      <c r="DL163" s="318"/>
      <c r="DM163" s="318"/>
      <c r="DN163" s="318"/>
      <c r="DO163" s="318"/>
      <c r="DP163" s="318"/>
      <c r="DQ163" s="318"/>
      <c r="DR163" s="318"/>
      <c r="DS163" s="318"/>
      <c r="DT163" s="318"/>
      <c r="DU163" s="318"/>
      <c r="DV163" s="318"/>
      <c r="DW163" s="839"/>
      <c r="DX163" s="318"/>
      <c r="DY163" s="318"/>
      <c r="DZ163" s="318"/>
      <c r="EA163" s="318"/>
      <c r="EB163" s="318"/>
      <c r="EC163" s="318"/>
      <c r="ED163" s="318"/>
      <c r="EE163" s="318"/>
      <c r="EF163" s="318"/>
      <c r="EG163" s="318"/>
      <c r="EH163" s="318"/>
      <c r="EI163" s="318"/>
      <c r="EJ163" s="318"/>
      <c r="EK163" s="318"/>
      <c r="EL163" s="318"/>
      <c r="EM163" s="318">
        <f ca="1">'DARF e Declaração de IR'!$AJ$17</f>
        <v>0</v>
      </c>
      <c r="EN163" s="318"/>
      <c r="EO163" s="318"/>
      <c r="EP163" s="318"/>
      <c r="EQ163" s="318"/>
      <c r="ER163" s="318"/>
      <c r="ES163" s="318"/>
      <c r="ET163" s="318"/>
      <c r="EU163" s="318"/>
      <c r="EV163" s="318"/>
      <c r="EW163" s="318"/>
      <c r="EX163" s="318"/>
      <c r="EY163" s="318"/>
      <c r="EZ163" s="318"/>
    </row>
    <row r="164" spans="2:156" ht="10.5" customHeight="1" x14ac:dyDescent="0.2">
      <c r="B164" s="393"/>
      <c r="C164" s="1051"/>
      <c r="D164" s="1052"/>
      <c r="E164" s="414"/>
      <c r="F164" s="855" t="s">
        <v>115</v>
      </c>
      <c r="G164" s="855"/>
      <c r="H164" s="855"/>
      <c r="I164" s="856"/>
      <c r="J164" s="880">
        <v>0.77</v>
      </c>
      <c r="K164" s="880"/>
      <c r="L164" s="880">
        <v>0.17</v>
      </c>
      <c r="M164" s="881"/>
      <c r="N164" s="456"/>
      <c r="O164" s="455">
        <v>44334</v>
      </c>
      <c r="P164" s="332"/>
      <c r="Q164" s="333"/>
      <c r="R164" s="334"/>
      <c r="S164" s="335"/>
      <c r="T164" s="408">
        <f t="shared" si="141"/>
        <v>0</v>
      </c>
      <c r="U164" s="409" t="str">
        <f t="shared" si="142"/>
        <v/>
      </c>
      <c r="V164" s="335"/>
      <c r="W164" s="410">
        <f t="shared" si="143"/>
        <v>0</v>
      </c>
      <c r="X164" s="410">
        <f t="shared" si="144"/>
        <v>0</v>
      </c>
      <c r="Y164" s="410">
        <f t="shared" si="145"/>
        <v>0</v>
      </c>
      <c r="Z164" s="410">
        <f t="shared" si="146"/>
        <v>0</v>
      </c>
      <c r="AA164" s="411">
        <f t="shared" si="147"/>
        <v>0</v>
      </c>
      <c r="AB164" s="412">
        <f t="shared" si="148"/>
        <v>0</v>
      </c>
      <c r="AC164" s="332"/>
      <c r="AD164" s="333"/>
      <c r="AE164" s="334"/>
      <c r="AF164" s="335"/>
      <c r="AG164" s="408">
        <f t="shared" si="149"/>
        <v>0</v>
      </c>
      <c r="AH164" s="409" t="str">
        <f t="shared" si="165"/>
        <v/>
      </c>
      <c r="AI164" s="335"/>
      <c r="AJ164" s="410">
        <f t="shared" si="151"/>
        <v>0</v>
      </c>
      <c r="AK164" s="410">
        <f t="shared" si="152"/>
        <v>0</v>
      </c>
      <c r="AL164" s="410">
        <f t="shared" si="153"/>
        <v>0</v>
      </c>
      <c r="AM164" s="410">
        <f t="shared" si="154"/>
        <v>0</v>
      </c>
      <c r="AN164" s="411">
        <f t="shared" si="155"/>
        <v>0</v>
      </c>
      <c r="AO164" s="412">
        <f t="shared" si="156"/>
        <v>0</v>
      </c>
      <c r="AP164" s="337"/>
      <c r="AQ164" s="410">
        <f t="shared" si="157"/>
        <v>0</v>
      </c>
      <c r="AR164" s="411">
        <f t="shared" si="158"/>
        <v>0</v>
      </c>
      <c r="AS164" s="413">
        <f t="shared" si="159"/>
        <v>0</v>
      </c>
      <c r="AT164" s="337"/>
      <c r="AU164" s="410">
        <f t="shared" si="160"/>
        <v>0</v>
      </c>
      <c r="AV164" s="411">
        <f t="shared" si="161"/>
        <v>0</v>
      </c>
      <c r="AW164" s="410">
        <f t="shared" si="162"/>
        <v>0</v>
      </c>
      <c r="AX164" s="411">
        <f t="shared" si="163"/>
        <v>0</v>
      </c>
      <c r="AY164" s="412">
        <f t="shared" si="164"/>
        <v>0</v>
      </c>
      <c r="AZ164" s="988"/>
      <c r="BA164" s="989"/>
      <c r="BB164" s="989"/>
      <c r="BC164" s="989"/>
      <c r="BD164" s="989"/>
      <c r="BE164" s="990"/>
      <c r="BF164" s="991"/>
      <c r="BG164" s="992"/>
      <c r="BH164" s="337"/>
      <c r="BI164" s="338"/>
      <c r="BJ164" s="839"/>
      <c r="BK164" s="318"/>
      <c r="BL164" s="318"/>
      <c r="BM164" s="318"/>
      <c r="BN164" s="318"/>
      <c r="BO164" s="318"/>
      <c r="BP164" s="318"/>
      <c r="BQ164" s="318"/>
      <c r="BR164" s="318"/>
      <c r="BS164" s="318"/>
      <c r="BT164" s="839"/>
      <c r="BU164" s="318"/>
      <c r="BV164" s="318"/>
      <c r="BW164" s="318"/>
      <c r="BX164" s="318"/>
      <c r="BY164" s="318"/>
      <c r="BZ164" s="318"/>
      <c r="CA164" s="318"/>
      <c r="CB164" s="318"/>
      <c r="CC164" s="318"/>
      <c r="CD164" s="839"/>
      <c r="CE164" s="318"/>
      <c r="CF164" s="318"/>
      <c r="CG164" s="318"/>
      <c r="CH164" s="318"/>
      <c r="CI164" s="318"/>
      <c r="CJ164" s="318"/>
      <c r="CK164" s="318"/>
      <c r="CL164" s="318"/>
      <c r="CM164" s="318"/>
      <c r="CN164" s="318"/>
      <c r="CO164" s="318"/>
      <c r="CP164" s="318"/>
      <c r="CQ164" s="318"/>
      <c r="CR164" s="318"/>
      <c r="CS164" s="839"/>
      <c r="CT164" s="318"/>
      <c r="CU164" s="318"/>
      <c r="CV164" s="318"/>
      <c r="CW164" s="318"/>
      <c r="CX164" s="318"/>
      <c r="CY164" s="318"/>
      <c r="CZ164" s="318"/>
      <c r="DA164" s="318"/>
      <c r="DB164" s="318"/>
      <c r="DC164" s="318"/>
      <c r="DD164" s="318"/>
      <c r="DE164" s="318"/>
      <c r="DF164" s="318"/>
      <c r="DG164" s="318"/>
      <c r="DH164" s="839"/>
      <c r="DI164" s="318"/>
      <c r="DJ164" s="318"/>
      <c r="DK164" s="318"/>
      <c r="DL164" s="318"/>
      <c r="DM164" s="318"/>
      <c r="DN164" s="318"/>
      <c r="DO164" s="318"/>
      <c r="DP164" s="318"/>
      <c r="DQ164" s="318"/>
      <c r="DR164" s="318"/>
      <c r="DS164" s="318"/>
      <c r="DT164" s="318"/>
      <c r="DU164" s="318"/>
      <c r="DV164" s="318"/>
      <c r="DW164" s="839"/>
      <c r="DX164" s="318"/>
      <c r="DY164" s="318"/>
      <c r="DZ164" s="318"/>
      <c r="EA164" s="318"/>
      <c r="EB164" s="318"/>
      <c r="EC164" s="318"/>
      <c r="ED164" s="318"/>
      <c r="EE164" s="318"/>
      <c r="EF164" s="318"/>
      <c r="EG164" s="318"/>
      <c r="EH164" s="318"/>
      <c r="EI164" s="318"/>
      <c r="EJ164" s="318"/>
      <c r="EK164" s="318"/>
      <c r="EL164" s="318"/>
      <c r="EM164" s="318">
        <f ca="1">'DARF e Declaração de IR'!$AJ$17</f>
        <v>0</v>
      </c>
      <c r="EN164" s="318"/>
      <c r="EO164" s="318"/>
      <c r="EP164" s="318"/>
      <c r="EQ164" s="318"/>
      <c r="ER164" s="318"/>
      <c r="ES164" s="318"/>
      <c r="ET164" s="318"/>
      <c r="EU164" s="318"/>
      <c r="EV164" s="318"/>
      <c r="EW164" s="318"/>
      <c r="EX164" s="318"/>
      <c r="EY164" s="318"/>
      <c r="EZ164" s="318"/>
    </row>
    <row r="165" spans="2:156" ht="10.5" customHeight="1" x14ac:dyDescent="0.2">
      <c r="B165" s="393"/>
      <c r="C165" s="1051"/>
      <c r="D165" s="1052"/>
      <c r="E165" s="414"/>
      <c r="F165" s="855" t="s">
        <v>116</v>
      </c>
      <c r="G165" s="855"/>
      <c r="H165" s="855"/>
      <c r="I165" s="856"/>
      <c r="J165" s="880">
        <v>0.42</v>
      </c>
      <c r="K165" s="880"/>
      <c r="L165" s="880">
        <v>0.09</v>
      </c>
      <c r="M165" s="881"/>
      <c r="N165" s="456"/>
      <c r="O165" s="455">
        <v>44335</v>
      </c>
      <c r="P165" s="332"/>
      <c r="Q165" s="333"/>
      <c r="R165" s="334"/>
      <c r="S165" s="335"/>
      <c r="T165" s="408">
        <f t="shared" si="141"/>
        <v>0</v>
      </c>
      <c r="U165" s="409" t="str">
        <f t="shared" si="142"/>
        <v/>
      </c>
      <c r="V165" s="335"/>
      <c r="W165" s="410">
        <f t="shared" si="143"/>
        <v>0</v>
      </c>
      <c r="X165" s="410">
        <f t="shared" si="144"/>
        <v>0</v>
      </c>
      <c r="Y165" s="410">
        <f t="shared" si="145"/>
        <v>0</v>
      </c>
      <c r="Z165" s="410">
        <f t="shared" si="146"/>
        <v>0</v>
      </c>
      <c r="AA165" s="411">
        <f t="shared" si="147"/>
        <v>0</v>
      </c>
      <c r="AB165" s="412">
        <f t="shared" si="148"/>
        <v>0</v>
      </c>
      <c r="AC165" s="332"/>
      <c r="AD165" s="333"/>
      <c r="AE165" s="334"/>
      <c r="AF165" s="335"/>
      <c r="AG165" s="408">
        <f t="shared" si="149"/>
        <v>0</v>
      </c>
      <c r="AH165" s="409" t="str">
        <f t="shared" si="165"/>
        <v/>
      </c>
      <c r="AI165" s="335"/>
      <c r="AJ165" s="410">
        <f t="shared" si="151"/>
        <v>0</v>
      </c>
      <c r="AK165" s="410">
        <f t="shared" si="152"/>
        <v>0</v>
      </c>
      <c r="AL165" s="410">
        <f t="shared" si="153"/>
        <v>0</v>
      </c>
      <c r="AM165" s="410">
        <f t="shared" si="154"/>
        <v>0</v>
      </c>
      <c r="AN165" s="411">
        <f t="shared" si="155"/>
        <v>0</v>
      </c>
      <c r="AO165" s="412">
        <f t="shared" si="156"/>
        <v>0</v>
      </c>
      <c r="AP165" s="337"/>
      <c r="AQ165" s="410">
        <f t="shared" si="157"/>
        <v>0</v>
      </c>
      <c r="AR165" s="411">
        <f t="shared" si="158"/>
        <v>0</v>
      </c>
      <c r="AS165" s="413">
        <f t="shared" si="159"/>
        <v>0</v>
      </c>
      <c r="AT165" s="337"/>
      <c r="AU165" s="410">
        <f t="shared" si="160"/>
        <v>0</v>
      </c>
      <c r="AV165" s="411">
        <f t="shared" si="161"/>
        <v>0</v>
      </c>
      <c r="AW165" s="410">
        <f t="shared" si="162"/>
        <v>0</v>
      </c>
      <c r="AX165" s="411">
        <f t="shared" si="163"/>
        <v>0</v>
      </c>
      <c r="AY165" s="412">
        <f t="shared" si="164"/>
        <v>0</v>
      </c>
      <c r="AZ165" s="988"/>
      <c r="BA165" s="989"/>
      <c r="BB165" s="989"/>
      <c r="BC165" s="989"/>
      <c r="BD165" s="989"/>
      <c r="BE165" s="990"/>
      <c r="BF165" s="991"/>
      <c r="BG165" s="992"/>
      <c r="BH165" s="337"/>
      <c r="BI165" s="338"/>
      <c r="BJ165" s="839"/>
      <c r="BK165" s="318"/>
      <c r="BL165" s="318"/>
      <c r="BM165" s="318"/>
      <c r="BN165" s="318"/>
      <c r="BO165" s="318"/>
      <c r="BP165" s="318"/>
      <c r="BQ165" s="318"/>
      <c r="BR165" s="318"/>
      <c r="BS165" s="318"/>
      <c r="BT165" s="839"/>
      <c r="BU165" s="318"/>
      <c r="BV165" s="318"/>
      <c r="BW165" s="318"/>
      <c r="BX165" s="318"/>
      <c r="BY165" s="318"/>
      <c r="BZ165" s="318"/>
      <c r="CA165" s="318"/>
      <c r="CB165" s="318"/>
      <c r="CC165" s="318"/>
      <c r="CD165" s="839"/>
      <c r="CE165" s="318"/>
      <c r="CF165" s="318"/>
      <c r="CG165" s="318"/>
      <c r="CH165" s="318"/>
      <c r="CI165" s="318"/>
      <c r="CJ165" s="318"/>
      <c r="CK165" s="318"/>
      <c r="CL165" s="318"/>
      <c r="CM165" s="318"/>
      <c r="CN165" s="318"/>
      <c r="CO165" s="318"/>
      <c r="CP165" s="318"/>
      <c r="CQ165" s="318"/>
      <c r="CR165" s="318"/>
      <c r="CS165" s="839"/>
      <c r="CT165" s="318"/>
      <c r="CU165" s="318"/>
      <c r="CV165" s="318"/>
      <c r="CW165" s="318"/>
      <c r="CX165" s="318"/>
      <c r="CY165" s="318"/>
      <c r="CZ165" s="318"/>
      <c r="DA165" s="318"/>
      <c r="DB165" s="318"/>
      <c r="DC165" s="318"/>
      <c r="DD165" s="318"/>
      <c r="DE165" s="318"/>
      <c r="DF165" s="318"/>
      <c r="DG165" s="318"/>
      <c r="DH165" s="839"/>
      <c r="DI165" s="318"/>
      <c r="DJ165" s="318"/>
      <c r="DK165" s="318"/>
      <c r="DL165" s="318"/>
      <c r="DM165" s="318"/>
      <c r="DN165" s="318"/>
      <c r="DO165" s="318"/>
      <c r="DP165" s="318"/>
      <c r="DQ165" s="318"/>
      <c r="DR165" s="318"/>
      <c r="DS165" s="318"/>
      <c r="DT165" s="318"/>
      <c r="DU165" s="318"/>
      <c r="DV165" s="318"/>
      <c r="DW165" s="839"/>
      <c r="DX165" s="318"/>
      <c r="DY165" s="318"/>
      <c r="DZ165" s="318"/>
      <c r="EA165" s="318"/>
      <c r="EB165" s="318"/>
      <c r="EC165" s="318"/>
      <c r="ED165" s="318"/>
      <c r="EE165" s="318"/>
      <c r="EF165" s="318"/>
      <c r="EG165" s="318"/>
      <c r="EH165" s="318"/>
      <c r="EI165" s="318"/>
      <c r="EJ165" s="318"/>
      <c r="EK165" s="318"/>
      <c r="EL165" s="318"/>
      <c r="EM165" s="318">
        <f ca="1">'DARF e Declaração de IR'!$AJ$17</f>
        <v>0</v>
      </c>
      <c r="EN165" s="318"/>
      <c r="EO165" s="318"/>
      <c r="EP165" s="318"/>
      <c r="EQ165" s="318"/>
      <c r="ER165" s="318"/>
      <c r="ES165" s="318"/>
      <c r="ET165" s="318"/>
      <c r="EU165" s="318"/>
      <c r="EV165" s="318"/>
      <c r="EW165" s="318"/>
      <c r="EX165" s="318"/>
      <c r="EY165" s="318"/>
      <c r="EZ165" s="318"/>
    </row>
    <row r="166" spans="2:156" ht="10.5" customHeight="1" x14ac:dyDescent="0.2">
      <c r="B166" s="393"/>
      <c r="C166" s="1051"/>
      <c r="D166" s="1052"/>
      <c r="E166" s="414"/>
      <c r="F166" s="855" t="s">
        <v>95</v>
      </c>
      <c r="G166" s="855"/>
      <c r="H166" s="855"/>
      <c r="I166" s="856"/>
      <c r="J166" s="871">
        <v>0</v>
      </c>
      <c r="K166" s="871"/>
      <c r="L166" s="871">
        <v>0</v>
      </c>
      <c r="M166" s="872"/>
      <c r="N166" s="456"/>
      <c r="O166" s="455">
        <v>44336</v>
      </c>
      <c r="P166" s="332"/>
      <c r="Q166" s="333"/>
      <c r="R166" s="334"/>
      <c r="S166" s="335"/>
      <c r="T166" s="408">
        <f t="shared" si="141"/>
        <v>0</v>
      </c>
      <c r="U166" s="409" t="str">
        <f t="shared" si="142"/>
        <v/>
      </c>
      <c r="V166" s="335"/>
      <c r="W166" s="410">
        <f t="shared" si="143"/>
        <v>0</v>
      </c>
      <c r="X166" s="410">
        <f t="shared" si="144"/>
        <v>0</v>
      </c>
      <c r="Y166" s="410">
        <f t="shared" si="145"/>
        <v>0</v>
      </c>
      <c r="Z166" s="410">
        <f t="shared" si="146"/>
        <v>0</v>
      </c>
      <c r="AA166" s="411">
        <f t="shared" si="147"/>
        <v>0</v>
      </c>
      <c r="AB166" s="412">
        <f t="shared" si="148"/>
        <v>0</v>
      </c>
      <c r="AC166" s="332"/>
      <c r="AD166" s="333"/>
      <c r="AE166" s="334"/>
      <c r="AF166" s="335"/>
      <c r="AG166" s="408">
        <f t="shared" si="149"/>
        <v>0</v>
      </c>
      <c r="AH166" s="409" t="str">
        <f t="shared" si="165"/>
        <v/>
      </c>
      <c r="AI166" s="335"/>
      <c r="AJ166" s="410">
        <f t="shared" si="151"/>
        <v>0</v>
      </c>
      <c r="AK166" s="410">
        <f t="shared" si="152"/>
        <v>0</v>
      </c>
      <c r="AL166" s="410">
        <f t="shared" si="153"/>
        <v>0</v>
      </c>
      <c r="AM166" s="410">
        <f t="shared" si="154"/>
        <v>0</v>
      </c>
      <c r="AN166" s="411">
        <f t="shared" si="155"/>
        <v>0</v>
      </c>
      <c r="AO166" s="412">
        <f t="shared" si="156"/>
        <v>0</v>
      </c>
      <c r="AP166" s="337"/>
      <c r="AQ166" s="410">
        <f t="shared" si="157"/>
        <v>0</v>
      </c>
      <c r="AR166" s="411">
        <f t="shared" si="158"/>
        <v>0</v>
      </c>
      <c r="AS166" s="413">
        <f t="shared" si="159"/>
        <v>0</v>
      </c>
      <c r="AT166" s="337"/>
      <c r="AU166" s="410">
        <f t="shared" si="160"/>
        <v>0</v>
      </c>
      <c r="AV166" s="411">
        <f t="shared" si="161"/>
        <v>0</v>
      </c>
      <c r="AW166" s="410">
        <f t="shared" si="162"/>
        <v>0</v>
      </c>
      <c r="AX166" s="411">
        <f t="shared" si="163"/>
        <v>0</v>
      </c>
      <c r="AY166" s="412">
        <f t="shared" si="164"/>
        <v>0</v>
      </c>
      <c r="AZ166" s="988"/>
      <c r="BA166" s="989"/>
      <c r="BB166" s="989"/>
      <c r="BC166" s="989"/>
      <c r="BD166" s="989"/>
      <c r="BE166" s="990"/>
      <c r="BF166" s="991"/>
      <c r="BG166" s="992"/>
      <c r="BH166" s="337"/>
      <c r="BI166" s="338"/>
      <c r="BJ166" s="839"/>
      <c r="BK166" s="318"/>
      <c r="BL166" s="318"/>
      <c r="BM166" s="318"/>
      <c r="BN166" s="318"/>
      <c r="BO166" s="318"/>
      <c r="BP166" s="318"/>
      <c r="BQ166" s="318"/>
      <c r="BR166" s="318"/>
      <c r="BS166" s="318"/>
      <c r="BT166" s="839"/>
      <c r="BU166" s="318"/>
      <c r="BV166" s="318"/>
      <c r="BW166" s="318"/>
      <c r="BX166" s="318"/>
      <c r="BY166" s="318"/>
      <c r="BZ166" s="318"/>
      <c r="CA166" s="318"/>
      <c r="CB166" s="318"/>
      <c r="CC166" s="318"/>
      <c r="CD166" s="839"/>
      <c r="CE166" s="318"/>
      <c r="CF166" s="318"/>
      <c r="CG166" s="318"/>
      <c r="CH166" s="318"/>
      <c r="CI166" s="318"/>
      <c r="CJ166" s="318"/>
      <c r="CK166" s="318"/>
      <c r="CL166" s="318"/>
      <c r="CM166" s="318"/>
      <c r="CN166" s="318"/>
      <c r="CO166" s="318"/>
      <c r="CP166" s="318"/>
      <c r="CQ166" s="318"/>
      <c r="CR166" s="318"/>
      <c r="CS166" s="839"/>
      <c r="CT166" s="318"/>
      <c r="CU166" s="318"/>
      <c r="CV166" s="318"/>
      <c r="CW166" s="318"/>
      <c r="CX166" s="318"/>
      <c r="CY166" s="318"/>
      <c r="CZ166" s="318"/>
      <c r="DA166" s="318"/>
      <c r="DB166" s="318"/>
      <c r="DC166" s="318"/>
      <c r="DD166" s="318"/>
      <c r="DE166" s="318"/>
      <c r="DF166" s="318"/>
      <c r="DG166" s="318"/>
      <c r="DH166" s="839"/>
      <c r="DI166" s="318"/>
      <c r="DJ166" s="318"/>
      <c r="DK166" s="318"/>
      <c r="DL166" s="318"/>
      <c r="DM166" s="318"/>
      <c r="DN166" s="318"/>
      <c r="DO166" s="318"/>
      <c r="DP166" s="318"/>
      <c r="DQ166" s="318"/>
      <c r="DR166" s="318"/>
      <c r="DS166" s="318"/>
      <c r="DT166" s="318"/>
      <c r="DU166" s="318"/>
      <c r="DV166" s="318"/>
      <c r="DW166" s="839"/>
      <c r="DX166" s="318"/>
      <c r="DY166" s="318"/>
      <c r="DZ166" s="318"/>
      <c r="EA166" s="318"/>
      <c r="EB166" s="318"/>
      <c r="EC166" s="318"/>
      <c r="ED166" s="318"/>
      <c r="EE166" s="318"/>
      <c r="EF166" s="318"/>
      <c r="EG166" s="318"/>
      <c r="EH166" s="318"/>
      <c r="EI166" s="318"/>
      <c r="EJ166" s="318"/>
      <c r="EK166" s="318"/>
      <c r="EL166" s="318"/>
      <c r="EM166" s="318">
        <f ca="1">'DARF e Declaração de IR'!$AJ$17</f>
        <v>0</v>
      </c>
      <c r="EN166" s="318"/>
      <c r="EO166" s="318"/>
      <c r="EP166" s="318"/>
      <c r="EQ166" s="318"/>
      <c r="ER166" s="318"/>
      <c r="ES166" s="318"/>
      <c r="ET166" s="318"/>
      <c r="EU166" s="318"/>
      <c r="EV166" s="318"/>
      <c r="EW166" s="318"/>
      <c r="EX166" s="318"/>
      <c r="EY166" s="318"/>
      <c r="EZ166" s="318"/>
    </row>
    <row r="167" spans="2:156" ht="10.5" customHeight="1" x14ac:dyDescent="0.2">
      <c r="B167" s="393"/>
      <c r="C167" s="1051"/>
      <c r="D167" s="1052"/>
      <c r="E167" s="414"/>
      <c r="F167" s="855" t="s">
        <v>117</v>
      </c>
      <c r="G167" s="855"/>
      <c r="H167" s="855"/>
      <c r="I167" s="856"/>
      <c r="J167" s="871">
        <v>0.01</v>
      </c>
      <c r="K167" s="871"/>
      <c r="L167" s="871"/>
      <c r="M167" s="872"/>
      <c r="N167" s="456"/>
      <c r="O167" s="455">
        <v>44337</v>
      </c>
      <c r="P167" s="332"/>
      <c r="Q167" s="333"/>
      <c r="R167" s="334"/>
      <c r="S167" s="335"/>
      <c r="T167" s="408">
        <f t="shared" si="141"/>
        <v>0</v>
      </c>
      <c r="U167" s="409" t="str">
        <f t="shared" si="142"/>
        <v/>
      </c>
      <c r="V167" s="335"/>
      <c r="W167" s="410">
        <f t="shared" si="143"/>
        <v>0</v>
      </c>
      <c r="X167" s="410">
        <f t="shared" si="144"/>
        <v>0</v>
      </c>
      <c r="Y167" s="410">
        <f t="shared" si="145"/>
        <v>0</v>
      </c>
      <c r="Z167" s="410">
        <f t="shared" si="146"/>
        <v>0</v>
      </c>
      <c r="AA167" s="411">
        <f t="shared" si="147"/>
        <v>0</v>
      </c>
      <c r="AB167" s="412">
        <f t="shared" si="148"/>
        <v>0</v>
      </c>
      <c r="AC167" s="332"/>
      <c r="AD167" s="333"/>
      <c r="AE167" s="334"/>
      <c r="AF167" s="335"/>
      <c r="AG167" s="408">
        <f t="shared" si="149"/>
        <v>0</v>
      </c>
      <c r="AH167" s="409" t="str">
        <f t="shared" si="165"/>
        <v/>
      </c>
      <c r="AI167" s="335"/>
      <c r="AJ167" s="410">
        <f t="shared" si="151"/>
        <v>0</v>
      </c>
      <c r="AK167" s="410">
        <f t="shared" si="152"/>
        <v>0</v>
      </c>
      <c r="AL167" s="410">
        <f t="shared" si="153"/>
        <v>0</v>
      </c>
      <c r="AM167" s="410">
        <f t="shared" si="154"/>
        <v>0</v>
      </c>
      <c r="AN167" s="411">
        <f t="shared" si="155"/>
        <v>0</v>
      </c>
      <c r="AO167" s="412">
        <f t="shared" si="156"/>
        <v>0</v>
      </c>
      <c r="AP167" s="337"/>
      <c r="AQ167" s="410">
        <f t="shared" si="157"/>
        <v>0</v>
      </c>
      <c r="AR167" s="411">
        <f t="shared" si="158"/>
        <v>0</v>
      </c>
      <c r="AS167" s="413">
        <f t="shared" si="159"/>
        <v>0</v>
      </c>
      <c r="AT167" s="337"/>
      <c r="AU167" s="410">
        <f t="shared" si="160"/>
        <v>0</v>
      </c>
      <c r="AV167" s="411">
        <f t="shared" si="161"/>
        <v>0</v>
      </c>
      <c r="AW167" s="410">
        <f t="shared" si="162"/>
        <v>0</v>
      </c>
      <c r="AX167" s="411">
        <f t="shared" si="163"/>
        <v>0</v>
      </c>
      <c r="AY167" s="412">
        <f t="shared" si="164"/>
        <v>0</v>
      </c>
      <c r="AZ167" s="988"/>
      <c r="BA167" s="989"/>
      <c r="BB167" s="989"/>
      <c r="BC167" s="989"/>
      <c r="BD167" s="989"/>
      <c r="BE167" s="990"/>
      <c r="BF167" s="991"/>
      <c r="BG167" s="992"/>
      <c r="BH167" s="337"/>
      <c r="BI167" s="338"/>
      <c r="BJ167" s="839"/>
      <c r="BK167" s="318"/>
      <c r="BL167" s="318"/>
      <c r="BM167" s="318"/>
      <c r="BN167" s="318"/>
      <c r="BO167" s="318"/>
      <c r="BP167" s="318"/>
      <c r="BQ167" s="318"/>
      <c r="BR167" s="318"/>
      <c r="BS167" s="318"/>
      <c r="BT167" s="839"/>
      <c r="BU167" s="318"/>
      <c r="BV167" s="318"/>
      <c r="BW167" s="318"/>
      <c r="BX167" s="318"/>
      <c r="BY167" s="318"/>
      <c r="BZ167" s="318"/>
      <c r="CA167" s="318"/>
      <c r="CB167" s="318"/>
      <c r="CC167" s="318"/>
      <c r="CD167" s="839"/>
      <c r="CE167" s="318"/>
      <c r="CF167" s="318"/>
      <c r="CG167" s="318"/>
      <c r="CH167" s="318"/>
      <c r="CI167" s="318"/>
      <c r="CJ167" s="318"/>
      <c r="CK167" s="318"/>
      <c r="CL167" s="318"/>
      <c r="CM167" s="318"/>
      <c r="CN167" s="318"/>
      <c r="CO167" s="318"/>
      <c r="CP167" s="318"/>
      <c r="CQ167" s="318"/>
      <c r="CR167" s="318"/>
      <c r="CS167" s="839"/>
      <c r="CT167" s="318"/>
      <c r="CU167" s="318"/>
      <c r="CV167" s="318"/>
      <c r="CW167" s="318"/>
      <c r="CX167" s="318"/>
      <c r="CY167" s="318"/>
      <c r="CZ167" s="318"/>
      <c r="DA167" s="318"/>
      <c r="DB167" s="318"/>
      <c r="DC167" s="318"/>
      <c r="DD167" s="318"/>
      <c r="DE167" s="318"/>
      <c r="DF167" s="318"/>
      <c r="DG167" s="318"/>
      <c r="DH167" s="839"/>
      <c r="DI167" s="318"/>
      <c r="DJ167" s="318"/>
      <c r="DK167" s="318"/>
      <c r="DL167" s="318"/>
      <c r="DM167" s="318"/>
      <c r="DN167" s="318"/>
      <c r="DO167" s="318"/>
      <c r="DP167" s="318"/>
      <c r="DQ167" s="318"/>
      <c r="DR167" s="318"/>
      <c r="DS167" s="318"/>
      <c r="DT167" s="318"/>
      <c r="DU167" s="318"/>
      <c r="DV167" s="318"/>
      <c r="DW167" s="839"/>
      <c r="DX167" s="318"/>
      <c r="DY167" s="318"/>
      <c r="DZ167" s="318"/>
      <c r="EA167" s="318"/>
      <c r="EB167" s="318"/>
      <c r="EC167" s="318"/>
      <c r="ED167" s="318"/>
      <c r="EE167" s="318"/>
      <c r="EF167" s="318"/>
      <c r="EG167" s="318"/>
      <c r="EH167" s="318"/>
      <c r="EI167" s="318"/>
      <c r="EJ167" s="318"/>
      <c r="EK167" s="318"/>
      <c r="EL167" s="318"/>
      <c r="EM167" s="318">
        <f ca="1">'DARF e Declaração de IR'!$AJ$17</f>
        <v>0</v>
      </c>
      <c r="EN167" s="318"/>
      <c r="EO167" s="318"/>
      <c r="EP167" s="318"/>
      <c r="EQ167" s="318"/>
      <c r="ER167" s="318"/>
      <c r="ES167" s="318"/>
      <c r="ET167" s="318"/>
      <c r="EU167" s="318"/>
      <c r="EV167" s="318"/>
      <c r="EW167" s="318"/>
      <c r="EX167" s="318"/>
      <c r="EY167" s="318"/>
      <c r="EZ167" s="318"/>
    </row>
    <row r="168" spans="2:156" ht="10.5" customHeight="1" thickBot="1" x14ac:dyDescent="0.25">
      <c r="B168" s="393"/>
      <c r="C168" s="1051"/>
      <c r="D168" s="1052"/>
      <c r="E168" s="414"/>
      <c r="F168" s="857" t="s">
        <v>118</v>
      </c>
      <c r="G168" s="857"/>
      <c r="H168" s="857"/>
      <c r="I168" s="858"/>
      <c r="J168" s="884">
        <v>0.2</v>
      </c>
      <c r="K168" s="884"/>
      <c r="L168" s="884"/>
      <c r="M168" s="885"/>
      <c r="N168" s="456"/>
      <c r="O168" s="455">
        <v>44338</v>
      </c>
      <c r="P168" s="332"/>
      <c r="Q168" s="333"/>
      <c r="R168" s="334"/>
      <c r="S168" s="335"/>
      <c r="T168" s="408">
        <f t="shared" si="141"/>
        <v>0</v>
      </c>
      <c r="U168" s="409" t="str">
        <f t="shared" si="142"/>
        <v/>
      </c>
      <c r="V168" s="335"/>
      <c r="W168" s="410">
        <f t="shared" si="143"/>
        <v>0</v>
      </c>
      <c r="X168" s="410">
        <f t="shared" si="144"/>
        <v>0</v>
      </c>
      <c r="Y168" s="410">
        <f t="shared" si="145"/>
        <v>0</v>
      </c>
      <c r="Z168" s="410">
        <f t="shared" si="146"/>
        <v>0</v>
      </c>
      <c r="AA168" s="411">
        <f t="shared" si="147"/>
        <v>0</v>
      </c>
      <c r="AB168" s="412">
        <f t="shared" si="148"/>
        <v>0</v>
      </c>
      <c r="AC168" s="332"/>
      <c r="AD168" s="333"/>
      <c r="AE168" s="334"/>
      <c r="AF168" s="335"/>
      <c r="AG168" s="408">
        <f t="shared" si="149"/>
        <v>0</v>
      </c>
      <c r="AH168" s="409" t="str">
        <f t="shared" si="165"/>
        <v/>
      </c>
      <c r="AI168" s="335"/>
      <c r="AJ168" s="410">
        <f t="shared" si="151"/>
        <v>0</v>
      </c>
      <c r="AK168" s="410">
        <f t="shared" si="152"/>
        <v>0</v>
      </c>
      <c r="AL168" s="410">
        <f t="shared" si="153"/>
        <v>0</v>
      </c>
      <c r="AM168" s="410">
        <f t="shared" si="154"/>
        <v>0</v>
      </c>
      <c r="AN168" s="411">
        <f t="shared" si="155"/>
        <v>0</v>
      </c>
      <c r="AO168" s="412">
        <f t="shared" si="156"/>
        <v>0</v>
      </c>
      <c r="AP168" s="337"/>
      <c r="AQ168" s="410">
        <f t="shared" si="157"/>
        <v>0</v>
      </c>
      <c r="AR168" s="411">
        <f t="shared" si="158"/>
        <v>0</v>
      </c>
      <c r="AS168" s="413">
        <f t="shared" si="159"/>
        <v>0</v>
      </c>
      <c r="AT168" s="337"/>
      <c r="AU168" s="410">
        <f t="shared" si="160"/>
        <v>0</v>
      </c>
      <c r="AV168" s="411">
        <f t="shared" si="161"/>
        <v>0</v>
      </c>
      <c r="AW168" s="410">
        <f t="shared" si="162"/>
        <v>0</v>
      </c>
      <c r="AX168" s="411">
        <f t="shared" si="163"/>
        <v>0</v>
      </c>
      <c r="AY168" s="412">
        <f t="shared" si="164"/>
        <v>0</v>
      </c>
      <c r="AZ168" s="988"/>
      <c r="BA168" s="989"/>
      <c r="BB168" s="989"/>
      <c r="BC168" s="989"/>
      <c r="BD168" s="989"/>
      <c r="BE168" s="990"/>
      <c r="BF168" s="991"/>
      <c r="BG168" s="992"/>
      <c r="BH168" s="337"/>
      <c r="BI168" s="338"/>
      <c r="BJ168" s="839"/>
      <c r="BK168" s="318"/>
      <c r="BL168" s="318"/>
      <c r="BM168" s="318"/>
      <c r="BN168" s="318"/>
      <c r="BO168" s="318"/>
      <c r="BP168" s="318"/>
      <c r="BQ168" s="318"/>
      <c r="BR168" s="318"/>
      <c r="BS168" s="318"/>
      <c r="BT168" s="839"/>
      <c r="BU168" s="318"/>
      <c r="BV168" s="318"/>
      <c r="BW168" s="318"/>
      <c r="BX168" s="318"/>
      <c r="BY168" s="318"/>
      <c r="BZ168" s="318"/>
      <c r="CA168" s="318"/>
      <c r="CB168" s="318"/>
      <c r="CC168" s="318"/>
      <c r="CD168" s="839"/>
      <c r="CE168" s="318"/>
      <c r="CF168" s="318"/>
      <c r="CG168" s="318"/>
      <c r="CH168" s="318"/>
      <c r="CI168" s="318"/>
      <c r="CJ168" s="318"/>
      <c r="CK168" s="318"/>
      <c r="CL168" s="318"/>
      <c r="CM168" s="318"/>
      <c r="CN168" s="318"/>
      <c r="CO168" s="318"/>
      <c r="CP168" s="318"/>
      <c r="CQ168" s="318"/>
      <c r="CR168" s="318"/>
      <c r="CS168" s="839"/>
      <c r="CT168" s="318"/>
      <c r="CU168" s="318"/>
      <c r="CV168" s="318"/>
      <c r="CW168" s="318"/>
      <c r="CX168" s="318"/>
      <c r="CY168" s="318"/>
      <c r="CZ168" s="318"/>
      <c r="DA168" s="318"/>
      <c r="DB168" s="318"/>
      <c r="DC168" s="318"/>
      <c r="DD168" s="318"/>
      <c r="DE168" s="318"/>
      <c r="DF168" s="318"/>
      <c r="DG168" s="318"/>
      <c r="DH168" s="839"/>
      <c r="DI168" s="318"/>
      <c r="DJ168" s="318"/>
      <c r="DK168" s="318"/>
      <c r="DL168" s="318"/>
      <c r="DM168" s="318"/>
      <c r="DN168" s="318"/>
      <c r="DO168" s="318"/>
      <c r="DP168" s="318"/>
      <c r="DQ168" s="318"/>
      <c r="DR168" s="318"/>
      <c r="DS168" s="318"/>
      <c r="DT168" s="318"/>
      <c r="DU168" s="318"/>
      <c r="DV168" s="318"/>
      <c r="DW168" s="839"/>
      <c r="DX168" s="318"/>
      <c r="DY168" s="318"/>
      <c r="DZ168" s="318"/>
      <c r="EA168" s="318"/>
      <c r="EB168" s="318"/>
      <c r="EC168" s="318"/>
      <c r="ED168" s="318"/>
      <c r="EE168" s="318"/>
      <c r="EF168" s="318"/>
      <c r="EG168" s="318"/>
      <c r="EH168" s="318"/>
      <c r="EI168" s="318"/>
      <c r="EJ168" s="318"/>
      <c r="EK168" s="318"/>
      <c r="EL168" s="318"/>
      <c r="EM168" s="318">
        <f ca="1">'DARF e Declaração de IR'!$AJ$17</f>
        <v>0</v>
      </c>
      <c r="EN168" s="318"/>
      <c r="EO168" s="318"/>
      <c r="EP168" s="318"/>
      <c r="EQ168" s="318"/>
      <c r="ER168" s="318"/>
      <c r="ES168" s="318"/>
      <c r="ET168" s="318"/>
      <c r="EU168" s="318"/>
      <c r="EV168" s="318"/>
      <c r="EW168" s="318"/>
      <c r="EX168" s="318"/>
      <c r="EY168" s="318"/>
      <c r="EZ168" s="318"/>
    </row>
    <row r="169" spans="2:156" ht="10.5" customHeight="1" thickBot="1" x14ac:dyDescent="0.25">
      <c r="B169" s="393"/>
      <c r="C169" s="1051"/>
      <c r="D169" s="1052"/>
      <c r="E169" s="414"/>
      <c r="F169" s="499"/>
      <c r="G169" s="396"/>
      <c r="H169" s="396"/>
      <c r="I169" s="397"/>
      <c r="J169" s="873"/>
      <c r="K169" s="873"/>
      <c r="L169" s="873"/>
      <c r="M169" s="873"/>
      <c r="N169" s="456"/>
      <c r="O169" s="455">
        <v>44339</v>
      </c>
      <c r="P169" s="332"/>
      <c r="Q169" s="333"/>
      <c r="R169" s="334"/>
      <c r="S169" s="335"/>
      <c r="T169" s="408">
        <f t="shared" si="141"/>
        <v>0</v>
      </c>
      <c r="U169" s="409" t="str">
        <f t="shared" si="142"/>
        <v/>
      </c>
      <c r="V169" s="335"/>
      <c r="W169" s="410">
        <f t="shared" si="143"/>
        <v>0</v>
      </c>
      <c r="X169" s="410">
        <f t="shared" si="144"/>
        <v>0</v>
      </c>
      <c r="Y169" s="410">
        <f t="shared" si="145"/>
        <v>0</v>
      </c>
      <c r="Z169" s="410">
        <f t="shared" si="146"/>
        <v>0</v>
      </c>
      <c r="AA169" s="411">
        <f t="shared" si="147"/>
        <v>0</v>
      </c>
      <c r="AB169" s="412">
        <f t="shared" si="148"/>
        <v>0</v>
      </c>
      <c r="AC169" s="332"/>
      <c r="AD169" s="333"/>
      <c r="AE169" s="334"/>
      <c r="AF169" s="335"/>
      <c r="AG169" s="408">
        <f t="shared" si="149"/>
        <v>0</v>
      </c>
      <c r="AH169" s="409" t="str">
        <f t="shared" si="165"/>
        <v/>
      </c>
      <c r="AI169" s="335"/>
      <c r="AJ169" s="410">
        <f t="shared" si="151"/>
        <v>0</v>
      </c>
      <c r="AK169" s="410">
        <f t="shared" si="152"/>
        <v>0</v>
      </c>
      <c r="AL169" s="410">
        <f t="shared" si="153"/>
        <v>0</v>
      </c>
      <c r="AM169" s="410">
        <f t="shared" si="154"/>
        <v>0</v>
      </c>
      <c r="AN169" s="411">
        <f t="shared" si="155"/>
        <v>0</v>
      </c>
      <c r="AO169" s="412">
        <f t="shared" si="156"/>
        <v>0</v>
      </c>
      <c r="AP169" s="337"/>
      <c r="AQ169" s="410">
        <f t="shared" si="157"/>
        <v>0</v>
      </c>
      <c r="AR169" s="411">
        <f t="shared" si="158"/>
        <v>0</v>
      </c>
      <c r="AS169" s="413">
        <f t="shared" si="159"/>
        <v>0</v>
      </c>
      <c r="AT169" s="337"/>
      <c r="AU169" s="410">
        <f t="shared" si="160"/>
        <v>0</v>
      </c>
      <c r="AV169" s="411">
        <f t="shared" si="161"/>
        <v>0</v>
      </c>
      <c r="AW169" s="410">
        <f t="shared" si="162"/>
        <v>0</v>
      </c>
      <c r="AX169" s="411">
        <f t="shared" si="163"/>
        <v>0</v>
      </c>
      <c r="AY169" s="412">
        <f t="shared" si="164"/>
        <v>0</v>
      </c>
      <c r="AZ169" s="988"/>
      <c r="BA169" s="989"/>
      <c r="BB169" s="989"/>
      <c r="BC169" s="989"/>
      <c r="BD169" s="989"/>
      <c r="BE169" s="990"/>
      <c r="BF169" s="991"/>
      <c r="BG169" s="992"/>
      <c r="BH169" s="337"/>
      <c r="BI169" s="338"/>
      <c r="BJ169" s="839"/>
      <c r="BK169" s="318"/>
      <c r="BL169" s="318"/>
      <c r="BM169" s="318"/>
      <c r="BN169" s="318"/>
      <c r="BO169" s="318"/>
      <c r="BP169" s="318"/>
      <c r="BQ169" s="318"/>
      <c r="BR169" s="318"/>
      <c r="BS169" s="318"/>
      <c r="BT169" s="839"/>
      <c r="BU169" s="318"/>
      <c r="BV169" s="318"/>
      <c r="BW169" s="318"/>
      <c r="BX169" s="318"/>
      <c r="BY169" s="318"/>
      <c r="BZ169" s="318"/>
      <c r="CA169" s="318"/>
      <c r="CB169" s="318"/>
      <c r="CC169" s="318"/>
      <c r="CD169" s="839"/>
      <c r="CE169" s="318"/>
      <c r="CF169" s="318"/>
      <c r="CG169" s="318"/>
      <c r="CH169" s="318"/>
      <c r="CI169" s="318"/>
      <c r="CJ169" s="318"/>
      <c r="CK169" s="318"/>
      <c r="CL169" s="318"/>
      <c r="CM169" s="318"/>
      <c r="CN169" s="318"/>
      <c r="CO169" s="318"/>
      <c r="CP169" s="318"/>
      <c r="CQ169" s="318"/>
      <c r="CR169" s="318"/>
      <c r="CS169" s="839"/>
      <c r="CT169" s="318"/>
      <c r="CU169" s="318"/>
      <c r="CV169" s="318"/>
      <c r="CW169" s="318"/>
      <c r="CX169" s="318"/>
      <c r="CY169" s="318"/>
      <c r="CZ169" s="318"/>
      <c r="DA169" s="318"/>
      <c r="DB169" s="318"/>
      <c r="DC169" s="318"/>
      <c r="DD169" s="318"/>
      <c r="DE169" s="318"/>
      <c r="DF169" s="318"/>
      <c r="DG169" s="318"/>
      <c r="DH169" s="839"/>
      <c r="DI169" s="318"/>
      <c r="DJ169" s="318"/>
      <c r="DK169" s="318"/>
      <c r="DL169" s="318"/>
      <c r="DM169" s="318"/>
      <c r="DN169" s="318"/>
      <c r="DO169" s="318"/>
      <c r="DP169" s="318"/>
      <c r="DQ169" s="318"/>
      <c r="DR169" s="318"/>
      <c r="DS169" s="318"/>
      <c r="DT169" s="318"/>
      <c r="DU169" s="318"/>
      <c r="DV169" s="318"/>
      <c r="DW169" s="839"/>
      <c r="DX169" s="318"/>
      <c r="DY169" s="318"/>
      <c r="DZ169" s="318"/>
      <c r="EA169" s="318"/>
      <c r="EB169" s="318"/>
      <c r="EC169" s="318"/>
      <c r="ED169" s="318"/>
      <c r="EE169" s="318"/>
      <c r="EF169" s="318"/>
      <c r="EG169" s="318"/>
      <c r="EH169" s="318"/>
      <c r="EI169" s="318"/>
      <c r="EJ169" s="318"/>
      <c r="EK169" s="318"/>
      <c r="EL169" s="318"/>
      <c r="EM169" s="318">
        <f ca="1">'DARF e Declaração de IR'!$AJ$17</f>
        <v>0</v>
      </c>
      <c r="EN169" s="318"/>
      <c r="EO169" s="318"/>
      <c r="EP169" s="318"/>
      <c r="EQ169" s="318"/>
      <c r="ER169" s="318"/>
      <c r="ES169" s="318"/>
      <c r="ET169" s="318"/>
      <c r="EU169" s="318"/>
      <c r="EV169" s="318"/>
      <c r="EW169" s="318"/>
      <c r="EX169" s="318"/>
      <c r="EY169" s="318"/>
      <c r="EZ169" s="318"/>
    </row>
    <row r="170" spans="2:156" ht="10.5" customHeight="1" x14ac:dyDescent="0.2">
      <c r="B170" s="393"/>
      <c r="C170" s="1051"/>
      <c r="D170" s="1052"/>
      <c r="E170" s="414"/>
      <c r="F170" s="876" t="s">
        <v>209</v>
      </c>
      <c r="G170" s="876"/>
      <c r="H170" s="876"/>
      <c r="I170" s="877"/>
      <c r="J170" s="874" t="s">
        <v>22</v>
      </c>
      <c r="K170" s="874"/>
      <c r="L170" s="874" t="s">
        <v>23</v>
      </c>
      <c r="M170" s="874"/>
      <c r="N170" s="456"/>
      <c r="O170" s="455">
        <v>44340</v>
      </c>
      <c r="P170" s="332"/>
      <c r="Q170" s="333"/>
      <c r="R170" s="334"/>
      <c r="S170" s="335"/>
      <c r="T170" s="408">
        <f t="shared" si="141"/>
        <v>0</v>
      </c>
      <c r="U170" s="409" t="str">
        <f t="shared" si="142"/>
        <v/>
      </c>
      <c r="V170" s="335"/>
      <c r="W170" s="410">
        <f t="shared" si="143"/>
        <v>0</v>
      </c>
      <c r="X170" s="410">
        <f t="shared" si="144"/>
        <v>0</v>
      </c>
      <c r="Y170" s="410">
        <f t="shared" si="145"/>
        <v>0</v>
      </c>
      <c r="Z170" s="410">
        <f t="shared" si="146"/>
        <v>0</v>
      </c>
      <c r="AA170" s="411">
        <f t="shared" si="147"/>
        <v>0</v>
      </c>
      <c r="AB170" s="412">
        <f t="shared" si="148"/>
        <v>0</v>
      </c>
      <c r="AC170" s="332"/>
      <c r="AD170" s="333"/>
      <c r="AE170" s="334"/>
      <c r="AF170" s="335"/>
      <c r="AG170" s="408">
        <f t="shared" si="149"/>
        <v>0</v>
      </c>
      <c r="AH170" s="409" t="str">
        <f t="shared" si="165"/>
        <v/>
      </c>
      <c r="AI170" s="335"/>
      <c r="AJ170" s="410">
        <f t="shared" si="151"/>
        <v>0</v>
      </c>
      <c r="AK170" s="410">
        <f t="shared" si="152"/>
        <v>0</v>
      </c>
      <c r="AL170" s="410">
        <f t="shared" si="153"/>
        <v>0</v>
      </c>
      <c r="AM170" s="410">
        <f t="shared" si="154"/>
        <v>0</v>
      </c>
      <c r="AN170" s="411">
        <f t="shared" si="155"/>
        <v>0</v>
      </c>
      <c r="AO170" s="412">
        <f t="shared" si="156"/>
        <v>0</v>
      </c>
      <c r="AP170" s="337"/>
      <c r="AQ170" s="410">
        <f t="shared" si="157"/>
        <v>0</v>
      </c>
      <c r="AR170" s="411">
        <f t="shared" si="158"/>
        <v>0</v>
      </c>
      <c r="AS170" s="413">
        <f t="shared" si="159"/>
        <v>0</v>
      </c>
      <c r="AT170" s="337"/>
      <c r="AU170" s="410">
        <f t="shared" si="160"/>
        <v>0</v>
      </c>
      <c r="AV170" s="411">
        <f t="shared" si="161"/>
        <v>0</v>
      </c>
      <c r="AW170" s="410">
        <f t="shared" si="162"/>
        <v>0</v>
      </c>
      <c r="AX170" s="411">
        <f t="shared" si="163"/>
        <v>0</v>
      </c>
      <c r="AY170" s="412">
        <f t="shared" si="164"/>
        <v>0</v>
      </c>
      <c r="AZ170" s="988"/>
      <c r="BA170" s="989"/>
      <c r="BB170" s="989"/>
      <c r="BC170" s="989"/>
      <c r="BD170" s="989"/>
      <c r="BE170" s="990"/>
      <c r="BF170" s="991"/>
      <c r="BG170" s="992"/>
      <c r="BH170" s="337"/>
      <c r="BI170" s="338"/>
      <c r="BJ170" s="839"/>
      <c r="BK170" s="318"/>
      <c r="BL170" s="318"/>
      <c r="BM170" s="318"/>
      <c r="BN170" s="318"/>
      <c r="BO170" s="318"/>
      <c r="BP170" s="318"/>
      <c r="BQ170" s="318"/>
      <c r="BR170" s="318"/>
      <c r="BS170" s="318"/>
      <c r="BT170" s="839"/>
      <c r="BU170" s="318"/>
      <c r="BV170" s="318"/>
      <c r="BW170" s="318"/>
      <c r="BX170" s="318"/>
      <c r="BY170" s="318"/>
      <c r="BZ170" s="318"/>
      <c r="CA170" s="318"/>
      <c r="CB170" s="318"/>
      <c r="CC170" s="318"/>
      <c r="CD170" s="839"/>
      <c r="CE170" s="318"/>
      <c r="CF170" s="318"/>
      <c r="CG170" s="318"/>
      <c r="CH170" s="318"/>
      <c r="CI170" s="318"/>
      <c r="CJ170" s="318"/>
      <c r="CK170" s="318"/>
      <c r="CL170" s="318"/>
      <c r="CM170" s="318"/>
      <c r="CN170" s="318"/>
      <c r="CO170" s="318"/>
      <c r="CP170" s="318"/>
      <c r="CQ170" s="318"/>
      <c r="CR170" s="318"/>
      <c r="CS170" s="839"/>
      <c r="CT170" s="318"/>
      <c r="CU170" s="318"/>
      <c r="CV170" s="318"/>
      <c r="CW170" s="318"/>
      <c r="CX170" s="318"/>
      <c r="CY170" s="318"/>
      <c r="CZ170" s="318"/>
      <c r="DA170" s="318"/>
      <c r="DB170" s="318"/>
      <c r="DC170" s="318"/>
      <c r="DD170" s="318"/>
      <c r="DE170" s="318"/>
      <c r="DF170" s="318"/>
      <c r="DG170" s="318"/>
      <c r="DH170" s="839"/>
      <c r="DI170" s="318"/>
      <c r="DJ170" s="318"/>
      <c r="DK170" s="318"/>
      <c r="DL170" s="318"/>
      <c r="DM170" s="318"/>
      <c r="DN170" s="318"/>
      <c r="DO170" s="318"/>
      <c r="DP170" s="318"/>
      <c r="DQ170" s="318"/>
      <c r="DR170" s="318"/>
      <c r="DS170" s="318"/>
      <c r="DT170" s="318"/>
      <c r="DU170" s="318"/>
      <c r="DV170" s="318"/>
      <c r="DW170" s="839"/>
      <c r="DX170" s="318"/>
      <c r="DY170" s="318"/>
      <c r="DZ170" s="318"/>
      <c r="EA170" s="318"/>
      <c r="EB170" s="318"/>
      <c r="EC170" s="318"/>
      <c r="ED170" s="318"/>
      <c r="EE170" s="318"/>
      <c r="EF170" s="318"/>
      <c r="EG170" s="318"/>
      <c r="EH170" s="318"/>
      <c r="EI170" s="318"/>
      <c r="EJ170" s="318"/>
      <c r="EK170" s="318"/>
      <c r="EL170" s="318"/>
      <c r="EM170" s="318">
        <f ca="1">'DARF e Declaração de IR'!$AJ$17</f>
        <v>0</v>
      </c>
      <c r="EN170" s="318"/>
      <c r="EO170" s="318"/>
      <c r="EP170" s="318"/>
      <c r="EQ170" s="318"/>
      <c r="ER170" s="318"/>
      <c r="ES170" s="318"/>
      <c r="ET170" s="318"/>
      <c r="EU170" s="318"/>
      <c r="EV170" s="318"/>
      <c r="EW170" s="318"/>
      <c r="EX170" s="318"/>
      <c r="EY170" s="318"/>
      <c r="EZ170" s="318"/>
    </row>
    <row r="171" spans="2:156" ht="10.5" customHeight="1" x14ac:dyDescent="0.2">
      <c r="B171" s="393"/>
      <c r="C171" s="1051"/>
      <c r="D171" s="1052"/>
      <c r="E171" s="414"/>
      <c r="F171" s="855" t="s">
        <v>119</v>
      </c>
      <c r="G171" s="855"/>
      <c r="H171" s="855"/>
      <c r="I171" s="856"/>
      <c r="J171" s="882">
        <f>T178</f>
        <v>0</v>
      </c>
      <c r="K171" s="882"/>
      <c r="L171" s="882">
        <f>AG178</f>
        <v>0</v>
      </c>
      <c r="M171" s="882"/>
      <c r="N171" s="456"/>
      <c r="O171" s="455">
        <v>44341</v>
      </c>
      <c r="P171" s="332"/>
      <c r="Q171" s="333"/>
      <c r="R171" s="334"/>
      <c r="S171" s="335"/>
      <c r="T171" s="408">
        <f t="shared" si="141"/>
        <v>0</v>
      </c>
      <c r="U171" s="409" t="str">
        <f t="shared" si="142"/>
        <v/>
      </c>
      <c r="V171" s="335"/>
      <c r="W171" s="410">
        <f t="shared" si="143"/>
        <v>0</v>
      </c>
      <c r="X171" s="410">
        <f t="shared" si="144"/>
        <v>0</v>
      </c>
      <c r="Y171" s="410">
        <f t="shared" si="145"/>
        <v>0</v>
      </c>
      <c r="Z171" s="410">
        <f t="shared" si="146"/>
        <v>0</v>
      </c>
      <c r="AA171" s="411">
        <f t="shared" si="147"/>
        <v>0</v>
      </c>
      <c r="AB171" s="412">
        <f t="shared" si="148"/>
        <v>0</v>
      </c>
      <c r="AC171" s="332"/>
      <c r="AD171" s="333"/>
      <c r="AE171" s="334"/>
      <c r="AF171" s="335"/>
      <c r="AG171" s="408">
        <f t="shared" si="149"/>
        <v>0</v>
      </c>
      <c r="AH171" s="409" t="str">
        <f t="shared" si="165"/>
        <v/>
      </c>
      <c r="AI171" s="335"/>
      <c r="AJ171" s="410">
        <f t="shared" si="151"/>
        <v>0</v>
      </c>
      <c r="AK171" s="410">
        <f t="shared" si="152"/>
        <v>0</v>
      </c>
      <c r="AL171" s="410">
        <f t="shared" si="153"/>
        <v>0</v>
      </c>
      <c r="AM171" s="410">
        <f t="shared" si="154"/>
        <v>0</v>
      </c>
      <c r="AN171" s="411">
        <f t="shared" si="155"/>
        <v>0</v>
      </c>
      <c r="AO171" s="412">
        <f t="shared" si="156"/>
        <v>0</v>
      </c>
      <c r="AP171" s="337"/>
      <c r="AQ171" s="410">
        <f t="shared" si="157"/>
        <v>0</v>
      </c>
      <c r="AR171" s="411">
        <f t="shared" si="158"/>
        <v>0</v>
      </c>
      <c r="AS171" s="413">
        <f t="shared" si="159"/>
        <v>0</v>
      </c>
      <c r="AT171" s="337"/>
      <c r="AU171" s="410">
        <f t="shared" si="160"/>
        <v>0</v>
      </c>
      <c r="AV171" s="411">
        <f t="shared" si="161"/>
        <v>0</v>
      </c>
      <c r="AW171" s="410">
        <f t="shared" si="162"/>
        <v>0</v>
      </c>
      <c r="AX171" s="411">
        <f t="shared" si="163"/>
        <v>0</v>
      </c>
      <c r="AY171" s="412">
        <f t="shared" si="164"/>
        <v>0</v>
      </c>
      <c r="AZ171" s="988"/>
      <c r="BA171" s="989"/>
      <c r="BB171" s="989"/>
      <c r="BC171" s="989"/>
      <c r="BD171" s="989"/>
      <c r="BE171" s="990"/>
      <c r="BF171" s="991"/>
      <c r="BG171" s="992"/>
      <c r="BH171" s="337"/>
      <c r="BI171" s="338"/>
      <c r="BJ171" s="839"/>
      <c r="BK171" s="318"/>
      <c r="BL171" s="318"/>
      <c r="BM171" s="318"/>
      <c r="BN171" s="318"/>
      <c r="BO171" s="318"/>
      <c r="BP171" s="318"/>
      <c r="BQ171" s="318"/>
      <c r="BR171" s="318"/>
      <c r="BS171" s="318"/>
      <c r="BT171" s="839"/>
      <c r="BU171" s="318"/>
      <c r="BV171" s="318"/>
      <c r="BW171" s="318"/>
      <c r="BX171" s="318"/>
      <c r="BY171" s="318"/>
      <c r="BZ171" s="318"/>
      <c r="CA171" s="318"/>
      <c r="CB171" s="318"/>
      <c r="CC171" s="318"/>
      <c r="CD171" s="839"/>
      <c r="CE171" s="318"/>
      <c r="CF171" s="318"/>
      <c r="CG171" s="318"/>
      <c r="CH171" s="318"/>
      <c r="CI171" s="318"/>
      <c r="CJ171" s="318"/>
      <c r="CK171" s="318"/>
      <c r="CL171" s="318"/>
      <c r="CM171" s="318"/>
      <c r="CN171" s="318"/>
      <c r="CO171" s="318"/>
      <c r="CP171" s="318"/>
      <c r="CQ171" s="318"/>
      <c r="CR171" s="318"/>
      <c r="CS171" s="839"/>
      <c r="CT171" s="318"/>
      <c r="CU171" s="318"/>
      <c r="CV171" s="318"/>
      <c r="CW171" s="318"/>
      <c r="CX171" s="318"/>
      <c r="CY171" s="318"/>
      <c r="CZ171" s="318"/>
      <c r="DA171" s="318"/>
      <c r="DB171" s="318"/>
      <c r="DC171" s="318"/>
      <c r="DD171" s="318"/>
      <c r="DE171" s="318"/>
      <c r="DF171" s="318"/>
      <c r="DG171" s="318"/>
      <c r="DH171" s="839"/>
      <c r="DI171" s="318"/>
      <c r="DJ171" s="318"/>
      <c r="DK171" s="318"/>
      <c r="DL171" s="318"/>
      <c r="DM171" s="318"/>
      <c r="DN171" s="318"/>
      <c r="DO171" s="318"/>
      <c r="DP171" s="318"/>
      <c r="DQ171" s="318"/>
      <c r="DR171" s="318"/>
      <c r="DS171" s="318"/>
      <c r="DT171" s="318"/>
      <c r="DU171" s="318"/>
      <c r="DV171" s="318"/>
      <c r="DW171" s="839"/>
      <c r="DX171" s="318"/>
      <c r="DY171" s="318"/>
      <c r="DZ171" s="318"/>
      <c r="EA171" s="318"/>
      <c r="EB171" s="318"/>
      <c r="EC171" s="318"/>
      <c r="ED171" s="318"/>
      <c r="EE171" s="318"/>
      <c r="EF171" s="318"/>
      <c r="EG171" s="318"/>
      <c r="EH171" s="318"/>
      <c r="EI171" s="318"/>
      <c r="EJ171" s="318"/>
      <c r="EK171" s="318"/>
      <c r="EL171" s="318"/>
      <c r="EM171" s="318">
        <f ca="1">'DARF e Declaração de IR'!$AJ$17</f>
        <v>0</v>
      </c>
      <c r="EN171" s="318"/>
      <c r="EO171" s="318"/>
      <c r="EP171" s="318"/>
      <c r="EQ171" s="318"/>
      <c r="ER171" s="318"/>
      <c r="ES171" s="318"/>
      <c r="ET171" s="318"/>
      <c r="EU171" s="318"/>
      <c r="EV171" s="318"/>
      <c r="EW171" s="318"/>
      <c r="EX171" s="318"/>
      <c r="EY171" s="318"/>
      <c r="EZ171" s="318"/>
    </row>
    <row r="172" spans="2:156" ht="10.5" customHeight="1" x14ac:dyDescent="0.2">
      <c r="B172" s="393"/>
      <c r="C172" s="1051"/>
      <c r="D172" s="1052"/>
      <c r="E172" s="414"/>
      <c r="F172" s="878" t="s">
        <v>203</v>
      </c>
      <c r="G172" s="878"/>
      <c r="H172" s="878"/>
      <c r="I172" s="879"/>
      <c r="J172" s="883">
        <f>Q178</f>
        <v>0</v>
      </c>
      <c r="K172" s="883"/>
      <c r="L172" s="883">
        <f>AD178</f>
        <v>0</v>
      </c>
      <c r="M172" s="883"/>
      <c r="N172" s="456"/>
      <c r="O172" s="455">
        <v>44342</v>
      </c>
      <c r="P172" s="332"/>
      <c r="Q172" s="333"/>
      <c r="R172" s="334"/>
      <c r="S172" s="335"/>
      <c r="T172" s="408">
        <f t="shared" si="141"/>
        <v>0</v>
      </c>
      <c r="U172" s="409" t="str">
        <f t="shared" si="142"/>
        <v/>
      </c>
      <c r="V172" s="335"/>
      <c r="W172" s="410">
        <f t="shared" si="143"/>
        <v>0</v>
      </c>
      <c r="X172" s="410">
        <f t="shared" si="144"/>
        <v>0</v>
      </c>
      <c r="Y172" s="410">
        <f t="shared" si="145"/>
        <v>0</v>
      </c>
      <c r="Z172" s="410">
        <f t="shared" si="146"/>
        <v>0</v>
      </c>
      <c r="AA172" s="411">
        <f t="shared" si="147"/>
        <v>0</v>
      </c>
      <c r="AB172" s="412">
        <f t="shared" si="148"/>
        <v>0</v>
      </c>
      <c r="AC172" s="332"/>
      <c r="AD172" s="333"/>
      <c r="AE172" s="334"/>
      <c r="AF172" s="335"/>
      <c r="AG172" s="408">
        <f t="shared" si="149"/>
        <v>0</v>
      </c>
      <c r="AH172" s="409" t="str">
        <f t="shared" si="165"/>
        <v/>
      </c>
      <c r="AI172" s="335"/>
      <c r="AJ172" s="410">
        <f t="shared" si="151"/>
        <v>0</v>
      </c>
      <c r="AK172" s="410">
        <f t="shared" si="152"/>
        <v>0</v>
      </c>
      <c r="AL172" s="410">
        <f t="shared" si="153"/>
        <v>0</v>
      </c>
      <c r="AM172" s="410">
        <f t="shared" si="154"/>
        <v>0</v>
      </c>
      <c r="AN172" s="411">
        <f t="shared" si="155"/>
        <v>0</v>
      </c>
      <c r="AO172" s="412">
        <f t="shared" si="156"/>
        <v>0</v>
      </c>
      <c r="AP172" s="337"/>
      <c r="AQ172" s="410">
        <f t="shared" si="157"/>
        <v>0</v>
      </c>
      <c r="AR172" s="411">
        <f t="shared" si="158"/>
        <v>0</v>
      </c>
      <c r="AS172" s="413">
        <f t="shared" si="159"/>
        <v>0</v>
      </c>
      <c r="AT172" s="337"/>
      <c r="AU172" s="410">
        <f t="shared" si="160"/>
        <v>0</v>
      </c>
      <c r="AV172" s="411">
        <f t="shared" si="161"/>
        <v>0</v>
      </c>
      <c r="AW172" s="410">
        <f t="shared" si="162"/>
        <v>0</v>
      </c>
      <c r="AX172" s="411">
        <f t="shared" si="163"/>
        <v>0</v>
      </c>
      <c r="AY172" s="412">
        <f t="shared" si="164"/>
        <v>0</v>
      </c>
      <c r="AZ172" s="988"/>
      <c r="BA172" s="989"/>
      <c r="BB172" s="989"/>
      <c r="BC172" s="989"/>
      <c r="BD172" s="989"/>
      <c r="BE172" s="990"/>
      <c r="BF172" s="991"/>
      <c r="BG172" s="992"/>
      <c r="BH172" s="337"/>
      <c r="BI172" s="338"/>
      <c r="BJ172" s="839"/>
      <c r="BK172" s="318"/>
      <c r="BL172" s="318"/>
      <c r="BM172" s="318"/>
      <c r="BN172" s="318"/>
      <c r="BO172" s="318"/>
      <c r="BP172" s="318"/>
      <c r="BQ172" s="318"/>
      <c r="BR172" s="318"/>
      <c r="BS172" s="318"/>
      <c r="BT172" s="839"/>
      <c r="BU172" s="318"/>
      <c r="BV172" s="318"/>
      <c r="BW172" s="318"/>
      <c r="BX172" s="318"/>
      <c r="BY172" s="318"/>
      <c r="BZ172" s="318"/>
      <c r="CA172" s="318"/>
      <c r="CB172" s="318"/>
      <c r="CC172" s="318"/>
      <c r="CD172" s="839"/>
      <c r="CE172" s="318"/>
      <c r="CF172" s="318"/>
      <c r="CG172" s="318"/>
      <c r="CH172" s="318"/>
      <c r="CI172" s="318"/>
      <c r="CJ172" s="318"/>
      <c r="CK172" s="318"/>
      <c r="CL172" s="318"/>
      <c r="CM172" s="318"/>
      <c r="CN172" s="318"/>
      <c r="CO172" s="318"/>
      <c r="CP172" s="318"/>
      <c r="CQ172" s="318"/>
      <c r="CR172" s="318"/>
      <c r="CS172" s="839"/>
      <c r="CT172" s="318"/>
      <c r="CU172" s="318"/>
      <c r="CV172" s="318"/>
      <c r="CW172" s="318"/>
      <c r="CX172" s="318"/>
      <c r="CY172" s="318"/>
      <c r="CZ172" s="318"/>
      <c r="DA172" s="318"/>
      <c r="DB172" s="318"/>
      <c r="DC172" s="318"/>
      <c r="DD172" s="318"/>
      <c r="DE172" s="318"/>
      <c r="DF172" s="318"/>
      <c r="DG172" s="318"/>
      <c r="DH172" s="839"/>
      <c r="DI172" s="318"/>
      <c r="DJ172" s="318"/>
      <c r="DK172" s="318"/>
      <c r="DL172" s="318"/>
      <c r="DM172" s="318"/>
      <c r="DN172" s="318"/>
      <c r="DO172" s="318"/>
      <c r="DP172" s="318"/>
      <c r="DQ172" s="318"/>
      <c r="DR172" s="318"/>
      <c r="DS172" s="318"/>
      <c r="DT172" s="318"/>
      <c r="DU172" s="318"/>
      <c r="DV172" s="318"/>
      <c r="DW172" s="839"/>
      <c r="DX172" s="318"/>
      <c r="DY172" s="318"/>
      <c r="DZ172" s="318"/>
      <c r="EA172" s="318"/>
      <c r="EB172" s="318"/>
      <c r="EC172" s="318"/>
      <c r="ED172" s="318"/>
      <c r="EE172" s="318"/>
      <c r="EF172" s="318"/>
      <c r="EG172" s="318"/>
      <c r="EH172" s="318"/>
      <c r="EI172" s="318"/>
      <c r="EJ172" s="318"/>
      <c r="EK172" s="318"/>
      <c r="EL172" s="318"/>
      <c r="EM172" s="318">
        <f ca="1">'DARF e Declaração de IR'!$AJ$17</f>
        <v>0</v>
      </c>
      <c r="EN172" s="318"/>
      <c r="EO172" s="318"/>
      <c r="EP172" s="318"/>
      <c r="EQ172" s="318"/>
      <c r="ER172" s="318"/>
      <c r="ES172" s="318"/>
      <c r="ET172" s="318"/>
      <c r="EU172" s="318"/>
      <c r="EV172" s="318"/>
      <c r="EW172" s="318"/>
      <c r="EX172" s="318"/>
      <c r="EY172" s="318"/>
      <c r="EZ172" s="318"/>
    </row>
    <row r="173" spans="2:156" ht="10.5" customHeight="1" x14ac:dyDescent="0.2">
      <c r="B173" s="393"/>
      <c r="C173" s="1051"/>
      <c r="D173" s="1052"/>
      <c r="E173" s="414"/>
      <c r="F173" s="878" t="s">
        <v>204</v>
      </c>
      <c r="G173" s="878"/>
      <c r="H173" s="878"/>
      <c r="I173" s="879"/>
      <c r="J173" s="890">
        <f>R178</f>
        <v>0</v>
      </c>
      <c r="K173" s="890"/>
      <c r="L173" s="890">
        <f>AE178</f>
        <v>0</v>
      </c>
      <c r="M173" s="890"/>
      <c r="N173" s="456"/>
      <c r="O173" s="455">
        <v>44343</v>
      </c>
      <c r="P173" s="332"/>
      <c r="Q173" s="333"/>
      <c r="R173" s="334"/>
      <c r="S173" s="335"/>
      <c r="T173" s="408">
        <f t="shared" si="141"/>
        <v>0</v>
      </c>
      <c r="U173" s="409" t="str">
        <f t="shared" si="142"/>
        <v/>
      </c>
      <c r="V173" s="335"/>
      <c r="W173" s="410">
        <f t="shared" si="143"/>
        <v>0</v>
      </c>
      <c r="X173" s="410">
        <f t="shared" si="144"/>
        <v>0</v>
      </c>
      <c r="Y173" s="410">
        <f t="shared" si="145"/>
        <v>0</v>
      </c>
      <c r="Z173" s="410">
        <f t="shared" si="146"/>
        <v>0</v>
      </c>
      <c r="AA173" s="411">
        <f t="shared" si="147"/>
        <v>0</v>
      </c>
      <c r="AB173" s="412">
        <f t="shared" si="148"/>
        <v>0</v>
      </c>
      <c r="AC173" s="332"/>
      <c r="AD173" s="333"/>
      <c r="AE173" s="334"/>
      <c r="AF173" s="335"/>
      <c r="AG173" s="408">
        <f t="shared" si="149"/>
        <v>0</v>
      </c>
      <c r="AH173" s="409" t="str">
        <f t="shared" si="165"/>
        <v/>
      </c>
      <c r="AI173" s="335"/>
      <c r="AJ173" s="410">
        <f t="shared" si="151"/>
        <v>0</v>
      </c>
      <c r="AK173" s="410">
        <f t="shared" si="152"/>
        <v>0</v>
      </c>
      <c r="AL173" s="410">
        <f t="shared" si="153"/>
        <v>0</v>
      </c>
      <c r="AM173" s="410">
        <f t="shared" si="154"/>
        <v>0</v>
      </c>
      <c r="AN173" s="411">
        <f t="shared" si="155"/>
        <v>0</v>
      </c>
      <c r="AO173" s="412">
        <f t="shared" si="156"/>
        <v>0</v>
      </c>
      <c r="AP173" s="337"/>
      <c r="AQ173" s="410">
        <f t="shared" si="157"/>
        <v>0</v>
      </c>
      <c r="AR173" s="411">
        <f t="shared" si="158"/>
        <v>0</v>
      </c>
      <c r="AS173" s="413">
        <f t="shared" si="159"/>
        <v>0</v>
      </c>
      <c r="AT173" s="337"/>
      <c r="AU173" s="410">
        <f t="shared" si="160"/>
        <v>0</v>
      </c>
      <c r="AV173" s="411">
        <f t="shared" si="161"/>
        <v>0</v>
      </c>
      <c r="AW173" s="410">
        <f t="shared" si="162"/>
        <v>0</v>
      </c>
      <c r="AX173" s="411">
        <f t="shared" si="163"/>
        <v>0</v>
      </c>
      <c r="AY173" s="412">
        <f t="shared" si="164"/>
        <v>0</v>
      </c>
      <c r="AZ173" s="988"/>
      <c r="BA173" s="989"/>
      <c r="BB173" s="989"/>
      <c r="BC173" s="989"/>
      <c r="BD173" s="989"/>
      <c r="BE173" s="990"/>
      <c r="BF173" s="991"/>
      <c r="BG173" s="992"/>
      <c r="BH173" s="337"/>
      <c r="BI173" s="338"/>
      <c r="BJ173" s="839"/>
      <c r="BK173" s="318"/>
      <c r="BL173" s="318"/>
      <c r="BM173" s="318"/>
      <c r="BN173" s="318"/>
      <c r="BO173" s="318"/>
      <c r="BP173" s="318"/>
      <c r="BQ173" s="318"/>
      <c r="BR173" s="318"/>
      <c r="BS173" s="318"/>
      <c r="BT173" s="839"/>
      <c r="BU173" s="318"/>
      <c r="BV173" s="318"/>
      <c r="BW173" s="318"/>
      <c r="BX173" s="318"/>
      <c r="BY173" s="318"/>
      <c r="BZ173" s="318"/>
      <c r="CA173" s="318"/>
      <c r="CB173" s="318"/>
      <c r="CC173" s="318"/>
      <c r="CD173" s="839"/>
      <c r="CE173" s="318"/>
      <c r="CF173" s="318"/>
      <c r="CG173" s="318"/>
      <c r="CH173" s="318"/>
      <c r="CI173" s="318"/>
      <c r="CJ173" s="318"/>
      <c r="CK173" s="318"/>
      <c r="CL173" s="318"/>
      <c r="CM173" s="318"/>
      <c r="CN173" s="318"/>
      <c r="CO173" s="318"/>
      <c r="CP173" s="318"/>
      <c r="CQ173" s="318"/>
      <c r="CR173" s="318"/>
      <c r="CS173" s="839"/>
      <c r="CT173" s="318"/>
      <c r="CU173" s="318"/>
      <c r="CV173" s="318"/>
      <c r="CW173" s="318"/>
      <c r="CX173" s="318"/>
      <c r="CY173" s="318"/>
      <c r="CZ173" s="318"/>
      <c r="DA173" s="318"/>
      <c r="DB173" s="318"/>
      <c r="DC173" s="318"/>
      <c r="DD173" s="318"/>
      <c r="DE173" s="318"/>
      <c r="DF173" s="318"/>
      <c r="DG173" s="318"/>
      <c r="DH173" s="839"/>
      <c r="DI173" s="318"/>
      <c r="DJ173" s="318"/>
      <c r="DK173" s="318"/>
      <c r="DL173" s="318"/>
      <c r="DM173" s="318"/>
      <c r="DN173" s="318"/>
      <c r="DO173" s="318"/>
      <c r="DP173" s="318"/>
      <c r="DQ173" s="318"/>
      <c r="DR173" s="318"/>
      <c r="DS173" s="318"/>
      <c r="DT173" s="318"/>
      <c r="DU173" s="318"/>
      <c r="DV173" s="318"/>
      <c r="DW173" s="839"/>
      <c r="DX173" s="318"/>
      <c r="DY173" s="318"/>
      <c r="DZ173" s="318"/>
      <c r="EA173" s="318"/>
      <c r="EB173" s="318"/>
      <c r="EC173" s="318"/>
      <c r="ED173" s="318"/>
      <c r="EE173" s="318"/>
      <c r="EF173" s="318"/>
      <c r="EG173" s="318"/>
      <c r="EH173" s="318"/>
      <c r="EI173" s="318"/>
      <c r="EJ173" s="318"/>
      <c r="EK173" s="318"/>
      <c r="EL173" s="318"/>
      <c r="EM173" s="318">
        <f ca="1">'DARF e Declaração de IR'!$AJ$17</f>
        <v>0</v>
      </c>
      <c r="EN173" s="318"/>
      <c r="EO173" s="318"/>
      <c r="EP173" s="318"/>
      <c r="EQ173" s="318"/>
      <c r="ER173" s="318"/>
      <c r="ES173" s="318"/>
      <c r="ET173" s="318"/>
      <c r="EU173" s="318"/>
      <c r="EV173" s="318"/>
      <c r="EW173" s="318"/>
      <c r="EX173" s="318"/>
      <c r="EY173" s="318"/>
      <c r="EZ173" s="318"/>
    </row>
    <row r="174" spans="2:156" ht="10.5" customHeight="1" x14ac:dyDescent="0.2">
      <c r="B174" s="393"/>
      <c r="C174" s="1051"/>
      <c r="D174" s="1052"/>
      <c r="E174" s="414"/>
      <c r="F174" s="878" t="s">
        <v>120</v>
      </c>
      <c r="G174" s="878"/>
      <c r="H174" s="878"/>
      <c r="I174" s="879"/>
      <c r="J174" s="882">
        <f>S178</f>
        <v>0</v>
      </c>
      <c r="K174" s="882"/>
      <c r="L174" s="882">
        <f>AF178</f>
        <v>0</v>
      </c>
      <c r="M174" s="882"/>
      <c r="N174" s="456"/>
      <c r="O174" s="455">
        <v>44344</v>
      </c>
      <c r="P174" s="332"/>
      <c r="Q174" s="333"/>
      <c r="R174" s="334"/>
      <c r="S174" s="335"/>
      <c r="T174" s="408">
        <f t="shared" si="141"/>
        <v>0</v>
      </c>
      <c r="U174" s="409" t="str">
        <f t="shared" si="142"/>
        <v/>
      </c>
      <c r="V174" s="335"/>
      <c r="W174" s="410">
        <f t="shared" si="143"/>
        <v>0</v>
      </c>
      <c r="X174" s="410">
        <f t="shared" si="144"/>
        <v>0</v>
      </c>
      <c r="Y174" s="410">
        <f t="shared" si="145"/>
        <v>0</v>
      </c>
      <c r="Z174" s="410">
        <f t="shared" si="146"/>
        <v>0</v>
      </c>
      <c r="AA174" s="411">
        <f t="shared" si="147"/>
        <v>0</v>
      </c>
      <c r="AB174" s="412">
        <f t="shared" si="148"/>
        <v>0</v>
      </c>
      <c r="AC174" s="332"/>
      <c r="AD174" s="333"/>
      <c r="AE174" s="334"/>
      <c r="AF174" s="335"/>
      <c r="AG174" s="408">
        <f t="shared" si="149"/>
        <v>0</v>
      </c>
      <c r="AH174" s="409" t="str">
        <f t="shared" si="165"/>
        <v/>
      </c>
      <c r="AI174" s="335"/>
      <c r="AJ174" s="410">
        <f t="shared" si="151"/>
        <v>0</v>
      </c>
      <c r="AK174" s="410">
        <f t="shared" si="152"/>
        <v>0</v>
      </c>
      <c r="AL174" s="410">
        <f t="shared" si="153"/>
        <v>0</v>
      </c>
      <c r="AM174" s="410">
        <f t="shared" si="154"/>
        <v>0</v>
      </c>
      <c r="AN174" s="411">
        <f t="shared" si="155"/>
        <v>0</v>
      </c>
      <c r="AO174" s="412">
        <f t="shared" si="156"/>
        <v>0</v>
      </c>
      <c r="AP174" s="337"/>
      <c r="AQ174" s="410">
        <f t="shared" si="157"/>
        <v>0</v>
      </c>
      <c r="AR174" s="411">
        <f t="shared" si="158"/>
        <v>0</v>
      </c>
      <c r="AS174" s="413">
        <f t="shared" si="159"/>
        <v>0</v>
      </c>
      <c r="AT174" s="337"/>
      <c r="AU174" s="410">
        <f t="shared" si="160"/>
        <v>0</v>
      </c>
      <c r="AV174" s="411">
        <f t="shared" si="161"/>
        <v>0</v>
      </c>
      <c r="AW174" s="410">
        <f t="shared" si="162"/>
        <v>0</v>
      </c>
      <c r="AX174" s="411">
        <f t="shared" si="163"/>
        <v>0</v>
      </c>
      <c r="AY174" s="412">
        <f t="shared" si="164"/>
        <v>0</v>
      </c>
      <c r="AZ174" s="988"/>
      <c r="BA174" s="989"/>
      <c r="BB174" s="989"/>
      <c r="BC174" s="989"/>
      <c r="BD174" s="989"/>
      <c r="BE174" s="990"/>
      <c r="BF174" s="991"/>
      <c r="BG174" s="992"/>
      <c r="BH174" s="337"/>
      <c r="BI174" s="338"/>
      <c r="BJ174" s="839"/>
      <c r="BK174" s="318"/>
      <c r="BL174" s="318"/>
      <c r="BM174" s="318"/>
      <c r="BN174" s="318"/>
      <c r="BO174" s="318"/>
      <c r="BP174" s="318"/>
      <c r="BQ174" s="318"/>
      <c r="BR174" s="318"/>
      <c r="BS174" s="318"/>
      <c r="BT174" s="839"/>
      <c r="BU174" s="318"/>
      <c r="BV174" s="318"/>
      <c r="BW174" s="318"/>
      <c r="BX174" s="318"/>
      <c r="BY174" s="318"/>
      <c r="BZ174" s="318"/>
      <c r="CA174" s="318"/>
      <c r="CB174" s="318"/>
      <c r="CC174" s="318"/>
      <c r="CD174" s="839"/>
      <c r="CE174" s="318"/>
      <c r="CF174" s="318"/>
      <c r="CG174" s="318"/>
      <c r="CH174" s="318"/>
      <c r="CI174" s="318"/>
      <c r="CJ174" s="318"/>
      <c r="CK174" s="318"/>
      <c r="CL174" s="318"/>
      <c r="CM174" s="318"/>
      <c r="CN174" s="318"/>
      <c r="CO174" s="318"/>
      <c r="CP174" s="318"/>
      <c r="CQ174" s="318"/>
      <c r="CR174" s="318"/>
      <c r="CS174" s="839"/>
      <c r="CT174" s="318"/>
      <c r="CU174" s="318"/>
      <c r="CV174" s="318"/>
      <c r="CW174" s="318"/>
      <c r="CX174" s="318"/>
      <c r="CY174" s="318"/>
      <c r="CZ174" s="318"/>
      <c r="DA174" s="318"/>
      <c r="DB174" s="318"/>
      <c r="DC174" s="318"/>
      <c r="DD174" s="318"/>
      <c r="DE174" s="318"/>
      <c r="DF174" s="318"/>
      <c r="DG174" s="318"/>
      <c r="DH174" s="839"/>
      <c r="DI174" s="318"/>
      <c r="DJ174" s="318"/>
      <c r="DK174" s="318"/>
      <c r="DL174" s="318"/>
      <c r="DM174" s="318"/>
      <c r="DN174" s="318"/>
      <c r="DO174" s="318"/>
      <c r="DP174" s="318"/>
      <c r="DQ174" s="318"/>
      <c r="DR174" s="318"/>
      <c r="DS174" s="318"/>
      <c r="DT174" s="318"/>
      <c r="DU174" s="318"/>
      <c r="DV174" s="318"/>
      <c r="DW174" s="839"/>
      <c r="DX174" s="318"/>
      <c r="DY174" s="318"/>
      <c r="DZ174" s="318"/>
      <c r="EA174" s="318"/>
      <c r="EB174" s="318"/>
      <c r="EC174" s="318"/>
      <c r="ED174" s="318"/>
      <c r="EE174" s="318"/>
      <c r="EF174" s="318"/>
      <c r="EG174" s="318"/>
      <c r="EH174" s="318"/>
      <c r="EI174" s="318"/>
      <c r="EJ174" s="318"/>
      <c r="EK174" s="318"/>
      <c r="EL174" s="318"/>
      <c r="EM174" s="318">
        <f ca="1">'DARF e Declaração de IR'!$AJ$17</f>
        <v>0</v>
      </c>
      <c r="EN174" s="318"/>
      <c r="EO174" s="318"/>
      <c r="EP174" s="318"/>
      <c r="EQ174" s="318"/>
      <c r="ER174" s="318"/>
      <c r="ES174" s="318"/>
      <c r="ET174" s="318"/>
      <c r="EU174" s="318"/>
      <c r="EV174" s="318"/>
      <c r="EW174" s="318"/>
      <c r="EX174" s="318"/>
      <c r="EY174" s="318"/>
      <c r="EZ174" s="318"/>
    </row>
    <row r="175" spans="2:156" ht="10.5" customHeight="1" x14ac:dyDescent="0.2">
      <c r="B175" s="393"/>
      <c r="C175" s="1051"/>
      <c r="D175" s="1052"/>
      <c r="E175" s="414"/>
      <c r="F175" s="855" t="s">
        <v>121</v>
      </c>
      <c r="G175" s="855"/>
      <c r="H175" s="855"/>
      <c r="I175" s="856"/>
      <c r="J175" s="891">
        <f>U178</f>
        <v>0</v>
      </c>
      <c r="K175" s="891"/>
      <c r="L175" s="891">
        <f>AH178</f>
        <v>0</v>
      </c>
      <c r="M175" s="891"/>
      <c r="N175" s="456"/>
      <c r="O175" s="455">
        <v>44345</v>
      </c>
      <c r="P175" s="332"/>
      <c r="Q175" s="333"/>
      <c r="R175" s="334"/>
      <c r="S175" s="335"/>
      <c r="T175" s="408">
        <f t="shared" si="141"/>
        <v>0</v>
      </c>
      <c r="U175" s="409" t="str">
        <f t="shared" si="142"/>
        <v/>
      </c>
      <c r="V175" s="335"/>
      <c r="W175" s="410">
        <f t="shared" si="143"/>
        <v>0</v>
      </c>
      <c r="X175" s="410">
        <f t="shared" si="144"/>
        <v>0</v>
      </c>
      <c r="Y175" s="410">
        <f t="shared" si="145"/>
        <v>0</v>
      </c>
      <c r="Z175" s="410">
        <f t="shared" si="146"/>
        <v>0</v>
      </c>
      <c r="AA175" s="411">
        <f t="shared" si="147"/>
        <v>0</v>
      </c>
      <c r="AB175" s="412">
        <f t="shared" si="148"/>
        <v>0</v>
      </c>
      <c r="AC175" s="332"/>
      <c r="AD175" s="333"/>
      <c r="AE175" s="334"/>
      <c r="AF175" s="335"/>
      <c r="AG175" s="408">
        <f t="shared" si="149"/>
        <v>0</v>
      </c>
      <c r="AH175" s="409" t="str">
        <f t="shared" si="165"/>
        <v/>
      </c>
      <c r="AI175" s="335"/>
      <c r="AJ175" s="410">
        <f t="shared" si="151"/>
        <v>0</v>
      </c>
      <c r="AK175" s="410">
        <f t="shared" si="152"/>
        <v>0</v>
      </c>
      <c r="AL175" s="410">
        <f t="shared" si="153"/>
        <v>0</v>
      </c>
      <c r="AM175" s="410">
        <f t="shared" si="154"/>
        <v>0</v>
      </c>
      <c r="AN175" s="411">
        <f t="shared" si="155"/>
        <v>0</v>
      </c>
      <c r="AO175" s="412">
        <f t="shared" si="156"/>
        <v>0</v>
      </c>
      <c r="AP175" s="337"/>
      <c r="AQ175" s="410">
        <f t="shared" si="157"/>
        <v>0</v>
      </c>
      <c r="AR175" s="411">
        <f t="shared" si="158"/>
        <v>0</v>
      </c>
      <c r="AS175" s="413">
        <f t="shared" si="159"/>
        <v>0</v>
      </c>
      <c r="AT175" s="337"/>
      <c r="AU175" s="410">
        <f t="shared" si="160"/>
        <v>0</v>
      </c>
      <c r="AV175" s="411">
        <f t="shared" si="161"/>
        <v>0</v>
      </c>
      <c r="AW175" s="410">
        <f t="shared" si="162"/>
        <v>0</v>
      </c>
      <c r="AX175" s="411">
        <f t="shared" si="163"/>
        <v>0</v>
      </c>
      <c r="AY175" s="412">
        <f t="shared" si="164"/>
        <v>0</v>
      </c>
      <c r="AZ175" s="988"/>
      <c r="BA175" s="989"/>
      <c r="BB175" s="989"/>
      <c r="BC175" s="989"/>
      <c r="BD175" s="989"/>
      <c r="BE175" s="990"/>
      <c r="BF175" s="991"/>
      <c r="BG175" s="992"/>
      <c r="BH175" s="337"/>
      <c r="BI175" s="338"/>
      <c r="BJ175" s="839"/>
      <c r="BK175" s="318"/>
      <c r="BL175" s="318"/>
      <c r="BM175" s="318"/>
      <c r="BN175" s="318"/>
      <c r="BO175" s="318"/>
      <c r="BP175" s="318"/>
      <c r="BQ175" s="318"/>
      <c r="BR175" s="318"/>
      <c r="BS175" s="318"/>
      <c r="BT175" s="839"/>
      <c r="BU175" s="318"/>
      <c r="BV175" s="318"/>
      <c r="BW175" s="318"/>
      <c r="BX175" s="318"/>
      <c r="BY175" s="318"/>
      <c r="BZ175" s="318"/>
      <c r="CA175" s="318"/>
      <c r="CB175" s="318"/>
      <c r="CC175" s="318"/>
      <c r="CD175" s="839"/>
      <c r="CE175" s="318"/>
      <c r="CF175" s="318"/>
      <c r="CG175" s="318"/>
      <c r="CH175" s="318"/>
      <c r="CI175" s="318"/>
      <c r="CJ175" s="318"/>
      <c r="CK175" s="318"/>
      <c r="CL175" s="318"/>
      <c r="CM175" s="318"/>
      <c r="CN175" s="318"/>
      <c r="CO175" s="318"/>
      <c r="CP175" s="318"/>
      <c r="CQ175" s="318"/>
      <c r="CR175" s="318"/>
      <c r="CS175" s="839"/>
      <c r="CT175" s="318"/>
      <c r="CU175" s="318"/>
      <c r="CV175" s="318"/>
      <c r="CW175" s="318"/>
      <c r="CX175" s="318"/>
      <c r="CY175" s="318"/>
      <c r="CZ175" s="318"/>
      <c r="DA175" s="318"/>
      <c r="DB175" s="318"/>
      <c r="DC175" s="318"/>
      <c r="DD175" s="318"/>
      <c r="DE175" s="318"/>
      <c r="DF175" s="318"/>
      <c r="DG175" s="318"/>
      <c r="DH175" s="839"/>
      <c r="DI175" s="318"/>
      <c r="DJ175" s="318"/>
      <c r="DK175" s="318"/>
      <c r="DL175" s="318"/>
      <c r="DM175" s="318"/>
      <c r="DN175" s="318"/>
      <c r="DO175" s="318"/>
      <c r="DP175" s="318"/>
      <c r="DQ175" s="318"/>
      <c r="DR175" s="318"/>
      <c r="DS175" s="318"/>
      <c r="DT175" s="318"/>
      <c r="DU175" s="318"/>
      <c r="DV175" s="318"/>
      <c r="DW175" s="839"/>
      <c r="DX175" s="318"/>
      <c r="DY175" s="318"/>
      <c r="DZ175" s="318"/>
      <c r="EA175" s="318"/>
      <c r="EB175" s="318"/>
      <c r="EC175" s="318"/>
      <c r="ED175" s="318"/>
      <c r="EE175" s="318"/>
      <c r="EF175" s="318"/>
      <c r="EG175" s="318"/>
      <c r="EH175" s="318"/>
      <c r="EI175" s="318"/>
      <c r="EJ175" s="318"/>
      <c r="EK175" s="318"/>
      <c r="EL175" s="318"/>
      <c r="EM175" s="318">
        <f ca="1">'DARF e Declaração de IR'!$AJ$17</f>
        <v>0</v>
      </c>
      <c r="EN175" s="318"/>
      <c r="EO175" s="318"/>
      <c r="EP175" s="318"/>
      <c r="EQ175" s="318"/>
      <c r="ER175" s="318"/>
      <c r="ES175" s="318"/>
      <c r="ET175" s="318"/>
      <c r="EU175" s="318"/>
      <c r="EV175" s="318"/>
      <c r="EW175" s="318"/>
      <c r="EX175" s="318"/>
      <c r="EY175" s="318"/>
      <c r="EZ175" s="318"/>
    </row>
    <row r="176" spans="2:156" ht="10.5" customHeight="1" thickBot="1" x14ac:dyDescent="0.25">
      <c r="B176" s="393"/>
      <c r="C176" s="1051"/>
      <c r="D176" s="1052"/>
      <c r="E176" s="414"/>
      <c r="F176" s="895" t="s">
        <v>91</v>
      </c>
      <c r="G176" s="895"/>
      <c r="H176" s="895"/>
      <c r="I176" s="896"/>
      <c r="J176" s="892">
        <f>AA178</f>
        <v>0</v>
      </c>
      <c r="K176" s="892"/>
      <c r="L176" s="892">
        <f>AN178</f>
        <v>0</v>
      </c>
      <c r="M176" s="892"/>
      <c r="N176" s="456"/>
      <c r="O176" s="455">
        <v>44346</v>
      </c>
      <c r="P176" s="332"/>
      <c r="Q176" s="333"/>
      <c r="R176" s="334"/>
      <c r="S176" s="335"/>
      <c r="T176" s="408">
        <f t="shared" si="141"/>
        <v>0</v>
      </c>
      <c r="U176" s="409" t="str">
        <f t="shared" si="142"/>
        <v/>
      </c>
      <c r="V176" s="335"/>
      <c r="W176" s="410">
        <f t="shared" si="143"/>
        <v>0</v>
      </c>
      <c r="X176" s="410">
        <f t="shared" si="144"/>
        <v>0</v>
      </c>
      <c r="Y176" s="410">
        <f t="shared" si="145"/>
        <v>0</v>
      </c>
      <c r="Z176" s="410">
        <f t="shared" si="146"/>
        <v>0</v>
      </c>
      <c r="AA176" s="411">
        <f t="shared" si="147"/>
        <v>0</v>
      </c>
      <c r="AB176" s="412">
        <f t="shared" si="148"/>
        <v>0</v>
      </c>
      <c r="AC176" s="332"/>
      <c r="AD176" s="333"/>
      <c r="AE176" s="334"/>
      <c r="AF176" s="335"/>
      <c r="AG176" s="408">
        <f t="shared" si="149"/>
        <v>0</v>
      </c>
      <c r="AH176" s="409" t="str">
        <f t="shared" si="165"/>
        <v/>
      </c>
      <c r="AI176" s="335"/>
      <c r="AJ176" s="410">
        <f t="shared" si="151"/>
        <v>0</v>
      </c>
      <c r="AK176" s="410">
        <f t="shared" si="152"/>
        <v>0</v>
      </c>
      <c r="AL176" s="410">
        <f t="shared" si="153"/>
        <v>0</v>
      </c>
      <c r="AM176" s="410">
        <f t="shared" si="154"/>
        <v>0</v>
      </c>
      <c r="AN176" s="411">
        <f t="shared" si="155"/>
        <v>0</v>
      </c>
      <c r="AO176" s="412">
        <f t="shared" si="156"/>
        <v>0</v>
      </c>
      <c r="AP176" s="337"/>
      <c r="AQ176" s="410">
        <f t="shared" si="157"/>
        <v>0</v>
      </c>
      <c r="AR176" s="411">
        <f t="shared" si="158"/>
        <v>0</v>
      </c>
      <c r="AS176" s="413">
        <f t="shared" si="159"/>
        <v>0</v>
      </c>
      <c r="AT176" s="337"/>
      <c r="AU176" s="410">
        <f t="shared" si="160"/>
        <v>0</v>
      </c>
      <c r="AV176" s="411">
        <f t="shared" si="161"/>
        <v>0</v>
      </c>
      <c r="AW176" s="410">
        <f t="shared" si="162"/>
        <v>0</v>
      </c>
      <c r="AX176" s="411">
        <f t="shared" si="163"/>
        <v>0</v>
      </c>
      <c r="AY176" s="412">
        <f t="shared" si="164"/>
        <v>0</v>
      </c>
      <c r="AZ176" s="988"/>
      <c r="BA176" s="989"/>
      <c r="BB176" s="989"/>
      <c r="BC176" s="989"/>
      <c r="BD176" s="989"/>
      <c r="BE176" s="990"/>
      <c r="BF176" s="991"/>
      <c r="BG176" s="992"/>
      <c r="BH176" s="337"/>
      <c r="BI176" s="338"/>
      <c r="BJ176" s="839"/>
      <c r="BK176" s="318"/>
      <c r="BL176" s="318"/>
      <c r="BM176" s="318"/>
      <c r="BN176" s="318"/>
      <c r="BO176" s="318"/>
      <c r="BP176" s="318"/>
      <c r="BQ176" s="318"/>
      <c r="BR176" s="318"/>
      <c r="BS176" s="318"/>
      <c r="BT176" s="839"/>
      <c r="BU176" s="318"/>
      <c r="BV176" s="318"/>
      <c r="BW176" s="318"/>
      <c r="BX176" s="318"/>
      <c r="BY176" s="318"/>
      <c r="BZ176" s="318"/>
      <c r="CA176" s="318"/>
      <c r="CB176" s="318"/>
      <c r="CC176" s="318"/>
      <c r="CD176" s="839"/>
      <c r="CE176" s="318"/>
      <c r="CF176" s="318"/>
      <c r="CG176" s="318"/>
      <c r="CH176" s="318"/>
      <c r="CI176" s="318"/>
      <c r="CJ176" s="318"/>
      <c r="CK176" s="318"/>
      <c r="CL176" s="318"/>
      <c r="CM176" s="318"/>
      <c r="CN176" s="318"/>
      <c r="CO176" s="318"/>
      <c r="CP176" s="318"/>
      <c r="CQ176" s="318"/>
      <c r="CR176" s="318"/>
      <c r="CS176" s="839"/>
      <c r="CT176" s="318"/>
      <c r="CU176" s="318"/>
      <c r="CV176" s="318"/>
      <c r="CW176" s="318"/>
      <c r="CX176" s="318"/>
      <c r="CY176" s="318"/>
      <c r="CZ176" s="318"/>
      <c r="DA176" s="318"/>
      <c r="DB176" s="318"/>
      <c r="DC176" s="318"/>
      <c r="DD176" s="318"/>
      <c r="DE176" s="318"/>
      <c r="DF176" s="318"/>
      <c r="DG176" s="318"/>
      <c r="DH176" s="839"/>
      <c r="DI176" s="318"/>
      <c r="DJ176" s="318"/>
      <c r="DK176" s="318"/>
      <c r="DL176" s="318"/>
      <c r="DM176" s="318"/>
      <c r="DN176" s="318"/>
      <c r="DO176" s="318"/>
      <c r="DP176" s="318"/>
      <c r="DQ176" s="318"/>
      <c r="DR176" s="318"/>
      <c r="DS176" s="318"/>
      <c r="DT176" s="318"/>
      <c r="DU176" s="318"/>
      <c r="DV176" s="318"/>
      <c r="DW176" s="839"/>
      <c r="DX176" s="318"/>
      <c r="DY176" s="318"/>
      <c r="DZ176" s="318"/>
      <c r="EA176" s="318"/>
      <c r="EB176" s="318"/>
      <c r="EC176" s="318"/>
      <c r="ED176" s="318"/>
      <c r="EE176" s="318"/>
      <c r="EF176" s="318"/>
      <c r="EG176" s="318"/>
      <c r="EH176" s="318"/>
      <c r="EI176" s="318"/>
      <c r="EJ176" s="318"/>
      <c r="EK176" s="318"/>
      <c r="EL176" s="318"/>
      <c r="EM176" s="318">
        <f ca="1">'DARF e Declaração de IR'!$AJ$17</f>
        <v>0</v>
      </c>
      <c r="EN176" s="318"/>
      <c r="EO176" s="318"/>
      <c r="EP176" s="318"/>
      <c r="EQ176" s="318"/>
      <c r="ER176" s="318"/>
      <c r="ES176" s="318"/>
      <c r="ET176" s="318"/>
      <c r="EU176" s="318"/>
      <c r="EV176" s="318"/>
      <c r="EW176" s="318"/>
      <c r="EX176" s="318"/>
      <c r="EY176" s="318"/>
      <c r="EZ176" s="318"/>
    </row>
    <row r="177" spans="2:156" ht="10.5" customHeight="1" x14ac:dyDescent="0.25">
      <c r="B177" s="393"/>
      <c r="C177" s="1051"/>
      <c r="D177" s="1052"/>
      <c r="E177" s="414"/>
      <c r="F177" s="500" t="s">
        <v>121</v>
      </c>
      <c r="G177" s="501"/>
      <c r="H177" s="501"/>
      <c r="I177" s="502"/>
      <c r="J177" s="893"/>
      <c r="K177" s="893"/>
      <c r="L177" s="932"/>
      <c r="M177" s="932"/>
      <c r="N177" s="456"/>
      <c r="O177" s="455">
        <v>44347</v>
      </c>
      <c r="P177" s="332"/>
      <c r="Q177" s="333"/>
      <c r="R177" s="334"/>
      <c r="S177" s="335"/>
      <c r="T177" s="408">
        <f t="shared" si="141"/>
        <v>0</v>
      </c>
      <c r="U177" s="409" t="str">
        <f t="shared" si="142"/>
        <v/>
      </c>
      <c r="V177" s="335"/>
      <c r="W177" s="410">
        <f t="shared" si="143"/>
        <v>0</v>
      </c>
      <c r="X177" s="410">
        <f t="shared" si="144"/>
        <v>0</v>
      </c>
      <c r="Y177" s="410">
        <f t="shared" si="145"/>
        <v>0</v>
      </c>
      <c r="Z177" s="410">
        <f t="shared" si="146"/>
        <v>0</v>
      </c>
      <c r="AA177" s="411">
        <f t="shared" si="147"/>
        <v>0</v>
      </c>
      <c r="AB177" s="412">
        <f t="shared" si="148"/>
        <v>0</v>
      </c>
      <c r="AC177" s="332"/>
      <c r="AD177" s="333"/>
      <c r="AE177" s="334"/>
      <c r="AF177" s="335"/>
      <c r="AG177" s="408">
        <f t="shared" si="149"/>
        <v>0</v>
      </c>
      <c r="AH177" s="409" t="str">
        <f t="shared" si="165"/>
        <v/>
      </c>
      <c r="AI177" s="335"/>
      <c r="AJ177" s="410">
        <f t="shared" si="151"/>
        <v>0</v>
      </c>
      <c r="AK177" s="410">
        <f t="shared" si="152"/>
        <v>0</v>
      </c>
      <c r="AL177" s="410">
        <f t="shared" si="153"/>
        <v>0</v>
      </c>
      <c r="AM177" s="410">
        <f t="shared" si="154"/>
        <v>0</v>
      </c>
      <c r="AN177" s="411">
        <f t="shared" si="155"/>
        <v>0</v>
      </c>
      <c r="AO177" s="412">
        <f t="shared" si="156"/>
        <v>0</v>
      </c>
      <c r="AP177" s="337"/>
      <c r="AQ177" s="410">
        <f t="shared" si="157"/>
        <v>0</v>
      </c>
      <c r="AR177" s="411">
        <f t="shared" si="158"/>
        <v>0</v>
      </c>
      <c r="AS177" s="413">
        <f t="shared" si="159"/>
        <v>0</v>
      </c>
      <c r="AT177" s="337"/>
      <c r="AU177" s="410">
        <f t="shared" si="160"/>
        <v>0</v>
      </c>
      <c r="AV177" s="411">
        <f t="shared" si="161"/>
        <v>0</v>
      </c>
      <c r="AW177" s="410">
        <f t="shared" si="162"/>
        <v>0</v>
      </c>
      <c r="AX177" s="411">
        <f t="shared" si="163"/>
        <v>0</v>
      </c>
      <c r="AY177" s="412">
        <f t="shared" si="164"/>
        <v>0</v>
      </c>
      <c r="AZ177" s="988"/>
      <c r="BA177" s="989"/>
      <c r="BB177" s="989"/>
      <c r="BC177" s="989"/>
      <c r="BD177" s="989"/>
      <c r="BE177" s="990"/>
      <c r="BF177" s="991"/>
      <c r="BG177" s="992"/>
      <c r="BH177" s="337"/>
      <c r="BI177" s="338"/>
      <c r="BJ177" s="839"/>
      <c r="BK177" s="318"/>
      <c r="BL177" s="318"/>
      <c r="BM177" s="318"/>
      <c r="BN177" s="318"/>
      <c r="BO177" s="318"/>
      <c r="BP177" s="318"/>
      <c r="BQ177" s="318"/>
      <c r="BR177" s="318"/>
      <c r="BS177" s="318"/>
      <c r="BT177" s="839"/>
      <c r="BU177" s="318"/>
      <c r="BV177" s="318"/>
      <c r="BW177" s="318"/>
      <c r="BX177" s="318"/>
      <c r="BY177" s="318"/>
      <c r="BZ177" s="318"/>
      <c r="CA177" s="318"/>
      <c r="CB177" s="318"/>
      <c r="CC177" s="318"/>
      <c r="CD177" s="839"/>
      <c r="CE177" s="318"/>
      <c r="CF177" s="318"/>
      <c r="CG177" s="318"/>
      <c r="CH177" s="318"/>
      <c r="CI177" s="318"/>
      <c r="CJ177" s="318"/>
      <c r="CK177" s="318"/>
      <c r="CL177" s="318"/>
      <c r="CM177" s="318"/>
      <c r="CN177" s="318"/>
      <c r="CO177" s="318"/>
      <c r="CP177" s="318"/>
      <c r="CQ177" s="318"/>
      <c r="CR177" s="318"/>
      <c r="CS177" s="839"/>
      <c r="CT177" s="318"/>
      <c r="CU177" s="318"/>
      <c r="CV177" s="318"/>
      <c r="CW177" s="318"/>
      <c r="CX177" s="318"/>
      <c r="CY177" s="318"/>
      <c r="CZ177" s="318"/>
      <c r="DA177" s="318"/>
      <c r="DB177" s="318"/>
      <c r="DC177" s="318"/>
      <c r="DD177" s="318"/>
      <c r="DE177" s="318"/>
      <c r="DF177" s="318"/>
      <c r="DG177" s="318"/>
      <c r="DH177" s="839"/>
      <c r="DI177" s="318"/>
      <c r="DJ177" s="318"/>
      <c r="DK177" s="318"/>
      <c r="DL177" s="318"/>
      <c r="DM177" s="318"/>
      <c r="DN177" s="318"/>
      <c r="DO177" s="318"/>
      <c r="DP177" s="318"/>
      <c r="DQ177" s="318"/>
      <c r="DR177" s="318"/>
      <c r="DS177" s="318"/>
      <c r="DT177" s="318"/>
      <c r="DU177" s="318"/>
      <c r="DV177" s="318"/>
      <c r="DW177" s="839"/>
      <c r="DX177" s="318"/>
      <c r="DY177" s="318"/>
      <c r="DZ177" s="318"/>
      <c r="EA177" s="318"/>
      <c r="EB177" s="318"/>
      <c r="EC177" s="318"/>
      <c r="ED177" s="318"/>
      <c r="EE177" s="318"/>
      <c r="EF177" s="318"/>
      <c r="EG177" s="318"/>
      <c r="EH177" s="318"/>
      <c r="EI177" s="318"/>
      <c r="EJ177" s="318"/>
      <c r="EK177" s="318"/>
      <c r="EL177" s="318"/>
      <c r="EM177" s="318">
        <f ca="1">'DARF e Declaração de IR'!$AJ$17</f>
        <v>0</v>
      </c>
      <c r="EN177" s="318"/>
      <c r="EO177" s="318"/>
      <c r="EP177" s="318"/>
      <c r="EQ177" s="318"/>
      <c r="ER177" s="318"/>
      <c r="ES177" s="318"/>
      <c r="ET177" s="318"/>
      <c r="EU177" s="318"/>
      <c r="EV177" s="318"/>
      <c r="EW177" s="318"/>
      <c r="EX177" s="318"/>
      <c r="EY177" s="318"/>
      <c r="EZ177" s="318"/>
    </row>
    <row r="178" spans="2:156" ht="10.5" customHeight="1" x14ac:dyDescent="0.2">
      <c r="B178" s="393"/>
      <c r="C178" s="1051"/>
      <c r="D178" s="1052"/>
      <c r="E178" s="422"/>
      <c r="F178" s="503" t="s">
        <v>91</v>
      </c>
      <c r="G178" s="478"/>
      <c r="H178" s="478"/>
      <c r="J178" s="894"/>
      <c r="K178" s="894"/>
      <c r="L178" s="888"/>
      <c r="M178" s="888"/>
      <c r="N178" s="467"/>
      <c r="O178" s="424" t="s">
        <v>122</v>
      </c>
      <c r="P178" s="480">
        <f t="shared" ref="P178:T178" si="166">SUM(P147:P177)</f>
        <v>0</v>
      </c>
      <c r="Q178" s="481">
        <f t="shared" si="166"/>
        <v>0</v>
      </c>
      <c r="R178" s="482">
        <f t="shared" si="166"/>
        <v>0</v>
      </c>
      <c r="S178" s="483">
        <f t="shared" si="166"/>
        <v>0</v>
      </c>
      <c r="T178" s="483">
        <f t="shared" si="166"/>
        <v>0</v>
      </c>
      <c r="U178" s="484">
        <f>IFERROR(SUM(U147:U177)/COUNT(U147:U177),0)</f>
        <v>0</v>
      </c>
      <c r="V178" s="485">
        <f t="shared" ref="V178:AA178" si="167">SUM(V147:V177)</f>
        <v>0</v>
      </c>
      <c r="W178" s="486">
        <f t="shared" si="167"/>
        <v>0</v>
      </c>
      <c r="X178" s="486">
        <f t="shared" si="167"/>
        <v>0</v>
      </c>
      <c r="Y178" s="486">
        <f t="shared" si="167"/>
        <v>0</v>
      </c>
      <c r="Z178" s="486">
        <f t="shared" si="167"/>
        <v>0</v>
      </c>
      <c r="AA178" s="485">
        <f t="shared" si="167"/>
        <v>0</v>
      </c>
      <c r="AB178" s="487">
        <f t="shared" ref="AB178" si="168">SUM(AB147:AB177)</f>
        <v>0</v>
      </c>
      <c r="AC178" s="488">
        <f t="shared" ref="AC178:AF178" si="169">SUM(AC147:AC177)</f>
        <v>0</v>
      </c>
      <c r="AD178" s="481">
        <f t="shared" si="169"/>
        <v>0</v>
      </c>
      <c r="AE178" s="482">
        <f t="shared" si="169"/>
        <v>0</v>
      </c>
      <c r="AF178" s="483">
        <f t="shared" si="169"/>
        <v>0</v>
      </c>
      <c r="AG178" s="483">
        <f t="shared" ref="AG178" si="170">SUM(AG147:AG177)</f>
        <v>0</v>
      </c>
      <c r="AH178" s="484">
        <f>IFERROR(SUM(AH147:AH177)/COUNT(AH147:AH177),0)</f>
        <v>0</v>
      </c>
      <c r="AI178" s="485">
        <f t="shared" ref="AI178" si="171">SUM(AI147:AI177)</f>
        <v>0</v>
      </c>
      <c r="AJ178" s="486">
        <f t="shared" ref="AJ178:AN178" si="172">SUM(AJ147:AJ177)</f>
        <v>0</v>
      </c>
      <c r="AK178" s="486">
        <f t="shared" si="172"/>
        <v>0</v>
      </c>
      <c r="AL178" s="486">
        <f t="shared" si="172"/>
        <v>0</v>
      </c>
      <c r="AM178" s="486">
        <f t="shared" si="172"/>
        <v>0</v>
      </c>
      <c r="AN178" s="485">
        <f t="shared" si="172"/>
        <v>0</v>
      </c>
      <c r="AO178" s="487">
        <f t="shared" ref="AO178" si="173">SUM(AO147:AO177)</f>
        <v>0</v>
      </c>
      <c r="AP178" s="489">
        <f t="shared" ref="AP178:AW178" si="174">SUM(AP147:AP177)</f>
        <v>0</v>
      </c>
      <c r="AQ178" s="486">
        <f t="shared" si="174"/>
        <v>0</v>
      </c>
      <c r="AR178" s="485">
        <f t="shared" si="174"/>
        <v>0</v>
      </c>
      <c r="AS178" s="490">
        <f t="shared" si="174"/>
        <v>0</v>
      </c>
      <c r="AT178" s="489">
        <f t="shared" si="174"/>
        <v>0</v>
      </c>
      <c r="AU178" s="486">
        <f t="shared" si="174"/>
        <v>0</v>
      </c>
      <c r="AV178" s="485">
        <f t="shared" si="174"/>
        <v>0</v>
      </c>
      <c r="AW178" s="486">
        <f t="shared" si="174"/>
        <v>0</v>
      </c>
      <c r="AX178" s="485">
        <f>ROUNDUP(SUM(AX147:AX177),2)</f>
        <v>0</v>
      </c>
      <c r="AY178" s="487">
        <f>AY177</f>
        <v>0</v>
      </c>
      <c r="AZ178" s="996" t="s">
        <v>122</v>
      </c>
      <c r="BA178" s="997"/>
      <c r="BB178" s="997"/>
      <c r="BC178" s="997"/>
      <c r="BD178" s="997"/>
      <c r="BE178" s="993">
        <f>SUM(BE147:BE177)</f>
        <v>0</v>
      </c>
      <c r="BF178" s="994"/>
      <c r="BG178" s="995"/>
      <c r="BH178" s="489">
        <f t="shared" ref="BH178:BI178" si="175">SUM(BH147:BH177)</f>
        <v>0</v>
      </c>
      <c r="BI178" s="491">
        <f t="shared" si="175"/>
        <v>0</v>
      </c>
      <c r="BJ178" s="839"/>
      <c r="BK178" s="318"/>
      <c r="BL178" s="318"/>
      <c r="BM178" s="318"/>
      <c r="BN178" s="318"/>
      <c r="BO178" s="318"/>
      <c r="BP178" s="318"/>
      <c r="BQ178" s="318"/>
      <c r="BR178" s="318"/>
      <c r="BS178" s="318"/>
      <c r="BT178" s="839"/>
      <c r="BU178" s="318"/>
      <c r="BV178" s="318"/>
      <c r="BW178" s="318"/>
      <c r="BX178" s="318"/>
      <c r="BY178" s="318"/>
      <c r="BZ178" s="318"/>
      <c r="CA178" s="318"/>
      <c r="CB178" s="318"/>
      <c r="CC178" s="318"/>
      <c r="CD178" s="839"/>
      <c r="CE178" s="318"/>
      <c r="CF178" s="318"/>
      <c r="CG178" s="318"/>
      <c r="CH178" s="318"/>
      <c r="CI178" s="318"/>
      <c r="CJ178" s="318"/>
      <c r="CK178" s="318"/>
      <c r="CL178" s="318"/>
      <c r="CM178" s="318"/>
      <c r="CN178" s="318"/>
      <c r="CO178" s="318"/>
      <c r="CP178" s="318"/>
      <c r="CQ178" s="318"/>
      <c r="CR178" s="318"/>
      <c r="CS178" s="839"/>
      <c r="CT178" s="318"/>
      <c r="CU178" s="318"/>
      <c r="CV178" s="318"/>
      <c r="CW178" s="318"/>
      <c r="CX178" s="318"/>
      <c r="CY178" s="318"/>
      <c r="CZ178" s="318"/>
      <c r="DA178" s="318"/>
      <c r="DB178" s="318"/>
      <c r="DC178" s="318"/>
      <c r="DD178" s="318"/>
      <c r="DE178" s="318"/>
      <c r="DF178" s="318"/>
      <c r="DG178" s="318"/>
      <c r="DH178" s="839"/>
      <c r="DI178" s="318"/>
      <c r="DJ178" s="318"/>
      <c r="DK178" s="318"/>
      <c r="DL178" s="318"/>
      <c r="DM178" s="318"/>
      <c r="DN178" s="318"/>
      <c r="DO178" s="318"/>
      <c r="DP178" s="318"/>
      <c r="DQ178" s="318"/>
      <c r="DR178" s="318"/>
      <c r="DS178" s="318"/>
      <c r="DT178" s="318"/>
      <c r="DU178" s="318"/>
      <c r="DV178" s="318"/>
      <c r="DW178" s="839"/>
      <c r="DX178" s="318"/>
      <c r="DY178" s="318"/>
      <c r="DZ178" s="318"/>
      <c r="EA178" s="318"/>
      <c r="EB178" s="318"/>
      <c r="EC178" s="318"/>
      <c r="ED178" s="318"/>
      <c r="EE178" s="318"/>
      <c r="EF178" s="318"/>
      <c r="EG178" s="318"/>
      <c r="EH178" s="318"/>
      <c r="EI178" s="318"/>
      <c r="EJ178" s="318"/>
      <c r="EK178" s="318"/>
      <c r="EL178" s="318"/>
      <c r="EM178" s="318"/>
      <c r="EN178" s="318"/>
      <c r="EO178" s="318"/>
      <c r="EP178" s="318"/>
      <c r="EQ178" s="318"/>
      <c r="ER178" s="318"/>
      <c r="ES178" s="318"/>
      <c r="ET178" s="318"/>
      <c r="EU178" s="318"/>
      <c r="EV178" s="318"/>
      <c r="EW178" s="318"/>
      <c r="EX178" s="318"/>
      <c r="EY178" s="318"/>
      <c r="EZ178" s="318"/>
    </row>
    <row r="179" spans="2:156" ht="10.5" customHeight="1" x14ac:dyDescent="0.2">
      <c r="B179" s="437"/>
      <c r="C179" s="438"/>
      <c r="D179" s="438"/>
      <c r="E179" s="439"/>
      <c r="F179" s="439"/>
      <c r="G179" s="439"/>
      <c r="H179" s="439"/>
      <c r="I179" s="439"/>
      <c r="J179" s="439"/>
      <c r="K179" s="439"/>
      <c r="L179" s="439"/>
      <c r="M179" s="439"/>
      <c r="N179" s="439"/>
      <c r="O179" s="440"/>
      <c r="P179" s="440"/>
      <c r="Q179" s="441"/>
      <c r="R179" s="442"/>
      <c r="S179" s="440"/>
      <c r="T179" s="440"/>
      <c r="U179" s="443"/>
      <c r="V179" s="444"/>
      <c r="W179" s="445"/>
      <c r="X179" s="446"/>
      <c r="Y179" s="446"/>
      <c r="Z179" s="446"/>
      <c r="AA179" s="447"/>
      <c r="AB179" s="448"/>
      <c r="AC179" s="440"/>
      <c r="AD179" s="441"/>
      <c r="AE179" s="442"/>
      <c r="AF179" s="440"/>
      <c r="AG179" s="440"/>
      <c r="AH179" s="443"/>
      <c r="AI179" s="444"/>
      <c r="AJ179" s="445"/>
      <c r="AK179" s="446"/>
      <c r="AL179" s="446"/>
      <c r="AM179" s="446"/>
      <c r="AN179" s="447"/>
      <c r="AO179" s="448"/>
      <c r="AP179" s="446"/>
      <c r="AQ179" s="446"/>
      <c r="AR179" s="447"/>
      <c r="AS179" s="449"/>
      <c r="AT179" s="446"/>
      <c r="AU179" s="446"/>
      <c r="AV179" s="450"/>
      <c r="AW179" s="446"/>
      <c r="AX179" s="447"/>
      <c r="AY179" s="448"/>
      <c r="AZ179" s="451"/>
      <c r="BA179" s="451"/>
      <c r="BB179" s="451"/>
      <c r="BC179" s="451"/>
      <c r="BD179" s="451"/>
      <c r="BE179" s="451"/>
      <c r="BF179" s="451"/>
      <c r="BG179" s="452"/>
      <c r="BH179" s="453"/>
      <c r="BI179" s="454"/>
      <c r="BJ179" s="318"/>
      <c r="BK179" s="318"/>
      <c r="BL179" s="318"/>
      <c r="BM179" s="318"/>
      <c r="BN179" s="318"/>
      <c r="BO179" s="318"/>
      <c r="BP179" s="318"/>
      <c r="BQ179" s="318"/>
      <c r="BR179" s="318"/>
      <c r="BS179" s="318"/>
      <c r="BT179" s="318"/>
      <c r="BU179" s="318"/>
      <c r="BV179" s="318"/>
      <c r="BW179" s="318"/>
      <c r="BX179" s="318"/>
      <c r="BY179" s="318"/>
      <c r="BZ179" s="318"/>
      <c r="CA179" s="318"/>
      <c r="CB179" s="318"/>
      <c r="CC179" s="318"/>
      <c r="CD179" s="318"/>
      <c r="CE179" s="318"/>
      <c r="CF179" s="318"/>
      <c r="CG179" s="318"/>
      <c r="CH179" s="318"/>
      <c r="CI179" s="318"/>
      <c r="CJ179" s="318"/>
      <c r="CK179" s="318"/>
      <c r="CL179" s="318"/>
      <c r="CM179" s="318"/>
      <c r="CN179" s="318"/>
      <c r="CO179" s="318"/>
      <c r="CP179" s="318"/>
      <c r="CQ179" s="318"/>
      <c r="CR179" s="318"/>
      <c r="CS179" s="318"/>
      <c r="CT179" s="318"/>
      <c r="CU179" s="318"/>
      <c r="CV179" s="318"/>
      <c r="CW179" s="318"/>
      <c r="CX179" s="318"/>
      <c r="CY179" s="318"/>
      <c r="CZ179" s="318"/>
      <c r="DA179" s="318"/>
      <c r="DB179" s="318"/>
      <c r="DC179" s="318"/>
      <c r="DD179" s="318"/>
      <c r="DE179" s="318"/>
      <c r="DF179" s="318"/>
      <c r="DG179" s="318"/>
      <c r="DH179" s="318"/>
      <c r="DI179" s="318"/>
      <c r="DJ179" s="318"/>
      <c r="DK179" s="318"/>
      <c r="DL179" s="318"/>
      <c r="DM179" s="318"/>
      <c r="DN179" s="318"/>
      <c r="DO179" s="318"/>
      <c r="DP179" s="318"/>
      <c r="DQ179" s="318"/>
      <c r="DR179" s="318"/>
      <c r="DS179" s="318"/>
      <c r="DT179" s="318"/>
      <c r="DU179" s="318"/>
      <c r="DV179" s="318"/>
      <c r="DW179" s="318"/>
      <c r="DX179" s="318"/>
      <c r="DY179" s="318"/>
      <c r="DZ179" s="318"/>
      <c r="EA179" s="318"/>
      <c r="EB179" s="318"/>
      <c r="EC179" s="318"/>
      <c r="ED179" s="318"/>
      <c r="EE179" s="318"/>
      <c r="EF179" s="318"/>
      <c r="EG179" s="318"/>
      <c r="EH179" s="318"/>
      <c r="EI179" s="318"/>
      <c r="EJ179" s="318"/>
      <c r="EK179" s="318"/>
      <c r="EL179" s="318"/>
      <c r="EM179" s="318"/>
      <c r="EN179" s="318"/>
      <c r="EO179" s="318"/>
      <c r="EP179" s="318"/>
      <c r="EQ179" s="318"/>
      <c r="ER179" s="318"/>
      <c r="ES179" s="318"/>
      <c r="ET179" s="318"/>
      <c r="EU179" s="318"/>
      <c r="EV179" s="318"/>
      <c r="EW179" s="318"/>
      <c r="EX179" s="318"/>
      <c r="EY179" s="318"/>
      <c r="EZ179" s="318"/>
    </row>
    <row r="180" spans="2:156" ht="10.5" customHeight="1" thickBot="1" x14ac:dyDescent="0.25">
      <c r="B180" s="393"/>
      <c r="C180" s="998" t="s">
        <v>78</v>
      </c>
      <c r="D180" s="1052"/>
      <c r="E180" s="407"/>
      <c r="F180" s="504"/>
      <c r="G180" s="469"/>
      <c r="H180" s="469"/>
      <c r="I180" s="470"/>
      <c r="J180" s="889"/>
      <c r="K180" s="889"/>
      <c r="L180" s="889"/>
      <c r="M180" s="889"/>
      <c r="N180" s="471"/>
      <c r="O180" s="455">
        <v>44348</v>
      </c>
      <c r="P180" s="332"/>
      <c r="Q180" s="333"/>
      <c r="R180" s="334"/>
      <c r="S180" s="335"/>
      <c r="T180" s="408">
        <f t="shared" ref="T180:T210" si="176">Q180+S180+R180</f>
        <v>0</v>
      </c>
      <c r="U180" s="409" t="str">
        <f t="shared" ref="U180:U210" si="177">IF(T180=0,"",IF(T180=0,0,Q180/T180))</f>
        <v/>
      </c>
      <c r="V180" s="335"/>
      <c r="W180" s="410">
        <f t="shared" ref="W180:W210" si="178">V180*-$J$196*2</f>
        <v>0</v>
      </c>
      <c r="X180" s="410">
        <f t="shared" ref="X180:X210" si="179">ROUNDDOWN(V180*-$J$197,3)*2</f>
        <v>0</v>
      </c>
      <c r="Y180" s="410">
        <f t="shared" ref="Y180:Y210" si="180">V180*-$J$198*2</f>
        <v>0</v>
      </c>
      <c r="Z180" s="410">
        <f t="shared" ref="Z180:Z210" si="181">SUM(W180:Y180)</f>
        <v>0</v>
      </c>
      <c r="AA180" s="411">
        <f t="shared" ref="AA180:AA210" si="182">P180+Z180</f>
        <v>0</v>
      </c>
      <c r="AB180" s="412">
        <f t="shared" ref="AB180:AB210" si="183">Q180+AA180</f>
        <v>0</v>
      </c>
      <c r="AC180" s="336"/>
      <c r="AD180" s="333"/>
      <c r="AE180" s="334"/>
      <c r="AF180" s="335"/>
      <c r="AG180" s="408">
        <f t="shared" ref="AG180:AG210" si="184">AD180+AF180+AE180</f>
        <v>0</v>
      </c>
      <c r="AH180" s="409" t="str">
        <f t="shared" ref="AH180:AH193" si="185">IF(AG180=0,"",IF(AG180=0,0,AD180/AG180))</f>
        <v/>
      </c>
      <c r="AI180" s="335"/>
      <c r="AJ180" s="410">
        <f t="shared" ref="AJ180:AJ210" si="186">AI180*-$L$196*2</f>
        <v>0</v>
      </c>
      <c r="AK180" s="410">
        <f t="shared" ref="AK180:AK210" si="187">AI180*-$L$197*2</f>
        <v>0</v>
      </c>
      <c r="AL180" s="410">
        <f t="shared" ref="AL180:AL210" si="188">AI180*-$L$198*2</f>
        <v>0</v>
      </c>
      <c r="AM180" s="410">
        <f t="shared" ref="AM180:AM210" si="189">SUM(AJ180:AL180)</f>
        <v>0</v>
      </c>
      <c r="AN180" s="411">
        <f t="shared" ref="AN180:AN210" si="190">AC180+AM180</f>
        <v>0</v>
      </c>
      <c r="AO180" s="412">
        <f t="shared" ref="AO180:AO210" si="191">AD180+AN180</f>
        <v>0</v>
      </c>
      <c r="AP180" s="337"/>
      <c r="AQ180" s="410">
        <f t="shared" ref="AQ180:AQ210" si="192">Z180+AM180</f>
        <v>0</v>
      </c>
      <c r="AR180" s="411">
        <f t="shared" ref="AR180:AR210" si="193">P180+AC180+AP180</f>
        <v>0</v>
      </c>
      <c r="AS180" s="413">
        <f t="shared" ref="AS180:AS210" si="194">AR180+AQ180</f>
        <v>0</v>
      </c>
      <c r="AT180" s="337"/>
      <c r="AU180" s="410">
        <f t="shared" ref="AU180:AU210" si="195">AQ180+AT180</f>
        <v>0</v>
      </c>
      <c r="AV180" s="411">
        <f t="shared" ref="AV180:AV210" si="196">AR180+AU180</f>
        <v>0</v>
      </c>
      <c r="AW180" s="410">
        <f t="shared" ref="AW180:AW210" si="197">IF(AV180&lt;=0,0,AV180*-$J$36)</f>
        <v>0</v>
      </c>
      <c r="AX180" s="411">
        <f t="shared" ref="AX180:AX210" si="198">ROUNDUP(AV180+AW180,2)</f>
        <v>0</v>
      </c>
      <c r="AY180" s="412">
        <f>AX180</f>
        <v>0</v>
      </c>
      <c r="AZ180" s="988"/>
      <c r="BA180" s="989"/>
      <c r="BB180" s="989"/>
      <c r="BC180" s="989"/>
      <c r="BD180" s="989"/>
      <c r="BE180" s="990"/>
      <c r="BF180" s="991"/>
      <c r="BG180" s="992"/>
      <c r="BH180" s="337"/>
      <c r="BI180" s="338"/>
      <c r="BJ180" s="839"/>
      <c r="BK180" s="318"/>
      <c r="BL180" s="318"/>
      <c r="BM180" s="318"/>
      <c r="BN180" s="318"/>
      <c r="BO180" s="318"/>
      <c r="BP180" s="318"/>
      <c r="BQ180" s="318"/>
      <c r="BR180" s="318"/>
      <c r="BS180" s="318"/>
      <c r="BT180" s="839"/>
      <c r="BU180" s="318"/>
      <c r="BV180" s="318"/>
      <c r="BW180" s="318"/>
      <c r="BX180" s="318"/>
      <c r="BY180" s="318"/>
      <c r="BZ180" s="318"/>
      <c r="CA180" s="318"/>
      <c r="CB180" s="318"/>
      <c r="CC180" s="318"/>
      <c r="CD180" s="839"/>
      <c r="CE180" s="318"/>
      <c r="CF180" s="318"/>
      <c r="CG180" s="318"/>
      <c r="CH180" s="318"/>
      <c r="CI180" s="318"/>
      <c r="CJ180" s="318"/>
      <c r="CK180" s="318"/>
      <c r="CL180" s="318"/>
      <c r="CM180" s="318"/>
      <c r="CN180" s="318"/>
      <c r="CO180" s="318"/>
      <c r="CP180" s="318"/>
      <c r="CQ180" s="318"/>
      <c r="CR180" s="318"/>
      <c r="CS180" s="839"/>
      <c r="CT180" s="318"/>
      <c r="CU180" s="318"/>
      <c r="CV180" s="318"/>
      <c r="CW180" s="318"/>
      <c r="CX180" s="318"/>
      <c r="CY180" s="318"/>
      <c r="CZ180" s="318"/>
      <c r="DA180" s="318"/>
      <c r="DB180" s="318"/>
      <c r="DC180" s="318"/>
      <c r="DD180" s="318"/>
      <c r="DE180" s="318"/>
      <c r="DF180" s="318"/>
      <c r="DG180" s="318"/>
      <c r="DH180" s="839"/>
      <c r="DI180" s="318"/>
      <c r="DJ180" s="318"/>
      <c r="DK180" s="318"/>
      <c r="DL180" s="318"/>
      <c r="DM180" s="318"/>
      <c r="DN180" s="318"/>
      <c r="DO180" s="318"/>
      <c r="DP180" s="318"/>
      <c r="DQ180" s="318"/>
      <c r="DR180" s="318"/>
      <c r="DS180" s="318"/>
      <c r="DT180" s="318"/>
      <c r="DU180" s="318"/>
      <c r="DV180" s="318"/>
      <c r="DW180" s="839"/>
      <c r="DX180" s="318"/>
      <c r="DY180" s="318"/>
      <c r="DZ180" s="318"/>
      <c r="EA180" s="318"/>
      <c r="EB180" s="318"/>
      <c r="EC180" s="318"/>
      <c r="ED180" s="318"/>
      <c r="EE180" s="318"/>
      <c r="EF180" s="318"/>
      <c r="EG180" s="318"/>
      <c r="EH180" s="318"/>
      <c r="EI180" s="318"/>
      <c r="EJ180" s="318"/>
      <c r="EK180" s="318"/>
      <c r="EL180" s="318"/>
      <c r="EM180" s="318">
        <f ca="1">'DARF e Declaração de IR'!$AJ$18</f>
        <v>0</v>
      </c>
      <c r="EN180" s="318"/>
      <c r="EO180" s="318"/>
      <c r="EP180" s="318"/>
      <c r="EQ180" s="318"/>
      <c r="ER180" s="318"/>
      <c r="ES180" s="318"/>
      <c r="ET180" s="318"/>
      <c r="EU180" s="318"/>
      <c r="EV180" s="318"/>
      <c r="EW180" s="318"/>
      <c r="EX180" s="318"/>
      <c r="EY180" s="318"/>
      <c r="EZ180" s="318"/>
    </row>
    <row r="181" spans="2:156" ht="10.5" customHeight="1" x14ac:dyDescent="0.2">
      <c r="B181" s="367"/>
      <c r="C181" s="1051"/>
      <c r="D181" s="1052"/>
      <c r="E181" s="414"/>
      <c r="F181" s="840" t="s">
        <v>104</v>
      </c>
      <c r="G181" s="841"/>
      <c r="H181" s="841"/>
      <c r="I181" s="841"/>
      <c r="J181" s="841"/>
      <c r="K181" s="841"/>
      <c r="L181" s="841"/>
      <c r="M181" s="842"/>
      <c r="N181" s="456"/>
      <c r="O181" s="455">
        <v>44349</v>
      </c>
      <c r="P181" s="332"/>
      <c r="Q181" s="333"/>
      <c r="R181" s="334"/>
      <c r="S181" s="335"/>
      <c r="T181" s="408">
        <f t="shared" si="176"/>
        <v>0</v>
      </c>
      <c r="U181" s="409" t="str">
        <f t="shared" si="177"/>
        <v/>
      </c>
      <c r="V181" s="335"/>
      <c r="W181" s="410">
        <f t="shared" si="178"/>
        <v>0</v>
      </c>
      <c r="X181" s="410">
        <f t="shared" si="179"/>
        <v>0</v>
      </c>
      <c r="Y181" s="410">
        <f t="shared" si="180"/>
        <v>0</v>
      </c>
      <c r="Z181" s="410">
        <f t="shared" si="181"/>
        <v>0</v>
      </c>
      <c r="AA181" s="411">
        <f t="shared" si="182"/>
        <v>0</v>
      </c>
      <c r="AB181" s="412">
        <f t="shared" si="183"/>
        <v>0</v>
      </c>
      <c r="AC181" s="336"/>
      <c r="AD181" s="333"/>
      <c r="AE181" s="334"/>
      <c r="AF181" s="335"/>
      <c r="AG181" s="408">
        <f t="shared" si="184"/>
        <v>0</v>
      </c>
      <c r="AH181" s="409" t="str">
        <f t="shared" si="185"/>
        <v/>
      </c>
      <c r="AI181" s="335"/>
      <c r="AJ181" s="410">
        <f t="shared" si="186"/>
        <v>0</v>
      </c>
      <c r="AK181" s="410">
        <f t="shared" si="187"/>
        <v>0</v>
      </c>
      <c r="AL181" s="410">
        <f t="shared" si="188"/>
        <v>0</v>
      </c>
      <c r="AM181" s="410">
        <f t="shared" si="189"/>
        <v>0</v>
      </c>
      <c r="AN181" s="411">
        <f t="shared" si="190"/>
        <v>0</v>
      </c>
      <c r="AO181" s="412">
        <f t="shared" si="191"/>
        <v>0</v>
      </c>
      <c r="AP181" s="337"/>
      <c r="AQ181" s="410">
        <f t="shared" si="192"/>
        <v>0</v>
      </c>
      <c r="AR181" s="411">
        <f t="shared" si="193"/>
        <v>0</v>
      </c>
      <c r="AS181" s="413">
        <f t="shared" si="194"/>
        <v>0</v>
      </c>
      <c r="AT181" s="337"/>
      <c r="AU181" s="410">
        <f t="shared" si="195"/>
        <v>0</v>
      </c>
      <c r="AV181" s="411">
        <f t="shared" si="196"/>
        <v>0</v>
      </c>
      <c r="AW181" s="410">
        <f t="shared" si="197"/>
        <v>0</v>
      </c>
      <c r="AX181" s="411">
        <f t="shared" si="198"/>
        <v>0</v>
      </c>
      <c r="AY181" s="412">
        <f>AY180+AX181</f>
        <v>0</v>
      </c>
      <c r="AZ181" s="988"/>
      <c r="BA181" s="989"/>
      <c r="BB181" s="989"/>
      <c r="BC181" s="989"/>
      <c r="BD181" s="989"/>
      <c r="BE181" s="990"/>
      <c r="BF181" s="991"/>
      <c r="BG181" s="992"/>
      <c r="BH181" s="337"/>
      <c r="BI181" s="338"/>
      <c r="BJ181" s="839"/>
      <c r="BK181" s="318"/>
      <c r="BL181" s="318"/>
      <c r="BM181" s="318"/>
      <c r="BN181" s="318"/>
      <c r="BO181" s="318"/>
      <c r="BP181" s="318"/>
      <c r="BQ181" s="318"/>
      <c r="BR181" s="318"/>
      <c r="BS181" s="318"/>
      <c r="BT181" s="839"/>
      <c r="BU181" s="318"/>
      <c r="BV181" s="318"/>
      <c r="BW181" s="318"/>
      <c r="BX181" s="318"/>
      <c r="BY181" s="318"/>
      <c r="BZ181" s="318"/>
      <c r="CA181" s="318"/>
      <c r="CB181" s="318"/>
      <c r="CC181" s="318"/>
      <c r="CD181" s="839"/>
      <c r="CE181" s="318"/>
      <c r="CF181" s="318"/>
      <c r="CG181" s="318"/>
      <c r="CH181" s="318"/>
      <c r="CI181" s="318"/>
      <c r="CJ181" s="318"/>
      <c r="CK181" s="318"/>
      <c r="CL181" s="318"/>
      <c r="CM181" s="318"/>
      <c r="CN181" s="318"/>
      <c r="CO181" s="318"/>
      <c r="CP181" s="318"/>
      <c r="CQ181" s="318"/>
      <c r="CR181" s="318"/>
      <c r="CS181" s="839"/>
      <c r="CT181" s="318"/>
      <c r="CU181" s="318"/>
      <c r="CV181" s="318"/>
      <c r="CW181" s="318"/>
      <c r="CX181" s="318"/>
      <c r="CY181" s="318"/>
      <c r="CZ181" s="318"/>
      <c r="DA181" s="318"/>
      <c r="DB181" s="318"/>
      <c r="DC181" s="318"/>
      <c r="DD181" s="318"/>
      <c r="DE181" s="318"/>
      <c r="DF181" s="318"/>
      <c r="DG181" s="318"/>
      <c r="DH181" s="839"/>
      <c r="DI181" s="318"/>
      <c r="DJ181" s="318"/>
      <c r="DK181" s="318"/>
      <c r="DL181" s="318"/>
      <c r="DM181" s="318"/>
      <c r="DN181" s="318"/>
      <c r="DO181" s="318"/>
      <c r="DP181" s="318"/>
      <c r="DQ181" s="318"/>
      <c r="DR181" s="318"/>
      <c r="DS181" s="318"/>
      <c r="DT181" s="318"/>
      <c r="DU181" s="318"/>
      <c r="DV181" s="318"/>
      <c r="DW181" s="839"/>
      <c r="DX181" s="318"/>
      <c r="DY181" s="318"/>
      <c r="DZ181" s="318"/>
      <c r="EA181" s="318"/>
      <c r="EB181" s="318"/>
      <c r="EC181" s="318"/>
      <c r="ED181" s="318"/>
      <c r="EE181" s="318"/>
      <c r="EF181" s="318"/>
      <c r="EG181" s="318"/>
      <c r="EH181" s="318"/>
      <c r="EI181" s="318"/>
      <c r="EJ181" s="318"/>
      <c r="EK181" s="318"/>
      <c r="EL181" s="318"/>
      <c r="EM181" s="318">
        <f ca="1">'DARF e Declaração de IR'!$AJ$18</f>
        <v>0</v>
      </c>
      <c r="EN181" s="318"/>
      <c r="EO181" s="318"/>
      <c r="EP181" s="318"/>
      <c r="EQ181" s="318"/>
      <c r="ER181" s="318"/>
      <c r="ES181" s="318"/>
      <c r="ET181" s="318"/>
      <c r="EU181" s="318"/>
      <c r="EV181" s="318"/>
      <c r="EW181" s="318"/>
      <c r="EX181" s="318"/>
      <c r="EY181" s="318"/>
      <c r="EZ181" s="318"/>
    </row>
    <row r="182" spans="2:156" ht="10.5" customHeight="1" x14ac:dyDescent="0.2">
      <c r="B182" s="367"/>
      <c r="C182" s="1051"/>
      <c r="D182" s="1052"/>
      <c r="E182" s="414"/>
      <c r="F182" s="843"/>
      <c r="G182" s="844"/>
      <c r="H182" s="844"/>
      <c r="I182" s="844"/>
      <c r="J182" s="844"/>
      <c r="K182" s="844"/>
      <c r="L182" s="844"/>
      <c r="M182" s="845"/>
      <c r="N182" s="456"/>
      <c r="O182" s="455">
        <v>44350</v>
      </c>
      <c r="P182" s="332"/>
      <c r="Q182" s="333"/>
      <c r="R182" s="334"/>
      <c r="S182" s="335"/>
      <c r="T182" s="408">
        <f t="shared" si="176"/>
        <v>0</v>
      </c>
      <c r="U182" s="409" t="str">
        <f t="shared" si="177"/>
        <v/>
      </c>
      <c r="V182" s="335"/>
      <c r="W182" s="410">
        <f t="shared" si="178"/>
        <v>0</v>
      </c>
      <c r="X182" s="410">
        <f t="shared" si="179"/>
        <v>0</v>
      </c>
      <c r="Y182" s="410">
        <f t="shared" si="180"/>
        <v>0</v>
      </c>
      <c r="Z182" s="410">
        <f t="shared" si="181"/>
        <v>0</v>
      </c>
      <c r="AA182" s="411">
        <f t="shared" si="182"/>
        <v>0</v>
      </c>
      <c r="AB182" s="412">
        <f t="shared" si="183"/>
        <v>0</v>
      </c>
      <c r="AC182" s="336"/>
      <c r="AD182" s="333"/>
      <c r="AE182" s="334"/>
      <c r="AF182" s="335"/>
      <c r="AG182" s="408">
        <f t="shared" si="184"/>
        <v>0</v>
      </c>
      <c r="AH182" s="409" t="str">
        <f t="shared" si="185"/>
        <v/>
      </c>
      <c r="AI182" s="335"/>
      <c r="AJ182" s="410">
        <f t="shared" si="186"/>
        <v>0</v>
      </c>
      <c r="AK182" s="410">
        <f t="shared" si="187"/>
        <v>0</v>
      </c>
      <c r="AL182" s="410">
        <f t="shared" si="188"/>
        <v>0</v>
      </c>
      <c r="AM182" s="410">
        <f t="shared" si="189"/>
        <v>0</v>
      </c>
      <c r="AN182" s="411">
        <f t="shared" si="190"/>
        <v>0</v>
      </c>
      <c r="AO182" s="412">
        <f t="shared" si="191"/>
        <v>0</v>
      </c>
      <c r="AP182" s="337"/>
      <c r="AQ182" s="410">
        <f t="shared" si="192"/>
        <v>0</v>
      </c>
      <c r="AR182" s="411">
        <f t="shared" si="193"/>
        <v>0</v>
      </c>
      <c r="AS182" s="413">
        <f t="shared" si="194"/>
        <v>0</v>
      </c>
      <c r="AT182" s="337"/>
      <c r="AU182" s="410">
        <f t="shared" si="195"/>
        <v>0</v>
      </c>
      <c r="AV182" s="411">
        <f t="shared" si="196"/>
        <v>0</v>
      </c>
      <c r="AW182" s="410">
        <f t="shared" si="197"/>
        <v>0</v>
      </c>
      <c r="AX182" s="411">
        <f t="shared" si="198"/>
        <v>0</v>
      </c>
      <c r="AY182" s="412">
        <f t="shared" ref="AY182:AY210" si="199">AY181+AX182</f>
        <v>0</v>
      </c>
      <c r="AZ182" s="988"/>
      <c r="BA182" s="989"/>
      <c r="BB182" s="989"/>
      <c r="BC182" s="989"/>
      <c r="BD182" s="989"/>
      <c r="BE182" s="990"/>
      <c r="BF182" s="991"/>
      <c r="BG182" s="992"/>
      <c r="BH182" s="337"/>
      <c r="BI182" s="338"/>
      <c r="BJ182" s="839"/>
      <c r="BK182" s="318"/>
      <c r="BL182" s="318"/>
      <c r="BM182" s="318"/>
      <c r="BN182" s="318"/>
      <c r="BO182" s="318"/>
      <c r="BP182" s="318"/>
      <c r="BQ182" s="318"/>
      <c r="BR182" s="318"/>
      <c r="BS182" s="318"/>
      <c r="BT182" s="839"/>
      <c r="BU182" s="318"/>
      <c r="BV182" s="318"/>
      <c r="BW182" s="318"/>
      <c r="BX182" s="318"/>
      <c r="BY182" s="318"/>
      <c r="BZ182" s="318"/>
      <c r="CA182" s="318"/>
      <c r="CB182" s="318"/>
      <c r="CC182" s="318"/>
      <c r="CD182" s="839"/>
      <c r="CE182" s="318"/>
      <c r="CF182" s="318"/>
      <c r="CG182" s="318"/>
      <c r="CH182" s="318"/>
      <c r="CI182" s="318"/>
      <c r="CJ182" s="318"/>
      <c r="CK182" s="318"/>
      <c r="CL182" s="318"/>
      <c r="CM182" s="318"/>
      <c r="CN182" s="318"/>
      <c r="CO182" s="318"/>
      <c r="CP182" s="318"/>
      <c r="CQ182" s="318"/>
      <c r="CR182" s="318"/>
      <c r="CS182" s="839"/>
      <c r="CT182" s="318"/>
      <c r="CU182" s="318"/>
      <c r="CV182" s="318"/>
      <c r="CW182" s="318"/>
      <c r="CX182" s="318"/>
      <c r="CY182" s="318"/>
      <c r="CZ182" s="318"/>
      <c r="DA182" s="318"/>
      <c r="DB182" s="318"/>
      <c r="DC182" s="318"/>
      <c r="DD182" s="318"/>
      <c r="DE182" s="318"/>
      <c r="DF182" s="318"/>
      <c r="DG182" s="318"/>
      <c r="DH182" s="839"/>
      <c r="DI182" s="318"/>
      <c r="DJ182" s="318"/>
      <c r="DK182" s="318"/>
      <c r="DL182" s="318"/>
      <c r="DM182" s="318"/>
      <c r="DN182" s="318"/>
      <c r="DO182" s="318"/>
      <c r="DP182" s="318"/>
      <c r="DQ182" s="318"/>
      <c r="DR182" s="318"/>
      <c r="DS182" s="318"/>
      <c r="DT182" s="318"/>
      <c r="DU182" s="318"/>
      <c r="DV182" s="318"/>
      <c r="DW182" s="839"/>
      <c r="DX182" s="318"/>
      <c r="DY182" s="318"/>
      <c r="DZ182" s="318"/>
      <c r="EA182" s="318"/>
      <c r="EB182" s="318"/>
      <c r="EC182" s="318"/>
      <c r="ED182" s="318"/>
      <c r="EE182" s="318"/>
      <c r="EF182" s="318"/>
      <c r="EG182" s="318"/>
      <c r="EH182" s="318"/>
      <c r="EI182" s="318"/>
      <c r="EJ182" s="318"/>
      <c r="EK182" s="318"/>
      <c r="EL182" s="318"/>
      <c r="EM182" s="318">
        <f ca="1">'DARF e Declaração de IR'!$AJ$18</f>
        <v>0</v>
      </c>
      <c r="EN182" s="318"/>
      <c r="EO182" s="318"/>
      <c r="EP182" s="318"/>
      <c r="EQ182" s="318"/>
      <c r="ER182" s="318"/>
      <c r="ES182" s="318"/>
      <c r="ET182" s="318"/>
      <c r="EU182" s="318"/>
      <c r="EV182" s="318"/>
      <c r="EW182" s="318"/>
      <c r="EX182" s="318"/>
      <c r="EY182" s="318"/>
      <c r="EZ182" s="318"/>
    </row>
    <row r="183" spans="2:156" ht="10.5" customHeight="1" x14ac:dyDescent="0.2">
      <c r="B183" s="367"/>
      <c r="C183" s="1051"/>
      <c r="D183" s="1052"/>
      <c r="E183" s="414"/>
      <c r="F183" s="916" t="s">
        <v>105</v>
      </c>
      <c r="G183" s="917"/>
      <c r="H183" s="917"/>
      <c r="I183" s="918"/>
      <c r="J183" s="859">
        <f>J150+J184</f>
        <v>6000</v>
      </c>
      <c r="K183" s="860"/>
      <c r="L183" s="860"/>
      <c r="M183" s="861"/>
      <c r="N183" s="456"/>
      <c r="O183" s="455">
        <v>44351</v>
      </c>
      <c r="P183" s="332"/>
      <c r="Q183" s="333"/>
      <c r="R183" s="334"/>
      <c r="S183" s="335"/>
      <c r="T183" s="408">
        <f t="shared" si="176"/>
        <v>0</v>
      </c>
      <c r="U183" s="409" t="str">
        <f t="shared" si="177"/>
        <v/>
      </c>
      <c r="V183" s="335"/>
      <c r="W183" s="410">
        <f t="shared" si="178"/>
        <v>0</v>
      </c>
      <c r="X183" s="410">
        <f t="shared" si="179"/>
        <v>0</v>
      </c>
      <c r="Y183" s="410">
        <f t="shared" si="180"/>
        <v>0</v>
      </c>
      <c r="Z183" s="410">
        <f t="shared" si="181"/>
        <v>0</v>
      </c>
      <c r="AA183" s="411">
        <f t="shared" si="182"/>
        <v>0</v>
      </c>
      <c r="AB183" s="412">
        <f t="shared" si="183"/>
        <v>0</v>
      </c>
      <c r="AC183" s="336"/>
      <c r="AD183" s="333"/>
      <c r="AE183" s="334"/>
      <c r="AF183" s="335"/>
      <c r="AG183" s="408">
        <f t="shared" si="184"/>
        <v>0</v>
      </c>
      <c r="AH183" s="409" t="str">
        <f t="shared" si="185"/>
        <v/>
      </c>
      <c r="AI183" s="335"/>
      <c r="AJ183" s="410">
        <f t="shared" si="186"/>
        <v>0</v>
      </c>
      <c r="AK183" s="410">
        <f t="shared" si="187"/>
        <v>0</v>
      </c>
      <c r="AL183" s="410">
        <f t="shared" si="188"/>
        <v>0</v>
      </c>
      <c r="AM183" s="410">
        <f t="shared" si="189"/>
        <v>0</v>
      </c>
      <c r="AN183" s="411">
        <f t="shared" si="190"/>
        <v>0</v>
      </c>
      <c r="AO183" s="412">
        <f t="shared" si="191"/>
        <v>0</v>
      </c>
      <c r="AP183" s="337"/>
      <c r="AQ183" s="410">
        <f t="shared" si="192"/>
        <v>0</v>
      </c>
      <c r="AR183" s="411">
        <f t="shared" si="193"/>
        <v>0</v>
      </c>
      <c r="AS183" s="413">
        <f t="shared" si="194"/>
        <v>0</v>
      </c>
      <c r="AT183" s="337"/>
      <c r="AU183" s="410">
        <f t="shared" si="195"/>
        <v>0</v>
      </c>
      <c r="AV183" s="411">
        <f t="shared" si="196"/>
        <v>0</v>
      </c>
      <c r="AW183" s="410">
        <f t="shared" si="197"/>
        <v>0</v>
      </c>
      <c r="AX183" s="411">
        <f t="shared" si="198"/>
        <v>0</v>
      </c>
      <c r="AY183" s="412">
        <f t="shared" si="199"/>
        <v>0</v>
      </c>
      <c r="AZ183" s="988"/>
      <c r="BA183" s="989"/>
      <c r="BB183" s="989"/>
      <c r="BC183" s="989"/>
      <c r="BD183" s="989"/>
      <c r="BE183" s="990"/>
      <c r="BF183" s="991"/>
      <c r="BG183" s="992"/>
      <c r="BH183" s="337"/>
      <c r="BI183" s="338"/>
      <c r="BJ183" s="839"/>
      <c r="BK183" s="318"/>
      <c r="BL183" s="318"/>
      <c r="BM183" s="318"/>
      <c r="BN183" s="318"/>
      <c r="BO183" s="318"/>
      <c r="BP183" s="318"/>
      <c r="BQ183" s="318"/>
      <c r="BR183" s="318"/>
      <c r="BS183" s="318"/>
      <c r="BT183" s="839"/>
      <c r="BU183" s="318"/>
      <c r="BV183" s="318"/>
      <c r="BW183" s="318"/>
      <c r="BX183" s="318"/>
      <c r="BY183" s="318"/>
      <c r="BZ183" s="318"/>
      <c r="CA183" s="318"/>
      <c r="CB183" s="318"/>
      <c r="CC183" s="318"/>
      <c r="CD183" s="839"/>
      <c r="CE183" s="318"/>
      <c r="CF183" s="318"/>
      <c r="CG183" s="318"/>
      <c r="CH183" s="318"/>
      <c r="CI183" s="318"/>
      <c r="CJ183" s="318"/>
      <c r="CK183" s="318"/>
      <c r="CL183" s="318"/>
      <c r="CM183" s="318"/>
      <c r="CN183" s="318"/>
      <c r="CO183" s="318"/>
      <c r="CP183" s="318"/>
      <c r="CQ183" s="318"/>
      <c r="CR183" s="318"/>
      <c r="CS183" s="839"/>
      <c r="CT183" s="318"/>
      <c r="CU183" s="318"/>
      <c r="CV183" s="318"/>
      <c r="CW183" s="318"/>
      <c r="CX183" s="318"/>
      <c r="CY183" s="318"/>
      <c r="CZ183" s="318"/>
      <c r="DA183" s="318"/>
      <c r="DB183" s="318"/>
      <c r="DC183" s="318"/>
      <c r="DD183" s="318"/>
      <c r="DE183" s="318"/>
      <c r="DF183" s="318"/>
      <c r="DG183" s="318"/>
      <c r="DH183" s="839"/>
      <c r="DI183" s="318"/>
      <c r="DJ183" s="318"/>
      <c r="DK183" s="318"/>
      <c r="DL183" s="318"/>
      <c r="DM183" s="318"/>
      <c r="DN183" s="318"/>
      <c r="DO183" s="318"/>
      <c r="DP183" s="318"/>
      <c r="DQ183" s="318"/>
      <c r="DR183" s="318"/>
      <c r="DS183" s="318"/>
      <c r="DT183" s="318"/>
      <c r="DU183" s="318"/>
      <c r="DV183" s="318"/>
      <c r="DW183" s="839"/>
      <c r="DX183" s="318"/>
      <c r="DY183" s="318"/>
      <c r="DZ183" s="318"/>
      <c r="EA183" s="318"/>
      <c r="EB183" s="318"/>
      <c r="EC183" s="318"/>
      <c r="ED183" s="318"/>
      <c r="EE183" s="318"/>
      <c r="EF183" s="318"/>
      <c r="EG183" s="318"/>
      <c r="EH183" s="318"/>
      <c r="EI183" s="318"/>
      <c r="EJ183" s="318"/>
      <c r="EK183" s="318"/>
      <c r="EL183" s="318"/>
      <c r="EM183" s="318">
        <f ca="1">'DARF e Declaração de IR'!$AJ$18</f>
        <v>0</v>
      </c>
      <c r="EN183" s="318"/>
      <c r="EO183" s="318"/>
      <c r="EP183" s="318"/>
      <c r="EQ183" s="318"/>
      <c r="ER183" s="318"/>
      <c r="ES183" s="318"/>
      <c r="ET183" s="318"/>
      <c r="EU183" s="318"/>
      <c r="EV183" s="318"/>
      <c r="EW183" s="318"/>
      <c r="EX183" s="318"/>
      <c r="EY183" s="318"/>
      <c r="EZ183" s="318"/>
    </row>
    <row r="184" spans="2:156" ht="10.5" customHeight="1" x14ac:dyDescent="0.2">
      <c r="B184" s="367"/>
      <c r="C184" s="1051"/>
      <c r="D184" s="1052"/>
      <c r="E184" s="414"/>
      <c r="F184" s="919" t="s">
        <v>91</v>
      </c>
      <c r="G184" s="920"/>
      <c r="H184" s="920"/>
      <c r="I184" s="921"/>
      <c r="J184" s="859">
        <f>AX211+BE211+BH211+BI211</f>
        <v>0</v>
      </c>
      <c r="K184" s="860"/>
      <c r="L184" s="860"/>
      <c r="M184" s="861"/>
      <c r="N184" s="456"/>
      <c r="O184" s="455">
        <v>44352</v>
      </c>
      <c r="P184" s="332"/>
      <c r="Q184" s="333"/>
      <c r="R184" s="334"/>
      <c r="S184" s="335"/>
      <c r="T184" s="408">
        <f t="shared" si="176"/>
        <v>0</v>
      </c>
      <c r="U184" s="409" t="str">
        <f t="shared" si="177"/>
        <v/>
      </c>
      <c r="V184" s="335"/>
      <c r="W184" s="410">
        <f t="shared" si="178"/>
        <v>0</v>
      </c>
      <c r="X184" s="410">
        <f t="shared" si="179"/>
        <v>0</v>
      </c>
      <c r="Y184" s="410">
        <f t="shared" si="180"/>
        <v>0</v>
      </c>
      <c r="Z184" s="410">
        <f t="shared" si="181"/>
        <v>0</v>
      </c>
      <c r="AA184" s="411">
        <f t="shared" si="182"/>
        <v>0</v>
      </c>
      <c r="AB184" s="412">
        <f t="shared" si="183"/>
        <v>0</v>
      </c>
      <c r="AC184" s="336"/>
      <c r="AD184" s="333"/>
      <c r="AE184" s="334"/>
      <c r="AF184" s="335"/>
      <c r="AG184" s="408">
        <f t="shared" si="184"/>
        <v>0</v>
      </c>
      <c r="AH184" s="409" t="str">
        <f t="shared" si="185"/>
        <v/>
      </c>
      <c r="AI184" s="335"/>
      <c r="AJ184" s="410">
        <f t="shared" si="186"/>
        <v>0</v>
      </c>
      <c r="AK184" s="410">
        <f t="shared" si="187"/>
        <v>0</v>
      </c>
      <c r="AL184" s="410">
        <f t="shared" si="188"/>
        <v>0</v>
      </c>
      <c r="AM184" s="410">
        <f t="shared" si="189"/>
        <v>0</v>
      </c>
      <c r="AN184" s="411">
        <f t="shared" si="190"/>
        <v>0</v>
      </c>
      <c r="AO184" s="412">
        <f t="shared" si="191"/>
        <v>0</v>
      </c>
      <c r="AP184" s="337"/>
      <c r="AQ184" s="410">
        <f t="shared" si="192"/>
        <v>0</v>
      </c>
      <c r="AR184" s="411">
        <f t="shared" si="193"/>
        <v>0</v>
      </c>
      <c r="AS184" s="413">
        <f t="shared" si="194"/>
        <v>0</v>
      </c>
      <c r="AT184" s="337"/>
      <c r="AU184" s="410">
        <f t="shared" si="195"/>
        <v>0</v>
      </c>
      <c r="AV184" s="411">
        <f t="shared" si="196"/>
        <v>0</v>
      </c>
      <c r="AW184" s="410">
        <f t="shared" si="197"/>
        <v>0</v>
      </c>
      <c r="AX184" s="411">
        <f t="shared" si="198"/>
        <v>0</v>
      </c>
      <c r="AY184" s="412">
        <f t="shared" si="199"/>
        <v>0</v>
      </c>
      <c r="AZ184" s="988"/>
      <c r="BA184" s="989"/>
      <c r="BB184" s="989"/>
      <c r="BC184" s="989"/>
      <c r="BD184" s="989"/>
      <c r="BE184" s="990"/>
      <c r="BF184" s="991"/>
      <c r="BG184" s="992"/>
      <c r="BH184" s="337"/>
      <c r="BI184" s="338"/>
      <c r="BJ184" s="839"/>
      <c r="BK184" s="318"/>
      <c r="BL184" s="318"/>
      <c r="BM184" s="318"/>
      <c r="BN184" s="318"/>
      <c r="BO184" s="318"/>
      <c r="BP184" s="318"/>
      <c r="BQ184" s="318"/>
      <c r="BR184" s="318"/>
      <c r="BS184" s="318"/>
      <c r="BT184" s="839"/>
      <c r="BU184" s="318"/>
      <c r="BV184" s="318"/>
      <c r="BW184" s="318"/>
      <c r="BX184" s="318"/>
      <c r="BY184" s="318"/>
      <c r="BZ184" s="318"/>
      <c r="CA184" s="318"/>
      <c r="CB184" s="318"/>
      <c r="CC184" s="318"/>
      <c r="CD184" s="839"/>
      <c r="CE184" s="318"/>
      <c r="CF184" s="318"/>
      <c r="CG184" s="318"/>
      <c r="CH184" s="318"/>
      <c r="CI184" s="318"/>
      <c r="CJ184" s="318"/>
      <c r="CK184" s="318"/>
      <c r="CL184" s="318"/>
      <c r="CM184" s="318"/>
      <c r="CN184" s="318"/>
      <c r="CO184" s="318"/>
      <c r="CP184" s="318"/>
      <c r="CQ184" s="318"/>
      <c r="CR184" s="318"/>
      <c r="CS184" s="839"/>
      <c r="CT184" s="318"/>
      <c r="CU184" s="318"/>
      <c r="CV184" s="318"/>
      <c r="CW184" s="318"/>
      <c r="CX184" s="318"/>
      <c r="CY184" s="318"/>
      <c r="CZ184" s="318"/>
      <c r="DA184" s="318"/>
      <c r="DB184" s="318"/>
      <c r="DC184" s="318"/>
      <c r="DD184" s="318"/>
      <c r="DE184" s="318"/>
      <c r="DF184" s="318"/>
      <c r="DG184" s="318"/>
      <c r="DH184" s="839"/>
      <c r="DI184" s="318"/>
      <c r="DJ184" s="318"/>
      <c r="DK184" s="318"/>
      <c r="DL184" s="318"/>
      <c r="DM184" s="318"/>
      <c r="DN184" s="318"/>
      <c r="DO184" s="318"/>
      <c r="DP184" s="318"/>
      <c r="DQ184" s="318"/>
      <c r="DR184" s="318"/>
      <c r="DS184" s="318"/>
      <c r="DT184" s="318"/>
      <c r="DU184" s="318"/>
      <c r="DV184" s="318"/>
      <c r="DW184" s="839"/>
      <c r="DX184" s="318"/>
      <c r="DY184" s="318"/>
      <c r="DZ184" s="318"/>
      <c r="EA184" s="318"/>
      <c r="EB184" s="318"/>
      <c r="EC184" s="318"/>
      <c r="ED184" s="318"/>
      <c r="EE184" s="318"/>
      <c r="EF184" s="318"/>
      <c r="EG184" s="318"/>
      <c r="EH184" s="318"/>
      <c r="EI184" s="318"/>
      <c r="EJ184" s="318"/>
      <c r="EK184" s="318"/>
      <c r="EL184" s="318"/>
      <c r="EM184" s="318">
        <f ca="1">'DARF e Declaração de IR'!$AJ$18</f>
        <v>0</v>
      </c>
      <c r="EN184" s="318"/>
      <c r="EO184" s="318"/>
      <c r="EP184" s="318"/>
      <c r="EQ184" s="318"/>
      <c r="ER184" s="318"/>
      <c r="ES184" s="318"/>
      <c r="ET184" s="318"/>
      <c r="EU184" s="318"/>
      <c r="EV184" s="318"/>
      <c r="EW184" s="318"/>
      <c r="EX184" s="318"/>
      <c r="EY184" s="318"/>
      <c r="EZ184" s="318"/>
    </row>
    <row r="185" spans="2:156" ht="10.5" customHeight="1" x14ac:dyDescent="0.2">
      <c r="B185" s="367"/>
      <c r="C185" s="1051"/>
      <c r="D185" s="1052"/>
      <c r="E185" s="414"/>
      <c r="F185" s="922" t="s">
        <v>202</v>
      </c>
      <c r="G185" s="923"/>
      <c r="H185" s="923"/>
      <c r="I185" s="924"/>
      <c r="J185" s="862">
        <f>BH211</f>
        <v>0</v>
      </c>
      <c r="K185" s="863"/>
      <c r="L185" s="863"/>
      <c r="M185" s="864"/>
      <c r="N185" s="457"/>
      <c r="O185" s="455">
        <v>44353</v>
      </c>
      <c r="P185" s="332"/>
      <c r="Q185" s="333"/>
      <c r="R185" s="334"/>
      <c r="S185" s="335"/>
      <c r="T185" s="408">
        <f t="shared" si="176"/>
        <v>0</v>
      </c>
      <c r="U185" s="409" t="str">
        <f t="shared" si="177"/>
        <v/>
      </c>
      <c r="V185" s="335"/>
      <c r="W185" s="410">
        <f t="shared" si="178"/>
        <v>0</v>
      </c>
      <c r="X185" s="410">
        <f t="shared" si="179"/>
        <v>0</v>
      </c>
      <c r="Y185" s="410">
        <f t="shared" si="180"/>
        <v>0</v>
      </c>
      <c r="Z185" s="410">
        <f t="shared" si="181"/>
        <v>0</v>
      </c>
      <c r="AA185" s="411">
        <f t="shared" si="182"/>
        <v>0</v>
      </c>
      <c r="AB185" s="412">
        <f t="shared" si="183"/>
        <v>0</v>
      </c>
      <c r="AC185" s="336"/>
      <c r="AD185" s="333"/>
      <c r="AE185" s="334"/>
      <c r="AF185" s="335"/>
      <c r="AG185" s="408">
        <f t="shared" si="184"/>
        <v>0</v>
      </c>
      <c r="AH185" s="409" t="str">
        <f t="shared" si="185"/>
        <v/>
      </c>
      <c r="AI185" s="335"/>
      <c r="AJ185" s="410">
        <f t="shared" si="186"/>
        <v>0</v>
      </c>
      <c r="AK185" s="410">
        <f t="shared" si="187"/>
        <v>0</v>
      </c>
      <c r="AL185" s="410">
        <f t="shared" si="188"/>
        <v>0</v>
      </c>
      <c r="AM185" s="410">
        <f t="shared" si="189"/>
        <v>0</v>
      </c>
      <c r="AN185" s="411">
        <f t="shared" si="190"/>
        <v>0</v>
      </c>
      <c r="AO185" s="412">
        <f t="shared" si="191"/>
        <v>0</v>
      </c>
      <c r="AP185" s="337"/>
      <c r="AQ185" s="410">
        <f t="shared" si="192"/>
        <v>0</v>
      </c>
      <c r="AR185" s="411">
        <f t="shared" si="193"/>
        <v>0</v>
      </c>
      <c r="AS185" s="413">
        <f t="shared" si="194"/>
        <v>0</v>
      </c>
      <c r="AT185" s="337"/>
      <c r="AU185" s="410">
        <f t="shared" si="195"/>
        <v>0</v>
      </c>
      <c r="AV185" s="411">
        <f t="shared" si="196"/>
        <v>0</v>
      </c>
      <c r="AW185" s="410">
        <f t="shared" si="197"/>
        <v>0</v>
      </c>
      <c r="AX185" s="411">
        <f t="shared" si="198"/>
        <v>0</v>
      </c>
      <c r="AY185" s="412">
        <f t="shared" si="199"/>
        <v>0</v>
      </c>
      <c r="AZ185" s="988"/>
      <c r="BA185" s="989"/>
      <c r="BB185" s="989"/>
      <c r="BC185" s="989"/>
      <c r="BD185" s="989"/>
      <c r="BE185" s="990"/>
      <c r="BF185" s="991"/>
      <c r="BG185" s="992"/>
      <c r="BH185" s="337"/>
      <c r="BI185" s="338"/>
      <c r="BJ185" s="839"/>
      <c r="BK185" s="318"/>
      <c r="BL185" s="318"/>
      <c r="BM185" s="318"/>
      <c r="BN185" s="318"/>
      <c r="BO185" s="318"/>
      <c r="BP185" s="318"/>
      <c r="BQ185" s="318"/>
      <c r="BR185" s="318"/>
      <c r="BS185" s="318"/>
      <c r="BT185" s="839"/>
      <c r="BU185" s="318"/>
      <c r="BV185" s="318"/>
      <c r="BW185" s="318"/>
      <c r="BX185" s="318"/>
      <c r="BY185" s="318"/>
      <c r="BZ185" s="318"/>
      <c r="CA185" s="318"/>
      <c r="CB185" s="318"/>
      <c r="CC185" s="318"/>
      <c r="CD185" s="839"/>
      <c r="CE185" s="318"/>
      <c r="CF185" s="318"/>
      <c r="CG185" s="318"/>
      <c r="CH185" s="318"/>
      <c r="CI185" s="318"/>
      <c r="CJ185" s="318"/>
      <c r="CK185" s="318"/>
      <c r="CL185" s="318"/>
      <c r="CM185" s="318"/>
      <c r="CN185" s="318"/>
      <c r="CO185" s="318"/>
      <c r="CP185" s="318"/>
      <c r="CQ185" s="318"/>
      <c r="CR185" s="318"/>
      <c r="CS185" s="839"/>
      <c r="CT185" s="318"/>
      <c r="CU185" s="318"/>
      <c r="CV185" s="318"/>
      <c r="CW185" s="318"/>
      <c r="CX185" s="318"/>
      <c r="CY185" s="318"/>
      <c r="CZ185" s="318"/>
      <c r="DA185" s="318"/>
      <c r="DB185" s="318"/>
      <c r="DC185" s="318"/>
      <c r="DD185" s="318"/>
      <c r="DE185" s="318"/>
      <c r="DF185" s="318"/>
      <c r="DG185" s="318"/>
      <c r="DH185" s="839"/>
      <c r="DI185" s="318"/>
      <c r="DJ185" s="318"/>
      <c r="DK185" s="318"/>
      <c r="DL185" s="318"/>
      <c r="DM185" s="318"/>
      <c r="DN185" s="318"/>
      <c r="DO185" s="318"/>
      <c r="DP185" s="318"/>
      <c r="DQ185" s="318"/>
      <c r="DR185" s="318"/>
      <c r="DS185" s="318"/>
      <c r="DT185" s="318"/>
      <c r="DU185" s="318"/>
      <c r="DV185" s="318"/>
      <c r="DW185" s="839"/>
      <c r="DX185" s="318"/>
      <c r="DY185" s="318"/>
      <c r="DZ185" s="318"/>
      <c r="EA185" s="318"/>
      <c r="EB185" s="318"/>
      <c r="EC185" s="318"/>
      <c r="ED185" s="318"/>
      <c r="EE185" s="318"/>
      <c r="EF185" s="318"/>
      <c r="EG185" s="318"/>
      <c r="EH185" s="318"/>
      <c r="EI185" s="318"/>
      <c r="EJ185" s="318"/>
      <c r="EK185" s="318"/>
      <c r="EL185" s="318"/>
      <c r="EM185" s="318">
        <f ca="1">'DARF e Declaração de IR'!$AJ$18</f>
        <v>0</v>
      </c>
      <c r="EN185" s="318"/>
      <c r="EO185" s="318"/>
      <c r="EP185" s="318"/>
      <c r="EQ185" s="318"/>
      <c r="ER185" s="318"/>
      <c r="ES185" s="318"/>
      <c r="ET185" s="318"/>
      <c r="EU185" s="318"/>
      <c r="EV185" s="318"/>
      <c r="EW185" s="318"/>
      <c r="EX185" s="318"/>
      <c r="EY185" s="318"/>
      <c r="EZ185" s="318"/>
    </row>
    <row r="186" spans="2:156" ht="10.5" customHeight="1" x14ac:dyDescent="0.2">
      <c r="B186" s="393"/>
      <c r="C186" s="1051"/>
      <c r="D186" s="1052"/>
      <c r="E186" s="414"/>
      <c r="F186" s="922" t="s">
        <v>201</v>
      </c>
      <c r="G186" s="923"/>
      <c r="H186" s="923"/>
      <c r="I186" s="924"/>
      <c r="J186" s="865">
        <f>BI211</f>
        <v>0</v>
      </c>
      <c r="K186" s="866"/>
      <c r="L186" s="866"/>
      <c r="M186" s="867"/>
      <c r="N186" s="456"/>
      <c r="O186" s="455">
        <v>44354</v>
      </c>
      <c r="P186" s="332"/>
      <c r="Q186" s="333"/>
      <c r="R186" s="334"/>
      <c r="S186" s="335"/>
      <c r="T186" s="408">
        <f t="shared" si="176"/>
        <v>0</v>
      </c>
      <c r="U186" s="409" t="str">
        <f t="shared" si="177"/>
        <v/>
      </c>
      <c r="V186" s="335"/>
      <c r="W186" s="410">
        <f t="shared" si="178"/>
        <v>0</v>
      </c>
      <c r="X186" s="410">
        <f t="shared" si="179"/>
        <v>0</v>
      </c>
      <c r="Y186" s="410">
        <f t="shared" si="180"/>
        <v>0</v>
      </c>
      <c r="Z186" s="410">
        <f t="shared" si="181"/>
        <v>0</v>
      </c>
      <c r="AA186" s="411">
        <f t="shared" si="182"/>
        <v>0</v>
      </c>
      <c r="AB186" s="412">
        <f t="shared" si="183"/>
        <v>0</v>
      </c>
      <c r="AC186" s="336"/>
      <c r="AD186" s="333"/>
      <c r="AE186" s="334"/>
      <c r="AF186" s="335"/>
      <c r="AG186" s="408">
        <f t="shared" si="184"/>
        <v>0</v>
      </c>
      <c r="AH186" s="409" t="str">
        <f t="shared" si="185"/>
        <v/>
      </c>
      <c r="AI186" s="335"/>
      <c r="AJ186" s="410">
        <f t="shared" si="186"/>
        <v>0</v>
      </c>
      <c r="AK186" s="410">
        <f t="shared" si="187"/>
        <v>0</v>
      </c>
      <c r="AL186" s="410">
        <f t="shared" si="188"/>
        <v>0</v>
      </c>
      <c r="AM186" s="410">
        <f t="shared" si="189"/>
        <v>0</v>
      </c>
      <c r="AN186" s="411">
        <f t="shared" si="190"/>
        <v>0</v>
      </c>
      <c r="AO186" s="412">
        <f t="shared" si="191"/>
        <v>0</v>
      </c>
      <c r="AP186" s="337"/>
      <c r="AQ186" s="410">
        <f t="shared" si="192"/>
        <v>0</v>
      </c>
      <c r="AR186" s="411">
        <f t="shared" si="193"/>
        <v>0</v>
      </c>
      <c r="AS186" s="413">
        <f t="shared" si="194"/>
        <v>0</v>
      </c>
      <c r="AT186" s="337"/>
      <c r="AU186" s="410">
        <f t="shared" si="195"/>
        <v>0</v>
      </c>
      <c r="AV186" s="411">
        <f t="shared" si="196"/>
        <v>0</v>
      </c>
      <c r="AW186" s="410">
        <f t="shared" si="197"/>
        <v>0</v>
      </c>
      <c r="AX186" s="411">
        <f t="shared" si="198"/>
        <v>0</v>
      </c>
      <c r="AY186" s="412">
        <f t="shared" si="199"/>
        <v>0</v>
      </c>
      <c r="AZ186" s="988"/>
      <c r="BA186" s="989"/>
      <c r="BB186" s="989"/>
      <c r="BC186" s="989"/>
      <c r="BD186" s="989"/>
      <c r="BE186" s="990"/>
      <c r="BF186" s="991"/>
      <c r="BG186" s="992"/>
      <c r="BH186" s="337"/>
      <c r="BI186" s="338"/>
      <c r="BJ186" s="839"/>
      <c r="BK186" s="318"/>
      <c r="BL186" s="318"/>
      <c r="BM186" s="318"/>
      <c r="BN186" s="318"/>
      <c r="BO186" s="318"/>
      <c r="BP186" s="318"/>
      <c r="BQ186" s="318"/>
      <c r="BR186" s="318"/>
      <c r="BS186" s="318"/>
      <c r="BT186" s="839"/>
      <c r="BU186" s="318"/>
      <c r="BV186" s="318"/>
      <c r="BW186" s="318"/>
      <c r="BX186" s="318"/>
      <c r="BY186" s="318"/>
      <c r="BZ186" s="318"/>
      <c r="CA186" s="318"/>
      <c r="CB186" s="318"/>
      <c r="CC186" s="318"/>
      <c r="CD186" s="839"/>
      <c r="CE186" s="318"/>
      <c r="CF186" s="318"/>
      <c r="CG186" s="318"/>
      <c r="CH186" s="318"/>
      <c r="CI186" s="318"/>
      <c r="CJ186" s="318"/>
      <c r="CK186" s="318"/>
      <c r="CL186" s="318"/>
      <c r="CM186" s="318"/>
      <c r="CN186" s="318"/>
      <c r="CO186" s="318"/>
      <c r="CP186" s="318"/>
      <c r="CQ186" s="318"/>
      <c r="CR186" s="318"/>
      <c r="CS186" s="839"/>
      <c r="CT186" s="318"/>
      <c r="CU186" s="318"/>
      <c r="CV186" s="318"/>
      <c r="CW186" s="318"/>
      <c r="CX186" s="318"/>
      <c r="CY186" s="318"/>
      <c r="CZ186" s="318"/>
      <c r="DA186" s="318"/>
      <c r="DB186" s="318"/>
      <c r="DC186" s="318"/>
      <c r="DD186" s="318"/>
      <c r="DE186" s="318"/>
      <c r="DF186" s="318"/>
      <c r="DG186" s="318"/>
      <c r="DH186" s="839"/>
      <c r="DI186" s="318"/>
      <c r="DJ186" s="318"/>
      <c r="DK186" s="318"/>
      <c r="DL186" s="318"/>
      <c r="DM186" s="318"/>
      <c r="DN186" s="318"/>
      <c r="DO186" s="318"/>
      <c r="DP186" s="318"/>
      <c r="DQ186" s="318"/>
      <c r="DR186" s="318"/>
      <c r="DS186" s="318"/>
      <c r="DT186" s="318"/>
      <c r="DU186" s="318"/>
      <c r="DV186" s="318"/>
      <c r="DW186" s="839"/>
      <c r="DX186" s="318"/>
      <c r="DY186" s="318"/>
      <c r="DZ186" s="318"/>
      <c r="EA186" s="318"/>
      <c r="EB186" s="318"/>
      <c r="EC186" s="318"/>
      <c r="ED186" s="318"/>
      <c r="EE186" s="318"/>
      <c r="EF186" s="318"/>
      <c r="EG186" s="318"/>
      <c r="EH186" s="318"/>
      <c r="EI186" s="318"/>
      <c r="EJ186" s="318"/>
      <c r="EK186" s="318"/>
      <c r="EL186" s="318"/>
      <c r="EM186" s="318">
        <f ca="1">'DARF e Declaração de IR'!$AJ$18</f>
        <v>0</v>
      </c>
      <c r="EN186" s="318"/>
      <c r="EO186" s="318"/>
      <c r="EP186" s="318"/>
      <c r="EQ186" s="318"/>
      <c r="ER186" s="318"/>
      <c r="ES186" s="318"/>
      <c r="ET186" s="318"/>
      <c r="EU186" s="318"/>
      <c r="EV186" s="318"/>
      <c r="EW186" s="318"/>
      <c r="EX186" s="318"/>
      <c r="EY186" s="318"/>
      <c r="EZ186" s="318"/>
    </row>
    <row r="187" spans="2:156" ht="10.5" customHeight="1" x14ac:dyDescent="0.2">
      <c r="B187" s="393"/>
      <c r="C187" s="1051"/>
      <c r="D187" s="1052"/>
      <c r="E187" s="414"/>
      <c r="F187" s="847" t="s">
        <v>106</v>
      </c>
      <c r="G187" s="848"/>
      <c r="H187" s="848"/>
      <c r="I187" s="849"/>
      <c r="J187" s="859">
        <f>AS211</f>
        <v>0</v>
      </c>
      <c r="K187" s="860"/>
      <c r="L187" s="860"/>
      <c r="M187" s="861"/>
      <c r="N187" s="456"/>
      <c r="O187" s="455">
        <v>44355</v>
      </c>
      <c r="P187" s="332"/>
      <c r="Q187" s="333"/>
      <c r="R187" s="334"/>
      <c r="S187" s="335"/>
      <c r="T187" s="408">
        <f t="shared" si="176"/>
        <v>0</v>
      </c>
      <c r="U187" s="409" t="str">
        <f t="shared" si="177"/>
        <v/>
      </c>
      <c r="V187" s="335"/>
      <c r="W187" s="410">
        <f t="shared" si="178"/>
        <v>0</v>
      </c>
      <c r="X187" s="410">
        <f t="shared" si="179"/>
        <v>0</v>
      </c>
      <c r="Y187" s="410">
        <f t="shared" si="180"/>
        <v>0</v>
      </c>
      <c r="Z187" s="410">
        <f t="shared" si="181"/>
        <v>0</v>
      </c>
      <c r="AA187" s="411">
        <f t="shared" si="182"/>
        <v>0</v>
      </c>
      <c r="AB187" s="412">
        <f t="shared" si="183"/>
        <v>0</v>
      </c>
      <c r="AC187" s="336"/>
      <c r="AD187" s="333"/>
      <c r="AE187" s="334"/>
      <c r="AF187" s="335"/>
      <c r="AG187" s="408">
        <f t="shared" si="184"/>
        <v>0</v>
      </c>
      <c r="AH187" s="409" t="str">
        <f t="shared" si="185"/>
        <v/>
      </c>
      <c r="AI187" s="335"/>
      <c r="AJ187" s="410">
        <f t="shared" si="186"/>
        <v>0</v>
      </c>
      <c r="AK187" s="410">
        <f t="shared" si="187"/>
        <v>0</v>
      </c>
      <c r="AL187" s="410">
        <f t="shared" si="188"/>
        <v>0</v>
      </c>
      <c r="AM187" s="410">
        <f t="shared" si="189"/>
        <v>0</v>
      </c>
      <c r="AN187" s="411">
        <f t="shared" si="190"/>
        <v>0</v>
      </c>
      <c r="AO187" s="412">
        <f t="shared" si="191"/>
        <v>0</v>
      </c>
      <c r="AP187" s="337"/>
      <c r="AQ187" s="410">
        <f t="shared" si="192"/>
        <v>0</v>
      </c>
      <c r="AR187" s="411">
        <f t="shared" si="193"/>
        <v>0</v>
      </c>
      <c r="AS187" s="413">
        <f t="shared" si="194"/>
        <v>0</v>
      </c>
      <c r="AT187" s="337"/>
      <c r="AU187" s="410">
        <f t="shared" si="195"/>
        <v>0</v>
      </c>
      <c r="AV187" s="411">
        <f t="shared" si="196"/>
        <v>0</v>
      </c>
      <c r="AW187" s="410">
        <f t="shared" si="197"/>
        <v>0</v>
      </c>
      <c r="AX187" s="411">
        <f t="shared" si="198"/>
        <v>0</v>
      </c>
      <c r="AY187" s="412">
        <f t="shared" si="199"/>
        <v>0</v>
      </c>
      <c r="AZ187" s="988"/>
      <c r="BA187" s="989"/>
      <c r="BB187" s="989"/>
      <c r="BC187" s="989"/>
      <c r="BD187" s="989"/>
      <c r="BE187" s="990"/>
      <c r="BF187" s="991"/>
      <c r="BG187" s="992"/>
      <c r="BH187" s="337"/>
      <c r="BI187" s="338"/>
      <c r="BJ187" s="839"/>
      <c r="BK187" s="318"/>
      <c r="BL187" s="318"/>
      <c r="BM187" s="318"/>
      <c r="BN187" s="318"/>
      <c r="BO187" s="318"/>
      <c r="BP187" s="318"/>
      <c r="BQ187" s="318"/>
      <c r="BR187" s="318"/>
      <c r="BS187" s="318"/>
      <c r="BT187" s="839"/>
      <c r="BU187" s="318"/>
      <c r="BV187" s="318"/>
      <c r="BW187" s="318"/>
      <c r="BX187" s="318"/>
      <c r="BY187" s="318"/>
      <c r="BZ187" s="318"/>
      <c r="CA187" s="318"/>
      <c r="CB187" s="318"/>
      <c r="CC187" s="318"/>
      <c r="CD187" s="839"/>
      <c r="CE187" s="318"/>
      <c r="CF187" s="318"/>
      <c r="CG187" s="318"/>
      <c r="CH187" s="318"/>
      <c r="CI187" s="318"/>
      <c r="CJ187" s="318"/>
      <c r="CK187" s="318"/>
      <c r="CL187" s="318"/>
      <c r="CM187" s="318"/>
      <c r="CN187" s="318"/>
      <c r="CO187" s="318"/>
      <c r="CP187" s="318"/>
      <c r="CQ187" s="318"/>
      <c r="CR187" s="318"/>
      <c r="CS187" s="839"/>
      <c r="CT187" s="318"/>
      <c r="CU187" s="318"/>
      <c r="CV187" s="318"/>
      <c r="CW187" s="318"/>
      <c r="CX187" s="318"/>
      <c r="CY187" s="318"/>
      <c r="CZ187" s="318"/>
      <c r="DA187" s="318"/>
      <c r="DB187" s="318"/>
      <c r="DC187" s="318"/>
      <c r="DD187" s="318"/>
      <c r="DE187" s="318"/>
      <c r="DF187" s="318"/>
      <c r="DG187" s="318"/>
      <c r="DH187" s="839"/>
      <c r="DI187" s="318"/>
      <c r="DJ187" s="318"/>
      <c r="DK187" s="318"/>
      <c r="DL187" s="318"/>
      <c r="DM187" s="318"/>
      <c r="DN187" s="318"/>
      <c r="DO187" s="318"/>
      <c r="DP187" s="318"/>
      <c r="DQ187" s="318"/>
      <c r="DR187" s="318"/>
      <c r="DS187" s="318"/>
      <c r="DT187" s="318"/>
      <c r="DU187" s="318"/>
      <c r="DV187" s="318"/>
      <c r="DW187" s="839"/>
      <c r="DX187" s="318"/>
      <c r="DY187" s="318"/>
      <c r="DZ187" s="318"/>
      <c r="EA187" s="318"/>
      <c r="EB187" s="318"/>
      <c r="EC187" s="318"/>
      <c r="ED187" s="318"/>
      <c r="EE187" s="318"/>
      <c r="EF187" s="318"/>
      <c r="EG187" s="318"/>
      <c r="EH187" s="318"/>
      <c r="EI187" s="318"/>
      <c r="EJ187" s="318"/>
      <c r="EK187" s="318"/>
      <c r="EL187" s="318"/>
      <c r="EM187" s="318">
        <f ca="1">'DARF e Declaração de IR'!$AJ$18</f>
        <v>0</v>
      </c>
      <c r="EN187" s="318"/>
      <c r="EO187" s="318"/>
      <c r="EP187" s="318"/>
      <c r="EQ187" s="318"/>
      <c r="ER187" s="318"/>
      <c r="ES187" s="318"/>
      <c r="ET187" s="318"/>
      <c r="EU187" s="318"/>
      <c r="EV187" s="318"/>
      <c r="EW187" s="318"/>
      <c r="EX187" s="318"/>
      <c r="EY187" s="318"/>
      <c r="EZ187" s="318"/>
    </row>
    <row r="188" spans="2:156" ht="10.5" customHeight="1" x14ac:dyDescent="0.2">
      <c r="B188" s="393"/>
      <c r="C188" s="1051"/>
      <c r="D188" s="1052"/>
      <c r="E188" s="414"/>
      <c r="F188" s="847" t="s">
        <v>98</v>
      </c>
      <c r="G188" s="848"/>
      <c r="H188" s="848"/>
      <c r="I188" s="849"/>
      <c r="J188" s="862">
        <f>AW211</f>
        <v>0</v>
      </c>
      <c r="K188" s="863"/>
      <c r="L188" s="863"/>
      <c r="M188" s="864"/>
      <c r="N188" s="456"/>
      <c r="O188" s="455">
        <v>44356</v>
      </c>
      <c r="P188" s="332"/>
      <c r="Q188" s="333"/>
      <c r="R188" s="334"/>
      <c r="S188" s="335"/>
      <c r="T188" s="408">
        <f t="shared" si="176"/>
        <v>0</v>
      </c>
      <c r="U188" s="409" t="str">
        <f t="shared" si="177"/>
        <v/>
      </c>
      <c r="V188" s="335"/>
      <c r="W188" s="410">
        <f t="shared" si="178"/>
        <v>0</v>
      </c>
      <c r="X188" s="410">
        <f t="shared" si="179"/>
        <v>0</v>
      </c>
      <c r="Y188" s="410">
        <f t="shared" si="180"/>
        <v>0</v>
      </c>
      <c r="Z188" s="410">
        <f t="shared" si="181"/>
        <v>0</v>
      </c>
      <c r="AA188" s="411">
        <f t="shared" si="182"/>
        <v>0</v>
      </c>
      <c r="AB188" s="412">
        <f t="shared" si="183"/>
        <v>0</v>
      </c>
      <c r="AC188" s="336"/>
      <c r="AD188" s="333"/>
      <c r="AE188" s="334"/>
      <c r="AF188" s="335"/>
      <c r="AG188" s="408">
        <f t="shared" si="184"/>
        <v>0</v>
      </c>
      <c r="AH188" s="409" t="str">
        <f t="shared" si="185"/>
        <v/>
      </c>
      <c r="AI188" s="335"/>
      <c r="AJ188" s="410">
        <f t="shared" si="186"/>
        <v>0</v>
      </c>
      <c r="AK188" s="410">
        <f t="shared" si="187"/>
        <v>0</v>
      </c>
      <c r="AL188" s="410">
        <f t="shared" si="188"/>
        <v>0</v>
      </c>
      <c r="AM188" s="410">
        <f t="shared" si="189"/>
        <v>0</v>
      </c>
      <c r="AN188" s="411">
        <f t="shared" si="190"/>
        <v>0</v>
      </c>
      <c r="AO188" s="412">
        <f t="shared" si="191"/>
        <v>0</v>
      </c>
      <c r="AP188" s="337"/>
      <c r="AQ188" s="410">
        <f t="shared" si="192"/>
        <v>0</v>
      </c>
      <c r="AR188" s="411">
        <f t="shared" si="193"/>
        <v>0</v>
      </c>
      <c r="AS188" s="413">
        <f t="shared" si="194"/>
        <v>0</v>
      </c>
      <c r="AT188" s="337"/>
      <c r="AU188" s="410">
        <f t="shared" si="195"/>
        <v>0</v>
      </c>
      <c r="AV188" s="411">
        <f t="shared" si="196"/>
        <v>0</v>
      </c>
      <c r="AW188" s="410">
        <f t="shared" si="197"/>
        <v>0</v>
      </c>
      <c r="AX188" s="411">
        <f t="shared" si="198"/>
        <v>0</v>
      </c>
      <c r="AY188" s="412">
        <f t="shared" si="199"/>
        <v>0</v>
      </c>
      <c r="AZ188" s="988"/>
      <c r="BA188" s="989"/>
      <c r="BB188" s="989"/>
      <c r="BC188" s="989"/>
      <c r="BD188" s="989"/>
      <c r="BE188" s="990"/>
      <c r="BF188" s="991"/>
      <c r="BG188" s="992"/>
      <c r="BH188" s="337"/>
      <c r="BI188" s="338"/>
      <c r="BJ188" s="839"/>
      <c r="BK188" s="318"/>
      <c r="BL188" s="318"/>
      <c r="BM188" s="318"/>
      <c r="BN188" s="318"/>
      <c r="BO188" s="318"/>
      <c r="BP188" s="318"/>
      <c r="BQ188" s="318"/>
      <c r="BR188" s="318"/>
      <c r="BS188" s="318"/>
      <c r="BT188" s="839"/>
      <c r="BU188" s="318"/>
      <c r="BV188" s="318"/>
      <c r="BW188" s="318"/>
      <c r="BX188" s="318"/>
      <c r="BY188" s="318"/>
      <c r="BZ188" s="318"/>
      <c r="CA188" s="318"/>
      <c r="CB188" s="318"/>
      <c r="CC188" s="318"/>
      <c r="CD188" s="839"/>
      <c r="CE188" s="318"/>
      <c r="CF188" s="318"/>
      <c r="CG188" s="318"/>
      <c r="CH188" s="318"/>
      <c r="CI188" s="318"/>
      <c r="CJ188" s="318"/>
      <c r="CK188" s="318"/>
      <c r="CL188" s="318"/>
      <c r="CM188" s="318"/>
      <c r="CN188" s="318"/>
      <c r="CO188" s="318"/>
      <c r="CP188" s="318"/>
      <c r="CQ188" s="318"/>
      <c r="CR188" s="318"/>
      <c r="CS188" s="839"/>
      <c r="CT188" s="318"/>
      <c r="CU188" s="318"/>
      <c r="CV188" s="318"/>
      <c r="CW188" s="318"/>
      <c r="CX188" s="318"/>
      <c r="CY188" s="318"/>
      <c r="CZ188" s="318"/>
      <c r="DA188" s="318"/>
      <c r="DB188" s="318"/>
      <c r="DC188" s="318"/>
      <c r="DD188" s="318"/>
      <c r="DE188" s="318"/>
      <c r="DF188" s="318"/>
      <c r="DG188" s="318"/>
      <c r="DH188" s="839"/>
      <c r="DI188" s="318"/>
      <c r="DJ188" s="318"/>
      <c r="DK188" s="318"/>
      <c r="DL188" s="318"/>
      <c r="DM188" s="318"/>
      <c r="DN188" s="318"/>
      <c r="DO188" s="318"/>
      <c r="DP188" s="318"/>
      <c r="DQ188" s="318"/>
      <c r="DR188" s="318"/>
      <c r="DS188" s="318"/>
      <c r="DT188" s="318"/>
      <c r="DU188" s="318"/>
      <c r="DV188" s="318"/>
      <c r="DW188" s="839"/>
      <c r="DX188" s="318"/>
      <c r="DY188" s="318"/>
      <c r="DZ188" s="318"/>
      <c r="EA188" s="318"/>
      <c r="EB188" s="318"/>
      <c r="EC188" s="318"/>
      <c r="ED188" s="318"/>
      <c r="EE188" s="318"/>
      <c r="EF188" s="318"/>
      <c r="EG188" s="318"/>
      <c r="EH188" s="318"/>
      <c r="EI188" s="318"/>
      <c r="EJ188" s="318"/>
      <c r="EK188" s="318"/>
      <c r="EL188" s="318"/>
      <c r="EM188" s="318">
        <f ca="1">'DARF e Declaração de IR'!$AJ$18</f>
        <v>0</v>
      </c>
      <c r="EN188" s="318"/>
      <c r="EO188" s="318"/>
      <c r="EP188" s="318"/>
      <c r="EQ188" s="318"/>
      <c r="ER188" s="318"/>
      <c r="ES188" s="318"/>
      <c r="ET188" s="318"/>
      <c r="EU188" s="318"/>
      <c r="EV188" s="318"/>
      <c r="EW188" s="318"/>
      <c r="EX188" s="318"/>
      <c r="EY188" s="318"/>
      <c r="EZ188" s="318"/>
    </row>
    <row r="189" spans="2:156" ht="10.5" customHeight="1" x14ac:dyDescent="0.2">
      <c r="B189" s="393"/>
      <c r="C189" s="1051"/>
      <c r="D189" s="1052"/>
      <c r="E189" s="414"/>
      <c r="F189" s="847" t="s">
        <v>107</v>
      </c>
      <c r="G189" s="848"/>
      <c r="H189" s="848"/>
      <c r="I189" s="849"/>
      <c r="J189" s="862">
        <f>IF(J193=0,J188,0)</f>
        <v>0</v>
      </c>
      <c r="K189" s="863"/>
      <c r="L189" s="863"/>
      <c r="M189" s="864"/>
      <c r="N189" s="456"/>
      <c r="O189" s="455">
        <v>44357</v>
      </c>
      <c r="P189" s="332"/>
      <c r="Q189" s="333"/>
      <c r="R189" s="334"/>
      <c r="S189" s="335"/>
      <c r="T189" s="408">
        <f t="shared" si="176"/>
        <v>0</v>
      </c>
      <c r="U189" s="409" t="str">
        <f t="shared" si="177"/>
        <v/>
      </c>
      <c r="V189" s="335"/>
      <c r="W189" s="410">
        <f t="shared" si="178"/>
        <v>0</v>
      </c>
      <c r="X189" s="410">
        <f t="shared" si="179"/>
        <v>0</v>
      </c>
      <c r="Y189" s="410">
        <f t="shared" si="180"/>
        <v>0</v>
      </c>
      <c r="Z189" s="410">
        <f t="shared" si="181"/>
        <v>0</v>
      </c>
      <c r="AA189" s="411">
        <f t="shared" si="182"/>
        <v>0</v>
      </c>
      <c r="AB189" s="412">
        <f t="shared" si="183"/>
        <v>0</v>
      </c>
      <c r="AC189" s="336"/>
      <c r="AD189" s="333"/>
      <c r="AE189" s="334"/>
      <c r="AF189" s="335"/>
      <c r="AG189" s="408">
        <f t="shared" si="184"/>
        <v>0</v>
      </c>
      <c r="AH189" s="409" t="str">
        <f t="shared" si="185"/>
        <v/>
      </c>
      <c r="AI189" s="335"/>
      <c r="AJ189" s="410">
        <f t="shared" si="186"/>
        <v>0</v>
      </c>
      <c r="AK189" s="410">
        <f t="shared" si="187"/>
        <v>0</v>
      </c>
      <c r="AL189" s="410">
        <f t="shared" si="188"/>
        <v>0</v>
      </c>
      <c r="AM189" s="410">
        <f t="shared" si="189"/>
        <v>0</v>
      </c>
      <c r="AN189" s="411">
        <f t="shared" si="190"/>
        <v>0</v>
      </c>
      <c r="AO189" s="412">
        <f t="shared" si="191"/>
        <v>0</v>
      </c>
      <c r="AP189" s="337"/>
      <c r="AQ189" s="410">
        <f t="shared" si="192"/>
        <v>0</v>
      </c>
      <c r="AR189" s="411">
        <f t="shared" si="193"/>
        <v>0</v>
      </c>
      <c r="AS189" s="413">
        <f t="shared" si="194"/>
        <v>0</v>
      </c>
      <c r="AT189" s="337"/>
      <c r="AU189" s="410">
        <f t="shared" si="195"/>
        <v>0</v>
      </c>
      <c r="AV189" s="411">
        <f t="shared" si="196"/>
        <v>0</v>
      </c>
      <c r="AW189" s="410">
        <f t="shared" si="197"/>
        <v>0</v>
      </c>
      <c r="AX189" s="411">
        <f t="shared" si="198"/>
        <v>0</v>
      </c>
      <c r="AY189" s="412">
        <f t="shared" si="199"/>
        <v>0</v>
      </c>
      <c r="AZ189" s="988"/>
      <c r="BA189" s="989"/>
      <c r="BB189" s="989"/>
      <c r="BC189" s="989"/>
      <c r="BD189" s="989"/>
      <c r="BE189" s="990"/>
      <c r="BF189" s="991"/>
      <c r="BG189" s="992"/>
      <c r="BH189" s="337"/>
      <c r="BI189" s="338"/>
      <c r="BJ189" s="839"/>
      <c r="BK189" s="318"/>
      <c r="BL189" s="318"/>
      <c r="BM189" s="318"/>
      <c r="BN189" s="318"/>
      <c r="BO189" s="318"/>
      <c r="BP189" s="318"/>
      <c r="BQ189" s="318"/>
      <c r="BR189" s="318"/>
      <c r="BS189" s="318"/>
      <c r="BT189" s="839"/>
      <c r="BU189" s="318"/>
      <c r="BV189" s="318"/>
      <c r="BW189" s="318"/>
      <c r="BX189" s="318"/>
      <c r="BY189" s="318"/>
      <c r="BZ189" s="318"/>
      <c r="CA189" s="318"/>
      <c r="CB189" s="318"/>
      <c r="CC189" s="318"/>
      <c r="CD189" s="839"/>
      <c r="CE189" s="318"/>
      <c r="CF189" s="318"/>
      <c r="CG189" s="318"/>
      <c r="CH189" s="318"/>
      <c r="CI189" s="318"/>
      <c r="CJ189" s="318"/>
      <c r="CK189" s="318"/>
      <c r="CL189" s="318"/>
      <c r="CM189" s="318"/>
      <c r="CN189" s="318"/>
      <c r="CO189" s="318"/>
      <c r="CP189" s="318"/>
      <c r="CQ189" s="318"/>
      <c r="CR189" s="318"/>
      <c r="CS189" s="839"/>
      <c r="CT189" s="318"/>
      <c r="CU189" s="318"/>
      <c r="CV189" s="318"/>
      <c r="CW189" s="318"/>
      <c r="CX189" s="318"/>
      <c r="CY189" s="318"/>
      <c r="CZ189" s="318"/>
      <c r="DA189" s="318"/>
      <c r="DB189" s="318"/>
      <c r="DC189" s="318"/>
      <c r="DD189" s="318"/>
      <c r="DE189" s="318"/>
      <c r="DF189" s="318"/>
      <c r="DG189" s="318"/>
      <c r="DH189" s="839"/>
      <c r="DI189" s="318"/>
      <c r="DJ189" s="318"/>
      <c r="DK189" s="318"/>
      <c r="DL189" s="318"/>
      <c r="DM189" s="318"/>
      <c r="DN189" s="318"/>
      <c r="DO189" s="318"/>
      <c r="DP189" s="318"/>
      <c r="DQ189" s="318"/>
      <c r="DR189" s="318"/>
      <c r="DS189" s="318"/>
      <c r="DT189" s="318"/>
      <c r="DU189" s="318"/>
      <c r="DV189" s="318"/>
      <c r="DW189" s="839"/>
      <c r="DX189" s="318"/>
      <c r="DY189" s="318"/>
      <c r="DZ189" s="318"/>
      <c r="EA189" s="318"/>
      <c r="EB189" s="318"/>
      <c r="EC189" s="318"/>
      <c r="ED189" s="318"/>
      <c r="EE189" s="318"/>
      <c r="EF189" s="318"/>
      <c r="EG189" s="318"/>
      <c r="EH189" s="318"/>
      <c r="EI189" s="318"/>
      <c r="EJ189" s="318"/>
      <c r="EK189" s="318"/>
      <c r="EL189" s="318"/>
      <c r="EM189" s="318">
        <f ca="1">'DARF e Declaração de IR'!$AJ$18</f>
        <v>0</v>
      </c>
      <c r="EN189" s="318"/>
      <c r="EO189" s="318"/>
      <c r="EP189" s="318"/>
      <c r="EQ189" s="318"/>
      <c r="ER189" s="318"/>
      <c r="ES189" s="318"/>
      <c r="ET189" s="318"/>
      <c r="EU189" s="318"/>
      <c r="EV189" s="318"/>
      <c r="EW189" s="318"/>
      <c r="EX189" s="318"/>
      <c r="EY189" s="318"/>
      <c r="EZ189" s="318"/>
    </row>
    <row r="190" spans="2:156" ht="10.5" customHeight="1" x14ac:dyDescent="0.2">
      <c r="B190" s="393"/>
      <c r="C190" s="1051"/>
      <c r="D190" s="1052"/>
      <c r="E190" s="414"/>
      <c r="F190" s="847" t="s">
        <v>210</v>
      </c>
      <c r="G190" s="848"/>
      <c r="H190" s="848"/>
      <c r="I190" s="849"/>
      <c r="J190" s="862">
        <f>'DARF e Declaração de IR'!K18</f>
        <v>0</v>
      </c>
      <c r="K190" s="863"/>
      <c r="L190" s="863"/>
      <c r="M190" s="864"/>
      <c r="N190" s="456"/>
      <c r="O190" s="455">
        <v>44358</v>
      </c>
      <c r="P190" s="332"/>
      <c r="Q190" s="333"/>
      <c r="R190" s="334"/>
      <c r="S190" s="335"/>
      <c r="T190" s="408">
        <f t="shared" si="176"/>
        <v>0</v>
      </c>
      <c r="U190" s="409" t="str">
        <f t="shared" si="177"/>
        <v/>
      </c>
      <c r="V190" s="335"/>
      <c r="W190" s="410">
        <f t="shared" si="178"/>
        <v>0</v>
      </c>
      <c r="X190" s="410">
        <f t="shared" si="179"/>
        <v>0</v>
      </c>
      <c r="Y190" s="410">
        <f t="shared" si="180"/>
        <v>0</v>
      </c>
      <c r="Z190" s="410">
        <f t="shared" si="181"/>
        <v>0</v>
      </c>
      <c r="AA190" s="411">
        <f t="shared" si="182"/>
        <v>0</v>
      </c>
      <c r="AB190" s="412">
        <f t="shared" si="183"/>
        <v>0</v>
      </c>
      <c r="AC190" s="336"/>
      <c r="AD190" s="333"/>
      <c r="AE190" s="334"/>
      <c r="AF190" s="335"/>
      <c r="AG190" s="408">
        <f t="shared" si="184"/>
        <v>0</v>
      </c>
      <c r="AH190" s="409" t="str">
        <f t="shared" si="185"/>
        <v/>
      </c>
      <c r="AI190" s="335"/>
      <c r="AJ190" s="410">
        <f t="shared" si="186"/>
        <v>0</v>
      </c>
      <c r="AK190" s="410">
        <f t="shared" si="187"/>
        <v>0</v>
      </c>
      <c r="AL190" s="410">
        <f t="shared" si="188"/>
        <v>0</v>
      </c>
      <c r="AM190" s="410">
        <f t="shared" si="189"/>
        <v>0</v>
      </c>
      <c r="AN190" s="411">
        <f t="shared" si="190"/>
        <v>0</v>
      </c>
      <c r="AO190" s="412">
        <f t="shared" si="191"/>
        <v>0</v>
      </c>
      <c r="AP190" s="337"/>
      <c r="AQ190" s="410">
        <f t="shared" si="192"/>
        <v>0</v>
      </c>
      <c r="AR190" s="411">
        <f t="shared" si="193"/>
        <v>0</v>
      </c>
      <c r="AS190" s="413">
        <f t="shared" si="194"/>
        <v>0</v>
      </c>
      <c r="AT190" s="337"/>
      <c r="AU190" s="410">
        <f t="shared" si="195"/>
        <v>0</v>
      </c>
      <c r="AV190" s="411">
        <f t="shared" si="196"/>
        <v>0</v>
      </c>
      <c r="AW190" s="410">
        <f t="shared" si="197"/>
        <v>0</v>
      </c>
      <c r="AX190" s="411">
        <f t="shared" si="198"/>
        <v>0</v>
      </c>
      <c r="AY190" s="412">
        <f t="shared" si="199"/>
        <v>0</v>
      </c>
      <c r="AZ190" s="988"/>
      <c r="BA190" s="989"/>
      <c r="BB190" s="989"/>
      <c r="BC190" s="989"/>
      <c r="BD190" s="989"/>
      <c r="BE190" s="990"/>
      <c r="BF190" s="991"/>
      <c r="BG190" s="992"/>
      <c r="BH190" s="337"/>
      <c r="BI190" s="338"/>
      <c r="BJ190" s="839"/>
      <c r="BK190" s="318"/>
      <c r="BL190" s="318"/>
      <c r="BM190" s="318"/>
      <c r="BN190" s="318"/>
      <c r="BO190" s="318"/>
      <c r="BP190" s="318"/>
      <c r="BQ190" s="318"/>
      <c r="BR190" s="318"/>
      <c r="BS190" s="318"/>
      <c r="BT190" s="839"/>
      <c r="BU190" s="318"/>
      <c r="BV190" s="318"/>
      <c r="BW190" s="318"/>
      <c r="BX190" s="318"/>
      <c r="BY190" s="318"/>
      <c r="BZ190" s="318"/>
      <c r="CA190" s="318"/>
      <c r="CB190" s="318"/>
      <c r="CC190" s="318"/>
      <c r="CD190" s="839"/>
      <c r="CE190" s="318"/>
      <c r="CF190" s="318"/>
      <c r="CG190" s="318"/>
      <c r="CH190" s="318"/>
      <c r="CI190" s="318"/>
      <c r="CJ190" s="318"/>
      <c r="CK190" s="318"/>
      <c r="CL190" s="318"/>
      <c r="CM190" s="318"/>
      <c r="CN190" s="318"/>
      <c r="CO190" s="318"/>
      <c r="CP190" s="318"/>
      <c r="CQ190" s="318"/>
      <c r="CR190" s="318"/>
      <c r="CS190" s="839"/>
      <c r="CT190" s="318"/>
      <c r="CU190" s="318"/>
      <c r="CV190" s="318"/>
      <c r="CW190" s="318"/>
      <c r="CX190" s="318"/>
      <c r="CY190" s="318"/>
      <c r="CZ190" s="318"/>
      <c r="DA190" s="318"/>
      <c r="DB190" s="318"/>
      <c r="DC190" s="318"/>
      <c r="DD190" s="318"/>
      <c r="DE190" s="318"/>
      <c r="DF190" s="318"/>
      <c r="DG190" s="318"/>
      <c r="DH190" s="839"/>
      <c r="DI190" s="318"/>
      <c r="DJ190" s="318"/>
      <c r="DK190" s="318"/>
      <c r="DL190" s="318"/>
      <c r="DM190" s="318"/>
      <c r="DN190" s="318"/>
      <c r="DO190" s="318"/>
      <c r="DP190" s="318"/>
      <c r="DQ190" s="318"/>
      <c r="DR190" s="318"/>
      <c r="DS190" s="318"/>
      <c r="DT190" s="318"/>
      <c r="DU190" s="318"/>
      <c r="DV190" s="318"/>
      <c r="DW190" s="839"/>
      <c r="DX190" s="318"/>
      <c r="DY190" s="318"/>
      <c r="DZ190" s="318"/>
      <c r="EA190" s="318"/>
      <c r="EB190" s="318"/>
      <c r="EC190" s="318"/>
      <c r="ED190" s="318"/>
      <c r="EE190" s="318"/>
      <c r="EF190" s="318"/>
      <c r="EG190" s="318"/>
      <c r="EH190" s="318"/>
      <c r="EI190" s="318"/>
      <c r="EJ190" s="318"/>
      <c r="EK190" s="318"/>
      <c r="EL190" s="318"/>
      <c r="EM190" s="318">
        <f ca="1">'DARF e Declaração de IR'!$AJ$18</f>
        <v>0</v>
      </c>
      <c r="EN190" s="318"/>
      <c r="EO190" s="318"/>
      <c r="EP190" s="318"/>
      <c r="EQ190" s="318"/>
      <c r="ER190" s="318"/>
      <c r="ES190" s="318"/>
      <c r="ET190" s="318"/>
      <c r="EU190" s="318"/>
      <c r="EV190" s="318"/>
      <c r="EW190" s="318"/>
      <c r="EX190" s="318"/>
      <c r="EY190" s="318"/>
      <c r="EZ190" s="318"/>
    </row>
    <row r="191" spans="2:156" ht="10.5" customHeight="1" x14ac:dyDescent="0.2">
      <c r="B191" s="393"/>
      <c r="C191" s="1051"/>
      <c r="D191" s="1052"/>
      <c r="E191" s="414"/>
      <c r="F191" s="847" t="s">
        <v>109</v>
      </c>
      <c r="G191" s="848"/>
      <c r="H191" s="848"/>
      <c r="I191" s="849"/>
      <c r="J191" s="862">
        <f>AS211*$J$37+AW211</f>
        <v>0</v>
      </c>
      <c r="K191" s="863"/>
      <c r="L191" s="863"/>
      <c r="M191" s="864"/>
      <c r="N191" s="456"/>
      <c r="O191" s="455">
        <v>44359</v>
      </c>
      <c r="P191" s="332"/>
      <c r="Q191" s="333"/>
      <c r="R191" s="334"/>
      <c r="S191" s="335"/>
      <c r="T191" s="408">
        <f t="shared" si="176"/>
        <v>0</v>
      </c>
      <c r="U191" s="409" t="str">
        <f t="shared" si="177"/>
        <v/>
      </c>
      <c r="V191" s="335"/>
      <c r="W191" s="410">
        <f t="shared" si="178"/>
        <v>0</v>
      </c>
      <c r="X191" s="410">
        <f t="shared" si="179"/>
        <v>0</v>
      </c>
      <c r="Y191" s="410">
        <f t="shared" si="180"/>
        <v>0</v>
      </c>
      <c r="Z191" s="410">
        <f t="shared" si="181"/>
        <v>0</v>
      </c>
      <c r="AA191" s="411">
        <f t="shared" si="182"/>
        <v>0</v>
      </c>
      <c r="AB191" s="412">
        <f t="shared" si="183"/>
        <v>0</v>
      </c>
      <c r="AC191" s="336"/>
      <c r="AD191" s="333"/>
      <c r="AE191" s="334"/>
      <c r="AF191" s="335"/>
      <c r="AG191" s="408">
        <f t="shared" si="184"/>
        <v>0</v>
      </c>
      <c r="AH191" s="409" t="str">
        <f t="shared" si="185"/>
        <v/>
      </c>
      <c r="AI191" s="335"/>
      <c r="AJ191" s="410">
        <f t="shared" si="186"/>
        <v>0</v>
      </c>
      <c r="AK191" s="410">
        <f t="shared" si="187"/>
        <v>0</v>
      </c>
      <c r="AL191" s="410">
        <f t="shared" si="188"/>
        <v>0</v>
      </c>
      <c r="AM191" s="410">
        <f t="shared" si="189"/>
        <v>0</v>
      </c>
      <c r="AN191" s="411">
        <f t="shared" si="190"/>
        <v>0</v>
      </c>
      <c r="AO191" s="412">
        <f t="shared" si="191"/>
        <v>0</v>
      </c>
      <c r="AP191" s="337"/>
      <c r="AQ191" s="410">
        <f t="shared" si="192"/>
        <v>0</v>
      </c>
      <c r="AR191" s="411">
        <f t="shared" si="193"/>
        <v>0</v>
      </c>
      <c r="AS191" s="413">
        <f t="shared" si="194"/>
        <v>0</v>
      </c>
      <c r="AT191" s="337"/>
      <c r="AU191" s="410">
        <f t="shared" si="195"/>
        <v>0</v>
      </c>
      <c r="AV191" s="411">
        <f t="shared" si="196"/>
        <v>0</v>
      </c>
      <c r="AW191" s="410">
        <f t="shared" si="197"/>
        <v>0</v>
      </c>
      <c r="AX191" s="411">
        <f t="shared" si="198"/>
        <v>0</v>
      </c>
      <c r="AY191" s="412">
        <f t="shared" si="199"/>
        <v>0</v>
      </c>
      <c r="AZ191" s="988"/>
      <c r="BA191" s="989"/>
      <c r="BB191" s="989"/>
      <c r="BC191" s="989"/>
      <c r="BD191" s="989"/>
      <c r="BE191" s="990"/>
      <c r="BF191" s="991"/>
      <c r="BG191" s="992"/>
      <c r="BH191" s="337"/>
      <c r="BI191" s="338"/>
      <c r="BJ191" s="839"/>
      <c r="BK191" s="318"/>
      <c r="BL191" s="318"/>
      <c r="BM191" s="318"/>
      <c r="BN191" s="318"/>
      <c r="BO191" s="318"/>
      <c r="BP191" s="318"/>
      <c r="BQ191" s="318"/>
      <c r="BR191" s="318"/>
      <c r="BS191" s="318"/>
      <c r="BT191" s="839"/>
      <c r="BU191" s="318"/>
      <c r="BV191" s="318"/>
      <c r="BW191" s="318"/>
      <c r="BX191" s="318"/>
      <c r="BY191" s="318"/>
      <c r="BZ191" s="318"/>
      <c r="CA191" s="318"/>
      <c r="CB191" s="318"/>
      <c r="CC191" s="318"/>
      <c r="CD191" s="839"/>
      <c r="CE191" s="318"/>
      <c r="CF191" s="318"/>
      <c r="CG191" s="318"/>
      <c r="CH191" s="318"/>
      <c r="CI191" s="318"/>
      <c r="CJ191" s="318"/>
      <c r="CK191" s="318"/>
      <c r="CL191" s="318"/>
      <c r="CM191" s="318"/>
      <c r="CN191" s="318"/>
      <c r="CO191" s="318"/>
      <c r="CP191" s="318"/>
      <c r="CQ191" s="318"/>
      <c r="CR191" s="318"/>
      <c r="CS191" s="839"/>
      <c r="CT191" s="318"/>
      <c r="CU191" s="318"/>
      <c r="CV191" s="318"/>
      <c r="CW191" s="318"/>
      <c r="CX191" s="318"/>
      <c r="CY191" s="318"/>
      <c r="CZ191" s="318"/>
      <c r="DA191" s="318"/>
      <c r="DB191" s="318"/>
      <c r="DC191" s="318"/>
      <c r="DD191" s="318"/>
      <c r="DE191" s="318"/>
      <c r="DF191" s="318"/>
      <c r="DG191" s="318"/>
      <c r="DH191" s="839"/>
      <c r="DI191" s="318"/>
      <c r="DJ191" s="318"/>
      <c r="DK191" s="318"/>
      <c r="DL191" s="318"/>
      <c r="DM191" s="318"/>
      <c r="DN191" s="318"/>
      <c r="DO191" s="318"/>
      <c r="DP191" s="318"/>
      <c r="DQ191" s="318"/>
      <c r="DR191" s="318"/>
      <c r="DS191" s="318"/>
      <c r="DT191" s="318"/>
      <c r="DU191" s="318"/>
      <c r="DV191" s="318"/>
      <c r="DW191" s="839"/>
      <c r="DX191" s="318"/>
      <c r="DY191" s="318"/>
      <c r="DZ191" s="318"/>
      <c r="EA191" s="318"/>
      <c r="EB191" s="318"/>
      <c r="EC191" s="318"/>
      <c r="ED191" s="318"/>
      <c r="EE191" s="318"/>
      <c r="EF191" s="318"/>
      <c r="EG191" s="318"/>
      <c r="EH191" s="318"/>
      <c r="EI191" s="318"/>
      <c r="EJ191" s="318"/>
      <c r="EK191" s="318"/>
      <c r="EL191" s="318"/>
      <c r="EM191" s="318">
        <f ca="1">'DARF e Declaração de IR'!$AJ$18</f>
        <v>0</v>
      </c>
      <c r="EN191" s="318"/>
      <c r="EO191" s="318"/>
      <c r="EP191" s="318"/>
      <c r="EQ191" s="318"/>
      <c r="ER191" s="318"/>
      <c r="ES191" s="318"/>
      <c r="ET191" s="318"/>
      <c r="EU191" s="318"/>
      <c r="EV191" s="318"/>
      <c r="EW191" s="318"/>
      <c r="EX191" s="318"/>
      <c r="EY191" s="318"/>
      <c r="EZ191" s="318"/>
    </row>
    <row r="192" spans="2:156" ht="10.5" customHeight="1" x14ac:dyDescent="0.2">
      <c r="B192" s="393"/>
      <c r="C192" s="1051"/>
      <c r="D192" s="1052"/>
      <c r="E192" s="414"/>
      <c r="F192" s="847" t="s">
        <v>110</v>
      </c>
      <c r="G192" s="848"/>
      <c r="H192" s="848"/>
      <c r="I192" s="849"/>
      <c r="J192" s="862">
        <f>'DARF e Declaração de IR'!$Q$18</f>
        <v>0</v>
      </c>
      <c r="K192" s="863"/>
      <c r="L192" s="863"/>
      <c r="M192" s="864"/>
      <c r="N192" s="456"/>
      <c r="O192" s="455">
        <v>44360</v>
      </c>
      <c r="P192" s="332"/>
      <c r="Q192" s="333"/>
      <c r="R192" s="334"/>
      <c r="S192" s="335"/>
      <c r="T192" s="408">
        <f t="shared" si="176"/>
        <v>0</v>
      </c>
      <c r="U192" s="409" t="str">
        <f t="shared" si="177"/>
        <v/>
      </c>
      <c r="V192" s="335"/>
      <c r="W192" s="410">
        <f t="shared" si="178"/>
        <v>0</v>
      </c>
      <c r="X192" s="410">
        <f t="shared" si="179"/>
        <v>0</v>
      </c>
      <c r="Y192" s="410">
        <f t="shared" si="180"/>
        <v>0</v>
      </c>
      <c r="Z192" s="410">
        <f t="shared" si="181"/>
        <v>0</v>
      </c>
      <c r="AA192" s="411">
        <f t="shared" si="182"/>
        <v>0</v>
      </c>
      <c r="AB192" s="412">
        <f t="shared" si="183"/>
        <v>0</v>
      </c>
      <c r="AC192" s="336"/>
      <c r="AD192" s="333"/>
      <c r="AE192" s="334"/>
      <c r="AF192" s="335"/>
      <c r="AG192" s="408">
        <f t="shared" si="184"/>
        <v>0</v>
      </c>
      <c r="AH192" s="409" t="str">
        <f t="shared" si="185"/>
        <v/>
      </c>
      <c r="AI192" s="335"/>
      <c r="AJ192" s="410">
        <f t="shared" si="186"/>
        <v>0</v>
      </c>
      <c r="AK192" s="410">
        <f t="shared" si="187"/>
        <v>0</v>
      </c>
      <c r="AL192" s="410">
        <f t="shared" si="188"/>
        <v>0</v>
      </c>
      <c r="AM192" s="410">
        <f t="shared" si="189"/>
        <v>0</v>
      </c>
      <c r="AN192" s="411">
        <f t="shared" si="190"/>
        <v>0</v>
      </c>
      <c r="AO192" s="412">
        <f t="shared" si="191"/>
        <v>0</v>
      </c>
      <c r="AP192" s="337"/>
      <c r="AQ192" s="410">
        <f t="shared" si="192"/>
        <v>0</v>
      </c>
      <c r="AR192" s="411">
        <f t="shared" si="193"/>
        <v>0</v>
      </c>
      <c r="AS192" s="413">
        <f t="shared" si="194"/>
        <v>0</v>
      </c>
      <c r="AT192" s="337"/>
      <c r="AU192" s="410">
        <f t="shared" si="195"/>
        <v>0</v>
      </c>
      <c r="AV192" s="411">
        <f t="shared" si="196"/>
        <v>0</v>
      </c>
      <c r="AW192" s="410">
        <f t="shared" si="197"/>
        <v>0</v>
      </c>
      <c r="AX192" s="411">
        <f t="shared" si="198"/>
        <v>0</v>
      </c>
      <c r="AY192" s="412">
        <f t="shared" si="199"/>
        <v>0</v>
      </c>
      <c r="AZ192" s="988"/>
      <c r="BA192" s="989"/>
      <c r="BB192" s="989"/>
      <c r="BC192" s="989"/>
      <c r="BD192" s="989"/>
      <c r="BE192" s="990"/>
      <c r="BF192" s="991"/>
      <c r="BG192" s="992"/>
      <c r="BH192" s="337"/>
      <c r="BI192" s="338"/>
      <c r="BJ192" s="839"/>
      <c r="BK192" s="318"/>
      <c r="BL192" s="318"/>
      <c r="BM192" s="318"/>
      <c r="BN192" s="318"/>
      <c r="BO192" s="318"/>
      <c r="BP192" s="318"/>
      <c r="BQ192" s="318"/>
      <c r="BR192" s="318"/>
      <c r="BS192" s="318"/>
      <c r="BT192" s="839"/>
      <c r="BU192" s="318"/>
      <c r="BV192" s="318"/>
      <c r="BW192" s="318"/>
      <c r="BX192" s="318"/>
      <c r="BY192" s="318"/>
      <c r="BZ192" s="318"/>
      <c r="CA192" s="318"/>
      <c r="CB192" s="318"/>
      <c r="CC192" s="318"/>
      <c r="CD192" s="839"/>
      <c r="CE192" s="318"/>
      <c r="CF192" s="318"/>
      <c r="CG192" s="318"/>
      <c r="CH192" s="318"/>
      <c r="CI192" s="318"/>
      <c r="CJ192" s="318"/>
      <c r="CK192" s="318"/>
      <c r="CL192" s="318"/>
      <c r="CM192" s="318"/>
      <c r="CN192" s="318"/>
      <c r="CO192" s="318"/>
      <c r="CP192" s="318"/>
      <c r="CQ192" s="318"/>
      <c r="CR192" s="318"/>
      <c r="CS192" s="839"/>
      <c r="CT192" s="318"/>
      <c r="CU192" s="318"/>
      <c r="CV192" s="318"/>
      <c r="CW192" s="318"/>
      <c r="CX192" s="318"/>
      <c r="CY192" s="318"/>
      <c r="CZ192" s="318"/>
      <c r="DA192" s="318"/>
      <c r="DB192" s="318"/>
      <c r="DC192" s="318"/>
      <c r="DD192" s="318"/>
      <c r="DE192" s="318"/>
      <c r="DF192" s="318"/>
      <c r="DG192" s="318"/>
      <c r="DH192" s="839"/>
      <c r="DI192" s="318"/>
      <c r="DJ192" s="318"/>
      <c r="DK192" s="318"/>
      <c r="DL192" s="318"/>
      <c r="DM192" s="318"/>
      <c r="DN192" s="318"/>
      <c r="DO192" s="318"/>
      <c r="DP192" s="318"/>
      <c r="DQ192" s="318"/>
      <c r="DR192" s="318"/>
      <c r="DS192" s="318"/>
      <c r="DT192" s="318"/>
      <c r="DU192" s="318"/>
      <c r="DV192" s="318"/>
      <c r="DW192" s="839"/>
      <c r="DX192" s="318"/>
      <c r="DY192" s="318"/>
      <c r="DZ192" s="318"/>
      <c r="EA192" s="318"/>
      <c r="EB192" s="318"/>
      <c r="EC192" s="318"/>
      <c r="ED192" s="318"/>
      <c r="EE192" s="318"/>
      <c r="EF192" s="318"/>
      <c r="EG192" s="318"/>
      <c r="EH192" s="318"/>
      <c r="EI192" s="318"/>
      <c r="EJ192" s="318"/>
      <c r="EK192" s="318"/>
      <c r="EL192" s="318"/>
      <c r="EM192" s="318">
        <f ca="1">'DARF e Declaração de IR'!$AJ$18</f>
        <v>0</v>
      </c>
      <c r="EN192" s="318"/>
      <c r="EO192" s="318"/>
      <c r="EP192" s="318"/>
      <c r="EQ192" s="318"/>
      <c r="ER192" s="318"/>
      <c r="ES192" s="318"/>
      <c r="ET192" s="318"/>
      <c r="EU192" s="318"/>
      <c r="EV192" s="318"/>
      <c r="EW192" s="318"/>
      <c r="EX192" s="318"/>
      <c r="EY192" s="318"/>
      <c r="EZ192" s="318"/>
    </row>
    <row r="193" spans="2:156" ht="10.5" customHeight="1" thickBot="1" x14ac:dyDescent="0.25">
      <c r="B193" s="393"/>
      <c r="C193" s="1051"/>
      <c r="D193" s="1052"/>
      <c r="E193" s="414"/>
      <c r="F193" s="850" t="s">
        <v>111</v>
      </c>
      <c r="G193" s="851"/>
      <c r="H193" s="851"/>
      <c r="I193" s="852"/>
      <c r="J193" s="868">
        <f>'DARF e Declaração de IR'!$P$18</f>
        <v>0</v>
      </c>
      <c r="K193" s="869"/>
      <c r="L193" s="869"/>
      <c r="M193" s="870"/>
      <c r="N193" s="456"/>
      <c r="O193" s="455">
        <v>44361</v>
      </c>
      <c r="P193" s="332"/>
      <c r="Q193" s="333"/>
      <c r="R193" s="334"/>
      <c r="S193" s="335"/>
      <c r="T193" s="408">
        <f t="shared" si="176"/>
        <v>0</v>
      </c>
      <c r="U193" s="409" t="str">
        <f t="shared" si="177"/>
        <v/>
      </c>
      <c r="V193" s="335"/>
      <c r="W193" s="410">
        <f t="shared" si="178"/>
        <v>0</v>
      </c>
      <c r="X193" s="410">
        <f t="shared" si="179"/>
        <v>0</v>
      </c>
      <c r="Y193" s="410">
        <f t="shared" si="180"/>
        <v>0</v>
      </c>
      <c r="Z193" s="410">
        <f t="shared" si="181"/>
        <v>0</v>
      </c>
      <c r="AA193" s="411">
        <f t="shared" si="182"/>
        <v>0</v>
      </c>
      <c r="AB193" s="412">
        <f t="shared" si="183"/>
        <v>0</v>
      </c>
      <c r="AC193" s="336"/>
      <c r="AD193" s="333"/>
      <c r="AE193" s="334"/>
      <c r="AF193" s="335"/>
      <c r="AG193" s="408">
        <f t="shared" si="184"/>
        <v>0</v>
      </c>
      <c r="AH193" s="409" t="str">
        <f t="shared" si="185"/>
        <v/>
      </c>
      <c r="AI193" s="335"/>
      <c r="AJ193" s="410">
        <f t="shared" si="186"/>
        <v>0</v>
      </c>
      <c r="AK193" s="410">
        <f t="shared" si="187"/>
        <v>0</v>
      </c>
      <c r="AL193" s="410">
        <f t="shared" si="188"/>
        <v>0</v>
      </c>
      <c r="AM193" s="410">
        <f t="shared" si="189"/>
        <v>0</v>
      </c>
      <c r="AN193" s="411">
        <f t="shared" si="190"/>
        <v>0</v>
      </c>
      <c r="AO193" s="412">
        <f t="shared" si="191"/>
        <v>0</v>
      </c>
      <c r="AP193" s="337"/>
      <c r="AQ193" s="410">
        <f t="shared" si="192"/>
        <v>0</v>
      </c>
      <c r="AR193" s="411">
        <f t="shared" si="193"/>
        <v>0</v>
      </c>
      <c r="AS193" s="413">
        <f t="shared" si="194"/>
        <v>0</v>
      </c>
      <c r="AT193" s="337"/>
      <c r="AU193" s="410">
        <f t="shared" si="195"/>
        <v>0</v>
      </c>
      <c r="AV193" s="411">
        <f t="shared" si="196"/>
        <v>0</v>
      </c>
      <c r="AW193" s="410">
        <f t="shared" si="197"/>
        <v>0</v>
      </c>
      <c r="AX193" s="411">
        <f t="shared" si="198"/>
        <v>0</v>
      </c>
      <c r="AY193" s="412">
        <f t="shared" si="199"/>
        <v>0</v>
      </c>
      <c r="AZ193" s="988"/>
      <c r="BA193" s="989"/>
      <c r="BB193" s="989"/>
      <c r="BC193" s="989"/>
      <c r="BD193" s="989"/>
      <c r="BE193" s="990"/>
      <c r="BF193" s="991"/>
      <c r="BG193" s="992"/>
      <c r="BH193" s="337"/>
      <c r="BI193" s="338"/>
      <c r="BJ193" s="839"/>
      <c r="BK193" s="318"/>
      <c r="BL193" s="318"/>
      <c r="BM193" s="318"/>
      <c r="BN193" s="318"/>
      <c r="BO193" s="318"/>
      <c r="BP193" s="318"/>
      <c r="BQ193" s="318"/>
      <c r="BR193" s="318"/>
      <c r="BS193" s="318"/>
      <c r="BT193" s="839"/>
      <c r="BU193" s="318"/>
      <c r="BV193" s="318"/>
      <c r="BW193" s="318"/>
      <c r="BX193" s="318"/>
      <c r="BY193" s="318"/>
      <c r="BZ193" s="318"/>
      <c r="CA193" s="318"/>
      <c r="CB193" s="318"/>
      <c r="CC193" s="318"/>
      <c r="CD193" s="839"/>
      <c r="CE193" s="318"/>
      <c r="CF193" s="318"/>
      <c r="CG193" s="318"/>
      <c r="CH193" s="318"/>
      <c r="CI193" s="318"/>
      <c r="CJ193" s="318"/>
      <c r="CK193" s="318"/>
      <c r="CL193" s="318"/>
      <c r="CM193" s="318"/>
      <c r="CN193" s="318"/>
      <c r="CO193" s="318"/>
      <c r="CP193" s="318"/>
      <c r="CQ193" s="318"/>
      <c r="CR193" s="318"/>
      <c r="CS193" s="839"/>
      <c r="CT193" s="318"/>
      <c r="CU193" s="318"/>
      <c r="CV193" s="318"/>
      <c r="CW193" s="318"/>
      <c r="CX193" s="318"/>
      <c r="CY193" s="318"/>
      <c r="CZ193" s="318"/>
      <c r="DA193" s="318"/>
      <c r="DB193" s="318"/>
      <c r="DC193" s="318"/>
      <c r="DD193" s="318"/>
      <c r="DE193" s="318"/>
      <c r="DF193" s="318"/>
      <c r="DG193" s="318"/>
      <c r="DH193" s="839"/>
      <c r="DI193" s="318"/>
      <c r="DJ193" s="318"/>
      <c r="DK193" s="318"/>
      <c r="DL193" s="318"/>
      <c r="DM193" s="318"/>
      <c r="DN193" s="318"/>
      <c r="DO193" s="318"/>
      <c r="DP193" s="318"/>
      <c r="DQ193" s="318"/>
      <c r="DR193" s="318"/>
      <c r="DS193" s="318"/>
      <c r="DT193" s="318"/>
      <c r="DU193" s="318"/>
      <c r="DV193" s="318"/>
      <c r="DW193" s="839"/>
      <c r="DX193" s="318"/>
      <c r="DY193" s="318"/>
      <c r="DZ193" s="318"/>
      <c r="EA193" s="318"/>
      <c r="EB193" s="318"/>
      <c r="EC193" s="318"/>
      <c r="ED193" s="318"/>
      <c r="EE193" s="318"/>
      <c r="EF193" s="318"/>
      <c r="EG193" s="318"/>
      <c r="EH193" s="318"/>
      <c r="EI193" s="318"/>
      <c r="EJ193" s="318"/>
      <c r="EK193" s="318"/>
      <c r="EL193" s="318"/>
      <c r="EM193" s="318">
        <f ca="1">'DARF e Declaração de IR'!$AJ$18</f>
        <v>0</v>
      </c>
      <c r="EN193" s="318"/>
      <c r="EO193" s="318"/>
      <c r="EP193" s="318"/>
      <c r="EQ193" s="318"/>
      <c r="ER193" s="318"/>
      <c r="ES193" s="318"/>
      <c r="ET193" s="318"/>
      <c r="EU193" s="318"/>
      <c r="EV193" s="318"/>
      <c r="EW193" s="318"/>
      <c r="EX193" s="318"/>
      <c r="EY193" s="318"/>
      <c r="EZ193" s="318"/>
    </row>
    <row r="194" spans="2:156" ht="10.5" customHeight="1" thickBot="1" x14ac:dyDescent="0.25">
      <c r="B194" s="393"/>
      <c r="C194" s="1051"/>
      <c r="D194" s="1052"/>
      <c r="E194" s="414"/>
      <c r="F194" s="496"/>
      <c r="G194" s="497"/>
      <c r="H194" s="497"/>
      <c r="I194" s="498"/>
      <c r="J194" s="875"/>
      <c r="K194" s="875"/>
      <c r="L194" s="875"/>
      <c r="M194" s="875"/>
      <c r="N194" s="456"/>
      <c r="O194" s="455">
        <v>44362</v>
      </c>
      <c r="P194" s="332"/>
      <c r="Q194" s="333"/>
      <c r="R194" s="334"/>
      <c r="S194" s="335"/>
      <c r="T194" s="408">
        <f t="shared" si="176"/>
        <v>0</v>
      </c>
      <c r="U194" s="409" t="str">
        <f t="shared" si="177"/>
        <v/>
      </c>
      <c r="V194" s="335"/>
      <c r="W194" s="410">
        <f t="shared" si="178"/>
        <v>0</v>
      </c>
      <c r="X194" s="410">
        <f t="shared" si="179"/>
        <v>0</v>
      </c>
      <c r="Y194" s="410">
        <f t="shared" si="180"/>
        <v>0</v>
      </c>
      <c r="Z194" s="410">
        <f t="shared" si="181"/>
        <v>0</v>
      </c>
      <c r="AA194" s="411">
        <f t="shared" si="182"/>
        <v>0</v>
      </c>
      <c r="AB194" s="412">
        <f t="shared" si="183"/>
        <v>0</v>
      </c>
      <c r="AC194" s="336"/>
      <c r="AD194" s="333"/>
      <c r="AE194" s="334"/>
      <c r="AF194" s="335"/>
      <c r="AG194" s="408">
        <f t="shared" si="184"/>
        <v>0</v>
      </c>
      <c r="AH194" s="409" t="str">
        <f t="shared" ref="AH194:AH210" si="200">IF(AG194=0,"",IF(AG194=0,0,AD194/AG194))</f>
        <v/>
      </c>
      <c r="AI194" s="335"/>
      <c r="AJ194" s="410">
        <f t="shared" si="186"/>
        <v>0</v>
      </c>
      <c r="AK194" s="410">
        <f t="shared" si="187"/>
        <v>0</v>
      </c>
      <c r="AL194" s="410">
        <f t="shared" si="188"/>
        <v>0</v>
      </c>
      <c r="AM194" s="410">
        <f t="shared" si="189"/>
        <v>0</v>
      </c>
      <c r="AN194" s="411">
        <f t="shared" si="190"/>
        <v>0</v>
      </c>
      <c r="AO194" s="412">
        <f t="shared" si="191"/>
        <v>0</v>
      </c>
      <c r="AP194" s="337"/>
      <c r="AQ194" s="410">
        <f t="shared" si="192"/>
        <v>0</v>
      </c>
      <c r="AR194" s="411">
        <f t="shared" si="193"/>
        <v>0</v>
      </c>
      <c r="AS194" s="413">
        <f t="shared" si="194"/>
        <v>0</v>
      </c>
      <c r="AT194" s="337"/>
      <c r="AU194" s="410">
        <f t="shared" si="195"/>
        <v>0</v>
      </c>
      <c r="AV194" s="411">
        <f t="shared" si="196"/>
        <v>0</v>
      </c>
      <c r="AW194" s="410">
        <f t="shared" si="197"/>
        <v>0</v>
      </c>
      <c r="AX194" s="411">
        <f t="shared" si="198"/>
        <v>0</v>
      </c>
      <c r="AY194" s="412">
        <f t="shared" si="199"/>
        <v>0</v>
      </c>
      <c r="AZ194" s="988"/>
      <c r="BA194" s="989"/>
      <c r="BB194" s="989"/>
      <c r="BC194" s="989"/>
      <c r="BD194" s="989"/>
      <c r="BE194" s="990"/>
      <c r="BF194" s="991"/>
      <c r="BG194" s="992"/>
      <c r="BH194" s="337"/>
      <c r="BI194" s="338"/>
      <c r="BJ194" s="839"/>
      <c r="BK194" s="318"/>
      <c r="BL194" s="318"/>
      <c r="BM194" s="318"/>
      <c r="BN194" s="318"/>
      <c r="BO194" s="318"/>
      <c r="BP194" s="318"/>
      <c r="BQ194" s="318"/>
      <c r="BR194" s="318"/>
      <c r="BS194" s="318"/>
      <c r="BT194" s="839"/>
      <c r="BU194" s="318"/>
      <c r="BV194" s="318"/>
      <c r="BW194" s="318"/>
      <c r="BX194" s="318"/>
      <c r="BY194" s="318"/>
      <c r="BZ194" s="318"/>
      <c r="CA194" s="318"/>
      <c r="CB194" s="318"/>
      <c r="CC194" s="318"/>
      <c r="CD194" s="839"/>
      <c r="CE194" s="318"/>
      <c r="CF194" s="318"/>
      <c r="CG194" s="318"/>
      <c r="CH194" s="318"/>
      <c r="CI194" s="318"/>
      <c r="CJ194" s="318"/>
      <c r="CK194" s="318"/>
      <c r="CL194" s="318"/>
      <c r="CM194" s="318"/>
      <c r="CN194" s="318"/>
      <c r="CO194" s="318"/>
      <c r="CP194" s="318"/>
      <c r="CQ194" s="318"/>
      <c r="CR194" s="318"/>
      <c r="CS194" s="839"/>
      <c r="CT194" s="318"/>
      <c r="CU194" s="318"/>
      <c r="CV194" s="318"/>
      <c r="CW194" s="318"/>
      <c r="CX194" s="318"/>
      <c r="CY194" s="318"/>
      <c r="CZ194" s="318"/>
      <c r="DA194" s="318"/>
      <c r="DB194" s="318"/>
      <c r="DC194" s="318"/>
      <c r="DD194" s="318"/>
      <c r="DE194" s="318"/>
      <c r="DF194" s="318"/>
      <c r="DG194" s="318"/>
      <c r="DH194" s="839"/>
      <c r="DI194" s="318"/>
      <c r="DJ194" s="318"/>
      <c r="DK194" s="318"/>
      <c r="DL194" s="318"/>
      <c r="DM194" s="318"/>
      <c r="DN194" s="318"/>
      <c r="DO194" s="318"/>
      <c r="DP194" s="318"/>
      <c r="DQ194" s="318"/>
      <c r="DR194" s="318"/>
      <c r="DS194" s="318"/>
      <c r="DT194" s="318"/>
      <c r="DU194" s="318"/>
      <c r="DV194" s="318"/>
      <c r="DW194" s="839"/>
      <c r="DX194" s="318"/>
      <c r="DY194" s="318"/>
      <c r="DZ194" s="318"/>
      <c r="EA194" s="318"/>
      <c r="EB194" s="318"/>
      <c r="EC194" s="318"/>
      <c r="ED194" s="318"/>
      <c r="EE194" s="318"/>
      <c r="EF194" s="318"/>
      <c r="EG194" s="318"/>
      <c r="EH194" s="318"/>
      <c r="EI194" s="318"/>
      <c r="EJ194" s="318"/>
      <c r="EK194" s="318"/>
      <c r="EL194" s="318"/>
      <c r="EM194" s="318">
        <f ca="1">'DARF e Declaração de IR'!$AJ$18</f>
        <v>0</v>
      </c>
      <c r="EN194" s="318"/>
      <c r="EO194" s="318"/>
      <c r="EP194" s="318"/>
      <c r="EQ194" s="318"/>
      <c r="ER194" s="318"/>
      <c r="ES194" s="318"/>
      <c r="ET194" s="318"/>
      <c r="EU194" s="318"/>
      <c r="EV194" s="318"/>
      <c r="EW194" s="318"/>
      <c r="EX194" s="318"/>
      <c r="EY194" s="318"/>
      <c r="EZ194" s="318"/>
    </row>
    <row r="195" spans="2:156" ht="10.5" customHeight="1" x14ac:dyDescent="0.2">
      <c r="B195" s="393"/>
      <c r="C195" s="1051"/>
      <c r="D195" s="1052"/>
      <c r="E195" s="414"/>
      <c r="F195" s="853" t="s">
        <v>112</v>
      </c>
      <c r="G195" s="853"/>
      <c r="H195" s="853"/>
      <c r="I195" s="854"/>
      <c r="J195" s="874" t="s">
        <v>22</v>
      </c>
      <c r="K195" s="874"/>
      <c r="L195" s="874" t="s">
        <v>23</v>
      </c>
      <c r="M195" s="874"/>
      <c r="N195" s="456"/>
      <c r="O195" s="455">
        <v>44363</v>
      </c>
      <c r="P195" s="332"/>
      <c r="Q195" s="333"/>
      <c r="R195" s="334"/>
      <c r="S195" s="335"/>
      <c r="T195" s="408">
        <f t="shared" si="176"/>
        <v>0</v>
      </c>
      <c r="U195" s="409" t="str">
        <f t="shared" si="177"/>
        <v/>
      </c>
      <c r="V195" s="335"/>
      <c r="W195" s="410">
        <f t="shared" si="178"/>
        <v>0</v>
      </c>
      <c r="X195" s="410">
        <f t="shared" si="179"/>
        <v>0</v>
      </c>
      <c r="Y195" s="410">
        <f t="shared" si="180"/>
        <v>0</v>
      </c>
      <c r="Z195" s="410">
        <f t="shared" si="181"/>
        <v>0</v>
      </c>
      <c r="AA195" s="411">
        <f t="shared" si="182"/>
        <v>0</v>
      </c>
      <c r="AB195" s="412">
        <f t="shared" si="183"/>
        <v>0</v>
      </c>
      <c r="AC195" s="336"/>
      <c r="AD195" s="333"/>
      <c r="AE195" s="334"/>
      <c r="AF195" s="335"/>
      <c r="AG195" s="408">
        <f t="shared" si="184"/>
        <v>0</v>
      </c>
      <c r="AH195" s="409" t="str">
        <f t="shared" si="200"/>
        <v/>
      </c>
      <c r="AI195" s="335"/>
      <c r="AJ195" s="410">
        <f t="shared" si="186"/>
        <v>0</v>
      </c>
      <c r="AK195" s="410">
        <f t="shared" si="187"/>
        <v>0</v>
      </c>
      <c r="AL195" s="410">
        <f t="shared" si="188"/>
        <v>0</v>
      </c>
      <c r="AM195" s="410">
        <f t="shared" si="189"/>
        <v>0</v>
      </c>
      <c r="AN195" s="411">
        <f t="shared" si="190"/>
        <v>0</v>
      </c>
      <c r="AO195" s="412">
        <f t="shared" si="191"/>
        <v>0</v>
      </c>
      <c r="AP195" s="337"/>
      <c r="AQ195" s="410">
        <f t="shared" si="192"/>
        <v>0</v>
      </c>
      <c r="AR195" s="411">
        <f t="shared" si="193"/>
        <v>0</v>
      </c>
      <c r="AS195" s="413">
        <f t="shared" si="194"/>
        <v>0</v>
      </c>
      <c r="AT195" s="337"/>
      <c r="AU195" s="410">
        <f t="shared" si="195"/>
        <v>0</v>
      </c>
      <c r="AV195" s="411">
        <f t="shared" si="196"/>
        <v>0</v>
      </c>
      <c r="AW195" s="410">
        <f t="shared" si="197"/>
        <v>0</v>
      </c>
      <c r="AX195" s="411">
        <f t="shared" si="198"/>
        <v>0</v>
      </c>
      <c r="AY195" s="412">
        <f t="shared" si="199"/>
        <v>0</v>
      </c>
      <c r="AZ195" s="988"/>
      <c r="BA195" s="989"/>
      <c r="BB195" s="989"/>
      <c r="BC195" s="989"/>
      <c r="BD195" s="989"/>
      <c r="BE195" s="990"/>
      <c r="BF195" s="991"/>
      <c r="BG195" s="992"/>
      <c r="BH195" s="337"/>
      <c r="BI195" s="338"/>
      <c r="BJ195" s="839"/>
      <c r="BK195" s="318"/>
      <c r="BL195" s="318"/>
      <c r="BM195" s="318"/>
      <c r="BN195" s="318"/>
      <c r="BO195" s="318"/>
      <c r="BP195" s="318"/>
      <c r="BQ195" s="318"/>
      <c r="BR195" s="318"/>
      <c r="BS195" s="318"/>
      <c r="BT195" s="839"/>
      <c r="BU195" s="318"/>
      <c r="BV195" s="318"/>
      <c r="BW195" s="318"/>
      <c r="BX195" s="318"/>
      <c r="BY195" s="318"/>
      <c r="BZ195" s="318"/>
      <c r="CA195" s="318"/>
      <c r="CB195" s="318"/>
      <c r="CC195" s="318"/>
      <c r="CD195" s="839"/>
      <c r="CE195" s="318"/>
      <c r="CF195" s="318"/>
      <c r="CG195" s="318"/>
      <c r="CH195" s="318"/>
      <c r="CI195" s="318"/>
      <c r="CJ195" s="318"/>
      <c r="CK195" s="318"/>
      <c r="CL195" s="318"/>
      <c r="CM195" s="318"/>
      <c r="CN195" s="318"/>
      <c r="CO195" s="318"/>
      <c r="CP195" s="318"/>
      <c r="CQ195" s="318"/>
      <c r="CR195" s="318"/>
      <c r="CS195" s="839"/>
      <c r="CT195" s="318"/>
      <c r="CU195" s="318"/>
      <c r="CV195" s="318"/>
      <c r="CW195" s="318"/>
      <c r="CX195" s="318"/>
      <c r="CY195" s="318"/>
      <c r="CZ195" s="318"/>
      <c r="DA195" s="318"/>
      <c r="DB195" s="318"/>
      <c r="DC195" s="318"/>
      <c r="DD195" s="318"/>
      <c r="DE195" s="318"/>
      <c r="DF195" s="318"/>
      <c r="DG195" s="318"/>
      <c r="DH195" s="839"/>
      <c r="DI195" s="318"/>
      <c r="DJ195" s="318"/>
      <c r="DK195" s="318"/>
      <c r="DL195" s="318"/>
      <c r="DM195" s="318"/>
      <c r="DN195" s="318"/>
      <c r="DO195" s="318"/>
      <c r="DP195" s="318"/>
      <c r="DQ195" s="318"/>
      <c r="DR195" s="318"/>
      <c r="DS195" s="318"/>
      <c r="DT195" s="318"/>
      <c r="DU195" s="318"/>
      <c r="DV195" s="318"/>
      <c r="DW195" s="839"/>
      <c r="DX195" s="318"/>
      <c r="DY195" s="318"/>
      <c r="DZ195" s="318"/>
      <c r="EA195" s="318"/>
      <c r="EB195" s="318"/>
      <c r="EC195" s="318"/>
      <c r="ED195" s="318"/>
      <c r="EE195" s="318"/>
      <c r="EF195" s="318"/>
      <c r="EG195" s="318"/>
      <c r="EH195" s="318"/>
      <c r="EI195" s="318"/>
      <c r="EJ195" s="318"/>
      <c r="EK195" s="318"/>
      <c r="EL195" s="318"/>
      <c r="EM195" s="318">
        <f ca="1">'DARF e Declaração de IR'!$AJ$18</f>
        <v>0</v>
      </c>
      <c r="EN195" s="318"/>
      <c r="EO195" s="318"/>
      <c r="EP195" s="318"/>
      <c r="EQ195" s="318"/>
      <c r="ER195" s="318"/>
      <c r="ES195" s="318"/>
      <c r="ET195" s="318"/>
      <c r="EU195" s="318"/>
      <c r="EV195" s="318"/>
      <c r="EW195" s="318"/>
      <c r="EX195" s="318"/>
      <c r="EY195" s="318"/>
      <c r="EZ195" s="318"/>
    </row>
    <row r="196" spans="2:156" ht="10.5" customHeight="1" x14ac:dyDescent="0.2">
      <c r="B196" s="393"/>
      <c r="C196" s="1051"/>
      <c r="D196" s="1052"/>
      <c r="E196" s="414"/>
      <c r="F196" s="855" t="s">
        <v>114</v>
      </c>
      <c r="G196" s="855"/>
      <c r="H196" s="855"/>
      <c r="I196" s="856"/>
      <c r="J196" s="880">
        <v>0.05</v>
      </c>
      <c r="K196" s="880"/>
      <c r="L196" s="886">
        <v>0.05</v>
      </c>
      <c r="M196" s="887"/>
      <c r="N196" s="456"/>
      <c r="O196" s="455">
        <v>44364</v>
      </c>
      <c r="P196" s="332"/>
      <c r="Q196" s="333"/>
      <c r="R196" s="334"/>
      <c r="S196" s="335"/>
      <c r="T196" s="408">
        <f t="shared" si="176"/>
        <v>0</v>
      </c>
      <c r="U196" s="409" t="str">
        <f t="shared" si="177"/>
        <v/>
      </c>
      <c r="V196" s="335"/>
      <c r="W196" s="410">
        <f t="shared" si="178"/>
        <v>0</v>
      </c>
      <c r="X196" s="410">
        <f t="shared" si="179"/>
        <v>0</v>
      </c>
      <c r="Y196" s="410">
        <f t="shared" si="180"/>
        <v>0</v>
      </c>
      <c r="Z196" s="410">
        <f t="shared" si="181"/>
        <v>0</v>
      </c>
      <c r="AA196" s="411">
        <f t="shared" si="182"/>
        <v>0</v>
      </c>
      <c r="AB196" s="412">
        <f t="shared" si="183"/>
        <v>0</v>
      </c>
      <c r="AC196" s="336"/>
      <c r="AD196" s="333"/>
      <c r="AE196" s="334"/>
      <c r="AF196" s="335"/>
      <c r="AG196" s="408">
        <f t="shared" si="184"/>
        <v>0</v>
      </c>
      <c r="AH196" s="409" t="str">
        <f t="shared" si="200"/>
        <v/>
      </c>
      <c r="AI196" s="335"/>
      <c r="AJ196" s="410">
        <f t="shared" si="186"/>
        <v>0</v>
      </c>
      <c r="AK196" s="410">
        <f t="shared" si="187"/>
        <v>0</v>
      </c>
      <c r="AL196" s="410">
        <f t="shared" si="188"/>
        <v>0</v>
      </c>
      <c r="AM196" s="410">
        <f t="shared" si="189"/>
        <v>0</v>
      </c>
      <c r="AN196" s="411">
        <f t="shared" si="190"/>
        <v>0</v>
      </c>
      <c r="AO196" s="412">
        <f t="shared" si="191"/>
        <v>0</v>
      </c>
      <c r="AP196" s="337"/>
      <c r="AQ196" s="410">
        <f t="shared" si="192"/>
        <v>0</v>
      </c>
      <c r="AR196" s="411">
        <f t="shared" si="193"/>
        <v>0</v>
      </c>
      <c r="AS196" s="413">
        <f t="shared" si="194"/>
        <v>0</v>
      </c>
      <c r="AT196" s="337"/>
      <c r="AU196" s="410">
        <f t="shared" si="195"/>
        <v>0</v>
      </c>
      <c r="AV196" s="411">
        <f t="shared" si="196"/>
        <v>0</v>
      </c>
      <c r="AW196" s="410">
        <f t="shared" si="197"/>
        <v>0</v>
      </c>
      <c r="AX196" s="411">
        <f t="shared" si="198"/>
        <v>0</v>
      </c>
      <c r="AY196" s="412">
        <f t="shared" si="199"/>
        <v>0</v>
      </c>
      <c r="AZ196" s="988"/>
      <c r="BA196" s="989"/>
      <c r="BB196" s="989"/>
      <c r="BC196" s="989"/>
      <c r="BD196" s="989"/>
      <c r="BE196" s="990"/>
      <c r="BF196" s="991"/>
      <c r="BG196" s="992"/>
      <c r="BH196" s="337"/>
      <c r="BI196" s="338"/>
      <c r="BJ196" s="839"/>
      <c r="BK196" s="318"/>
      <c r="BL196" s="318"/>
      <c r="BM196" s="318"/>
      <c r="BN196" s="318"/>
      <c r="BO196" s="318"/>
      <c r="BP196" s="318"/>
      <c r="BQ196" s="318"/>
      <c r="BR196" s="318"/>
      <c r="BS196" s="318"/>
      <c r="BT196" s="839"/>
      <c r="BU196" s="318"/>
      <c r="BV196" s="318"/>
      <c r="BW196" s="318"/>
      <c r="BX196" s="318"/>
      <c r="BY196" s="318"/>
      <c r="BZ196" s="318"/>
      <c r="CA196" s="318"/>
      <c r="CB196" s="318"/>
      <c r="CC196" s="318"/>
      <c r="CD196" s="839"/>
      <c r="CE196" s="318"/>
      <c r="CF196" s="318"/>
      <c r="CG196" s="318"/>
      <c r="CH196" s="318"/>
      <c r="CI196" s="318"/>
      <c r="CJ196" s="318"/>
      <c r="CK196" s="318"/>
      <c r="CL196" s="318"/>
      <c r="CM196" s="318"/>
      <c r="CN196" s="318"/>
      <c r="CO196" s="318"/>
      <c r="CP196" s="318"/>
      <c r="CQ196" s="318"/>
      <c r="CR196" s="318"/>
      <c r="CS196" s="839"/>
      <c r="CT196" s="318"/>
      <c r="CU196" s="318"/>
      <c r="CV196" s="318"/>
      <c r="CW196" s="318"/>
      <c r="CX196" s="318"/>
      <c r="CY196" s="318"/>
      <c r="CZ196" s="318"/>
      <c r="DA196" s="318"/>
      <c r="DB196" s="318"/>
      <c r="DC196" s="318"/>
      <c r="DD196" s="318"/>
      <c r="DE196" s="318"/>
      <c r="DF196" s="318"/>
      <c r="DG196" s="318"/>
      <c r="DH196" s="839"/>
      <c r="DI196" s="318"/>
      <c r="DJ196" s="318"/>
      <c r="DK196" s="318"/>
      <c r="DL196" s="318"/>
      <c r="DM196" s="318"/>
      <c r="DN196" s="318"/>
      <c r="DO196" s="318"/>
      <c r="DP196" s="318"/>
      <c r="DQ196" s="318"/>
      <c r="DR196" s="318"/>
      <c r="DS196" s="318"/>
      <c r="DT196" s="318"/>
      <c r="DU196" s="318"/>
      <c r="DV196" s="318"/>
      <c r="DW196" s="839"/>
      <c r="DX196" s="318"/>
      <c r="DY196" s="318"/>
      <c r="DZ196" s="318"/>
      <c r="EA196" s="318"/>
      <c r="EB196" s="318"/>
      <c r="EC196" s="318"/>
      <c r="ED196" s="318"/>
      <c r="EE196" s="318"/>
      <c r="EF196" s="318"/>
      <c r="EG196" s="318"/>
      <c r="EH196" s="318"/>
      <c r="EI196" s="318"/>
      <c r="EJ196" s="318"/>
      <c r="EK196" s="318"/>
      <c r="EL196" s="318"/>
      <c r="EM196" s="318">
        <f ca="1">'DARF e Declaração de IR'!$AJ$18</f>
        <v>0</v>
      </c>
      <c r="EN196" s="318"/>
      <c r="EO196" s="318"/>
      <c r="EP196" s="318"/>
      <c r="EQ196" s="318"/>
      <c r="ER196" s="318"/>
      <c r="ES196" s="318"/>
      <c r="ET196" s="318"/>
      <c r="EU196" s="318"/>
      <c r="EV196" s="318"/>
      <c r="EW196" s="318"/>
      <c r="EX196" s="318"/>
      <c r="EY196" s="318"/>
      <c r="EZ196" s="318"/>
    </row>
    <row r="197" spans="2:156" ht="10.5" customHeight="1" x14ac:dyDescent="0.2">
      <c r="B197" s="393"/>
      <c r="C197" s="1051"/>
      <c r="D197" s="1052"/>
      <c r="E197" s="414"/>
      <c r="F197" s="855" t="s">
        <v>115</v>
      </c>
      <c r="G197" s="855"/>
      <c r="H197" s="855"/>
      <c r="I197" s="856"/>
      <c r="J197" s="880">
        <v>0.81</v>
      </c>
      <c r="K197" s="880"/>
      <c r="L197" s="880">
        <v>0.6</v>
      </c>
      <c r="M197" s="881"/>
      <c r="N197" s="456"/>
      <c r="O197" s="455">
        <v>44365</v>
      </c>
      <c r="P197" s="332"/>
      <c r="Q197" s="333"/>
      <c r="R197" s="334"/>
      <c r="S197" s="335"/>
      <c r="T197" s="408">
        <f t="shared" si="176"/>
        <v>0</v>
      </c>
      <c r="U197" s="409" t="str">
        <f t="shared" si="177"/>
        <v/>
      </c>
      <c r="V197" s="335"/>
      <c r="W197" s="410">
        <f t="shared" si="178"/>
        <v>0</v>
      </c>
      <c r="X197" s="410">
        <f t="shared" si="179"/>
        <v>0</v>
      </c>
      <c r="Y197" s="410">
        <f t="shared" si="180"/>
        <v>0</v>
      </c>
      <c r="Z197" s="410">
        <f t="shared" si="181"/>
        <v>0</v>
      </c>
      <c r="AA197" s="411">
        <f t="shared" si="182"/>
        <v>0</v>
      </c>
      <c r="AB197" s="412">
        <f t="shared" si="183"/>
        <v>0</v>
      </c>
      <c r="AC197" s="336"/>
      <c r="AD197" s="333"/>
      <c r="AE197" s="334"/>
      <c r="AF197" s="335"/>
      <c r="AG197" s="408">
        <f t="shared" si="184"/>
        <v>0</v>
      </c>
      <c r="AH197" s="409" t="str">
        <f t="shared" si="200"/>
        <v/>
      </c>
      <c r="AI197" s="335"/>
      <c r="AJ197" s="410">
        <f t="shared" si="186"/>
        <v>0</v>
      </c>
      <c r="AK197" s="410">
        <f t="shared" si="187"/>
        <v>0</v>
      </c>
      <c r="AL197" s="410">
        <f t="shared" si="188"/>
        <v>0</v>
      </c>
      <c r="AM197" s="410">
        <f t="shared" si="189"/>
        <v>0</v>
      </c>
      <c r="AN197" s="411">
        <f t="shared" si="190"/>
        <v>0</v>
      </c>
      <c r="AO197" s="412">
        <f t="shared" si="191"/>
        <v>0</v>
      </c>
      <c r="AP197" s="337"/>
      <c r="AQ197" s="410">
        <f t="shared" si="192"/>
        <v>0</v>
      </c>
      <c r="AR197" s="411">
        <f t="shared" si="193"/>
        <v>0</v>
      </c>
      <c r="AS197" s="413">
        <f t="shared" si="194"/>
        <v>0</v>
      </c>
      <c r="AT197" s="337"/>
      <c r="AU197" s="410">
        <f t="shared" si="195"/>
        <v>0</v>
      </c>
      <c r="AV197" s="411">
        <f t="shared" si="196"/>
        <v>0</v>
      </c>
      <c r="AW197" s="410">
        <f t="shared" si="197"/>
        <v>0</v>
      </c>
      <c r="AX197" s="411">
        <f t="shared" si="198"/>
        <v>0</v>
      </c>
      <c r="AY197" s="412">
        <f t="shared" si="199"/>
        <v>0</v>
      </c>
      <c r="AZ197" s="988"/>
      <c r="BA197" s="989"/>
      <c r="BB197" s="989"/>
      <c r="BC197" s="989"/>
      <c r="BD197" s="989"/>
      <c r="BE197" s="990"/>
      <c r="BF197" s="991"/>
      <c r="BG197" s="992"/>
      <c r="BH197" s="337"/>
      <c r="BI197" s="338"/>
      <c r="BJ197" s="839"/>
      <c r="BK197" s="318"/>
      <c r="BL197" s="318"/>
      <c r="BM197" s="318"/>
      <c r="BN197" s="318"/>
      <c r="BO197" s="318"/>
      <c r="BP197" s="318"/>
      <c r="BQ197" s="318"/>
      <c r="BR197" s="318"/>
      <c r="BS197" s="318"/>
      <c r="BT197" s="839"/>
      <c r="BU197" s="318"/>
      <c r="BV197" s="318"/>
      <c r="BW197" s="318"/>
      <c r="BX197" s="318"/>
      <c r="BY197" s="318"/>
      <c r="BZ197" s="318"/>
      <c r="CA197" s="318"/>
      <c r="CB197" s="318"/>
      <c r="CC197" s="318"/>
      <c r="CD197" s="839"/>
      <c r="CE197" s="318"/>
      <c r="CF197" s="318"/>
      <c r="CG197" s="318"/>
      <c r="CH197" s="318"/>
      <c r="CI197" s="318"/>
      <c r="CJ197" s="318"/>
      <c r="CK197" s="318"/>
      <c r="CL197" s="318"/>
      <c r="CM197" s="318"/>
      <c r="CN197" s="318"/>
      <c r="CO197" s="318"/>
      <c r="CP197" s="318"/>
      <c r="CQ197" s="318"/>
      <c r="CR197" s="318"/>
      <c r="CS197" s="839"/>
      <c r="CT197" s="318"/>
      <c r="CU197" s="318"/>
      <c r="CV197" s="318"/>
      <c r="CW197" s="318"/>
      <c r="CX197" s="318"/>
      <c r="CY197" s="318"/>
      <c r="CZ197" s="318"/>
      <c r="DA197" s="318"/>
      <c r="DB197" s="318"/>
      <c r="DC197" s="318"/>
      <c r="DD197" s="318"/>
      <c r="DE197" s="318"/>
      <c r="DF197" s="318"/>
      <c r="DG197" s="318"/>
      <c r="DH197" s="839"/>
      <c r="DI197" s="318"/>
      <c r="DJ197" s="318"/>
      <c r="DK197" s="318"/>
      <c r="DL197" s="318"/>
      <c r="DM197" s="318"/>
      <c r="DN197" s="318"/>
      <c r="DO197" s="318"/>
      <c r="DP197" s="318"/>
      <c r="DQ197" s="318"/>
      <c r="DR197" s="318"/>
      <c r="DS197" s="318"/>
      <c r="DT197" s="318"/>
      <c r="DU197" s="318"/>
      <c r="DV197" s="318"/>
      <c r="DW197" s="839"/>
      <c r="DX197" s="318"/>
      <c r="DY197" s="318"/>
      <c r="DZ197" s="318"/>
      <c r="EA197" s="318"/>
      <c r="EB197" s="318"/>
      <c r="EC197" s="318"/>
      <c r="ED197" s="318"/>
      <c r="EE197" s="318"/>
      <c r="EF197" s="318"/>
      <c r="EG197" s="318"/>
      <c r="EH197" s="318"/>
      <c r="EI197" s="318"/>
      <c r="EJ197" s="318"/>
      <c r="EK197" s="318"/>
      <c r="EL197" s="318"/>
      <c r="EM197" s="318">
        <f ca="1">'DARF e Declaração de IR'!$AJ$18</f>
        <v>0</v>
      </c>
      <c r="EN197" s="318"/>
      <c r="EO197" s="318"/>
      <c r="EP197" s="318"/>
      <c r="EQ197" s="318"/>
      <c r="ER197" s="318"/>
      <c r="ES197" s="318"/>
      <c r="ET197" s="318"/>
      <c r="EU197" s="318"/>
      <c r="EV197" s="318"/>
      <c r="EW197" s="318"/>
      <c r="EX197" s="318"/>
      <c r="EY197" s="318"/>
      <c r="EZ197" s="318"/>
    </row>
    <row r="198" spans="2:156" ht="10.5" customHeight="1" x14ac:dyDescent="0.2">
      <c r="B198" s="393"/>
      <c r="C198" s="1051"/>
      <c r="D198" s="1052"/>
      <c r="E198" s="414"/>
      <c r="F198" s="855" t="s">
        <v>116</v>
      </c>
      <c r="G198" s="855"/>
      <c r="H198" s="855"/>
      <c r="I198" s="856"/>
      <c r="J198" s="880">
        <v>0.44</v>
      </c>
      <c r="K198" s="880"/>
      <c r="L198" s="880">
        <v>0.32</v>
      </c>
      <c r="M198" s="881"/>
      <c r="N198" s="456"/>
      <c r="O198" s="455">
        <v>44366</v>
      </c>
      <c r="P198" s="332"/>
      <c r="Q198" s="333"/>
      <c r="R198" s="334"/>
      <c r="S198" s="335"/>
      <c r="T198" s="408">
        <f t="shared" si="176"/>
        <v>0</v>
      </c>
      <c r="U198" s="409" t="str">
        <f t="shared" si="177"/>
        <v/>
      </c>
      <c r="V198" s="335"/>
      <c r="W198" s="410">
        <f t="shared" si="178"/>
        <v>0</v>
      </c>
      <c r="X198" s="410">
        <f t="shared" si="179"/>
        <v>0</v>
      </c>
      <c r="Y198" s="410">
        <f t="shared" si="180"/>
        <v>0</v>
      </c>
      <c r="Z198" s="410">
        <f t="shared" si="181"/>
        <v>0</v>
      </c>
      <c r="AA198" s="411">
        <f t="shared" si="182"/>
        <v>0</v>
      </c>
      <c r="AB198" s="412">
        <f t="shared" si="183"/>
        <v>0</v>
      </c>
      <c r="AC198" s="336"/>
      <c r="AD198" s="333"/>
      <c r="AE198" s="334"/>
      <c r="AF198" s="335"/>
      <c r="AG198" s="408">
        <f t="shared" si="184"/>
        <v>0</v>
      </c>
      <c r="AH198" s="409" t="str">
        <f t="shared" si="200"/>
        <v/>
      </c>
      <c r="AI198" s="335"/>
      <c r="AJ198" s="410">
        <f t="shared" si="186"/>
        <v>0</v>
      </c>
      <c r="AK198" s="410">
        <f t="shared" si="187"/>
        <v>0</v>
      </c>
      <c r="AL198" s="410">
        <f t="shared" si="188"/>
        <v>0</v>
      </c>
      <c r="AM198" s="410">
        <f t="shared" si="189"/>
        <v>0</v>
      </c>
      <c r="AN198" s="411">
        <f t="shared" si="190"/>
        <v>0</v>
      </c>
      <c r="AO198" s="412">
        <f t="shared" si="191"/>
        <v>0</v>
      </c>
      <c r="AP198" s="337"/>
      <c r="AQ198" s="410">
        <f t="shared" si="192"/>
        <v>0</v>
      </c>
      <c r="AR198" s="411">
        <f t="shared" si="193"/>
        <v>0</v>
      </c>
      <c r="AS198" s="413">
        <f t="shared" si="194"/>
        <v>0</v>
      </c>
      <c r="AT198" s="337"/>
      <c r="AU198" s="410">
        <f t="shared" si="195"/>
        <v>0</v>
      </c>
      <c r="AV198" s="411">
        <f t="shared" si="196"/>
        <v>0</v>
      </c>
      <c r="AW198" s="410">
        <f t="shared" si="197"/>
        <v>0</v>
      </c>
      <c r="AX198" s="411">
        <f t="shared" si="198"/>
        <v>0</v>
      </c>
      <c r="AY198" s="412">
        <f t="shared" si="199"/>
        <v>0</v>
      </c>
      <c r="AZ198" s="988"/>
      <c r="BA198" s="989"/>
      <c r="BB198" s="989"/>
      <c r="BC198" s="989"/>
      <c r="BD198" s="989"/>
      <c r="BE198" s="990"/>
      <c r="BF198" s="991"/>
      <c r="BG198" s="992"/>
      <c r="BH198" s="337"/>
      <c r="BI198" s="338"/>
      <c r="BJ198" s="839"/>
      <c r="BK198" s="318"/>
      <c r="BL198" s="318"/>
      <c r="BM198" s="318"/>
      <c r="BN198" s="318"/>
      <c r="BO198" s="318"/>
      <c r="BP198" s="318"/>
      <c r="BQ198" s="318"/>
      <c r="BR198" s="318"/>
      <c r="BS198" s="318"/>
      <c r="BT198" s="839"/>
      <c r="BU198" s="318"/>
      <c r="BV198" s="318"/>
      <c r="BW198" s="318"/>
      <c r="BX198" s="318"/>
      <c r="BY198" s="318"/>
      <c r="BZ198" s="318"/>
      <c r="CA198" s="318"/>
      <c r="CB198" s="318"/>
      <c r="CC198" s="318"/>
      <c r="CD198" s="839"/>
      <c r="CE198" s="318"/>
      <c r="CF198" s="318"/>
      <c r="CG198" s="318"/>
      <c r="CH198" s="318"/>
      <c r="CI198" s="318"/>
      <c r="CJ198" s="318"/>
      <c r="CK198" s="318"/>
      <c r="CL198" s="318"/>
      <c r="CM198" s="318"/>
      <c r="CN198" s="318"/>
      <c r="CO198" s="318"/>
      <c r="CP198" s="318"/>
      <c r="CQ198" s="318"/>
      <c r="CR198" s="318"/>
      <c r="CS198" s="839"/>
      <c r="CT198" s="318"/>
      <c r="CU198" s="318"/>
      <c r="CV198" s="318"/>
      <c r="CW198" s="318"/>
      <c r="CX198" s="318"/>
      <c r="CY198" s="318"/>
      <c r="CZ198" s="318"/>
      <c r="DA198" s="318"/>
      <c r="DB198" s="318"/>
      <c r="DC198" s="318"/>
      <c r="DD198" s="318"/>
      <c r="DE198" s="318"/>
      <c r="DF198" s="318"/>
      <c r="DG198" s="318"/>
      <c r="DH198" s="839"/>
      <c r="DI198" s="318"/>
      <c r="DJ198" s="318"/>
      <c r="DK198" s="318"/>
      <c r="DL198" s="318"/>
      <c r="DM198" s="318"/>
      <c r="DN198" s="318"/>
      <c r="DO198" s="318"/>
      <c r="DP198" s="318"/>
      <c r="DQ198" s="318"/>
      <c r="DR198" s="318"/>
      <c r="DS198" s="318"/>
      <c r="DT198" s="318"/>
      <c r="DU198" s="318"/>
      <c r="DV198" s="318"/>
      <c r="DW198" s="839"/>
      <c r="DX198" s="318"/>
      <c r="DY198" s="318"/>
      <c r="DZ198" s="318"/>
      <c r="EA198" s="318"/>
      <c r="EB198" s="318"/>
      <c r="EC198" s="318"/>
      <c r="ED198" s="318"/>
      <c r="EE198" s="318"/>
      <c r="EF198" s="318"/>
      <c r="EG198" s="318"/>
      <c r="EH198" s="318"/>
      <c r="EI198" s="318"/>
      <c r="EJ198" s="318"/>
      <c r="EK198" s="318"/>
      <c r="EL198" s="318"/>
      <c r="EM198" s="318">
        <f ca="1">'DARF e Declaração de IR'!$AJ$18</f>
        <v>0</v>
      </c>
      <c r="EN198" s="318"/>
      <c r="EO198" s="318"/>
      <c r="EP198" s="318"/>
      <c r="EQ198" s="318"/>
      <c r="ER198" s="318"/>
      <c r="ES198" s="318"/>
      <c r="ET198" s="318"/>
      <c r="EU198" s="318"/>
      <c r="EV198" s="318"/>
      <c r="EW198" s="318"/>
      <c r="EX198" s="318"/>
      <c r="EY198" s="318"/>
      <c r="EZ198" s="318"/>
    </row>
    <row r="199" spans="2:156" ht="10.5" customHeight="1" x14ac:dyDescent="0.2">
      <c r="B199" s="393"/>
      <c r="C199" s="1051"/>
      <c r="D199" s="1052"/>
      <c r="E199" s="414"/>
      <c r="F199" s="855" t="s">
        <v>95</v>
      </c>
      <c r="G199" s="855"/>
      <c r="H199" s="855"/>
      <c r="I199" s="856"/>
      <c r="J199" s="871">
        <v>0</v>
      </c>
      <c r="K199" s="871"/>
      <c r="L199" s="871">
        <v>0</v>
      </c>
      <c r="M199" s="872"/>
      <c r="N199" s="456"/>
      <c r="O199" s="455">
        <v>44367</v>
      </c>
      <c r="P199" s="332"/>
      <c r="Q199" s="333"/>
      <c r="R199" s="334"/>
      <c r="S199" s="335"/>
      <c r="T199" s="408">
        <f t="shared" si="176"/>
        <v>0</v>
      </c>
      <c r="U199" s="409" t="str">
        <f t="shared" si="177"/>
        <v/>
      </c>
      <c r="V199" s="335"/>
      <c r="W199" s="410">
        <f t="shared" si="178"/>
        <v>0</v>
      </c>
      <c r="X199" s="410">
        <f t="shared" si="179"/>
        <v>0</v>
      </c>
      <c r="Y199" s="410">
        <f t="shared" si="180"/>
        <v>0</v>
      </c>
      <c r="Z199" s="410">
        <f t="shared" si="181"/>
        <v>0</v>
      </c>
      <c r="AA199" s="411">
        <f t="shared" si="182"/>
        <v>0</v>
      </c>
      <c r="AB199" s="412">
        <f t="shared" si="183"/>
        <v>0</v>
      </c>
      <c r="AC199" s="336"/>
      <c r="AD199" s="333"/>
      <c r="AE199" s="334"/>
      <c r="AF199" s="335"/>
      <c r="AG199" s="408">
        <f t="shared" si="184"/>
        <v>0</v>
      </c>
      <c r="AH199" s="409" t="str">
        <f t="shared" si="200"/>
        <v/>
      </c>
      <c r="AI199" s="335"/>
      <c r="AJ199" s="410">
        <f t="shared" si="186"/>
        <v>0</v>
      </c>
      <c r="AK199" s="410">
        <f t="shared" si="187"/>
        <v>0</v>
      </c>
      <c r="AL199" s="410">
        <f t="shared" si="188"/>
        <v>0</v>
      </c>
      <c r="AM199" s="410">
        <f t="shared" si="189"/>
        <v>0</v>
      </c>
      <c r="AN199" s="411">
        <f t="shared" si="190"/>
        <v>0</v>
      </c>
      <c r="AO199" s="412">
        <f t="shared" si="191"/>
        <v>0</v>
      </c>
      <c r="AP199" s="337"/>
      <c r="AQ199" s="410">
        <f t="shared" si="192"/>
        <v>0</v>
      </c>
      <c r="AR199" s="411">
        <f t="shared" si="193"/>
        <v>0</v>
      </c>
      <c r="AS199" s="413">
        <f t="shared" si="194"/>
        <v>0</v>
      </c>
      <c r="AT199" s="337"/>
      <c r="AU199" s="410">
        <f t="shared" si="195"/>
        <v>0</v>
      </c>
      <c r="AV199" s="411">
        <f t="shared" si="196"/>
        <v>0</v>
      </c>
      <c r="AW199" s="410">
        <f t="shared" si="197"/>
        <v>0</v>
      </c>
      <c r="AX199" s="411">
        <f t="shared" si="198"/>
        <v>0</v>
      </c>
      <c r="AY199" s="412">
        <f t="shared" si="199"/>
        <v>0</v>
      </c>
      <c r="AZ199" s="988"/>
      <c r="BA199" s="989"/>
      <c r="BB199" s="989"/>
      <c r="BC199" s="989"/>
      <c r="BD199" s="989"/>
      <c r="BE199" s="990"/>
      <c r="BF199" s="991"/>
      <c r="BG199" s="992"/>
      <c r="BH199" s="337"/>
      <c r="BI199" s="338"/>
      <c r="BJ199" s="839"/>
      <c r="BK199" s="318"/>
      <c r="BL199" s="318"/>
      <c r="BM199" s="318"/>
      <c r="BN199" s="318"/>
      <c r="BO199" s="318"/>
      <c r="BP199" s="318"/>
      <c r="BQ199" s="318"/>
      <c r="BR199" s="318"/>
      <c r="BS199" s="318"/>
      <c r="BT199" s="839"/>
      <c r="BU199" s="318"/>
      <c r="BV199" s="318"/>
      <c r="BW199" s="318"/>
      <c r="BX199" s="318"/>
      <c r="BY199" s="318"/>
      <c r="BZ199" s="318"/>
      <c r="CA199" s="318"/>
      <c r="CB199" s="318"/>
      <c r="CC199" s="318"/>
      <c r="CD199" s="839"/>
      <c r="CE199" s="318"/>
      <c r="CF199" s="318"/>
      <c r="CG199" s="318"/>
      <c r="CH199" s="318"/>
      <c r="CI199" s="318"/>
      <c r="CJ199" s="318"/>
      <c r="CK199" s="318"/>
      <c r="CL199" s="318"/>
      <c r="CM199" s="318"/>
      <c r="CN199" s="318"/>
      <c r="CO199" s="318"/>
      <c r="CP199" s="318"/>
      <c r="CQ199" s="318"/>
      <c r="CR199" s="318"/>
      <c r="CS199" s="839"/>
      <c r="CT199" s="318"/>
      <c r="CU199" s="318"/>
      <c r="CV199" s="318"/>
      <c r="CW199" s="318"/>
      <c r="CX199" s="318"/>
      <c r="CY199" s="318"/>
      <c r="CZ199" s="318"/>
      <c r="DA199" s="318"/>
      <c r="DB199" s="318"/>
      <c r="DC199" s="318"/>
      <c r="DD199" s="318"/>
      <c r="DE199" s="318"/>
      <c r="DF199" s="318"/>
      <c r="DG199" s="318"/>
      <c r="DH199" s="839"/>
      <c r="DI199" s="318"/>
      <c r="DJ199" s="318"/>
      <c r="DK199" s="318"/>
      <c r="DL199" s="318"/>
      <c r="DM199" s="318"/>
      <c r="DN199" s="318"/>
      <c r="DO199" s="318"/>
      <c r="DP199" s="318"/>
      <c r="DQ199" s="318"/>
      <c r="DR199" s="318"/>
      <c r="DS199" s="318"/>
      <c r="DT199" s="318"/>
      <c r="DU199" s="318"/>
      <c r="DV199" s="318"/>
      <c r="DW199" s="839"/>
      <c r="DX199" s="318"/>
      <c r="DY199" s="318"/>
      <c r="DZ199" s="318"/>
      <c r="EA199" s="318"/>
      <c r="EB199" s="318"/>
      <c r="EC199" s="318"/>
      <c r="ED199" s="318"/>
      <c r="EE199" s="318"/>
      <c r="EF199" s="318"/>
      <c r="EG199" s="318"/>
      <c r="EH199" s="318"/>
      <c r="EI199" s="318"/>
      <c r="EJ199" s="318"/>
      <c r="EK199" s="318"/>
      <c r="EL199" s="318"/>
      <c r="EM199" s="318">
        <f ca="1">'DARF e Declaração de IR'!$AJ$18</f>
        <v>0</v>
      </c>
      <c r="EN199" s="318"/>
      <c r="EO199" s="318"/>
      <c r="EP199" s="318"/>
      <c r="EQ199" s="318"/>
      <c r="ER199" s="318"/>
      <c r="ES199" s="318"/>
      <c r="ET199" s="318"/>
      <c r="EU199" s="318"/>
      <c r="EV199" s="318"/>
      <c r="EW199" s="318"/>
      <c r="EX199" s="318"/>
      <c r="EY199" s="318"/>
      <c r="EZ199" s="318"/>
    </row>
    <row r="200" spans="2:156" ht="10.5" customHeight="1" x14ac:dyDescent="0.2">
      <c r="B200" s="393"/>
      <c r="C200" s="1051"/>
      <c r="D200" s="1052"/>
      <c r="E200" s="414"/>
      <c r="F200" s="855" t="s">
        <v>117</v>
      </c>
      <c r="G200" s="855"/>
      <c r="H200" s="855"/>
      <c r="I200" s="856"/>
      <c r="J200" s="871">
        <v>0.01</v>
      </c>
      <c r="K200" s="871"/>
      <c r="L200" s="871"/>
      <c r="M200" s="872"/>
      <c r="N200" s="456"/>
      <c r="O200" s="455">
        <v>44368</v>
      </c>
      <c r="P200" s="332"/>
      <c r="Q200" s="333"/>
      <c r="R200" s="334"/>
      <c r="S200" s="335"/>
      <c r="T200" s="408">
        <f t="shared" si="176"/>
        <v>0</v>
      </c>
      <c r="U200" s="409" t="str">
        <f t="shared" si="177"/>
        <v/>
      </c>
      <c r="V200" s="335"/>
      <c r="W200" s="410">
        <f t="shared" si="178"/>
        <v>0</v>
      </c>
      <c r="X200" s="410">
        <f t="shared" si="179"/>
        <v>0</v>
      </c>
      <c r="Y200" s="410">
        <f t="shared" si="180"/>
        <v>0</v>
      </c>
      <c r="Z200" s="410">
        <f t="shared" si="181"/>
        <v>0</v>
      </c>
      <c r="AA200" s="411">
        <f t="shared" si="182"/>
        <v>0</v>
      </c>
      <c r="AB200" s="412">
        <f t="shared" si="183"/>
        <v>0</v>
      </c>
      <c r="AC200" s="336"/>
      <c r="AD200" s="333"/>
      <c r="AE200" s="334"/>
      <c r="AF200" s="335"/>
      <c r="AG200" s="408">
        <f t="shared" si="184"/>
        <v>0</v>
      </c>
      <c r="AH200" s="409" t="str">
        <f t="shared" si="200"/>
        <v/>
      </c>
      <c r="AI200" s="335"/>
      <c r="AJ200" s="410">
        <f t="shared" si="186"/>
        <v>0</v>
      </c>
      <c r="AK200" s="410">
        <f t="shared" si="187"/>
        <v>0</v>
      </c>
      <c r="AL200" s="410">
        <f t="shared" si="188"/>
        <v>0</v>
      </c>
      <c r="AM200" s="410">
        <f t="shared" si="189"/>
        <v>0</v>
      </c>
      <c r="AN200" s="411">
        <f t="shared" si="190"/>
        <v>0</v>
      </c>
      <c r="AO200" s="412">
        <f t="shared" si="191"/>
        <v>0</v>
      </c>
      <c r="AP200" s="337"/>
      <c r="AQ200" s="410">
        <f t="shared" si="192"/>
        <v>0</v>
      </c>
      <c r="AR200" s="411">
        <f t="shared" si="193"/>
        <v>0</v>
      </c>
      <c r="AS200" s="413">
        <f t="shared" si="194"/>
        <v>0</v>
      </c>
      <c r="AT200" s="337"/>
      <c r="AU200" s="410">
        <f t="shared" si="195"/>
        <v>0</v>
      </c>
      <c r="AV200" s="411">
        <f t="shared" si="196"/>
        <v>0</v>
      </c>
      <c r="AW200" s="410">
        <f t="shared" si="197"/>
        <v>0</v>
      </c>
      <c r="AX200" s="411">
        <f t="shared" si="198"/>
        <v>0</v>
      </c>
      <c r="AY200" s="412">
        <f t="shared" si="199"/>
        <v>0</v>
      </c>
      <c r="AZ200" s="988"/>
      <c r="BA200" s="989"/>
      <c r="BB200" s="989"/>
      <c r="BC200" s="989"/>
      <c r="BD200" s="989"/>
      <c r="BE200" s="990"/>
      <c r="BF200" s="991"/>
      <c r="BG200" s="992"/>
      <c r="BH200" s="337"/>
      <c r="BI200" s="338"/>
      <c r="BJ200" s="839"/>
      <c r="BK200" s="318"/>
      <c r="BL200" s="318"/>
      <c r="BM200" s="318"/>
      <c r="BN200" s="318"/>
      <c r="BO200" s="318"/>
      <c r="BP200" s="318"/>
      <c r="BQ200" s="318"/>
      <c r="BR200" s="318"/>
      <c r="BS200" s="318"/>
      <c r="BT200" s="839"/>
      <c r="BU200" s="318"/>
      <c r="BV200" s="318"/>
      <c r="BW200" s="318"/>
      <c r="BX200" s="318"/>
      <c r="BY200" s="318"/>
      <c r="BZ200" s="318"/>
      <c r="CA200" s="318"/>
      <c r="CB200" s="318"/>
      <c r="CC200" s="318"/>
      <c r="CD200" s="839"/>
      <c r="CE200" s="318"/>
      <c r="CF200" s="318"/>
      <c r="CG200" s="318"/>
      <c r="CH200" s="318"/>
      <c r="CI200" s="318"/>
      <c r="CJ200" s="318"/>
      <c r="CK200" s="318"/>
      <c r="CL200" s="318"/>
      <c r="CM200" s="318"/>
      <c r="CN200" s="318"/>
      <c r="CO200" s="318"/>
      <c r="CP200" s="318"/>
      <c r="CQ200" s="318"/>
      <c r="CR200" s="318"/>
      <c r="CS200" s="839"/>
      <c r="CT200" s="318"/>
      <c r="CU200" s="318"/>
      <c r="CV200" s="318"/>
      <c r="CW200" s="318"/>
      <c r="CX200" s="318"/>
      <c r="CY200" s="318"/>
      <c r="CZ200" s="318"/>
      <c r="DA200" s="318"/>
      <c r="DB200" s="318"/>
      <c r="DC200" s="318"/>
      <c r="DD200" s="318"/>
      <c r="DE200" s="318"/>
      <c r="DF200" s="318"/>
      <c r="DG200" s="318"/>
      <c r="DH200" s="839"/>
      <c r="DI200" s="318"/>
      <c r="DJ200" s="318"/>
      <c r="DK200" s="318"/>
      <c r="DL200" s="318"/>
      <c r="DM200" s="318"/>
      <c r="DN200" s="318"/>
      <c r="DO200" s="318"/>
      <c r="DP200" s="318"/>
      <c r="DQ200" s="318"/>
      <c r="DR200" s="318"/>
      <c r="DS200" s="318"/>
      <c r="DT200" s="318"/>
      <c r="DU200" s="318"/>
      <c r="DV200" s="318"/>
      <c r="DW200" s="839"/>
      <c r="DX200" s="318"/>
      <c r="DY200" s="318"/>
      <c r="DZ200" s="318"/>
      <c r="EA200" s="318"/>
      <c r="EB200" s="318"/>
      <c r="EC200" s="318"/>
      <c r="ED200" s="318"/>
      <c r="EE200" s="318"/>
      <c r="EF200" s="318"/>
      <c r="EG200" s="318"/>
      <c r="EH200" s="318"/>
      <c r="EI200" s="318"/>
      <c r="EJ200" s="318"/>
      <c r="EK200" s="318"/>
      <c r="EL200" s="318"/>
      <c r="EM200" s="318">
        <f ca="1">'DARF e Declaração de IR'!$AJ$18</f>
        <v>0</v>
      </c>
      <c r="EN200" s="318"/>
      <c r="EO200" s="318"/>
      <c r="EP200" s="318"/>
      <c r="EQ200" s="318"/>
      <c r="ER200" s="318"/>
      <c r="ES200" s="318"/>
      <c r="ET200" s="318"/>
      <c r="EU200" s="318"/>
      <c r="EV200" s="318"/>
      <c r="EW200" s="318"/>
      <c r="EX200" s="318"/>
      <c r="EY200" s="318"/>
      <c r="EZ200" s="318"/>
    </row>
    <row r="201" spans="2:156" ht="10.5" customHeight="1" thickBot="1" x14ac:dyDescent="0.25">
      <c r="B201" s="393"/>
      <c r="C201" s="1051"/>
      <c r="D201" s="1052"/>
      <c r="E201" s="414"/>
      <c r="F201" s="857" t="s">
        <v>118</v>
      </c>
      <c r="G201" s="857"/>
      <c r="H201" s="857"/>
      <c r="I201" s="858"/>
      <c r="J201" s="884">
        <v>0.2</v>
      </c>
      <c r="K201" s="884"/>
      <c r="L201" s="884"/>
      <c r="M201" s="885"/>
      <c r="N201" s="456"/>
      <c r="O201" s="455">
        <v>44369</v>
      </c>
      <c r="P201" s="332"/>
      <c r="Q201" s="333"/>
      <c r="R201" s="334"/>
      <c r="S201" s="335"/>
      <c r="T201" s="408">
        <f t="shared" si="176"/>
        <v>0</v>
      </c>
      <c r="U201" s="409" t="str">
        <f t="shared" si="177"/>
        <v/>
      </c>
      <c r="V201" s="335"/>
      <c r="W201" s="410">
        <f t="shared" si="178"/>
        <v>0</v>
      </c>
      <c r="X201" s="410">
        <f t="shared" si="179"/>
        <v>0</v>
      </c>
      <c r="Y201" s="410">
        <f t="shared" si="180"/>
        <v>0</v>
      </c>
      <c r="Z201" s="410">
        <f t="shared" si="181"/>
        <v>0</v>
      </c>
      <c r="AA201" s="411">
        <f t="shared" si="182"/>
        <v>0</v>
      </c>
      <c r="AB201" s="412">
        <f t="shared" si="183"/>
        <v>0</v>
      </c>
      <c r="AC201" s="336"/>
      <c r="AD201" s="333"/>
      <c r="AE201" s="334"/>
      <c r="AF201" s="335"/>
      <c r="AG201" s="408">
        <f t="shared" si="184"/>
        <v>0</v>
      </c>
      <c r="AH201" s="409" t="str">
        <f t="shared" si="200"/>
        <v/>
      </c>
      <c r="AI201" s="335"/>
      <c r="AJ201" s="410">
        <f t="shared" si="186"/>
        <v>0</v>
      </c>
      <c r="AK201" s="410">
        <f t="shared" si="187"/>
        <v>0</v>
      </c>
      <c r="AL201" s="410">
        <f t="shared" si="188"/>
        <v>0</v>
      </c>
      <c r="AM201" s="410">
        <f t="shared" si="189"/>
        <v>0</v>
      </c>
      <c r="AN201" s="411">
        <f t="shared" si="190"/>
        <v>0</v>
      </c>
      <c r="AO201" s="412">
        <f t="shared" si="191"/>
        <v>0</v>
      </c>
      <c r="AP201" s="337"/>
      <c r="AQ201" s="410">
        <f t="shared" si="192"/>
        <v>0</v>
      </c>
      <c r="AR201" s="411">
        <f t="shared" si="193"/>
        <v>0</v>
      </c>
      <c r="AS201" s="413">
        <f t="shared" si="194"/>
        <v>0</v>
      </c>
      <c r="AT201" s="337"/>
      <c r="AU201" s="410">
        <f t="shared" si="195"/>
        <v>0</v>
      </c>
      <c r="AV201" s="411">
        <f t="shared" si="196"/>
        <v>0</v>
      </c>
      <c r="AW201" s="410">
        <f t="shared" si="197"/>
        <v>0</v>
      </c>
      <c r="AX201" s="411">
        <f t="shared" si="198"/>
        <v>0</v>
      </c>
      <c r="AY201" s="412">
        <f t="shared" si="199"/>
        <v>0</v>
      </c>
      <c r="AZ201" s="988"/>
      <c r="BA201" s="989"/>
      <c r="BB201" s="989"/>
      <c r="BC201" s="989"/>
      <c r="BD201" s="989"/>
      <c r="BE201" s="990"/>
      <c r="BF201" s="991"/>
      <c r="BG201" s="992"/>
      <c r="BH201" s="337"/>
      <c r="BI201" s="338"/>
      <c r="BJ201" s="839"/>
      <c r="BK201" s="318"/>
      <c r="BL201" s="318"/>
      <c r="BM201" s="318"/>
      <c r="BN201" s="318"/>
      <c r="BO201" s="318"/>
      <c r="BP201" s="318"/>
      <c r="BQ201" s="318"/>
      <c r="BR201" s="318"/>
      <c r="BS201" s="318"/>
      <c r="BT201" s="839"/>
      <c r="BU201" s="318"/>
      <c r="BV201" s="318"/>
      <c r="BW201" s="318"/>
      <c r="BX201" s="318"/>
      <c r="BY201" s="318"/>
      <c r="BZ201" s="318"/>
      <c r="CA201" s="318"/>
      <c r="CB201" s="318"/>
      <c r="CC201" s="318"/>
      <c r="CD201" s="839"/>
      <c r="CE201" s="318"/>
      <c r="CF201" s="318"/>
      <c r="CG201" s="318"/>
      <c r="CH201" s="318"/>
      <c r="CI201" s="318"/>
      <c r="CJ201" s="318"/>
      <c r="CK201" s="318"/>
      <c r="CL201" s="318"/>
      <c r="CM201" s="318"/>
      <c r="CN201" s="318"/>
      <c r="CO201" s="318"/>
      <c r="CP201" s="318"/>
      <c r="CQ201" s="318"/>
      <c r="CR201" s="318"/>
      <c r="CS201" s="839"/>
      <c r="CT201" s="318"/>
      <c r="CU201" s="318"/>
      <c r="CV201" s="318"/>
      <c r="CW201" s="318"/>
      <c r="CX201" s="318"/>
      <c r="CY201" s="318"/>
      <c r="CZ201" s="318"/>
      <c r="DA201" s="318"/>
      <c r="DB201" s="318"/>
      <c r="DC201" s="318"/>
      <c r="DD201" s="318"/>
      <c r="DE201" s="318"/>
      <c r="DF201" s="318"/>
      <c r="DG201" s="318"/>
      <c r="DH201" s="839"/>
      <c r="DI201" s="318"/>
      <c r="DJ201" s="318"/>
      <c r="DK201" s="318"/>
      <c r="DL201" s="318"/>
      <c r="DM201" s="318"/>
      <c r="DN201" s="318"/>
      <c r="DO201" s="318"/>
      <c r="DP201" s="318"/>
      <c r="DQ201" s="318"/>
      <c r="DR201" s="318"/>
      <c r="DS201" s="318"/>
      <c r="DT201" s="318"/>
      <c r="DU201" s="318"/>
      <c r="DV201" s="318"/>
      <c r="DW201" s="839"/>
      <c r="DX201" s="318"/>
      <c r="DY201" s="318"/>
      <c r="DZ201" s="318"/>
      <c r="EA201" s="318"/>
      <c r="EB201" s="318"/>
      <c r="EC201" s="318"/>
      <c r="ED201" s="318"/>
      <c r="EE201" s="318"/>
      <c r="EF201" s="318"/>
      <c r="EG201" s="318"/>
      <c r="EH201" s="318"/>
      <c r="EI201" s="318"/>
      <c r="EJ201" s="318"/>
      <c r="EK201" s="318"/>
      <c r="EL201" s="318"/>
      <c r="EM201" s="318">
        <f ca="1">'DARF e Declaração de IR'!$AJ$18</f>
        <v>0</v>
      </c>
      <c r="EN201" s="318"/>
      <c r="EO201" s="318"/>
      <c r="EP201" s="318"/>
      <c r="EQ201" s="318"/>
      <c r="ER201" s="318"/>
      <c r="ES201" s="318"/>
      <c r="ET201" s="318"/>
      <c r="EU201" s="318"/>
      <c r="EV201" s="318"/>
      <c r="EW201" s="318"/>
      <c r="EX201" s="318"/>
      <c r="EY201" s="318"/>
      <c r="EZ201" s="318"/>
    </row>
    <row r="202" spans="2:156" ht="10.5" customHeight="1" thickBot="1" x14ac:dyDescent="0.25">
      <c r="B202" s="393"/>
      <c r="C202" s="1051"/>
      <c r="D202" s="1052"/>
      <c r="E202" s="414"/>
      <c r="F202" s="499"/>
      <c r="G202" s="396"/>
      <c r="H202" s="396"/>
      <c r="I202" s="397"/>
      <c r="J202" s="873"/>
      <c r="K202" s="873"/>
      <c r="L202" s="873"/>
      <c r="M202" s="873"/>
      <c r="N202" s="456"/>
      <c r="O202" s="455">
        <v>44370</v>
      </c>
      <c r="P202" s="332"/>
      <c r="Q202" s="333"/>
      <c r="R202" s="334"/>
      <c r="S202" s="335"/>
      <c r="T202" s="408">
        <f t="shared" si="176"/>
        <v>0</v>
      </c>
      <c r="U202" s="409" t="str">
        <f t="shared" si="177"/>
        <v/>
      </c>
      <c r="V202" s="335"/>
      <c r="W202" s="410">
        <f t="shared" si="178"/>
        <v>0</v>
      </c>
      <c r="X202" s="410">
        <f t="shared" si="179"/>
        <v>0</v>
      </c>
      <c r="Y202" s="410">
        <f t="shared" si="180"/>
        <v>0</v>
      </c>
      <c r="Z202" s="410">
        <f t="shared" si="181"/>
        <v>0</v>
      </c>
      <c r="AA202" s="411">
        <f t="shared" si="182"/>
        <v>0</v>
      </c>
      <c r="AB202" s="412">
        <f t="shared" si="183"/>
        <v>0</v>
      </c>
      <c r="AC202" s="336"/>
      <c r="AD202" s="333"/>
      <c r="AE202" s="334"/>
      <c r="AF202" s="335"/>
      <c r="AG202" s="408">
        <f t="shared" si="184"/>
        <v>0</v>
      </c>
      <c r="AH202" s="409" t="str">
        <f t="shared" si="200"/>
        <v/>
      </c>
      <c r="AI202" s="335"/>
      <c r="AJ202" s="410">
        <f t="shared" si="186"/>
        <v>0</v>
      </c>
      <c r="AK202" s="410">
        <f t="shared" si="187"/>
        <v>0</v>
      </c>
      <c r="AL202" s="410">
        <f t="shared" si="188"/>
        <v>0</v>
      </c>
      <c r="AM202" s="410">
        <f t="shared" si="189"/>
        <v>0</v>
      </c>
      <c r="AN202" s="411">
        <f t="shared" si="190"/>
        <v>0</v>
      </c>
      <c r="AO202" s="412">
        <f t="shared" si="191"/>
        <v>0</v>
      </c>
      <c r="AP202" s="337"/>
      <c r="AQ202" s="410">
        <f t="shared" si="192"/>
        <v>0</v>
      </c>
      <c r="AR202" s="411">
        <f t="shared" si="193"/>
        <v>0</v>
      </c>
      <c r="AS202" s="413">
        <f t="shared" si="194"/>
        <v>0</v>
      </c>
      <c r="AT202" s="337"/>
      <c r="AU202" s="410">
        <f t="shared" si="195"/>
        <v>0</v>
      </c>
      <c r="AV202" s="411">
        <f t="shared" si="196"/>
        <v>0</v>
      </c>
      <c r="AW202" s="410">
        <f t="shared" si="197"/>
        <v>0</v>
      </c>
      <c r="AX202" s="411">
        <f t="shared" si="198"/>
        <v>0</v>
      </c>
      <c r="AY202" s="412">
        <f t="shared" si="199"/>
        <v>0</v>
      </c>
      <c r="AZ202" s="988"/>
      <c r="BA202" s="989"/>
      <c r="BB202" s="989"/>
      <c r="BC202" s="989"/>
      <c r="BD202" s="989"/>
      <c r="BE202" s="990"/>
      <c r="BF202" s="991"/>
      <c r="BG202" s="992"/>
      <c r="BH202" s="337"/>
      <c r="BI202" s="338"/>
      <c r="BJ202" s="839"/>
      <c r="BK202" s="318"/>
      <c r="BL202" s="318"/>
      <c r="BM202" s="318"/>
      <c r="BN202" s="318"/>
      <c r="BO202" s="318"/>
      <c r="BP202" s="318"/>
      <c r="BQ202" s="318"/>
      <c r="BR202" s="318"/>
      <c r="BS202" s="318"/>
      <c r="BT202" s="839"/>
      <c r="BU202" s="318"/>
      <c r="BV202" s="318"/>
      <c r="BW202" s="318"/>
      <c r="BX202" s="318"/>
      <c r="BY202" s="318"/>
      <c r="BZ202" s="318"/>
      <c r="CA202" s="318"/>
      <c r="CB202" s="318"/>
      <c r="CC202" s="318"/>
      <c r="CD202" s="839"/>
      <c r="CE202" s="318"/>
      <c r="CF202" s="318"/>
      <c r="CG202" s="318"/>
      <c r="CH202" s="318"/>
      <c r="CI202" s="318"/>
      <c r="CJ202" s="318"/>
      <c r="CK202" s="318"/>
      <c r="CL202" s="318"/>
      <c r="CM202" s="318"/>
      <c r="CN202" s="318"/>
      <c r="CO202" s="318"/>
      <c r="CP202" s="318"/>
      <c r="CQ202" s="318"/>
      <c r="CR202" s="318"/>
      <c r="CS202" s="839"/>
      <c r="CT202" s="318"/>
      <c r="CU202" s="318"/>
      <c r="CV202" s="318"/>
      <c r="CW202" s="318"/>
      <c r="CX202" s="318"/>
      <c r="CY202" s="318"/>
      <c r="CZ202" s="318"/>
      <c r="DA202" s="318"/>
      <c r="DB202" s="318"/>
      <c r="DC202" s="318"/>
      <c r="DD202" s="318"/>
      <c r="DE202" s="318"/>
      <c r="DF202" s="318"/>
      <c r="DG202" s="318"/>
      <c r="DH202" s="839"/>
      <c r="DI202" s="318"/>
      <c r="DJ202" s="318"/>
      <c r="DK202" s="318"/>
      <c r="DL202" s="318"/>
      <c r="DM202" s="318"/>
      <c r="DN202" s="318"/>
      <c r="DO202" s="318"/>
      <c r="DP202" s="318"/>
      <c r="DQ202" s="318"/>
      <c r="DR202" s="318"/>
      <c r="DS202" s="318"/>
      <c r="DT202" s="318"/>
      <c r="DU202" s="318"/>
      <c r="DV202" s="318"/>
      <c r="DW202" s="839"/>
      <c r="DX202" s="318"/>
      <c r="DY202" s="318"/>
      <c r="DZ202" s="318"/>
      <c r="EA202" s="318"/>
      <c r="EB202" s="318"/>
      <c r="EC202" s="318"/>
      <c r="ED202" s="318"/>
      <c r="EE202" s="318"/>
      <c r="EF202" s="318"/>
      <c r="EG202" s="318"/>
      <c r="EH202" s="318"/>
      <c r="EI202" s="318"/>
      <c r="EJ202" s="318"/>
      <c r="EK202" s="318"/>
      <c r="EL202" s="318"/>
      <c r="EM202" s="318">
        <f ca="1">'DARF e Declaração de IR'!$AJ$18</f>
        <v>0</v>
      </c>
      <c r="EN202" s="318"/>
      <c r="EO202" s="318"/>
      <c r="EP202" s="318"/>
      <c r="EQ202" s="318"/>
      <c r="ER202" s="318"/>
      <c r="ES202" s="318"/>
      <c r="ET202" s="318"/>
      <c r="EU202" s="318"/>
      <c r="EV202" s="318"/>
      <c r="EW202" s="318"/>
      <c r="EX202" s="318"/>
      <c r="EY202" s="318"/>
      <c r="EZ202" s="318"/>
    </row>
    <row r="203" spans="2:156" ht="10.5" customHeight="1" x14ac:dyDescent="0.2">
      <c r="B203" s="393"/>
      <c r="C203" s="1051"/>
      <c r="D203" s="1052"/>
      <c r="E203" s="414"/>
      <c r="F203" s="853" t="s">
        <v>209</v>
      </c>
      <c r="G203" s="853"/>
      <c r="H203" s="853"/>
      <c r="I203" s="854"/>
      <c r="J203" s="874" t="s">
        <v>22</v>
      </c>
      <c r="K203" s="874"/>
      <c r="L203" s="874" t="s">
        <v>23</v>
      </c>
      <c r="M203" s="874"/>
      <c r="N203" s="456"/>
      <c r="O203" s="455">
        <v>44371</v>
      </c>
      <c r="P203" s="332"/>
      <c r="Q203" s="333"/>
      <c r="R203" s="334"/>
      <c r="S203" s="335"/>
      <c r="T203" s="408">
        <f t="shared" si="176"/>
        <v>0</v>
      </c>
      <c r="U203" s="409" t="str">
        <f t="shared" si="177"/>
        <v/>
      </c>
      <c r="V203" s="335"/>
      <c r="W203" s="410">
        <f t="shared" si="178"/>
        <v>0</v>
      </c>
      <c r="X203" s="410">
        <f t="shared" si="179"/>
        <v>0</v>
      </c>
      <c r="Y203" s="410">
        <f t="shared" si="180"/>
        <v>0</v>
      </c>
      <c r="Z203" s="410">
        <f t="shared" si="181"/>
        <v>0</v>
      </c>
      <c r="AA203" s="411">
        <f t="shared" si="182"/>
        <v>0</v>
      </c>
      <c r="AB203" s="412">
        <f t="shared" si="183"/>
        <v>0</v>
      </c>
      <c r="AC203" s="336"/>
      <c r="AD203" s="333"/>
      <c r="AE203" s="334"/>
      <c r="AF203" s="335"/>
      <c r="AG203" s="408">
        <f t="shared" si="184"/>
        <v>0</v>
      </c>
      <c r="AH203" s="409" t="str">
        <f t="shared" si="200"/>
        <v/>
      </c>
      <c r="AI203" s="335"/>
      <c r="AJ203" s="410">
        <f t="shared" si="186"/>
        <v>0</v>
      </c>
      <c r="AK203" s="410">
        <f t="shared" si="187"/>
        <v>0</v>
      </c>
      <c r="AL203" s="410">
        <f t="shared" si="188"/>
        <v>0</v>
      </c>
      <c r="AM203" s="410">
        <f t="shared" si="189"/>
        <v>0</v>
      </c>
      <c r="AN203" s="411">
        <f t="shared" si="190"/>
        <v>0</v>
      </c>
      <c r="AO203" s="412">
        <f t="shared" si="191"/>
        <v>0</v>
      </c>
      <c r="AP203" s="337"/>
      <c r="AQ203" s="410">
        <f t="shared" si="192"/>
        <v>0</v>
      </c>
      <c r="AR203" s="411">
        <f t="shared" si="193"/>
        <v>0</v>
      </c>
      <c r="AS203" s="413">
        <f t="shared" si="194"/>
        <v>0</v>
      </c>
      <c r="AT203" s="337"/>
      <c r="AU203" s="410">
        <f t="shared" si="195"/>
        <v>0</v>
      </c>
      <c r="AV203" s="411">
        <f t="shared" si="196"/>
        <v>0</v>
      </c>
      <c r="AW203" s="410">
        <f t="shared" si="197"/>
        <v>0</v>
      </c>
      <c r="AX203" s="411">
        <f t="shared" si="198"/>
        <v>0</v>
      </c>
      <c r="AY203" s="412">
        <f t="shared" si="199"/>
        <v>0</v>
      </c>
      <c r="AZ203" s="988"/>
      <c r="BA203" s="989"/>
      <c r="BB203" s="989"/>
      <c r="BC203" s="989"/>
      <c r="BD203" s="989"/>
      <c r="BE203" s="990"/>
      <c r="BF203" s="991"/>
      <c r="BG203" s="992"/>
      <c r="BH203" s="337"/>
      <c r="BI203" s="338"/>
      <c r="BJ203" s="839"/>
      <c r="BK203" s="318"/>
      <c r="BL203" s="318"/>
      <c r="BM203" s="318"/>
      <c r="BN203" s="318"/>
      <c r="BO203" s="318"/>
      <c r="BP203" s="318"/>
      <c r="BQ203" s="318"/>
      <c r="BR203" s="318"/>
      <c r="BS203" s="318"/>
      <c r="BT203" s="839"/>
      <c r="BU203" s="318"/>
      <c r="BV203" s="318"/>
      <c r="BW203" s="318"/>
      <c r="BX203" s="318"/>
      <c r="BY203" s="318"/>
      <c r="BZ203" s="318"/>
      <c r="CA203" s="318"/>
      <c r="CB203" s="318"/>
      <c r="CC203" s="318"/>
      <c r="CD203" s="839"/>
      <c r="CE203" s="318"/>
      <c r="CF203" s="318"/>
      <c r="CG203" s="318"/>
      <c r="CH203" s="318"/>
      <c r="CI203" s="318"/>
      <c r="CJ203" s="318"/>
      <c r="CK203" s="318"/>
      <c r="CL203" s="318"/>
      <c r="CM203" s="318"/>
      <c r="CN203" s="318"/>
      <c r="CO203" s="318"/>
      <c r="CP203" s="318"/>
      <c r="CQ203" s="318"/>
      <c r="CR203" s="318"/>
      <c r="CS203" s="839"/>
      <c r="CT203" s="318"/>
      <c r="CU203" s="318"/>
      <c r="CV203" s="318"/>
      <c r="CW203" s="318"/>
      <c r="CX203" s="318"/>
      <c r="CY203" s="318"/>
      <c r="CZ203" s="318"/>
      <c r="DA203" s="318"/>
      <c r="DB203" s="318"/>
      <c r="DC203" s="318"/>
      <c r="DD203" s="318"/>
      <c r="DE203" s="318"/>
      <c r="DF203" s="318"/>
      <c r="DG203" s="318"/>
      <c r="DH203" s="839"/>
      <c r="DI203" s="318"/>
      <c r="DJ203" s="318"/>
      <c r="DK203" s="318"/>
      <c r="DL203" s="318"/>
      <c r="DM203" s="318"/>
      <c r="DN203" s="318"/>
      <c r="DO203" s="318"/>
      <c r="DP203" s="318"/>
      <c r="DQ203" s="318"/>
      <c r="DR203" s="318"/>
      <c r="DS203" s="318"/>
      <c r="DT203" s="318"/>
      <c r="DU203" s="318"/>
      <c r="DV203" s="318"/>
      <c r="DW203" s="839"/>
      <c r="DX203" s="318"/>
      <c r="DY203" s="318"/>
      <c r="DZ203" s="318"/>
      <c r="EA203" s="318"/>
      <c r="EB203" s="318"/>
      <c r="EC203" s="318"/>
      <c r="ED203" s="318"/>
      <c r="EE203" s="318"/>
      <c r="EF203" s="318"/>
      <c r="EG203" s="318"/>
      <c r="EH203" s="318"/>
      <c r="EI203" s="318"/>
      <c r="EJ203" s="318"/>
      <c r="EK203" s="318"/>
      <c r="EL203" s="318"/>
      <c r="EM203" s="318">
        <f ca="1">'DARF e Declaração de IR'!$AJ$18</f>
        <v>0</v>
      </c>
      <c r="EN203" s="318"/>
      <c r="EO203" s="318"/>
      <c r="EP203" s="318"/>
      <c r="EQ203" s="318"/>
      <c r="ER203" s="318"/>
      <c r="ES203" s="318"/>
      <c r="ET203" s="318"/>
      <c r="EU203" s="318"/>
      <c r="EV203" s="318"/>
      <c r="EW203" s="318"/>
      <c r="EX203" s="318"/>
      <c r="EY203" s="318"/>
      <c r="EZ203" s="318"/>
    </row>
    <row r="204" spans="2:156" ht="10.5" customHeight="1" x14ac:dyDescent="0.2">
      <c r="B204" s="393"/>
      <c r="C204" s="1051"/>
      <c r="D204" s="1052"/>
      <c r="E204" s="414"/>
      <c r="F204" s="855" t="s">
        <v>119</v>
      </c>
      <c r="G204" s="855"/>
      <c r="H204" s="855"/>
      <c r="I204" s="856"/>
      <c r="J204" s="882">
        <f>T211</f>
        <v>0</v>
      </c>
      <c r="K204" s="882"/>
      <c r="L204" s="882">
        <f>AG211</f>
        <v>0</v>
      </c>
      <c r="M204" s="882"/>
      <c r="N204" s="456"/>
      <c r="O204" s="455">
        <v>44372</v>
      </c>
      <c r="P204" s="332"/>
      <c r="Q204" s="333"/>
      <c r="R204" s="334"/>
      <c r="S204" s="335"/>
      <c r="T204" s="408">
        <f t="shared" si="176"/>
        <v>0</v>
      </c>
      <c r="U204" s="409" t="str">
        <f t="shared" si="177"/>
        <v/>
      </c>
      <c r="V204" s="335"/>
      <c r="W204" s="410">
        <f t="shared" si="178"/>
        <v>0</v>
      </c>
      <c r="X204" s="410">
        <f t="shared" si="179"/>
        <v>0</v>
      </c>
      <c r="Y204" s="410">
        <f t="shared" si="180"/>
        <v>0</v>
      </c>
      <c r="Z204" s="410">
        <f t="shared" si="181"/>
        <v>0</v>
      </c>
      <c r="AA204" s="411">
        <f t="shared" si="182"/>
        <v>0</v>
      </c>
      <c r="AB204" s="412">
        <f t="shared" si="183"/>
        <v>0</v>
      </c>
      <c r="AC204" s="336"/>
      <c r="AD204" s="333"/>
      <c r="AE204" s="334"/>
      <c r="AF204" s="335"/>
      <c r="AG204" s="408">
        <f t="shared" si="184"/>
        <v>0</v>
      </c>
      <c r="AH204" s="409" t="str">
        <f t="shared" si="200"/>
        <v/>
      </c>
      <c r="AI204" s="335"/>
      <c r="AJ204" s="410">
        <f t="shared" si="186"/>
        <v>0</v>
      </c>
      <c r="AK204" s="410">
        <f t="shared" si="187"/>
        <v>0</v>
      </c>
      <c r="AL204" s="410">
        <f t="shared" si="188"/>
        <v>0</v>
      </c>
      <c r="AM204" s="410">
        <f t="shared" si="189"/>
        <v>0</v>
      </c>
      <c r="AN204" s="411">
        <f t="shared" si="190"/>
        <v>0</v>
      </c>
      <c r="AO204" s="412">
        <f t="shared" si="191"/>
        <v>0</v>
      </c>
      <c r="AP204" s="337"/>
      <c r="AQ204" s="410">
        <f t="shared" si="192"/>
        <v>0</v>
      </c>
      <c r="AR204" s="411">
        <f t="shared" si="193"/>
        <v>0</v>
      </c>
      <c r="AS204" s="413">
        <f t="shared" si="194"/>
        <v>0</v>
      </c>
      <c r="AT204" s="337"/>
      <c r="AU204" s="410">
        <f t="shared" si="195"/>
        <v>0</v>
      </c>
      <c r="AV204" s="411">
        <f t="shared" si="196"/>
        <v>0</v>
      </c>
      <c r="AW204" s="410">
        <f t="shared" si="197"/>
        <v>0</v>
      </c>
      <c r="AX204" s="411">
        <f t="shared" si="198"/>
        <v>0</v>
      </c>
      <c r="AY204" s="412">
        <f t="shared" si="199"/>
        <v>0</v>
      </c>
      <c r="AZ204" s="988"/>
      <c r="BA204" s="989"/>
      <c r="BB204" s="989"/>
      <c r="BC204" s="989"/>
      <c r="BD204" s="989"/>
      <c r="BE204" s="990"/>
      <c r="BF204" s="991"/>
      <c r="BG204" s="992"/>
      <c r="BH204" s="337"/>
      <c r="BI204" s="338"/>
      <c r="BJ204" s="839"/>
      <c r="BK204" s="318"/>
      <c r="BL204" s="318"/>
      <c r="BM204" s="318"/>
      <c r="BN204" s="318"/>
      <c r="BO204" s="318"/>
      <c r="BP204" s="318"/>
      <c r="BQ204" s="318"/>
      <c r="BR204" s="318"/>
      <c r="BS204" s="318"/>
      <c r="BT204" s="839"/>
      <c r="BU204" s="318"/>
      <c r="BV204" s="318"/>
      <c r="BW204" s="318"/>
      <c r="BX204" s="318"/>
      <c r="BY204" s="318"/>
      <c r="BZ204" s="318"/>
      <c r="CA204" s="318"/>
      <c r="CB204" s="318"/>
      <c r="CC204" s="318"/>
      <c r="CD204" s="839"/>
      <c r="CE204" s="318"/>
      <c r="CF204" s="318"/>
      <c r="CG204" s="318"/>
      <c r="CH204" s="318"/>
      <c r="CI204" s="318"/>
      <c r="CJ204" s="318"/>
      <c r="CK204" s="318"/>
      <c r="CL204" s="318"/>
      <c r="CM204" s="318"/>
      <c r="CN204" s="318"/>
      <c r="CO204" s="318"/>
      <c r="CP204" s="318"/>
      <c r="CQ204" s="318"/>
      <c r="CR204" s="318"/>
      <c r="CS204" s="839"/>
      <c r="CT204" s="318"/>
      <c r="CU204" s="318"/>
      <c r="CV204" s="318"/>
      <c r="CW204" s="318"/>
      <c r="CX204" s="318"/>
      <c r="CY204" s="318"/>
      <c r="CZ204" s="318"/>
      <c r="DA204" s="318"/>
      <c r="DB204" s="318"/>
      <c r="DC204" s="318"/>
      <c r="DD204" s="318"/>
      <c r="DE204" s="318"/>
      <c r="DF204" s="318"/>
      <c r="DG204" s="318"/>
      <c r="DH204" s="839"/>
      <c r="DI204" s="318"/>
      <c r="DJ204" s="318"/>
      <c r="DK204" s="318"/>
      <c r="DL204" s="318"/>
      <c r="DM204" s="318"/>
      <c r="DN204" s="318"/>
      <c r="DO204" s="318"/>
      <c r="DP204" s="318"/>
      <c r="DQ204" s="318"/>
      <c r="DR204" s="318"/>
      <c r="DS204" s="318"/>
      <c r="DT204" s="318"/>
      <c r="DU204" s="318"/>
      <c r="DV204" s="318"/>
      <c r="DW204" s="839"/>
      <c r="DX204" s="318"/>
      <c r="DY204" s="318"/>
      <c r="DZ204" s="318"/>
      <c r="EA204" s="318"/>
      <c r="EB204" s="318"/>
      <c r="EC204" s="318"/>
      <c r="ED204" s="318"/>
      <c r="EE204" s="318"/>
      <c r="EF204" s="318"/>
      <c r="EG204" s="318"/>
      <c r="EH204" s="318"/>
      <c r="EI204" s="318"/>
      <c r="EJ204" s="318"/>
      <c r="EK204" s="318"/>
      <c r="EL204" s="318"/>
      <c r="EM204" s="318">
        <f ca="1">'DARF e Declaração de IR'!$AJ$18</f>
        <v>0</v>
      </c>
      <c r="EN204" s="318"/>
      <c r="EO204" s="318"/>
      <c r="EP204" s="318"/>
      <c r="EQ204" s="318"/>
      <c r="ER204" s="318"/>
      <c r="ES204" s="318"/>
      <c r="ET204" s="318"/>
      <c r="EU204" s="318"/>
      <c r="EV204" s="318"/>
      <c r="EW204" s="318"/>
      <c r="EX204" s="318"/>
      <c r="EY204" s="318"/>
      <c r="EZ204" s="318"/>
    </row>
    <row r="205" spans="2:156" ht="10.5" customHeight="1" x14ac:dyDescent="0.2">
      <c r="B205" s="393"/>
      <c r="C205" s="1051"/>
      <c r="D205" s="1052"/>
      <c r="E205" s="414"/>
      <c r="F205" s="878" t="s">
        <v>203</v>
      </c>
      <c r="G205" s="878"/>
      <c r="H205" s="878"/>
      <c r="I205" s="879"/>
      <c r="J205" s="883">
        <f>Q211</f>
        <v>0</v>
      </c>
      <c r="K205" s="883"/>
      <c r="L205" s="883">
        <f>AD211</f>
        <v>0</v>
      </c>
      <c r="M205" s="883"/>
      <c r="N205" s="456"/>
      <c r="O205" s="455">
        <v>44373</v>
      </c>
      <c r="P205" s="332"/>
      <c r="Q205" s="333"/>
      <c r="R205" s="334"/>
      <c r="S205" s="335"/>
      <c r="T205" s="408">
        <f t="shared" si="176"/>
        <v>0</v>
      </c>
      <c r="U205" s="409" t="str">
        <f t="shared" si="177"/>
        <v/>
      </c>
      <c r="V205" s="335"/>
      <c r="W205" s="410">
        <f t="shared" si="178"/>
        <v>0</v>
      </c>
      <c r="X205" s="410">
        <f t="shared" si="179"/>
        <v>0</v>
      </c>
      <c r="Y205" s="410">
        <f t="shared" si="180"/>
        <v>0</v>
      </c>
      <c r="Z205" s="410">
        <f t="shared" si="181"/>
        <v>0</v>
      </c>
      <c r="AA205" s="411">
        <f t="shared" si="182"/>
        <v>0</v>
      </c>
      <c r="AB205" s="412">
        <f t="shared" si="183"/>
        <v>0</v>
      </c>
      <c r="AC205" s="336"/>
      <c r="AD205" s="333"/>
      <c r="AE205" s="334"/>
      <c r="AF205" s="335"/>
      <c r="AG205" s="408">
        <f t="shared" si="184"/>
        <v>0</v>
      </c>
      <c r="AH205" s="409" t="str">
        <f t="shared" si="200"/>
        <v/>
      </c>
      <c r="AI205" s="335"/>
      <c r="AJ205" s="410">
        <f t="shared" si="186"/>
        <v>0</v>
      </c>
      <c r="AK205" s="410">
        <f t="shared" si="187"/>
        <v>0</v>
      </c>
      <c r="AL205" s="410">
        <f t="shared" si="188"/>
        <v>0</v>
      </c>
      <c r="AM205" s="410">
        <f t="shared" si="189"/>
        <v>0</v>
      </c>
      <c r="AN205" s="411">
        <f t="shared" si="190"/>
        <v>0</v>
      </c>
      <c r="AO205" s="412">
        <f t="shared" si="191"/>
        <v>0</v>
      </c>
      <c r="AP205" s="337"/>
      <c r="AQ205" s="410">
        <f t="shared" si="192"/>
        <v>0</v>
      </c>
      <c r="AR205" s="411">
        <f t="shared" si="193"/>
        <v>0</v>
      </c>
      <c r="AS205" s="413">
        <f t="shared" si="194"/>
        <v>0</v>
      </c>
      <c r="AT205" s="337"/>
      <c r="AU205" s="410">
        <f t="shared" si="195"/>
        <v>0</v>
      </c>
      <c r="AV205" s="411">
        <f t="shared" si="196"/>
        <v>0</v>
      </c>
      <c r="AW205" s="410">
        <f t="shared" si="197"/>
        <v>0</v>
      </c>
      <c r="AX205" s="411">
        <f t="shared" si="198"/>
        <v>0</v>
      </c>
      <c r="AY205" s="412">
        <f t="shared" si="199"/>
        <v>0</v>
      </c>
      <c r="AZ205" s="988"/>
      <c r="BA205" s="989"/>
      <c r="BB205" s="989"/>
      <c r="BC205" s="989"/>
      <c r="BD205" s="989"/>
      <c r="BE205" s="990"/>
      <c r="BF205" s="991"/>
      <c r="BG205" s="992"/>
      <c r="BH205" s="337"/>
      <c r="BI205" s="338"/>
      <c r="BJ205" s="839"/>
      <c r="BK205" s="318"/>
      <c r="BL205" s="318"/>
      <c r="BM205" s="318"/>
      <c r="BN205" s="318"/>
      <c r="BO205" s="318"/>
      <c r="BP205" s="318"/>
      <c r="BQ205" s="318"/>
      <c r="BR205" s="318"/>
      <c r="BS205" s="318"/>
      <c r="BT205" s="839"/>
      <c r="BU205" s="318"/>
      <c r="BV205" s="318"/>
      <c r="BW205" s="318"/>
      <c r="BX205" s="318"/>
      <c r="BY205" s="318"/>
      <c r="BZ205" s="318"/>
      <c r="CA205" s="318"/>
      <c r="CB205" s="318"/>
      <c r="CC205" s="318"/>
      <c r="CD205" s="839"/>
      <c r="CE205" s="318"/>
      <c r="CF205" s="318"/>
      <c r="CG205" s="318"/>
      <c r="CH205" s="318"/>
      <c r="CI205" s="318"/>
      <c r="CJ205" s="318"/>
      <c r="CK205" s="318"/>
      <c r="CL205" s="318"/>
      <c r="CM205" s="318"/>
      <c r="CN205" s="318"/>
      <c r="CO205" s="318"/>
      <c r="CP205" s="318"/>
      <c r="CQ205" s="318"/>
      <c r="CR205" s="318"/>
      <c r="CS205" s="839"/>
      <c r="CT205" s="318"/>
      <c r="CU205" s="318"/>
      <c r="CV205" s="318"/>
      <c r="CW205" s="318"/>
      <c r="CX205" s="318"/>
      <c r="CY205" s="318"/>
      <c r="CZ205" s="318"/>
      <c r="DA205" s="318"/>
      <c r="DB205" s="318"/>
      <c r="DC205" s="318"/>
      <c r="DD205" s="318"/>
      <c r="DE205" s="318"/>
      <c r="DF205" s="318"/>
      <c r="DG205" s="318"/>
      <c r="DH205" s="839"/>
      <c r="DI205" s="318"/>
      <c r="DJ205" s="318"/>
      <c r="DK205" s="318"/>
      <c r="DL205" s="318"/>
      <c r="DM205" s="318"/>
      <c r="DN205" s="318"/>
      <c r="DO205" s="318"/>
      <c r="DP205" s="318"/>
      <c r="DQ205" s="318"/>
      <c r="DR205" s="318"/>
      <c r="DS205" s="318"/>
      <c r="DT205" s="318"/>
      <c r="DU205" s="318"/>
      <c r="DV205" s="318"/>
      <c r="DW205" s="839"/>
      <c r="DX205" s="318"/>
      <c r="DY205" s="318"/>
      <c r="DZ205" s="318"/>
      <c r="EA205" s="318"/>
      <c r="EB205" s="318"/>
      <c r="EC205" s="318"/>
      <c r="ED205" s="318"/>
      <c r="EE205" s="318"/>
      <c r="EF205" s="318"/>
      <c r="EG205" s="318"/>
      <c r="EH205" s="318"/>
      <c r="EI205" s="318"/>
      <c r="EJ205" s="318"/>
      <c r="EK205" s="318"/>
      <c r="EL205" s="318"/>
      <c r="EM205" s="318">
        <f ca="1">'DARF e Declaração de IR'!$AJ$18</f>
        <v>0</v>
      </c>
      <c r="EN205" s="318"/>
      <c r="EO205" s="318"/>
      <c r="EP205" s="318"/>
      <c r="EQ205" s="318"/>
      <c r="ER205" s="318"/>
      <c r="ES205" s="318"/>
      <c r="ET205" s="318"/>
      <c r="EU205" s="318"/>
      <c r="EV205" s="318"/>
      <c r="EW205" s="318"/>
      <c r="EX205" s="318"/>
      <c r="EY205" s="318"/>
      <c r="EZ205" s="318"/>
    </row>
    <row r="206" spans="2:156" ht="10.5" customHeight="1" x14ac:dyDescent="0.2">
      <c r="B206" s="393"/>
      <c r="C206" s="1051"/>
      <c r="D206" s="1052"/>
      <c r="E206" s="414"/>
      <c r="F206" s="878" t="s">
        <v>204</v>
      </c>
      <c r="G206" s="878"/>
      <c r="H206" s="878"/>
      <c r="I206" s="879"/>
      <c r="J206" s="890">
        <f>R211</f>
        <v>0</v>
      </c>
      <c r="K206" s="890"/>
      <c r="L206" s="890">
        <f>AE211</f>
        <v>0</v>
      </c>
      <c r="M206" s="890"/>
      <c r="N206" s="456"/>
      <c r="O206" s="455">
        <v>44374</v>
      </c>
      <c r="P206" s="332"/>
      <c r="Q206" s="333"/>
      <c r="R206" s="334"/>
      <c r="S206" s="335"/>
      <c r="T206" s="408">
        <f t="shared" si="176"/>
        <v>0</v>
      </c>
      <c r="U206" s="409" t="str">
        <f t="shared" si="177"/>
        <v/>
      </c>
      <c r="V206" s="335"/>
      <c r="W206" s="410">
        <f t="shared" si="178"/>
        <v>0</v>
      </c>
      <c r="X206" s="410">
        <f t="shared" si="179"/>
        <v>0</v>
      </c>
      <c r="Y206" s="410">
        <f t="shared" si="180"/>
        <v>0</v>
      </c>
      <c r="Z206" s="410">
        <f t="shared" si="181"/>
        <v>0</v>
      </c>
      <c r="AA206" s="411">
        <f t="shared" si="182"/>
        <v>0</v>
      </c>
      <c r="AB206" s="412">
        <f t="shared" si="183"/>
        <v>0</v>
      </c>
      <c r="AC206" s="336"/>
      <c r="AD206" s="333"/>
      <c r="AE206" s="334"/>
      <c r="AF206" s="335"/>
      <c r="AG206" s="408">
        <f t="shared" si="184"/>
        <v>0</v>
      </c>
      <c r="AH206" s="409" t="str">
        <f t="shared" si="200"/>
        <v/>
      </c>
      <c r="AI206" s="335"/>
      <c r="AJ206" s="410">
        <f t="shared" si="186"/>
        <v>0</v>
      </c>
      <c r="AK206" s="410">
        <f t="shared" si="187"/>
        <v>0</v>
      </c>
      <c r="AL206" s="410">
        <f t="shared" si="188"/>
        <v>0</v>
      </c>
      <c r="AM206" s="410">
        <f t="shared" si="189"/>
        <v>0</v>
      </c>
      <c r="AN206" s="411">
        <f t="shared" si="190"/>
        <v>0</v>
      </c>
      <c r="AO206" s="412">
        <f t="shared" si="191"/>
        <v>0</v>
      </c>
      <c r="AP206" s="337"/>
      <c r="AQ206" s="410">
        <f t="shared" si="192"/>
        <v>0</v>
      </c>
      <c r="AR206" s="411">
        <f t="shared" si="193"/>
        <v>0</v>
      </c>
      <c r="AS206" s="413">
        <f t="shared" si="194"/>
        <v>0</v>
      </c>
      <c r="AT206" s="337"/>
      <c r="AU206" s="410">
        <f t="shared" si="195"/>
        <v>0</v>
      </c>
      <c r="AV206" s="411">
        <f t="shared" si="196"/>
        <v>0</v>
      </c>
      <c r="AW206" s="410">
        <f t="shared" si="197"/>
        <v>0</v>
      </c>
      <c r="AX206" s="411">
        <f t="shared" si="198"/>
        <v>0</v>
      </c>
      <c r="AY206" s="412">
        <f t="shared" si="199"/>
        <v>0</v>
      </c>
      <c r="AZ206" s="988"/>
      <c r="BA206" s="989"/>
      <c r="BB206" s="989"/>
      <c r="BC206" s="989"/>
      <c r="BD206" s="989"/>
      <c r="BE206" s="990"/>
      <c r="BF206" s="991"/>
      <c r="BG206" s="992"/>
      <c r="BH206" s="337"/>
      <c r="BI206" s="338"/>
      <c r="BJ206" s="839"/>
      <c r="BK206" s="318"/>
      <c r="BL206" s="318"/>
      <c r="BM206" s="318"/>
      <c r="BN206" s="318"/>
      <c r="BO206" s="318"/>
      <c r="BP206" s="318"/>
      <c r="BQ206" s="318"/>
      <c r="BR206" s="318"/>
      <c r="BS206" s="318"/>
      <c r="BT206" s="839"/>
      <c r="BU206" s="318"/>
      <c r="BV206" s="318"/>
      <c r="BW206" s="318"/>
      <c r="BX206" s="318"/>
      <c r="BY206" s="318"/>
      <c r="BZ206" s="318"/>
      <c r="CA206" s="318"/>
      <c r="CB206" s="318"/>
      <c r="CC206" s="318"/>
      <c r="CD206" s="839"/>
      <c r="CE206" s="318"/>
      <c r="CF206" s="318"/>
      <c r="CG206" s="318"/>
      <c r="CH206" s="318"/>
      <c r="CI206" s="318"/>
      <c r="CJ206" s="318"/>
      <c r="CK206" s="318"/>
      <c r="CL206" s="318"/>
      <c r="CM206" s="318"/>
      <c r="CN206" s="318"/>
      <c r="CO206" s="318"/>
      <c r="CP206" s="318"/>
      <c r="CQ206" s="318"/>
      <c r="CR206" s="318"/>
      <c r="CS206" s="839"/>
      <c r="CT206" s="318"/>
      <c r="CU206" s="318"/>
      <c r="CV206" s="318"/>
      <c r="CW206" s="318"/>
      <c r="CX206" s="318"/>
      <c r="CY206" s="318"/>
      <c r="CZ206" s="318"/>
      <c r="DA206" s="318"/>
      <c r="DB206" s="318"/>
      <c r="DC206" s="318"/>
      <c r="DD206" s="318"/>
      <c r="DE206" s="318"/>
      <c r="DF206" s="318"/>
      <c r="DG206" s="318"/>
      <c r="DH206" s="839"/>
      <c r="DI206" s="318"/>
      <c r="DJ206" s="318"/>
      <c r="DK206" s="318"/>
      <c r="DL206" s="318"/>
      <c r="DM206" s="318"/>
      <c r="DN206" s="318"/>
      <c r="DO206" s="318"/>
      <c r="DP206" s="318"/>
      <c r="DQ206" s="318"/>
      <c r="DR206" s="318"/>
      <c r="DS206" s="318"/>
      <c r="DT206" s="318"/>
      <c r="DU206" s="318"/>
      <c r="DV206" s="318"/>
      <c r="DW206" s="839"/>
      <c r="DX206" s="318"/>
      <c r="DY206" s="318"/>
      <c r="DZ206" s="318"/>
      <c r="EA206" s="318"/>
      <c r="EB206" s="318"/>
      <c r="EC206" s="318"/>
      <c r="ED206" s="318"/>
      <c r="EE206" s="318"/>
      <c r="EF206" s="318"/>
      <c r="EG206" s="318"/>
      <c r="EH206" s="318"/>
      <c r="EI206" s="318"/>
      <c r="EJ206" s="318"/>
      <c r="EK206" s="318"/>
      <c r="EL206" s="318"/>
      <c r="EM206" s="318">
        <f ca="1">'DARF e Declaração de IR'!$AJ$18</f>
        <v>0</v>
      </c>
      <c r="EN206" s="318"/>
      <c r="EO206" s="318"/>
      <c r="EP206" s="318"/>
      <c r="EQ206" s="318"/>
      <c r="ER206" s="318"/>
      <c r="ES206" s="318"/>
      <c r="ET206" s="318"/>
      <c r="EU206" s="318"/>
      <c r="EV206" s="318"/>
      <c r="EW206" s="318"/>
      <c r="EX206" s="318"/>
      <c r="EY206" s="318"/>
      <c r="EZ206" s="318"/>
    </row>
    <row r="207" spans="2:156" ht="10.5" customHeight="1" x14ac:dyDescent="0.2">
      <c r="B207" s="393"/>
      <c r="C207" s="1051"/>
      <c r="D207" s="1052"/>
      <c r="E207" s="414"/>
      <c r="F207" s="878" t="s">
        <v>120</v>
      </c>
      <c r="G207" s="878"/>
      <c r="H207" s="878"/>
      <c r="I207" s="879"/>
      <c r="J207" s="882">
        <f>S211</f>
        <v>0</v>
      </c>
      <c r="K207" s="882"/>
      <c r="L207" s="882">
        <f>AF211</f>
        <v>0</v>
      </c>
      <c r="M207" s="882"/>
      <c r="N207" s="456"/>
      <c r="O207" s="455">
        <v>44375</v>
      </c>
      <c r="P207" s="332"/>
      <c r="Q207" s="333"/>
      <c r="R207" s="334"/>
      <c r="S207" s="335"/>
      <c r="T207" s="408">
        <f t="shared" si="176"/>
        <v>0</v>
      </c>
      <c r="U207" s="409" t="str">
        <f t="shared" si="177"/>
        <v/>
      </c>
      <c r="V207" s="335"/>
      <c r="W207" s="410">
        <f t="shared" si="178"/>
        <v>0</v>
      </c>
      <c r="X207" s="410">
        <f t="shared" si="179"/>
        <v>0</v>
      </c>
      <c r="Y207" s="410">
        <f t="shared" si="180"/>
        <v>0</v>
      </c>
      <c r="Z207" s="410">
        <f t="shared" si="181"/>
        <v>0</v>
      </c>
      <c r="AA207" s="411">
        <f t="shared" si="182"/>
        <v>0</v>
      </c>
      <c r="AB207" s="412">
        <f t="shared" si="183"/>
        <v>0</v>
      </c>
      <c r="AC207" s="336"/>
      <c r="AD207" s="333"/>
      <c r="AE207" s="334"/>
      <c r="AF207" s="335"/>
      <c r="AG207" s="408">
        <f t="shared" si="184"/>
        <v>0</v>
      </c>
      <c r="AH207" s="409" t="str">
        <f t="shared" si="200"/>
        <v/>
      </c>
      <c r="AI207" s="335"/>
      <c r="AJ207" s="410">
        <f t="shared" si="186"/>
        <v>0</v>
      </c>
      <c r="AK207" s="410">
        <f t="shared" si="187"/>
        <v>0</v>
      </c>
      <c r="AL207" s="410">
        <f t="shared" si="188"/>
        <v>0</v>
      </c>
      <c r="AM207" s="410">
        <f t="shared" si="189"/>
        <v>0</v>
      </c>
      <c r="AN207" s="411">
        <f t="shared" si="190"/>
        <v>0</v>
      </c>
      <c r="AO207" s="412">
        <f t="shared" si="191"/>
        <v>0</v>
      </c>
      <c r="AP207" s="337"/>
      <c r="AQ207" s="410">
        <f t="shared" si="192"/>
        <v>0</v>
      </c>
      <c r="AR207" s="411">
        <f t="shared" si="193"/>
        <v>0</v>
      </c>
      <c r="AS207" s="413">
        <f t="shared" si="194"/>
        <v>0</v>
      </c>
      <c r="AT207" s="337"/>
      <c r="AU207" s="410">
        <f t="shared" si="195"/>
        <v>0</v>
      </c>
      <c r="AV207" s="411">
        <f t="shared" si="196"/>
        <v>0</v>
      </c>
      <c r="AW207" s="410">
        <f t="shared" si="197"/>
        <v>0</v>
      </c>
      <c r="AX207" s="411">
        <f t="shared" si="198"/>
        <v>0</v>
      </c>
      <c r="AY207" s="412">
        <f t="shared" si="199"/>
        <v>0</v>
      </c>
      <c r="AZ207" s="988"/>
      <c r="BA207" s="989"/>
      <c r="BB207" s="989"/>
      <c r="BC207" s="989"/>
      <c r="BD207" s="989"/>
      <c r="BE207" s="990"/>
      <c r="BF207" s="991"/>
      <c r="BG207" s="992"/>
      <c r="BH207" s="337"/>
      <c r="BI207" s="338"/>
      <c r="BJ207" s="839"/>
      <c r="BK207" s="318"/>
      <c r="BL207" s="318"/>
      <c r="BM207" s="318"/>
      <c r="BN207" s="318"/>
      <c r="BO207" s="318"/>
      <c r="BP207" s="318"/>
      <c r="BQ207" s="318"/>
      <c r="BR207" s="318"/>
      <c r="BS207" s="318"/>
      <c r="BT207" s="839"/>
      <c r="BU207" s="318"/>
      <c r="BV207" s="318"/>
      <c r="BW207" s="318"/>
      <c r="BX207" s="318"/>
      <c r="BY207" s="318"/>
      <c r="BZ207" s="318"/>
      <c r="CA207" s="318"/>
      <c r="CB207" s="318"/>
      <c r="CC207" s="318"/>
      <c r="CD207" s="839"/>
      <c r="CE207" s="318"/>
      <c r="CF207" s="318"/>
      <c r="CG207" s="318"/>
      <c r="CH207" s="318"/>
      <c r="CI207" s="318"/>
      <c r="CJ207" s="318"/>
      <c r="CK207" s="318"/>
      <c r="CL207" s="318"/>
      <c r="CM207" s="318"/>
      <c r="CN207" s="318"/>
      <c r="CO207" s="318"/>
      <c r="CP207" s="318"/>
      <c r="CQ207" s="318"/>
      <c r="CR207" s="318"/>
      <c r="CS207" s="839"/>
      <c r="CT207" s="318"/>
      <c r="CU207" s="318"/>
      <c r="CV207" s="318"/>
      <c r="CW207" s="318"/>
      <c r="CX207" s="318"/>
      <c r="CY207" s="318"/>
      <c r="CZ207" s="318"/>
      <c r="DA207" s="318"/>
      <c r="DB207" s="318"/>
      <c r="DC207" s="318"/>
      <c r="DD207" s="318"/>
      <c r="DE207" s="318"/>
      <c r="DF207" s="318"/>
      <c r="DG207" s="318"/>
      <c r="DH207" s="839"/>
      <c r="DI207" s="318"/>
      <c r="DJ207" s="318"/>
      <c r="DK207" s="318"/>
      <c r="DL207" s="318"/>
      <c r="DM207" s="318"/>
      <c r="DN207" s="318"/>
      <c r="DO207" s="318"/>
      <c r="DP207" s="318"/>
      <c r="DQ207" s="318"/>
      <c r="DR207" s="318"/>
      <c r="DS207" s="318"/>
      <c r="DT207" s="318"/>
      <c r="DU207" s="318"/>
      <c r="DV207" s="318"/>
      <c r="DW207" s="839"/>
      <c r="DX207" s="318"/>
      <c r="DY207" s="318"/>
      <c r="DZ207" s="318"/>
      <c r="EA207" s="318"/>
      <c r="EB207" s="318"/>
      <c r="EC207" s="318"/>
      <c r="ED207" s="318"/>
      <c r="EE207" s="318"/>
      <c r="EF207" s="318"/>
      <c r="EG207" s="318"/>
      <c r="EH207" s="318"/>
      <c r="EI207" s="318"/>
      <c r="EJ207" s="318"/>
      <c r="EK207" s="318"/>
      <c r="EL207" s="318"/>
      <c r="EM207" s="318">
        <f ca="1">'DARF e Declaração de IR'!$AJ$18</f>
        <v>0</v>
      </c>
      <c r="EN207" s="318"/>
      <c r="EO207" s="318"/>
      <c r="EP207" s="318"/>
      <c r="EQ207" s="318"/>
      <c r="ER207" s="318"/>
      <c r="ES207" s="318"/>
      <c r="ET207" s="318"/>
      <c r="EU207" s="318"/>
      <c r="EV207" s="318"/>
      <c r="EW207" s="318"/>
      <c r="EX207" s="318"/>
      <c r="EY207" s="318"/>
      <c r="EZ207" s="318"/>
    </row>
    <row r="208" spans="2:156" ht="10.5" customHeight="1" x14ac:dyDescent="0.2">
      <c r="B208" s="393"/>
      <c r="C208" s="1051"/>
      <c r="D208" s="1052"/>
      <c r="E208" s="414"/>
      <c r="F208" s="855" t="s">
        <v>121</v>
      </c>
      <c r="G208" s="855"/>
      <c r="H208" s="855"/>
      <c r="I208" s="856"/>
      <c r="J208" s="891">
        <f>U211</f>
        <v>0</v>
      </c>
      <c r="K208" s="891"/>
      <c r="L208" s="891">
        <f>AH211</f>
        <v>0</v>
      </c>
      <c r="M208" s="891"/>
      <c r="N208" s="456"/>
      <c r="O208" s="455">
        <v>44376</v>
      </c>
      <c r="P208" s="332"/>
      <c r="Q208" s="333"/>
      <c r="R208" s="334"/>
      <c r="S208" s="335"/>
      <c r="T208" s="408">
        <f t="shared" si="176"/>
        <v>0</v>
      </c>
      <c r="U208" s="409" t="str">
        <f t="shared" si="177"/>
        <v/>
      </c>
      <c r="V208" s="335"/>
      <c r="W208" s="410">
        <f t="shared" si="178"/>
        <v>0</v>
      </c>
      <c r="X208" s="410">
        <f t="shared" si="179"/>
        <v>0</v>
      </c>
      <c r="Y208" s="410">
        <f t="shared" si="180"/>
        <v>0</v>
      </c>
      <c r="Z208" s="410">
        <f t="shared" si="181"/>
        <v>0</v>
      </c>
      <c r="AA208" s="411">
        <f t="shared" si="182"/>
        <v>0</v>
      </c>
      <c r="AB208" s="412">
        <f t="shared" si="183"/>
        <v>0</v>
      </c>
      <c r="AC208" s="336"/>
      <c r="AD208" s="333"/>
      <c r="AE208" s="334"/>
      <c r="AF208" s="335"/>
      <c r="AG208" s="408">
        <f t="shared" si="184"/>
        <v>0</v>
      </c>
      <c r="AH208" s="409" t="str">
        <f t="shared" si="200"/>
        <v/>
      </c>
      <c r="AI208" s="335"/>
      <c r="AJ208" s="410">
        <f t="shared" si="186"/>
        <v>0</v>
      </c>
      <c r="AK208" s="410">
        <f t="shared" si="187"/>
        <v>0</v>
      </c>
      <c r="AL208" s="410">
        <f t="shared" si="188"/>
        <v>0</v>
      </c>
      <c r="AM208" s="410">
        <f t="shared" si="189"/>
        <v>0</v>
      </c>
      <c r="AN208" s="411">
        <f t="shared" si="190"/>
        <v>0</v>
      </c>
      <c r="AO208" s="412">
        <f t="shared" si="191"/>
        <v>0</v>
      </c>
      <c r="AP208" s="337"/>
      <c r="AQ208" s="410">
        <f t="shared" si="192"/>
        <v>0</v>
      </c>
      <c r="AR208" s="411">
        <f t="shared" si="193"/>
        <v>0</v>
      </c>
      <c r="AS208" s="413">
        <f t="shared" si="194"/>
        <v>0</v>
      </c>
      <c r="AT208" s="337"/>
      <c r="AU208" s="410">
        <f t="shared" si="195"/>
        <v>0</v>
      </c>
      <c r="AV208" s="411">
        <f t="shared" si="196"/>
        <v>0</v>
      </c>
      <c r="AW208" s="410">
        <f t="shared" si="197"/>
        <v>0</v>
      </c>
      <c r="AX208" s="411">
        <f t="shared" si="198"/>
        <v>0</v>
      </c>
      <c r="AY208" s="412">
        <f t="shared" si="199"/>
        <v>0</v>
      </c>
      <c r="AZ208" s="988"/>
      <c r="BA208" s="989"/>
      <c r="BB208" s="989"/>
      <c r="BC208" s="989"/>
      <c r="BD208" s="989"/>
      <c r="BE208" s="990"/>
      <c r="BF208" s="991"/>
      <c r="BG208" s="992"/>
      <c r="BH208" s="337"/>
      <c r="BI208" s="338"/>
      <c r="BJ208" s="839"/>
      <c r="BK208" s="318"/>
      <c r="BL208" s="318"/>
      <c r="BM208" s="318"/>
      <c r="BN208" s="318"/>
      <c r="BO208" s="318"/>
      <c r="BP208" s="318"/>
      <c r="BQ208" s="318"/>
      <c r="BR208" s="318"/>
      <c r="BS208" s="318"/>
      <c r="BT208" s="839"/>
      <c r="BU208" s="318"/>
      <c r="BV208" s="318"/>
      <c r="BW208" s="318"/>
      <c r="BX208" s="318"/>
      <c r="BY208" s="318"/>
      <c r="BZ208" s="318"/>
      <c r="CA208" s="318"/>
      <c r="CB208" s="318"/>
      <c r="CC208" s="318"/>
      <c r="CD208" s="839"/>
      <c r="CE208" s="318"/>
      <c r="CF208" s="318"/>
      <c r="CG208" s="318"/>
      <c r="CH208" s="318"/>
      <c r="CI208" s="318"/>
      <c r="CJ208" s="318"/>
      <c r="CK208" s="318"/>
      <c r="CL208" s="318"/>
      <c r="CM208" s="318"/>
      <c r="CN208" s="318"/>
      <c r="CO208" s="318"/>
      <c r="CP208" s="318"/>
      <c r="CQ208" s="318"/>
      <c r="CR208" s="318"/>
      <c r="CS208" s="839"/>
      <c r="CT208" s="318"/>
      <c r="CU208" s="318"/>
      <c r="CV208" s="318"/>
      <c r="CW208" s="318"/>
      <c r="CX208" s="318"/>
      <c r="CY208" s="318"/>
      <c r="CZ208" s="318"/>
      <c r="DA208" s="318"/>
      <c r="DB208" s="318"/>
      <c r="DC208" s="318"/>
      <c r="DD208" s="318"/>
      <c r="DE208" s="318"/>
      <c r="DF208" s="318"/>
      <c r="DG208" s="318"/>
      <c r="DH208" s="839"/>
      <c r="DI208" s="318"/>
      <c r="DJ208" s="318"/>
      <c r="DK208" s="318"/>
      <c r="DL208" s="318"/>
      <c r="DM208" s="318"/>
      <c r="DN208" s="318"/>
      <c r="DO208" s="318"/>
      <c r="DP208" s="318"/>
      <c r="DQ208" s="318"/>
      <c r="DR208" s="318"/>
      <c r="DS208" s="318"/>
      <c r="DT208" s="318"/>
      <c r="DU208" s="318"/>
      <c r="DV208" s="318"/>
      <c r="DW208" s="839"/>
      <c r="DX208" s="318"/>
      <c r="DY208" s="318"/>
      <c r="DZ208" s="318"/>
      <c r="EA208" s="318"/>
      <c r="EB208" s="318"/>
      <c r="EC208" s="318"/>
      <c r="ED208" s="318"/>
      <c r="EE208" s="318"/>
      <c r="EF208" s="318"/>
      <c r="EG208" s="318"/>
      <c r="EH208" s="318"/>
      <c r="EI208" s="318"/>
      <c r="EJ208" s="318"/>
      <c r="EK208" s="318"/>
      <c r="EL208" s="318"/>
      <c r="EM208" s="318">
        <f ca="1">'DARF e Declaração de IR'!$AJ$18</f>
        <v>0</v>
      </c>
      <c r="EN208" s="318"/>
      <c r="EO208" s="318"/>
      <c r="EP208" s="318"/>
      <c r="EQ208" s="318"/>
      <c r="ER208" s="318"/>
      <c r="ES208" s="318"/>
      <c r="ET208" s="318"/>
      <c r="EU208" s="318"/>
      <c r="EV208" s="318"/>
      <c r="EW208" s="318"/>
      <c r="EX208" s="318"/>
      <c r="EY208" s="318"/>
      <c r="EZ208" s="318"/>
    </row>
    <row r="209" spans="2:156" ht="10.5" customHeight="1" x14ac:dyDescent="0.2">
      <c r="B209" s="393"/>
      <c r="C209" s="1051"/>
      <c r="D209" s="1052"/>
      <c r="E209" s="414"/>
      <c r="F209" s="930" t="s">
        <v>91</v>
      </c>
      <c r="G209" s="930"/>
      <c r="H209" s="930"/>
      <c r="I209" s="931"/>
      <c r="J209" s="892">
        <f>AA211</f>
        <v>0</v>
      </c>
      <c r="K209" s="892"/>
      <c r="L209" s="892">
        <f>AN211</f>
        <v>0</v>
      </c>
      <c r="M209" s="892"/>
      <c r="N209" s="456"/>
      <c r="O209" s="455">
        <v>44377</v>
      </c>
      <c r="P209" s="332"/>
      <c r="Q209" s="333"/>
      <c r="R209" s="334"/>
      <c r="S209" s="335"/>
      <c r="T209" s="408">
        <f t="shared" si="176"/>
        <v>0</v>
      </c>
      <c r="U209" s="409" t="str">
        <f t="shared" si="177"/>
        <v/>
      </c>
      <c r="V209" s="335"/>
      <c r="W209" s="410">
        <f t="shared" si="178"/>
        <v>0</v>
      </c>
      <c r="X209" s="410">
        <f t="shared" si="179"/>
        <v>0</v>
      </c>
      <c r="Y209" s="410">
        <f t="shared" si="180"/>
        <v>0</v>
      </c>
      <c r="Z209" s="410">
        <f t="shared" si="181"/>
        <v>0</v>
      </c>
      <c r="AA209" s="411">
        <f t="shared" si="182"/>
        <v>0</v>
      </c>
      <c r="AB209" s="412">
        <f t="shared" si="183"/>
        <v>0</v>
      </c>
      <c r="AC209" s="336"/>
      <c r="AD209" s="333"/>
      <c r="AE209" s="334"/>
      <c r="AF209" s="335"/>
      <c r="AG209" s="408">
        <f t="shared" si="184"/>
        <v>0</v>
      </c>
      <c r="AH209" s="409" t="str">
        <f t="shared" si="200"/>
        <v/>
      </c>
      <c r="AI209" s="335"/>
      <c r="AJ209" s="410">
        <f t="shared" si="186"/>
        <v>0</v>
      </c>
      <c r="AK209" s="410">
        <f t="shared" si="187"/>
        <v>0</v>
      </c>
      <c r="AL209" s="410">
        <f t="shared" si="188"/>
        <v>0</v>
      </c>
      <c r="AM209" s="410">
        <f t="shared" si="189"/>
        <v>0</v>
      </c>
      <c r="AN209" s="411">
        <f t="shared" si="190"/>
        <v>0</v>
      </c>
      <c r="AO209" s="412">
        <f t="shared" si="191"/>
        <v>0</v>
      </c>
      <c r="AP209" s="337"/>
      <c r="AQ209" s="410">
        <f t="shared" si="192"/>
        <v>0</v>
      </c>
      <c r="AR209" s="411">
        <f t="shared" si="193"/>
        <v>0</v>
      </c>
      <c r="AS209" s="413">
        <f t="shared" si="194"/>
        <v>0</v>
      </c>
      <c r="AT209" s="337"/>
      <c r="AU209" s="410">
        <f t="shared" si="195"/>
        <v>0</v>
      </c>
      <c r="AV209" s="411">
        <f t="shared" si="196"/>
        <v>0</v>
      </c>
      <c r="AW209" s="410">
        <f t="shared" si="197"/>
        <v>0</v>
      </c>
      <c r="AX209" s="411">
        <f t="shared" si="198"/>
        <v>0</v>
      </c>
      <c r="AY209" s="412">
        <f t="shared" si="199"/>
        <v>0</v>
      </c>
      <c r="AZ209" s="988"/>
      <c r="BA209" s="989"/>
      <c r="BB209" s="989"/>
      <c r="BC209" s="989"/>
      <c r="BD209" s="989"/>
      <c r="BE209" s="990"/>
      <c r="BF209" s="991"/>
      <c r="BG209" s="992"/>
      <c r="BH209" s="337"/>
      <c r="BI209" s="338"/>
      <c r="BJ209" s="839"/>
      <c r="BK209" s="318"/>
      <c r="BL209" s="318"/>
      <c r="BM209" s="318"/>
      <c r="BN209" s="318"/>
      <c r="BO209" s="318"/>
      <c r="BP209" s="318"/>
      <c r="BQ209" s="318"/>
      <c r="BR209" s="318"/>
      <c r="BS209" s="318"/>
      <c r="BT209" s="839"/>
      <c r="BU209" s="318"/>
      <c r="BV209" s="318"/>
      <c r="BW209" s="318"/>
      <c r="BX209" s="318"/>
      <c r="BY209" s="318"/>
      <c r="BZ209" s="318"/>
      <c r="CA209" s="318"/>
      <c r="CB209" s="318"/>
      <c r="CC209" s="318"/>
      <c r="CD209" s="839"/>
      <c r="CE209" s="318"/>
      <c r="CF209" s="318"/>
      <c r="CG209" s="318"/>
      <c r="CH209" s="318"/>
      <c r="CI209" s="318"/>
      <c r="CJ209" s="318"/>
      <c r="CK209" s="318"/>
      <c r="CL209" s="318"/>
      <c r="CM209" s="318"/>
      <c r="CN209" s="318"/>
      <c r="CO209" s="318"/>
      <c r="CP209" s="318"/>
      <c r="CQ209" s="318"/>
      <c r="CR209" s="318"/>
      <c r="CS209" s="839"/>
      <c r="CT209" s="318"/>
      <c r="CU209" s="318"/>
      <c r="CV209" s="318"/>
      <c r="CW209" s="318"/>
      <c r="CX209" s="318"/>
      <c r="CY209" s="318"/>
      <c r="CZ209" s="318"/>
      <c r="DA209" s="318"/>
      <c r="DB209" s="318"/>
      <c r="DC209" s="318"/>
      <c r="DD209" s="318"/>
      <c r="DE209" s="318"/>
      <c r="DF209" s="318"/>
      <c r="DG209" s="318"/>
      <c r="DH209" s="839"/>
      <c r="DI209" s="318"/>
      <c r="DJ209" s="318"/>
      <c r="DK209" s="318"/>
      <c r="DL209" s="318"/>
      <c r="DM209" s="318"/>
      <c r="DN209" s="318"/>
      <c r="DO209" s="318"/>
      <c r="DP209" s="318"/>
      <c r="DQ209" s="318"/>
      <c r="DR209" s="318"/>
      <c r="DS209" s="318"/>
      <c r="DT209" s="318"/>
      <c r="DU209" s="318"/>
      <c r="DV209" s="318"/>
      <c r="DW209" s="839"/>
      <c r="DX209" s="318"/>
      <c r="DY209" s="318"/>
      <c r="DZ209" s="318"/>
      <c r="EA209" s="318"/>
      <c r="EB209" s="318"/>
      <c r="EC209" s="318"/>
      <c r="ED209" s="318"/>
      <c r="EE209" s="318"/>
      <c r="EF209" s="318"/>
      <c r="EG209" s="318"/>
      <c r="EH209" s="318"/>
      <c r="EI209" s="318"/>
      <c r="EJ209" s="318"/>
      <c r="EK209" s="318"/>
      <c r="EL209" s="318"/>
      <c r="EM209" s="318">
        <f ca="1">'DARF e Declaração de IR'!$AJ$18</f>
        <v>0</v>
      </c>
      <c r="EN209" s="318"/>
      <c r="EO209" s="318"/>
      <c r="EP209" s="318"/>
      <c r="EQ209" s="318"/>
      <c r="ER209" s="318"/>
      <c r="ES209" s="318"/>
      <c r="ET209" s="318"/>
      <c r="EU209" s="318"/>
      <c r="EV209" s="318"/>
      <c r="EW209" s="318"/>
      <c r="EX209" s="318"/>
      <c r="EY209" s="318"/>
      <c r="EZ209" s="318"/>
    </row>
    <row r="210" spans="2:156" ht="10.5" customHeight="1" x14ac:dyDescent="0.2">
      <c r="B210" s="393"/>
      <c r="C210" s="1051"/>
      <c r="D210" s="1052"/>
      <c r="E210" s="414"/>
      <c r="F210" s="474" t="s">
        <v>121</v>
      </c>
      <c r="G210" s="475"/>
      <c r="H210" s="475"/>
      <c r="N210" s="456"/>
      <c r="O210" s="455"/>
      <c r="P210" s="332"/>
      <c r="Q210" s="333"/>
      <c r="R210" s="334"/>
      <c r="S210" s="335"/>
      <c r="T210" s="408">
        <f t="shared" si="176"/>
        <v>0</v>
      </c>
      <c r="U210" s="409" t="str">
        <f t="shared" si="177"/>
        <v/>
      </c>
      <c r="V210" s="335"/>
      <c r="W210" s="410">
        <f t="shared" si="178"/>
        <v>0</v>
      </c>
      <c r="X210" s="410">
        <f t="shared" si="179"/>
        <v>0</v>
      </c>
      <c r="Y210" s="410">
        <f t="shared" si="180"/>
        <v>0</v>
      </c>
      <c r="Z210" s="410">
        <f t="shared" si="181"/>
        <v>0</v>
      </c>
      <c r="AA210" s="411">
        <f t="shared" si="182"/>
        <v>0</v>
      </c>
      <c r="AB210" s="412">
        <f t="shared" si="183"/>
        <v>0</v>
      </c>
      <c r="AC210" s="336"/>
      <c r="AD210" s="333"/>
      <c r="AE210" s="334"/>
      <c r="AF210" s="335"/>
      <c r="AG210" s="408">
        <f t="shared" si="184"/>
        <v>0</v>
      </c>
      <c r="AH210" s="409" t="str">
        <f t="shared" si="200"/>
        <v/>
      </c>
      <c r="AI210" s="335"/>
      <c r="AJ210" s="410">
        <f t="shared" si="186"/>
        <v>0</v>
      </c>
      <c r="AK210" s="410">
        <f t="shared" si="187"/>
        <v>0</v>
      </c>
      <c r="AL210" s="410">
        <f t="shared" si="188"/>
        <v>0</v>
      </c>
      <c r="AM210" s="410">
        <f t="shared" si="189"/>
        <v>0</v>
      </c>
      <c r="AN210" s="411">
        <f t="shared" si="190"/>
        <v>0</v>
      </c>
      <c r="AO210" s="412">
        <f t="shared" si="191"/>
        <v>0</v>
      </c>
      <c r="AP210" s="337"/>
      <c r="AQ210" s="410">
        <f t="shared" si="192"/>
        <v>0</v>
      </c>
      <c r="AR210" s="411">
        <f t="shared" si="193"/>
        <v>0</v>
      </c>
      <c r="AS210" s="413">
        <f t="shared" si="194"/>
        <v>0</v>
      </c>
      <c r="AT210" s="337"/>
      <c r="AU210" s="410">
        <f t="shared" si="195"/>
        <v>0</v>
      </c>
      <c r="AV210" s="411">
        <f t="shared" si="196"/>
        <v>0</v>
      </c>
      <c r="AW210" s="410">
        <f t="shared" si="197"/>
        <v>0</v>
      </c>
      <c r="AX210" s="411">
        <f t="shared" si="198"/>
        <v>0</v>
      </c>
      <c r="AY210" s="412">
        <f t="shared" si="199"/>
        <v>0</v>
      </c>
      <c r="AZ210" s="988"/>
      <c r="BA210" s="989"/>
      <c r="BB210" s="989"/>
      <c r="BC210" s="989"/>
      <c r="BD210" s="989"/>
      <c r="BE210" s="990"/>
      <c r="BF210" s="991"/>
      <c r="BG210" s="992"/>
      <c r="BH210" s="337"/>
      <c r="BI210" s="338"/>
      <c r="BJ210" s="839"/>
      <c r="BK210" s="318"/>
      <c r="BL210" s="318"/>
      <c r="BM210" s="318"/>
      <c r="BN210" s="318"/>
      <c r="BO210" s="318"/>
      <c r="BP210" s="318"/>
      <c r="BQ210" s="318"/>
      <c r="BR210" s="318"/>
      <c r="BS210" s="318"/>
      <c r="BT210" s="839"/>
      <c r="BU210" s="318"/>
      <c r="BV210" s="318"/>
      <c r="BW210" s="318"/>
      <c r="BX210" s="318"/>
      <c r="BY210" s="318"/>
      <c r="BZ210" s="318"/>
      <c r="CA210" s="318"/>
      <c r="CB210" s="318"/>
      <c r="CC210" s="318"/>
      <c r="CD210" s="839"/>
      <c r="CE210" s="318"/>
      <c r="CF210" s="318"/>
      <c r="CG210" s="318"/>
      <c r="CH210" s="318"/>
      <c r="CI210" s="318"/>
      <c r="CJ210" s="318"/>
      <c r="CK210" s="318"/>
      <c r="CL210" s="318"/>
      <c r="CM210" s="318"/>
      <c r="CN210" s="318"/>
      <c r="CO210" s="318"/>
      <c r="CP210" s="318"/>
      <c r="CQ210" s="318"/>
      <c r="CR210" s="318"/>
      <c r="CS210" s="839"/>
      <c r="CT210" s="318"/>
      <c r="CU210" s="318"/>
      <c r="CV210" s="318"/>
      <c r="CW210" s="318"/>
      <c r="CX210" s="318"/>
      <c r="CY210" s="318"/>
      <c r="CZ210" s="318"/>
      <c r="DA210" s="318"/>
      <c r="DB210" s="318"/>
      <c r="DC210" s="318"/>
      <c r="DD210" s="318"/>
      <c r="DE210" s="318"/>
      <c r="DF210" s="318"/>
      <c r="DG210" s="318"/>
      <c r="DH210" s="839"/>
      <c r="DI210" s="318"/>
      <c r="DJ210" s="318"/>
      <c r="DK210" s="318"/>
      <c r="DL210" s="318"/>
      <c r="DM210" s="318"/>
      <c r="DN210" s="318"/>
      <c r="DO210" s="318"/>
      <c r="DP210" s="318"/>
      <c r="DQ210" s="318"/>
      <c r="DR210" s="318"/>
      <c r="DS210" s="318"/>
      <c r="DT210" s="318"/>
      <c r="DU210" s="318"/>
      <c r="DV210" s="318"/>
      <c r="DW210" s="839"/>
      <c r="DX210" s="318"/>
      <c r="DY210" s="318"/>
      <c r="DZ210" s="318"/>
      <c r="EA210" s="318"/>
      <c r="EB210" s="318"/>
      <c r="EC210" s="318"/>
      <c r="ED210" s="318"/>
      <c r="EE210" s="318"/>
      <c r="EF210" s="318"/>
      <c r="EG210" s="318"/>
      <c r="EH210" s="318"/>
      <c r="EI210" s="318"/>
      <c r="EJ210" s="318"/>
      <c r="EK210" s="318"/>
      <c r="EL210" s="318"/>
      <c r="EM210" s="318">
        <f ca="1">'DARF e Declaração de IR'!$AJ$18</f>
        <v>0</v>
      </c>
      <c r="EN210" s="318"/>
      <c r="EO210" s="318"/>
      <c r="EP210" s="318"/>
      <c r="EQ210" s="318"/>
      <c r="ER210" s="318"/>
      <c r="ES210" s="318"/>
      <c r="ET210" s="318"/>
      <c r="EU210" s="318"/>
      <c r="EV210" s="318"/>
      <c r="EW210" s="318"/>
      <c r="EX210" s="318"/>
      <c r="EY210" s="318"/>
      <c r="EZ210" s="318"/>
    </row>
    <row r="211" spans="2:156" ht="10.5" customHeight="1" x14ac:dyDescent="0.2">
      <c r="B211" s="393"/>
      <c r="C211" s="1051"/>
      <c r="D211" s="1052"/>
      <c r="E211" s="422"/>
      <c r="F211" s="477" t="s">
        <v>91</v>
      </c>
      <c r="G211" s="478"/>
      <c r="H211" s="478"/>
      <c r="N211" s="467"/>
      <c r="O211" s="424" t="s">
        <v>122</v>
      </c>
      <c r="P211" s="480">
        <f t="shared" ref="P211:T211" si="201">SUM(P180:P210)</f>
        <v>0</v>
      </c>
      <c r="Q211" s="481">
        <f t="shared" si="201"/>
        <v>0</v>
      </c>
      <c r="R211" s="482">
        <f t="shared" si="201"/>
        <v>0</v>
      </c>
      <c r="S211" s="483">
        <f t="shared" si="201"/>
        <v>0</v>
      </c>
      <c r="T211" s="483">
        <f t="shared" si="201"/>
        <v>0</v>
      </c>
      <c r="U211" s="484">
        <f>IFERROR(SUM(U180:U210)/COUNT(U180:U210),0)</f>
        <v>0</v>
      </c>
      <c r="V211" s="485">
        <f t="shared" ref="V211:AA211" si="202">SUM(V180:V210)</f>
        <v>0</v>
      </c>
      <c r="W211" s="486">
        <f t="shared" si="202"/>
        <v>0</v>
      </c>
      <c r="X211" s="486">
        <f t="shared" si="202"/>
        <v>0</v>
      </c>
      <c r="Y211" s="486">
        <f t="shared" si="202"/>
        <v>0</v>
      </c>
      <c r="Z211" s="486">
        <f t="shared" si="202"/>
        <v>0</v>
      </c>
      <c r="AA211" s="485">
        <f t="shared" si="202"/>
        <v>0</v>
      </c>
      <c r="AB211" s="487">
        <f t="shared" ref="AB211" si="203">SUM(AB180:AB210)</f>
        <v>0</v>
      </c>
      <c r="AC211" s="488">
        <f t="shared" ref="AC211:AF211" si="204">SUM(AC180:AC210)</f>
        <v>0</v>
      </c>
      <c r="AD211" s="481">
        <f t="shared" si="204"/>
        <v>0</v>
      </c>
      <c r="AE211" s="482">
        <f t="shared" si="204"/>
        <v>0</v>
      </c>
      <c r="AF211" s="483">
        <f t="shared" si="204"/>
        <v>0</v>
      </c>
      <c r="AG211" s="483">
        <f t="shared" ref="AG211" si="205">SUM(AG180:AG210)</f>
        <v>0</v>
      </c>
      <c r="AH211" s="484">
        <f>IFERROR(SUM(AH180:AH210)/COUNT(AH180:AH210),0)</f>
        <v>0</v>
      </c>
      <c r="AI211" s="485">
        <f t="shared" ref="AI211" si="206">SUM(AI180:AI210)</f>
        <v>0</v>
      </c>
      <c r="AJ211" s="486">
        <f t="shared" ref="AJ211:AN211" si="207">SUM(AJ180:AJ210)</f>
        <v>0</v>
      </c>
      <c r="AK211" s="486">
        <f t="shared" si="207"/>
        <v>0</v>
      </c>
      <c r="AL211" s="486">
        <f t="shared" si="207"/>
        <v>0</v>
      </c>
      <c r="AM211" s="486">
        <f t="shared" si="207"/>
        <v>0</v>
      </c>
      <c r="AN211" s="485">
        <f t="shared" si="207"/>
        <v>0</v>
      </c>
      <c r="AO211" s="487">
        <f t="shared" ref="AO211" si="208">SUM(AO180:AO210)</f>
        <v>0</v>
      </c>
      <c r="AP211" s="489">
        <f t="shared" ref="AP211:AW211" si="209">SUM(AP180:AP210)</f>
        <v>0</v>
      </c>
      <c r="AQ211" s="486">
        <f t="shared" si="209"/>
        <v>0</v>
      </c>
      <c r="AR211" s="485">
        <f t="shared" si="209"/>
        <v>0</v>
      </c>
      <c r="AS211" s="490">
        <f t="shared" si="209"/>
        <v>0</v>
      </c>
      <c r="AT211" s="489">
        <f t="shared" si="209"/>
        <v>0</v>
      </c>
      <c r="AU211" s="486">
        <f t="shared" si="209"/>
        <v>0</v>
      </c>
      <c r="AV211" s="485">
        <f t="shared" si="209"/>
        <v>0</v>
      </c>
      <c r="AW211" s="486">
        <f t="shared" si="209"/>
        <v>0</v>
      </c>
      <c r="AX211" s="485">
        <f>ROUNDUP(SUM(AX180:AX210),2)</f>
        <v>0</v>
      </c>
      <c r="AY211" s="487">
        <f>AY210</f>
        <v>0</v>
      </c>
      <c r="AZ211" s="996" t="s">
        <v>122</v>
      </c>
      <c r="BA211" s="997"/>
      <c r="BB211" s="997"/>
      <c r="BC211" s="997"/>
      <c r="BD211" s="997"/>
      <c r="BE211" s="993">
        <f>SUM(BE180:BE210)</f>
        <v>0</v>
      </c>
      <c r="BF211" s="994"/>
      <c r="BG211" s="995"/>
      <c r="BH211" s="489">
        <f t="shared" ref="BH211:BI211" si="210">SUM(BH180:BH210)</f>
        <v>0</v>
      </c>
      <c r="BI211" s="491">
        <f t="shared" si="210"/>
        <v>0</v>
      </c>
      <c r="BJ211" s="839"/>
      <c r="BK211" s="318"/>
      <c r="BL211" s="318"/>
      <c r="BM211" s="318"/>
      <c r="BN211" s="318"/>
      <c r="BO211" s="318"/>
      <c r="BP211" s="318"/>
      <c r="BQ211" s="318"/>
      <c r="BR211" s="318"/>
      <c r="BS211" s="318"/>
      <c r="BT211" s="839"/>
      <c r="BU211" s="318"/>
      <c r="BV211" s="318"/>
      <c r="BW211" s="318"/>
      <c r="BX211" s="318"/>
      <c r="BY211" s="318"/>
      <c r="BZ211" s="318"/>
      <c r="CA211" s="318"/>
      <c r="CB211" s="318"/>
      <c r="CC211" s="318"/>
      <c r="CD211" s="839"/>
      <c r="CE211" s="318"/>
      <c r="CF211" s="318"/>
      <c r="CG211" s="318"/>
      <c r="CH211" s="318"/>
      <c r="CI211" s="318"/>
      <c r="CJ211" s="318"/>
      <c r="CK211" s="318"/>
      <c r="CL211" s="318"/>
      <c r="CM211" s="318"/>
      <c r="CN211" s="318"/>
      <c r="CO211" s="318"/>
      <c r="CP211" s="318"/>
      <c r="CQ211" s="318"/>
      <c r="CR211" s="318"/>
      <c r="CS211" s="839"/>
      <c r="CT211" s="318"/>
      <c r="CU211" s="318"/>
      <c r="CV211" s="318"/>
      <c r="CW211" s="318"/>
      <c r="CX211" s="318"/>
      <c r="CY211" s="318"/>
      <c r="CZ211" s="318"/>
      <c r="DA211" s="318"/>
      <c r="DB211" s="318"/>
      <c r="DC211" s="318"/>
      <c r="DD211" s="318"/>
      <c r="DE211" s="318"/>
      <c r="DF211" s="318"/>
      <c r="DG211" s="318"/>
      <c r="DH211" s="839"/>
      <c r="DI211" s="318"/>
      <c r="DJ211" s="318"/>
      <c r="DK211" s="318"/>
      <c r="DL211" s="318"/>
      <c r="DM211" s="318"/>
      <c r="DN211" s="318"/>
      <c r="DO211" s="318"/>
      <c r="DP211" s="318"/>
      <c r="DQ211" s="318"/>
      <c r="DR211" s="318"/>
      <c r="DS211" s="318"/>
      <c r="DT211" s="318"/>
      <c r="DU211" s="318"/>
      <c r="DV211" s="318"/>
      <c r="DW211" s="839"/>
      <c r="DX211" s="318"/>
      <c r="DY211" s="318"/>
      <c r="DZ211" s="318"/>
      <c r="EA211" s="318"/>
      <c r="EB211" s="318"/>
      <c r="EC211" s="318"/>
      <c r="ED211" s="318"/>
      <c r="EE211" s="318"/>
      <c r="EF211" s="318"/>
      <c r="EG211" s="318"/>
      <c r="EH211" s="318"/>
      <c r="EI211" s="318"/>
      <c r="EJ211" s="318"/>
      <c r="EK211" s="318"/>
      <c r="EL211" s="318"/>
      <c r="EM211" s="318"/>
      <c r="EN211" s="318"/>
      <c r="EO211" s="318"/>
      <c r="EP211" s="318"/>
      <c r="EQ211" s="318"/>
      <c r="ER211" s="318"/>
      <c r="ES211" s="318"/>
      <c r="ET211" s="318"/>
      <c r="EU211" s="318"/>
      <c r="EV211" s="318"/>
      <c r="EW211" s="318"/>
      <c r="EX211" s="318"/>
      <c r="EY211" s="318"/>
      <c r="EZ211" s="318"/>
    </row>
    <row r="212" spans="2:156" ht="10.5" customHeight="1" x14ac:dyDescent="0.2">
      <c r="B212" s="437"/>
      <c r="C212" s="438"/>
      <c r="D212" s="438"/>
      <c r="E212" s="439"/>
      <c r="F212" s="439"/>
      <c r="G212" s="439"/>
      <c r="H212" s="439"/>
      <c r="I212" s="439"/>
      <c r="J212" s="439"/>
      <c r="K212" s="439"/>
      <c r="L212" s="439"/>
      <c r="M212" s="439"/>
      <c r="N212" s="439"/>
      <c r="O212" s="440"/>
      <c r="P212" s="440"/>
      <c r="Q212" s="441"/>
      <c r="R212" s="442"/>
      <c r="S212" s="440"/>
      <c r="T212" s="440"/>
      <c r="U212" s="443"/>
      <c r="V212" s="444"/>
      <c r="W212" s="445"/>
      <c r="X212" s="446"/>
      <c r="Y212" s="446"/>
      <c r="Z212" s="446"/>
      <c r="AA212" s="447"/>
      <c r="AB212" s="448"/>
      <c r="AC212" s="440"/>
      <c r="AD212" s="441"/>
      <c r="AE212" s="442"/>
      <c r="AF212" s="440"/>
      <c r="AG212" s="440"/>
      <c r="AH212" s="443"/>
      <c r="AI212" s="444"/>
      <c r="AJ212" s="445"/>
      <c r="AK212" s="446"/>
      <c r="AL212" s="446"/>
      <c r="AM212" s="446"/>
      <c r="AN212" s="447"/>
      <c r="AO212" s="448"/>
      <c r="AP212" s="446"/>
      <c r="AQ212" s="446"/>
      <c r="AR212" s="447"/>
      <c r="AS212" s="449"/>
      <c r="AT212" s="446"/>
      <c r="AU212" s="446"/>
      <c r="AV212" s="450"/>
      <c r="AW212" s="446"/>
      <c r="AX212" s="447"/>
      <c r="AY212" s="448"/>
      <c r="AZ212" s="451"/>
      <c r="BA212" s="451"/>
      <c r="BB212" s="451"/>
      <c r="BC212" s="451"/>
      <c r="BD212" s="451"/>
      <c r="BE212" s="451"/>
      <c r="BF212" s="451"/>
      <c r="BG212" s="452"/>
      <c r="BH212" s="453"/>
      <c r="BI212" s="454"/>
      <c r="BJ212" s="318"/>
      <c r="BK212" s="318"/>
      <c r="BL212" s="318"/>
      <c r="BM212" s="318"/>
      <c r="BN212" s="318"/>
      <c r="BO212" s="318"/>
      <c r="BP212" s="318"/>
      <c r="BQ212" s="318"/>
      <c r="BR212" s="318"/>
      <c r="BS212" s="318"/>
      <c r="BT212" s="318"/>
      <c r="BU212" s="318"/>
      <c r="BV212" s="318"/>
      <c r="BW212" s="318"/>
      <c r="BX212" s="318"/>
      <c r="BY212" s="318"/>
      <c r="BZ212" s="318"/>
      <c r="CA212" s="318"/>
      <c r="CB212" s="318"/>
      <c r="CC212" s="318"/>
      <c r="CD212" s="318"/>
      <c r="CE212" s="318"/>
      <c r="CF212" s="318"/>
      <c r="CG212" s="318"/>
      <c r="CH212" s="318"/>
      <c r="CI212" s="318"/>
      <c r="CJ212" s="318"/>
      <c r="CK212" s="318"/>
      <c r="CL212" s="318"/>
      <c r="CM212" s="318"/>
      <c r="CN212" s="318"/>
      <c r="CO212" s="318"/>
      <c r="CP212" s="318"/>
      <c r="CQ212" s="318"/>
      <c r="CR212" s="318"/>
      <c r="CS212" s="318"/>
      <c r="CT212" s="318"/>
      <c r="CU212" s="318"/>
      <c r="CV212" s="318"/>
      <c r="CW212" s="318"/>
      <c r="CX212" s="318"/>
      <c r="CY212" s="318"/>
      <c r="CZ212" s="318"/>
      <c r="DA212" s="318"/>
      <c r="DB212" s="318"/>
      <c r="DC212" s="318"/>
      <c r="DD212" s="318"/>
      <c r="DE212" s="318"/>
      <c r="DF212" s="318"/>
      <c r="DG212" s="318"/>
      <c r="DH212" s="318"/>
      <c r="DI212" s="318"/>
      <c r="DJ212" s="318"/>
      <c r="DK212" s="318"/>
      <c r="DL212" s="318"/>
      <c r="DM212" s="318"/>
      <c r="DN212" s="318"/>
      <c r="DO212" s="318"/>
      <c r="DP212" s="318"/>
      <c r="DQ212" s="318"/>
      <c r="DR212" s="318"/>
      <c r="DS212" s="318"/>
      <c r="DT212" s="318"/>
      <c r="DU212" s="318"/>
      <c r="DV212" s="318"/>
      <c r="DW212" s="318"/>
      <c r="DX212" s="318"/>
      <c r="DY212" s="318"/>
      <c r="DZ212" s="318"/>
      <c r="EA212" s="318"/>
      <c r="EB212" s="318"/>
      <c r="EC212" s="318"/>
      <c r="ED212" s="318"/>
      <c r="EE212" s="318"/>
      <c r="EF212" s="318"/>
      <c r="EG212" s="318"/>
      <c r="EH212" s="318"/>
      <c r="EI212" s="318"/>
      <c r="EJ212" s="318"/>
      <c r="EK212" s="318"/>
      <c r="EL212" s="318"/>
      <c r="EM212" s="318"/>
      <c r="EN212" s="318"/>
      <c r="EO212" s="318"/>
      <c r="EP212" s="318"/>
      <c r="EQ212" s="318"/>
      <c r="ER212" s="318"/>
      <c r="ES212" s="318"/>
      <c r="ET212" s="318"/>
      <c r="EU212" s="318"/>
      <c r="EV212" s="318"/>
      <c r="EW212" s="318"/>
      <c r="EX212" s="318"/>
      <c r="EY212" s="318"/>
      <c r="EZ212" s="318"/>
    </row>
    <row r="213" spans="2:156" ht="10.5" customHeight="1" thickBot="1" x14ac:dyDescent="0.25">
      <c r="B213" s="393"/>
      <c r="C213" s="998" t="s">
        <v>65</v>
      </c>
      <c r="D213" s="1052"/>
      <c r="E213" s="407"/>
      <c r="F213" s="504"/>
      <c r="G213" s="469"/>
      <c r="H213" s="469"/>
      <c r="I213" s="470"/>
      <c r="J213" s="889"/>
      <c r="K213" s="889"/>
      <c r="L213" s="889"/>
      <c r="M213" s="889"/>
      <c r="N213" s="471"/>
      <c r="O213" s="455">
        <v>44378</v>
      </c>
      <c r="P213" s="332"/>
      <c r="Q213" s="333"/>
      <c r="R213" s="334"/>
      <c r="S213" s="335"/>
      <c r="T213" s="408">
        <f t="shared" ref="T213:T243" si="211">Q213+S213+R213</f>
        <v>0</v>
      </c>
      <c r="U213" s="409" t="str">
        <f t="shared" ref="U213:U243" si="212">IF(T213=0,"",IF(T213=0,0,Q213/T213))</f>
        <v/>
      </c>
      <c r="V213" s="335"/>
      <c r="W213" s="410">
        <f t="shared" ref="W213:W243" si="213">V213*-$J$229*2</f>
        <v>0</v>
      </c>
      <c r="X213" s="410">
        <f t="shared" ref="X213:X243" si="214">ROUNDDOWN(V213*-$J$230,3)*2</f>
        <v>0</v>
      </c>
      <c r="Y213" s="410">
        <f t="shared" ref="Y213:Y243" si="215">V213*-$J$231*2</f>
        <v>0</v>
      </c>
      <c r="Z213" s="410">
        <f t="shared" ref="Z213:Z243" si="216">SUM(W213:Y213)</f>
        <v>0</v>
      </c>
      <c r="AA213" s="411">
        <f t="shared" ref="AA213:AA243" si="217">P213+Z213</f>
        <v>0</v>
      </c>
      <c r="AB213" s="412">
        <f t="shared" ref="AB213:AB243" si="218">Q213+AA213</f>
        <v>0</v>
      </c>
      <c r="AC213" s="336"/>
      <c r="AD213" s="333"/>
      <c r="AE213" s="334"/>
      <c r="AF213" s="335"/>
      <c r="AG213" s="408">
        <f t="shared" ref="AG213:AG243" si="219">AD213+AF213+AE213</f>
        <v>0</v>
      </c>
      <c r="AH213" s="409" t="str">
        <f t="shared" ref="AH213:AH226" si="220">IF(AG213=0,"",IF(AG213=0,0,AD213/AG213))</f>
        <v/>
      </c>
      <c r="AI213" s="335"/>
      <c r="AJ213" s="410">
        <f t="shared" ref="AJ213:AJ243" si="221">AI213*-$L$229*2</f>
        <v>0</v>
      </c>
      <c r="AK213" s="410">
        <f t="shared" ref="AK213:AK243" si="222">AI213*-$L$230*2</f>
        <v>0</v>
      </c>
      <c r="AL213" s="410">
        <f t="shared" ref="AL213:AL243" si="223">AI213*-$L$231*2</f>
        <v>0</v>
      </c>
      <c r="AM213" s="410">
        <f t="shared" ref="AM213:AM243" si="224">SUM(AJ213:AL213)</f>
        <v>0</v>
      </c>
      <c r="AN213" s="411">
        <f t="shared" ref="AN213:AN243" si="225">AC213+AM213</f>
        <v>0</v>
      </c>
      <c r="AO213" s="412">
        <f t="shared" ref="AO213:AO243" si="226">AD213+AN213</f>
        <v>0</v>
      </c>
      <c r="AP213" s="337"/>
      <c r="AQ213" s="410">
        <f t="shared" ref="AQ213:AQ243" si="227">Z213+AM213</f>
        <v>0</v>
      </c>
      <c r="AR213" s="411">
        <f t="shared" ref="AR213:AR243" si="228">P213+AC213+AP213</f>
        <v>0</v>
      </c>
      <c r="AS213" s="413">
        <f t="shared" ref="AS213:AS243" si="229">AR213+AQ213</f>
        <v>0</v>
      </c>
      <c r="AT213" s="337"/>
      <c r="AU213" s="410">
        <f t="shared" ref="AU213:AU243" si="230">AQ213+AT213</f>
        <v>0</v>
      </c>
      <c r="AV213" s="411">
        <f t="shared" ref="AV213:AV243" si="231">AR213+AU213</f>
        <v>0</v>
      </c>
      <c r="AW213" s="410">
        <f t="shared" ref="AW213:AW243" si="232">IF(AV213&lt;=0,0,AV213*-$J$36)</f>
        <v>0</v>
      </c>
      <c r="AX213" s="411">
        <f t="shared" ref="AX213:AX243" si="233">ROUNDUP(AV213+AW213,2)</f>
        <v>0</v>
      </c>
      <c r="AY213" s="412">
        <f>AX213</f>
        <v>0</v>
      </c>
      <c r="AZ213" s="988"/>
      <c r="BA213" s="989"/>
      <c r="BB213" s="989"/>
      <c r="BC213" s="989"/>
      <c r="BD213" s="989"/>
      <c r="BE213" s="990"/>
      <c r="BF213" s="991"/>
      <c r="BG213" s="992"/>
      <c r="BH213" s="337"/>
      <c r="BI213" s="338"/>
      <c r="BJ213" s="839"/>
      <c r="BK213" s="318"/>
      <c r="BL213" s="318"/>
      <c r="BM213" s="318"/>
      <c r="BN213" s="318"/>
      <c r="BO213" s="318"/>
      <c r="BP213" s="318"/>
      <c r="BQ213" s="318"/>
      <c r="BR213" s="318"/>
      <c r="BS213" s="318"/>
      <c r="BT213" s="839"/>
      <c r="BU213" s="318"/>
      <c r="BV213" s="318"/>
      <c r="BW213" s="318"/>
      <c r="BX213" s="318"/>
      <c r="BY213" s="318"/>
      <c r="BZ213" s="318"/>
      <c r="CA213" s="318"/>
      <c r="CB213" s="318"/>
      <c r="CC213" s="318"/>
      <c r="CD213" s="839"/>
      <c r="CE213" s="318"/>
      <c r="CF213" s="318"/>
      <c r="CG213" s="318"/>
      <c r="CH213" s="318"/>
      <c r="CI213" s="318"/>
      <c r="CJ213" s="318"/>
      <c r="CK213" s="318"/>
      <c r="CL213" s="318"/>
      <c r="CM213" s="318"/>
      <c r="CN213" s="318"/>
      <c r="CO213" s="318"/>
      <c r="CP213" s="318"/>
      <c r="CQ213" s="318"/>
      <c r="CR213" s="318"/>
      <c r="CS213" s="839"/>
      <c r="CT213" s="318"/>
      <c r="CU213" s="318"/>
      <c r="CV213" s="318"/>
      <c r="CW213" s="318"/>
      <c r="CX213" s="318"/>
      <c r="CY213" s="318"/>
      <c r="CZ213" s="318"/>
      <c r="DA213" s="318"/>
      <c r="DB213" s="318"/>
      <c r="DC213" s="318"/>
      <c r="DD213" s="318"/>
      <c r="DE213" s="318"/>
      <c r="DF213" s="318"/>
      <c r="DG213" s="318"/>
      <c r="DH213" s="839"/>
      <c r="DI213" s="318"/>
      <c r="DJ213" s="318"/>
      <c r="DK213" s="318"/>
      <c r="DL213" s="318"/>
      <c r="DM213" s="318"/>
      <c r="DN213" s="318"/>
      <c r="DO213" s="318"/>
      <c r="DP213" s="318"/>
      <c r="DQ213" s="318"/>
      <c r="DR213" s="318"/>
      <c r="DS213" s="318"/>
      <c r="DT213" s="318"/>
      <c r="DU213" s="318"/>
      <c r="DV213" s="318"/>
      <c r="DW213" s="839"/>
      <c r="DX213" s="318"/>
      <c r="DY213" s="318"/>
      <c r="DZ213" s="318"/>
      <c r="EA213" s="318"/>
      <c r="EB213" s="318"/>
      <c r="EC213" s="318"/>
      <c r="ED213" s="318"/>
      <c r="EE213" s="318"/>
      <c r="EF213" s="318"/>
      <c r="EG213" s="318"/>
      <c r="EH213" s="318"/>
      <c r="EI213" s="318"/>
      <c r="EJ213" s="318"/>
      <c r="EK213" s="318"/>
      <c r="EL213" s="318"/>
      <c r="EM213" s="318">
        <f ca="1">'DARF e Declaração de IR'!$AJ$19</f>
        <v>0</v>
      </c>
      <c r="EN213" s="318"/>
      <c r="EO213" s="318"/>
      <c r="EP213" s="318"/>
      <c r="EQ213" s="318"/>
      <c r="ER213" s="318"/>
      <c r="ES213" s="318"/>
      <c r="ET213" s="318"/>
      <c r="EU213" s="318"/>
      <c r="EV213" s="318"/>
      <c r="EW213" s="318"/>
      <c r="EX213" s="318"/>
      <c r="EY213" s="318"/>
      <c r="EZ213" s="318"/>
    </row>
    <row r="214" spans="2:156" ht="10.5" customHeight="1" x14ac:dyDescent="0.2">
      <c r="B214" s="367"/>
      <c r="C214" s="1051"/>
      <c r="D214" s="1052"/>
      <c r="E214" s="414"/>
      <c r="F214" s="840" t="s">
        <v>104</v>
      </c>
      <c r="G214" s="841"/>
      <c r="H214" s="841"/>
      <c r="I214" s="841"/>
      <c r="J214" s="841"/>
      <c r="K214" s="841"/>
      <c r="L214" s="841"/>
      <c r="M214" s="842"/>
      <c r="N214" s="456"/>
      <c r="O214" s="455">
        <v>44379</v>
      </c>
      <c r="P214" s="332"/>
      <c r="Q214" s="333"/>
      <c r="R214" s="334"/>
      <c r="S214" s="335"/>
      <c r="T214" s="408">
        <f t="shared" si="211"/>
        <v>0</v>
      </c>
      <c r="U214" s="409" t="str">
        <f t="shared" si="212"/>
        <v/>
      </c>
      <c r="V214" s="335"/>
      <c r="W214" s="410">
        <f t="shared" si="213"/>
        <v>0</v>
      </c>
      <c r="X214" s="410">
        <f t="shared" si="214"/>
        <v>0</v>
      </c>
      <c r="Y214" s="410">
        <f t="shared" si="215"/>
        <v>0</v>
      </c>
      <c r="Z214" s="410">
        <f t="shared" si="216"/>
        <v>0</v>
      </c>
      <c r="AA214" s="411">
        <f t="shared" si="217"/>
        <v>0</v>
      </c>
      <c r="AB214" s="412">
        <f t="shared" si="218"/>
        <v>0</v>
      </c>
      <c r="AC214" s="336"/>
      <c r="AD214" s="333"/>
      <c r="AE214" s="334"/>
      <c r="AF214" s="335"/>
      <c r="AG214" s="408">
        <f t="shared" si="219"/>
        <v>0</v>
      </c>
      <c r="AH214" s="409" t="str">
        <f t="shared" si="220"/>
        <v/>
      </c>
      <c r="AI214" s="335"/>
      <c r="AJ214" s="410">
        <f t="shared" si="221"/>
        <v>0</v>
      </c>
      <c r="AK214" s="410">
        <f t="shared" si="222"/>
        <v>0</v>
      </c>
      <c r="AL214" s="410">
        <f t="shared" si="223"/>
        <v>0</v>
      </c>
      <c r="AM214" s="410">
        <f t="shared" si="224"/>
        <v>0</v>
      </c>
      <c r="AN214" s="411">
        <f t="shared" si="225"/>
        <v>0</v>
      </c>
      <c r="AO214" s="412">
        <f t="shared" si="226"/>
        <v>0</v>
      </c>
      <c r="AP214" s="337"/>
      <c r="AQ214" s="410">
        <f t="shared" si="227"/>
        <v>0</v>
      </c>
      <c r="AR214" s="411">
        <f t="shared" si="228"/>
        <v>0</v>
      </c>
      <c r="AS214" s="413">
        <f t="shared" si="229"/>
        <v>0</v>
      </c>
      <c r="AT214" s="337"/>
      <c r="AU214" s="410">
        <f t="shared" si="230"/>
        <v>0</v>
      </c>
      <c r="AV214" s="411">
        <f t="shared" si="231"/>
        <v>0</v>
      </c>
      <c r="AW214" s="410">
        <f t="shared" si="232"/>
        <v>0</v>
      </c>
      <c r="AX214" s="411">
        <f t="shared" si="233"/>
        <v>0</v>
      </c>
      <c r="AY214" s="412">
        <f>AY213+AX214</f>
        <v>0</v>
      </c>
      <c r="AZ214" s="988"/>
      <c r="BA214" s="989"/>
      <c r="BB214" s="989"/>
      <c r="BC214" s="989"/>
      <c r="BD214" s="989"/>
      <c r="BE214" s="990"/>
      <c r="BF214" s="991"/>
      <c r="BG214" s="992"/>
      <c r="BH214" s="337"/>
      <c r="BI214" s="338"/>
      <c r="BJ214" s="839"/>
      <c r="BK214" s="318"/>
      <c r="BL214" s="318"/>
      <c r="BM214" s="318"/>
      <c r="BN214" s="318"/>
      <c r="BO214" s="318"/>
      <c r="BP214" s="318"/>
      <c r="BQ214" s="318"/>
      <c r="BR214" s="318"/>
      <c r="BS214" s="318"/>
      <c r="BT214" s="839"/>
      <c r="BU214" s="318"/>
      <c r="BV214" s="318"/>
      <c r="BW214" s="318"/>
      <c r="BX214" s="318"/>
      <c r="BY214" s="318"/>
      <c r="BZ214" s="318"/>
      <c r="CA214" s="318"/>
      <c r="CB214" s="318"/>
      <c r="CC214" s="318"/>
      <c r="CD214" s="839"/>
      <c r="CE214" s="318"/>
      <c r="CF214" s="318"/>
      <c r="CG214" s="318"/>
      <c r="CH214" s="318"/>
      <c r="CI214" s="318"/>
      <c r="CJ214" s="318"/>
      <c r="CK214" s="318"/>
      <c r="CL214" s="318"/>
      <c r="CM214" s="318"/>
      <c r="CN214" s="318"/>
      <c r="CO214" s="318"/>
      <c r="CP214" s="318"/>
      <c r="CQ214" s="318"/>
      <c r="CR214" s="318"/>
      <c r="CS214" s="839"/>
      <c r="CT214" s="318"/>
      <c r="CU214" s="318"/>
      <c r="CV214" s="318"/>
      <c r="CW214" s="318"/>
      <c r="CX214" s="318"/>
      <c r="CY214" s="318"/>
      <c r="CZ214" s="318"/>
      <c r="DA214" s="318"/>
      <c r="DB214" s="318"/>
      <c r="DC214" s="318"/>
      <c r="DD214" s="318"/>
      <c r="DE214" s="318"/>
      <c r="DF214" s="318"/>
      <c r="DG214" s="318"/>
      <c r="DH214" s="839"/>
      <c r="DI214" s="318"/>
      <c r="DJ214" s="318"/>
      <c r="DK214" s="318"/>
      <c r="DL214" s="318"/>
      <c r="DM214" s="318"/>
      <c r="DN214" s="318"/>
      <c r="DO214" s="318"/>
      <c r="DP214" s="318"/>
      <c r="DQ214" s="318"/>
      <c r="DR214" s="318"/>
      <c r="DS214" s="318"/>
      <c r="DT214" s="318"/>
      <c r="DU214" s="318"/>
      <c r="DV214" s="318"/>
      <c r="DW214" s="839"/>
      <c r="DX214" s="318"/>
      <c r="DY214" s="318"/>
      <c r="DZ214" s="318"/>
      <c r="EA214" s="318"/>
      <c r="EB214" s="318"/>
      <c r="EC214" s="318"/>
      <c r="ED214" s="318"/>
      <c r="EE214" s="318"/>
      <c r="EF214" s="318"/>
      <c r="EG214" s="318"/>
      <c r="EH214" s="318"/>
      <c r="EI214" s="318"/>
      <c r="EJ214" s="318"/>
      <c r="EK214" s="318"/>
      <c r="EL214" s="318"/>
      <c r="EM214" s="318">
        <f ca="1">'DARF e Declaração de IR'!$AJ$19</f>
        <v>0</v>
      </c>
      <c r="EN214" s="318"/>
      <c r="EO214" s="318"/>
      <c r="EP214" s="318"/>
      <c r="EQ214" s="318"/>
      <c r="ER214" s="318"/>
      <c r="ES214" s="318"/>
      <c r="ET214" s="318"/>
      <c r="EU214" s="318"/>
      <c r="EV214" s="318"/>
      <c r="EW214" s="318"/>
      <c r="EX214" s="318"/>
      <c r="EY214" s="318"/>
      <c r="EZ214" s="318"/>
    </row>
    <row r="215" spans="2:156" ht="10.5" customHeight="1" x14ac:dyDescent="0.2">
      <c r="B215" s="367"/>
      <c r="C215" s="1051"/>
      <c r="D215" s="1052"/>
      <c r="E215" s="414"/>
      <c r="F215" s="843"/>
      <c r="G215" s="844"/>
      <c r="H215" s="844"/>
      <c r="I215" s="844"/>
      <c r="J215" s="844"/>
      <c r="K215" s="844"/>
      <c r="L215" s="844"/>
      <c r="M215" s="845"/>
      <c r="N215" s="456"/>
      <c r="O215" s="455">
        <v>44380</v>
      </c>
      <c r="P215" s="332"/>
      <c r="Q215" s="333"/>
      <c r="R215" s="334"/>
      <c r="S215" s="335"/>
      <c r="T215" s="408">
        <f t="shared" si="211"/>
        <v>0</v>
      </c>
      <c r="U215" s="409" t="str">
        <f t="shared" si="212"/>
        <v/>
      </c>
      <c r="V215" s="335"/>
      <c r="W215" s="410">
        <f t="shared" si="213"/>
        <v>0</v>
      </c>
      <c r="X215" s="410">
        <f t="shared" si="214"/>
        <v>0</v>
      </c>
      <c r="Y215" s="410">
        <f t="shared" si="215"/>
        <v>0</v>
      </c>
      <c r="Z215" s="410">
        <f t="shared" si="216"/>
        <v>0</v>
      </c>
      <c r="AA215" s="411">
        <f t="shared" si="217"/>
        <v>0</v>
      </c>
      <c r="AB215" s="412">
        <f t="shared" si="218"/>
        <v>0</v>
      </c>
      <c r="AC215" s="336"/>
      <c r="AD215" s="333"/>
      <c r="AE215" s="334"/>
      <c r="AF215" s="335"/>
      <c r="AG215" s="408">
        <f t="shared" si="219"/>
        <v>0</v>
      </c>
      <c r="AH215" s="409" t="str">
        <f t="shared" si="220"/>
        <v/>
      </c>
      <c r="AI215" s="335"/>
      <c r="AJ215" s="410">
        <f t="shared" si="221"/>
        <v>0</v>
      </c>
      <c r="AK215" s="410">
        <f t="shared" si="222"/>
        <v>0</v>
      </c>
      <c r="AL215" s="410">
        <f t="shared" si="223"/>
        <v>0</v>
      </c>
      <c r="AM215" s="410">
        <f t="shared" si="224"/>
        <v>0</v>
      </c>
      <c r="AN215" s="411">
        <f t="shared" si="225"/>
        <v>0</v>
      </c>
      <c r="AO215" s="412">
        <f t="shared" si="226"/>
        <v>0</v>
      </c>
      <c r="AP215" s="337"/>
      <c r="AQ215" s="410">
        <f t="shared" si="227"/>
        <v>0</v>
      </c>
      <c r="AR215" s="411">
        <f t="shared" si="228"/>
        <v>0</v>
      </c>
      <c r="AS215" s="413">
        <f t="shared" si="229"/>
        <v>0</v>
      </c>
      <c r="AT215" s="337"/>
      <c r="AU215" s="410">
        <f t="shared" si="230"/>
        <v>0</v>
      </c>
      <c r="AV215" s="411">
        <f t="shared" si="231"/>
        <v>0</v>
      </c>
      <c r="AW215" s="410">
        <f t="shared" si="232"/>
        <v>0</v>
      </c>
      <c r="AX215" s="411">
        <f t="shared" si="233"/>
        <v>0</v>
      </c>
      <c r="AY215" s="412">
        <f t="shared" ref="AY215:AY243" si="234">AY214+AX215</f>
        <v>0</v>
      </c>
      <c r="AZ215" s="988"/>
      <c r="BA215" s="989"/>
      <c r="BB215" s="989"/>
      <c r="BC215" s="989"/>
      <c r="BD215" s="989"/>
      <c r="BE215" s="990"/>
      <c r="BF215" s="991"/>
      <c r="BG215" s="992"/>
      <c r="BH215" s="337"/>
      <c r="BI215" s="338"/>
      <c r="BJ215" s="839"/>
      <c r="BK215" s="318"/>
      <c r="BL215" s="318"/>
      <c r="BM215" s="318"/>
      <c r="BN215" s="318"/>
      <c r="BO215" s="318"/>
      <c r="BP215" s="318"/>
      <c r="BQ215" s="318"/>
      <c r="BR215" s="318"/>
      <c r="BS215" s="318"/>
      <c r="BT215" s="839"/>
      <c r="BU215" s="318"/>
      <c r="BV215" s="318"/>
      <c r="BW215" s="318"/>
      <c r="BX215" s="318"/>
      <c r="BY215" s="318"/>
      <c r="BZ215" s="318"/>
      <c r="CA215" s="318"/>
      <c r="CB215" s="318"/>
      <c r="CC215" s="318"/>
      <c r="CD215" s="839"/>
      <c r="CE215" s="318"/>
      <c r="CF215" s="318"/>
      <c r="CG215" s="318"/>
      <c r="CH215" s="318"/>
      <c r="CI215" s="318"/>
      <c r="CJ215" s="318"/>
      <c r="CK215" s="318"/>
      <c r="CL215" s="318"/>
      <c r="CM215" s="318"/>
      <c r="CN215" s="318"/>
      <c r="CO215" s="318"/>
      <c r="CP215" s="318"/>
      <c r="CQ215" s="318"/>
      <c r="CR215" s="318"/>
      <c r="CS215" s="839"/>
      <c r="CT215" s="318"/>
      <c r="CU215" s="318"/>
      <c r="CV215" s="318"/>
      <c r="CW215" s="318"/>
      <c r="CX215" s="318"/>
      <c r="CY215" s="318"/>
      <c r="CZ215" s="318"/>
      <c r="DA215" s="318"/>
      <c r="DB215" s="318"/>
      <c r="DC215" s="318"/>
      <c r="DD215" s="318"/>
      <c r="DE215" s="318"/>
      <c r="DF215" s="318"/>
      <c r="DG215" s="318"/>
      <c r="DH215" s="839"/>
      <c r="DI215" s="318"/>
      <c r="DJ215" s="318"/>
      <c r="DK215" s="318"/>
      <c r="DL215" s="318"/>
      <c r="DM215" s="318"/>
      <c r="DN215" s="318"/>
      <c r="DO215" s="318"/>
      <c r="DP215" s="318"/>
      <c r="DQ215" s="318"/>
      <c r="DR215" s="318"/>
      <c r="DS215" s="318"/>
      <c r="DT215" s="318"/>
      <c r="DU215" s="318"/>
      <c r="DV215" s="318"/>
      <c r="DW215" s="839"/>
      <c r="DX215" s="318"/>
      <c r="DY215" s="318"/>
      <c r="DZ215" s="318"/>
      <c r="EA215" s="318"/>
      <c r="EB215" s="318"/>
      <c r="EC215" s="318"/>
      <c r="ED215" s="318"/>
      <c r="EE215" s="318"/>
      <c r="EF215" s="318"/>
      <c r="EG215" s="318"/>
      <c r="EH215" s="318"/>
      <c r="EI215" s="318"/>
      <c r="EJ215" s="318"/>
      <c r="EK215" s="318"/>
      <c r="EL215" s="318"/>
      <c r="EM215" s="318">
        <f ca="1">'DARF e Declaração de IR'!$AJ$19</f>
        <v>0</v>
      </c>
      <c r="EN215" s="318"/>
      <c r="EO215" s="318"/>
      <c r="EP215" s="318"/>
      <c r="EQ215" s="318"/>
      <c r="ER215" s="318"/>
      <c r="ES215" s="318"/>
      <c r="ET215" s="318"/>
      <c r="EU215" s="318"/>
      <c r="EV215" s="318"/>
      <c r="EW215" s="318"/>
      <c r="EX215" s="318"/>
      <c r="EY215" s="318"/>
      <c r="EZ215" s="318"/>
    </row>
    <row r="216" spans="2:156" ht="10.5" customHeight="1" x14ac:dyDescent="0.2">
      <c r="B216" s="367"/>
      <c r="C216" s="1051"/>
      <c r="D216" s="1052"/>
      <c r="E216" s="414"/>
      <c r="F216" s="916" t="s">
        <v>105</v>
      </c>
      <c r="G216" s="917"/>
      <c r="H216" s="917"/>
      <c r="I216" s="918"/>
      <c r="J216" s="859">
        <f>J183+J217</f>
        <v>6000</v>
      </c>
      <c r="K216" s="860"/>
      <c r="L216" s="860"/>
      <c r="M216" s="861"/>
      <c r="N216" s="456"/>
      <c r="O216" s="455">
        <v>44381</v>
      </c>
      <c r="P216" s="332"/>
      <c r="Q216" s="333"/>
      <c r="R216" s="334"/>
      <c r="S216" s="335"/>
      <c r="T216" s="408">
        <f t="shared" si="211"/>
        <v>0</v>
      </c>
      <c r="U216" s="409" t="str">
        <f t="shared" si="212"/>
        <v/>
      </c>
      <c r="V216" s="335"/>
      <c r="W216" s="410">
        <f t="shared" si="213"/>
        <v>0</v>
      </c>
      <c r="X216" s="410">
        <f t="shared" si="214"/>
        <v>0</v>
      </c>
      <c r="Y216" s="410">
        <f t="shared" si="215"/>
        <v>0</v>
      </c>
      <c r="Z216" s="410">
        <f t="shared" si="216"/>
        <v>0</v>
      </c>
      <c r="AA216" s="411">
        <f t="shared" si="217"/>
        <v>0</v>
      </c>
      <c r="AB216" s="412">
        <f t="shared" si="218"/>
        <v>0</v>
      </c>
      <c r="AC216" s="336"/>
      <c r="AD216" s="333"/>
      <c r="AE216" s="334"/>
      <c r="AF216" s="335"/>
      <c r="AG216" s="408">
        <f t="shared" si="219"/>
        <v>0</v>
      </c>
      <c r="AH216" s="409" t="str">
        <f t="shared" si="220"/>
        <v/>
      </c>
      <c r="AI216" s="335"/>
      <c r="AJ216" s="410">
        <f t="shared" si="221"/>
        <v>0</v>
      </c>
      <c r="AK216" s="410">
        <f t="shared" si="222"/>
        <v>0</v>
      </c>
      <c r="AL216" s="410">
        <f t="shared" si="223"/>
        <v>0</v>
      </c>
      <c r="AM216" s="410">
        <f t="shared" si="224"/>
        <v>0</v>
      </c>
      <c r="AN216" s="411">
        <f t="shared" si="225"/>
        <v>0</v>
      </c>
      <c r="AO216" s="412">
        <f t="shared" si="226"/>
        <v>0</v>
      </c>
      <c r="AP216" s="337"/>
      <c r="AQ216" s="410">
        <f t="shared" si="227"/>
        <v>0</v>
      </c>
      <c r="AR216" s="411">
        <f t="shared" si="228"/>
        <v>0</v>
      </c>
      <c r="AS216" s="413">
        <f t="shared" si="229"/>
        <v>0</v>
      </c>
      <c r="AT216" s="337"/>
      <c r="AU216" s="410">
        <f t="shared" si="230"/>
        <v>0</v>
      </c>
      <c r="AV216" s="411">
        <f t="shared" si="231"/>
        <v>0</v>
      </c>
      <c r="AW216" s="410">
        <f t="shared" si="232"/>
        <v>0</v>
      </c>
      <c r="AX216" s="411">
        <f t="shared" si="233"/>
        <v>0</v>
      </c>
      <c r="AY216" s="412">
        <f t="shared" si="234"/>
        <v>0</v>
      </c>
      <c r="AZ216" s="988"/>
      <c r="BA216" s="989"/>
      <c r="BB216" s="989"/>
      <c r="BC216" s="989"/>
      <c r="BD216" s="989"/>
      <c r="BE216" s="990"/>
      <c r="BF216" s="991"/>
      <c r="BG216" s="992"/>
      <c r="BH216" s="337"/>
      <c r="BI216" s="338"/>
      <c r="BJ216" s="839"/>
      <c r="BK216" s="318"/>
      <c r="BL216" s="318"/>
      <c r="BM216" s="318"/>
      <c r="BN216" s="318"/>
      <c r="BO216" s="318"/>
      <c r="BP216" s="318"/>
      <c r="BQ216" s="318"/>
      <c r="BR216" s="318"/>
      <c r="BS216" s="318"/>
      <c r="BT216" s="839"/>
      <c r="BU216" s="318"/>
      <c r="BV216" s="318"/>
      <c r="BW216" s="318"/>
      <c r="BX216" s="318"/>
      <c r="BY216" s="318"/>
      <c r="BZ216" s="318"/>
      <c r="CA216" s="318"/>
      <c r="CB216" s="318"/>
      <c r="CC216" s="318"/>
      <c r="CD216" s="839"/>
      <c r="CE216" s="318"/>
      <c r="CF216" s="318"/>
      <c r="CG216" s="318"/>
      <c r="CH216" s="318"/>
      <c r="CI216" s="318"/>
      <c r="CJ216" s="318"/>
      <c r="CK216" s="318"/>
      <c r="CL216" s="318"/>
      <c r="CM216" s="318"/>
      <c r="CN216" s="318"/>
      <c r="CO216" s="318"/>
      <c r="CP216" s="318"/>
      <c r="CQ216" s="318"/>
      <c r="CR216" s="318"/>
      <c r="CS216" s="839"/>
      <c r="CT216" s="318"/>
      <c r="CU216" s="318"/>
      <c r="CV216" s="318"/>
      <c r="CW216" s="318"/>
      <c r="CX216" s="318"/>
      <c r="CY216" s="318"/>
      <c r="CZ216" s="318"/>
      <c r="DA216" s="318"/>
      <c r="DB216" s="318"/>
      <c r="DC216" s="318"/>
      <c r="DD216" s="318"/>
      <c r="DE216" s="318"/>
      <c r="DF216" s="318"/>
      <c r="DG216" s="318"/>
      <c r="DH216" s="839"/>
      <c r="DI216" s="318"/>
      <c r="DJ216" s="318"/>
      <c r="DK216" s="318"/>
      <c r="DL216" s="318"/>
      <c r="DM216" s="318"/>
      <c r="DN216" s="318"/>
      <c r="DO216" s="318"/>
      <c r="DP216" s="318"/>
      <c r="DQ216" s="318"/>
      <c r="DR216" s="318"/>
      <c r="DS216" s="318"/>
      <c r="DT216" s="318"/>
      <c r="DU216" s="318"/>
      <c r="DV216" s="318"/>
      <c r="DW216" s="839"/>
      <c r="DX216" s="318"/>
      <c r="DY216" s="318"/>
      <c r="DZ216" s="318"/>
      <c r="EA216" s="318"/>
      <c r="EB216" s="318"/>
      <c r="EC216" s="318"/>
      <c r="ED216" s="318"/>
      <c r="EE216" s="318"/>
      <c r="EF216" s="318"/>
      <c r="EG216" s="318"/>
      <c r="EH216" s="318"/>
      <c r="EI216" s="318"/>
      <c r="EJ216" s="318"/>
      <c r="EK216" s="318"/>
      <c r="EL216" s="318"/>
      <c r="EM216" s="318">
        <f ca="1">'DARF e Declaração de IR'!$AJ$19</f>
        <v>0</v>
      </c>
      <c r="EN216" s="318"/>
      <c r="EO216" s="318"/>
      <c r="EP216" s="318"/>
      <c r="EQ216" s="318"/>
      <c r="ER216" s="318"/>
      <c r="ES216" s="318"/>
      <c r="ET216" s="318"/>
      <c r="EU216" s="318"/>
      <c r="EV216" s="318"/>
      <c r="EW216" s="318"/>
      <c r="EX216" s="318"/>
      <c r="EY216" s="318"/>
      <c r="EZ216" s="318"/>
    </row>
    <row r="217" spans="2:156" ht="10.5" customHeight="1" x14ac:dyDescent="0.2">
      <c r="B217" s="367"/>
      <c r="C217" s="1051"/>
      <c r="D217" s="1052"/>
      <c r="E217" s="414"/>
      <c r="F217" s="919" t="s">
        <v>91</v>
      </c>
      <c r="G217" s="920"/>
      <c r="H217" s="920"/>
      <c r="I217" s="921"/>
      <c r="J217" s="859">
        <f>AX244+BE244+BH244+BI244</f>
        <v>0</v>
      </c>
      <c r="K217" s="860"/>
      <c r="L217" s="860"/>
      <c r="M217" s="861"/>
      <c r="N217" s="456"/>
      <c r="O217" s="455">
        <v>44382</v>
      </c>
      <c r="P217" s="332"/>
      <c r="Q217" s="333"/>
      <c r="R217" s="334"/>
      <c r="S217" s="335"/>
      <c r="T217" s="408">
        <f t="shared" si="211"/>
        <v>0</v>
      </c>
      <c r="U217" s="409" t="str">
        <f t="shared" si="212"/>
        <v/>
      </c>
      <c r="V217" s="335"/>
      <c r="W217" s="410">
        <f t="shared" si="213"/>
        <v>0</v>
      </c>
      <c r="X217" s="410">
        <f t="shared" si="214"/>
        <v>0</v>
      </c>
      <c r="Y217" s="410">
        <f t="shared" si="215"/>
        <v>0</v>
      </c>
      <c r="Z217" s="410">
        <f t="shared" si="216"/>
        <v>0</v>
      </c>
      <c r="AA217" s="411">
        <f t="shared" si="217"/>
        <v>0</v>
      </c>
      <c r="AB217" s="412">
        <f t="shared" si="218"/>
        <v>0</v>
      </c>
      <c r="AC217" s="336"/>
      <c r="AD217" s="333"/>
      <c r="AE217" s="334"/>
      <c r="AF217" s="335"/>
      <c r="AG217" s="408">
        <f t="shared" si="219"/>
        <v>0</v>
      </c>
      <c r="AH217" s="409" t="str">
        <f t="shared" si="220"/>
        <v/>
      </c>
      <c r="AI217" s="335"/>
      <c r="AJ217" s="410">
        <f t="shared" si="221"/>
        <v>0</v>
      </c>
      <c r="AK217" s="410">
        <f t="shared" si="222"/>
        <v>0</v>
      </c>
      <c r="AL217" s="410">
        <f t="shared" si="223"/>
        <v>0</v>
      </c>
      <c r="AM217" s="410">
        <f t="shared" si="224"/>
        <v>0</v>
      </c>
      <c r="AN217" s="411">
        <f t="shared" si="225"/>
        <v>0</v>
      </c>
      <c r="AO217" s="412">
        <f t="shared" si="226"/>
        <v>0</v>
      </c>
      <c r="AP217" s="337"/>
      <c r="AQ217" s="410">
        <f t="shared" si="227"/>
        <v>0</v>
      </c>
      <c r="AR217" s="411">
        <f t="shared" si="228"/>
        <v>0</v>
      </c>
      <c r="AS217" s="413">
        <f t="shared" si="229"/>
        <v>0</v>
      </c>
      <c r="AT217" s="337"/>
      <c r="AU217" s="410">
        <f t="shared" si="230"/>
        <v>0</v>
      </c>
      <c r="AV217" s="411">
        <f t="shared" si="231"/>
        <v>0</v>
      </c>
      <c r="AW217" s="410">
        <f t="shared" si="232"/>
        <v>0</v>
      </c>
      <c r="AX217" s="411">
        <f t="shared" si="233"/>
        <v>0</v>
      </c>
      <c r="AY217" s="412">
        <f t="shared" si="234"/>
        <v>0</v>
      </c>
      <c r="AZ217" s="988"/>
      <c r="BA217" s="989"/>
      <c r="BB217" s="989"/>
      <c r="BC217" s="989"/>
      <c r="BD217" s="989"/>
      <c r="BE217" s="990"/>
      <c r="BF217" s="991"/>
      <c r="BG217" s="992"/>
      <c r="BH217" s="337"/>
      <c r="BI217" s="338"/>
      <c r="BJ217" s="839"/>
      <c r="BK217" s="318"/>
      <c r="BL217" s="318"/>
      <c r="BM217" s="318"/>
      <c r="BN217" s="318"/>
      <c r="BO217" s="318"/>
      <c r="BP217" s="318"/>
      <c r="BQ217" s="318"/>
      <c r="BR217" s="318"/>
      <c r="BS217" s="318"/>
      <c r="BT217" s="839"/>
      <c r="BU217" s="318"/>
      <c r="BV217" s="318"/>
      <c r="BW217" s="318"/>
      <c r="BX217" s="318"/>
      <c r="BY217" s="318"/>
      <c r="BZ217" s="318"/>
      <c r="CA217" s="318"/>
      <c r="CB217" s="318"/>
      <c r="CC217" s="318"/>
      <c r="CD217" s="839"/>
      <c r="CE217" s="318"/>
      <c r="CF217" s="318"/>
      <c r="CG217" s="318"/>
      <c r="CH217" s="318"/>
      <c r="CI217" s="318"/>
      <c r="CJ217" s="318"/>
      <c r="CK217" s="318"/>
      <c r="CL217" s="318"/>
      <c r="CM217" s="318"/>
      <c r="CN217" s="318"/>
      <c r="CO217" s="318"/>
      <c r="CP217" s="318"/>
      <c r="CQ217" s="318"/>
      <c r="CR217" s="318"/>
      <c r="CS217" s="839"/>
      <c r="CT217" s="318"/>
      <c r="CU217" s="318"/>
      <c r="CV217" s="318"/>
      <c r="CW217" s="318"/>
      <c r="CX217" s="318"/>
      <c r="CY217" s="318"/>
      <c r="CZ217" s="318"/>
      <c r="DA217" s="318"/>
      <c r="DB217" s="318"/>
      <c r="DC217" s="318"/>
      <c r="DD217" s="318"/>
      <c r="DE217" s="318"/>
      <c r="DF217" s="318"/>
      <c r="DG217" s="318"/>
      <c r="DH217" s="839"/>
      <c r="DI217" s="318"/>
      <c r="DJ217" s="318"/>
      <c r="DK217" s="318"/>
      <c r="DL217" s="318"/>
      <c r="DM217" s="318"/>
      <c r="DN217" s="318"/>
      <c r="DO217" s="318"/>
      <c r="DP217" s="318"/>
      <c r="DQ217" s="318"/>
      <c r="DR217" s="318"/>
      <c r="DS217" s="318"/>
      <c r="DT217" s="318"/>
      <c r="DU217" s="318"/>
      <c r="DV217" s="318"/>
      <c r="DW217" s="839"/>
      <c r="DX217" s="318"/>
      <c r="DY217" s="318"/>
      <c r="DZ217" s="318"/>
      <c r="EA217" s="318"/>
      <c r="EB217" s="318"/>
      <c r="EC217" s="318"/>
      <c r="ED217" s="318"/>
      <c r="EE217" s="318"/>
      <c r="EF217" s="318"/>
      <c r="EG217" s="318"/>
      <c r="EH217" s="318"/>
      <c r="EI217" s="318"/>
      <c r="EJ217" s="318"/>
      <c r="EK217" s="318"/>
      <c r="EL217" s="318"/>
      <c r="EM217" s="318">
        <f ca="1">'DARF e Declaração de IR'!$AJ$19</f>
        <v>0</v>
      </c>
      <c r="EN217" s="318"/>
      <c r="EO217" s="318"/>
      <c r="EP217" s="318"/>
      <c r="EQ217" s="318"/>
      <c r="ER217" s="318"/>
      <c r="ES217" s="318"/>
      <c r="ET217" s="318"/>
      <c r="EU217" s="318"/>
      <c r="EV217" s="318"/>
      <c r="EW217" s="318"/>
      <c r="EX217" s="318"/>
      <c r="EY217" s="318"/>
      <c r="EZ217" s="318"/>
    </row>
    <row r="218" spans="2:156" ht="10.5" customHeight="1" x14ac:dyDescent="0.2">
      <c r="B218" s="367"/>
      <c r="C218" s="1051"/>
      <c r="D218" s="1052"/>
      <c r="E218" s="414"/>
      <c r="F218" s="922" t="s">
        <v>202</v>
      </c>
      <c r="G218" s="923"/>
      <c r="H218" s="923"/>
      <c r="I218" s="924"/>
      <c r="J218" s="862">
        <f>BH244</f>
        <v>0</v>
      </c>
      <c r="K218" s="863"/>
      <c r="L218" s="863"/>
      <c r="M218" s="864"/>
      <c r="N218" s="457"/>
      <c r="O218" s="455">
        <v>44383</v>
      </c>
      <c r="P218" s="332"/>
      <c r="Q218" s="333"/>
      <c r="R218" s="334"/>
      <c r="S218" s="335"/>
      <c r="T218" s="408">
        <f t="shared" si="211"/>
        <v>0</v>
      </c>
      <c r="U218" s="409" t="str">
        <f t="shared" si="212"/>
        <v/>
      </c>
      <c r="V218" s="335"/>
      <c r="W218" s="410">
        <f t="shared" si="213"/>
        <v>0</v>
      </c>
      <c r="X218" s="410">
        <f t="shared" si="214"/>
        <v>0</v>
      </c>
      <c r="Y218" s="410">
        <f t="shared" si="215"/>
        <v>0</v>
      </c>
      <c r="Z218" s="410">
        <f t="shared" si="216"/>
        <v>0</v>
      </c>
      <c r="AA218" s="411">
        <f t="shared" si="217"/>
        <v>0</v>
      </c>
      <c r="AB218" s="412">
        <f t="shared" si="218"/>
        <v>0</v>
      </c>
      <c r="AC218" s="336"/>
      <c r="AD218" s="333"/>
      <c r="AE218" s="334"/>
      <c r="AF218" s="335"/>
      <c r="AG218" s="408">
        <f t="shared" si="219"/>
        <v>0</v>
      </c>
      <c r="AH218" s="409" t="str">
        <f t="shared" si="220"/>
        <v/>
      </c>
      <c r="AI218" s="335"/>
      <c r="AJ218" s="410">
        <f t="shared" si="221"/>
        <v>0</v>
      </c>
      <c r="AK218" s="410">
        <f t="shared" si="222"/>
        <v>0</v>
      </c>
      <c r="AL218" s="410">
        <f t="shared" si="223"/>
        <v>0</v>
      </c>
      <c r="AM218" s="410">
        <f t="shared" si="224"/>
        <v>0</v>
      </c>
      <c r="AN218" s="411">
        <f t="shared" si="225"/>
        <v>0</v>
      </c>
      <c r="AO218" s="412">
        <f t="shared" si="226"/>
        <v>0</v>
      </c>
      <c r="AP218" s="337"/>
      <c r="AQ218" s="410">
        <f t="shared" si="227"/>
        <v>0</v>
      </c>
      <c r="AR218" s="411">
        <f t="shared" si="228"/>
        <v>0</v>
      </c>
      <c r="AS218" s="413">
        <f t="shared" si="229"/>
        <v>0</v>
      </c>
      <c r="AT218" s="337"/>
      <c r="AU218" s="410">
        <f t="shared" si="230"/>
        <v>0</v>
      </c>
      <c r="AV218" s="411">
        <f t="shared" si="231"/>
        <v>0</v>
      </c>
      <c r="AW218" s="410">
        <f t="shared" si="232"/>
        <v>0</v>
      </c>
      <c r="AX218" s="411">
        <f t="shared" si="233"/>
        <v>0</v>
      </c>
      <c r="AY218" s="412">
        <f t="shared" si="234"/>
        <v>0</v>
      </c>
      <c r="AZ218" s="988"/>
      <c r="BA218" s="989"/>
      <c r="BB218" s="989"/>
      <c r="BC218" s="989"/>
      <c r="BD218" s="989"/>
      <c r="BE218" s="990"/>
      <c r="BF218" s="991"/>
      <c r="BG218" s="992"/>
      <c r="BH218" s="337"/>
      <c r="BI218" s="338"/>
      <c r="BJ218" s="839"/>
      <c r="BK218" s="318"/>
      <c r="BL218" s="318"/>
      <c r="BM218" s="318"/>
      <c r="BN218" s="318"/>
      <c r="BO218" s="318"/>
      <c r="BP218" s="318"/>
      <c r="BQ218" s="318"/>
      <c r="BR218" s="318"/>
      <c r="BS218" s="318"/>
      <c r="BT218" s="839"/>
      <c r="BU218" s="318"/>
      <c r="BV218" s="318"/>
      <c r="BW218" s="318"/>
      <c r="BX218" s="318"/>
      <c r="BY218" s="318"/>
      <c r="BZ218" s="318"/>
      <c r="CA218" s="318"/>
      <c r="CB218" s="318"/>
      <c r="CC218" s="318"/>
      <c r="CD218" s="839"/>
      <c r="CE218" s="318"/>
      <c r="CF218" s="318"/>
      <c r="CG218" s="318"/>
      <c r="CH218" s="318"/>
      <c r="CI218" s="318"/>
      <c r="CJ218" s="318"/>
      <c r="CK218" s="318"/>
      <c r="CL218" s="318"/>
      <c r="CM218" s="318"/>
      <c r="CN218" s="318"/>
      <c r="CO218" s="318"/>
      <c r="CP218" s="318"/>
      <c r="CQ218" s="318"/>
      <c r="CR218" s="318"/>
      <c r="CS218" s="839"/>
      <c r="CT218" s="318"/>
      <c r="CU218" s="318"/>
      <c r="CV218" s="318"/>
      <c r="CW218" s="318"/>
      <c r="CX218" s="318"/>
      <c r="CY218" s="318"/>
      <c r="CZ218" s="318"/>
      <c r="DA218" s="318"/>
      <c r="DB218" s="318"/>
      <c r="DC218" s="318"/>
      <c r="DD218" s="318"/>
      <c r="DE218" s="318"/>
      <c r="DF218" s="318"/>
      <c r="DG218" s="318"/>
      <c r="DH218" s="839"/>
      <c r="DI218" s="318"/>
      <c r="DJ218" s="318"/>
      <c r="DK218" s="318"/>
      <c r="DL218" s="318"/>
      <c r="DM218" s="318"/>
      <c r="DN218" s="318"/>
      <c r="DO218" s="318"/>
      <c r="DP218" s="318"/>
      <c r="DQ218" s="318"/>
      <c r="DR218" s="318"/>
      <c r="DS218" s="318"/>
      <c r="DT218" s="318"/>
      <c r="DU218" s="318"/>
      <c r="DV218" s="318"/>
      <c r="DW218" s="839"/>
      <c r="DX218" s="318"/>
      <c r="DY218" s="318"/>
      <c r="DZ218" s="318"/>
      <c r="EA218" s="318"/>
      <c r="EB218" s="318"/>
      <c r="EC218" s="318"/>
      <c r="ED218" s="318"/>
      <c r="EE218" s="318"/>
      <c r="EF218" s="318"/>
      <c r="EG218" s="318"/>
      <c r="EH218" s="318"/>
      <c r="EI218" s="318"/>
      <c r="EJ218" s="318"/>
      <c r="EK218" s="318"/>
      <c r="EL218" s="318"/>
      <c r="EM218" s="318">
        <f ca="1">'DARF e Declaração de IR'!$AJ$19</f>
        <v>0</v>
      </c>
      <c r="EN218" s="318"/>
      <c r="EO218" s="318"/>
      <c r="EP218" s="318"/>
      <c r="EQ218" s="318"/>
      <c r="ER218" s="318"/>
      <c r="ES218" s="318"/>
      <c r="ET218" s="318"/>
      <c r="EU218" s="318"/>
      <c r="EV218" s="318"/>
      <c r="EW218" s="318"/>
      <c r="EX218" s="318"/>
      <c r="EY218" s="318"/>
      <c r="EZ218" s="318"/>
    </row>
    <row r="219" spans="2:156" ht="10.5" customHeight="1" x14ac:dyDescent="0.2">
      <c r="B219" s="393"/>
      <c r="C219" s="1051"/>
      <c r="D219" s="1052"/>
      <c r="E219" s="414"/>
      <c r="F219" s="922" t="s">
        <v>201</v>
      </c>
      <c r="G219" s="923"/>
      <c r="H219" s="923"/>
      <c r="I219" s="924"/>
      <c r="J219" s="865">
        <f>BI244</f>
        <v>0</v>
      </c>
      <c r="K219" s="866"/>
      <c r="L219" s="866"/>
      <c r="M219" s="867"/>
      <c r="N219" s="456"/>
      <c r="O219" s="455">
        <v>44384</v>
      </c>
      <c r="P219" s="332"/>
      <c r="Q219" s="333"/>
      <c r="R219" s="334"/>
      <c r="S219" s="335"/>
      <c r="T219" s="408">
        <f t="shared" si="211"/>
        <v>0</v>
      </c>
      <c r="U219" s="409" t="str">
        <f t="shared" si="212"/>
        <v/>
      </c>
      <c r="V219" s="335"/>
      <c r="W219" s="410">
        <f t="shared" si="213"/>
        <v>0</v>
      </c>
      <c r="X219" s="410">
        <f t="shared" si="214"/>
        <v>0</v>
      </c>
      <c r="Y219" s="410">
        <f t="shared" si="215"/>
        <v>0</v>
      </c>
      <c r="Z219" s="410">
        <f t="shared" si="216"/>
        <v>0</v>
      </c>
      <c r="AA219" s="411">
        <f t="shared" si="217"/>
        <v>0</v>
      </c>
      <c r="AB219" s="412">
        <f t="shared" si="218"/>
        <v>0</v>
      </c>
      <c r="AC219" s="336"/>
      <c r="AD219" s="333"/>
      <c r="AE219" s="334"/>
      <c r="AF219" s="335"/>
      <c r="AG219" s="408">
        <f t="shared" si="219"/>
        <v>0</v>
      </c>
      <c r="AH219" s="409" t="str">
        <f t="shared" si="220"/>
        <v/>
      </c>
      <c r="AI219" s="335"/>
      <c r="AJ219" s="410">
        <f t="shared" si="221"/>
        <v>0</v>
      </c>
      <c r="AK219" s="410">
        <f t="shared" si="222"/>
        <v>0</v>
      </c>
      <c r="AL219" s="410">
        <f t="shared" si="223"/>
        <v>0</v>
      </c>
      <c r="AM219" s="410">
        <f t="shared" si="224"/>
        <v>0</v>
      </c>
      <c r="AN219" s="411">
        <f t="shared" si="225"/>
        <v>0</v>
      </c>
      <c r="AO219" s="412">
        <f t="shared" si="226"/>
        <v>0</v>
      </c>
      <c r="AP219" s="337"/>
      <c r="AQ219" s="410">
        <f t="shared" si="227"/>
        <v>0</v>
      </c>
      <c r="AR219" s="411">
        <f t="shared" si="228"/>
        <v>0</v>
      </c>
      <c r="AS219" s="413">
        <f t="shared" si="229"/>
        <v>0</v>
      </c>
      <c r="AT219" s="337"/>
      <c r="AU219" s="410">
        <f t="shared" si="230"/>
        <v>0</v>
      </c>
      <c r="AV219" s="411">
        <f t="shared" si="231"/>
        <v>0</v>
      </c>
      <c r="AW219" s="410">
        <f t="shared" si="232"/>
        <v>0</v>
      </c>
      <c r="AX219" s="411">
        <f t="shared" si="233"/>
        <v>0</v>
      </c>
      <c r="AY219" s="412">
        <f t="shared" si="234"/>
        <v>0</v>
      </c>
      <c r="AZ219" s="988"/>
      <c r="BA219" s="989"/>
      <c r="BB219" s="989"/>
      <c r="BC219" s="989"/>
      <c r="BD219" s="989"/>
      <c r="BE219" s="990"/>
      <c r="BF219" s="991"/>
      <c r="BG219" s="992"/>
      <c r="BH219" s="337"/>
      <c r="BI219" s="338"/>
      <c r="BJ219" s="839"/>
      <c r="BK219" s="318"/>
      <c r="BL219" s="318"/>
      <c r="BM219" s="318"/>
      <c r="BN219" s="318"/>
      <c r="BO219" s="318"/>
      <c r="BP219" s="318"/>
      <c r="BQ219" s="318"/>
      <c r="BR219" s="318"/>
      <c r="BS219" s="318"/>
      <c r="BT219" s="839"/>
      <c r="BU219" s="318"/>
      <c r="BV219" s="318"/>
      <c r="BW219" s="318"/>
      <c r="BX219" s="318"/>
      <c r="BY219" s="318"/>
      <c r="BZ219" s="318"/>
      <c r="CA219" s="318"/>
      <c r="CB219" s="318"/>
      <c r="CC219" s="318"/>
      <c r="CD219" s="839"/>
      <c r="CE219" s="318"/>
      <c r="CF219" s="318"/>
      <c r="CG219" s="318"/>
      <c r="CH219" s="318"/>
      <c r="CI219" s="318"/>
      <c r="CJ219" s="318"/>
      <c r="CK219" s="318"/>
      <c r="CL219" s="318"/>
      <c r="CM219" s="318"/>
      <c r="CN219" s="318"/>
      <c r="CO219" s="318"/>
      <c r="CP219" s="318"/>
      <c r="CQ219" s="318"/>
      <c r="CR219" s="318"/>
      <c r="CS219" s="839"/>
      <c r="CT219" s="318"/>
      <c r="CU219" s="318"/>
      <c r="CV219" s="318"/>
      <c r="CW219" s="318"/>
      <c r="CX219" s="318"/>
      <c r="CY219" s="318"/>
      <c r="CZ219" s="318"/>
      <c r="DA219" s="318"/>
      <c r="DB219" s="318"/>
      <c r="DC219" s="318"/>
      <c r="DD219" s="318"/>
      <c r="DE219" s="318"/>
      <c r="DF219" s="318"/>
      <c r="DG219" s="318"/>
      <c r="DH219" s="839"/>
      <c r="DI219" s="318"/>
      <c r="DJ219" s="318"/>
      <c r="DK219" s="318"/>
      <c r="DL219" s="318"/>
      <c r="DM219" s="318"/>
      <c r="DN219" s="318"/>
      <c r="DO219" s="318"/>
      <c r="DP219" s="318"/>
      <c r="DQ219" s="318"/>
      <c r="DR219" s="318"/>
      <c r="DS219" s="318"/>
      <c r="DT219" s="318"/>
      <c r="DU219" s="318"/>
      <c r="DV219" s="318"/>
      <c r="DW219" s="839"/>
      <c r="DX219" s="318"/>
      <c r="DY219" s="318"/>
      <c r="DZ219" s="318"/>
      <c r="EA219" s="318"/>
      <c r="EB219" s="318"/>
      <c r="EC219" s="318"/>
      <c r="ED219" s="318"/>
      <c r="EE219" s="318"/>
      <c r="EF219" s="318"/>
      <c r="EG219" s="318"/>
      <c r="EH219" s="318"/>
      <c r="EI219" s="318"/>
      <c r="EJ219" s="318"/>
      <c r="EK219" s="318"/>
      <c r="EL219" s="318"/>
      <c r="EM219" s="318">
        <f ca="1">'DARF e Declaração de IR'!$AJ$19</f>
        <v>0</v>
      </c>
      <c r="EN219" s="318"/>
      <c r="EO219" s="318"/>
      <c r="EP219" s="318"/>
      <c r="EQ219" s="318"/>
      <c r="ER219" s="318"/>
      <c r="ES219" s="318"/>
      <c r="ET219" s="318"/>
      <c r="EU219" s="318"/>
      <c r="EV219" s="318"/>
      <c r="EW219" s="318"/>
      <c r="EX219" s="318"/>
      <c r="EY219" s="318"/>
      <c r="EZ219" s="318"/>
    </row>
    <row r="220" spans="2:156" ht="10.5" customHeight="1" x14ac:dyDescent="0.2">
      <c r="B220" s="393"/>
      <c r="C220" s="1051"/>
      <c r="D220" s="1052"/>
      <c r="E220" s="414"/>
      <c r="F220" s="847" t="s">
        <v>106</v>
      </c>
      <c r="G220" s="848"/>
      <c r="H220" s="848"/>
      <c r="I220" s="849"/>
      <c r="J220" s="859">
        <f>AS244</f>
        <v>0</v>
      </c>
      <c r="K220" s="860"/>
      <c r="L220" s="860"/>
      <c r="M220" s="861"/>
      <c r="N220" s="456"/>
      <c r="O220" s="455">
        <v>44385</v>
      </c>
      <c r="P220" s="332"/>
      <c r="Q220" s="333"/>
      <c r="R220" s="334"/>
      <c r="S220" s="335"/>
      <c r="T220" s="408">
        <f t="shared" si="211"/>
        <v>0</v>
      </c>
      <c r="U220" s="409" t="str">
        <f t="shared" si="212"/>
        <v/>
      </c>
      <c r="V220" s="335"/>
      <c r="W220" s="410">
        <f t="shared" si="213"/>
        <v>0</v>
      </c>
      <c r="X220" s="410">
        <f t="shared" si="214"/>
        <v>0</v>
      </c>
      <c r="Y220" s="410">
        <f t="shared" si="215"/>
        <v>0</v>
      </c>
      <c r="Z220" s="410">
        <f t="shared" si="216"/>
        <v>0</v>
      </c>
      <c r="AA220" s="411">
        <f t="shared" si="217"/>
        <v>0</v>
      </c>
      <c r="AB220" s="412">
        <f t="shared" si="218"/>
        <v>0</v>
      </c>
      <c r="AC220" s="336"/>
      <c r="AD220" s="333"/>
      <c r="AE220" s="334"/>
      <c r="AF220" s="335"/>
      <c r="AG220" s="408">
        <f t="shared" si="219"/>
        <v>0</v>
      </c>
      <c r="AH220" s="409" t="str">
        <f t="shared" si="220"/>
        <v/>
      </c>
      <c r="AI220" s="335"/>
      <c r="AJ220" s="410">
        <f t="shared" si="221"/>
        <v>0</v>
      </c>
      <c r="AK220" s="410">
        <f t="shared" si="222"/>
        <v>0</v>
      </c>
      <c r="AL220" s="410">
        <f t="shared" si="223"/>
        <v>0</v>
      </c>
      <c r="AM220" s="410">
        <f t="shared" si="224"/>
        <v>0</v>
      </c>
      <c r="AN220" s="411">
        <f t="shared" si="225"/>
        <v>0</v>
      </c>
      <c r="AO220" s="412">
        <f t="shared" si="226"/>
        <v>0</v>
      </c>
      <c r="AP220" s="337"/>
      <c r="AQ220" s="410">
        <f t="shared" si="227"/>
        <v>0</v>
      </c>
      <c r="AR220" s="411">
        <f t="shared" si="228"/>
        <v>0</v>
      </c>
      <c r="AS220" s="413">
        <f t="shared" si="229"/>
        <v>0</v>
      </c>
      <c r="AT220" s="337"/>
      <c r="AU220" s="410">
        <f t="shared" si="230"/>
        <v>0</v>
      </c>
      <c r="AV220" s="411">
        <f t="shared" si="231"/>
        <v>0</v>
      </c>
      <c r="AW220" s="410">
        <f t="shared" si="232"/>
        <v>0</v>
      </c>
      <c r="AX220" s="411">
        <f t="shared" si="233"/>
        <v>0</v>
      </c>
      <c r="AY220" s="412">
        <f t="shared" si="234"/>
        <v>0</v>
      </c>
      <c r="AZ220" s="988"/>
      <c r="BA220" s="989"/>
      <c r="BB220" s="989"/>
      <c r="BC220" s="989"/>
      <c r="BD220" s="989"/>
      <c r="BE220" s="990"/>
      <c r="BF220" s="991"/>
      <c r="BG220" s="992"/>
      <c r="BH220" s="337"/>
      <c r="BI220" s="338"/>
      <c r="BJ220" s="839"/>
      <c r="BK220" s="318"/>
      <c r="BL220" s="318"/>
      <c r="BM220" s="318"/>
      <c r="BN220" s="318"/>
      <c r="BO220" s="318"/>
      <c r="BP220" s="318"/>
      <c r="BQ220" s="318"/>
      <c r="BR220" s="318"/>
      <c r="BS220" s="318"/>
      <c r="BT220" s="839"/>
      <c r="BU220" s="318"/>
      <c r="BV220" s="318"/>
      <c r="BW220" s="318"/>
      <c r="BX220" s="318"/>
      <c r="BY220" s="318"/>
      <c r="BZ220" s="318"/>
      <c r="CA220" s="318"/>
      <c r="CB220" s="318"/>
      <c r="CC220" s="318"/>
      <c r="CD220" s="839"/>
      <c r="CE220" s="318"/>
      <c r="CF220" s="318"/>
      <c r="CG220" s="318"/>
      <c r="CH220" s="318"/>
      <c r="CI220" s="318"/>
      <c r="CJ220" s="318"/>
      <c r="CK220" s="318"/>
      <c r="CL220" s="318"/>
      <c r="CM220" s="318"/>
      <c r="CN220" s="318"/>
      <c r="CO220" s="318"/>
      <c r="CP220" s="318"/>
      <c r="CQ220" s="318"/>
      <c r="CR220" s="318"/>
      <c r="CS220" s="839"/>
      <c r="CT220" s="318"/>
      <c r="CU220" s="318"/>
      <c r="CV220" s="318"/>
      <c r="CW220" s="318"/>
      <c r="CX220" s="318"/>
      <c r="CY220" s="318"/>
      <c r="CZ220" s="318"/>
      <c r="DA220" s="318"/>
      <c r="DB220" s="318"/>
      <c r="DC220" s="318"/>
      <c r="DD220" s="318"/>
      <c r="DE220" s="318"/>
      <c r="DF220" s="318"/>
      <c r="DG220" s="318"/>
      <c r="DH220" s="839"/>
      <c r="DI220" s="318"/>
      <c r="DJ220" s="318"/>
      <c r="DK220" s="318"/>
      <c r="DL220" s="318"/>
      <c r="DM220" s="318"/>
      <c r="DN220" s="318"/>
      <c r="DO220" s="318"/>
      <c r="DP220" s="318"/>
      <c r="DQ220" s="318"/>
      <c r="DR220" s="318"/>
      <c r="DS220" s="318"/>
      <c r="DT220" s="318"/>
      <c r="DU220" s="318"/>
      <c r="DV220" s="318"/>
      <c r="DW220" s="839"/>
      <c r="DX220" s="318"/>
      <c r="DY220" s="318"/>
      <c r="DZ220" s="318"/>
      <c r="EA220" s="318"/>
      <c r="EB220" s="318"/>
      <c r="EC220" s="318"/>
      <c r="ED220" s="318"/>
      <c r="EE220" s="318"/>
      <c r="EF220" s="318"/>
      <c r="EG220" s="318"/>
      <c r="EH220" s="318"/>
      <c r="EI220" s="318"/>
      <c r="EJ220" s="318"/>
      <c r="EK220" s="318"/>
      <c r="EL220" s="318"/>
      <c r="EM220" s="318">
        <f ca="1">'DARF e Declaração de IR'!$AJ$19</f>
        <v>0</v>
      </c>
      <c r="EN220" s="318"/>
      <c r="EO220" s="318"/>
      <c r="EP220" s="318"/>
      <c r="EQ220" s="318"/>
      <c r="ER220" s="318"/>
      <c r="ES220" s="318"/>
      <c r="ET220" s="318"/>
      <c r="EU220" s="318"/>
      <c r="EV220" s="318"/>
      <c r="EW220" s="318"/>
      <c r="EX220" s="318"/>
      <c r="EY220" s="318"/>
      <c r="EZ220" s="318"/>
    </row>
    <row r="221" spans="2:156" ht="10.5" customHeight="1" x14ac:dyDescent="0.2">
      <c r="B221" s="393"/>
      <c r="C221" s="1051"/>
      <c r="D221" s="1052"/>
      <c r="E221" s="414"/>
      <c r="F221" s="847" t="s">
        <v>98</v>
      </c>
      <c r="G221" s="848"/>
      <c r="H221" s="848"/>
      <c r="I221" s="849"/>
      <c r="J221" s="862">
        <f>AW244</f>
        <v>0</v>
      </c>
      <c r="K221" s="863"/>
      <c r="L221" s="863"/>
      <c r="M221" s="864"/>
      <c r="N221" s="456"/>
      <c r="O221" s="455">
        <v>44386</v>
      </c>
      <c r="P221" s="332"/>
      <c r="Q221" s="333"/>
      <c r="R221" s="334"/>
      <c r="S221" s="335"/>
      <c r="T221" s="408">
        <f t="shared" si="211"/>
        <v>0</v>
      </c>
      <c r="U221" s="409" t="str">
        <f t="shared" si="212"/>
        <v/>
      </c>
      <c r="V221" s="335"/>
      <c r="W221" s="410">
        <f t="shared" si="213"/>
        <v>0</v>
      </c>
      <c r="X221" s="410">
        <f t="shared" si="214"/>
        <v>0</v>
      </c>
      <c r="Y221" s="410">
        <f t="shared" si="215"/>
        <v>0</v>
      </c>
      <c r="Z221" s="410">
        <f t="shared" si="216"/>
        <v>0</v>
      </c>
      <c r="AA221" s="411">
        <f t="shared" si="217"/>
        <v>0</v>
      </c>
      <c r="AB221" s="412">
        <f t="shared" si="218"/>
        <v>0</v>
      </c>
      <c r="AC221" s="336"/>
      <c r="AD221" s="333"/>
      <c r="AE221" s="334"/>
      <c r="AF221" s="335"/>
      <c r="AG221" s="408">
        <f t="shared" si="219"/>
        <v>0</v>
      </c>
      <c r="AH221" s="409" t="str">
        <f t="shared" si="220"/>
        <v/>
      </c>
      <c r="AI221" s="335"/>
      <c r="AJ221" s="410">
        <f t="shared" si="221"/>
        <v>0</v>
      </c>
      <c r="AK221" s="410">
        <f t="shared" si="222"/>
        <v>0</v>
      </c>
      <c r="AL221" s="410">
        <f t="shared" si="223"/>
        <v>0</v>
      </c>
      <c r="AM221" s="410">
        <f t="shared" si="224"/>
        <v>0</v>
      </c>
      <c r="AN221" s="411">
        <f t="shared" si="225"/>
        <v>0</v>
      </c>
      <c r="AO221" s="412">
        <f t="shared" si="226"/>
        <v>0</v>
      </c>
      <c r="AP221" s="337"/>
      <c r="AQ221" s="410">
        <f t="shared" si="227"/>
        <v>0</v>
      </c>
      <c r="AR221" s="411">
        <f t="shared" si="228"/>
        <v>0</v>
      </c>
      <c r="AS221" s="413">
        <f t="shared" si="229"/>
        <v>0</v>
      </c>
      <c r="AT221" s="337"/>
      <c r="AU221" s="410">
        <f t="shared" si="230"/>
        <v>0</v>
      </c>
      <c r="AV221" s="411">
        <f t="shared" si="231"/>
        <v>0</v>
      </c>
      <c r="AW221" s="410">
        <f t="shared" si="232"/>
        <v>0</v>
      </c>
      <c r="AX221" s="411">
        <f t="shared" si="233"/>
        <v>0</v>
      </c>
      <c r="AY221" s="412">
        <f t="shared" si="234"/>
        <v>0</v>
      </c>
      <c r="AZ221" s="988"/>
      <c r="BA221" s="989"/>
      <c r="BB221" s="989"/>
      <c r="BC221" s="989"/>
      <c r="BD221" s="989"/>
      <c r="BE221" s="990"/>
      <c r="BF221" s="991"/>
      <c r="BG221" s="992"/>
      <c r="BH221" s="337"/>
      <c r="BI221" s="338"/>
      <c r="BJ221" s="839"/>
      <c r="BK221" s="318"/>
      <c r="BL221" s="318"/>
      <c r="BM221" s="318"/>
      <c r="BN221" s="318"/>
      <c r="BO221" s="318"/>
      <c r="BP221" s="318"/>
      <c r="BQ221" s="318"/>
      <c r="BR221" s="318"/>
      <c r="BS221" s="318"/>
      <c r="BT221" s="839"/>
      <c r="BU221" s="318"/>
      <c r="BV221" s="318"/>
      <c r="BW221" s="318"/>
      <c r="BX221" s="318"/>
      <c r="BY221" s="318"/>
      <c r="BZ221" s="318"/>
      <c r="CA221" s="318"/>
      <c r="CB221" s="318"/>
      <c r="CC221" s="318"/>
      <c r="CD221" s="839"/>
      <c r="CE221" s="318"/>
      <c r="CF221" s="318"/>
      <c r="CG221" s="318"/>
      <c r="CH221" s="318"/>
      <c r="CI221" s="318"/>
      <c r="CJ221" s="318"/>
      <c r="CK221" s="318"/>
      <c r="CL221" s="318"/>
      <c r="CM221" s="318"/>
      <c r="CN221" s="318"/>
      <c r="CO221" s="318"/>
      <c r="CP221" s="318"/>
      <c r="CQ221" s="318"/>
      <c r="CR221" s="318"/>
      <c r="CS221" s="839"/>
      <c r="CT221" s="318"/>
      <c r="CU221" s="318"/>
      <c r="CV221" s="318"/>
      <c r="CW221" s="318"/>
      <c r="CX221" s="318"/>
      <c r="CY221" s="318"/>
      <c r="CZ221" s="318"/>
      <c r="DA221" s="318"/>
      <c r="DB221" s="318"/>
      <c r="DC221" s="318"/>
      <c r="DD221" s="318"/>
      <c r="DE221" s="318"/>
      <c r="DF221" s="318"/>
      <c r="DG221" s="318"/>
      <c r="DH221" s="839"/>
      <c r="DI221" s="318"/>
      <c r="DJ221" s="318"/>
      <c r="DK221" s="318"/>
      <c r="DL221" s="318"/>
      <c r="DM221" s="318"/>
      <c r="DN221" s="318"/>
      <c r="DO221" s="318"/>
      <c r="DP221" s="318"/>
      <c r="DQ221" s="318"/>
      <c r="DR221" s="318"/>
      <c r="DS221" s="318"/>
      <c r="DT221" s="318"/>
      <c r="DU221" s="318"/>
      <c r="DV221" s="318"/>
      <c r="DW221" s="839"/>
      <c r="DX221" s="318"/>
      <c r="DY221" s="318"/>
      <c r="DZ221" s="318"/>
      <c r="EA221" s="318"/>
      <c r="EB221" s="318"/>
      <c r="EC221" s="318"/>
      <c r="ED221" s="318"/>
      <c r="EE221" s="318"/>
      <c r="EF221" s="318"/>
      <c r="EG221" s="318"/>
      <c r="EH221" s="318"/>
      <c r="EI221" s="318"/>
      <c r="EJ221" s="318"/>
      <c r="EK221" s="318"/>
      <c r="EL221" s="318"/>
      <c r="EM221" s="318">
        <f ca="1">'DARF e Declaração de IR'!$AJ$19</f>
        <v>0</v>
      </c>
      <c r="EN221" s="318"/>
      <c r="EO221" s="318"/>
      <c r="EP221" s="318"/>
      <c r="EQ221" s="318"/>
      <c r="ER221" s="318"/>
      <c r="ES221" s="318"/>
      <c r="ET221" s="318"/>
      <c r="EU221" s="318"/>
      <c r="EV221" s="318"/>
      <c r="EW221" s="318"/>
      <c r="EX221" s="318"/>
      <c r="EY221" s="318"/>
      <c r="EZ221" s="318"/>
    </row>
    <row r="222" spans="2:156" ht="10.5" customHeight="1" x14ac:dyDescent="0.2">
      <c r="B222" s="393"/>
      <c r="C222" s="1051"/>
      <c r="D222" s="1052"/>
      <c r="E222" s="414"/>
      <c r="F222" s="847" t="s">
        <v>107</v>
      </c>
      <c r="G222" s="848"/>
      <c r="H222" s="848"/>
      <c r="I222" s="849"/>
      <c r="J222" s="862">
        <f>IF(J226=0,J221,0)</f>
        <v>0</v>
      </c>
      <c r="K222" s="863"/>
      <c r="L222" s="863"/>
      <c r="M222" s="864"/>
      <c r="N222" s="456"/>
      <c r="O222" s="455">
        <v>44387</v>
      </c>
      <c r="P222" s="332"/>
      <c r="Q222" s="333"/>
      <c r="R222" s="334"/>
      <c r="S222" s="335"/>
      <c r="T222" s="408">
        <f t="shared" si="211"/>
        <v>0</v>
      </c>
      <c r="U222" s="409" t="str">
        <f t="shared" si="212"/>
        <v/>
      </c>
      <c r="V222" s="335"/>
      <c r="W222" s="410">
        <f t="shared" si="213"/>
        <v>0</v>
      </c>
      <c r="X222" s="410">
        <f t="shared" si="214"/>
        <v>0</v>
      </c>
      <c r="Y222" s="410">
        <f t="shared" si="215"/>
        <v>0</v>
      </c>
      <c r="Z222" s="410">
        <f t="shared" si="216"/>
        <v>0</v>
      </c>
      <c r="AA222" s="411">
        <f t="shared" si="217"/>
        <v>0</v>
      </c>
      <c r="AB222" s="412">
        <f t="shared" si="218"/>
        <v>0</v>
      </c>
      <c r="AC222" s="336"/>
      <c r="AD222" s="333"/>
      <c r="AE222" s="334"/>
      <c r="AF222" s="335"/>
      <c r="AG222" s="408">
        <f t="shared" si="219"/>
        <v>0</v>
      </c>
      <c r="AH222" s="409" t="str">
        <f t="shared" si="220"/>
        <v/>
      </c>
      <c r="AI222" s="335"/>
      <c r="AJ222" s="410">
        <f t="shared" si="221"/>
        <v>0</v>
      </c>
      <c r="AK222" s="410">
        <f t="shared" si="222"/>
        <v>0</v>
      </c>
      <c r="AL222" s="410">
        <f t="shared" si="223"/>
        <v>0</v>
      </c>
      <c r="AM222" s="410">
        <f t="shared" si="224"/>
        <v>0</v>
      </c>
      <c r="AN222" s="411">
        <f t="shared" si="225"/>
        <v>0</v>
      </c>
      <c r="AO222" s="412">
        <f t="shared" si="226"/>
        <v>0</v>
      </c>
      <c r="AP222" s="337"/>
      <c r="AQ222" s="410">
        <f t="shared" si="227"/>
        <v>0</v>
      </c>
      <c r="AR222" s="411">
        <f t="shared" si="228"/>
        <v>0</v>
      </c>
      <c r="AS222" s="413">
        <f t="shared" si="229"/>
        <v>0</v>
      </c>
      <c r="AT222" s="337"/>
      <c r="AU222" s="410">
        <f t="shared" si="230"/>
        <v>0</v>
      </c>
      <c r="AV222" s="411">
        <f t="shared" si="231"/>
        <v>0</v>
      </c>
      <c r="AW222" s="410">
        <f t="shared" si="232"/>
        <v>0</v>
      </c>
      <c r="AX222" s="411">
        <f t="shared" si="233"/>
        <v>0</v>
      </c>
      <c r="AY222" s="412">
        <f t="shared" si="234"/>
        <v>0</v>
      </c>
      <c r="AZ222" s="988"/>
      <c r="BA222" s="989"/>
      <c r="BB222" s="989"/>
      <c r="BC222" s="989"/>
      <c r="BD222" s="989"/>
      <c r="BE222" s="990"/>
      <c r="BF222" s="991"/>
      <c r="BG222" s="992"/>
      <c r="BH222" s="337"/>
      <c r="BI222" s="338"/>
      <c r="BJ222" s="839"/>
      <c r="BK222" s="318"/>
      <c r="BL222" s="318"/>
      <c r="BM222" s="318"/>
      <c r="BN222" s="318"/>
      <c r="BO222" s="318"/>
      <c r="BP222" s="318"/>
      <c r="BQ222" s="318"/>
      <c r="BR222" s="318"/>
      <c r="BS222" s="318"/>
      <c r="BT222" s="839"/>
      <c r="BU222" s="318"/>
      <c r="BV222" s="318"/>
      <c r="BW222" s="318"/>
      <c r="BX222" s="318"/>
      <c r="BY222" s="318"/>
      <c r="BZ222" s="318"/>
      <c r="CA222" s="318"/>
      <c r="CB222" s="318"/>
      <c r="CC222" s="318"/>
      <c r="CD222" s="839"/>
      <c r="CE222" s="318"/>
      <c r="CF222" s="318"/>
      <c r="CG222" s="318"/>
      <c r="CH222" s="318"/>
      <c r="CI222" s="318"/>
      <c r="CJ222" s="318"/>
      <c r="CK222" s="318"/>
      <c r="CL222" s="318"/>
      <c r="CM222" s="318"/>
      <c r="CN222" s="318"/>
      <c r="CO222" s="318"/>
      <c r="CP222" s="318"/>
      <c r="CQ222" s="318"/>
      <c r="CR222" s="318"/>
      <c r="CS222" s="839"/>
      <c r="CT222" s="318"/>
      <c r="CU222" s="318"/>
      <c r="CV222" s="318"/>
      <c r="CW222" s="318"/>
      <c r="CX222" s="318"/>
      <c r="CY222" s="318"/>
      <c r="CZ222" s="318"/>
      <c r="DA222" s="318"/>
      <c r="DB222" s="318"/>
      <c r="DC222" s="318"/>
      <c r="DD222" s="318"/>
      <c r="DE222" s="318"/>
      <c r="DF222" s="318"/>
      <c r="DG222" s="318"/>
      <c r="DH222" s="839"/>
      <c r="DI222" s="318"/>
      <c r="DJ222" s="318"/>
      <c r="DK222" s="318"/>
      <c r="DL222" s="318"/>
      <c r="DM222" s="318"/>
      <c r="DN222" s="318"/>
      <c r="DO222" s="318"/>
      <c r="DP222" s="318"/>
      <c r="DQ222" s="318"/>
      <c r="DR222" s="318"/>
      <c r="DS222" s="318"/>
      <c r="DT222" s="318"/>
      <c r="DU222" s="318"/>
      <c r="DV222" s="318"/>
      <c r="DW222" s="839"/>
      <c r="DX222" s="318"/>
      <c r="DY222" s="318"/>
      <c r="DZ222" s="318"/>
      <c r="EA222" s="318"/>
      <c r="EB222" s="318"/>
      <c r="EC222" s="318"/>
      <c r="ED222" s="318"/>
      <c r="EE222" s="318"/>
      <c r="EF222" s="318"/>
      <c r="EG222" s="318"/>
      <c r="EH222" s="318"/>
      <c r="EI222" s="318"/>
      <c r="EJ222" s="318"/>
      <c r="EK222" s="318"/>
      <c r="EL222" s="318"/>
      <c r="EM222" s="318">
        <f ca="1">'DARF e Declaração de IR'!$AJ$19</f>
        <v>0</v>
      </c>
      <c r="EN222" s="318"/>
      <c r="EO222" s="318"/>
      <c r="EP222" s="318"/>
      <c r="EQ222" s="318"/>
      <c r="ER222" s="318"/>
      <c r="ES222" s="318"/>
      <c r="ET222" s="318"/>
      <c r="EU222" s="318"/>
      <c r="EV222" s="318"/>
      <c r="EW222" s="318"/>
      <c r="EX222" s="318"/>
      <c r="EY222" s="318"/>
      <c r="EZ222" s="318"/>
    </row>
    <row r="223" spans="2:156" ht="10.5" customHeight="1" x14ac:dyDescent="0.2">
      <c r="B223" s="393"/>
      <c r="C223" s="1051"/>
      <c r="D223" s="1052"/>
      <c r="E223" s="414"/>
      <c r="F223" s="847" t="s">
        <v>210</v>
      </c>
      <c r="G223" s="848"/>
      <c r="H223" s="848"/>
      <c r="I223" s="849"/>
      <c r="J223" s="862">
        <f>'DARF e Declaração de IR'!K19</f>
        <v>0</v>
      </c>
      <c r="K223" s="863"/>
      <c r="L223" s="863"/>
      <c r="M223" s="864"/>
      <c r="N223" s="456"/>
      <c r="O223" s="455">
        <v>44388</v>
      </c>
      <c r="P223" s="332"/>
      <c r="Q223" s="333"/>
      <c r="R223" s="334"/>
      <c r="S223" s="335"/>
      <c r="T223" s="408">
        <f t="shared" si="211"/>
        <v>0</v>
      </c>
      <c r="U223" s="409" t="str">
        <f t="shared" si="212"/>
        <v/>
      </c>
      <c r="V223" s="335"/>
      <c r="W223" s="410">
        <f t="shared" si="213"/>
        <v>0</v>
      </c>
      <c r="X223" s="410">
        <f t="shared" si="214"/>
        <v>0</v>
      </c>
      <c r="Y223" s="410">
        <f t="shared" si="215"/>
        <v>0</v>
      </c>
      <c r="Z223" s="410">
        <f t="shared" si="216"/>
        <v>0</v>
      </c>
      <c r="AA223" s="411">
        <f t="shared" si="217"/>
        <v>0</v>
      </c>
      <c r="AB223" s="412">
        <f t="shared" si="218"/>
        <v>0</v>
      </c>
      <c r="AC223" s="336"/>
      <c r="AD223" s="333"/>
      <c r="AE223" s="334"/>
      <c r="AF223" s="335"/>
      <c r="AG223" s="408">
        <f t="shared" si="219"/>
        <v>0</v>
      </c>
      <c r="AH223" s="409" t="str">
        <f t="shared" si="220"/>
        <v/>
      </c>
      <c r="AI223" s="335"/>
      <c r="AJ223" s="410">
        <f t="shared" si="221"/>
        <v>0</v>
      </c>
      <c r="AK223" s="410">
        <f t="shared" si="222"/>
        <v>0</v>
      </c>
      <c r="AL223" s="410">
        <f t="shared" si="223"/>
        <v>0</v>
      </c>
      <c r="AM223" s="410">
        <f t="shared" si="224"/>
        <v>0</v>
      </c>
      <c r="AN223" s="411">
        <f t="shared" si="225"/>
        <v>0</v>
      </c>
      <c r="AO223" s="412">
        <f t="shared" si="226"/>
        <v>0</v>
      </c>
      <c r="AP223" s="337"/>
      <c r="AQ223" s="410">
        <f t="shared" si="227"/>
        <v>0</v>
      </c>
      <c r="AR223" s="411">
        <f t="shared" si="228"/>
        <v>0</v>
      </c>
      <c r="AS223" s="413">
        <f t="shared" si="229"/>
        <v>0</v>
      </c>
      <c r="AT223" s="337"/>
      <c r="AU223" s="410">
        <f t="shared" si="230"/>
        <v>0</v>
      </c>
      <c r="AV223" s="411">
        <f t="shared" si="231"/>
        <v>0</v>
      </c>
      <c r="AW223" s="410">
        <f t="shared" si="232"/>
        <v>0</v>
      </c>
      <c r="AX223" s="411">
        <f t="shared" si="233"/>
        <v>0</v>
      </c>
      <c r="AY223" s="412">
        <f t="shared" si="234"/>
        <v>0</v>
      </c>
      <c r="AZ223" s="988"/>
      <c r="BA223" s="989"/>
      <c r="BB223" s="989"/>
      <c r="BC223" s="989"/>
      <c r="BD223" s="989"/>
      <c r="BE223" s="990"/>
      <c r="BF223" s="991"/>
      <c r="BG223" s="992"/>
      <c r="BH223" s="337"/>
      <c r="BI223" s="338"/>
      <c r="BJ223" s="839"/>
      <c r="BK223" s="318"/>
      <c r="BL223" s="318"/>
      <c r="BM223" s="318"/>
      <c r="BN223" s="318"/>
      <c r="BO223" s="318"/>
      <c r="BP223" s="318"/>
      <c r="BQ223" s="318"/>
      <c r="BR223" s="318"/>
      <c r="BS223" s="318"/>
      <c r="BT223" s="839"/>
      <c r="BU223" s="318"/>
      <c r="BV223" s="318"/>
      <c r="BW223" s="318"/>
      <c r="BX223" s="318"/>
      <c r="BY223" s="318"/>
      <c r="BZ223" s="318"/>
      <c r="CA223" s="318"/>
      <c r="CB223" s="318"/>
      <c r="CC223" s="318"/>
      <c r="CD223" s="839"/>
      <c r="CE223" s="318"/>
      <c r="CF223" s="318"/>
      <c r="CG223" s="318"/>
      <c r="CH223" s="318"/>
      <c r="CI223" s="318"/>
      <c r="CJ223" s="318"/>
      <c r="CK223" s="318"/>
      <c r="CL223" s="318"/>
      <c r="CM223" s="318"/>
      <c r="CN223" s="318"/>
      <c r="CO223" s="318"/>
      <c r="CP223" s="318"/>
      <c r="CQ223" s="318"/>
      <c r="CR223" s="318"/>
      <c r="CS223" s="839"/>
      <c r="CT223" s="318"/>
      <c r="CU223" s="318"/>
      <c r="CV223" s="318"/>
      <c r="CW223" s="318"/>
      <c r="CX223" s="318"/>
      <c r="CY223" s="318"/>
      <c r="CZ223" s="318"/>
      <c r="DA223" s="318"/>
      <c r="DB223" s="318"/>
      <c r="DC223" s="318"/>
      <c r="DD223" s="318"/>
      <c r="DE223" s="318"/>
      <c r="DF223" s="318"/>
      <c r="DG223" s="318"/>
      <c r="DH223" s="839"/>
      <c r="DI223" s="318"/>
      <c r="DJ223" s="318"/>
      <c r="DK223" s="318"/>
      <c r="DL223" s="318"/>
      <c r="DM223" s="318"/>
      <c r="DN223" s="318"/>
      <c r="DO223" s="318"/>
      <c r="DP223" s="318"/>
      <c r="DQ223" s="318"/>
      <c r="DR223" s="318"/>
      <c r="DS223" s="318"/>
      <c r="DT223" s="318"/>
      <c r="DU223" s="318"/>
      <c r="DV223" s="318"/>
      <c r="DW223" s="839"/>
      <c r="DX223" s="318"/>
      <c r="DY223" s="318"/>
      <c r="DZ223" s="318"/>
      <c r="EA223" s="318"/>
      <c r="EB223" s="318"/>
      <c r="EC223" s="318"/>
      <c r="ED223" s="318"/>
      <c r="EE223" s="318"/>
      <c r="EF223" s="318"/>
      <c r="EG223" s="318"/>
      <c r="EH223" s="318"/>
      <c r="EI223" s="318"/>
      <c r="EJ223" s="318"/>
      <c r="EK223" s="318"/>
      <c r="EL223" s="318"/>
      <c r="EM223" s="318">
        <f ca="1">'DARF e Declaração de IR'!$AJ$19</f>
        <v>0</v>
      </c>
      <c r="EN223" s="318"/>
      <c r="EO223" s="318"/>
      <c r="EP223" s="318"/>
      <c r="EQ223" s="318"/>
      <c r="ER223" s="318"/>
      <c r="ES223" s="318"/>
      <c r="ET223" s="318"/>
      <c r="EU223" s="318"/>
      <c r="EV223" s="318"/>
      <c r="EW223" s="318"/>
      <c r="EX223" s="318"/>
      <c r="EY223" s="318"/>
      <c r="EZ223" s="318"/>
    </row>
    <row r="224" spans="2:156" ht="10.5" customHeight="1" x14ac:dyDescent="0.2">
      <c r="B224" s="393"/>
      <c r="C224" s="1051"/>
      <c r="D224" s="1052"/>
      <c r="E224" s="414"/>
      <c r="F224" s="847" t="s">
        <v>109</v>
      </c>
      <c r="G224" s="848"/>
      <c r="H224" s="848"/>
      <c r="I224" s="849"/>
      <c r="J224" s="862">
        <f>AS244*$J$37+AW244</f>
        <v>0</v>
      </c>
      <c r="K224" s="863"/>
      <c r="L224" s="863"/>
      <c r="M224" s="864"/>
      <c r="N224" s="456"/>
      <c r="O224" s="455">
        <v>44389</v>
      </c>
      <c r="P224" s="332"/>
      <c r="Q224" s="333"/>
      <c r="R224" s="334"/>
      <c r="S224" s="335"/>
      <c r="T224" s="408">
        <f t="shared" si="211"/>
        <v>0</v>
      </c>
      <c r="U224" s="409" t="str">
        <f t="shared" si="212"/>
        <v/>
      </c>
      <c r="V224" s="335"/>
      <c r="W224" s="410">
        <f t="shared" si="213"/>
        <v>0</v>
      </c>
      <c r="X224" s="410">
        <f t="shared" si="214"/>
        <v>0</v>
      </c>
      <c r="Y224" s="410">
        <f t="shared" si="215"/>
        <v>0</v>
      </c>
      <c r="Z224" s="410">
        <f t="shared" si="216"/>
        <v>0</v>
      </c>
      <c r="AA224" s="411">
        <f t="shared" si="217"/>
        <v>0</v>
      </c>
      <c r="AB224" s="412">
        <f t="shared" si="218"/>
        <v>0</v>
      </c>
      <c r="AC224" s="336"/>
      <c r="AD224" s="333"/>
      <c r="AE224" s="334"/>
      <c r="AF224" s="335"/>
      <c r="AG224" s="408">
        <f t="shared" si="219"/>
        <v>0</v>
      </c>
      <c r="AH224" s="409" t="str">
        <f t="shared" si="220"/>
        <v/>
      </c>
      <c r="AI224" s="335"/>
      <c r="AJ224" s="410">
        <f t="shared" si="221"/>
        <v>0</v>
      </c>
      <c r="AK224" s="410">
        <f t="shared" si="222"/>
        <v>0</v>
      </c>
      <c r="AL224" s="410">
        <f t="shared" si="223"/>
        <v>0</v>
      </c>
      <c r="AM224" s="410">
        <f t="shared" si="224"/>
        <v>0</v>
      </c>
      <c r="AN224" s="411">
        <f t="shared" si="225"/>
        <v>0</v>
      </c>
      <c r="AO224" s="412">
        <f t="shared" si="226"/>
        <v>0</v>
      </c>
      <c r="AP224" s="337"/>
      <c r="AQ224" s="410">
        <f t="shared" si="227"/>
        <v>0</v>
      </c>
      <c r="AR224" s="411">
        <f t="shared" si="228"/>
        <v>0</v>
      </c>
      <c r="AS224" s="413">
        <f t="shared" si="229"/>
        <v>0</v>
      </c>
      <c r="AT224" s="337"/>
      <c r="AU224" s="410">
        <f t="shared" si="230"/>
        <v>0</v>
      </c>
      <c r="AV224" s="411">
        <f t="shared" si="231"/>
        <v>0</v>
      </c>
      <c r="AW224" s="410">
        <f t="shared" si="232"/>
        <v>0</v>
      </c>
      <c r="AX224" s="411">
        <f t="shared" si="233"/>
        <v>0</v>
      </c>
      <c r="AY224" s="412">
        <f t="shared" si="234"/>
        <v>0</v>
      </c>
      <c r="AZ224" s="988"/>
      <c r="BA224" s="989"/>
      <c r="BB224" s="989"/>
      <c r="BC224" s="989"/>
      <c r="BD224" s="989"/>
      <c r="BE224" s="990"/>
      <c r="BF224" s="991"/>
      <c r="BG224" s="992"/>
      <c r="BH224" s="337"/>
      <c r="BI224" s="338"/>
      <c r="BJ224" s="839"/>
      <c r="BK224" s="318"/>
      <c r="BL224" s="318"/>
      <c r="BM224" s="318"/>
      <c r="BN224" s="318"/>
      <c r="BO224" s="318"/>
      <c r="BP224" s="318"/>
      <c r="BQ224" s="318"/>
      <c r="BR224" s="318"/>
      <c r="BS224" s="318"/>
      <c r="BT224" s="839"/>
      <c r="BU224" s="318"/>
      <c r="BV224" s="318"/>
      <c r="BW224" s="318"/>
      <c r="BX224" s="318"/>
      <c r="BY224" s="318"/>
      <c r="BZ224" s="318"/>
      <c r="CA224" s="318"/>
      <c r="CB224" s="318"/>
      <c r="CC224" s="318"/>
      <c r="CD224" s="839"/>
      <c r="CE224" s="318"/>
      <c r="CF224" s="318"/>
      <c r="CG224" s="318"/>
      <c r="CH224" s="318"/>
      <c r="CI224" s="318"/>
      <c r="CJ224" s="318"/>
      <c r="CK224" s="318"/>
      <c r="CL224" s="318"/>
      <c r="CM224" s="318"/>
      <c r="CN224" s="318"/>
      <c r="CO224" s="318"/>
      <c r="CP224" s="318"/>
      <c r="CQ224" s="318"/>
      <c r="CR224" s="318"/>
      <c r="CS224" s="839"/>
      <c r="CT224" s="318"/>
      <c r="CU224" s="318"/>
      <c r="CV224" s="318"/>
      <c r="CW224" s="318"/>
      <c r="CX224" s="318"/>
      <c r="CY224" s="318"/>
      <c r="CZ224" s="318"/>
      <c r="DA224" s="318"/>
      <c r="DB224" s="318"/>
      <c r="DC224" s="318"/>
      <c r="DD224" s="318"/>
      <c r="DE224" s="318"/>
      <c r="DF224" s="318"/>
      <c r="DG224" s="318"/>
      <c r="DH224" s="839"/>
      <c r="DI224" s="318"/>
      <c r="DJ224" s="318"/>
      <c r="DK224" s="318"/>
      <c r="DL224" s="318"/>
      <c r="DM224" s="318"/>
      <c r="DN224" s="318"/>
      <c r="DO224" s="318"/>
      <c r="DP224" s="318"/>
      <c r="DQ224" s="318"/>
      <c r="DR224" s="318"/>
      <c r="DS224" s="318"/>
      <c r="DT224" s="318"/>
      <c r="DU224" s="318"/>
      <c r="DV224" s="318"/>
      <c r="DW224" s="839"/>
      <c r="DX224" s="318"/>
      <c r="DY224" s="318"/>
      <c r="DZ224" s="318"/>
      <c r="EA224" s="318"/>
      <c r="EB224" s="318"/>
      <c r="EC224" s="318"/>
      <c r="ED224" s="318"/>
      <c r="EE224" s="318"/>
      <c r="EF224" s="318"/>
      <c r="EG224" s="318"/>
      <c r="EH224" s="318"/>
      <c r="EI224" s="318"/>
      <c r="EJ224" s="318"/>
      <c r="EK224" s="318"/>
      <c r="EL224" s="318"/>
      <c r="EM224" s="318">
        <f ca="1">'DARF e Declaração de IR'!$AJ$19</f>
        <v>0</v>
      </c>
      <c r="EN224" s="318"/>
      <c r="EO224" s="318"/>
      <c r="EP224" s="318"/>
      <c r="EQ224" s="318"/>
      <c r="ER224" s="318"/>
      <c r="ES224" s="318"/>
      <c r="ET224" s="318"/>
      <c r="EU224" s="318"/>
      <c r="EV224" s="318"/>
      <c r="EW224" s="318"/>
      <c r="EX224" s="318"/>
      <c r="EY224" s="318"/>
      <c r="EZ224" s="318"/>
    </row>
    <row r="225" spans="2:156" ht="10.5" customHeight="1" x14ac:dyDescent="0.2">
      <c r="B225" s="393"/>
      <c r="C225" s="1051"/>
      <c r="D225" s="1052"/>
      <c r="E225" s="414"/>
      <c r="F225" s="847" t="s">
        <v>110</v>
      </c>
      <c r="G225" s="848"/>
      <c r="H225" s="848"/>
      <c r="I225" s="849"/>
      <c r="J225" s="862">
        <f>'DARF e Declaração de IR'!$Q$19</f>
        <v>0</v>
      </c>
      <c r="K225" s="863"/>
      <c r="L225" s="863"/>
      <c r="M225" s="864"/>
      <c r="N225" s="456"/>
      <c r="O225" s="455">
        <v>44390</v>
      </c>
      <c r="P225" s="332"/>
      <c r="Q225" s="333"/>
      <c r="R225" s="334"/>
      <c r="S225" s="335"/>
      <c r="T225" s="408">
        <f t="shared" si="211"/>
        <v>0</v>
      </c>
      <c r="U225" s="409" t="str">
        <f t="shared" si="212"/>
        <v/>
      </c>
      <c r="V225" s="335"/>
      <c r="W225" s="410">
        <f t="shared" si="213"/>
        <v>0</v>
      </c>
      <c r="X225" s="410">
        <f t="shared" si="214"/>
        <v>0</v>
      </c>
      <c r="Y225" s="410">
        <f t="shared" si="215"/>
        <v>0</v>
      </c>
      <c r="Z225" s="410">
        <f t="shared" si="216"/>
        <v>0</v>
      </c>
      <c r="AA225" s="411">
        <f t="shared" si="217"/>
        <v>0</v>
      </c>
      <c r="AB225" s="412">
        <f t="shared" si="218"/>
        <v>0</v>
      </c>
      <c r="AC225" s="336"/>
      <c r="AD225" s="333"/>
      <c r="AE225" s="334"/>
      <c r="AF225" s="335"/>
      <c r="AG225" s="408">
        <f t="shared" si="219"/>
        <v>0</v>
      </c>
      <c r="AH225" s="409" t="str">
        <f t="shared" si="220"/>
        <v/>
      </c>
      <c r="AI225" s="335"/>
      <c r="AJ225" s="410">
        <f t="shared" si="221"/>
        <v>0</v>
      </c>
      <c r="AK225" s="410">
        <f t="shared" si="222"/>
        <v>0</v>
      </c>
      <c r="AL225" s="410">
        <f t="shared" si="223"/>
        <v>0</v>
      </c>
      <c r="AM225" s="410">
        <f t="shared" si="224"/>
        <v>0</v>
      </c>
      <c r="AN225" s="411">
        <f t="shared" si="225"/>
        <v>0</v>
      </c>
      <c r="AO225" s="412">
        <f t="shared" si="226"/>
        <v>0</v>
      </c>
      <c r="AP225" s="337"/>
      <c r="AQ225" s="410">
        <f t="shared" si="227"/>
        <v>0</v>
      </c>
      <c r="AR225" s="411">
        <f t="shared" si="228"/>
        <v>0</v>
      </c>
      <c r="AS225" s="413">
        <f t="shared" si="229"/>
        <v>0</v>
      </c>
      <c r="AT225" s="337"/>
      <c r="AU225" s="410">
        <f t="shared" si="230"/>
        <v>0</v>
      </c>
      <c r="AV225" s="411">
        <f t="shared" si="231"/>
        <v>0</v>
      </c>
      <c r="AW225" s="410">
        <f t="shared" si="232"/>
        <v>0</v>
      </c>
      <c r="AX225" s="411">
        <f t="shared" si="233"/>
        <v>0</v>
      </c>
      <c r="AY225" s="412">
        <f t="shared" si="234"/>
        <v>0</v>
      </c>
      <c r="AZ225" s="988"/>
      <c r="BA225" s="989"/>
      <c r="BB225" s="989"/>
      <c r="BC225" s="989"/>
      <c r="BD225" s="989"/>
      <c r="BE225" s="990"/>
      <c r="BF225" s="991"/>
      <c r="BG225" s="992"/>
      <c r="BH225" s="337"/>
      <c r="BI225" s="338"/>
      <c r="BJ225" s="839"/>
      <c r="BK225" s="318"/>
      <c r="BL225" s="318"/>
      <c r="BM225" s="318"/>
      <c r="BN225" s="318"/>
      <c r="BO225" s="318"/>
      <c r="BP225" s="318"/>
      <c r="BQ225" s="318"/>
      <c r="BR225" s="318"/>
      <c r="BS225" s="318"/>
      <c r="BT225" s="839"/>
      <c r="BU225" s="318"/>
      <c r="BV225" s="318"/>
      <c r="BW225" s="318"/>
      <c r="BX225" s="318"/>
      <c r="BY225" s="318"/>
      <c r="BZ225" s="318"/>
      <c r="CA225" s="318"/>
      <c r="CB225" s="318"/>
      <c r="CC225" s="318"/>
      <c r="CD225" s="839"/>
      <c r="CE225" s="318"/>
      <c r="CF225" s="318"/>
      <c r="CG225" s="318"/>
      <c r="CH225" s="318"/>
      <c r="CI225" s="318"/>
      <c r="CJ225" s="318"/>
      <c r="CK225" s="318"/>
      <c r="CL225" s="318"/>
      <c r="CM225" s="318"/>
      <c r="CN225" s="318"/>
      <c r="CO225" s="318"/>
      <c r="CP225" s="318"/>
      <c r="CQ225" s="318"/>
      <c r="CR225" s="318"/>
      <c r="CS225" s="839"/>
      <c r="CT225" s="318"/>
      <c r="CU225" s="318"/>
      <c r="CV225" s="318"/>
      <c r="CW225" s="318"/>
      <c r="CX225" s="318"/>
      <c r="CY225" s="318"/>
      <c r="CZ225" s="318"/>
      <c r="DA225" s="318"/>
      <c r="DB225" s="318"/>
      <c r="DC225" s="318"/>
      <c r="DD225" s="318"/>
      <c r="DE225" s="318"/>
      <c r="DF225" s="318"/>
      <c r="DG225" s="318"/>
      <c r="DH225" s="839"/>
      <c r="DI225" s="318"/>
      <c r="DJ225" s="318"/>
      <c r="DK225" s="318"/>
      <c r="DL225" s="318"/>
      <c r="DM225" s="318"/>
      <c r="DN225" s="318"/>
      <c r="DO225" s="318"/>
      <c r="DP225" s="318"/>
      <c r="DQ225" s="318"/>
      <c r="DR225" s="318"/>
      <c r="DS225" s="318"/>
      <c r="DT225" s="318"/>
      <c r="DU225" s="318"/>
      <c r="DV225" s="318"/>
      <c r="DW225" s="839"/>
      <c r="DX225" s="318"/>
      <c r="DY225" s="318"/>
      <c r="DZ225" s="318"/>
      <c r="EA225" s="318"/>
      <c r="EB225" s="318"/>
      <c r="EC225" s="318"/>
      <c r="ED225" s="318"/>
      <c r="EE225" s="318"/>
      <c r="EF225" s="318"/>
      <c r="EG225" s="318"/>
      <c r="EH225" s="318"/>
      <c r="EI225" s="318"/>
      <c r="EJ225" s="318"/>
      <c r="EK225" s="318"/>
      <c r="EL225" s="318"/>
      <c r="EM225" s="318">
        <f ca="1">'DARF e Declaração de IR'!$AJ$19</f>
        <v>0</v>
      </c>
      <c r="EN225" s="318"/>
      <c r="EO225" s="318"/>
      <c r="EP225" s="318"/>
      <c r="EQ225" s="318"/>
      <c r="ER225" s="318"/>
      <c r="ES225" s="318"/>
      <c r="ET225" s="318"/>
      <c r="EU225" s="318"/>
      <c r="EV225" s="318"/>
      <c r="EW225" s="318"/>
      <c r="EX225" s="318"/>
      <c r="EY225" s="318"/>
      <c r="EZ225" s="318"/>
    </row>
    <row r="226" spans="2:156" ht="10.5" customHeight="1" thickBot="1" x14ac:dyDescent="0.25">
      <c r="B226" s="393"/>
      <c r="C226" s="1051"/>
      <c r="D226" s="1052"/>
      <c r="E226" s="414"/>
      <c r="F226" s="850" t="s">
        <v>111</v>
      </c>
      <c r="G226" s="851"/>
      <c r="H226" s="851"/>
      <c r="I226" s="852"/>
      <c r="J226" s="868">
        <f>'DARF e Declaração de IR'!$P$19</f>
        <v>0</v>
      </c>
      <c r="K226" s="869"/>
      <c r="L226" s="869"/>
      <c r="M226" s="870"/>
      <c r="N226" s="456"/>
      <c r="O226" s="455">
        <v>44391</v>
      </c>
      <c r="P226" s="332"/>
      <c r="Q226" s="333"/>
      <c r="R226" s="334"/>
      <c r="S226" s="335"/>
      <c r="T226" s="408">
        <f t="shared" si="211"/>
        <v>0</v>
      </c>
      <c r="U226" s="409" t="str">
        <f t="shared" si="212"/>
        <v/>
      </c>
      <c r="V226" s="335"/>
      <c r="W226" s="410">
        <f t="shared" si="213"/>
        <v>0</v>
      </c>
      <c r="X226" s="410">
        <f t="shared" si="214"/>
        <v>0</v>
      </c>
      <c r="Y226" s="410">
        <f t="shared" si="215"/>
        <v>0</v>
      </c>
      <c r="Z226" s="410">
        <f t="shared" si="216"/>
        <v>0</v>
      </c>
      <c r="AA226" s="411">
        <f t="shared" si="217"/>
        <v>0</v>
      </c>
      <c r="AB226" s="412">
        <f t="shared" si="218"/>
        <v>0</v>
      </c>
      <c r="AC226" s="336"/>
      <c r="AD226" s="333"/>
      <c r="AE226" s="334"/>
      <c r="AF226" s="335"/>
      <c r="AG226" s="408">
        <f t="shared" si="219"/>
        <v>0</v>
      </c>
      <c r="AH226" s="409" t="str">
        <f t="shared" si="220"/>
        <v/>
      </c>
      <c r="AI226" s="335"/>
      <c r="AJ226" s="410">
        <f t="shared" si="221"/>
        <v>0</v>
      </c>
      <c r="AK226" s="410">
        <f t="shared" si="222"/>
        <v>0</v>
      </c>
      <c r="AL226" s="410">
        <f t="shared" si="223"/>
        <v>0</v>
      </c>
      <c r="AM226" s="410">
        <f t="shared" si="224"/>
        <v>0</v>
      </c>
      <c r="AN226" s="411">
        <f t="shared" si="225"/>
        <v>0</v>
      </c>
      <c r="AO226" s="412">
        <f t="shared" si="226"/>
        <v>0</v>
      </c>
      <c r="AP226" s="337"/>
      <c r="AQ226" s="410">
        <f t="shared" si="227"/>
        <v>0</v>
      </c>
      <c r="AR226" s="411">
        <f t="shared" si="228"/>
        <v>0</v>
      </c>
      <c r="AS226" s="413">
        <f t="shared" si="229"/>
        <v>0</v>
      </c>
      <c r="AT226" s="337"/>
      <c r="AU226" s="410">
        <f t="shared" si="230"/>
        <v>0</v>
      </c>
      <c r="AV226" s="411">
        <f t="shared" si="231"/>
        <v>0</v>
      </c>
      <c r="AW226" s="410">
        <f t="shared" si="232"/>
        <v>0</v>
      </c>
      <c r="AX226" s="411">
        <f t="shared" si="233"/>
        <v>0</v>
      </c>
      <c r="AY226" s="412">
        <f t="shared" si="234"/>
        <v>0</v>
      </c>
      <c r="AZ226" s="988"/>
      <c r="BA226" s="989"/>
      <c r="BB226" s="989"/>
      <c r="BC226" s="989"/>
      <c r="BD226" s="989"/>
      <c r="BE226" s="990"/>
      <c r="BF226" s="991"/>
      <c r="BG226" s="992"/>
      <c r="BH226" s="337"/>
      <c r="BI226" s="338"/>
      <c r="BJ226" s="839"/>
      <c r="BK226" s="318"/>
      <c r="BL226" s="318"/>
      <c r="BM226" s="318"/>
      <c r="BN226" s="318"/>
      <c r="BO226" s="318"/>
      <c r="BP226" s="318"/>
      <c r="BQ226" s="318"/>
      <c r="BR226" s="318"/>
      <c r="BS226" s="318"/>
      <c r="BT226" s="839"/>
      <c r="BU226" s="318"/>
      <c r="BV226" s="318"/>
      <c r="BW226" s="318"/>
      <c r="BX226" s="318"/>
      <c r="BY226" s="318"/>
      <c r="BZ226" s="318"/>
      <c r="CA226" s="318"/>
      <c r="CB226" s="318"/>
      <c r="CC226" s="318"/>
      <c r="CD226" s="839"/>
      <c r="CE226" s="318"/>
      <c r="CF226" s="318"/>
      <c r="CG226" s="318"/>
      <c r="CH226" s="318"/>
      <c r="CI226" s="318"/>
      <c r="CJ226" s="318"/>
      <c r="CK226" s="318"/>
      <c r="CL226" s="318"/>
      <c r="CM226" s="318"/>
      <c r="CN226" s="318"/>
      <c r="CO226" s="318"/>
      <c r="CP226" s="318"/>
      <c r="CQ226" s="318"/>
      <c r="CR226" s="318"/>
      <c r="CS226" s="839"/>
      <c r="CT226" s="318"/>
      <c r="CU226" s="318"/>
      <c r="CV226" s="318"/>
      <c r="CW226" s="318"/>
      <c r="CX226" s="318"/>
      <c r="CY226" s="318"/>
      <c r="CZ226" s="318"/>
      <c r="DA226" s="318"/>
      <c r="DB226" s="318"/>
      <c r="DC226" s="318"/>
      <c r="DD226" s="318"/>
      <c r="DE226" s="318"/>
      <c r="DF226" s="318"/>
      <c r="DG226" s="318"/>
      <c r="DH226" s="839"/>
      <c r="DI226" s="318"/>
      <c r="DJ226" s="318"/>
      <c r="DK226" s="318"/>
      <c r="DL226" s="318"/>
      <c r="DM226" s="318"/>
      <c r="DN226" s="318"/>
      <c r="DO226" s="318"/>
      <c r="DP226" s="318"/>
      <c r="DQ226" s="318"/>
      <c r="DR226" s="318"/>
      <c r="DS226" s="318"/>
      <c r="DT226" s="318"/>
      <c r="DU226" s="318"/>
      <c r="DV226" s="318"/>
      <c r="DW226" s="839"/>
      <c r="DX226" s="318"/>
      <c r="DY226" s="318"/>
      <c r="DZ226" s="318"/>
      <c r="EA226" s="318"/>
      <c r="EB226" s="318"/>
      <c r="EC226" s="318"/>
      <c r="ED226" s="318"/>
      <c r="EE226" s="318"/>
      <c r="EF226" s="318"/>
      <c r="EG226" s="318"/>
      <c r="EH226" s="318"/>
      <c r="EI226" s="318"/>
      <c r="EJ226" s="318"/>
      <c r="EK226" s="318"/>
      <c r="EL226" s="318"/>
      <c r="EM226" s="318">
        <f ca="1">'DARF e Declaração de IR'!$AJ$19</f>
        <v>0</v>
      </c>
      <c r="EN226" s="318"/>
      <c r="EO226" s="318"/>
      <c r="EP226" s="318"/>
      <c r="EQ226" s="318"/>
      <c r="ER226" s="318"/>
      <c r="ES226" s="318"/>
      <c r="ET226" s="318"/>
      <c r="EU226" s="318"/>
      <c r="EV226" s="318"/>
      <c r="EW226" s="318"/>
      <c r="EX226" s="318"/>
      <c r="EY226" s="318"/>
      <c r="EZ226" s="318"/>
    </row>
    <row r="227" spans="2:156" ht="10.5" customHeight="1" thickBot="1" x14ac:dyDescent="0.25">
      <c r="B227" s="393"/>
      <c r="C227" s="1051"/>
      <c r="D227" s="1052"/>
      <c r="E227" s="437"/>
      <c r="F227" s="496"/>
      <c r="G227" s="497"/>
      <c r="H227" s="497"/>
      <c r="I227" s="498"/>
      <c r="J227" s="875"/>
      <c r="K227" s="875"/>
      <c r="L227" s="875"/>
      <c r="M227" s="875"/>
      <c r="N227" s="456"/>
      <c r="O227" s="455">
        <v>44392</v>
      </c>
      <c r="P227" s="332"/>
      <c r="Q227" s="333"/>
      <c r="R227" s="334"/>
      <c r="S227" s="335"/>
      <c r="T227" s="408">
        <f t="shared" si="211"/>
        <v>0</v>
      </c>
      <c r="U227" s="409" t="str">
        <f t="shared" si="212"/>
        <v/>
      </c>
      <c r="V227" s="335"/>
      <c r="W227" s="410">
        <f t="shared" si="213"/>
        <v>0</v>
      </c>
      <c r="X227" s="410">
        <f t="shared" si="214"/>
        <v>0</v>
      </c>
      <c r="Y227" s="410">
        <f t="shared" si="215"/>
        <v>0</v>
      </c>
      <c r="Z227" s="410">
        <f t="shared" si="216"/>
        <v>0</v>
      </c>
      <c r="AA227" s="411">
        <f t="shared" si="217"/>
        <v>0</v>
      </c>
      <c r="AB227" s="412">
        <f t="shared" si="218"/>
        <v>0</v>
      </c>
      <c r="AC227" s="336"/>
      <c r="AD227" s="333"/>
      <c r="AE227" s="334"/>
      <c r="AF227" s="335"/>
      <c r="AG227" s="408">
        <f t="shared" si="219"/>
        <v>0</v>
      </c>
      <c r="AH227" s="409" t="str">
        <f t="shared" ref="AH227:AH243" si="235">IF(AG227=0,"",IF(AG227=0,0,AD227/AG227))</f>
        <v/>
      </c>
      <c r="AI227" s="335"/>
      <c r="AJ227" s="410">
        <f t="shared" si="221"/>
        <v>0</v>
      </c>
      <c r="AK227" s="410">
        <f t="shared" si="222"/>
        <v>0</v>
      </c>
      <c r="AL227" s="410">
        <f t="shared" si="223"/>
        <v>0</v>
      </c>
      <c r="AM227" s="410">
        <f t="shared" si="224"/>
        <v>0</v>
      </c>
      <c r="AN227" s="411">
        <f t="shared" si="225"/>
        <v>0</v>
      </c>
      <c r="AO227" s="412">
        <f t="shared" si="226"/>
        <v>0</v>
      </c>
      <c r="AP227" s="337"/>
      <c r="AQ227" s="410">
        <f t="shared" si="227"/>
        <v>0</v>
      </c>
      <c r="AR227" s="411">
        <f t="shared" si="228"/>
        <v>0</v>
      </c>
      <c r="AS227" s="413">
        <f t="shared" si="229"/>
        <v>0</v>
      </c>
      <c r="AT227" s="337"/>
      <c r="AU227" s="410">
        <f t="shared" si="230"/>
        <v>0</v>
      </c>
      <c r="AV227" s="411">
        <f t="shared" si="231"/>
        <v>0</v>
      </c>
      <c r="AW227" s="410">
        <f t="shared" si="232"/>
        <v>0</v>
      </c>
      <c r="AX227" s="411">
        <f t="shared" si="233"/>
        <v>0</v>
      </c>
      <c r="AY227" s="412">
        <f t="shared" si="234"/>
        <v>0</v>
      </c>
      <c r="AZ227" s="988"/>
      <c r="BA227" s="989"/>
      <c r="BB227" s="989"/>
      <c r="BC227" s="989"/>
      <c r="BD227" s="989"/>
      <c r="BE227" s="990"/>
      <c r="BF227" s="991"/>
      <c r="BG227" s="992"/>
      <c r="BH227" s="337"/>
      <c r="BI227" s="338"/>
      <c r="BJ227" s="839"/>
      <c r="BK227" s="318"/>
      <c r="BL227" s="318"/>
      <c r="BM227" s="318"/>
      <c r="BN227" s="318"/>
      <c r="BO227" s="318"/>
      <c r="BP227" s="318"/>
      <c r="BQ227" s="318"/>
      <c r="BR227" s="318"/>
      <c r="BS227" s="318"/>
      <c r="BT227" s="839"/>
      <c r="BU227" s="318"/>
      <c r="BV227" s="318"/>
      <c r="BW227" s="318"/>
      <c r="BX227" s="318"/>
      <c r="BY227" s="318"/>
      <c r="BZ227" s="318"/>
      <c r="CA227" s="318"/>
      <c r="CB227" s="318"/>
      <c r="CC227" s="318"/>
      <c r="CD227" s="839"/>
      <c r="CE227" s="318"/>
      <c r="CF227" s="318"/>
      <c r="CG227" s="318"/>
      <c r="CH227" s="318"/>
      <c r="CI227" s="318"/>
      <c r="CJ227" s="318"/>
      <c r="CK227" s="318"/>
      <c r="CL227" s="318"/>
      <c r="CM227" s="318"/>
      <c r="CN227" s="318"/>
      <c r="CO227" s="318"/>
      <c r="CP227" s="318"/>
      <c r="CQ227" s="318"/>
      <c r="CR227" s="318"/>
      <c r="CS227" s="839"/>
      <c r="CT227" s="318"/>
      <c r="CU227" s="318"/>
      <c r="CV227" s="318"/>
      <c r="CW227" s="318"/>
      <c r="CX227" s="318"/>
      <c r="CY227" s="318"/>
      <c r="CZ227" s="318"/>
      <c r="DA227" s="318"/>
      <c r="DB227" s="318"/>
      <c r="DC227" s="318"/>
      <c r="DD227" s="318"/>
      <c r="DE227" s="318"/>
      <c r="DF227" s="318"/>
      <c r="DG227" s="318"/>
      <c r="DH227" s="839"/>
      <c r="DI227" s="318"/>
      <c r="DJ227" s="318"/>
      <c r="DK227" s="318"/>
      <c r="DL227" s="318"/>
      <c r="DM227" s="318"/>
      <c r="DN227" s="318"/>
      <c r="DO227" s="318"/>
      <c r="DP227" s="318"/>
      <c r="DQ227" s="318"/>
      <c r="DR227" s="318"/>
      <c r="DS227" s="318"/>
      <c r="DT227" s="318"/>
      <c r="DU227" s="318"/>
      <c r="DV227" s="318"/>
      <c r="DW227" s="839"/>
      <c r="DX227" s="318"/>
      <c r="DY227" s="318"/>
      <c r="DZ227" s="318"/>
      <c r="EA227" s="318"/>
      <c r="EB227" s="318"/>
      <c r="EC227" s="318"/>
      <c r="ED227" s="318"/>
      <c r="EE227" s="318"/>
      <c r="EF227" s="318"/>
      <c r="EG227" s="318"/>
      <c r="EH227" s="318"/>
      <c r="EI227" s="318"/>
      <c r="EJ227" s="318"/>
      <c r="EK227" s="318"/>
      <c r="EL227" s="318"/>
      <c r="EM227" s="318">
        <f ca="1">'DARF e Declaração de IR'!$AJ$19</f>
        <v>0</v>
      </c>
      <c r="EN227" s="318"/>
      <c r="EO227" s="318"/>
      <c r="EP227" s="318"/>
      <c r="EQ227" s="318"/>
      <c r="ER227" s="318"/>
      <c r="ES227" s="318"/>
      <c r="ET227" s="318"/>
      <c r="EU227" s="318"/>
      <c r="EV227" s="318"/>
      <c r="EW227" s="318"/>
      <c r="EX227" s="318"/>
      <c r="EY227" s="318"/>
      <c r="EZ227" s="318"/>
    </row>
    <row r="228" spans="2:156" ht="10.5" customHeight="1" x14ac:dyDescent="0.2">
      <c r="B228" s="393"/>
      <c r="C228" s="1051"/>
      <c r="D228" s="1052"/>
      <c r="E228" s="414"/>
      <c r="F228" s="876" t="s">
        <v>112</v>
      </c>
      <c r="G228" s="876"/>
      <c r="H228" s="876"/>
      <c r="I228" s="877"/>
      <c r="J228" s="874" t="s">
        <v>22</v>
      </c>
      <c r="K228" s="874"/>
      <c r="L228" s="874" t="s">
        <v>23</v>
      </c>
      <c r="M228" s="874"/>
      <c r="N228" s="456"/>
      <c r="O228" s="455">
        <v>44393</v>
      </c>
      <c r="P228" s="332"/>
      <c r="Q228" s="333"/>
      <c r="R228" s="334"/>
      <c r="S228" s="335"/>
      <c r="T228" s="408">
        <f t="shared" si="211"/>
        <v>0</v>
      </c>
      <c r="U228" s="409" t="str">
        <f t="shared" si="212"/>
        <v/>
      </c>
      <c r="V228" s="335"/>
      <c r="W228" s="410">
        <f t="shared" si="213"/>
        <v>0</v>
      </c>
      <c r="X228" s="410">
        <f t="shared" si="214"/>
        <v>0</v>
      </c>
      <c r="Y228" s="410">
        <f t="shared" si="215"/>
        <v>0</v>
      </c>
      <c r="Z228" s="410">
        <f t="shared" si="216"/>
        <v>0</v>
      </c>
      <c r="AA228" s="411">
        <f t="shared" si="217"/>
        <v>0</v>
      </c>
      <c r="AB228" s="412">
        <f t="shared" si="218"/>
        <v>0</v>
      </c>
      <c r="AC228" s="336"/>
      <c r="AD228" s="333"/>
      <c r="AE228" s="334"/>
      <c r="AF228" s="335"/>
      <c r="AG228" s="408">
        <f t="shared" si="219"/>
        <v>0</v>
      </c>
      <c r="AH228" s="409" t="str">
        <f t="shared" si="235"/>
        <v/>
      </c>
      <c r="AI228" s="335"/>
      <c r="AJ228" s="410">
        <f t="shared" si="221"/>
        <v>0</v>
      </c>
      <c r="AK228" s="410">
        <f t="shared" si="222"/>
        <v>0</v>
      </c>
      <c r="AL228" s="410">
        <f t="shared" si="223"/>
        <v>0</v>
      </c>
      <c r="AM228" s="410">
        <f t="shared" si="224"/>
        <v>0</v>
      </c>
      <c r="AN228" s="411">
        <f t="shared" si="225"/>
        <v>0</v>
      </c>
      <c r="AO228" s="412">
        <f t="shared" si="226"/>
        <v>0</v>
      </c>
      <c r="AP228" s="337"/>
      <c r="AQ228" s="410">
        <f t="shared" si="227"/>
        <v>0</v>
      </c>
      <c r="AR228" s="411">
        <f t="shared" si="228"/>
        <v>0</v>
      </c>
      <c r="AS228" s="413">
        <f t="shared" si="229"/>
        <v>0</v>
      </c>
      <c r="AT228" s="337"/>
      <c r="AU228" s="410">
        <f t="shared" si="230"/>
        <v>0</v>
      </c>
      <c r="AV228" s="411">
        <f t="shared" si="231"/>
        <v>0</v>
      </c>
      <c r="AW228" s="410">
        <f t="shared" si="232"/>
        <v>0</v>
      </c>
      <c r="AX228" s="411">
        <f t="shared" si="233"/>
        <v>0</v>
      </c>
      <c r="AY228" s="412">
        <f t="shared" si="234"/>
        <v>0</v>
      </c>
      <c r="AZ228" s="988"/>
      <c r="BA228" s="989"/>
      <c r="BB228" s="989"/>
      <c r="BC228" s="989"/>
      <c r="BD228" s="989"/>
      <c r="BE228" s="990"/>
      <c r="BF228" s="991"/>
      <c r="BG228" s="992"/>
      <c r="BH228" s="337"/>
      <c r="BI228" s="338"/>
      <c r="BJ228" s="839"/>
      <c r="BK228" s="318"/>
      <c r="BL228" s="318"/>
      <c r="BM228" s="318"/>
      <c r="BN228" s="318"/>
      <c r="BO228" s="318"/>
      <c r="BP228" s="318"/>
      <c r="BQ228" s="318"/>
      <c r="BR228" s="318"/>
      <c r="BS228" s="318"/>
      <c r="BT228" s="839"/>
      <c r="BU228" s="318"/>
      <c r="BV228" s="318"/>
      <c r="BW228" s="318"/>
      <c r="BX228" s="318"/>
      <c r="BY228" s="318"/>
      <c r="BZ228" s="318"/>
      <c r="CA228" s="318"/>
      <c r="CB228" s="318"/>
      <c r="CC228" s="318"/>
      <c r="CD228" s="839"/>
      <c r="CE228" s="318"/>
      <c r="CF228" s="318"/>
      <c r="CG228" s="318"/>
      <c r="CH228" s="318"/>
      <c r="CI228" s="318"/>
      <c r="CJ228" s="318"/>
      <c r="CK228" s="318"/>
      <c r="CL228" s="318"/>
      <c r="CM228" s="318"/>
      <c r="CN228" s="318"/>
      <c r="CO228" s="318"/>
      <c r="CP228" s="318"/>
      <c r="CQ228" s="318"/>
      <c r="CR228" s="318"/>
      <c r="CS228" s="839"/>
      <c r="CT228" s="318"/>
      <c r="CU228" s="318"/>
      <c r="CV228" s="318"/>
      <c r="CW228" s="318"/>
      <c r="CX228" s="318"/>
      <c r="CY228" s="318"/>
      <c r="CZ228" s="318"/>
      <c r="DA228" s="318"/>
      <c r="DB228" s="318"/>
      <c r="DC228" s="318"/>
      <c r="DD228" s="318"/>
      <c r="DE228" s="318"/>
      <c r="DF228" s="318"/>
      <c r="DG228" s="318"/>
      <c r="DH228" s="839"/>
      <c r="DI228" s="318"/>
      <c r="DJ228" s="318"/>
      <c r="DK228" s="318"/>
      <c r="DL228" s="318"/>
      <c r="DM228" s="318"/>
      <c r="DN228" s="318"/>
      <c r="DO228" s="318"/>
      <c r="DP228" s="318"/>
      <c r="DQ228" s="318"/>
      <c r="DR228" s="318"/>
      <c r="DS228" s="318"/>
      <c r="DT228" s="318"/>
      <c r="DU228" s="318"/>
      <c r="DV228" s="318"/>
      <c r="DW228" s="839"/>
      <c r="DX228" s="318"/>
      <c r="DY228" s="318"/>
      <c r="DZ228" s="318"/>
      <c r="EA228" s="318"/>
      <c r="EB228" s="318"/>
      <c r="EC228" s="318"/>
      <c r="ED228" s="318"/>
      <c r="EE228" s="318"/>
      <c r="EF228" s="318"/>
      <c r="EG228" s="318"/>
      <c r="EH228" s="318"/>
      <c r="EI228" s="318"/>
      <c r="EJ228" s="318"/>
      <c r="EK228" s="318"/>
      <c r="EL228" s="318"/>
      <c r="EM228" s="318">
        <f ca="1">'DARF e Declaração de IR'!$AJ$19</f>
        <v>0</v>
      </c>
      <c r="EN228" s="318"/>
      <c r="EO228" s="318"/>
      <c r="EP228" s="318"/>
      <c r="EQ228" s="318"/>
      <c r="ER228" s="318"/>
      <c r="ES228" s="318"/>
      <c r="ET228" s="318"/>
      <c r="EU228" s="318"/>
      <c r="EV228" s="318"/>
      <c r="EW228" s="318"/>
      <c r="EX228" s="318"/>
      <c r="EY228" s="318"/>
      <c r="EZ228" s="318"/>
    </row>
    <row r="229" spans="2:156" ht="10.5" customHeight="1" x14ac:dyDescent="0.2">
      <c r="B229" s="393"/>
      <c r="C229" s="1051"/>
      <c r="D229" s="1052"/>
      <c r="E229" s="414"/>
      <c r="F229" s="855" t="s">
        <v>114</v>
      </c>
      <c r="G229" s="855"/>
      <c r="H229" s="855"/>
      <c r="I229" s="856"/>
      <c r="J229" s="880">
        <v>0.05</v>
      </c>
      <c r="K229" s="880"/>
      <c r="L229" s="886">
        <v>0.05</v>
      </c>
      <c r="M229" s="887"/>
      <c r="N229" s="456"/>
      <c r="O229" s="455">
        <v>44394</v>
      </c>
      <c r="P229" s="332"/>
      <c r="Q229" s="333"/>
      <c r="R229" s="334"/>
      <c r="S229" s="335"/>
      <c r="T229" s="408">
        <f t="shared" si="211"/>
        <v>0</v>
      </c>
      <c r="U229" s="409" t="str">
        <f t="shared" si="212"/>
        <v/>
      </c>
      <c r="V229" s="335"/>
      <c r="W229" s="410">
        <f t="shared" si="213"/>
        <v>0</v>
      </c>
      <c r="X229" s="410">
        <f t="shared" si="214"/>
        <v>0</v>
      </c>
      <c r="Y229" s="410">
        <f t="shared" si="215"/>
        <v>0</v>
      </c>
      <c r="Z229" s="410">
        <f t="shared" si="216"/>
        <v>0</v>
      </c>
      <c r="AA229" s="411">
        <f t="shared" si="217"/>
        <v>0</v>
      </c>
      <c r="AB229" s="412">
        <f t="shared" si="218"/>
        <v>0</v>
      </c>
      <c r="AC229" s="336"/>
      <c r="AD229" s="333"/>
      <c r="AE229" s="334"/>
      <c r="AF229" s="335"/>
      <c r="AG229" s="408">
        <f t="shared" si="219"/>
        <v>0</v>
      </c>
      <c r="AH229" s="409" t="str">
        <f t="shared" si="235"/>
        <v/>
      </c>
      <c r="AI229" s="335"/>
      <c r="AJ229" s="410">
        <f t="shared" si="221"/>
        <v>0</v>
      </c>
      <c r="AK229" s="410">
        <f t="shared" si="222"/>
        <v>0</v>
      </c>
      <c r="AL229" s="410">
        <f t="shared" si="223"/>
        <v>0</v>
      </c>
      <c r="AM229" s="410">
        <f t="shared" si="224"/>
        <v>0</v>
      </c>
      <c r="AN229" s="411">
        <f t="shared" si="225"/>
        <v>0</v>
      </c>
      <c r="AO229" s="412">
        <f t="shared" si="226"/>
        <v>0</v>
      </c>
      <c r="AP229" s="337"/>
      <c r="AQ229" s="410">
        <f t="shared" si="227"/>
        <v>0</v>
      </c>
      <c r="AR229" s="411">
        <f t="shared" si="228"/>
        <v>0</v>
      </c>
      <c r="AS229" s="413">
        <f t="shared" si="229"/>
        <v>0</v>
      </c>
      <c r="AT229" s="337"/>
      <c r="AU229" s="410">
        <f t="shared" si="230"/>
        <v>0</v>
      </c>
      <c r="AV229" s="411">
        <f t="shared" si="231"/>
        <v>0</v>
      </c>
      <c r="AW229" s="410">
        <f t="shared" si="232"/>
        <v>0</v>
      </c>
      <c r="AX229" s="411">
        <f t="shared" si="233"/>
        <v>0</v>
      </c>
      <c r="AY229" s="412">
        <f t="shared" si="234"/>
        <v>0</v>
      </c>
      <c r="AZ229" s="988"/>
      <c r="BA229" s="989"/>
      <c r="BB229" s="989"/>
      <c r="BC229" s="989"/>
      <c r="BD229" s="989"/>
      <c r="BE229" s="990"/>
      <c r="BF229" s="991"/>
      <c r="BG229" s="992"/>
      <c r="BH229" s="337"/>
      <c r="BI229" s="338"/>
      <c r="BJ229" s="839"/>
      <c r="BK229" s="318"/>
      <c r="BL229" s="318"/>
      <c r="BM229" s="318"/>
      <c r="BN229" s="318"/>
      <c r="BO229" s="318"/>
      <c r="BP229" s="318"/>
      <c r="BQ229" s="318"/>
      <c r="BR229" s="318"/>
      <c r="BS229" s="318"/>
      <c r="BT229" s="839"/>
      <c r="BU229" s="318"/>
      <c r="BV229" s="318"/>
      <c r="BW229" s="318"/>
      <c r="BX229" s="318"/>
      <c r="BY229" s="318"/>
      <c r="BZ229" s="318"/>
      <c r="CA229" s="318"/>
      <c r="CB229" s="318"/>
      <c r="CC229" s="318"/>
      <c r="CD229" s="839"/>
      <c r="CE229" s="318"/>
      <c r="CF229" s="318"/>
      <c r="CG229" s="318"/>
      <c r="CH229" s="318"/>
      <c r="CI229" s="318"/>
      <c r="CJ229" s="318"/>
      <c r="CK229" s="318"/>
      <c r="CL229" s="318"/>
      <c r="CM229" s="318"/>
      <c r="CN229" s="318"/>
      <c r="CO229" s="318"/>
      <c r="CP229" s="318"/>
      <c r="CQ229" s="318"/>
      <c r="CR229" s="318"/>
      <c r="CS229" s="839"/>
      <c r="CT229" s="318"/>
      <c r="CU229" s="318"/>
      <c r="CV229" s="318"/>
      <c r="CW229" s="318"/>
      <c r="CX229" s="318"/>
      <c r="CY229" s="318"/>
      <c r="CZ229" s="318"/>
      <c r="DA229" s="318"/>
      <c r="DB229" s="318"/>
      <c r="DC229" s="318"/>
      <c r="DD229" s="318"/>
      <c r="DE229" s="318"/>
      <c r="DF229" s="318"/>
      <c r="DG229" s="318"/>
      <c r="DH229" s="839"/>
      <c r="DI229" s="318"/>
      <c r="DJ229" s="318"/>
      <c r="DK229" s="318"/>
      <c r="DL229" s="318"/>
      <c r="DM229" s="318"/>
      <c r="DN229" s="318"/>
      <c r="DO229" s="318"/>
      <c r="DP229" s="318"/>
      <c r="DQ229" s="318"/>
      <c r="DR229" s="318"/>
      <c r="DS229" s="318"/>
      <c r="DT229" s="318"/>
      <c r="DU229" s="318"/>
      <c r="DV229" s="318"/>
      <c r="DW229" s="839"/>
      <c r="DX229" s="318"/>
      <c r="DY229" s="318"/>
      <c r="DZ229" s="318"/>
      <c r="EA229" s="318"/>
      <c r="EB229" s="318"/>
      <c r="EC229" s="318"/>
      <c r="ED229" s="318"/>
      <c r="EE229" s="318"/>
      <c r="EF229" s="318"/>
      <c r="EG229" s="318"/>
      <c r="EH229" s="318"/>
      <c r="EI229" s="318"/>
      <c r="EJ229" s="318"/>
      <c r="EK229" s="318"/>
      <c r="EL229" s="318"/>
      <c r="EM229" s="318">
        <f ca="1">'DARF e Declaração de IR'!$AJ$19</f>
        <v>0</v>
      </c>
      <c r="EN229" s="318"/>
      <c r="EO229" s="318"/>
      <c r="EP229" s="318"/>
      <c r="EQ229" s="318"/>
      <c r="ER229" s="318"/>
      <c r="ES229" s="318"/>
      <c r="ET229" s="318"/>
      <c r="EU229" s="318"/>
      <c r="EV229" s="318"/>
      <c r="EW229" s="318"/>
      <c r="EX229" s="318"/>
      <c r="EY229" s="318"/>
      <c r="EZ229" s="318"/>
    </row>
    <row r="230" spans="2:156" ht="10.5" customHeight="1" x14ac:dyDescent="0.2">
      <c r="B230" s="393"/>
      <c r="C230" s="1051"/>
      <c r="D230" s="1052"/>
      <c r="E230" s="414"/>
      <c r="F230" s="855" t="s">
        <v>115</v>
      </c>
      <c r="G230" s="855"/>
      <c r="H230" s="855"/>
      <c r="I230" s="856"/>
      <c r="J230" s="880">
        <v>0.81</v>
      </c>
      <c r="K230" s="880"/>
      <c r="L230" s="880">
        <v>0.6</v>
      </c>
      <c r="M230" s="881"/>
      <c r="N230" s="456"/>
      <c r="O230" s="455">
        <v>44395</v>
      </c>
      <c r="P230" s="332"/>
      <c r="Q230" s="333"/>
      <c r="R230" s="334"/>
      <c r="S230" s="335"/>
      <c r="T230" s="408">
        <f t="shared" si="211"/>
        <v>0</v>
      </c>
      <c r="U230" s="409" t="str">
        <f t="shared" si="212"/>
        <v/>
      </c>
      <c r="V230" s="335"/>
      <c r="W230" s="410">
        <f t="shared" si="213"/>
        <v>0</v>
      </c>
      <c r="X230" s="410">
        <f t="shared" si="214"/>
        <v>0</v>
      </c>
      <c r="Y230" s="410">
        <f t="shared" si="215"/>
        <v>0</v>
      </c>
      <c r="Z230" s="410">
        <f t="shared" si="216"/>
        <v>0</v>
      </c>
      <c r="AA230" s="411">
        <f t="shared" si="217"/>
        <v>0</v>
      </c>
      <c r="AB230" s="412">
        <f t="shared" si="218"/>
        <v>0</v>
      </c>
      <c r="AC230" s="336"/>
      <c r="AD230" s="333"/>
      <c r="AE230" s="334"/>
      <c r="AF230" s="335"/>
      <c r="AG230" s="408">
        <f t="shared" si="219"/>
        <v>0</v>
      </c>
      <c r="AH230" s="409" t="str">
        <f t="shared" si="235"/>
        <v/>
      </c>
      <c r="AI230" s="335"/>
      <c r="AJ230" s="410">
        <f t="shared" si="221"/>
        <v>0</v>
      </c>
      <c r="AK230" s="410">
        <f t="shared" si="222"/>
        <v>0</v>
      </c>
      <c r="AL230" s="410">
        <f t="shared" si="223"/>
        <v>0</v>
      </c>
      <c r="AM230" s="410">
        <f t="shared" si="224"/>
        <v>0</v>
      </c>
      <c r="AN230" s="411">
        <f t="shared" si="225"/>
        <v>0</v>
      </c>
      <c r="AO230" s="412">
        <f t="shared" si="226"/>
        <v>0</v>
      </c>
      <c r="AP230" s="337"/>
      <c r="AQ230" s="410">
        <f t="shared" si="227"/>
        <v>0</v>
      </c>
      <c r="AR230" s="411">
        <f t="shared" si="228"/>
        <v>0</v>
      </c>
      <c r="AS230" s="413">
        <f t="shared" si="229"/>
        <v>0</v>
      </c>
      <c r="AT230" s="337"/>
      <c r="AU230" s="410">
        <f t="shared" si="230"/>
        <v>0</v>
      </c>
      <c r="AV230" s="411">
        <f t="shared" si="231"/>
        <v>0</v>
      </c>
      <c r="AW230" s="410">
        <f t="shared" si="232"/>
        <v>0</v>
      </c>
      <c r="AX230" s="411">
        <f t="shared" si="233"/>
        <v>0</v>
      </c>
      <c r="AY230" s="412">
        <f t="shared" si="234"/>
        <v>0</v>
      </c>
      <c r="AZ230" s="988"/>
      <c r="BA230" s="989"/>
      <c r="BB230" s="989"/>
      <c r="BC230" s="989"/>
      <c r="BD230" s="989"/>
      <c r="BE230" s="990"/>
      <c r="BF230" s="991"/>
      <c r="BG230" s="992"/>
      <c r="BH230" s="337"/>
      <c r="BI230" s="338"/>
      <c r="BJ230" s="839"/>
      <c r="BK230" s="318"/>
      <c r="BL230" s="318"/>
      <c r="BM230" s="318"/>
      <c r="BN230" s="318"/>
      <c r="BO230" s="318"/>
      <c r="BP230" s="318"/>
      <c r="BQ230" s="318"/>
      <c r="BR230" s="318"/>
      <c r="BS230" s="318"/>
      <c r="BT230" s="839"/>
      <c r="BU230" s="318"/>
      <c r="BV230" s="318"/>
      <c r="BW230" s="318"/>
      <c r="BX230" s="318"/>
      <c r="BY230" s="318"/>
      <c r="BZ230" s="318"/>
      <c r="CA230" s="318"/>
      <c r="CB230" s="318"/>
      <c r="CC230" s="318"/>
      <c r="CD230" s="839"/>
      <c r="CE230" s="318"/>
      <c r="CF230" s="318"/>
      <c r="CG230" s="318"/>
      <c r="CH230" s="318"/>
      <c r="CI230" s="318"/>
      <c r="CJ230" s="318"/>
      <c r="CK230" s="318"/>
      <c r="CL230" s="318"/>
      <c r="CM230" s="318"/>
      <c r="CN230" s="318"/>
      <c r="CO230" s="318"/>
      <c r="CP230" s="318"/>
      <c r="CQ230" s="318"/>
      <c r="CR230" s="318"/>
      <c r="CS230" s="839"/>
      <c r="CT230" s="318"/>
      <c r="CU230" s="318"/>
      <c r="CV230" s="318"/>
      <c r="CW230" s="318"/>
      <c r="CX230" s="318"/>
      <c r="CY230" s="318"/>
      <c r="CZ230" s="318"/>
      <c r="DA230" s="318"/>
      <c r="DB230" s="318"/>
      <c r="DC230" s="318"/>
      <c r="DD230" s="318"/>
      <c r="DE230" s="318"/>
      <c r="DF230" s="318"/>
      <c r="DG230" s="318"/>
      <c r="DH230" s="839"/>
      <c r="DI230" s="318"/>
      <c r="DJ230" s="318"/>
      <c r="DK230" s="318"/>
      <c r="DL230" s="318"/>
      <c r="DM230" s="318"/>
      <c r="DN230" s="318"/>
      <c r="DO230" s="318"/>
      <c r="DP230" s="318"/>
      <c r="DQ230" s="318"/>
      <c r="DR230" s="318"/>
      <c r="DS230" s="318"/>
      <c r="DT230" s="318"/>
      <c r="DU230" s="318"/>
      <c r="DV230" s="318"/>
      <c r="DW230" s="839"/>
      <c r="DX230" s="318"/>
      <c r="DY230" s="318"/>
      <c r="DZ230" s="318"/>
      <c r="EA230" s="318"/>
      <c r="EB230" s="318"/>
      <c r="EC230" s="318"/>
      <c r="ED230" s="318"/>
      <c r="EE230" s="318"/>
      <c r="EF230" s="318"/>
      <c r="EG230" s="318"/>
      <c r="EH230" s="318"/>
      <c r="EI230" s="318"/>
      <c r="EJ230" s="318"/>
      <c r="EK230" s="318"/>
      <c r="EL230" s="318"/>
      <c r="EM230" s="318">
        <f ca="1">'DARF e Declaração de IR'!$AJ$19</f>
        <v>0</v>
      </c>
      <c r="EN230" s="318"/>
      <c r="EO230" s="318"/>
      <c r="EP230" s="318"/>
      <c r="EQ230" s="318"/>
      <c r="ER230" s="318"/>
      <c r="ES230" s="318"/>
      <c r="ET230" s="318"/>
      <c r="EU230" s="318"/>
      <c r="EV230" s="318"/>
      <c r="EW230" s="318"/>
      <c r="EX230" s="318"/>
      <c r="EY230" s="318"/>
      <c r="EZ230" s="318"/>
    </row>
    <row r="231" spans="2:156" ht="10.5" customHeight="1" x14ac:dyDescent="0.2">
      <c r="B231" s="393"/>
      <c r="C231" s="1051"/>
      <c r="D231" s="1052"/>
      <c r="E231" s="414"/>
      <c r="F231" s="855" t="s">
        <v>116</v>
      </c>
      <c r="G231" s="855"/>
      <c r="H231" s="855"/>
      <c r="I231" s="856"/>
      <c r="J231" s="880">
        <v>0.44</v>
      </c>
      <c r="K231" s="880"/>
      <c r="L231" s="880">
        <v>0.32</v>
      </c>
      <c r="M231" s="881"/>
      <c r="N231" s="456"/>
      <c r="O231" s="455">
        <v>44396</v>
      </c>
      <c r="P231" s="332"/>
      <c r="Q231" s="333"/>
      <c r="R231" s="334"/>
      <c r="S231" s="335"/>
      <c r="T231" s="408">
        <f t="shared" si="211"/>
        <v>0</v>
      </c>
      <c r="U231" s="409" t="str">
        <f t="shared" si="212"/>
        <v/>
      </c>
      <c r="V231" s="335"/>
      <c r="W231" s="410">
        <f t="shared" si="213"/>
        <v>0</v>
      </c>
      <c r="X231" s="410">
        <f t="shared" si="214"/>
        <v>0</v>
      </c>
      <c r="Y231" s="410">
        <f t="shared" si="215"/>
        <v>0</v>
      </c>
      <c r="Z231" s="410">
        <f t="shared" si="216"/>
        <v>0</v>
      </c>
      <c r="AA231" s="411">
        <f t="shared" si="217"/>
        <v>0</v>
      </c>
      <c r="AB231" s="412">
        <f t="shared" si="218"/>
        <v>0</v>
      </c>
      <c r="AC231" s="336"/>
      <c r="AD231" s="333"/>
      <c r="AE231" s="334"/>
      <c r="AF231" s="335"/>
      <c r="AG231" s="408">
        <f t="shared" si="219"/>
        <v>0</v>
      </c>
      <c r="AH231" s="409" t="str">
        <f t="shared" si="235"/>
        <v/>
      </c>
      <c r="AI231" s="335"/>
      <c r="AJ231" s="410">
        <f t="shared" si="221"/>
        <v>0</v>
      </c>
      <c r="AK231" s="410">
        <f t="shared" si="222"/>
        <v>0</v>
      </c>
      <c r="AL231" s="410">
        <f t="shared" si="223"/>
        <v>0</v>
      </c>
      <c r="AM231" s="410">
        <f t="shared" si="224"/>
        <v>0</v>
      </c>
      <c r="AN231" s="411">
        <f t="shared" si="225"/>
        <v>0</v>
      </c>
      <c r="AO231" s="412">
        <f t="shared" si="226"/>
        <v>0</v>
      </c>
      <c r="AP231" s="337"/>
      <c r="AQ231" s="410">
        <f t="shared" si="227"/>
        <v>0</v>
      </c>
      <c r="AR231" s="411">
        <f t="shared" si="228"/>
        <v>0</v>
      </c>
      <c r="AS231" s="413">
        <f t="shared" si="229"/>
        <v>0</v>
      </c>
      <c r="AT231" s="337"/>
      <c r="AU231" s="410">
        <f t="shared" si="230"/>
        <v>0</v>
      </c>
      <c r="AV231" s="411">
        <f t="shared" si="231"/>
        <v>0</v>
      </c>
      <c r="AW231" s="410">
        <f t="shared" si="232"/>
        <v>0</v>
      </c>
      <c r="AX231" s="411">
        <f t="shared" si="233"/>
        <v>0</v>
      </c>
      <c r="AY231" s="412">
        <f t="shared" si="234"/>
        <v>0</v>
      </c>
      <c r="AZ231" s="988"/>
      <c r="BA231" s="989"/>
      <c r="BB231" s="989"/>
      <c r="BC231" s="989"/>
      <c r="BD231" s="989"/>
      <c r="BE231" s="990"/>
      <c r="BF231" s="991"/>
      <c r="BG231" s="992"/>
      <c r="BH231" s="337"/>
      <c r="BI231" s="338"/>
      <c r="BJ231" s="839"/>
      <c r="BK231" s="318"/>
      <c r="BL231" s="318"/>
      <c r="BM231" s="318"/>
      <c r="BN231" s="318"/>
      <c r="BO231" s="318"/>
      <c r="BP231" s="318"/>
      <c r="BQ231" s="318"/>
      <c r="BR231" s="318"/>
      <c r="BS231" s="318"/>
      <c r="BT231" s="839"/>
      <c r="BU231" s="318"/>
      <c r="BV231" s="318"/>
      <c r="BW231" s="318"/>
      <c r="BX231" s="318"/>
      <c r="BY231" s="318"/>
      <c r="BZ231" s="318"/>
      <c r="CA231" s="318"/>
      <c r="CB231" s="318"/>
      <c r="CC231" s="318"/>
      <c r="CD231" s="839"/>
      <c r="CE231" s="318"/>
      <c r="CF231" s="318"/>
      <c r="CG231" s="318"/>
      <c r="CH231" s="318"/>
      <c r="CI231" s="318"/>
      <c r="CJ231" s="318"/>
      <c r="CK231" s="318"/>
      <c r="CL231" s="318"/>
      <c r="CM231" s="318"/>
      <c r="CN231" s="318"/>
      <c r="CO231" s="318"/>
      <c r="CP231" s="318"/>
      <c r="CQ231" s="318"/>
      <c r="CR231" s="318"/>
      <c r="CS231" s="839"/>
      <c r="CT231" s="318"/>
      <c r="CU231" s="318"/>
      <c r="CV231" s="318"/>
      <c r="CW231" s="318"/>
      <c r="CX231" s="318"/>
      <c r="CY231" s="318"/>
      <c r="CZ231" s="318"/>
      <c r="DA231" s="318"/>
      <c r="DB231" s="318"/>
      <c r="DC231" s="318"/>
      <c r="DD231" s="318"/>
      <c r="DE231" s="318"/>
      <c r="DF231" s="318"/>
      <c r="DG231" s="318"/>
      <c r="DH231" s="839"/>
      <c r="DI231" s="318"/>
      <c r="DJ231" s="318"/>
      <c r="DK231" s="318"/>
      <c r="DL231" s="318"/>
      <c r="DM231" s="318"/>
      <c r="DN231" s="318"/>
      <c r="DO231" s="318"/>
      <c r="DP231" s="318"/>
      <c r="DQ231" s="318"/>
      <c r="DR231" s="318"/>
      <c r="DS231" s="318"/>
      <c r="DT231" s="318"/>
      <c r="DU231" s="318"/>
      <c r="DV231" s="318"/>
      <c r="DW231" s="839"/>
      <c r="DX231" s="318"/>
      <c r="DY231" s="318"/>
      <c r="DZ231" s="318"/>
      <c r="EA231" s="318"/>
      <c r="EB231" s="318"/>
      <c r="EC231" s="318"/>
      <c r="ED231" s="318"/>
      <c r="EE231" s="318"/>
      <c r="EF231" s="318"/>
      <c r="EG231" s="318"/>
      <c r="EH231" s="318"/>
      <c r="EI231" s="318"/>
      <c r="EJ231" s="318"/>
      <c r="EK231" s="318"/>
      <c r="EL231" s="318"/>
      <c r="EM231" s="318">
        <f ca="1">'DARF e Declaração de IR'!$AJ$19</f>
        <v>0</v>
      </c>
      <c r="EN231" s="318"/>
      <c r="EO231" s="318"/>
      <c r="EP231" s="318"/>
      <c r="EQ231" s="318"/>
      <c r="ER231" s="318"/>
      <c r="ES231" s="318"/>
      <c r="ET231" s="318"/>
      <c r="EU231" s="318"/>
      <c r="EV231" s="318"/>
      <c r="EW231" s="318"/>
      <c r="EX231" s="318"/>
      <c r="EY231" s="318"/>
      <c r="EZ231" s="318"/>
    </row>
    <row r="232" spans="2:156" ht="10.5" customHeight="1" x14ac:dyDescent="0.2">
      <c r="B232" s="393"/>
      <c r="C232" s="1051"/>
      <c r="D232" s="1052"/>
      <c r="E232" s="414"/>
      <c r="F232" s="855" t="s">
        <v>95</v>
      </c>
      <c r="G232" s="855"/>
      <c r="H232" s="855"/>
      <c r="I232" s="856"/>
      <c r="J232" s="871">
        <v>0</v>
      </c>
      <c r="K232" s="871"/>
      <c r="L232" s="871">
        <v>0</v>
      </c>
      <c r="M232" s="872"/>
      <c r="N232" s="456"/>
      <c r="O232" s="455">
        <v>44397</v>
      </c>
      <c r="P232" s="332"/>
      <c r="Q232" s="333"/>
      <c r="R232" s="334"/>
      <c r="S232" s="335"/>
      <c r="T232" s="408">
        <f t="shared" si="211"/>
        <v>0</v>
      </c>
      <c r="U232" s="409" t="str">
        <f t="shared" si="212"/>
        <v/>
      </c>
      <c r="V232" s="335"/>
      <c r="W232" s="410">
        <f t="shared" si="213"/>
        <v>0</v>
      </c>
      <c r="X232" s="410">
        <f t="shared" si="214"/>
        <v>0</v>
      </c>
      <c r="Y232" s="410">
        <f t="shared" si="215"/>
        <v>0</v>
      </c>
      <c r="Z232" s="410">
        <f t="shared" si="216"/>
        <v>0</v>
      </c>
      <c r="AA232" s="411">
        <f t="shared" si="217"/>
        <v>0</v>
      </c>
      <c r="AB232" s="412">
        <f t="shared" si="218"/>
        <v>0</v>
      </c>
      <c r="AC232" s="336"/>
      <c r="AD232" s="333"/>
      <c r="AE232" s="334"/>
      <c r="AF232" s="335"/>
      <c r="AG232" s="408">
        <f t="shared" si="219"/>
        <v>0</v>
      </c>
      <c r="AH232" s="409" t="str">
        <f t="shared" si="235"/>
        <v/>
      </c>
      <c r="AI232" s="335"/>
      <c r="AJ232" s="410">
        <f t="shared" si="221"/>
        <v>0</v>
      </c>
      <c r="AK232" s="410">
        <f t="shared" si="222"/>
        <v>0</v>
      </c>
      <c r="AL232" s="410">
        <f t="shared" si="223"/>
        <v>0</v>
      </c>
      <c r="AM232" s="410">
        <f t="shared" si="224"/>
        <v>0</v>
      </c>
      <c r="AN232" s="411">
        <f t="shared" si="225"/>
        <v>0</v>
      </c>
      <c r="AO232" s="412">
        <f t="shared" si="226"/>
        <v>0</v>
      </c>
      <c r="AP232" s="337"/>
      <c r="AQ232" s="410">
        <f t="shared" si="227"/>
        <v>0</v>
      </c>
      <c r="AR232" s="411">
        <f t="shared" si="228"/>
        <v>0</v>
      </c>
      <c r="AS232" s="413">
        <f t="shared" si="229"/>
        <v>0</v>
      </c>
      <c r="AT232" s="337"/>
      <c r="AU232" s="410">
        <f t="shared" si="230"/>
        <v>0</v>
      </c>
      <c r="AV232" s="411">
        <f t="shared" si="231"/>
        <v>0</v>
      </c>
      <c r="AW232" s="410">
        <f t="shared" si="232"/>
        <v>0</v>
      </c>
      <c r="AX232" s="411">
        <f t="shared" si="233"/>
        <v>0</v>
      </c>
      <c r="AY232" s="412">
        <f t="shared" si="234"/>
        <v>0</v>
      </c>
      <c r="AZ232" s="988"/>
      <c r="BA232" s="989"/>
      <c r="BB232" s="989"/>
      <c r="BC232" s="989"/>
      <c r="BD232" s="989"/>
      <c r="BE232" s="990"/>
      <c r="BF232" s="991"/>
      <c r="BG232" s="992"/>
      <c r="BH232" s="337"/>
      <c r="BI232" s="338"/>
      <c r="BJ232" s="839"/>
      <c r="BK232" s="318"/>
      <c r="BL232" s="318"/>
      <c r="BM232" s="318"/>
      <c r="BN232" s="318"/>
      <c r="BO232" s="318"/>
      <c r="BP232" s="318"/>
      <c r="BQ232" s="318"/>
      <c r="BR232" s="318"/>
      <c r="BS232" s="318"/>
      <c r="BT232" s="839"/>
      <c r="BU232" s="318"/>
      <c r="BV232" s="318"/>
      <c r="BW232" s="318"/>
      <c r="BX232" s="318"/>
      <c r="BY232" s="318"/>
      <c r="BZ232" s="318"/>
      <c r="CA232" s="318"/>
      <c r="CB232" s="318"/>
      <c r="CC232" s="318"/>
      <c r="CD232" s="839"/>
      <c r="CE232" s="318"/>
      <c r="CF232" s="318"/>
      <c r="CG232" s="318"/>
      <c r="CH232" s="318"/>
      <c r="CI232" s="318"/>
      <c r="CJ232" s="318"/>
      <c r="CK232" s="318"/>
      <c r="CL232" s="318"/>
      <c r="CM232" s="318"/>
      <c r="CN232" s="318"/>
      <c r="CO232" s="318"/>
      <c r="CP232" s="318"/>
      <c r="CQ232" s="318"/>
      <c r="CR232" s="318"/>
      <c r="CS232" s="839"/>
      <c r="CT232" s="318"/>
      <c r="CU232" s="318"/>
      <c r="CV232" s="318"/>
      <c r="CW232" s="318"/>
      <c r="CX232" s="318"/>
      <c r="CY232" s="318"/>
      <c r="CZ232" s="318"/>
      <c r="DA232" s="318"/>
      <c r="DB232" s="318"/>
      <c r="DC232" s="318"/>
      <c r="DD232" s="318"/>
      <c r="DE232" s="318"/>
      <c r="DF232" s="318"/>
      <c r="DG232" s="318"/>
      <c r="DH232" s="839"/>
      <c r="DI232" s="318"/>
      <c r="DJ232" s="318"/>
      <c r="DK232" s="318"/>
      <c r="DL232" s="318"/>
      <c r="DM232" s="318"/>
      <c r="DN232" s="318"/>
      <c r="DO232" s="318"/>
      <c r="DP232" s="318"/>
      <c r="DQ232" s="318"/>
      <c r="DR232" s="318"/>
      <c r="DS232" s="318"/>
      <c r="DT232" s="318"/>
      <c r="DU232" s="318"/>
      <c r="DV232" s="318"/>
      <c r="DW232" s="839"/>
      <c r="DX232" s="318"/>
      <c r="DY232" s="318"/>
      <c r="DZ232" s="318"/>
      <c r="EA232" s="318"/>
      <c r="EB232" s="318"/>
      <c r="EC232" s="318"/>
      <c r="ED232" s="318"/>
      <c r="EE232" s="318"/>
      <c r="EF232" s="318"/>
      <c r="EG232" s="318"/>
      <c r="EH232" s="318"/>
      <c r="EI232" s="318"/>
      <c r="EJ232" s="318"/>
      <c r="EK232" s="318"/>
      <c r="EL232" s="318"/>
      <c r="EM232" s="318">
        <f ca="1">'DARF e Declaração de IR'!$AJ$19</f>
        <v>0</v>
      </c>
      <c r="EN232" s="318"/>
      <c r="EO232" s="318"/>
      <c r="EP232" s="318"/>
      <c r="EQ232" s="318"/>
      <c r="ER232" s="318"/>
      <c r="ES232" s="318"/>
      <c r="ET232" s="318"/>
      <c r="EU232" s="318"/>
      <c r="EV232" s="318"/>
      <c r="EW232" s="318"/>
      <c r="EX232" s="318"/>
      <c r="EY232" s="318"/>
      <c r="EZ232" s="318"/>
    </row>
    <row r="233" spans="2:156" ht="10.5" customHeight="1" x14ac:dyDescent="0.2">
      <c r="B233" s="393"/>
      <c r="C233" s="1051"/>
      <c r="D233" s="1052"/>
      <c r="E233" s="414"/>
      <c r="F233" s="855" t="s">
        <v>117</v>
      </c>
      <c r="G233" s="855"/>
      <c r="H233" s="855"/>
      <c r="I233" s="856"/>
      <c r="J233" s="871">
        <v>0.01</v>
      </c>
      <c r="K233" s="871"/>
      <c r="L233" s="871"/>
      <c r="M233" s="872"/>
      <c r="N233" s="456"/>
      <c r="O233" s="455">
        <v>44398</v>
      </c>
      <c r="P233" s="332"/>
      <c r="Q233" s="333"/>
      <c r="R233" s="334"/>
      <c r="S233" s="335"/>
      <c r="T233" s="408">
        <f t="shared" si="211"/>
        <v>0</v>
      </c>
      <c r="U233" s="409" t="str">
        <f t="shared" si="212"/>
        <v/>
      </c>
      <c r="V233" s="335"/>
      <c r="W233" s="410">
        <f t="shared" si="213"/>
        <v>0</v>
      </c>
      <c r="X233" s="410">
        <f t="shared" si="214"/>
        <v>0</v>
      </c>
      <c r="Y233" s="410">
        <f t="shared" si="215"/>
        <v>0</v>
      </c>
      <c r="Z233" s="410">
        <f t="shared" si="216"/>
        <v>0</v>
      </c>
      <c r="AA233" s="411">
        <f t="shared" si="217"/>
        <v>0</v>
      </c>
      <c r="AB233" s="412">
        <f t="shared" si="218"/>
        <v>0</v>
      </c>
      <c r="AC233" s="336"/>
      <c r="AD233" s="333"/>
      <c r="AE233" s="334"/>
      <c r="AF233" s="335"/>
      <c r="AG233" s="408">
        <f t="shared" si="219"/>
        <v>0</v>
      </c>
      <c r="AH233" s="409" t="str">
        <f t="shared" si="235"/>
        <v/>
      </c>
      <c r="AI233" s="335"/>
      <c r="AJ233" s="410">
        <f t="shared" si="221"/>
        <v>0</v>
      </c>
      <c r="AK233" s="410">
        <f t="shared" si="222"/>
        <v>0</v>
      </c>
      <c r="AL233" s="410">
        <f t="shared" si="223"/>
        <v>0</v>
      </c>
      <c r="AM233" s="410">
        <f t="shared" si="224"/>
        <v>0</v>
      </c>
      <c r="AN233" s="411">
        <f t="shared" si="225"/>
        <v>0</v>
      </c>
      <c r="AO233" s="412">
        <f t="shared" si="226"/>
        <v>0</v>
      </c>
      <c r="AP233" s="337"/>
      <c r="AQ233" s="410">
        <f t="shared" si="227"/>
        <v>0</v>
      </c>
      <c r="AR233" s="411">
        <f t="shared" si="228"/>
        <v>0</v>
      </c>
      <c r="AS233" s="413">
        <f t="shared" si="229"/>
        <v>0</v>
      </c>
      <c r="AT233" s="337"/>
      <c r="AU233" s="410">
        <f t="shared" si="230"/>
        <v>0</v>
      </c>
      <c r="AV233" s="411">
        <f t="shared" si="231"/>
        <v>0</v>
      </c>
      <c r="AW233" s="410">
        <f t="shared" si="232"/>
        <v>0</v>
      </c>
      <c r="AX233" s="411">
        <f t="shared" si="233"/>
        <v>0</v>
      </c>
      <c r="AY233" s="412">
        <f t="shared" si="234"/>
        <v>0</v>
      </c>
      <c r="AZ233" s="988"/>
      <c r="BA233" s="989"/>
      <c r="BB233" s="989"/>
      <c r="BC233" s="989"/>
      <c r="BD233" s="989"/>
      <c r="BE233" s="990"/>
      <c r="BF233" s="991"/>
      <c r="BG233" s="992"/>
      <c r="BH233" s="337"/>
      <c r="BI233" s="338"/>
      <c r="BJ233" s="839"/>
      <c r="BK233" s="318"/>
      <c r="BL233" s="318"/>
      <c r="BM233" s="318"/>
      <c r="BN233" s="318"/>
      <c r="BO233" s="318"/>
      <c r="BP233" s="318"/>
      <c r="BQ233" s="318"/>
      <c r="BR233" s="318"/>
      <c r="BS233" s="318"/>
      <c r="BT233" s="839"/>
      <c r="BU233" s="318"/>
      <c r="BV233" s="318"/>
      <c r="BW233" s="318"/>
      <c r="BX233" s="318"/>
      <c r="BY233" s="318"/>
      <c r="BZ233" s="318"/>
      <c r="CA233" s="318"/>
      <c r="CB233" s="318"/>
      <c r="CC233" s="318"/>
      <c r="CD233" s="839"/>
      <c r="CE233" s="318"/>
      <c r="CF233" s="318"/>
      <c r="CG233" s="318"/>
      <c r="CH233" s="318"/>
      <c r="CI233" s="318"/>
      <c r="CJ233" s="318"/>
      <c r="CK233" s="318"/>
      <c r="CL233" s="318"/>
      <c r="CM233" s="318"/>
      <c r="CN233" s="318"/>
      <c r="CO233" s="318"/>
      <c r="CP233" s="318"/>
      <c r="CQ233" s="318"/>
      <c r="CR233" s="318"/>
      <c r="CS233" s="839"/>
      <c r="CT233" s="318"/>
      <c r="CU233" s="318"/>
      <c r="CV233" s="318"/>
      <c r="CW233" s="318"/>
      <c r="CX233" s="318"/>
      <c r="CY233" s="318"/>
      <c r="CZ233" s="318"/>
      <c r="DA233" s="318"/>
      <c r="DB233" s="318"/>
      <c r="DC233" s="318"/>
      <c r="DD233" s="318"/>
      <c r="DE233" s="318"/>
      <c r="DF233" s="318"/>
      <c r="DG233" s="318"/>
      <c r="DH233" s="839"/>
      <c r="DI233" s="318"/>
      <c r="DJ233" s="318"/>
      <c r="DK233" s="318"/>
      <c r="DL233" s="318"/>
      <c r="DM233" s="318"/>
      <c r="DN233" s="318"/>
      <c r="DO233" s="318"/>
      <c r="DP233" s="318"/>
      <c r="DQ233" s="318"/>
      <c r="DR233" s="318"/>
      <c r="DS233" s="318"/>
      <c r="DT233" s="318"/>
      <c r="DU233" s="318"/>
      <c r="DV233" s="318"/>
      <c r="DW233" s="839"/>
      <c r="DX233" s="318"/>
      <c r="DY233" s="318"/>
      <c r="DZ233" s="318"/>
      <c r="EA233" s="318"/>
      <c r="EB233" s="318"/>
      <c r="EC233" s="318"/>
      <c r="ED233" s="318"/>
      <c r="EE233" s="318"/>
      <c r="EF233" s="318"/>
      <c r="EG233" s="318"/>
      <c r="EH233" s="318"/>
      <c r="EI233" s="318"/>
      <c r="EJ233" s="318"/>
      <c r="EK233" s="318"/>
      <c r="EL233" s="318"/>
      <c r="EM233" s="318">
        <f ca="1">'DARF e Declaração de IR'!$AJ$19</f>
        <v>0</v>
      </c>
      <c r="EN233" s="318"/>
      <c r="EO233" s="318"/>
      <c r="EP233" s="318"/>
      <c r="EQ233" s="318"/>
      <c r="ER233" s="318"/>
      <c r="ES233" s="318"/>
      <c r="ET233" s="318"/>
      <c r="EU233" s="318"/>
      <c r="EV233" s="318"/>
      <c r="EW233" s="318"/>
      <c r="EX233" s="318"/>
      <c r="EY233" s="318"/>
      <c r="EZ233" s="318"/>
    </row>
    <row r="234" spans="2:156" ht="10.5" customHeight="1" thickBot="1" x14ac:dyDescent="0.25">
      <c r="B234" s="393"/>
      <c r="C234" s="1051"/>
      <c r="D234" s="1052"/>
      <c r="E234" s="414"/>
      <c r="F234" s="857" t="s">
        <v>118</v>
      </c>
      <c r="G234" s="857"/>
      <c r="H234" s="857"/>
      <c r="I234" s="858"/>
      <c r="J234" s="884">
        <v>0.2</v>
      </c>
      <c r="K234" s="884"/>
      <c r="L234" s="884"/>
      <c r="M234" s="885"/>
      <c r="N234" s="456"/>
      <c r="O234" s="455">
        <v>44399</v>
      </c>
      <c r="P234" s="332"/>
      <c r="Q234" s="333"/>
      <c r="R234" s="334"/>
      <c r="S234" s="335"/>
      <c r="T234" s="408">
        <f t="shared" si="211"/>
        <v>0</v>
      </c>
      <c r="U234" s="409" t="str">
        <f t="shared" si="212"/>
        <v/>
      </c>
      <c r="V234" s="335"/>
      <c r="W234" s="410">
        <f t="shared" si="213"/>
        <v>0</v>
      </c>
      <c r="X234" s="410">
        <f t="shared" si="214"/>
        <v>0</v>
      </c>
      <c r="Y234" s="410">
        <f t="shared" si="215"/>
        <v>0</v>
      </c>
      <c r="Z234" s="410">
        <f t="shared" si="216"/>
        <v>0</v>
      </c>
      <c r="AA234" s="411">
        <f t="shared" si="217"/>
        <v>0</v>
      </c>
      <c r="AB234" s="412">
        <f t="shared" si="218"/>
        <v>0</v>
      </c>
      <c r="AC234" s="336"/>
      <c r="AD234" s="333"/>
      <c r="AE234" s="334"/>
      <c r="AF234" s="335"/>
      <c r="AG234" s="408">
        <f t="shared" si="219"/>
        <v>0</v>
      </c>
      <c r="AH234" s="409" t="str">
        <f t="shared" si="235"/>
        <v/>
      </c>
      <c r="AI234" s="335"/>
      <c r="AJ234" s="410">
        <f t="shared" si="221"/>
        <v>0</v>
      </c>
      <c r="AK234" s="410">
        <f t="shared" si="222"/>
        <v>0</v>
      </c>
      <c r="AL234" s="410">
        <f t="shared" si="223"/>
        <v>0</v>
      </c>
      <c r="AM234" s="410">
        <f t="shared" si="224"/>
        <v>0</v>
      </c>
      <c r="AN234" s="411">
        <f t="shared" si="225"/>
        <v>0</v>
      </c>
      <c r="AO234" s="412">
        <f t="shared" si="226"/>
        <v>0</v>
      </c>
      <c r="AP234" s="337"/>
      <c r="AQ234" s="410">
        <f t="shared" si="227"/>
        <v>0</v>
      </c>
      <c r="AR234" s="411">
        <f t="shared" si="228"/>
        <v>0</v>
      </c>
      <c r="AS234" s="413">
        <f t="shared" si="229"/>
        <v>0</v>
      </c>
      <c r="AT234" s="337"/>
      <c r="AU234" s="410">
        <f t="shared" si="230"/>
        <v>0</v>
      </c>
      <c r="AV234" s="411">
        <f t="shared" si="231"/>
        <v>0</v>
      </c>
      <c r="AW234" s="410">
        <f t="shared" si="232"/>
        <v>0</v>
      </c>
      <c r="AX234" s="411">
        <f t="shared" si="233"/>
        <v>0</v>
      </c>
      <c r="AY234" s="412">
        <f t="shared" si="234"/>
        <v>0</v>
      </c>
      <c r="AZ234" s="988"/>
      <c r="BA234" s="989"/>
      <c r="BB234" s="989"/>
      <c r="BC234" s="989"/>
      <c r="BD234" s="989"/>
      <c r="BE234" s="990"/>
      <c r="BF234" s="991"/>
      <c r="BG234" s="992"/>
      <c r="BH234" s="337"/>
      <c r="BI234" s="338"/>
      <c r="BJ234" s="839"/>
      <c r="BK234" s="318"/>
      <c r="BL234" s="318"/>
      <c r="BM234" s="318"/>
      <c r="BN234" s="318"/>
      <c r="BO234" s="318"/>
      <c r="BP234" s="318"/>
      <c r="BQ234" s="318"/>
      <c r="BR234" s="318"/>
      <c r="BS234" s="318"/>
      <c r="BT234" s="839"/>
      <c r="BU234" s="318"/>
      <c r="BV234" s="318"/>
      <c r="BW234" s="318"/>
      <c r="BX234" s="318"/>
      <c r="BY234" s="318"/>
      <c r="BZ234" s="318"/>
      <c r="CA234" s="318"/>
      <c r="CB234" s="318"/>
      <c r="CC234" s="318"/>
      <c r="CD234" s="839"/>
      <c r="CE234" s="318"/>
      <c r="CF234" s="318"/>
      <c r="CG234" s="318"/>
      <c r="CH234" s="318"/>
      <c r="CI234" s="318"/>
      <c r="CJ234" s="318"/>
      <c r="CK234" s="318"/>
      <c r="CL234" s="318"/>
      <c r="CM234" s="318"/>
      <c r="CN234" s="318"/>
      <c r="CO234" s="318"/>
      <c r="CP234" s="318"/>
      <c r="CQ234" s="318"/>
      <c r="CR234" s="318"/>
      <c r="CS234" s="839"/>
      <c r="CT234" s="318"/>
      <c r="CU234" s="318"/>
      <c r="CV234" s="318"/>
      <c r="CW234" s="318"/>
      <c r="CX234" s="318"/>
      <c r="CY234" s="318"/>
      <c r="CZ234" s="318"/>
      <c r="DA234" s="318"/>
      <c r="DB234" s="318"/>
      <c r="DC234" s="318"/>
      <c r="DD234" s="318"/>
      <c r="DE234" s="318"/>
      <c r="DF234" s="318"/>
      <c r="DG234" s="318"/>
      <c r="DH234" s="839"/>
      <c r="DI234" s="318"/>
      <c r="DJ234" s="318"/>
      <c r="DK234" s="318"/>
      <c r="DL234" s="318"/>
      <c r="DM234" s="318"/>
      <c r="DN234" s="318"/>
      <c r="DO234" s="318"/>
      <c r="DP234" s="318"/>
      <c r="DQ234" s="318"/>
      <c r="DR234" s="318"/>
      <c r="DS234" s="318"/>
      <c r="DT234" s="318"/>
      <c r="DU234" s="318"/>
      <c r="DV234" s="318"/>
      <c r="DW234" s="839"/>
      <c r="DX234" s="318"/>
      <c r="DY234" s="318"/>
      <c r="DZ234" s="318"/>
      <c r="EA234" s="318"/>
      <c r="EB234" s="318"/>
      <c r="EC234" s="318"/>
      <c r="ED234" s="318"/>
      <c r="EE234" s="318"/>
      <c r="EF234" s="318"/>
      <c r="EG234" s="318"/>
      <c r="EH234" s="318"/>
      <c r="EI234" s="318"/>
      <c r="EJ234" s="318"/>
      <c r="EK234" s="318"/>
      <c r="EL234" s="318"/>
      <c r="EM234" s="318">
        <f ca="1">'DARF e Declaração de IR'!$AJ$19</f>
        <v>0</v>
      </c>
      <c r="EN234" s="318"/>
      <c r="EO234" s="318"/>
      <c r="EP234" s="318"/>
      <c r="EQ234" s="318"/>
      <c r="ER234" s="318"/>
      <c r="ES234" s="318"/>
      <c r="ET234" s="318"/>
      <c r="EU234" s="318"/>
      <c r="EV234" s="318"/>
      <c r="EW234" s="318"/>
      <c r="EX234" s="318"/>
      <c r="EY234" s="318"/>
      <c r="EZ234" s="318"/>
    </row>
    <row r="235" spans="2:156" ht="10.5" customHeight="1" thickBot="1" x14ac:dyDescent="0.25">
      <c r="B235" s="393"/>
      <c r="C235" s="1051"/>
      <c r="D235" s="1052"/>
      <c r="E235" s="437"/>
      <c r="F235" s="499"/>
      <c r="G235" s="396"/>
      <c r="H235" s="396"/>
      <c r="I235" s="397"/>
      <c r="J235" s="873"/>
      <c r="K235" s="873"/>
      <c r="L235" s="873"/>
      <c r="M235" s="873"/>
      <c r="N235" s="456"/>
      <c r="O235" s="455">
        <v>44400</v>
      </c>
      <c r="P235" s="332"/>
      <c r="Q235" s="333"/>
      <c r="R235" s="334"/>
      <c r="S235" s="335"/>
      <c r="T235" s="408">
        <f t="shared" si="211"/>
        <v>0</v>
      </c>
      <c r="U235" s="409" t="str">
        <f t="shared" si="212"/>
        <v/>
      </c>
      <c r="V235" s="335"/>
      <c r="W235" s="410">
        <f t="shared" si="213"/>
        <v>0</v>
      </c>
      <c r="X235" s="410">
        <f t="shared" si="214"/>
        <v>0</v>
      </c>
      <c r="Y235" s="410">
        <f t="shared" si="215"/>
        <v>0</v>
      </c>
      <c r="Z235" s="410">
        <f t="shared" si="216"/>
        <v>0</v>
      </c>
      <c r="AA235" s="411">
        <f t="shared" si="217"/>
        <v>0</v>
      </c>
      <c r="AB235" s="412">
        <f t="shared" si="218"/>
        <v>0</v>
      </c>
      <c r="AC235" s="336"/>
      <c r="AD235" s="333"/>
      <c r="AE235" s="334"/>
      <c r="AF235" s="335"/>
      <c r="AG235" s="408">
        <f t="shared" si="219"/>
        <v>0</v>
      </c>
      <c r="AH235" s="409" t="str">
        <f t="shared" si="235"/>
        <v/>
      </c>
      <c r="AI235" s="335"/>
      <c r="AJ235" s="410">
        <f t="shared" si="221"/>
        <v>0</v>
      </c>
      <c r="AK235" s="410">
        <f t="shared" si="222"/>
        <v>0</v>
      </c>
      <c r="AL235" s="410">
        <f t="shared" si="223"/>
        <v>0</v>
      </c>
      <c r="AM235" s="410">
        <f t="shared" si="224"/>
        <v>0</v>
      </c>
      <c r="AN235" s="411">
        <f t="shared" si="225"/>
        <v>0</v>
      </c>
      <c r="AO235" s="412">
        <f t="shared" si="226"/>
        <v>0</v>
      </c>
      <c r="AP235" s="337"/>
      <c r="AQ235" s="410">
        <f t="shared" si="227"/>
        <v>0</v>
      </c>
      <c r="AR235" s="411">
        <f t="shared" si="228"/>
        <v>0</v>
      </c>
      <c r="AS235" s="413">
        <f t="shared" si="229"/>
        <v>0</v>
      </c>
      <c r="AT235" s="337"/>
      <c r="AU235" s="410">
        <f t="shared" si="230"/>
        <v>0</v>
      </c>
      <c r="AV235" s="411">
        <f t="shared" si="231"/>
        <v>0</v>
      </c>
      <c r="AW235" s="410">
        <f t="shared" si="232"/>
        <v>0</v>
      </c>
      <c r="AX235" s="411">
        <f t="shared" si="233"/>
        <v>0</v>
      </c>
      <c r="AY235" s="412">
        <f t="shared" si="234"/>
        <v>0</v>
      </c>
      <c r="AZ235" s="988"/>
      <c r="BA235" s="989"/>
      <c r="BB235" s="989"/>
      <c r="BC235" s="989"/>
      <c r="BD235" s="989"/>
      <c r="BE235" s="990"/>
      <c r="BF235" s="991"/>
      <c r="BG235" s="992"/>
      <c r="BH235" s="337"/>
      <c r="BI235" s="338"/>
      <c r="BJ235" s="839"/>
      <c r="BK235" s="318"/>
      <c r="BL235" s="318"/>
      <c r="BM235" s="318"/>
      <c r="BN235" s="318"/>
      <c r="BO235" s="318"/>
      <c r="BP235" s="318"/>
      <c r="BQ235" s="318"/>
      <c r="BR235" s="318"/>
      <c r="BS235" s="318"/>
      <c r="BT235" s="839"/>
      <c r="BU235" s="318"/>
      <c r="BV235" s="318"/>
      <c r="BW235" s="318"/>
      <c r="BX235" s="318"/>
      <c r="BY235" s="318"/>
      <c r="BZ235" s="318"/>
      <c r="CA235" s="318"/>
      <c r="CB235" s="318"/>
      <c r="CC235" s="318"/>
      <c r="CD235" s="839"/>
      <c r="CE235" s="318"/>
      <c r="CF235" s="318"/>
      <c r="CG235" s="318"/>
      <c r="CH235" s="318"/>
      <c r="CI235" s="318"/>
      <c r="CJ235" s="318"/>
      <c r="CK235" s="318"/>
      <c r="CL235" s="318"/>
      <c r="CM235" s="318"/>
      <c r="CN235" s="318"/>
      <c r="CO235" s="318"/>
      <c r="CP235" s="318"/>
      <c r="CQ235" s="318"/>
      <c r="CR235" s="318"/>
      <c r="CS235" s="839"/>
      <c r="CT235" s="318"/>
      <c r="CU235" s="318"/>
      <c r="CV235" s="318"/>
      <c r="CW235" s="318"/>
      <c r="CX235" s="318"/>
      <c r="CY235" s="318"/>
      <c r="CZ235" s="318"/>
      <c r="DA235" s="318"/>
      <c r="DB235" s="318"/>
      <c r="DC235" s="318"/>
      <c r="DD235" s="318"/>
      <c r="DE235" s="318"/>
      <c r="DF235" s="318"/>
      <c r="DG235" s="318"/>
      <c r="DH235" s="839"/>
      <c r="DI235" s="318"/>
      <c r="DJ235" s="318"/>
      <c r="DK235" s="318"/>
      <c r="DL235" s="318"/>
      <c r="DM235" s="318"/>
      <c r="DN235" s="318"/>
      <c r="DO235" s="318"/>
      <c r="DP235" s="318"/>
      <c r="DQ235" s="318"/>
      <c r="DR235" s="318"/>
      <c r="DS235" s="318"/>
      <c r="DT235" s="318"/>
      <c r="DU235" s="318"/>
      <c r="DV235" s="318"/>
      <c r="DW235" s="839"/>
      <c r="DX235" s="318"/>
      <c r="DY235" s="318"/>
      <c r="DZ235" s="318"/>
      <c r="EA235" s="318"/>
      <c r="EB235" s="318"/>
      <c r="EC235" s="318"/>
      <c r="ED235" s="318"/>
      <c r="EE235" s="318"/>
      <c r="EF235" s="318"/>
      <c r="EG235" s="318"/>
      <c r="EH235" s="318"/>
      <c r="EI235" s="318"/>
      <c r="EJ235" s="318"/>
      <c r="EK235" s="318"/>
      <c r="EL235" s="318"/>
      <c r="EM235" s="318">
        <f ca="1">'DARF e Declaração de IR'!$AJ$19</f>
        <v>0</v>
      </c>
      <c r="EN235" s="318"/>
      <c r="EO235" s="318"/>
      <c r="EP235" s="318"/>
      <c r="EQ235" s="318"/>
      <c r="ER235" s="318"/>
      <c r="ES235" s="318"/>
      <c r="ET235" s="318"/>
      <c r="EU235" s="318"/>
      <c r="EV235" s="318"/>
      <c r="EW235" s="318"/>
      <c r="EX235" s="318"/>
      <c r="EY235" s="318"/>
      <c r="EZ235" s="318"/>
    </row>
    <row r="236" spans="2:156" ht="10.5" customHeight="1" x14ac:dyDescent="0.2">
      <c r="B236" s="393"/>
      <c r="C236" s="1051"/>
      <c r="D236" s="1052"/>
      <c r="E236" s="414"/>
      <c r="F236" s="876" t="s">
        <v>209</v>
      </c>
      <c r="G236" s="876"/>
      <c r="H236" s="876"/>
      <c r="I236" s="877"/>
      <c r="J236" s="874" t="s">
        <v>22</v>
      </c>
      <c r="K236" s="874"/>
      <c r="L236" s="874" t="s">
        <v>23</v>
      </c>
      <c r="M236" s="874"/>
      <c r="N236" s="456"/>
      <c r="O236" s="455">
        <v>44401</v>
      </c>
      <c r="P236" s="332"/>
      <c r="Q236" s="333"/>
      <c r="R236" s="334"/>
      <c r="S236" s="335"/>
      <c r="T236" s="408">
        <f t="shared" si="211"/>
        <v>0</v>
      </c>
      <c r="U236" s="409" t="str">
        <f t="shared" si="212"/>
        <v/>
      </c>
      <c r="V236" s="335"/>
      <c r="W236" s="410">
        <f t="shared" si="213"/>
        <v>0</v>
      </c>
      <c r="X236" s="410">
        <f t="shared" si="214"/>
        <v>0</v>
      </c>
      <c r="Y236" s="410">
        <f t="shared" si="215"/>
        <v>0</v>
      </c>
      <c r="Z236" s="410">
        <f t="shared" si="216"/>
        <v>0</v>
      </c>
      <c r="AA236" s="411">
        <f t="shared" si="217"/>
        <v>0</v>
      </c>
      <c r="AB236" s="412">
        <f t="shared" si="218"/>
        <v>0</v>
      </c>
      <c r="AC236" s="336"/>
      <c r="AD236" s="333"/>
      <c r="AE236" s="334"/>
      <c r="AF236" s="335"/>
      <c r="AG236" s="408">
        <f t="shared" si="219"/>
        <v>0</v>
      </c>
      <c r="AH236" s="409" t="str">
        <f t="shared" si="235"/>
        <v/>
      </c>
      <c r="AI236" s="335"/>
      <c r="AJ236" s="410">
        <f t="shared" si="221"/>
        <v>0</v>
      </c>
      <c r="AK236" s="410">
        <f t="shared" si="222"/>
        <v>0</v>
      </c>
      <c r="AL236" s="410">
        <f t="shared" si="223"/>
        <v>0</v>
      </c>
      <c r="AM236" s="410">
        <f t="shared" si="224"/>
        <v>0</v>
      </c>
      <c r="AN236" s="411">
        <f t="shared" si="225"/>
        <v>0</v>
      </c>
      <c r="AO236" s="412">
        <f t="shared" si="226"/>
        <v>0</v>
      </c>
      <c r="AP236" s="337"/>
      <c r="AQ236" s="410">
        <f t="shared" si="227"/>
        <v>0</v>
      </c>
      <c r="AR236" s="411">
        <f t="shared" si="228"/>
        <v>0</v>
      </c>
      <c r="AS236" s="413">
        <f t="shared" si="229"/>
        <v>0</v>
      </c>
      <c r="AT236" s="337"/>
      <c r="AU236" s="410">
        <f t="shared" si="230"/>
        <v>0</v>
      </c>
      <c r="AV236" s="411">
        <f t="shared" si="231"/>
        <v>0</v>
      </c>
      <c r="AW236" s="410">
        <f t="shared" si="232"/>
        <v>0</v>
      </c>
      <c r="AX236" s="411">
        <f t="shared" si="233"/>
        <v>0</v>
      </c>
      <c r="AY236" s="412">
        <f t="shared" si="234"/>
        <v>0</v>
      </c>
      <c r="AZ236" s="988"/>
      <c r="BA236" s="989"/>
      <c r="BB236" s="989"/>
      <c r="BC236" s="989"/>
      <c r="BD236" s="989"/>
      <c r="BE236" s="990"/>
      <c r="BF236" s="991"/>
      <c r="BG236" s="992"/>
      <c r="BH236" s="337"/>
      <c r="BI236" s="338"/>
      <c r="BJ236" s="839"/>
      <c r="BK236" s="318"/>
      <c r="BL236" s="318"/>
      <c r="BM236" s="318"/>
      <c r="BN236" s="318"/>
      <c r="BO236" s="318"/>
      <c r="BP236" s="318"/>
      <c r="BQ236" s="318"/>
      <c r="BR236" s="318"/>
      <c r="BS236" s="318"/>
      <c r="BT236" s="839"/>
      <c r="BU236" s="318"/>
      <c r="BV236" s="318"/>
      <c r="BW236" s="318"/>
      <c r="BX236" s="318"/>
      <c r="BY236" s="318"/>
      <c r="BZ236" s="318"/>
      <c r="CA236" s="318"/>
      <c r="CB236" s="318"/>
      <c r="CC236" s="318"/>
      <c r="CD236" s="839"/>
      <c r="CE236" s="318"/>
      <c r="CF236" s="318"/>
      <c r="CG236" s="318"/>
      <c r="CH236" s="318"/>
      <c r="CI236" s="318"/>
      <c r="CJ236" s="318"/>
      <c r="CK236" s="318"/>
      <c r="CL236" s="318"/>
      <c r="CM236" s="318"/>
      <c r="CN236" s="318"/>
      <c r="CO236" s="318"/>
      <c r="CP236" s="318"/>
      <c r="CQ236" s="318"/>
      <c r="CR236" s="318"/>
      <c r="CS236" s="839"/>
      <c r="CT236" s="318"/>
      <c r="CU236" s="318"/>
      <c r="CV236" s="318"/>
      <c r="CW236" s="318"/>
      <c r="CX236" s="318"/>
      <c r="CY236" s="318"/>
      <c r="CZ236" s="318"/>
      <c r="DA236" s="318"/>
      <c r="DB236" s="318"/>
      <c r="DC236" s="318"/>
      <c r="DD236" s="318"/>
      <c r="DE236" s="318"/>
      <c r="DF236" s="318"/>
      <c r="DG236" s="318"/>
      <c r="DH236" s="839"/>
      <c r="DI236" s="318"/>
      <c r="DJ236" s="318"/>
      <c r="DK236" s="318"/>
      <c r="DL236" s="318"/>
      <c r="DM236" s="318"/>
      <c r="DN236" s="318"/>
      <c r="DO236" s="318"/>
      <c r="DP236" s="318"/>
      <c r="DQ236" s="318"/>
      <c r="DR236" s="318"/>
      <c r="DS236" s="318"/>
      <c r="DT236" s="318"/>
      <c r="DU236" s="318"/>
      <c r="DV236" s="318"/>
      <c r="DW236" s="839"/>
      <c r="DX236" s="318"/>
      <c r="DY236" s="318"/>
      <c r="DZ236" s="318"/>
      <c r="EA236" s="318"/>
      <c r="EB236" s="318"/>
      <c r="EC236" s="318"/>
      <c r="ED236" s="318"/>
      <c r="EE236" s="318"/>
      <c r="EF236" s="318"/>
      <c r="EG236" s="318"/>
      <c r="EH236" s="318"/>
      <c r="EI236" s="318"/>
      <c r="EJ236" s="318"/>
      <c r="EK236" s="318"/>
      <c r="EL236" s="318"/>
      <c r="EM236" s="318">
        <f ca="1">'DARF e Declaração de IR'!$AJ$19</f>
        <v>0</v>
      </c>
      <c r="EN236" s="318"/>
      <c r="EO236" s="318"/>
      <c r="EP236" s="318"/>
      <c r="EQ236" s="318"/>
      <c r="ER236" s="318"/>
      <c r="ES236" s="318"/>
      <c r="ET236" s="318"/>
      <c r="EU236" s="318"/>
      <c r="EV236" s="318"/>
      <c r="EW236" s="318"/>
      <c r="EX236" s="318"/>
      <c r="EY236" s="318"/>
      <c r="EZ236" s="318"/>
    </row>
    <row r="237" spans="2:156" ht="10.5" customHeight="1" x14ac:dyDescent="0.2">
      <c r="B237" s="393"/>
      <c r="C237" s="1051"/>
      <c r="D237" s="1052"/>
      <c r="E237" s="414"/>
      <c r="F237" s="855" t="s">
        <v>119</v>
      </c>
      <c r="G237" s="855"/>
      <c r="H237" s="855"/>
      <c r="I237" s="856"/>
      <c r="J237" s="882">
        <f>T244</f>
        <v>0</v>
      </c>
      <c r="K237" s="882"/>
      <c r="L237" s="882">
        <f>AG244</f>
        <v>0</v>
      </c>
      <c r="M237" s="882"/>
      <c r="N237" s="456"/>
      <c r="O237" s="455">
        <v>44402</v>
      </c>
      <c r="P237" s="332"/>
      <c r="Q237" s="333"/>
      <c r="R237" s="334"/>
      <c r="S237" s="335"/>
      <c r="T237" s="408">
        <f t="shared" si="211"/>
        <v>0</v>
      </c>
      <c r="U237" s="409" t="str">
        <f t="shared" si="212"/>
        <v/>
      </c>
      <c r="V237" s="335"/>
      <c r="W237" s="410">
        <f t="shared" si="213"/>
        <v>0</v>
      </c>
      <c r="X237" s="410">
        <f t="shared" si="214"/>
        <v>0</v>
      </c>
      <c r="Y237" s="410">
        <f t="shared" si="215"/>
        <v>0</v>
      </c>
      <c r="Z237" s="410">
        <f t="shared" si="216"/>
        <v>0</v>
      </c>
      <c r="AA237" s="411">
        <f t="shared" si="217"/>
        <v>0</v>
      </c>
      <c r="AB237" s="412">
        <f t="shared" si="218"/>
        <v>0</v>
      </c>
      <c r="AC237" s="336"/>
      <c r="AD237" s="333"/>
      <c r="AE237" s="334"/>
      <c r="AF237" s="335"/>
      <c r="AG237" s="408">
        <f t="shared" si="219"/>
        <v>0</v>
      </c>
      <c r="AH237" s="409" t="str">
        <f t="shared" si="235"/>
        <v/>
      </c>
      <c r="AI237" s="335"/>
      <c r="AJ237" s="410">
        <f t="shared" si="221"/>
        <v>0</v>
      </c>
      <c r="AK237" s="410">
        <f t="shared" si="222"/>
        <v>0</v>
      </c>
      <c r="AL237" s="410">
        <f t="shared" si="223"/>
        <v>0</v>
      </c>
      <c r="AM237" s="410">
        <f t="shared" si="224"/>
        <v>0</v>
      </c>
      <c r="AN237" s="411">
        <f t="shared" si="225"/>
        <v>0</v>
      </c>
      <c r="AO237" s="412">
        <f t="shared" si="226"/>
        <v>0</v>
      </c>
      <c r="AP237" s="337"/>
      <c r="AQ237" s="410">
        <f t="shared" si="227"/>
        <v>0</v>
      </c>
      <c r="AR237" s="411">
        <f t="shared" si="228"/>
        <v>0</v>
      </c>
      <c r="AS237" s="413">
        <f t="shared" si="229"/>
        <v>0</v>
      </c>
      <c r="AT237" s="337"/>
      <c r="AU237" s="410">
        <f t="shared" si="230"/>
        <v>0</v>
      </c>
      <c r="AV237" s="411">
        <f t="shared" si="231"/>
        <v>0</v>
      </c>
      <c r="AW237" s="410">
        <f t="shared" si="232"/>
        <v>0</v>
      </c>
      <c r="AX237" s="411">
        <f t="shared" si="233"/>
        <v>0</v>
      </c>
      <c r="AY237" s="412">
        <f t="shared" si="234"/>
        <v>0</v>
      </c>
      <c r="AZ237" s="988"/>
      <c r="BA237" s="989"/>
      <c r="BB237" s="989"/>
      <c r="BC237" s="989"/>
      <c r="BD237" s="989"/>
      <c r="BE237" s="990"/>
      <c r="BF237" s="991"/>
      <c r="BG237" s="992"/>
      <c r="BH237" s="337"/>
      <c r="BI237" s="338"/>
      <c r="BJ237" s="839"/>
      <c r="BK237" s="318"/>
      <c r="BL237" s="318"/>
      <c r="BM237" s="318"/>
      <c r="BN237" s="318"/>
      <c r="BO237" s="318"/>
      <c r="BP237" s="318"/>
      <c r="BQ237" s="318"/>
      <c r="BR237" s="318"/>
      <c r="BS237" s="318"/>
      <c r="BT237" s="839"/>
      <c r="BU237" s="318"/>
      <c r="BV237" s="318"/>
      <c r="BW237" s="318"/>
      <c r="BX237" s="318"/>
      <c r="BY237" s="318"/>
      <c r="BZ237" s="318"/>
      <c r="CA237" s="318"/>
      <c r="CB237" s="318"/>
      <c r="CC237" s="318"/>
      <c r="CD237" s="839"/>
      <c r="CE237" s="318"/>
      <c r="CF237" s="318"/>
      <c r="CG237" s="318"/>
      <c r="CH237" s="318"/>
      <c r="CI237" s="318"/>
      <c r="CJ237" s="318"/>
      <c r="CK237" s="318"/>
      <c r="CL237" s="318"/>
      <c r="CM237" s="318"/>
      <c r="CN237" s="318"/>
      <c r="CO237" s="318"/>
      <c r="CP237" s="318"/>
      <c r="CQ237" s="318"/>
      <c r="CR237" s="318"/>
      <c r="CS237" s="839"/>
      <c r="CT237" s="318"/>
      <c r="CU237" s="318"/>
      <c r="CV237" s="318"/>
      <c r="CW237" s="318"/>
      <c r="CX237" s="318"/>
      <c r="CY237" s="318"/>
      <c r="CZ237" s="318"/>
      <c r="DA237" s="318"/>
      <c r="DB237" s="318"/>
      <c r="DC237" s="318"/>
      <c r="DD237" s="318"/>
      <c r="DE237" s="318"/>
      <c r="DF237" s="318"/>
      <c r="DG237" s="318"/>
      <c r="DH237" s="839"/>
      <c r="DI237" s="318"/>
      <c r="DJ237" s="318"/>
      <c r="DK237" s="318"/>
      <c r="DL237" s="318"/>
      <c r="DM237" s="318"/>
      <c r="DN237" s="318"/>
      <c r="DO237" s="318"/>
      <c r="DP237" s="318"/>
      <c r="DQ237" s="318"/>
      <c r="DR237" s="318"/>
      <c r="DS237" s="318"/>
      <c r="DT237" s="318"/>
      <c r="DU237" s="318"/>
      <c r="DV237" s="318"/>
      <c r="DW237" s="839"/>
      <c r="DX237" s="318"/>
      <c r="DY237" s="318"/>
      <c r="DZ237" s="318"/>
      <c r="EA237" s="318"/>
      <c r="EB237" s="318"/>
      <c r="EC237" s="318"/>
      <c r="ED237" s="318"/>
      <c r="EE237" s="318"/>
      <c r="EF237" s="318"/>
      <c r="EG237" s="318"/>
      <c r="EH237" s="318"/>
      <c r="EI237" s="318"/>
      <c r="EJ237" s="318"/>
      <c r="EK237" s="318"/>
      <c r="EL237" s="318"/>
      <c r="EM237" s="318">
        <f ca="1">'DARF e Declaração de IR'!$AJ$19</f>
        <v>0</v>
      </c>
      <c r="EN237" s="318"/>
      <c r="EO237" s="318"/>
      <c r="EP237" s="318"/>
      <c r="EQ237" s="318"/>
      <c r="ER237" s="318"/>
      <c r="ES237" s="318"/>
      <c r="ET237" s="318"/>
      <c r="EU237" s="318"/>
      <c r="EV237" s="318"/>
      <c r="EW237" s="318"/>
      <c r="EX237" s="318"/>
      <c r="EY237" s="318"/>
      <c r="EZ237" s="318"/>
    </row>
    <row r="238" spans="2:156" ht="10.5" customHeight="1" x14ac:dyDescent="0.2">
      <c r="B238" s="393"/>
      <c r="C238" s="1051"/>
      <c r="D238" s="1052"/>
      <c r="E238" s="414"/>
      <c r="F238" s="878" t="s">
        <v>203</v>
      </c>
      <c r="G238" s="878"/>
      <c r="H238" s="878"/>
      <c r="I238" s="879"/>
      <c r="J238" s="883">
        <f>Q244</f>
        <v>0</v>
      </c>
      <c r="K238" s="883"/>
      <c r="L238" s="883">
        <f>AD244</f>
        <v>0</v>
      </c>
      <c r="M238" s="883"/>
      <c r="N238" s="456"/>
      <c r="O238" s="455">
        <v>44403</v>
      </c>
      <c r="P238" s="332"/>
      <c r="Q238" s="333"/>
      <c r="R238" s="334"/>
      <c r="S238" s="335"/>
      <c r="T238" s="408">
        <f t="shared" si="211"/>
        <v>0</v>
      </c>
      <c r="U238" s="409" t="str">
        <f t="shared" si="212"/>
        <v/>
      </c>
      <c r="V238" s="335"/>
      <c r="W238" s="410">
        <f t="shared" si="213"/>
        <v>0</v>
      </c>
      <c r="X238" s="410">
        <f t="shared" si="214"/>
        <v>0</v>
      </c>
      <c r="Y238" s="410">
        <f t="shared" si="215"/>
        <v>0</v>
      </c>
      <c r="Z238" s="410">
        <f t="shared" si="216"/>
        <v>0</v>
      </c>
      <c r="AA238" s="411">
        <f t="shared" si="217"/>
        <v>0</v>
      </c>
      <c r="AB238" s="412">
        <f t="shared" si="218"/>
        <v>0</v>
      </c>
      <c r="AC238" s="336"/>
      <c r="AD238" s="333"/>
      <c r="AE238" s="334"/>
      <c r="AF238" s="335"/>
      <c r="AG238" s="408">
        <f t="shared" si="219"/>
        <v>0</v>
      </c>
      <c r="AH238" s="409" t="str">
        <f t="shared" si="235"/>
        <v/>
      </c>
      <c r="AI238" s="335"/>
      <c r="AJ238" s="410">
        <f t="shared" si="221"/>
        <v>0</v>
      </c>
      <c r="AK238" s="410">
        <f t="shared" si="222"/>
        <v>0</v>
      </c>
      <c r="AL238" s="410">
        <f t="shared" si="223"/>
        <v>0</v>
      </c>
      <c r="AM238" s="410">
        <f t="shared" si="224"/>
        <v>0</v>
      </c>
      <c r="AN238" s="411">
        <f t="shared" si="225"/>
        <v>0</v>
      </c>
      <c r="AO238" s="412">
        <f t="shared" si="226"/>
        <v>0</v>
      </c>
      <c r="AP238" s="337"/>
      <c r="AQ238" s="410">
        <f t="shared" si="227"/>
        <v>0</v>
      </c>
      <c r="AR238" s="411">
        <f t="shared" si="228"/>
        <v>0</v>
      </c>
      <c r="AS238" s="413">
        <f t="shared" si="229"/>
        <v>0</v>
      </c>
      <c r="AT238" s="337"/>
      <c r="AU238" s="410">
        <f t="shared" si="230"/>
        <v>0</v>
      </c>
      <c r="AV238" s="411">
        <f t="shared" si="231"/>
        <v>0</v>
      </c>
      <c r="AW238" s="410">
        <f t="shared" si="232"/>
        <v>0</v>
      </c>
      <c r="AX238" s="411">
        <f t="shared" si="233"/>
        <v>0</v>
      </c>
      <c r="AY238" s="412">
        <f t="shared" si="234"/>
        <v>0</v>
      </c>
      <c r="AZ238" s="988"/>
      <c r="BA238" s="989"/>
      <c r="BB238" s="989"/>
      <c r="BC238" s="989"/>
      <c r="BD238" s="989"/>
      <c r="BE238" s="990"/>
      <c r="BF238" s="991"/>
      <c r="BG238" s="992"/>
      <c r="BH238" s="337"/>
      <c r="BI238" s="338"/>
      <c r="BJ238" s="839"/>
      <c r="BK238" s="318"/>
      <c r="BL238" s="318"/>
      <c r="BM238" s="318"/>
      <c r="BN238" s="318"/>
      <c r="BO238" s="318"/>
      <c r="BP238" s="318"/>
      <c r="BQ238" s="318"/>
      <c r="BR238" s="318"/>
      <c r="BS238" s="318"/>
      <c r="BT238" s="839"/>
      <c r="BU238" s="318"/>
      <c r="BV238" s="318"/>
      <c r="BW238" s="318"/>
      <c r="BX238" s="318"/>
      <c r="BY238" s="318"/>
      <c r="BZ238" s="318"/>
      <c r="CA238" s="318"/>
      <c r="CB238" s="318"/>
      <c r="CC238" s="318"/>
      <c r="CD238" s="839"/>
      <c r="CE238" s="318"/>
      <c r="CF238" s="318"/>
      <c r="CG238" s="318"/>
      <c r="CH238" s="318"/>
      <c r="CI238" s="318"/>
      <c r="CJ238" s="318"/>
      <c r="CK238" s="318"/>
      <c r="CL238" s="318"/>
      <c r="CM238" s="318"/>
      <c r="CN238" s="318"/>
      <c r="CO238" s="318"/>
      <c r="CP238" s="318"/>
      <c r="CQ238" s="318"/>
      <c r="CR238" s="318"/>
      <c r="CS238" s="839"/>
      <c r="CT238" s="318"/>
      <c r="CU238" s="318"/>
      <c r="CV238" s="318"/>
      <c r="CW238" s="318"/>
      <c r="CX238" s="318"/>
      <c r="CY238" s="318"/>
      <c r="CZ238" s="318"/>
      <c r="DA238" s="318"/>
      <c r="DB238" s="318"/>
      <c r="DC238" s="318"/>
      <c r="DD238" s="318"/>
      <c r="DE238" s="318"/>
      <c r="DF238" s="318"/>
      <c r="DG238" s="318"/>
      <c r="DH238" s="839"/>
      <c r="DI238" s="318"/>
      <c r="DJ238" s="318"/>
      <c r="DK238" s="318"/>
      <c r="DL238" s="318"/>
      <c r="DM238" s="318"/>
      <c r="DN238" s="318"/>
      <c r="DO238" s="318"/>
      <c r="DP238" s="318"/>
      <c r="DQ238" s="318"/>
      <c r="DR238" s="318"/>
      <c r="DS238" s="318"/>
      <c r="DT238" s="318"/>
      <c r="DU238" s="318"/>
      <c r="DV238" s="318"/>
      <c r="DW238" s="839"/>
      <c r="DX238" s="318"/>
      <c r="DY238" s="318"/>
      <c r="DZ238" s="318"/>
      <c r="EA238" s="318"/>
      <c r="EB238" s="318"/>
      <c r="EC238" s="318"/>
      <c r="ED238" s="318"/>
      <c r="EE238" s="318"/>
      <c r="EF238" s="318"/>
      <c r="EG238" s="318"/>
      <c r="EH238" s="318"/>
      <c r="EI238" s="318"/>
      <c r="EJ238" s="318"/>
      <c r="EK238" s="318"/>
      <c r="EL238" s="318"/>
      <c r="EM238" s="318">
        <f ca="1">'DARF e Declaração de IR'!$AJ$19</f>
        <v>0</v>
      </c>
      <c r="EN238" s="318"/>
      <c r="EO238" s="318"/>
      <c r="EP238" s="318"/>
      <c r="EQ238" s="318"/>
      <c r="ER238" s="318"/>
      <c r="ES238" s="318"/>
      <c r="ET238" s="318"/>
      <c r="EU238" s="318"/>
      <c r="EV238" s="318"/>
      <c r="EW238" s="318"/>
      <c r="EX238" s="318"/>
      <c r="EY238" s="318"/>
      <c r="EZ238" s="318"/>
    </row>
    <row r="239" spans="2:156" ht="10.5" customHeight="1" x14ac:dyDescent="0.2">
      <c r="B239" s="393"/>
      <c r="C239" s="1051"/>
      <c r="D239" s="1052"/>
      <c r="E239" s="414"/>
      <c r="F239" s="878" t="s">
        <v>204</v>
      </c>
      <c r="G239" s="878"/>
      <c r="H239" s="878"/>
      <c r="I239" s="879"/>
      <c r="J239" s="890">
        <f>R244</f>
        <v>0</v>
      </c>
      <c r="K239" s="890"/>
      <c r="L239" s="890">
        <f>AE244</f>
        <v>0</v>
      </c>
      <c r="M239" s="890"/>
      <c r="N239" s="456"/>
      <c r="O239" s="455">
        <v>44404</v>
      </c>
      <c r="P239" s="332"/>
      <c r="Q239" s="333"/>
      <c r="R239" s="334"/>
      <c r="S239" s="335"/>
      <c r="T239" s="408">
        <f t="shared" si="211"/>
        <v>0</v>
      </c>
      <c r="U239" s="409" t="str">
        <f t="shared" si="212"/>
        <v/>
      </c>
      <c r="V239" s="335"/>
      <c r="W239" s="410">
        <f t="shared" si="213"/>
        <v>0</v>
      </c>
      <c r="X239" s="410">
        <f t="shared" si="214"/>
        <v>0</v>
      </c>
      <c r="Y239" s="410">
        <f t="shared" si="215"/>
        <v>0</v>
      </c>
      <c r="Z239" s="410">
        <f t="shared" si="216"/>
        <v>0</v>
      </c>
      <c r="AA239" s="411">
        <f t="shared" si="217"/>
        <v>0</v>
      </c>
      <c r="AB239" s="412">
        <f t="shared" si="218"/>
        <v>0</v>
      </c>
      <c r="AC239" s="336"/>
      <c r="AD239" s="333"/>
      <c r="AE239" s="334"/>
      <c r="AF239" s="335"/>
      <c r="AG239" s="408">
        <f t="shared" si="219"/>
        <v>0</v>
      </c>
      <c r="AH239" s="409" t="str">
        <f t="shared" si="235"/>
        <v/>
      </c>
      <c r="AI239" s="335"/>
      <c r="AJ239" s="410">
        <f t="shared" si="221"/>
        <v>0</v>
      </c>
      <c r="AK239" s="410">
        <f t="shared" si="222"/>
        <v>0</v>
      </c>
      <c r="AL239" s="410">
        <f t="shared" si="223"/>
        <v>0</v>
      </c>
      <c r="AM239" s="410">
        <f t="shared" si="224"/>
        <v>0</v>
      </c>
      <c r="AN239" s="411">
        <f t="shared" si="225"/>
        <v>0</v>
      </c>
      <c r="AO239" s="412">
        <f t="shared" si="226"/>
        <v>0</v>
      </c>
      <c r="AP239" s="337"/>
      <c r="AQ239" s="410">
        <f t="shared" si="227"/>
        <v>0</v>
      </c>
      <c r="AR239" s="411">
        <f t="shared" si="228"/>
        <v>0</v>
      </c>
      <c r="AS239" s="413">
        <f t="shared" si="229"/>
        <v>0</v>
      </c>
      <c r="AT239" s="337"/>
      <c r="AU239" s="410">
        <f t="shared" si="230"/>
        <v>0</v>
      </c>
      <c r="AV239" s="411">
        <f t="shared" si="231"/>
        <v>0</v>
      </c>
      <c r="AW239" s="410">
        <f t="shared" si="232"/>
        <v>0</v>
      </c>
      <c r="AX239" s="411">
        <f t="shared" si="233"/>
        <v>0</v>
      </c>
      <c r="AY239" s="412">
        <f t="shared" si="234"/>
        <v>0</v>
      </c>
      <c r="AZ239" s="988"/>
      <c r="BA239" s="989"/>
      <c r="BB239" s="989"/>
      <c r="BC239" s="989"/>
      <c r="BD239" s="989"/>
      <c r="BE239" s="990"/>
      <c r="BF239" s="991"/>
      <c r="BG239" s="992"/>
      <c r="BH239" s="337"/>
      <c r="BI239" s="338"/>
      <c r="BJ239" s="839"/>
      <c r="BK239" s="318"/>
      <c r="BL239" s="318"/>
      <c r="BM239" s="318"/>
      <c r="BN239" s="318"/>
      <c r="BO239" s="318"/>
      <c r="BP239" s="318"/>
      <c r="BQ239" s="318"/>
      <c r="BR239" s="318"/>
      <c r="BS239" s="318"/>
      <c r="BT239" s="839"/>
      <c r="BU239" s="318"/>
      <c r="BV239" s="318"/>
      <c r="BW239" s="318"/>
      <c r="BX239" s="318"/>
      <c r="BY239" s="318"/>
      <c r="BZ239" s="318"/>
      <c r="CA239" s="318"/>
      <c r="CB239" s="318"/>
      <c r="CC239" s="318"/>
      <c r="CD239" s="839"/>
      <c r="CE239" s="318"/>
      <c r="CF239" s="318"/>
      <c r="CG239" s="318"/>
      <c r="CH239" s="318"/>
      <c r="CI239" s="318"/>
      <c r="CJ239" s="318"/>
      <c r="CK239" s="318"/>
      <c r="CL239" s="318"/>
      <c r="CM239" s="318"/>
      <c r="CN239" s="318"/>
      <c r="CO239" s="318"/>
      <c r="CP239" s="318"/>
      <c r="CQ239" s="318"/>
      <c r="CR239" s="318"/>
      <c r="CS239" s="839"/>
      <c r="CT239" s="318"/>
      <c r="CU239" s="318"/>
      <c r="CV239" s="318"/>
      <c r="CW239" s="318"/>
      <c r="CX239" s="318"/>
      <c r="CY239" s="318"/>
      <c r="CZ239" s="318"/>
      <c r="DA239" s="318"/>
      <c r="DB239" s="318"/>
      <c r="DC239" s="318"/>
      <c r="DD239" s="318"/>
      <c r="DE239" s="318"/>
      <c r="DF239" s="318"/>
      <c r="DG239" s="318"/>
      <c r="DH239" s="839"/>
      <c r="DI239" s="318"/>
      <c r="DJ239" s="318"/>
      <c r="DK239" s="318"/>
      <c r="DL239" s="318"/>
      <c r="DM239" s="318"/>
      <c r="DN239" s="318"/>
      <c r="DO239" s="318"/>
      <c r="DP239" s="318"/>
      <c r="DQ239" s="318"/>
      <c r="DR239" s="318"/>
      <c r="DS239" s="318"/>
      <c r="DT239" s="318"/>
      <c r="DU239" s="318"/>
      <c r="DV239" s="318"/>
      <c r="DW239" s="839"/>
      <c r="DX239" s="318"/>
      <c r="DY239" s="318"/>
      <c r="DZ239" s="318"/>
      <c r="EA239" s="318"/>
      <c r="EB239" s="318"/>
      <c r="EC239" s="318"/>
      <c r="ED239" s="318"/>
      <c r="EE239" s="318"/>
      <c r="EF239" s="318"/>
      <c r="EG239" s="318"/>
      <c r="EH239" s="318"/>
      <c r="EI239" s="318"/>
      <c r="EJ239" s="318"/>
      <c r="EK239" s="318"/>
      <c r="EL239" s="318"/>
      <c r="EM239" s="318">
        <f ca="1">'DARF e Declaração de IR'!$AJ$19</f>
        <v>0</v>
      </c>
      <c r="EN239" s="318"/>
      <c r="EO239" s="318"/>
      <c r="EP239" s="318"/>
      <c r="EQ239" s="318"/>
      <c r="ER239" s="318"/>
      <c r="ES239" s="318"/>
      <c r="ET239" s="318"/>
      <c r="EU239" s="318"/>
      <c r="EV239" s="318"/>
      <c r="EW239" s="318"/>
      <c r="EX239" s="318"/>
      <c r="EY239" s="318"/>
      <c r="EZ239" s="318"/>
    </row>
    <row r="240" spans="2:156" ht="10.5" customHeight="1" x14ac:dyDescent="0.2">
      <c r="B240" s="393"/>
      <c r="C240" s="1051"/>
      <c r="D240" s="1052"/>
      <c r="E240" s="414"/>
      <c r="F240" s="878" t="s">
        <v>120</v>
      </c>
      <c r="G240" s="878"/>
      <c r="H240" s="878"/>
      <c r="I240" s="879"/>
      <c r="J240" s="882">
        <f>S244</f>
        <v>0</v>
      </c>
      <c r="K240" s="882"/>
      <c r="L240" s="882">
        <f>AF244</f>
        <v>0</v>
      </c>
      <c r="M240" s="882"/>
      <c r="N240" s="456"/>
      <c r="O240" s="455">
        <v>44405</v>
      </c>
      <c r="P240" s="332"/>
      <c r="Q240" s="333"/>
      <c r="R240" s="334"/>
      <c r="S240" s="335"/>
      <c r="T240" s="408">
        <f t="shared" si="211"/>
        <v>0</v>
      </c>
      <c r="U240" s="409" t="str">
        <f t="shared" si="212"/>
        <v/>
      </c>
      <c r="V240" s="335"/>
      <c r="W240" s="410">
        <f t="shared" si="213"/>
        <v>0</v>
      </c>
      <c r="X240" s="410">
        <f t="shared" si="214"/>
        <v>0</v>
      </c>
      <c r="Y240" s="410">
        <f t="shared" si="215"/>
        <v>0</v>
      </c>
      <c r="Z240" s="410">
        <f t="shared" si="216"/>
        <v>0</v>
      </c>
      <c r="AA240" s="411">
        <f t="shared" si="217"/>
        <v>0</v>
      </c>
      <c r="AB240" s="412">
        <f t="shared" si="218"/>
        <v>0</v>
      </c>
      <c r="AC240" s="336"/>
      <c r="AD240" s="333"/>
      <c r="AE240" s="334"/>
      <c r="AF240" s="335"/>
      <c r="AG240" s="408">
        <f t="shared" si="219"/>
        <v>0</v>
      </c>
      <c r="AH240" s="409" t="str">
        <f t="shared" si="235"/>
        <v/>
      </c>
      <c r="AI240" s="335"/>
      <c r="AJ240" s="410">
        <f t="shared" si="221"/>
        <v>0</v>
      </c>
      <c r="AK240" s="410">
        <f t="shared" si="222"/>
        <v>0</v>
      </c>
      <c r="AL240" s="410">
        <f t="shared" si="223"/>
        <v>0</v>
      </c>
      <c r="AM240" s="410">
        <f t="shared" si="224"/>
        <v>0</v>
      </c>
      <c r="AN240" s="411">
        <f t="shared" si="225"/>
        <v>0</v>
      </c>
      <c r="AO240" s="412">
        <f t="shared" si="226"/>
        <v>0</v>
      </c>
      <c r="AP240" s="337"/>
      <c r="AQ240" s="410">
        <f t="shared" si="227"/>
        <v>0</v>
      </c>
      <c r="AR240" s="411">
        <f t="shared" si="228"/>
        <v>0</v>
      </c>
      <c r="AS240" s="413">
        <f t="shared" si="229"/>
        <v>0</v>
      </c>
      <c r="AT240" s="337"/>
      <c r="AU240" s="410">
        <f t="shared" si="230"/>
        <v>0</v>
      </c>
      <c r="AV240" s="411">
        <f t="shared" si="231"/>
        <v>0</v>
      </c>
      <c r="AW240" s="410">
        <f t="shared" si="232"/>
        <v>0</v>
      </c>
      <c r="AX240" s="411">
        <f t="shared" si="233"/>
        <v>0</v>
      </c>
      <c r="AY240" s="412">
        <f t="shared" si="234"/>
        <v>0</v>
      </c>
      <c r="AZ240" s="988"/>
      <c r="BA240" s="989"/>
      <c r="BB240" s="989"/>
      <c r="BC240" s="989"/>
      <c r="BD240" s="989"/>
      <c r="BE240" s="990"/>
      <c r="BF240" s="991"/>
      <c r="BG240" s="992"/>
      <c r="BH240" s="337"/>
      <c r="BI240" s="338"/>
      <c r="BJ240" s="839"/>
      <c r="BK240" s="318"/>
      <c r="BL240" s="318"/>
      <c r="BM240" s="318"/>
      <c r="BN240" s="318"/>
      <c r="BO240" s="318"/>
      <c r="BP240" s="318"/>
      <c r="BQ240" s="318"/>
      <c r="BR240" s="318"/>
      <c r="BS240" s="318"/>
      <c r="BT240" s="839"/>
      <c r="BU240" s="318"/>
      <c r="BV240" s="318"/>
      <c r="BW240" s="318"/>
      <c r="BX240" s="318"/>
      <c r="BY240" s="318"/>
      <c r="BZ240" s="318"/>
      <c r="CA240" s="318"/>
      <c r="CB240" s="318"/>
      <c r="CC240" s="318"/>
      <c r="CD240" s="839"/>
      <c r="CE240" s="318"/>
      <c r="CF240" s="318"/>
      <c r="CG240" s="318"/>
      <c r="CH240" s="318"/>
      <c r="CI240" s="318"/>
      <c r="CJ240" s="318"/>
      <c r="CK240" s="318"/>
      <c r="CL240" s="318"/>
      <c r="CM240" s="318"/>
      <c r="CN240" s="318"/>
      <c r="CO240" s="318"/>
      <c r="CP240" s="318"/>
      <c r="CQ240" s="318"/>
      <c r="CR240" s="318"/>
      <c r="CS240" s="839"/>
      <c r="CT240" s="318"/>
      <c r="CU240" s="318"/>
      <c r="CV240" s="318"/>
      <c r="CW240" s="318"/>
      <c r="CX240" s="318"/>
      <c r="CY240" s="318"/>
      <c r="CZ240" s="318"/>
      <c r="DA240" s="318"/>
      <c r="DB240" s="318"/>
      <c r="DC240" s="318"/>
      <c r="DD240" s="318"/>
      <c r="DE240" s="318"/>
      <c r="DF240" s="318"/>
      <c r="DG240" s="318"/>
      <c r="DH240" s="839"/>
      <c r="DI240" s="318"/>
      <c r="DJ240" s="318"/>
      <c r="DK240" s="318"/>
      <c r="DL240" s="318"/>
      <c r="DM240" s="318"/>
      <c r="DN240" s="318"/>
      <c r="DO240" s="318"/>
      <c r="DP240" s="318"/>
      <c r="DQ240" s="318"/>
      <c r="DR240" s="318"/>
      <c r="DS240" s="318"/>
      <c r="DT240" s="318"/>
      <c r="DU240" s="318"/>
      <c r="DV240" s="318"/>
      <c r="DW240" s="839"/>
      <c r="DX240" s="318"/>
      <c r="DY240" s="318"/>
      <c r="DZ240" s="318"/>
      <c r="EA240" s="318"/>
      <c r="EB240" s="318"/>
      <c r="EC240" s="318"/>
      <c r="ED240" s="318"/>
      <c r="EE240" s="318"/>
      <c r="EF240" s="318"/>
      <c r="EG240" s="318"/>
      <c r="EH240" s="318"/>
      <c r="EI240" s="318"/>
      <c r="EJ240" s="318"/>
      <c r="EK240" s="318"/>
      <c r="EL240" s="318"/>
      <c r="EM240" s="318">
        <f ca="1">'DARF e Declaração de IR'!$AJ$19</f>
        <v>0</v>
      </c>
      <c r="EN240" s="318"/>
      <c r="EO240" s="318"/>
      <c r="EP240" s="318"/>
      <c r="EQ240" s="318"/>
      <c r="ER240" s="318"/>
      <c r="ES240" s="318"/>
      <c r="ET240" s="318"/>
      <c r="EU240" s="318"/>
      <c r="EV240" s="318"/>
      <c r="EW240" s="318"/>
      <c r="EX240" s="318"/>
      <c r="EY240" s="318"/>
      <c r="EZ240" s="318"/>
    </row>
    <row r="241" spans="2:156" ht="10.5" customHeight="1" x14ac:dyDescent="0.2">
      <c r="B241" s="393"/>
      <c r="C241" s="1051"/>
      <c r="D241" s="1052"/>
      <c r="E241" s="414"/>
      <c r="F241" s="855" t="s">
        <v>121</v>
      </c>
      <c r="G241" s="855"/>
      <c r="H241" s="855"/>
      <c r="I241" s="856"/>
      <c r="J241" s="891">
        <f>U244</f>
        <v>0</v>
      </c>
      <c r="K241" s="891"/>
      <c r="L241" s="891">
        <f>AH244</f>
        <v>0</v>
      </c>
      <c r="M241" s="891"/>
      <c r="N241" s="456"/>
      <c r="O241" s="455">
        <v>44406</v>
      </c>
      <c r="P241" s="332"/>
      <c r="Q241" s="333"/>
      <c r="R241" s="334"/>
      <c r="S241" s="335"/>
      <c r="T241" s="408">
        <f t="shared" si="211"/>
        <v>0</v>
      </c>
      <c r="U241" s="409" t="str">
        <f t="shared" si="212"/>
        <v/>
      </c>
      <c r="V241" s="335"/>
      <c r="W241" s="410">
        <f t="shared" si="213"/>
        <v>0</v>
      </c>
      <c r="X241" s="410">
        <f t="shared" si="214"/>
        <v>0</v>
      </c>
      <c r="Y241" s="410">
        <f t="shared" si="215"/>
        <v>0</v>
      </c>
      <c r="Z241" s="410">
        <f t="shared" si="216"/>
        <v>0</v>
      </c>
      <c r="AA241" s="411">
        <f t="shared" si="217"/>
        <v>0</v>
      </c>
      <c r="AB241" s="412">
        <f t="shared" si="218"/>
        <v>0</v>
      </c>
      <c r="AC241" s="336"/>
      <c r="AD241" s="333"/>
      <c r="AE241" s="334"/>
      <c r="AF241" s="335"/>
      <c r="AG241" s="408">
        <f t="shared" si="219"/>
        <v>0</v>
      </c>
      <c r="AH241" s="409" t="str">
        <f t="shared" si="235"/>
        <v/>
      </c>
      <c r="AI241" s="335"/>
      <c r="AJ241" s="410">
        <f t="shared" si="221"/>
        <v>0</v>
      </c>
      <c r="AK241" s="410">
        <f t="shared" si="222"/>
        <v>0</v>
      </c>
      <c r="AL241" s="410">
        <f t="shared" si="223"/>
        <v>0</v>
      </c>
      <c r="AM241" s="410">
        <f t="shared" si="224"/>
        <v>0</v>
      </c>
      <c r="AN241" s="411">
        <f t="shared" si="225"/>
        <v>0</v>
      </c>
      <c r="AO241" s="412">
        <f t="shared" si="226"/>
        <v>0</v>
      </c>
      <c r="AP241" s="337"/>
      <c r="AQ241" s="410">
        <f t="shared" si="227"/>
        <v>0</v>
      </c>
      <c r="AR241" s="411">
        <f t="shared" si="228"/>
        <v>0</v>
      </c>
      <c r="AS241" s="413">
        <f t="shared" si="229"/>
        <v>0</v>
      </c>
      <c r="AT241" s="337"/>
      <c r="AU241" s="410">
        <f t="shared" si="230"/>
        <v>0</v>
      </c>
      <c r="AV241" s="411">
        <f t="shared" si="231"/>
        <v>0</v>
      </c>
      <c r="AW241" s="410">
        <f t="shared" si="232"/>
        <v>0</v>
      </c>
      <c r="AX241" s="411">
        <f t="shared" si="233"/>
        <v>0</v>
      </c>
      <c r="AY241" s="412">
        <f t="shared" si="234"/>
        <v>0</v>
      </c>
      <c r="AZ241" s="988"/>
      <c r="BA241" s="989"/>
      <c r="BB241" s="989"/>
      <c r="BC241" s="989"/>
      <c r="BD241" s="989"/>
      <c r="BE241" s="990"/>
      <c r="BF241" s="991"/>
      <c r="BG241" s="992"/>
      <c r="BH241" s="337"/>
      <c r="BI241" s="338"/>
      <c r="BJ241" s="839"/>
      <c r="BK241" s="318"/>
      <c r="BL241" s="318"/>
      <c r="BM241" s="318"/>
      <c r="BN241" s="318"/>
      <c r="BO241" s="318"/>
      <c r="BP241" s="318"/>
      <c r="BQ241" s="318"/>
      <c r="BR241" s="318"/>
      <c r="BS241" s="318"/>
      <c r="BT241" s="839"/>
      <c r="BU241" s="318"/>
      <c r="BV241" s="318"/>
      <c r="BW241" s="318"/>
      <c r="BX241" s="318"/>
      <c r="BY241" s="318"/>
      <c r="BZ241" s="318"/>
      <c r="CA241" s="318"/>
      <c r="CB241" s="318"/>
      <c r="CC241" s="318"/>
      <c r="CD241" s="839"/>
      <c r="CE241" s="318"/>
      <c r="CF241" s="318"/>
      <c r="CG241" s="318"/>
      <c r="CH241" s="318"/>
      <c r="CI241" s="318"/>
      <c r="CJ241" s="318"/>
      <c r="CK241" s="318"/>
      <c r="CL241" s="318"/>
      <c r="CM241" s="318"/>
      <c r="CN241" s="318"/>
      <c r="CO241" s="318"/>
      <c r="CP241" s="318"/>
      <c r="CQ241" s="318"/>
      <c r="CR241" s="318"/>
      <c r="CS241" s="839"/>
      <c r="CT241" s="318"/>
      <c r="CU241" s="318"/>
      <c r="CV241" s="318"/>
      <c r="CW241" s="318"/>
      <c r="CX241" s="318"/>
      <c r="CY241" s="318"/>
      <c r="CZ241" s="318"/>
      <c r="DA241" s="318"/>
      <c r="DB241" s="318"/>
      <c r="DC241" s="318"/>
      <c r="DD241" s="318"/>
      <c r="DE241" s="318"/>
      <c r="DF241" s="318"/>
      <c r="DG241" s="318"/>
      <c r="DH241" s="839"/>
      <c r="DI241" s="318"/>
      <c r="DJ241" s="318"/>
      <c r="DK241" s="318"/>
      <c r="DL241" s="318"/>
      <c r="DM241" s="318"/>
      <c r="DN241" s="318"/>
      <c r="DO241" s="318"/>
      <c r="DP241" s="318"/>
      <c r="DQ241" s="318"/>
      <c r="DR241" s="318"/>
      <c r="DS241" s="318"/>
      <c r="DT241" s="318"/>
      <c r="DU241" s="318"/>
      <c r="DV241" s="318"/>
      <c r="DW241" s="839"/>
      <c r="DX241" s="318"/>
      <c r="DY241" s="318"/>
      <c r="DZ241" s="318"/>
      <c r="EA241" s="318"/>
      <c r="EB241" s="318"/>
      <c r="EC241" s="318"/>
      <c r="ED241" s="318"/>
      <c r="EE241" s="318"/>
      <c r="EF241" s="318"/>
      <c r="EG241" s="318"/>
      <c r="EH241" s="318"/>
      <c r="EI241" s="318"/>
      <c r="EJ241" s="318"/>
      <c r="EK241" s="318"/>
      <c r="EL241" s="318"/>
      <c r="EM241" s="318">
        <f ca="1">'DARF e Declaração de IR'!$AJ$19</f>
        <v>0</v>
      </c>
      <c r="EN241" s="318"/>
      <c r="EO241" s="318"/>
      <c r="EP241" s="318"/>
      <c r="EQ241" s="318"/>
      <c r="ER241" s="318"/>
      <c r="ES241" s="318"/>
      <c r="ET241" s="318"/>
      <c r="EU241" s="318"/>
      <c r="EV241" s="318"/>
      <c r="EW241" s="318"/>
      <c r="EX241" s="318"/>
      <c r="EY241" s="318"/>
      <c r="EZ241" s="318"/>
    </row>
    <row r="242" spans="2:156" ht="10.5" customHeight="1" thickBot="1" x14ac:dyDescent="0.25">
      <c r="B242" s="393"/>
      <c r="C242" s="1051"/>
      <c r="D242" s="1052"/>
      <c r="E242" s="414"/>
      <c r="F242" s="895" t="s">
        <v>91</v>
      </c>
      <c r="G242" s="895"/>
      <c r="H242" s="895"/>
      <c r="I242" s="896"/>
      <c r="J242" s="892">
        <f>AA244</f>
        <v>0</v>
      </c>
      <c r="K242" s="892"/>
      <c r="L242" s="892">
        <f>AN244</f>
        <v>0</v>
      </c>
      <c r="M242" s="892"/>
      <c r="N242" s="456"/>
      <c r="O242" s="455">
        <v>44407</v>
      </c>
      <c r="P242" s="332"/>
      <c r="Q242" s="333"/>
      <c r="R242" s="334"/>
      <c r="S242" s="335"/>
      <c r="T242" s="408">
        <f t="shared" si="211"/>
        <v>0</v>
      </c>
      <c r="U242" s="409" t="str">
        <f t="shared" si="212"/>
        <v/>
      </c>
      <c r="V242" s="335"/>
      <c r="W242" s="410">
        <f t="shared" si="213"/>
        <v>0</v>
      </c>
      <c r="X242" s="410">
        <f t="shared" si="214"/>
        <v>0</v>
      </c>
      <c r="Y242" s="410">
        <f t="shared" si="215"/>
        <v>0</v>
      </c>
      <c r="Z242" s="410">
        <f t="shared" si="216"/>
        <v>0</v>
      </c>
      <c r="AA242" s="411">
        <f t="shared" si="217"/>
        <v>0</v>
      </c>
      <c r="AB242" s="412">
        <f t="shared" si="218"/>
        <v>0</v>
      </c>
      <c r="AC242" s="336"/>
      <c r="AD242" s="333"/>
      <c r="AE242" s="334"/>
      <c r="AF242" s="335"/>
      <c r="AG242" s="408">
        <f t="shared" si="219"/>
        <v>0</v>
      </c>
      <c r="AH242" s="409" t="str">
        <f t="shared" si="235"/>
        <v/>
      </c>
      <c r="AI242" s="335"/>
      <c r="AJ242" s="410">
        <f t="shared" si="221"/>
        <v>0</v>
      </c>
      <c r="AK242" s="410">
        <f t="shared" si="222"/>
        <v>0</v>
      </c>
      <c r="AL242" s="410">
        <f t="shared" si="223"/>
        <v>0</v>
      </c>
      <c r="AM242" s="410">
        <f t="shared" si="224"/>
        <v>0</v>
      </c>
      <c r="AN242" s="411">
        <f t="shared" si="225"/>
        <v>0</v>
      </c>
      <c r="AO242" s="412">
        <f t="shared" si="226"/>
        <v>0</v>
      </c>
      <c r="AP242" s="337"/>
      <c r="AQ242" s="410">
        <f t="shared" si="227"/>
        <v>0</v>
      </c>
      <c r="AR242" s="411">
        <f t="shared" si="228"/>
        <v>0</v>
      </c>
      <c r="AS242" s="413">
        <f t="shared" si="229"/>
        <v>0</v>
      </c>
      <c r="AT242" s="337"/>
      <c r="AU242" s="410">
        <f t="shared" si="230"/>
        <v>0</v>
      </c>
      <c r="AV242" s="411">
        <f t="shared" si="231"/>
        <v>0</v>
      </c>
      <c r="AW242" s="410">
        <f t="shared" si="232"/>
        <v>0</v>
      </c>
      <c r="AX242" s="411">
        <f t="shared" si="233"/>
        <v>0</v>
      </c>
      <c r="AY242" s="412">
        <f t="shared" si="234"/>
        <v>0</v>
      </c>
      <c r="AZ242" s="988"/>
      <c r="BA242" s="989"/>
      <c r="BB242" s="989"/>
      <c r="BC242" s="989"/>
      <c r="BD242" s="989"/>
      <c r="BE242" s="990"/>
      <c r="BF242" s="991"/>
      <c r="BG242" s="992"/>
      <c r="BH242" s="337"/>
      <c r="BI242" s="338"/>
      <c r="BJ242" s="839"/>
      <c r="BK242" s="318"/>
      <c r="BL242" s="318"/>
      <c r="BM242" s="318"/>
      <c r="BN242" s="318"/>
      <c r="BO242" s="318"/>
      <c r="BP242" s="318"/>
      <c r="BQ242" s="318"/>
      <c r="BR242" s="318"/>
      <c r="BS242" s="318"/>
      <c r="BT242" s="839"/>
      <c r="BU242" s="318"/>
      <c r="BV242" s="318"/>
      <c r="BW242" s="318"/>
      <c r="BX242" s="318"/>
      <c r="BY242" s="318"/>
      <c r="BZ242" s="318"/>
      <c r="CA242" s="318"/>
      <c r="CB242" s="318"/>
      <c r="CC242" s="318"/>
      <c r="CD242" s="839"/>
      <c r="CE242" s="318"/>
      <c r="CF242" s="318"/>
      <c r="CG242" s="318"/>
      <c r="CH242" s="318"/>
      <c r="CI242" s="318"/>
      <c r="CJ242" s="318"/>
      <c r="CK242" s="318"/>
      <c r="CL242" s="318"/>
      <c r="CM242" s="318"/>
      <c r="CN242" s="318"/>
      <c r="CO242" s="318"/>
      <c r="CP242" s="318"/>
      <c r="CQ242" s="318"/>
      <c r="CR242" s="318"/>
      <c r="CS242" s="839"/>
      <c r="CT242" s="318"/>
      <c r="CU242" s="318"/>
      <c r="CV242" s="318"/>
      <c r="CW242" s="318"/>
      <c r="CX242" s="318"/>
      <c r="CY242" s="318"/>
      <c r="CZ242" s="318"/>
      <c r="DA242" s="318"/>
      <c r="DB242" s="318"/>
      <c r="DC242" s="318"/>
      <c r="DD242" s="318"/>
      <c r="DE242" s="318"/>
      <c r="DF242" s="318"/>
      <c r="DG242" s="318"/>
      <c r="DH242" s="839"/>
      <c r="DI242" s="318"/>
      <c r="DJ242" s="318"/>
      <c r="DK242" s="318"/>
      <c r="DL242" s="318"/>
      <c r="DM242" s="318"/>
      <c r="DN242" s="318"/>
      <c r="DO242" s="318"/>
      <c r="DP242" s="318"/>
      <c r="DQ242" s="318"/>
      <c r="DR242" s="318"/>
      <c r="DS242" s="318"/>
      <c r="DT242" s="318"/>
      <c r="DU242" s="318"/>
      <c r="DV242" s="318"/>
      <c r="DW242" s="839"/>
      <c r="DX242" s="318"/>
      <c r="DY242" s="318"/>
      <c r="DZ242" s="318"/>
      <c r="EA242" s="318"/>
      <c r="EB242" s="318"/>
      <c r="EC242" s="318"/>
      <c r="ED242" s="318"/>
      <c r="EE242" s="318"/>
      <c r="EF242" s="318"/>
      <c r="EG242" s="318"/>
      <c r="EH242" s="318"/>
      <c r="EI242" s="318"/>
      <c r="EJ242" s="318"/>
      <c r="EK242" s="318"/>
      <c r="EL242" s="318"/>
      <c r="EM242" s="318">
        <f ca="1">'DARF e Declaração de IR'!$AJ$19</f>
        <v>0</v>
      </c>
      <c r="EN242" s="318"/>
      <c r="EO242" s="318"/>
      <c r="EP242" s="318"/>
      <c r="EQ242" s="318"/>
      <c r="ER242" s="318"/>
      <c r="ES242" s="318"/>
      <c r="ET242" s="318"/>
      <c r="EU242" s="318"/>
      <c r="EV242" s="318"/>
      <c r="EW242" s="318"/>
      <c r="EX242" s="318"/>
      <c r="EY242" s="318"/>
      <c r="EZ242" s="318"/>
    </row>
    <row r="243" spans="2:156" ht="10.5" customHeight="1" x14ac:dyDescent="0.25">
      <c r="B243" s="393"/>
      <c r="C243" s="1051"/>
      <c r="D243" s="1052"/>
      <c r="E243" s="437"/>
      <c r="F243" s="500"/>
      <c r="G243" s="501"/>
      <c r="H243" s="501"/>
      <c r="I243" s="502"/>
      <c r="J243" s="893"/>
      <c r="K243" s="893"/>
      <c r="L243" s="932"/>
      <c r="M243" s="932"/>
      <c r="N243" s="456"/>
      <c r="O243" s="455">
        <v>44408</v>
      </c>
      <c r="P243" s="332"/>
      <c r="Q243" s="333"/>
      <c r="R243" s="334"/>
      <c r="S243" s="335"/>
      <c r="T243" s="408">
        <f t="shared" si="211"/>
        <v>0</v>
      </c>
      <c r="U243" s="409" t="str">
        <f t="shared" si="212"/>
        <v/>
      </c>
      <c r="V243" s="335"/>
      <c r="W243" s="410">
        <f t="shared" si="213"/>
        <v>0</v>
      </c>
      <c r="X243" s="410">
        <f t="shared" si="214"/>
        <v>0</v>
      </c>
      <c r="Y243" s="410">
        <f t="shared" si="215"/>
        <v>0</v>
      </c>
      <c r="Z243" s="410">
        <f t="shared" si="216"/>
        <v>0</v>
      </c>
      <c r="AA243" s="411">
        <f t="shared" si="217"/>
        <v>0</v>
      </c>
      <c r="AB243" s="412">
        <f t="shared" si="218"/>
        <v>0</v>
      </c>
      <c r="AC243" s="336"/>
      <c r="AD243" s="333"/>
      <c r="AE243" s="334"/>
      <c r="AF243" s="335"/>
      <c r="AG243" s="408">
        <f t="shared" si="219"/>
        <v>0</v>
      </c>
      <c r="AH243" s="409" t="str">
        <f t="shared" si="235"/>
        <v/>
      </c>
      <c r="AI243" s="335"/>
      <c r="AJ243" s="410">
        <f t="shared" si="221"/>
        <v>0</v>
      </c>
      <c r="AK243" s="410">
        <f t="shared" si="222"/>
        <v>0</v>
      </c>
      <c r="AL243" s="410">
        <f t="shared" si="223"/>
        <v>0</v>
      </c>
      <c r="AM243" s="410">
        <f t="shared" si="224"/>
        <v>0</v>
      </c>
      <c r="AN243" s="411">
        <f t="shared" si="225"/>
        <v>0</v>
      </c>
      <c r="AO243" s="412">
        <f t="shared" si="226"/>
        <v>0</v>
      </c>
      <c r="AP243" s="337"/>
      <c r="AQ243" s="410">
        <f t="shared" si="227"/>
        <v>0</v>
      </c>
      <c r="AR243" s="411">
        <f t="shared" si="228"/>
        <v>0</v>
      </c>
      <c r="AS243" s="413">
        <f t="shared" si="229"/>
        <v>0</v>
      </c>
      <c r="AT243" s="337"/>
      <c r="AU243" s="410">
        <f t="shared" si="230"/>
        <v>0</v>
      </c>
      <c r="AV243" s="411">
        <f t="shared" si="231"/>
        <v>0</v>
      </c>
      <c r="AW243" s="410">
        <f t="shared" si="232"/>
        <v>0</v>
      </c>
      <c r="AX243" s="411">
        <f t="shared" si="233"/>
        <v>0</v>
      </c>
      <c r="AY243" s="412">
        <f t="shared" si="234"/>
        <v>0</v>
      </c>
      <c r="AZ243" s="988"/>
      <c r="BA243" s="989"/>
      <c r="BB243" s="989"/>
      <c r="BC243" s="989"/>
      <c r="BD243" s="989"/>
      <c r="BE243" s="990"/>
      <c r="BF243" s="991"/>
      <c r="BG243" s="992"/>
      <c r="BH243" s="337"/>
      <c r="BI243" s="338"/>
      <c r="BJ243" s="839"/>
      <c r="BK243" s="318"/>
      <c r="BL243" s="318"/>
      <c r="BM243" s="318"/>
      <c r="BN243" s="318"/>
      <c r="BO243" s="318"/>
      <c r="BP243" s="318"/>
      <c r="BQ243" s="318"/>
      <c r="BR243" s="318"/>
      <c r="BS243" s="318"/>
      <c r="BT243" s="839"/>
      <c r="BU243" s="318"/>
      <c r="BV243" s="318"/>
      <c r="BW243" s="318"/>
      <c r="BX243" s="318"/>
      <c r="BY243" s="318"/>
      <c r="BZ243" s="318"/>
      <c r="CA243" s="318"/>
      <c r="CB243" s="318"/>
      <c r="CC243" s="318"/>
      <c r="CD243" s="839"/>
      <c r="CE243" s="318"/>
      <c r="CF243" s="318"/>
      <c r="CG243" s="318"/>
      <c r="CH243" s="318"/>
      <c r="CI243" s="318"/>
      <c r="CJ243" s="318"/>
      <c r="CK243" s="318"/>
      <c r="CL243" s="318"/>
      <c r="CM243" s="318"/>
      <c r="CN243" s="318"/>
      <c r="CO243" s="318"/>
      <c r="CP243" s="318"/>
      <c r="CQ243" s="318"/>
      <c r="CR243" s="318"/>
      <c r="CS243" s="839"/>
      <c r="CT243" s="318"/>
      <c r="CU243" s="318"/>
      <c r="CV243" s="318"/>
      <c r="CW243" s="318"/>
      <c r="CX243" s="318"/>
      <c r="CY243" s="318"/>
      <c r="CZ243" s="318"/>
      <c r="DA243" s="318"/>
      <c r="DB243" s="318"/>
      <c r="DC243" s="318"/>
      <c r="DD243" s="318"/>
      <c r="DE243" s="318"/>
      <c r="DF243" s="318"/>
      <c r="DG243" s="318"/>
      <c r="DH243" s="839"/>
      <c r="DI243" s="318"/>
      <c r="DJ243" s="318"/>
      <c r="DK243" s="318"/>
      <c r="DL243" s="318"/>
      <c r="DM243" s="318"/>
      <c r="DN243" s="318"/>
      <c r="DO243" s="318"/>
      <c r="DP243" s="318"/>
      <c r="DQ243" s="318"/>
      <c r="DR243" s="318"/>
      <c r="DS243" s="318"/>
      <c r="DT243" s="318"/>
      <c r="DU243" s="318"/>
      <c r="DV243" s="318"/>
      <c r="DW243" s="839"/>
      <c r="DX243" s="318"/>
      <c r="DY243" s="318"/>
      <c r="DZ243" s="318"/>
      <c r="EA243" s="318"/>
      <c r="EB243" s="318"/>
      <c r="EC243" s="318"/>
      <c r="ED243" s="318"/>
      <c r="EE243" s="318"/>
      <c r="EF243" s="318"/>
      <c r="EG243" s="318"/>
      <c r="EH243" s="318"/>
      <c r="EI243" s="318"/>
      <c r="EJ243" s="318"/>
      <c r="EK243" s="318"/>
      <c r="EL243" s="318"/>
      <c r="EM243" s="318">
        <f ca="1">'DARF e Declaração de IR'!$AJ$19</f>
        <v>0</v>
      </c>
      <c r="EN243" s="318"/>
      <c r="EO243" s="318"/>
      <c r="EP243" s="318"/>
      <c r="EQ243" s="318"/>
      <c r="ER243" s="318"/>
      <c r="ES243" s="318"/>
      <c r="ET243" s="318"/>
      <c r="EU243" s="318"/>
      <c r="EV243" s="318"/>
      <c r="EW243" s="318"/>
      <c r="EX243" s="318"/>
      <c r="EY243" s="318"/>
      <c r="EZ243" s="318"/>
    </row>
    <row r="244" spans="2:156" ht="10.5" customHeight="1" x14ac:dyDescent="0.2">
      <c r="B244" s="393"/>
      <c r="C244" s="1051"/>
      <c r="D244" s="1052"/>
      <c r="E244" s="506"/>
      <c r="F244" s="503"/>
      <c r="G244" s="478"/>
      <c r="H244" s="478"/>
      <c r="J244" s="894"/>
      <c r="K244" s="894"/>
      <c r="L244" s="888"/>
      <c r="M244" s="888"/>
      <c r="N244" s="467"/>
      <c r="O244" s="424" t="s">
        <v>122</v>
      </c>
      <c r="P244" s="480">
        <f t="shared" ref="P244:T244" si="236">SUM(P213:P243)</f>
        <v>0</v>
      </c>
      <c r="Q244" s="481">
        <f t="shared" si="236"/>
        <v>0</v>
      </c>
      <c r="R244" s="482">
        <f t="shared" si="236"/>
        <v>0</v>
      </c>
      <c r="S244" s="483">
        <f t="shared" si="236"/>
        <v>0</v>
      </c>
      <c r="T244" s="483">
        <f t="shared" si="236"/>
        <v>0</v>
      </c>
      <c r="U244" s="484">
        <f>IFERROR(SUM(U213:U243)/COUNT(U213:U243),0)</f>
        <v>0</v>
      </c>
      <c r="V244" s="485">
        <f t="shared" ref="V244:AA244" si="237">SUM(V213:V243)</f>
        <v>0</v>
      </c>
      <c r="W244" s="486">
        <f t="shared" si="237"/>
        <v>0</v>
      </c>
      <c r="X244" s="486">
        <f t="shared" si="237"/>
        <v>0</v>
      </c>
      <c r="Y244" s="486">
        <f t="shared" si="237"/>
        <v>0</v>
      </c>
      <c r="Z244" s="486">
        <f t="shared" si="237"/>
        <v>0</v>
      </c>
      <c r="AA244" s="485">
        <f t="shared" si="237"/>
        <v>0</v>
      </c>
      <c r="AB244" s="487">
        <f t="shared" ref="AB244" si="238">SUM(AB213:AB243)</f>
        <v>0</v>
      </c>
      <c r="AC244" s="488">
        <f t="shared" ref="AC244:AF244" si="239">SUM(AC213:AC243)</f>
        <v>0</v>
      </c>
      <c r="AD244" s="481">
        <f t="shared" si="239"/>
        <v>0</v>
      </c>
      <c r="AE244" s="482">
        <f t="shared" si="239"/>
        <v>0</v>
      </c>
      <c r="AF244" s="483">
        <f t="shared" si="239"/>
        <v>0</v>
      </c>
      <c r="AG244" s="483">
        <f t="shared" ref="AG244" si="240">SUM(AG213:AG243)</f>
        <v>0</v>
      </c>
      <c r="AH244" s="484">
        <f>IFERROR(SUM(AH213:AH243)/COUNT(AH213:AH243),0)</f>
        <v>0</v>
      </c>
      <c r="AI244" s="485">
        <f t="shared" ref="AI244" si="241">SUM(AI213:AI243)</f>
        <v>0</v>
      </c>
      <c r="AJ244" s="486">
        <f t="shared" ref="AJ244:AN244" si="242">SUM(AJ213:AJ243)</f>
        <v>0</v>
      </c>
      <c r="AK244" s="486">
        <f t="shared" si="242"/>
        <v>0</v>
      </c>
      <c r="AL244" s="486">
        <f t="shared" si="242"/>
        <v>0</v>
      </c>
      <c r="AM244" s="486">
        <f t="shared" si="242"/>
        <v>0</v>
      </c>
      <c r="AN244" s="485">
        <f t="shared" si="242"/>
        <v>0</v>
      </c>
      <c r="AO244" s="487">
        <f t="shared" ref="AO244" si="243">SUM(AO213:AO243)</f>
        <v>0</v>
      </c>
      <c r="AP244" s="489">
        <f t="shared" ref="AP244:AW244" si="244">SUM(AP213:AP243)</f>
        <v>0</v>
      </c>
      <c r="AQ244" s="486">
        <f t="shared" si="244"/>
        <v>0</v>
      </c>
      <c r="AR244" s="485">
        <f t="shared" si="244"/>
        <v>0</v>
      </c>
      <c r="AS244" s="490">
        <f t="shared" si="244"/>
        <v>0</v>
      </c>
      <c r="AT244" s="489">
        <f t="shared" si="244"/>
        <v>0</v>
      </c>
      <c r="AU244" s="486">
        <f t="shared" si="244"/>
        <v>0</v>
      </c>
      <c r="AV244" s="485">
        <f t="shared" si="244"/>
        <v>0</v>
      </c>
      <c r="AW244" s="486">
        <f t="shared" si="244"/>
        <v>0</v>
      </c>
      <c r="AX244" s="485">
        <f>ROUNDUP(SUM(AX213:AX243),2)</f>
        <v>0</v>
      </c>
      <c r="AY244" s="487">
        <f>AY243</f>
        <v>0</v>
      </c>
      <c r="AZ244" s="996" t="s">
        <v>122</v>
      </c>
      <c r="BA244" s="997"/>
      <c r="BB244" s="997"/>
      <c r="BC244" s="997"/>
      <c r="BD244" s="997"/>
      <c r="BE244" s="993">
        <f>SUM(BE213:BE243)</f>
        <v>0</v>
      </c>
      <c r="BF244" s="994"/>
      <c r="BG244" s="995"/>
      <c r="BH244" s="489">
        <f t="shared" ref="BH244:BI244" si="245">SUM(BH213:BH243)</f>
        <v>0</v>
      </c>
      <c r="BI244" s="491">
        <f t="shared" si="245"/>
        <v>0</v>
      </c>
      <c r="BJ244" s="839"/>
      <c r="BK244" s="318"/>
      <c r="BL244" s="318"/>
      <c r="BM244" s="318"/>
      <c r="BN244" s="318"/>
      <c r="BO244" s="318"/>
      <c r="BP244" s="318"/>
      <c r="BQ244" s="318"/>
      <c r="BR244" s="318"/>
      <c r="BS244" s="318"/>
      <c r="BT244" s="839"/>
      <c r="BU244" s="318"/>
      <c r="BV244" s="318"/>
      <c r="BW244" s="318"/>
      <c r="BX244" s="318"/>
      <c r="BY244" s="318"/>
      <c r="BZ244" s="318"/>
      <c r="CA244" s="318"/>
      <c r="CB244" s="318"/>
      <c r="CC244" s="318"/>
      <c r="CD244" s="839"/>
      <c r="CE244" s="318"/>
      <c r="CF244" s="318"/>
      <c r="CG244" s="318"/>
      <c r="CH244" s="318"/>
      <c r="CI244" s="318"/>
      <c r="CJ244" s="318"/>
      <c r="CK244" s="318"/>
      <c r="CL244" s="318"/>
      <c r="CM244" s="318"/>
      <c r="CN244" s="318"/>
      <c r="CO244" s="318"/>
      <c r="CP244" s="318"/>
      <c r="CQ244" s="318"/>
      <c r="CR244" s="318"/>
      <c r="CS244" s="839"/>
      <c r="CT244" s="318"/>
      <c r="CU244" s="318"/>
      <c r="CV244" s="318"/>
      <c r="CW244" s="318"/>
      <c r="CX244" s="318"/>
      <c r="CY244" s="318"/>
      <c r="CZ244" s="318"/>
      <c r="DA244" s="318"/>
      <c r="DB244" s="318"/>
      <c r="DC244" s="318"/>
      <c r="DD244" s="318"/>
      <c r="DE244" s="318"/>
      <c r="DF244" s="318"/>
      <c r="DG244" s="318"/>
      <c r="DH244" s="839"/>
      <c r="DI244" s="318"/>
      <c r="DJ244" s="318"/>
      <c r="DK244" s="318"/>
      <c r="DL244" s="318"/>
      <c r="DM244" s="318"/>
      <c r="DN244" s="318"/>
      <c r="DO244" s="318"/>
      <c r="DP244" s="318"/>
      <c r="DQ244" s="318"/>
      <c r="DR244" s="318"/>
      <c r="DS244" s="318"/>
      <c r="DT244" s="318"/>
      <c r="DU244" s="318"/>
      <c r="DV244" s="318"/>
      <c r="DW244" s="839"/>
      <c r="DX244" s="318"/>
      <c r="DY244" s="318"/>
      <c r="DZ244" s="318"/>
      <c r="EA244" s="318"/>
      <c r="EB244" s="318"/>
      <c r="EC244" s="318"/>
      <c r="ED244" s="318"/>
      <c r="EE244" s="318"/>
      <c r="EF244" s="318"/>
      <c r="EG244" s="318"/>
      <c r="EH244" s="318"/>
      <c r="EI244" s="318"/>
      <c r="EJ244" s="318"/>
      <c r="EK244" s="318"/>
      <c r="EL244" s="318"/>
      <c r="EM244" s="318"/>
      <c r="EN244" s="318"/>
      <c r="EO244" s="318"/>
      <c r="EP244" s="318"/>
      <c r="EQ244" s="318"/>
      <c r="ER244" s="318"/>
      <c r="ES244" s="318"/>
      <c r="ET244" s="318"/>
      <c r="EU244" s="318"/>
      <c r="EV244" s="318"/>
      <c r="EW244" s="318"/>
      <c r="EX244" s="318"/>
      <c r="EY244" s="318"/>
      <c r="EZ244" s="318"/>
    </row>
    <row r="245" spans="2:156" ht="10.5" customHeight="1" x14ac:dyDescent="0.2">
      <c r="B245" s="437"/>
      <c r="C245" s="438"/>
      <c r="D245" s="438"/>
      <c r="E245" s="439"/>
      <c r="F245" s="439"/>
      <c r="G245" s="439"/>
      <c r="H245" s="439"/>
      <c r="I245" s="439"/>
      <c r="J245" s="439"/>
      <c r="K245" s="439"/>
      <c r="L245" s="439"/>
      <c r="M245" s="439"/>
      <c r="N245" s="439"/>
      <c r="O245" s="440"/>
      <c r="P245" s="440"/>
      <c r="Q245" s="441"/>
      <c r="R245" s="442"/>
      <c r="S245" s="440"/>
      <c r="T245" s="440"/>
      <c r="U245" s="443"/>
      <c r="V245" s="444"/>
      <c r="W245" s="445"/>
      <c r="X245" s="446"/>
      <c r="Y245" s="446"/>
      <c r="Z245" s="446"/>
      <c r="AA245" s="447"/>
      <c r="AB245" s="448"/>
      <c r="AC245" s="440"/>
      <c r="AD245" s="441"/>
      <c r="AE245" s="442"/>
      <c r="AF245" s="440"/>
      <c r="AG245" s="440"/>
      <c r="AH245" s="443"/>
      <c r="AI245" s="444"/>
      <c r="AJ245" s="445"/>
      <c r="AK245" s="446"/>
      <c r="AL245" s="446"/>
      <c r="AM245" s="446"/>
      <c r="AN245" s="447"/>
      <c r="AO245" s="448"/>
      <c r="AP245" s="446"/>
      <c r="AQ245" s="446"/>
      <c r="AR245" s="447"/>
      <c r="AS245" s="449"/>
      <c r="AT245" s="446"/>
      <c r="AU245" s="446"/>
      <c r="AV245" s="450"/>
      <c r="AW245" s="446"/>
      <c r="AX245" s="447"/>
      <c r="AY245" s="448"/>
      <c r="AZ245" s="451"/>
      <c r="BA245" s="451"/>
      <c r="BB245" s="451"/>
      <c r="BC245" s="451"/>
      <c r="BD245" s="451"/>
      <c r="BE245" s="451"/>
      <c r="BF245" s="451"/>
      <c r="BG245" s="452"/>
      <c r="BH245" s="453"/>
      <c r="BI245" s="454"/>
      <c r="BJ245" s="318"/>
      <c r="BK245" s="318"/>
      <c r="BL245" s="318"/>
      <c r="BM245" s="318"/>
      <c r="BN245" s="318"/>
      <c r="BO245" s="318"/>
      <c r="BP245" s="318"/>
      <c r="BQ245" s="318"/>
      <c r="BR245" s="318"/>
      <c r="BS245" s="318"/>
      <c r="BT245" s="318"/>
      <c r="BU245" s="318"/>
      <c r="BV245" s="318"/>
      <c r="BW245" s="318"/>
      <c r="BX245" s="318"/>
      <c r="BY245" s="318"/>
      <c r="BZ245" s="318"/>
      <c r="CA245" s="318"/>
      <c r="CB245" s="318"/>
      <c r="CC245" s="318"/>
      <c r="CD245" s="318"/>
      <c r="CE245" s="318"/>
      <c r="CF245" s="318"/>
      <c r="CG245" s="318"/>
      <c r="CH245" s="318"/>
      <c r="CI245" s="318"/>
      <c r="CJ245" s="318"/>
      <c r="CK245" s="318"/>
      <c r="CL245" s="318"/>
      <c r="CM245" s="318"/>
      <c r="CN245" s="318"/>
      <c r="CO245" s="318"/>
      <c r="CP245" s="318"/>
      <c r="CQ245" s="318"/>
      <c r="CR245" s="318"/>
      <c r="CS245" s="318"/>
      <c r="CT245" s="318"/>
      <c r="CU245" s="318"/>
      <c r="CV245" s="318"/>
      <c r="CW245" s="318"/>
      <c r="CX245" s="318"/>
      <c r="CY245" s="318"/>
      <c r="CZ245" s="318"/>
      <c r="DA245" s="318"/>
      <c r="DB245" s="318"/>
      <c r="DC245" s="318"/>
      <c r="DD245" s="318"/>
      <c r="DE245" s="318"/>
      <c r="DF245" s="318"/>
      <c r="DG245" s="318"/>
      <c r="DH245" s="318"/>
      <c r="DI245" s="318"/>
      <c r="DJ245" s="318"/>
      <c r="DK245" s="318"/>
      <c r="DL245" s="318"/>
      <c r="DM245" s="318"/>
      <c r="DN245" s="318"/>
      <c r="DO245" s="318"/>
      <c r="DP245" s="318"/>
      <c r="DQ245" s="318"/>
      <c r="DR245" s="318"/>
      <c r="DS245" s="318"/>
      <c r="DT245" s="318"/>
      <c r="DU245" s="318"/>
      <c r="DV245" s="318"/>
      <c r="DW245" s="318"/>
      <c r="DX245" s="318"/>
      <c r="DY245" s="318"/>
      <c r="DZ245" s="318"/>
      <c r="EA245" s="318"/>
      <c r="EB245" s="318"/>
      <c r="EC245" s="318"/>
      <c r="ED245" s="318"/>
      <c r="EE245" s="318"/>
      <c r="EF245" s="318"/>
      <c r="EG245" s="318"/>
      <c r="EH245" s="318"/>
      <c r="EI245" s="318"/>
      <c r="EJ245" s="318"/>
      <c r="EK245" s="318"/>
      <c r="EL245" s="318"/>
      <c r="EM245" s="318"/>
      <c r="EN245" s="318"/>
      <c r="EO245" s="318"/>
      <c r="EP245" s="318"/>
      <c r="EQ245" s="318"/>
      <c r="ER245" s="318"/>
      <c r="ES245" s="318"/>
      <c r="ET245" s="318"/>
      <c r="EU245" s="318"/>
      <c r="EV245" s="318"/>
      <c r="EW245" s="318"/>
      <c r="EX245" s="318"/>
      <c r="EY245" s="318"/>
      <c r="EZ245" s="318"/>
    </row>
    <row r="246" spans="2:156" ht="10.5" customHeight="1" thickBot="1" x14ac:dyDescent="0.25">
      <c r="B246" s="393"/>
      <c r="C246" s="998" t="s">
        <v>67</v>
      </c>
      <c r="D246" s="1052"/>
      <c r="E246" s="507"/>
      <c r="F246" s="504"/>
      <c r="G246" s="469"/>
      <c r="H246" s="469"/>
      <c r="I246" s="470"/>
      <c r="J246" s="889"/>
      <c r="K246" s="889"/>
      <c r="L246" s="889"/>
      <c r="M246" s="889"/>
      <c r="N246" s="471"/>
      <c r="O246" s="455">
        <v>44409</v>
      </c>
      <c r="P246" s="332"/>
      <c r="Q246" s="333"/>
      <c r="R246" s="334"/>
      <c r="S246" s="335"/>
      <c r="T246" s="408">
        <f t="shared" ref="T246:T276" si="246">Q246+S246+R246</f>
        <v>0</v>
      </c>
      <c r="U246" s="409" t="str">
        <f t="shared" ref="U246:U276" si="247">IF(T246=0,"",IF(T246=0,0,Q246/T246))</f>
        <v/>
      </c>
      <c r="V246" s="335"/>
      <c r="W246" s="410">
        <f t="shared" ref="W246:W276" si="248">V246*-$J$262*2</f>
        <v>0</v>
      </c>
      <c r="X246" s="410">
        <f t="shared" ref="X246:X276" si="249">ROUNDDOWN(V246*-$J$263,3)*2</f>
        <v>0</v>
      </c>
      <c r="Y246" s="410">
        <f t="shared" ref="Y246:Y276" si="250">V246*-$J$264*2</f>
        <v>0</v>
      </c>
      <c r="Z246" s="410">
        <f t="shared" ref="Z246:Z276" si="251">SUM(W246:Y246)</f>
        <v>0</v>
      </c>
      <c r="AA246" s="411">
        <f t="shared" ref="AA246:AA276" si="252">P246+Z246</f>
        <v>0</v>
      </c>
      <c r="AB246" s="412">
        <f t="shared" ref="AB246:AB276" si="253">Q246+AA246</f>
        <v>0</v>
      </c>
      <c r="AC246" s="336"/>
      <c r="AD246" s="333"/>
      <c r="AE246" s="334"/>
      <c r="AF246" s="335"/>
      <c r="AG246" s="408">
        <f t="shared" ref="AG246:AG276" si="254">AD246+AF246+AE246</f>
        <v>0</v>
      </c>
      <c r="AH246" s="409" t="str">
        <f t="shared" ref="AH246:AH259" si="255">IF(AG246=0,"",IF(AG246=0,0,AD246/AG246))</f>
        <v/>
      </c>
      <c r="AI246" s="335"/>
      <c r="AJ246" s="410">
        <f t="shared" ref="AJ246:AJ276" si="256">AI246*-$L$262*2</f>
        <v>0</v>
      </c>
      <c r="AK246" s="410">
        <f t="shared" ref="AK246:AK276" si="257">AI246*-$L$263*2</f>
        <v>0</v>
      </c>
      <c r="AL246" s="410">
        <f t="shared" ref="AL246:AL276" si="258">AI246*-$L$264*2</f>
        <v>0</v>
      </c>
      <c r="AM246" s="410">
        <f t="shared" ref="AM246:AM276" si="259">SUM(AJ246:AL246)</f>
        <v>0</v>
      </c>
      <c r="AN246" s="411">
        <f t="shared" ref="AN246:AN276" si="260">AC246+AM246</f>
        <v>0</v>
      </c>
      <c r="AO246" s="412">
        <f t="shared" ref="AO246:AO276" si="261">AD246+AN246</f>
        <v>0</v>
      </c>
      <c r="AP246" s="337"/>
      <c r="AQ246" s="410">
        <f t="shared" ref="AQ246:AQ276" si="262">Z246+AM246</f>
        <v>0</v>
      </c>
      <c r="AR246" s="411">
        <f t="shared" ref="AR246:AR276" si="263">P246+AC246+AP246</f>
        <v>0</v>
      </c>
      <c r="AS246" s="413">
        <f t="shared" ref="AS246:AS276" si="264">AR246+AQ246</f>
        <v>0</v>
      </c>
      <c r="AT246" s="337"/>
      <c r="AU246" s="410">
        <f t="shared" ref="AU246:AU276" si="265">AQ246+AT246</f>
        <v>0</v>
      </c>
      <c r="AV246" s="411">
        <f t="shared" ref="AV246:AV276" si="266">AR246+AU246</f>
        <v>0</v>
      </c>
      <c r="AW246" s="410">
        <f t="shared" ref="AW246:AW276" si="267">IF(AV246&lt;=0,0,AV246*-$J$36)</f>
        <v>0</v>
      </c>
      <c r="AX246" s="411">
        <f t="shared" ref="AX246:AX276" si="268">ROUNDUP(AV246+AW246,2)</f>
        <v>0</v>
      </c>
      <c r="AY246" s="412">
        <f>AX246</f>
        <v>0</v>
      </c>
      <c r="AZ246" s="988"/>
      <c r="BA246" s="989"/>
      <c r="BB246" s="989"/>
      <c r="BC246" s="989"/>
      <c r="BD246" s="989"/>
      <c r="BE246" s="990"/>
      <c r="BF246" s="991"/>
      <c r="BG246" s="992"/>
      <c r="BH246" s="337"/>
      <c r="BI246" s="338"/>
      <c r="BJ246" s="839"/>
      <c r="BK246" s="318"/>
      <c r="BL246" s="318"/>
      <c r="BM246" s="318"/>
      <c r="BN246" s="318"/>
      <c r="BO246" s="318"/>
      <c r="BP246" s="318"/>
      <c r="BQ246" s="318"/>
      <c r="BR246" s="318"/>
      <c r="BS246" s="318"/>
      <c r="BT246" s="839"/>
      <c r="BU246" s="318"/>
      <c r="BV246" s="318"/>
      <c r="BW246" s="318"/>
      <c r="BX246" s="318"/>
      <c r="BY246" s="318"/>
      <c r="BZ246" s="318"/>
      <c r="CA246" s="318"/>
      <c r="CB246" s="318"/>
      <c r="CC246" s="318"/>
      <c r="CD246" s="839"/>
      <c r="CE246" s="318"/>
      <c r="CF246" s="318"/>
      <c r="CG246" s="318"/>
      <c r="CH246" s="318"/>
      <c r="CI246" s="318"/>
      <c r="CJ246" s="318"/>
      <c r="CK246" s="318"/>
      <c r="CL246" s="318"/>
      <c r="CM246" s="318"/>
      <c r="CN246" s="318"/>
      <c r="CO246" s="318"/>
      <c r="CP246" s="318"/>
      <c r="CQ246" s="318"/>
      <c r="CR246" s="318"/>
      <c r="CS246" s="839"/>
      <c r="CT246" s="318"/>
      <c r="CU246" s="318"/>
      <c r="CV246" s="318"/>
      <c r="CW246" s="318"/>
      <c r="CX246" s="318"/>
      <c r="CY246" s="318"/>
      <c r="CZ246" s="318"/>
      <c r="DA246" s="318"/>
      <c r="DB246" s="318"/>
      <c r="DC246" s="318"/>
      <c r="DD246" s="318"/>
      <c r="DE246" s="318"/>
      <c r="DF246" s="318"/>
      <c r="DG246" s="318"/>
      <c r="DH246" s="839"/>
      <c r="DI246" s="318"/>
      <c r="DJ246" s="318"/>
      <c r="DK246" s="318"/>
      <c r="DL246" s="318"/>
      <c r="DM246" s="318"/>
      <c r="DN246" s="318"/>
      <c r="DO246" s="318"/>
      <c r="DP246" s="318"/>
      <c r="DQ246" s="318"/>
      <c r="DR246" s="318"/>
      <c r="DS246" s="318"/>
      <c r="DT246" s="318"/>
      <c r="DU246" s="318"/>
      <c r="DV246" s="318"/>
      <c r="DW246" s="839"/>
      <c r="DX246" s="318"/>
      <c r="DY246" s="318"/>
      <c r="DZ246" s="318"/>
      <c r="EA246" s="318"/>
      <c r="EB246" s="318"/>
      <c r="EC246" s="318"/>
      <c r="ED246" s="318"/>
      <c r="EE246" s="318"/>
      <c r="EF246" s="318"/>
      <c r="EG246" s="318"/>
      <c r="EH246" s="318"/>
      <c r="EI246" s="318"/>
      <c r="EJ246" s="318"/>
      <c r="EK246" s="318"/>
      <c r="EL246" s="318"/>
      <c r="EM246" s="318">
        <f ca="1">'DARF e Declaração de IR'!$AJ$20</f>
        <v>0</v>
      </c>
      <c r="EN246" s="318"/>
      <c r="EO246" s="318"/>
      <c r="EP246" s="318"/>
      <c r="EQ246" s="318"/>
      <c r="ER246" s="318"/>
      <c r="ES246" s="318"/>
      <c r="ET246" s="318"/>
      <c r="EU246" s="318"/>
      <c r="EV246" s="318"/>
      <c r="EW246" s="318"/>
      <c r="EX246" s="318"/>
      <c r="EY246" s="318"/>
      <c r="EZ246" s="318"/>
    </row>
    <row r="247" spans="2:156" ht="10.5" customHeight="1" x14ac:dyDescent="0.2">
      <c r="B247" s="367"/>
      <c r="C247" s="1051"/>
      <c r="D247" s="1052"/>
      <c r="E247" s="414"/>
      <c r="F247" s="840" t="s">
        <v>104</v>
      </c>
      <c r="G247" s="841"/>
      <c r="H247" s="841"/>
      <c r="I247" s="841"/>
      <c r="J247" s="841"/>
      <c r="K247" s="841"/>
      <c r="L247" s="841"/>
      <c r="M247" s="842"/>
      <c r="N247" s="456"/>
      <c r="O247" s="455">
        <v>44410</v>
      </c>
      <c r="P247" s="332"/>
      <c r="Q247" s="333"/>
      <c r="R247" s="334"/>
      <c r="S247" s="335"/>
      <c r="T247" s="408">
        <f t="shared" si="246"/>
        <v>0</v>
      </c>
      <c r="U247" s="409" t="str">
        <f t="shared" si="247"/>
        <v/>
      </c>
      <c r="V247" s="335"/>
      <c r="W247" s="410">
        <f t="shared" si="248"/>
        <v>0</v>
      </c>
      <c r="X247" s="410">
        <f t="shared" si="249"/>
        <v>0</v>
      </c>
      <c r="Y247" s="410">
        <f t="shared" si="250"/>
        <v>0</v>
      </c>
      <c r="Z247" s="410">
        <f t="shared" si="251"/>
        <v>0</v>
      </c>
      <c r="AA247" s="411">
        <f t="shared" si="252"/>
        <v>0</v>
      </c>
      <c r="AB247" s="412">
        <f t="shared" si="253"/>
        <v>0</v>
      </c>
      <c r="AC247" s="336"/>
      <c r="AD247" s="333"/>
      <c r="AE247" s="334"/>
      <c r="AF247" s="335"/>
      <c r="AG247" s="408">
        <f t="shared" si="254"/>
        <v>0</v>
      </c>
      <c r="AH247" s="409" t="str">
        <f t="shared" si="255"/>
        <v/>
      </c>
      <c r="AI247" s="335"/>
      <c r="AJ247" s="410">
        <f t="shared" si="256"/>
        <v>0</v>
      </c>
      <c r="AK247" s="410">
        <f t="shared" si="257"/>
        <v>0</v>
      </c>
      <c r="AL247" s="410">
        <f t="shared" si="258"/>
        <v>0</v>
      </c>
      <c r="AM247" s="410">
        <f t="shared" si="259"/>
        <v>0</v>
      </c>
      <c r="AN247" s="411">
        <f t="shared" si="260"/>
        <v>0</v>
      </c>
      <c r="AO247" s="412">
        <f t="shared" si="261"/>
        <v>0</v>
      </c>
      <c r="AP247" s="337"/>
      <c r="AQ247" s="410">
        <f t="shared" si="262"/>
        <v>0</v>
      </c>
      <c r="AR247" s="411">
        <f t="shared" si="263"/>
        <v>0</v>
      </c>
      <c r="AS247" s="413">
        <f t="shared" si="264"/>
        <v>0</v>
      </c>
      <c r="AT247" s="337"/>
      <c r="AU247" s="410">
        <f t="shared" si="265"/>
        <v>0</v>
      </c>
      <c r="AV247" s="411">
        <f t="shared" si="266"/>
        <v>0</v>
      </c>
      <c r="AW247" s="410">
        <f t="shared" si="267"/>
        <v>0</v>
      </c>
      <c r="AX247" s="411">
        <f t="shared" si="268"/>
        <v>0</v>
      </c>
      <c r="AY247" s="412">
        <f>AY246+AX247</f>
        <v>0</v>
      </c>
      <c r="AZ247" s="988"/>
      <c r="BA247" s="989"/>
      <c r="BB247" s="989"/>
      <c r="BC247" s="989"/>
      <c r="BD247" s="989"/>
      <c r="BE247" s="990"/>
      <c r="BF247" s="991"/>
      <c r="BG247" s="992"/>
      <c r="BH247" s="337"/>
      <c r="BI247" s="338"/>
      <c r="BJ247" s="839"/>
      <c r="BK247" s="318"/>
      <c r="BL247" s="318"/>
      <c r="BM247" s="318"/>
      <c r="BN247" s="318"/>
      <c r="BO247" s="318"/>
      <c r="BP247" s="318"/>
      <c r="BQ247" s="318"/>
      <c r="BR247" s="318"/>
      <c r="BS247" s="318"/>
      <c r="BT247" s="839"/>
      <c r="BU247" s="318"/>
      <c r="BV247" s="318"/>
      <c r="BW247" s="318"/>
      <c r="BX247" s="318"/>
      <c r="BY247" s="318"/>
      <c r="BZ247" s="318"/>
      <c r="CA247" s="318"/>
      <c r="CB247" s="318"/>
      <c r="CC247" s="318"/>
      <c r="CD247" s="839"/>
      <c r="CE247" s="318"/>
      <c r="CF247" s="318"/>
      <c r="CG247" s="318"/>
      <c r="CH247" s="318"/>
      <c r="CI247" s="318"/>
      <c r="CJ247" s="318"/>
      <c r="CK247" s="318"/>
      <c r="CL247" s="318"/>
      <c r="CM247" s="318"/>
      <c r="CN247" s="318"/>
      <c r="CO247" s="318"/>
      <c r="CP247" s="318"/>
      <c r="CQ247" s="318"/>
      <c r="CR247" s="318"/>
      <c r="CS247" s="839"/>
      <c r="CT247" s="318"/>
      <c r="CU247" s="318"/>
      <c r="CV247" s="318"/>
      <c r="CW247" s="318"/>
      <c r="CX247" s="318"/>
      <c r="CY247" s="318"/>
      <c r="CZ247" s="318"/>
      <c r="DA247" s="318"/>
      <c r="DB247" s="318"/>
      <c r="DC247" s="318"/>
      <c r="DD247" s="318"/>
      <c r="DE247" s="318"/>
      <c r="DF247" s="318"/>
      <c r="DG247" s="318"/>
      <c r="DH247" s="839"/>
      <c r="DI247" s="318"/>
      <c r="DJ247" s="318"/>
      <c r="DK247" s="318"/>
      <c r="DL247" s="318"/>
      <c r="DM247" s="318"/>
      <c r="DN247" s="318"/>
      <c r="DO247" s="318"/>
      <c r="DP247" s="318"/>
      <c r="DQ247" s="318"/>
      <c r="DR247" s="318"/>
      <c r="DS247" s="318"/>
      <c r="DT247" s="318"/>
      <c r="DU247" s="318"/>
      <c r="DV247" s="318"/>
      <c r="DW247" s="839"/>
      <c r="DX247" s="318"/>
      <c r="DY247" s="318"/>
      <c r="DZ247" s="318"/>
      <c r="EA247" s="318"/>
      <c r="EB247" s="318"/>
      <c r="EC247" s="318"/>
      <c r="ED247" s="318"/>
      <c r="EE247" s="318"/>
      <c r="EF247" s="318"/>
      <c r="EG247" s="318"/>
      <c r="EH247" s="318"/>
      <c r="EI247" s="318"/>
      <c r="EJ247" s="318"/>
      <c r="EK247" s="318"/>
      <c r="EL247" s="318"/>
      <c r="EM247" s="318">
        <f ca="1">'DARF e Declaração de IR'!$AJ$20</f>
        <v>0</v>
      </c>
      <c r="EN247" s="318"/>
      <c r="EO247" s="318"/>
      <c r="EP247" s="318"/>
      <c r="EQ247" s="318"/>
      <c r="ER247" s="318"/>
      <c r="ES247" s="318"/>
      <c r="ET247" s="318"/>
      <c r="EU247" s="318"/>
      <c r="EV247" s="318"/>
      <c r="EW247" s="318"/>
      <c r="EX247" s="318"/>
      <c r="EY247" s="318"/>
      <c r="EZ247" s="318"/>
    </row>
    <row r="248" spans="2:156" ht="10.5" customHeight="1" x14ac:dyDescent="0.2">
      <c r="B248" s="367"/>
      <c r="C248" s="1051"/>
      <c r="D248" s="1052"/>
      <c r="E248" s="414"/>
      <c r="F248" s="843"/>
      <c r="G248" s="844"/>
      <c r="H248" s="844"/>
      <c r="I248" s="844"/>
      <c r="J248" s="844"/>
      <c r="K248" s="844"/>
      <c r="L248" s="844"/>
      <c r="M248" s="845"/>
      <c r="N248" s="456"/>
      <c r="O248" s="455">
        <v>44411</v>
      </c>
      <c r="P248" s="332"/>
      <c r="Q248" s="333"/>
      <c r="R248" s="334"/>
      <c r="S248" s="335"/>
      <c r="T248" s="408">
        <f t="shared" si="246"/>
        <v>0</v>
      </c>
      <c r="U248" s="409" t="str">
        <f t="shared" si="247"/>
        <v/>
      </c>
      <c r="V248" s="335"/>
      <c r="W248" s="410">
        <f t="shared" si="248"/>
        <v>0</v>
      </c>
      <c r="X248" s="410">
        <f t="shared" si="249"/>
        <v>0</v>
      </c>
      <c r="Y248" s="410">
        <f t="shared" si="250"/>
        <v>0</v>
      </c>
      <c r="Z248" s="410">
        <f t="shared" si="251"/>
        <v>0</v>
      </c>
      <c r="AA248" s="411">
        <f t="shared" si="252"/>
        <v>0</v>
      </c>
      <c r="AB248" s="412">
        <f t="shared" si="253"/>
        <v>0</v>
      </c>
      <c r="AC248" s="336"/>
      <c r="AD248" s="333"/>
      <c r="AE248" s="334"/>
      <c r="AF248" s="335"/>
      <c r="AG248" s="408">
        <f t="shared" si="254"/>
        <v>0</v>
      </c>
      <c r="AH248" s="409" t="str">
        <f t="shared" si="255"/>
        <v/>
      </c>
      <c r="AI248" s="335"/>
      <c r="AJ248" s="410">
        <f t="shared" si="256"/>
        <v>0</v>
      </c>
      <c r="AK248" s="410">
        <f t="shared" si="257"/>
        <v>0</v>
      </c>
      <c r="AL248" s="410">
        <f t="shared" si="258"/>
        <v>0</v>
      </c>
      <c r="AM248" s="410">
        <f t="shared" si="259"/>
        <v>0</v>
      </c>
      <c r="AN248" s="411">
        <f t="shared" si="260"/>
        <v>0</v>
      </c>
      <c r="AO248" s="412">
        <f t="shared" si="261"/>
        <v>0</v>
      </c>
      <c r="AP248" s="337"/>
      <c r="AQ248" s="410">
        <f t="shared" si="262"/>
        <v>0</v>
      </c>
      <c r="AR248" s="411">
        <f t="shared" si="263"/>
        <v>0</v>
      </c>
      <c r="AS248" s="413">
        <f t="shared" si="264"/>
        <v>0</v>
      </c>
      <c r="AT248" s="337"/>
      <c r="AU248" s="410">
        <f t="shared" si="265"/>
        <v>0</v>
      </c>
      <c r="AV248" s="411">
        <f t="shared" si="266"/>
        <v>0</v>
      </c>
      <c r="AW248" s="410">
        <f t="shared" si="267"/>
        <v>0</v>
      </c>
      <c r="AX248" s="411">
        <f t="shared" si="268"/>
        <v>0</v>
      </c>
      <c r="AY248" s="412">
        <f t="shared" ref="AY248:AY276" si="269">AY247+AX248</f>
        <v>0</v>
      </c>
      <c r="AZ248" s="988"/>
      <c r="BA248" s="989"/>
      <c r="BB248" s="989"/>
      <c r="BC248" s="989"/>
      <c r="BD248" s="989"/>
      <c r="BE248" s="990"/>
      <c r="BF248" s="991"/>
      <c r="BG248" s="992"/>
      <c r="BH248" s="337"/>
      <c r="BI248" s="338"/>
      <c r="BJ248" s="839"/>
      <c r="BK248" s="318"/>
      <c r="BL248" s="318"/>
      <c r="BM248" s="318"/>
      <c r="BN248" s="318"/>
      <c r="BO248" s="318"/>
      <c r="BP248" s="318"/>
      <c r="BQ248" s="318"/>
      <c r="BR248" s="318"/>
      <c r="BS248" s="318"/>
      <c r="BT248" s="839"/>
      <c r="BU248" s="318"/>
      <c r="BV248" s="318"/>
      <c r="BW248" s="318"/>
      <c r="BX248" s="318"/>
      <c r="BY248" s="318"/>
      <c r="BZ248" s="318"/>
      <c r="CA248" s="318"/>
      <c r="CB248" s="318"/>
      <c r="CC248" s="318"/>
      <c r="CD248" s="839"/>
      <c r="CE248" s="318"/>
      <c r="CF248" s="318"/>
      <c r="CG248" s="318"/>
      <c r="CH248" s="318"/>
      <c r="CI248" s="318"/>
      <c r="CJ248" s="318"/>
      <c r="CK248" s="318"/>
      <c r="CL248" s="318"/>
      <c r="CM248" s="318"/>
      <c r="CN248" s="318"/>
      <c r="CO248" s="318"/>
      <c r="CP248" s="318"/>
      <c r="CQ248" s="318"/>
      <c r="CR248" s="318"/>
      <c r="CS248" s="839"/>
      <c r="CT248" s="318"/>
      <c r="CU248" s="318"/>
      <c r="CV248" s="318"/>
      <c r="CW248" s="318"/>
      <c r="CX248" s="318"/>
      <c r="CY248" s="318"/>
      <c r="CZ248" s="318"/>
      <c r="DA248" s="318"/>
      <c r="DB248" s="318"/>
      <c r="DC248" s="318"/>
      <c r="DD248" s="318"/>
      <c r="DE248" s="318"/>
      <c r="DF248" s="318"/>
      <c r="DG248" s="318"/>
      <c r="DH248" s="839"/>
      <c r="DI248" s="318"/>
      <c r="DJ248" s="318"/>
      <c r="DK248" s="318"/>
      <c r="DL248" s="318"/>
      <c r="DM248" s="318"/>
      <c r="DN248" s="318"/>
      <c r="DO248" s="318"/>
      <c r="DP248" s="318"/>
      <c r="DQ248" s="318"/>
      <c r="DR248" s="318"/>
      <c r="DS248" s="318"/>
      <c r="DT248" s="318"/>
      <c r="DU248" s="318"/>
      <c r="DV248" s="318"/>
      <c r="DW248" s="839"/>
      <c r="DX248" s="318"/>
      <c r="DY248" s="318"/>
      <c r="DZ248" s="318"/>
      <c r="EA248" s="318"/>
      <c r="EB248" s="318"/>
      <c r="EC248" s="318"/>
      <c r="ED248" s="318"/>
      <c r="EE248" s="318"/>
      <c r="EF248" s="318"/>
      <c r="EG248" s="318"/>
      <c r="EH248" s="318"/>
      <c r="EI248" s="318"/>
      <c r="EJ248" s="318"/>
      <c r="EK248" s="318"/>
      <c r="EL248" s="318"/>
      <c r="EM248" s="318">
        <f ca="1">'DARF e Declaração de IR'!$AJ$20</f>
        <v>0</v>
      </c>
      <c r="EN248" s="318"/>
      <c r="EO248" s="318"/>
      <c r="EP248" s="318"/>
      <c r="EQ248" s="318"/>
      <c r="ER248" s="318"/>
      <c r="ES248" s="318"/>
      <c r="ET248" s="318"/>
      <c r="EU248" s="318"/>
      <c r="EV248" s="318"/>
      <c r="EW248" s="318"/>
      <c r="EX248" s="318"/>
      <c r="EY248" s="318"/>
      <c r="EZ248" s="318"/>
    </row>
    <row r="249" spans="2:156" ht="10.5" customHeight="1" x14ac:dyDescent="0.2">
      <c r="B249" s="367"/>
      <c r="C249" s="1051"/>
      <c r="D249" s="1052"/>
      <c r="E249" s="414"/>
      <c r="F249" s="916" t="s">
        <v>105</v>
      </c>
      <c r="G249" s="917"/>
      <c r="H249" s="917"/>
      <c r="I249" s="918"/>
      <c r="J249" s="859">
        <f>J216+J250</f>
        <v>6000</v>
      </c>
      <c r="K249" s="860"/>
      <c r="L249" s="860"/>
      <c r="M249" s="861"/>
      <c r="N249" s="456"/>
      <c r="O249" s="455">
        <v>44412</v>
      </c>
      <c r="P249" s="332"/>
      <c r="Q249" s="333"/>
      <c r="R249" s="334"/>
      <c r="S249" s="335"/>
      <c r="T249" s="408">
        <f t="shared" si="246"/>
        <v>0</v>
      </c>
      <c r="U249" s="409" t="str">
        <f t="shared" si="247"/>
        <v/>
      </c>
      <c r="V249" s="335"/>
      <c r="W249" s="410">
        <f t="shared" si="248"/>
        <v>0</v>
      </c>
      <c r="X249" s="410">
        <f t="shared" si="249"/>
        <v>0</v>
      </c>
      <c r="Y249" s="410">
        <f t="shared" si="250"/>
        <v>0</v>
      </c>
      <c r="Z249" s="410">
        <f t="shared" si="251"/>
        <v>0</v>
      </c>
      <c r="AA249" s="411">
        <f t="shared" si="252"/>
        <v>0</v>
      </c>
      <c r="AB249" s="412">
        <f t="shared" si="253"/>
        <v>0</v>
      </c>
      <c r="AC249" s="336"/>
      <c r="AD249" s="333"/>
      <c r="AE249" s="334"/>
      <c r="AF249" s="335"/>
      <c r="AG249" s="408">
        <f t="shared" si="254"/>
        <v>0</v>
      </c>
      <c r="AH249" s="409" t="str">
        <f t="shared" si="255"/>
        <v/>
      </c>
      <c r="AI249" s="335"/>
      <c r="AJ249" s="410">
        <f t="shared" si="256"/>
        <v>0</v>
      </c>
      <c r="AK249" s="410">
        <f t="shared" si="257"/>
        <v>0</v>
      </c>
      <c r="AL249" s="410">
        <f t="shared" si="258"/>
        <v>0</v>
      </c>
      <c r="AM249" s="410">
        <f t="shared" si="259"/>
        <v>0</v>
      </c>
      <c r="AN249" s="411">
        <f t="shared" si="260"/>
        <v>0</v>
      </c>
      <c r="AO249" s="412">
        <f t="shared" si="261"/>
        <v>0</v>
      </c>
      <c r="AP249" s="337"/>
      <c r="AQ249" s="410">
        <f t="shared" si="262"/>
        <v>0</v>
      </c>
      <c r="AR249" s="411">
        <f t="shared" si="263"/>
        <v>0</v>
      </c>
      <c r="AS249" s="413">
        <f t="shared" si="264"/>
        <v>0</v>
      </c>
      <c r="AT249" s="337"/>
      <c r="AU249" s="410">
        <f t="shared" si="265"/>
        <v>0</v>
      </c>
      <c r="AV249" s="411">
        <f t="shared" si="266"/>
        <v>0</v>
      </c>
      <c r="AW249" s="410">
        <f t="shared" si="267"/>
        <v>0</v>
      </c>
      <c r="AX249" s="411">
        <f t="shared" si="268"/>
        <v>0</v>
      </c>
      <c r="AY249" s="412">
        <f t="shared" si="269"/>
        <v>0</v>
      </c>
      <c r="AZ249" s="988"/>
      <c r="BA249" s="989"/>
      <c r="BB249" s="989"/>
      <c r="BC249" s="989"/>
      <c r="BD249" s="989"/>
      <c r="BE249" s="990"/>
      <c r="BF249" s="991"/>
      <c r="BG249" s="992"/>
      <c r="BH249" s="337"/>
      <c r="BI249" s="338"/>
      <c r="BJ249" s="839"/>
      <c r="BK249" s="318"/>
      <c r="BL249" s="318"/>
      <c r="BM249" s="318"/>
      <c r="BN249" s="318"/>
      <c r="BO249" s="318"/>
      <c r="BP249" s="318"/>
      <c r="BQ249" s="318"/>
      <c r="BR249" s="318"/>
      <c r="BS249" s="318"/>
      <c r="BT249" s="839"/>
      <c r="BU249" s="318"/>
      <c r="BV249" s="318"/>
      <c r="BW249" s="318"/>
      <c r="BX249" s="318"/>
      <c r="BY249" s="318"/>
      <c r="BZ249" s="318"/>
      <c r="CA249" s="318"/>
      <c r="CB249" s="318"/>
      <c r="CC249" s="318"/>
      <c r="CD249" s="839"/>
      <c r="CE249" s="318"/>
      <c r="CF249" s="318"/>
      <c r="CG249" s="318"/>
      <c r="CH249" s="318"/>
      <c r="CI249" s="318"/>
      <c r="CJ249" s="318"/>
      <c r="CK249" s="318"/>
      <c r="CL249" s="318"/>
      <c r="CM249" s="318"/>
      <c r="CN249" s="318"/>
      <c r="CO249" s="318"/>
      <c r="CP249" s="318"/>
      <c r="CQ249" s="318"/>
      <c r="CR249" s="318"/>
      <c r="CS249" s="839"/>
      <c r="CT249" s="318"/>
      <c r="CU249" s="318"/>
      <c r="CV249" s="318"/>
      <c r="CW249" s="318"/>
      <c r="CX249" s="318"/>
      <c r="CY249" s="318"/>
      <c r="CZ249" s="318"/>
      <c r="DA249" s="318"/>
      <c r="DB249" s="318"/>
      <c r="DC249" s="318"/>
      <c r="DD249" s="318"/>
      <c r="DE249" s="318"/>
      <c r="DF249" s="318"/>
      <c r="DG249" s="318"/>
      <c r="DH249" s="839"/>
      <c r="DI249" s="318"/>
      <c r="DJ249" s="318"/>
      <c r="DK249" s="318"/>
      <c r="DL249" s="318"/>
      <c r="DM249" s="318"/>
      <c r="DN249" s="318"/>
      <c r="DO249" s="318"/>
      <c r="DP249" s="318"/>
      <c r="DQ249" s="318"/>
      <c r="DR249" s="318"/>
      <c r="DS249" s="318"/>
      <c r="DT249" s="318"/>
      <c r="DU249" s="318"/>
      <c r="DV249" s="318"/>
      <c r="DW249" s="839"/>
      <c r="DX249" s="318"/>
      <c r="DY249" s="318"/>
      <c r="DZ249" s="318"/>
      <c r="EA249" s="318"/>
      <c r="EB249" s="318"/>
      <c r="EC249" s="318"/>
      <c r="ED249" s="318"/>
      <c r="EE249" s="318"/>
      <c r="EF249" s="318"/>
      <c r="EG249" s="318"/>
      <c r="EH249" s="318"/>
      <c r="EI249" s="318"/>
      <c r="EJ249" s="318"/>
      <c r="EK249" s="318"/>
      <c r="EL249" s="318"/>
      <c r="EM249" s="318">
        <f ca="1">'DARF e Declaração de IR'!$AJ$20</f>
        <v>0</v>
      </c>
      <c r="EN249" s="318"/>
      <c r="EO249" s="318"/>
      <c r="EP249" s="318"/>
      <c r="EQ249" s="318"/>
      <c r="ER249" s="318"/>
      <c r="ES249" s="318"/>
      <c r="ET249" s="318"/>
      <c r="EU249" s="318"/>
      <c r="EV249" s="318"/>
      <c r="EW249" s="318"/>
      <c r="EX249" s="318"/>
      <c r="EY249" s="318"/>
      <c r="EZ249" s="318"/>
    </row>
    <row r="250" spans="2:156" ht="10.5" customHeight="1" x14ac:dyDescent="0.2">
      <c r="B250" s="367"/>
      <c r="C250" s="1051"/>
      <c r="D250" s="1052"/>
      <c r="E250" s="414"/>
      <c r="F250" s="919" t="s">
        <v>91</v>
      </c>
      <c r="G250" s="920"/>
      <c r="H250" s="920"/>
      <c r="I250" s="921"/>
      <c r="J250" s="859">
        <f>AX277+BE277+BH277+BI277</f>
        <v>0</v>
      </c>
      <c r="K250" s="860"/>
      <c r="L250" s="860"/>
      <c r="M250" s="861"/>
      <c r="N250" s="456"/>
      <c r="O250" s="455">
        <v>44413</v>
      </c>
      <c r="P250" s="332"/>
      <c r="Q250" s="333"/>
      <c r="R250" s="334"/>
      <c r="S250" s="335"/>
      <c r="T250" s="408">
        <f t="shared" si="246"/>
        <v>0</v>
      </c>
      <c r="U250" s="409" t="str">
        <f t="shared" si="247"/>
        <v/>
      </c>
      <c r="V250" s="335"/>
      <c r="W250" s="410">
        <f t="shared" si="248"/>
        <v>0</v>
      </c>
      <c r="X250" s="410">
        <f t="shared" si="249"/>
        <v>0</v>
      </c>
      <c r="Y250" s="410">
        <f t="shared" si="250"/>
        <v>0</v>
      </c>
      <c r="Z250" s="410">
        <f t="shared" si="251"/>
        <v>0</v>
      </c>
      <c r="AA250" s="411">
        <f t="shared" si="252"/>
        <v>0</v>
      </c>
      <c r="AB250" s="412">
        <f t="shared" si="253"/>
        <v>0</v>
      </c>
      <c r="AC250" s="336"/>
      <c r="AD250" s="333"/>
      <c r="AE250" s="334"/>
      <c r="AF250" s="335"/>
      <c r="AG250" s="408">
        <f t="shared" si="254"/>
        <v>0</v>
      </c>
      <c r="AH250" s="409" t="str">
        <f t="shared" si="255"/>
        <v/>
      </c>
      <c r="AI250" s="335"/>
      <c r="AJ250" s="410">
        <f t="shared" si="256"/>
        <v>0</v>
      </c>
      <c r="AK250" s="410">
        <f t="shared" si="257"/>
        <v>0</v>
      </c>
      <c r="AL250" s="410">
        <f t="shared" si="258"/>
        <v>0</v>
      </c>
      <c r="AM250" s="410">
        <f t="shared" si="259"/>
        <v>0</v>
      </c>
      <c r="AN250" s="411">
        <f t="shared" si="260"/>
        <v>0</v>
      </c>
      <c r="AO250" s="412">
        <f t="shared" si="261"/>
        <v>0</v>
      </c>
      <c r="AP250" s="337"/>
      <c r="AQ250" s="410">
        <f t="shared" si="262"/>
        <v>0</v>
      </c>
      <c r="AR250" s="411">
        <f t="shared" si="263"/>
        <v>0</v>
      </c>
      <c r="AS250" s="413">
        <f t="shared" si="264"/>
        <v>0</v>
      </c>
      <c r="AT250" s="337"/>
      <c r="AU250" s="410">
        <f t="shared" si="265"/>
        <v>0</v>
      </c>
      <c r="AV250" s="411">
        <f t="shared" si="266"/>
        <v>0</v>
      </c>
      <c r="AW250" s="410">
        <f t="shared" si="267"/>
        <v>0</v>
      </c>
      <c r="AX250" s="411">
        <f t="shared" si="268"/>
        <v>0</v>
      </c>
      <c r="AY250" s="412">
        <f t="shared" si="269"/>
        <v>0</v>
      </c>
      <c r="AZ250" s="988"/>
      <c r="BA250" s="989"/>
      <c r="BB250" s="989"/>
      <c r="BC250" s="989"/>
      <c r="BD250" s="989"/>
      <c r="BE250" s="990"/>
      <c r="BF250" s="991"/>
      <c r="BG250" s="992"/>
      <c r="BH250" s="337"/>
      <c r="BI250" s="338"/>
      <c r="BJ250" s="839"/>
      <c r="BK250" s="318"/>
      <c r="BL250" s="318"/>
      <c r="BM250" s="318"/>
      <c r="BN250" s="318"/>
      <c r="BO250" s="318"/>
      <c r="BP250" s="318"/>
      <c r="BQ250" s="318"/>
      <c r="BR250" s="318"/>
      <c r="BS250" s="318"/>
      <c r="BT250" s="839"/>
      <c r="BU250" s="318"/>
      <c r="BV250" s="318"/>
      <c r="BW250" s="318"/>
      <c r="BX250" s="318"/>
      <c r="BY250" s="318"/>
      <c r="BZ250" s="318"/>
      <c r="CA250" s="318"/>
      <c r="CB250" s="318"/>
      <c r="CC250" s="318"/>
      <c r="CD250" s="839"/>
      <c r="CE250" s="318"/>
      <c r="CF250" s="318"/>
      <c r="CG250" s="318"/>
      <c r="CH250" s="318"/>
      <c r="CI250" s="318"/>
      <c r="CJ250" s="318"/>
      <c r="CK250" s="318"/>
      <c r="CL250" s="318"/>
      <c r="CM250" s="318"/>
      <c r="CN250" s="318"/>
      <c r="CO250" s="318"/>
      <c r="CP250" s="318"/>
      <c r="CQ250" s="318"/>
      <c r="CR250" s="318"/>
      <c r="CS250" s="839"/>
      <c r="CT250" s="318"/>
      <c r="CU250" s="318"/>
      <c r="CV250" s="318"/>
      <c r="CW250" s="318"/>
      <c r="CX250" s="318"/>
      <c r="CY250" s="318"/>
      <c r="CZ250" s="318"/>
      <c r="DA250" s="318"/>
      <c r="DB250" s="318"/>
      <c r="DC250" s="318"/>
      <c r="DD250" s="318"/>
      <c r="DE250" s="318"/>
      <c r="DF250" s="318"/>
      <c r="DG250" s="318"/>
      <c r="DH250" s="839"/>
      <c r="DI250" s="318"/>
      <c r="DJ250" s="318"/>
      <c r="DK250" s="318"/>
      <c r="DL250" s="318"/>
      <c r="DM250" s="318"/>
      <c r="DN250" s="318"/>
      <c r="DO250" s="318"/>
      <c r="DP250" s="318"/>
      <c r="DQ250" s="318"/>
      <c r="DR250" s="318"/>
      <c r="DS250" s="318"/>
      <c r="DT250" s="318"/>
      <c r="DU250" s="318"/>
      <c r="DV250" s="318"/>
      <c r="DW250" s="839"/>
      <c r="DX250" s="318"/>
      <c r="DY250" s="318"/>
      <c r="DZ250" s="318"/>
      <c r="EA250" s="318"/>
      <c r="EB250" s="318"/>
      <c r="EC250" s="318"/>
      <c r="ED250" s="318"/>
      <c r="EE250" s="318"/>
      <c r="EF250" s="318"/>
      <c r="EG250" s="318"/>
      <c r="EH250" s="318"/>
      <c r="EI250" s="318"/>
      <c r="EJ250" s="318"/>
      <c r="EK250" s="318"/>
      <c r="EL250" s="318"/>
      <c r="EM250" s="318">
        <f ca="1">'DARF e Declaração de IR'!$AJ$20</f>
        <v>0</v>
      </c>
      <c r="EN250" s="318"/>
      <c r="EO250" s="318"/>
      <c r="EP250" s="318"/>
      <c r="EQ250" s="318"/>
      <c r="ER250" s="318"/>
      <c r="ES250" s="318"/>
      <c r="ET250" s="318"/>
      <c r="EU250" s="318"/>
      <c r="EV250" s="318"/>
      <c r="EW250" s="318"/>
      <c r="EX250" s="318"/>
      <c r="EY250" s="318"/>
      <c r="EZ250" s="318"/>
    </row>
    <row r="251" spans="2:156" ht="10.5" customHeight="1" x14ac:dyDescent="0.2">
      <c r="B251" s="367"/>
      <c r="C251" s="1051"/>
      <c r="D251" s="1052"/>
      <c r="E251" s="414"/>
      <c r="F251" s="922" t="s">
        <v>202</v>
      </c>
      <c r="G251" s="923"/>
      <c r="H251" s="923"/>
      <c r="I251" s="924"/>
      <c r="J251" s="862">
        <f>BH277</f>
        <v>0</v>
      </c>
      <c r="K251" s="863"/>
      <c r="L251" s="863"/>
      <c r="M251" s="864"/>
      <c r="N251" s="457"/>
      <c r="O251" s="455">
        <v>44414</v>
      </c>
      <c r="P251" s="332"/>
      <c r="Q251" s="333"/>
      <c r="R251" s="334"/>
      <c r="S251" s="335"/>
      <c r="T251" s="408">
        <f t="shared" si="246"/>
        <v>0</v>
      </c>
      <c r="U251" s="409" t="str">
        <f t="shared" si="247"/>
        <v/>
      </c>
      <c r="V251" s="335"/>
      <c r="W251" s="410">
        <f t="shared" si="248"/>
        <v>0</v>
      </c>
      <c r="X251" s="410">
        <f t="shared" si="249"/>
        <v>0</v>
      </c>
      <c r="Y251" s="410">
        <f t="shared" si="250"/>
        <v>0</v>
      </c>
      <c r="Z251" s="410">
        <f t="shared" si="251"/>
        <v>0</v>
      </c>
      <c r="AA251" s="411">
        <f t="shared" si="252"/>
        <v>0</v>
      </c>
      <c r="AB251" s="412">
        <f t="shared" si="253"/>
        <v>0</v>
      </c>
      <c r="AC251" s="336"/>
      <c r="AD251" s="333"/>
      <c r="AE251" s="334"/>
      <c r="AF251" s="335"/>
      <c r="AG251" s="408">
        <f t="shared" si="254"/>
        <v>0</v>
      </c>
      <c r="AH251" s="409" t="str">
        <f t="shared" si="255"/>
        <v/>
      </c>
      <c r="AI251" s="335"/>
      <c r="AJ251" s="410">
        <f t="shared" si="256"/>
        <v>0</v>
      </c>
      <c r="AK251" s="410">
        <f t="shared" si="257"/>
        <v>0</v>
      </c>
      <c r="AL251" s="410">
        <f t="shared" si="258"/>
        <v>0</v>
      </c>
      <c r="AM251" s="410">
        <f t="shared" si="259"/>
        <v>0</v>
      </c>
      <c r="AN251" s="411">
        <f t="shared" si="260"/>
        <v>0</v>
      </c>
      <c r="AO251" s="412">
        <f t="shared" si="261"/>
        <v>0</v>
      </c>
      <c r="AP251" s="337"/>
      <c r="AQ251" s="410">
        <f t="shared" si="262"/>
        <v>0</v>
      </c>
      <c r="AR251" s="411">
        <f t="shared" si="263"/>
        <v>0</v>
      </c>
      <c r="AS251" s="413">
        <f t="shared" si="264"/>
        <v>0</v>
      </c>
      <c r="AT251" s="337"/>
      <c r="AU251" s="410">
        <f t="shared" si="265"/>
        <v>0</v>
      </c>
      <c r="AV251" s="411">
        <f t="shared" si="266"/>
        <v>0</v>
      </c>
      <c r="AW251" s="410">
        <f t="shared" si="267"/>
        <v>0</v>
      </c>
      <c r="AX251" s="411">
        <f t="shared" si="268"/>
        <v>0</v>
      </c>
      <c r="AY251" s="412">
        <f t="shared" si="269"/>
        <v>0</v>
      </c>
      <c r="AZ251" s="988"/>
      <c r="BA251" s="989"/>
      <c r="BB251" s="989"/>
      <c r="BC251" s="989"/>
      <c r="BD251" s="989"/>
      <c r="BE251" s="990"/>
      <c r="BF251" s="991"/>
      <c r="BG251" s="992"/>
      <c r="BH251" s="337"/>
      <c r="BI251" s="338"/>
      <c r="BJ251" s="839"/>
      <c r="BK251" s="318"/>
      <c r="BL251" s="318"/>
      <c r="BM251" s="318"/>
      <c r="BN251" s="318"/>
      <c r="BO251" s="318"/>
      <c r="BP251" s="318"/>
      <c r="BQ251" s="318"/>
      <c r="BR251" s="318"/>
      <c r="BS251" s="318"/>
      <c r="BT251" s="839"/>
      <c r="BU251" s="318"/>
      <c r="BV251" s="318"/>
      <c r="BW251" s="318"/>
      <c r="BX251" s="318"/>
      <c r="BY251" s="318"/>
      <c r="BZ251" s="318"/>
      <c r="CA251" s="318"/>
      <c r="CB251" s="318"/>
      <c r="CC251" s="318"/>
      <c r="CD251" s="839"/>
      <c r="CE251" s="318"/>
      <c r="CF251" s="318"/>
      <c r="CG251" s="318"/>
      <c r="CH251" s="318"/>
      <c r="CI251" s="318"/>
      <c r="CJ251" s="318"/>
      <c r="CK251" s="318"/>
      <c r="CL251" s="318"/>
      <c r="CM251" s="318"/>
      <c r="CN251" s="318"/>
      <c r="CO251" s="318"/>
      <c r="CP251" s="318"/>
      <c r="CQ251" s="318"/>
      <c r="CR251" s="318"/>
      <c r="CS251" s="839"/>
      <c r="CT251" s="318"/>
      <c r="CU251" s="318"/>
      <c r="CV251" s="318"/>
      <c r="CW251" s="318"/>
      <c r="CX251" s="318"/>
      <c r="CY251" s="318"/>
      <c r="CZ251" s="318"/>
      <c r="DA251" s="318"/>
      <c r="DB251" s="318"/>
      <c r="DC251" s="318"/>
      <c r="DD251" s="318"/>
      <c r="DE251" s="318"/>
      <c r="DF251" s="318"/>
      <c r="DG251" s="318"/>
      <c r="DH251" s="839"/>
      <c r="DI251" s="318"/>
      <c r="DJ251" s="318"/>
      <c r="DK251" s="318"/>
      <c r="DL251" s="318"/>
      <c r="DM251" s="318"/>
      <c r="DN251" s="318"/>
      <c r="DO251" s="318"/>
      <c r="DP251" s="318"/>
      <c r="DQ251" s="318"/>
      <c r="DR251" s="318"/>
      <c r="DS251" s="318"/>
      <c r="DT251" s="318"/>
      <c r="DU251" s="318"/>
      <c r="DV251" s="318"/>
      <c r="DW251" s="839"/>
      <c r="DX251" s="318"/>
      <c r="DY251" s="318"/>
      <c r="DZ251" s="318"/>
      <c r="EA251" s="318"/>
      <c r="EB251" s="318"/>
      <c r="EC251" s="318"/>
      <c r="ED251" s="318"/>
      <c r="EE251" s="318"/>
      <c r="EF251" s="318"/>
      <c r="EG251" s="318"/>
      <c r="EH251" s="318"/>
      <c r="EI251" s="318"/>
      <c r="EJ251" s="318"/>
      <c r="EK251" s="318"/>
      <c r="EL251" s="318"/>
      <c r="EM251" s="318">
        <f ca="1">'DARF e Declaração de IR'!$AJ$20</f>
        <v>0</v>
      </c>
      <c r="EN251" s="318"/>
      <c r="EO251" s="318"/>
      <c r="EP251" s="318"/>
      <c r="EQ251" s="318"/>
      <c r="ER251" s="318"/>
      <c r="ES251" s="318"/>
      <c r="ET251" s="318"/>
      <c r="EU251" s="318"/>
      <c r="EV251" s="318"/>
      <c r="EW251" s="318"/>
      <c r="EX251" s="318"/>
      <c r="EY251" s="318"/>
      <c r="EZ251" s="318"/>
    </row>
    <row r="252" spans="2:156" ht="10.5" customHeight="1" x14ac:dyDescent="0.2">
      <c r="B252" s="393"/>
      <c r="C252" s="1051"/>
      <c r="D252" s="1052"/>
      <c r="E252" s="414"/>
      <c r="F252" s="922" t="s">
        <v>201</v>
      </c>
      <c r="G252" s="923"/>
      <c r="H252" s="923"/>
      <c r="I252" s="924"/>
      <c r="J252" s="865">
        <f>BI277</f>
        <v>0</v>
      </c>
      <c r="K252" s="866"/>
      <c r="L252" s="866"/>
      <c r="M252" s="867"/>
      <c r="N252" s="456"/>
      <c r="O252" s="455">
        <v>44415</v>
      </c>
      <c r="P252" s="332"/>
      <c r="Q252" s="333"/>
      <c r="R252" s="334"/>
      <c r="S252" s="335"/>
      <c r="T252" s="408">
        <f t="shared" si="246"/>
        <v>0</v>
      </c>
      <c r="U252" s="409" t="str">
        <f t="shared" si="247"/>
        <v/>
      </c>
      <c r="V252" s="335"/>
      <c r="W252" s="410">
        <f t="shared" si="248"/>
        <v>0</v>
      </c>
      <c r="X252" s="410">
        <f t="shared" si="249"/>
        <v>0</v>
      </c>
      <c r="Y252" s="410">
        <f t="shared" si="250"/>
        <v>0</v>
      </c>
      <c r="Z252" s="410">
        <f t="shared" si="251"/>
        <v>0</v>
      </c>
      <c r="AA252" s="411">
        <f t="shared" si="252"/>
        <v>0</v>
      </c>
      <c r="AB252" s="412">
        <f t="shared" si="253"/>
        <v>0</v>
      </c>
      <c r="AC252" s="336"/>
      <c r="AD252" s="333"/>
      <c r="AE252" s="334"/>
      <c r="AF252" s="335"/>
      <c r="AG252" s="408">
        <f t="shared" si="254"/>
        <v>0</v>
      </c>
      <c r="AH252" s="409" t="str">
        <f t="shared" si="255"/>
        <v/>
      </c>
      <c r="AI252" s="335"/>
      <c r="AJ252" s="410">
        <f t="shared" si="256"/>
        <v>0</v>
      </c>
      <c r="AK252" s="410">
        <f t="shared" si="257"/>
        <v>0</v>
      </c>
      <c r="AL252" s="410">
        <f t="shared" si="258"/>
        <v>0</v>
      </c>
      <c r="AM252" s="410">
        <f t="shared" si="259"/>
        <v>0</v>
      </c>
      <c r="AN252" s="411">
        <f t="shared" si="260"/>
        <v>0</v>
      </c>
      <c r="AO252" s="412">
        <f t="shared" si="261"/>
        <v>0</v>
      </c>
      <c r="AP252" s="337"/>
      <c r="AQ252" s="410">
        <f t="shared" si="262"/>
        <v>0</v>
      </c>
      <c r="AR252" s="411">
        <f t="shared" si="263"/>
        <v>0</v>
      </c>
      <c r="AS252" s="413">
        <f t="shared" si="264"/>
        <v>0</v>
      </c>
      <c r="AT252" s="337"/>
      <c r="AU252" s="410">
        <f t="shared" si="265"/>
        <v>0</v>
      </c>
      <c r="AV252" s="411">
        <f t="shared" si="266"/>
        <v>0</v>
      </c>
      <c r="AW252" s="410">
        <f t="shared" si="267"/>
        <v>0</v>
      </c>
      <c r="AX252" s="411">
        <f t="shared" si="268"/>
        <v>0</v>
      </c>
      <c r="AY252" s="412">
        <f t="shared" si="269"/>
        <v>0</v>
      </c>
      <c r="AZ252" s="988"/>
      <c r="BA252" s="989"/>
      <c r="BB252" s="989"/>
      <c r="BC252" s="989"/>
      <c r="BD252" s="989"/>
      <c r="BE252" s="990"/>
      <c r="BF252" s="991"/>
      <c r="BG252" s="992"/>
      <c r="BH252" s="337"/>
      <c r="BI252" s="338"/>
      <c r="BJ252" s="839"/>
      <c r="BK252" s="318"/>
      <c r="BL252" s="318"/>
      <c r="BM252" s="318"/>
      <c r="BN252" s="318"/>
      <c r="BO252" s="318"/>
      <c r="BP252" s="318"/>
      <c r="BQ252" s="318"/>
      <c r="BR252" s="318"/>
      <c r="BS252" s="318"/>
      <c r="BT252" s="839"/>
      <c r="BU252" s="318"/>
      <c r="BV252" s="318"/>
      <c r="BW252" s="318"/>
      <c r="BX252" s="318"/>
      <c r="BY252" s="318"/>
      <c r="BZ252" s="318"/>
      <c r="CA252" s="318"/>
      <c r="CB252" s="318"/>
      <c r="CC252" s="318"/>
      <c r="CD252" s="839"/>
      <c r="CE252" s="318"/>
      <c r="CF252" s="318"/>
      <c r="CG252" s="318"/>
      <c r="CH252" s="318"/>
      <c r="CI252" s="318"/>
      <c r="CJ252" s="318"/>
      <c r="CK252" s="318"/>
      <c r="CL252" s="318"/>
      <c r="CM252" s="318"/>
      <c r="CN252" s="318"/>
      <c r="CO252" s="318"/>
      <c r="CP252" s="318"/>
      <c r="CQ252" s="318"/>
      <c r="CR252" s="318"/>
      <c r="CS252" s="839"/>
      <c r="CT252" s="318"/>
      <c r="CU252" s="318"/>
      <c r="CV252" s="318"/>
      <c r="CW252" s="318"/>
      <c r="CX252" s="318"/>
      <c r="CY252" s="318"/>
      <c r="CZ252" s="318"/>
      <c r="DA252" s="318"/>
      <c r="DB252" s="318"/>
      <c r="DC252" s="318"/>
      <c r="DD252" s="318"/>
      <c r="DE252" s="318"/>
      <c r="DF252" s="318"/>
      <c r="DG252" s="318"/>
      <c r="DH252" s="839"/>
      <c r="DI252" s="318"/>
      <c r="DJ252" s="318"/>
      <c r="DK252" s="318"/>
      <c r="DL252" s="318"/>
      <c r="DM252" s="318"/>
      <c r="DN252" s="318"/>
      <c r="DO252" s="318"/>
      <c r="DP252" s="318"/>
      <c r="DQ252" s="318"/>
      <c r="DR252" s="318"/>
      <c r="DS252" s="318"/>
      <c r="DT252" s="318"/>
      <c r="DU252" s="318"/>
      <c r="DV252" s="318"/>
      <c r="DW252" s="839"/>
      <c r="DX252" s="318"/>
      <c r="DY252" s="318"/>
      <c r="DZ252" s="318"/>
      <c r="EA252" s="318"/>
      <c r="EB252" s="318"/>
      <c r="EC252" s="318"/>
      <c r="ED252" s="318"/>
      <c r="EE252" s="318"/>
      <c r="EF252" s="318"/>
      <c r="EG252" s="318"/>
      <c r="EH252" s="318"/>
      <c r="EI252" s="318"/>
      <c r="EJ252" s="318"/>
      <c r="EK252" s="318"/>
      <c r="EL252" s="318"/>
      <c r="EM252" s="318">
        <f ca="1">'DARF e Declaração de IR'!$AJ$20</f>
        <v>0</v>
      </c>
      <c r="EN252" s="318"/>
      <c r="EO252" s="318"/>
      <c r="EP252" s="318"/>
      <c r="EQ252" s="318"/>
      <c r="ER252" s="318"/>
      <c r="ES252" s="318"/>
      <c r="ET252" s="318"/>
      <c r="EU252" s="318"/>
      <c r="EV252" s="318"/>
      <c r="EW252" s="318"/>
      <c r="EX252" s="318"/>
      <c r="EY252" s="318"/>
      <c r="EZ252" s="318"/>
    </row>
    <row r="253" spans="2:156" ht="10.5" customHeight="1" x14ac:dyDescent="0.2">
      <c r="B253" s="393"/>
      <c r="C253" s="1051"/>
      <c r="D253" s="1052"/>
      <c r="E253" s="414"/>
      <c r="F253" s="847" t="s">
        <v>106</v>
      </c>
      <c r="G253" s="848"/>
      <c r="H253" s="848"/>
      <c r="I253" s="849"/>
      <c r="J253" s="859">
        <f>AS277</f>
        <v>0</v>
      </c>
      <c r="K253" s="860"/>
      <c r="L253" s="860"/>
      <c r="M253" s="861"/>
      <c r="N253" s="456"/>
      <c r="O253" s="455">
        <v>44416</v>
      </c>
      <c r="P253" s="332"/>
      <c r="Q253" s="333"/>
      <c r="R253" s="334"/>
      <c r="S253" s="335"/>
      <c r="T253" s="408">
        <f t="shared" si="246"/>
        <v>0</v>
      </c>
      <c r="U253" s="409" t="str">
        <f t="shared" si="247"/>
        <v/>
      </c>
      <c r="V253" s="335"/>
      <c r="W253" s="410">
        <f t="shared" si="248"/>
        <v>0</v>
      </c>
      <c r="X253" s="410">
        <f t="shared" si="249"/>
        <v>0</v>
      </c>
      <c r="Y253" s="410">
        <f t="shared" si="250"/>
        <v>0</v>
      </c>
      <c r="Z253" s="410">
        <f t="shared" si="251"/>
        <v>0</v>
      </c>
      <c r="AA253" s="411">
        <f t="shared" si="252"/>
        <v>0</v>
      </c>
      <c r="AB253" s="412">
        <f t="shared" si="253"/>
        <v>0</v>
      </c>
      <c r="AC253" s="336"/>
      <c r="AD253" s="333"/>
      <c r="AE253" s="334"/>
      <c r="AF253" s="335"/>
      <c r="AG253" s="408">
        <f t="shared" si="254"/>
        <v>0</v>
      </c>
      <c r="AH253" s="409" t="str">
        <f t="shared" si="255"/>
        <v/>
      </c>
      <c r="AI253" s="335"/>
      <c r="AJ253" s="410">
        <f t="shared" si="256"/>
        <v>0</v>
      </c>
      <c r="AK253" s="410">
        <f t="shared" si="257"/>
        <v>0</v>
      </c>
      <c r="AL253" s="410">
        <f t="shared" si="258"/>
        <v>0</v>
      </c>
      <c r="AM253" s="410">
        <f t="shared" si="259"/>
        <v>0</v>
      </c>
      <c r="AN253" s="411">
        <f t="shared" si="260"/>
        <v>0</v>
      </c>
      <c r="AO253" s="412">
        <f t="shared" si="261"/>
        <v>0</v>
      </c>
      <c r="AP253" s="337"/>
      <c r="AQ253" s="410">
        <f t="shared" si="262"/>
        <v>0</v>
      </c>
      <c r="AR253" s="411">
        <f t="shared" si="263"/>
        <v>0</v>
      </c>
      <c r="AS253" s="413">
        <f t="shared" si="264"/>
        <v>0</v>
      </c>
      <c r="AT253" s="337"/>
      <c r="AU253" s="410">
        <f t="shared" si="265"/>
        <v>0</v>
      </c>
      <c r="AV253" s="411">
        <f t="shared" si="266"/>
        <v>0</v>
      </c>
      <c r="AW253" s="410">
        <f t="shared" si="267"/>
        <v>0</v>
      </c>
      <c r="AX253" s="411">
        <f t="shared" si="268"/>
        <v>0</v>
      </c>
      <c r="AY253" s="412">
        <f t="shared" si="269"/>
        <v>0</v>
      </c>
      <c r="AZ253" s="988"/>
      <c r="BA253" s="989"/>
      <c r="BB253" s="989"/>
      <c r="BC253" s="989"/>
      <c r="BD253" s="989"/>
      <c r="BE253" s="990"/>
      <c r="BF253" s="991"/>
      <c r="BG253" s="992"/>
      <c r="BH253" s="337"/>
      <c r="BI253" s="338"/>
      <c r="BJ253" s="839"/>
      <c r="BK253" s="318"/>
      <c r="BL253" s="318"/>
      <c r="BM253" s="318"/>
      <c r="BN253" s="318"/>
      <c r="BO253" s="318"/>
      <c r="BP253" s="318"/>
      <c r="BQ253" s="318"/>
      <c r="BR253" s="318"/>
      <c r="BS253" s="318"/>
      <c r="BT253" s="839"/>
      <c r="BU253" s="318"/>
      <c r="BV253" s="318"/>
      <c r="BW253" s="318"/>
      <c r="BX253" s="318"/>
      <c r="BY253" s="318"/>
      <c r="BZ253" s="318"/>
      <c r="CA253" s="318"/>
      <c r="CB253" s="318"/>
      <c r="CC253" s="318"/>
      <c r="CD253" s="839"/>
      <c r="CE253" s="318"/>
      <c r="CF253" s="318"/>
      <c r="CG253" s="318"/>
      <c r="CH253" s="318"/>
      <c r="CI253" s="318"/>
      <c r="CJ253" s="318"/>
      <c r="CK253" s="318"/>
      <c r="CL253" s="318"/>
      <c r="CM253" s="318"/>
      <c r="CN253" s="318"/>
      <c r="CO253" s="318"/>
      <c r="CP253" s="318"/>
      <c r="CQ253" s="318"/>
      <c r="CR253" s="318"/>
      <c r="CS253" s="839"/>
      <c r="CT253" s="318"/>
      <c r="CU253" s="318"/>
      <c r="CV253" s="318"/>
      <c r="CW253" s="318"/>
      <c r="CX253" s="318"/>
      <c r="CY253" s="318"/>
      <c r="CZ253" s="318"/>
      <c r="DA253" s="318"/>
      <c r="DB253" s="318"/>
      <c r="DC253" s="318"/>
      <c r="DD253" s="318"/>
      <c r="DE253" s="318"/>
      <c r="DF253" s="318"/>
      <c r="DG253" s="318"/>
      <c r="DH253" s="839"/>
      <c r="DI253" s="318"/>
      <c r="DJ253" s="318"/>
      <c r="DK253" s="318"/>
      <c r="DL253" s="318"/>
      <c r="DM253" s="318"/>
      <c r="DN253" s="318"/>
      <c r="DO253" s="318"/>
      <c r="DP253" s="318"/>
      <c r="DQ253" s="318"/>
      <c r="DR253" s="318"/>
      <c r="DS253" s="318"/>
      <c r="DT253" s="318"/>
      <c r="DU253" s="318"/>
      <c r="DV253" s="318"/>
      <c r="DW253" s="839"/>
      <c r="DX253" s="318"/>
      <c r="DY253" s="318"/>
      <c r="DZ253" s="318"/>
      <c r="EA253" s="318"/>
      <c r="EB253" s="318"/>
      <c r="EC253" s="318"/>
      <c r="ED253" s="318"/>
      <c r="EE253" s="318"/>
      <c r="EF253" s="318"/>
      <c r="EG253" s="318"/>
      <c r="EH253" s="318"/>
      <c r="EI253" s="318"/>
      <c r="EJ253" s="318"/>
      <c r="EK253" s="318"/>
      <c r="EL253" s="318"/>
      <c r="EM253" s="318">
        <f ca="1">'DARF e Declaração de IR'!$AJ$20</f>
        <v>0</v>
      </c>
      <c r="EN253" s="318"/>
      <c r="EO253" s="318"/>
      <c r="EP253" s="318"/>
      <c r="EQ253" s="318"/>
      <c r="ER253" s="318"/>
      <c r="ES253" s="318"/>
      <c r="ET253" s="318"/>
      <c r="EU253" s="318"/>
      <c r="EV253" s="318"/>
      <c r="EW253" s="318"/>
      <c r="EX253" s="318"/>
      <c r="EY253" s="318"/>
      <c r="EZ253" s="318"/>
    </row>
    <row r="254" spans="2:156" ht="10.5" customHeight="1" x14ac:dyDescent="0.2">
      <c r="B254" s="393"/>
      <c r="C254" s="1051"/>
      <c r="D254" s="1052"/>
      <c r="E254" s="414"/>
      <c r="F254" s="847" t="s">
        <v>98</v>
      </c>
      <c r="G254" s="848"/>
      <c r="H254" s="848"/>
      <c r="I254" s="849"/>
      <c r="J254" s="862">
        <f>AW277</f>
        <v>0</v>
      </c>
      <c r="K254" s="863"/>
      <c r="L254" s="863"/>
      <c r="M254" s="864"/>
      <c r="N254" s="456"/>
      <c r="O254" s="455">
        <v>44417</v>
      </c>
      <c r="P254" s="332"/>
      <c r="Q254" s="333"/>
      <c r="R254" s="334"/>
      <c r="S254" s="335"/>
      <c r="T254" s="408">
        <f t="shared" si="246"/>
        <v>0</v>
      </c>
      <c r="U254" s="409" t="str">
        <f t="shared" si="247"/>
        <v/>
      </c>
      <c r="V254" s="335"/>
      <c r="W254" s="410">
        <f t="shared" si="248"/>
        <v>0</v>
      </c>
      <c r="X254" s="410">
        <f t="shared" si="249"/>
        <v>0</v>
      </c>
      <c r="Y254" s="410">
        <f t="shared" si="250"/>
        <v>0</v>
      </c>
      <c r="Z254" s="410">
        <f t="shared" si="251"/>
        <v>0</v>
      </c>
      <c r="AA254" s="411">
        <f t="shared" si="252"/>
        <v>0</v>
      </c>
      <c r="AB254" s="412">
        <f t="shared" si="253"/>
        <v>0</v>
      </c>
      <c r="AC254" s="336"/>
      <c r="AD254" s="333"/>
      <c r="AE254" s="334"/>
      <c r="AF254" s="335"/>
      <c r="AG254" s="408">
        <f t="shared" si="254"/>
        <v>0</v>
      </c>
      <c r="AH254" s="409" t="str">
        <f t="shared" si="255"/>
        <v/>
      </c>
      <c r="AI254" s="335"/>
      <c r="AJ254" s="410">
        <f t="shared" si="256"/>
        <v>0</v>
      </c>
      <c r="AK254" s="410">
        <f t="shared" si="257"/>
        <v>0</v>
      </c>
      <c r="AL254" s="410">
        <f t="shared" si="258"/>
        <v>0</v>
      </c>
      <c r="AM254" s="410">
        <f t="shared" si="259"/>
        <v>0</v>
      </c>
      <c r="AN254" s="411">
        <f t="shared" si="260"/>
        <v>0</v>
      </c>
      <c r="AO254" s="412">
        <f t="shared" si="261"/>
        <v>0</v>
      </c>
      <c r="AP254" s="337"/>
      <c r="AQ254" s="410">
        <f t="shared" si="262"/>
        <v>0</v>
      </c>
      <c r="AR254" s="411">
        <f t="shared" si="263"/>
        <v>0</v>
      </c>
      <c r="AS254" s="413">
        <f t="shared" si="264"/>
        <v>0</v>
      </c>
      <c r="AT254" s="337"/>
      <c r="AU254" s="410">
        <f t="shared" si="265"/>
        <v>0</v>
      </c>
      <c r="AV254" s="411">
        <f t="shared" si="266"/>
        <v>0</v>
      </c>
      <c r="AW254" s="410">
        <f t="shared" si="267"/>
        <v>0</v>
      </c>
      <c r="AX254" s="411">
        <f t="shared" si="268"/>
        <v>0</v>
      </c>
      <c r="AY254" s="412">
        <f t="shared" si="269"/>
        <v>0</v>
      </c>
      <c r="AZ254" s="988"/>
      <c r="BA254" s="989"/>
      <c r="BB254" s="989"/>
      <c r="BC254" s="989"/>
      <c r="BD254" s="989"/>
      <c r="BE254" s="990"/>
      <c r="BF254" s="991"/>
      <c r="BG254" s="992"/>
      <c r="BH254" s="337"/>
      <c r="BI254" s="338"/>
      <c r="BJ254" s="839"/>
      <c r="BK254" s="318"/>
      <c r="BL254" s="318"/>
      <c r="BM254" s="318"/>
      <c r="BN254" s="318"/>
      <c r="BO254" s="318"/>
      <c r="BP254" s="318"/>
      <c r="BQ254" s="318"/>
      <c r="BR254" s="318"/>
      <c r="BS254" s="318"/>
      <c r="BT254" s="839"/>
      <c r="BU254" s="318"/>
      <c r="BV254" s="318"/>
      <c r="BW254" s="318"/>
      <c r="BX254" s="318"/>
      <c r="BY254" s="318"/>
      <c r="BZ254" s="318"/>
      <c r="CA254" s="318"/>
      <c r="CB254" s="318"/>
      <c r="CC254" s="318"/>
      <c r="CD254" s="839"/>
      <c r="CE254" s="318"/>
      <c r="CF254" s="318"/>
      <c r="CG254" s="318"/>
      <c r="CH254" s="318"/>
      <c r="CI254" s="318"/>
      <c r="CJ254" s="318"/>
      <c r="CK254" s="318"/>
      <c r="CL254" s="318"/>
      <c r="CM254" s="318"/>
      <c r="CN254" s="318"/>
      <c r="CO254" s="318"/>
      <c r="CP254" s="318"/>
      <c r="CQ254" s="318"/>
      <c r="CR254" s="318"/>
      <c r="CS254" s="839"/>
      <c r="CT254" s="318"/>
      <c r="CU254" s="318"/>
      <c r="CV254" s="318"/>
      <c r="CW254" s="318"/>
      <c r="CX254" s="318"/>
      <c r="CY254" s="318"/>
      <c r="CZ254" s="318"/>
      <c r="DA254" s="318"/>
      <c r="DB254" s="318"/>
      <c r="DC254" s="318"/>
      <c r="DD254" s="318"/>
      <c r="DE254" s="318"/>
      <c r="DF254" s="318"/>
      <c r="DG254" s="318"/>
      <c r="DH254" s="839"/>
      <c r="DI254" s="318"/>
      <c r="DJ254" s="318"/>
      <c r="DK254" s="318"/>
      <c r="DL254" s="318"/>
      <c r="DM254" s="318"/>
      <c r="DN254" s="318"/>
      <c r="DO254" s="318"/>
      <c r="DP254" s="318"/>
      <c r="DQ254" s="318"/>
      <c r="DR254" s="318"/>
      <c r="DS254" s="318"/>
      <c r="DT254" s="318"/>
      <c r="DU254" s="318"/>
      <c r="DV254" s="318"/>
      <c r="DW254" s="839"/>
      <c r="DX254" s="318"/>
      <c r="DY254" s="318"/>
      <c r="DZ254" s="318"/>
      <c r="EA254" s="318"/>
      <c r="EB254" s="318"/>
      <c r="EC254" s="318"/>
      <c r="ED254" s="318"/>
      <c r="EE254" s="318"/>
      <c r="EF254" s="318"/>
      <c r="EG254" s="318"/>
      <c r="EH254" s="318"/>
      <c r="EI254" s="318"/>
      <c r="EJ254" s="318"/>
      <c r="EK254" s="318"/>
      <c r="EL254" s="318"/>
      <c r="EM254" s="318">
        <f ca="1">'DARF e Declaração de IR'!$AJ$20</f>
        <v>0</v>
      </c>
      <c r="EN254" s="318"/>
      <c r="EO254" s="318"/>
      <c r="EP254" s="318"/>
      <c r="EQ254" s="318"/>
      <c r="ER254" s="318"/>
      <c r="ES254" s="318"/>
      <c r="ET254" s="318"/>
      <c r="EU254" s="318"/>
      <c r="EV254" s="318"/>
      <c r="EW254" s="318"/>
      <c r="EX254" s="318"/>
      <c r="EY254" s="318"/>
      <c r="EZ254" s="318"/>
    </row>
    <row r="255" spans="2:156" ht="10.5" customHeight="1" x14ac:dyDescent="0.2">
      <c r="B255" s="393"/>
      <c r="C255" s="1051"/>
      <c r="D255" s="1052"/>
      <c r="E255" s="414"/>
      <c r="F255" s="847" t="s">
        <v>107</v>
      </c>
      <c r="G255" s="848"/>
      <c r="H255" s="848"/>
      <c r="I255" s="849"/>
      <c r="J255" s="862">
        <f>IF(J259=0,J254,0)</f>
        <v>0</v>
      </c>
      <c r="K255" s="863"/>
      <c r="L255" s="863"/>
      <c r="M255" s="864"/>
      <c r="N255" s="456"/>
      <c r="O255" s="455">
        <v>44418</v>
      </c>
      <c r="P255" s="332"/>
      <c r="Q255" s="333"/>
      <c r="R255" s="334"/>
      <c r="S255" s="335"/>
      <c r="T255" s="408">
        <f t="shared" si="246"/>
        <v>0</v>
      </c>
      <c r="U255" s="409" t="str">
        <f t="shared" si="247"/>
        <v/>
      </c>
      <c r="V255" s="335"/>
      <c r="W255" s="410">
        <f t="shared" si="248"/>
        <v>0</v>
      </c>
      <c r="X255" s="410">
        <f t="shared" si="249"/>
        <v>0</v>
      </c>
      <c r="Y255" s="410">
        <f t="shared" si="250"/>
        <v>0</v>
      </c>
      <c r="Z255" s="410">
        <f t="shared" si="251"/>
        <v>0</v>
      </c>
      <c r="AA255" s="411">
        <f t="shared" si="252"/>
        <v>0</v>
      </c>
      <c r="AB255" s="412">
        <f t="shared" si="253"/>
        <v>0</v>
      </c>
      <c r="AC255" s="336"/>
      <c r="AD255" s="333"/>
      <c r="AE255" s="334"/>
      <c r="AF255" s="335"/>
      <c r="AG255" s="408">
        <f t="shared" si="254"/>
        <v>0</v>
      </c>
      <c r="AH255" s="409" t="str">
        <f t="shared" si="255"/>
        <v/>
      </c>
      <c r="AI255" s="335"/>
      <c r="AJ255" s="410">
        <f t="shared" si="256"/>
        <v>0</v>
      </c>
      <c r="AK255" s="410">
        <f t="shared" si="257"/>
        <v>0</v>
      </c>
      <c r="AL255" s="410">
        <f t="shared" si="258"/>
        <v>0</v>
      </c>
      <c r="AM255" s="410">
        <f t="shared" si="259"/>
        <v>0</v>
      </c>
      <c r="AN255" s="411">
        <f t="shared" si="260"/>
        <v>0</v>
      </c>
      <c r="AO255" s="412">
        <f t="shared" si="261"/>
        <v>0</v>
      </c>
      <c r="AP255" s="337"/>
      <c r="AQ255" s="410">
        <f t="shared" si="262"/>
        <v>0</v>
      </c>
      <c r="AR255" s="411">
        <f t="shared" si="263"/>
        <v>0</v>
      </c>
      <c r="AS255" s="413">
        <f t="shared" si="264"/>
        <v>0</v>
      </c>
      <c r="AT255" s="337"/>
      <c r="AU255" s="410">
        <f t="shared" si="265"/>
        <v>0</v>
      </c>
      <c r="AV255" s="411">
        <f t="shared" si="266"/>
        <v>0</v>
      </c>
      <c r="AW255" s="410">
        <f t="shared" si="267"/>
        <v>0</v>
      </c>
      <c r="AX255" s="411">
        <f t="shared" si="268"/>
        <v>0</v>
      </c>
      <c r="AY255" s="412">
        <f t="shared" si="269"/>
        <v>0</v>
      </c>
      <c r="AZ255" s="988"/>
      <c r="BA255" s="989"/>
      <c r="BB255" s="989"/>
      <c r="BC255" s="989"/>
      <c r="BD255" s="989"/>
      <c r="BE255" s="990"/>
      <c r="BF255" s="991"/>
      <c r="BG255" s="992"/>
      <c r="BH255" s="337"/>
      <c r="BI255" s="338"/>
      <c r="BJ255" s="839"/>
      <c r="BK255" s="318"/>
      <c r="BL255" s="318"/>
      <c r="BM255" s="318"/>
      <c r="BN255" s="318"/>
      <c r="BO255" s="318"/>
      <c r="BP255" s="318"/>
      <c r="BQ255" s="318"/>
      <c r="BR255" s="318"/>
      <c r="BS255" s="318"/>
      <c r="BT255" s="839"/>
      <c r="BU255" s="318"/>
      <c r="BV255" s="318"/>
      <c r="BW255" s="318"/>
      <c r="BX255" s="318"/>
      <c r="BY255" s="318"/>
      <c r="BZ255" s="318"/>
      <c r="CA255" s="318"/>
      <c r="CB255" s="318"/>
      <c r="CC255" s="318"/>
      <c r="CD255" s="839"/>
      <c r="CE255" s="318"/>
      <c r="CF255" s="318"/>
      <c r="CG255" s="318"/>
      <c r="CH255" s="318"/>
      <c r="CI255" s="318"/>
      <c r="CJ255" s="318"/>
      <c r="CK255" s="318"/>
      <c r="CL255" s="318"/>
      <c r="CM255" s="318"/>
      <c r="CN255" s="318"/>
      <c r="CO255" s="318"/>
      <c r="CP255" s="318"/>
      <c r="CQ255" s="318"/>
      <c r="CR255" s="318"/>
      <c r="CS255" s="839"/>
      <c r="CT255" s="318"/>
      <c r="CU255" s="318"/>
      <c r="CV255" s="318"/>
      <c r="CW255" s="318"/>
      <c r="CX255" s="318"/>
      <c r="CY255" s="318"/>
      <c r="CZ255" s="318"/>
      <c r="DA255" s="318"/>
      <c r="DB255" s="318"/>
      <c r="DC255" s="318"/>
      <c r="DD255" s="318"/>
      <c r="DE255" s="318"/>
      <c r="DF255" s="318"/>
      <c r="DG255" s="318"/>
      <c r="DH255" s="839"/>
      <c r="DI255" s="318"/>
      <c r="DJ255" s="318"/>
      <c r="DK255" s="318"/>
      <c r="DL255" s="318"/>
      <c r="DM255" s="318"/>
      <c r="DN255" s="318"/>
      <c r="DO255" s="318"/>
      <c r="DP255" s="318"/>
      <c r="DQ255" s="318"/>
      <c r="DR255" s="318"/>
      <c r="DS255" s="318"/>
      <c r="DT255" s="318"/>
      <c r="DU255" s="318"/>
      <c r="DV255" s="318"/>
      <c r="DW255" s="839"/>
      <c r="DX255" s="318"/>
      <c r="DY255" s="318"/>
      <c r="DZ255" s="318"/>
      <c r="EA255" s="318"/>
      <c r="EB255" s="318"/>
      <c r="EC255" s="318"/>
      <c r="ED255" s="318"/>
      <c r="EE255" s="318"/>
      <c r="EF255" s="318"/>
      <c r="EG255" s="318"/>
      <c r="EH255" s="318"/>
      <c r="EI255" s="318"/>
      <c r="EJ255" s="318"/>
      <c r="EK255" s="318"/>
      <c r="EL255" s="318"/>
      <c r="EM255" s="318">
        <f ca="1">'DARF e Declaração de IR'!$AJ$20</f>
        <v>0</v>
      </c>
      <c r="EN255" s="318"/>
      <c r="EO255" s="318"/>
      <c r="EP255" s="318"/>
      <c r="EQ255" s="318"/>
      <c r="ER255" s="318"/>
      <c r="ES255" s="318"/>
      <c r="ET255" s="318"/>
      <c r="EU255" s="318"/>
      <c r="EV255" s="318"/>
      <c r="EW255" s="318"/>
      <c r="EX255" s="318"/>
      <c r="EY255" s="318"/>
      <c r="EZ255" s="318"/>
    </row>
    <row r="256" spans="2:156" ht="10.5" customHeight="1" x14ac:dyDescent="0.2">
      <c r="B256" s="393"/>
      <c r="C256" s="1051"/>
      <c r="D256" s="1052"/>
      <c r="E256" s="414"/>
      <c r="F256" s="847" t="s">
        <v>210</v>
      </c>
      <c r="G256" s="848"/>
      <c r="H256" s="848"/>
      <c r="I256" s="849"/>
      <c r="J256" s="862">
        <f>'DARF e Declaração de IR'!K20</f>
        <v>0</v>
      </c>
      <c r="K256" s="863"/>
      <c r="L256" s="863"/>
      <c r="M256" s="864"/>
      <c r="N256" s="456"/>
      <c r="O256" s="455">
        <v>44419</v>
      </c>
      <c r="P256" s="332"/>
      <c r="Q256" s="333"/>
      <c r="R256" s="334"/>
      <c r="S256" s="335"/>
      <c r="T256" s="408">
        <f t="shared" si="246"/>
        <v>0</v>
      </c>
      <c r="U256" s="409" t="str">
        <f t="shared" si="247"/>
        <v/>
      </c>
      <c r="V256" s="335"/>
      <c r="W256" s="410">
        <f t="shared" si="248"/>
        <v>0</v>
      </c>
      <c r="X256" s="410">
        <f t="shared" si="249"/>
        <v>0</v>
      </c>
      <c r="Y256" s="410">
        <f t="shared" si="250"/>
        <v>0</v>
      </c>
      <c r="Z256" s="410">
        <f t="shared" si="251"/>
        <v>0</v>
      </c>
      <c r="AA256" s="411">
        <f t="shared" si="252"/>
        <v>0</v>
      </c>
      <c r="AB256" s="412">
        <f t="shared" si="253"/>
        <v>0</v>
      </c>
      <c r="AC256" s="336"/>
      <c r="AD256" s="333"/>
      <c r="AE256" s="334"/>
      <c r="AF256" s="335"/>
      <c r="AG256" s="408">
        <f t="shared" si="254"/>
        <v>0</v>
      </c>
      <c r="AH256" s="409" t="str">
        <f t="shared" si="255"/>
        <v/>
      </c>
      <c r="AI256" s="335"/>
      <c r="AJ256" s="410">
        <f t="shared" si="256"/>
        <v>0</v>
      </c>
      <c r="AK256" s="410">
        <f t="shared" si="257"/>
        <v>0</v>
      </c>
      <c r="AL256" s="410">
        <f t="shared" si="258"/>
        <v>0</v>
      </c>
      <c r="AM256" s="410">
        <f t="shared" si="259"/>
        <v>0</v>
      </c>
      <c r="AN256" s="411">
        <f t="shared" si="260"/>
        <v>0</v>
      </c>
      <c r="AO256" s="412">
        <f t="shared" si="261"/>
        <v>0</v>
      </c>
      <c r="AP256" s="337"/>
      <c r="AQ256" s="410">
        <f t="shared" si="262"/>
        <v>0</v>
      </c>
      <c r="AR256" s="411">
        <f t="shared" si="263"/>
        <v>0</v>
      </c>
      <c r="AS256" s="413">
        <f t="shared" si="264"/>
        <v>0</v>
      </c>
      <c r="AT256" s="337"/>
      <c r="AU256" s="410">
        <f t="shared" si="265"/>
        <v>0</v>
      </c>
      <c r="AV256" s="411">
        <f t="shared" si="266"/>
        <v>0</v>
      </c>
      <c r="AW256" s="410">
        <f t="shared" si="267"/>
        <v>0</v>
      </c>
      <c r="AX256" s="411">
        <f t="shared" si="268"/>
        <v>0</v>
      </c>
      <c r="AY256" s="412">
        <f t="shared" si="269"/>
        <v>0</v>
      </c>
      <c r="AZ256" s="988"/>
      <c r="BA256" s="989"/>
      <c r="BB256" s="989"/>
      <c r="BC256" s="989"/>
      <c r="BD256" s="989"/>
      <c r="BE256" s="990"/>
      <c r="BF256" s="991"/>
      <c r="BG256" s="992"/>
      <c r="BH256" s="337"/>
      <c r="BI256" s="338"/>
      <c r="BJ256" s="839"/>
      <c r="BK256" s="318"/>
      <c r="BL256" s="318"/>
      <c r="BM256" s="318"/>
      <c r="BN256" s="318"/>
      <c r="BO256" s="318"/>
      <c r="BP256" s="318"/>
      <c r="BQ256" s="318"/>
      <c r="BR256" s="318"/>
      <c r="BS256" s="318"/>
      <c r="BT256" s="839"/>
      <c r="BU256" s="318"/>
      <c r="BV256" s="318"/>
      <c r="BW256" s="318"/>
      <c r="BX256" s="318"/>
      <c r="BY256" s="318"/>
      <c r="BZ256" s="318"/>
      <c r="CA256" s="318"/>
      <c r="CB256" s="318"/>
      <c r="CC256" s="318"/>
      <c r="CD256" s="839"/>
      <c r="CE256" s="318"/>
      <c r="CF256" s="318"/>
      <c r="CG256" s="318"/>
      <c r="CH256" s="318"/>
      <c r="CI256" s="318"/>
      <c r="CJ256" s="318"/>
      <c r="CK256" s="318"/>
      <c r="CL256" s="318"/>
      <c r="CM256" s="318"/>
      <c r="CN256" s="318"/>
      <c r="CO256" s="318"/>
      <c r="CP256" s="318"/>
      <c r="CQ256" s="318"/>
      <c r="CR256" s="318"/>
      <c r="CS256" s="839"/>
      <c r="CT256" s="318"/>
      <c r="CU256" s="318"/>
      <c r="CV256" s="318"/>
      <c r="CW256" s="318"/>
      <c r="CX256" s="318"/>
      <c r="CY256" s="318"/>
      <c r="CZ256" s="318"/>
      <c r="DA256" s="318"/>
      <c r="DB256" s="318"/>
      <c r="DC256" s="318"/>
      <c r="DD256" s="318"/>
      <c r="DE256" s="318"/>
      <c r="DF256" s="318"/>
      <c r="DG256" s="318"/>
      <c r="DH256" s="839"/>
      <c r="DI256" s="318"/>
      <c r="DJ256" s="318"/>
      <c r="DK256" s="318"/>
      <c r="DL256" s="318"/>
      <c r="DM256" s="318"/>
      <c r="DN256" s="318"/>
      <c r="DO256" s="318"/>
      <c r="DP256" s="318"/>
      <c r="DQ256" s="318"/>
      <c r="DR256" s="318"/>
      <c r="DS256" s="318"/>
      <c r="DT256" s="318"/>
      <c r="DU256" s="318"/>
      <c r="DV256" s="318"/>
      <c r="DW256" s="839"/>
      <c r="DX256" s="318"/>
      <c r="DY256" s="318"/>
      <c r="DZ256" s="318"/>
      <c r="EA256" s="318"/>
      <c r="EB256" s="318"/>
      <c r="EC256" s="318"/>
      <c r="ED256" s="318"/>
      <c r="EE256" s="318"/>
      <c r="EF256" s="318"/>
      <c r="EG256" s="318"/>
      <c r="EH256" s="318"/>
      <c r="EI256" s="318"/>
      <c r="EJ256" s="318"/>
      <c r="EK256" s="318"/>
      <c r="EL256" s="318"/>
      <c r="EM256" s="318">
        <f ca="1">'DARF e Declaração de IR'!$AJ$20</f>
        <v>0</v>
      </c>
      <c r="EN256" s="318"/>
      <c r="EO256" s="318"/>
      <c r="EP256" s="318"/>
      <c r="EQ256" s="318"/>
      <c r="ER256" s="318"/>
      <c r="ES256" s="318"/>
      <c r="ET256" s="318"/>
      <c r="EU256" s="318"/>
      <c r="EV256" s="318"/>
      <c r="EW256" s="318"/>
      <c r="EX256" s="318"/>
      <c r="EY256" s="318"/>
      <c r="EZ256" s="318"/>
    </row>
    <row r="257" spans="2:156" ht="10.5" customHeight="1" x14ac:dyDescent="0.2">
      <c r="B257" s="393"/>
      <c r="C257" s="1051"/>
      <c r="D257" s="1052"/>
      <c r="E257" s="414"/>
      <c r="F257" s="847" t="s">
        <v>109</v>
      </c>
      <c r="G257" s="848"/>
      <c r="H257" s="848"/>
      <c r="I257" s="849"/>
      <c r="J257" s="862">
        <f>AS277*$J$37+AW277</f>
        <v>0</v>
      </c>
      <c r="K257" s="863"/>
      <c r="L257" s="863"/>
      <c r="M257" s="864"/>
      <c r="N257" s="456"/>
      <c r="O257" s="455">
        <v>44420</v>
      </c>
      <c r="P257" s="332"/>
      <c r="Q257" s="333"/>
      <c r="R257" s="334"/>
      <c r="S257" s="335"/>
      <c r="T257" s="408">
        <f t="shared" si="246"/>
        <v>0</v>
      </c>
      <c r="U257" s="409" t="str">
        <f t="shared" si="247"/>
        <v/>
      </c>
      <c r="V257" s="335"/>
      <c r="W257" s="410">
        <f t="shared" si="248"/>
        <v>0</v>
      </c>
      <c r="X257" s="410">
        <f t="shared" si="249"/>
        <v>0</v>
      </c>
      <c r="Y257" s="410">
        <f t="shared" si="250"/>
        <v>0</v>
      </c>
      <c r="Z257" s="410">
        <f t="shared" si="251"/>
        <v>0</v>
      </c>
      <c r="AA257" s="411">
        <f t="shared" si="252"/>
        <v>0</v>
      </c>
      <c r="AB257" s="412">
        <f t="shared" si="253"/>
        <v>0</v>
      </c>
      <c r="AC257" s="336"/>
      <c r="AD257" s="333"/>
      <c r="AE257" s="334"/>
      <c r="AF257" s="335"/>
      <c r="AG257" s="408">
        <f t="shared" si="254"/>
        <v>0</v>
      </c>
      <c r="AH257" s="409" t="str">
        <f t="shared" si="255"/>
        <v/>
      </c>
      <c r="AI257" s="335"/>
      <c r="AJ257" s="410">
        <f t="shared" si="256"/>
        <v>0</v>
      </c>
      <c r="AK257" s="410">
        <f t="shared" si="257"/>
        <v>0</v>
      </c>
      <c r="AL257" s="410">
        <f t="shared" si="258"/>
        <v>0</v>
      </c>
      <c r="AM257" s="410">
        <f t="shared" si="259"/>
        <v>0</v>
      </c>
      <c r="AN257" s="411">
        <f t="shared" si="260"/>
        <v>0</v>
      </c>
      <c r="AO257" s="412">
        <f t="shared" si="261"/>
        <v>0</v>
      </c>
      <c r="AP257" s="337"/>
      <c r="AQ257" s="410">
        <f t="shared" si="262"/>
        <v>0</v>
      </c>
      <c r="AR257" s="411">
        <f t="shared" si="263"/>
        <v>0</v>
      </c>
      <c r="AS257" s="413">
        <f t="shared" si="264"/>
        <v>0</v>
      </c>
      <c r="AT257" s="337"/>
      <c r="AU257" s="410">
        <f t="shared" si="265"/>
        <v>0</v>
      </c>
      <c r="AV257" s="411">
        <f t="shared" si="266"/>
        <v>0</v>
      </c>
      <c r="AW257" s="410">
        <f t="shared" si="267"/>
        <v>0</v>
      </c>
      <c r="AX257" s="411">
        <f t="shared" si="268"/>
        <v>0</v>
      </c>
      <c r="AY257" s="412">
        <f t="shared" si="269"/>
        <v>0</v>
      </c>
      <c r="AZ257" s="988"/>
      <c r="BA257" s="989"/>
      <c r="BB257" s="989"/>
      <c r="BC257" s="989"/>
      <c r="BD257" s="989"/>
      <c r="BE257" s="990"/>
      <c r="BF257" s="991"/>
      <c r="BG257" s="992"/>
      <c r="BH257" s="337"/>
      <c r="BI257" s="338"/>
      <c r="BJ257" s="839"/>
      <c r="BK257" s="318"/>
      <c r="BL257" s="318"/>
      <c r="BM257" s="318"/>
      <c r="BN257" s="318"/>
      <c r="BO257" s="318"/>
      <c r="BP257" s="318"/>
      <c r="BQ257" s="318"/>
      <c r="BR257" s="318"/>
      <c r="BS257" s="318"/>
      <c r="BT257" s="839"/>
      <c r="BU257" s="318"/>
      <c r="BV257" s="318"/>
      <c r="BW257" s="318"/>
      <c r="BX257" s="318"/>
      <c r="BY257" s="318"/>
      <c r="BZ257" s="318"/>
      <c r="CA257" s="318"/>
      <c r="CB257" s="318"/>
      <c r="CC257" s="318"/>
      <c r="CD257" s="839"/>
      <c r="CE257" s="318"/>
      <c r="CF257" s="318"/>
      <c r="CG257" s="318"/>
      <c r="CH257" s="318"/>
      <c r="CI257" s="318"/>
      <c r="CJ257" s="318"/>
      <c r="CK257" s="318"/>
      <c r="CL257" s="318"/>
      <c r="CM257" s="318"/>
      <c r="CN257" s="318"/>
      <c r="CO257" s="318"/>
      <c r="CP257" s="318"/>
      <c r="CQ257" s="318"/>
      <c r="CR257" s="318"/>
      <c r="CS257" s="839"/>
      <c r="CT257" s="318"/>
      <c r="CU257" s="318"/>
      <c r="CV257" s="318"/>
      <c r="CW257" s="318"/>
      <c r="CX257" s="318"/>
      <c r="CY257" s="318"/>
      <c r="CZ257" s="318"/>
      <c r="DA257" s="318"/>
      <c r="DB257" s="318"/>
      <c r="DC257" s="318"/>
      <c r="DD257" s="318"/>
      <c r="DE257" s="318"/>
      <c r="DF257" s="318"/>
      <c r="DG257" s="318"/>
      <c r="DH257" s="839"/>
      <c r="DI257" s="318"/>
      <c r="DJ257" s="318"/>
      <c r="DK257" s="318"/>
      <c r="DL257" s="318"/>
      <c r="DM257" s="318"/>
      <c r="DN257" s="318"/>
      <c r="DO257" s="318"/>
      <c r="DP257" s="318"/>
      <c r="DQ257" s="318"/>
      <c r="DR257" s="318"/>
      <c r="DS257" s="318"/>
      <c r="DT257" s="318"/>
      <c r="DU257" s="318"/>
      <c r="DV257" s="318"/>
      <c r="DW257" s="839"/>
      <c r="DX257" s="318"/>
      <c r="DY257" s="318"/>
      <c r="DZ257" s="318"/>
      <c r="EA257" s="318"/>
      <c r="EB257" s="318"/>
      <c r="EC257" s="318"/>
      <c r="ED257" s="318"/>
      <c r="EE257" s="318"/>
      <c r="EF257" s="318"/>
      <c r="EG257" s="318"/>
      <c r="EH257" s="318"/>
      <c r="EI257" s="318"/>
      <c r="EJ257" s="318"/>
      <c r="EK257" s="318"/>
      <c r="EL257" s="318"/>
      <c r="EM257" s="318">
        <f ca="1">'DARF e Declaração de IR'!$AJ$20</f>
        <v>0</v>
      </c>
      <c r="EN257" s="318"/>
      <c r="EO257" s="318"/>
      <c r="EP257" s="318"/>
      <c r="EQ257" s="318"/>
      <c r="ER257" s="318"/>
      <c r="ES257" s="318"/>
      <c r="ET257" s="318"/>
      <c r="EU257" s="318"/>
      <c r="EV257" s="318"/>
      <c r="EW257" s="318"/>
      <c r="EX257" s="318"/>
      <c r="EY257" s="318"/>
      <c r="EZ257" s="318"/>
    </row>
    <row r="258" spans="2:156" ht="10.5" customHeight="1" x14ac:dyDescent="0.2">
      <c r="B258" s="393"/>
      <c r="C258" s="1051"/>
      <c r="D258" s="1052"/>
      <c r="E258" s="414"/>
      <c r="F258" s="847" t="s">
        <v>110</v>
      </c>
      <c r="G258" s="848"/>
      <c r="H258" s="848"/>
      <c r="I258" s="849"/>
      <c r="J258" s="862">
        <f>'DARF e Declaração de IR'!$Q$20</f>
        <v>0</v>
      </c>
      <c r="K258" s="863"/>
      <c r="L258" s="863"/>
      <c r="M258" s="864"/>
      <c r="N258" s="456"/>
      <c r="O258" s="455">
        <v>44421</v>
      </c>
      <c r="P258" s="332"/>
      <c r="Q258" s="333"/>
      <c r="R258" s="334"/>
      <c r="S258" s="335"/>
      <c r="T258" s="408">
        <f t="shared" si="246"/>
        <v>0</v>
      </c>
      <c r="U258" s="409" t="str">
        <f t="shared" si="247"/>
        <v/>
      </c>
      <c r="V258" s="335"/>
      <c r="W258" s="410">
        <f t="shared" si="248"/>
        <v>0</v>
      </c>
      <c r="X258" s="410">
        <f t="shared" si="249"/>
        <v>0</v>
      </c>
      <c r="Y258" s="410">
        <f t="shared" si="250"/>
        <v>0</v>
      </c>
      <c r="Z258" s="410">
        <f t="shared" si="251"/>
        <v>0</v>
      </c>
      <c r="AA258" s="411">
        <f t="shared" si="252"/>
        <v>0</v>
      </c>
      <c r="AB258" s="412">
        <f t="shared" si="253"/>
        <v>0</v>
      </c>
      <c r="AC258" s="336"/>
      <c r="AD258" s="333"/>
      <c r="AE258" s="334"/>
      <c r="AF258" s="335"/>
      <c r="AG258" s="408">
        <f t="shared" si="254"/>
        <v>0</v>
      </c>
      <c r="AH258" s="409" t="str">
        <f t="shared" si="255"/>
        <v/>
      </c>
      <c r="AI258" s="335"/>
      <c r="AJ258" s="410">
        <f t="shared" si="256"/>
        <v>0</v>
      </c>
      <c r="AK258" s="410">
        <f t="shared" si="257"/>
        <v>0</v>
      </c>
      <c r="AL258" s="410">
        <f t="shared" si="258"/>
        <v>0</v>
      </c>
      <c r="AM258" s="410">
        <f t="shared" si="259"/>
        <v>0</v>
      </c>
      <c r="AN258" s="411">
        <f t="shared" si="260"/>
        <v>0</v>
      </c>
      <c r="AO258" s="412">
        <f t="shared" si="261"/>
        <v>0</v>
      </c>
      <c r="AP258" s="337"/>
      <c r="AQ258" s="410">
        <f t="shared" si="262"/>
        <v>0</v>
      </c>
      <c r="AR258" s="411">
        <f t="shared" si="263"/>
        <v>0</v>
      </c>
      <c r="AS258" s="413">
        <f t="shared" si="264"/>
        <v>0</v>
      </c>
      <c r="AT258" s="337"/>
      <c r="AU258" s="410">
        <f t="shared" si="265"/>
        <v>0</v>
      </c>
      <c r="AV258" s="411">
        <f t="shared" si="266"/>
        <v>0</v>
      </c>
      <c r="AW258" s="410">
        <f t="shared" si="267"/>
        <v>0</v>
      </c>
      <c r="AX258" s="411">
        <f t="shared" si="268"/>
        <v>0</v>
      </c>
      <c r="AY258" s="412">
        <f t="shared" si="269"/>
        <v>0</v>
      </c>
      <c r="AZ258" s="988"/>
      <c r="BA258" s="989"/>
      <c r="BB258" s="989"/>
      <c r="BC258" s="989"/>
      <c r="BD258" s="989"/>
      <c r="BE258" s="990"/>
      <c r="BF258" s="991"/>
      <c r="BG258" s="992"/>
      <c r="BH258" s="337"/>
      <c r="BI258" s="338"/>
      <c r="BJ258" s="839"/>
      <c r="BK258" s="318"/>
      <c r="BL258" s="318"/>
      <c r="BM258" s="318"/>
      <c r="BN258" s="318"/>
      <c r="BO258" s="318"/>
      <c r="BP258" s="318"/>
      <c r="BQ258" s="318"/>
      <c r="BR258" s="318"/>
      <c r="BS258" s="318"/>
      <c r="BT258" s="839"/>
      <c r="BU258" s="318"/>
      <c r="BV258" s="318"/>
      <c r="BW258" s="318"/>
      <c r="BX258" s="318"/>
      <c r="BY258" s="318"/>
      <c r="BZ258" s="318"/>
      <c r="CA258" s="318"/>
      <c r="CB258" s="318"/>
      <c r="CC258" s="318"/>
      <c r="CD258" s="839"/>
      <c r="CE258" s="318"/>
      <c r="CF258" s="318"/>
      <c r="CG258" s="318"/>
      <c r="CH258" s="318"/>
      <c r="CI258" s="318"/>
      <c r="CJ258" s="318"/>
      <c r="CK258" s="318"/>
      <c r="CL258" s="318"/>
      <c r="CM258" s="318"/>
      <c r="CN258" s="318"/>
      <c r="CO258" s="318"/>
      <c r="CP258" s="318"/>
      <c r="CQ258" s="318"/>
      <c r="CR258" s="318"/>
      <c r="CS258" s="839"/>
      <c r="CT258" s="318"/>
      <c r="CU258" s="318"/>
      <c r="CV258" s="318"/>
      <c r="CW258" s="318"/>
      <c r="CX258" s="318"/>
      <c r="CY258" s="318"/>
      <c r="CZ258" s="318"/>
      <c r="DA258" s="318"/>
      <c r="DB258" s="318"/>
      <c r="DC258" s="318"/>
      <c r="DD258" s="318"/>
      <c r="DE258" s="318"/>
      <c r="DF258" s="318"/>
      <c r="DG258" s="318"/>
      <c r="DH258" s="839"/>
      <c r="DI258" s="318"/>
      <c r="DJ258" s="318"/>
      <c r="DK258" s="318"/>
      <c r="DL258" s="318"/>
      <c r="DM258" s="318"/>
      <c r="DN258" s="318"/>
      <c r="DO258" s="318"/>
      <c r="DP258" s="318"/>
      <c r="DQ258" s="318"/>
      <c r="DR258" s="318"/>
      <c r="DS258" s="318"/>
      <c r="DT258" s="318"/>
      <c r="DU258" s="318"/>
      <c r="DV258" s="318"/>
      <c r="DW258" s="839"/>
      <c r="DX258" s="318"/>
      <c r="DY258" s="318"/>
      <c r="DZ258" s="318"/>
      <c r="EA258" s="318"/>
      <c r="EB258" s="318"/>
      <c r="EC258" s="318"/>
      <c r="ED258" s="318"/>
      <c r="EE258" s="318"/>
      <c r="EF258" s="318"/>
      <c r="EG258" s="318"/>
      <c r="EH258" s="318"/>
      <c r="EI258" s="318"/>
      <c r="EJ258" s="318"/>
      <c r="EK258" s="318"/>
      <c r="EL258" s="318"/>
      <c r="EM258" s="318">
        <f ca="1">'DARF e Declaração de IR'!$AJ$20</f>
        <v>0</v>
      </c>
      <c r="EN258" s="318"/>
      <c r="EO258" s="318"/>
      <c r="EP258" s="318"/>
      <c r="EQ258" s="318"/>
      <c r="ER258" s="318"/>
      <c r="ES258" s="318"/>
      <c r="ET258" s="318"/>
      <c r="EU258" s="318"/>
      <c r="EV258" s="318"/>
      <c r="EW258" s="318"/>
      <c r="EX258" s="318"/>
      <c r="EY258" s="318"/>
      <c r="EZ258" s="318"/>
    </row>
    <row r="259" spans="2:156" ht="10.5" customHeight="1" thickBot="1" x14ac:dyDescent="0.25">
      <c r="B259" s="393"/>
      <c r="C259" s="1051"/>
      <c r="D259" s="1052"/>
      <c r="E259" s="414"/>
      <c r="F259" s="850" t="s">
        <v>111</v>
      </c>
      <c r="G259" s="851"/>
      <c r="H259" s="851"/>
      <c r="I259" s="852"/>
      <c r="J259" s="868">
        <f>'DARF e Declaração de IR'!$P$20</f>
        <v>0</v>
      </c>
      <c r="K259" s="869"/>
      <c r="L259" s="869"/>
      <c r="M259" s="870"/>
      <c r="N259" s="456"/>
      <c r="O259" s="455">
        <v>44422</v>
      </c>
      <c r="P259" s="332"/>
      <c r="Q259" s="333"/>
      <c r="R259" s="334"/>
      <c r="S259" s="335"/>
      <c r="T259" s="408">
        <f t="shared" si="246"/>
        <v>0</v>
      </c>
      <c r="U259" s="409" t="str">
        <f t="shared" si="247"/>
        <v/>
      </c>
      <c r="V259" s="335"/>
      <c r="W259" s="410">
        <f t="shared" si="248"/>
        <v>0</v>
      </c>
      <c r="X259" s="410">
        <f t="shared" si="249"/>
        <v>0</v>
      </c>
      <c r="Y259" s="410">
        <f t="shared" si="250"/>
        <v>0</v>
      </c>
      <c r="Z259" s="410">
        <f t="shared" si="251"/>
        <v>0</v>
      </c>
      <c r="AA259" s="411">
        <f t="shared" si="252"/>
        <v>0</v>
      </c>
      <c r="AB259" s="412">
        <f t="shared" si="253"/>
        <v>0</v>
      </c>
      <c r="AC259" s="336"/>
      <c r="AD259" s="333"/>
      <c r="AE259" s="334"/>
      <c r="AF259" s="335"/>
      <c r="AG259" s="408">
        <f t="shared" si="254"/>
        <v>0</v>
      </c>
      <c r="AH259" s="409" t="str">
        <f t="shared" si="255"/>
        <v/>
      </c>
      <c r="AI259" s="335"/>
      <c r="AJ259" s="410">
        <f t="shared" si="256"/>
        <v>0</v>
      </c>
      <c r="AK259" s="410">
        <f t="shared" si="257"/>
        <v>0</v>
      </c>
      <c r="AL259" s="410">
        <f t="shared" si="258"/>
        <v>0</v>
      </c>
      <c r="AM259" s="410">
        <f t="shared" si="259"/>
        <v>0</v>
      </c>
      <c r="AN259" s="411">
        <f t="shared" si="260"/>
        <v>0</v>
      </c>
      <c r="AO259" s="412">
        <f t="shared" si="261"/>
        <v>0</v>
      </c>
      <c r="AP259" s="337"/>
      <c r="AQ259" s="410">
        <f t="shared" si="262"/>
        <v>0</v>
      </c>
      <c r="AR259" s="411">
        <f t="shared" si="263"/>
        <v>0</v>
      </c>
      <c r="AS259" s="413">
        <f t="shared" si="264"/>
        <v>0</v>
      </c>
      <c r="AT259" s="337"/>
      <c r="AU259" s="410">
        <f t="shared" si="265"/>
        <v>0</v>
      </c>
      <c r="AV259" s="411">
        <f t="shared" si="266"/>
        <v>0</v>
      </c>
      <c r="AW259" s="410">
        <f t="shared" si="267"/>
        <v>0</v>
      </c>
      <c r="AX259" s="411">
        <f t="shared" si="268"/>
        <v>0</v>
      </c>
      <c r="AY259" s="412">
        <f t="shared" si="269"/>
        <v>0</v>
      </c>
      <c r="AZ259" s="988"/>
      <c r="BA259" s="989"/>
      <c r="BB259" s="989"/>
      <c r="BC259" s="989"/>
      <c r="BD259" s="989"/>
      <c r="BE259" s="990"/>
      <c r="BF259" s="991"/>
      <c r="BG259" s="992"/>
      <c r="BH259" s="337"/>
      <c r="BI259" s="338"/>
      <c r="BJ259" s="839"/>
      <c r="BK259" s="318"/>
      <c r="BL259" s="318"/>
      <c r="BM259" s="318"/>
      <c r="BN259" s="318"/>
      <c r="BO259" s="318"/>
      <c r="BP259" s="318"/>
      <c r="BQ259" s="318"/>
      <c r="BR259" s="318"/>
      <c r="BS259" s="318"/>
      <c r="BT259" s="839"/>
      <c r="BU259" s="318"/>
      <c r="BV259" s="318"/>
      <c r="BW259" s="318"/>
      <c r="BX259" s="318"/>
      <c r="BY259" s="318"/>
      <c r="BZ259" s="318"/>
      <c r="CA259" s="318"/>
      <c r="CB259" s="318"/>
      <c r="CC259" s="318"/>
      <c r="CD259" s="839"/>
      <c r="CE259" s="318"/>
      <c r="CF259" s="318"/>
      <c r="CG259" s="318"/>
      <c r="CH259" s="318"/>
      <c r="CI259" s="318"/>
      <c r="CJ259" s="318"/>
      <c r="CK259" s="318"/>
      <c r="CL259" s="318"/>
      <c r="CM259" s="318"/>
      <c r="CN259" s="318"/>
      <c r="CO259" s="318"/>
      <c r="CP259" s="318"/>
      <c r="CQ259" s="318"/>
      <c r="CR259" s="318"/>
      <c r="CS259" s="839"/>
      <c r="CT259" s="318"/>
      <c r="CU259" s="318"/>
      <c r="CV259" s="318"/>
      <c r="CW259" s="318"/>
      <c r="CX259" s="318"/>
      <c r="CY259" s="318"/>
      <c r="CZ259" s="318"/>
      <c r="DA259" s="318"/>
      <c r="DB259" s="318"/>
      <c r="DC259" s="318"/>
      <c r="DD259" s="318"/>
      <c r="DE259" s="318"/>
      <c r="DF259" s="318"/>
      <c r="DG259" s="318"/>
      <c r="DH259" s="839"/>
      <c r="DI259" s="318"/>
      <c r="DJ259" s="318"/>
      <c r="DK259" s="318"/>
      <c r="DL259" s="318"/>
      <c r="DM259" s="318"/>
      <c r="DN259" s="318"/>
      <c r="DO259" s="318"/>
      <c r="DP259" s="318"/>
      <c r="DQ259" s="318"/>
      <c r="DR259" s="318"/>
      <c r="DS259" s="318"/>
      <c r="DT259" s="318"/>
      <c r="DU259" s="318"/>
      <c r="DV259" s="318"/>
      <c r="DW259" s="839"/>
      <c r="DX259" s="318"/>
      <c r="DY259" s="318"/>
      <c r="DZ259" s="318"/>
      <c r="EA259" s="318"/>
      <c r="EB259" s="318"/>
      <c r="EC259" s="318"/>
      <c r="ED259" s="318"/>
      <c r="EE259" s="318"/>
      <c r="EF259" s="318"/>
      <c r="EG259" s="318"/>
      <c r="EH259" s="318"/>
      <c r="EI259" s="318"/>
      <c r="EJ259" s="318"/>
      <c r="EK259" s="318"/>
      <c r="EL259" s="318"/>
      <c r="EM259" s="318">
        <f ca="1">'DARF e Declaração de IR'!$AJ$20</f>
        <v>0</v>
      </c>
      <c r="EN259" s="318"/>
      <c r="EO259" s="318"/>
      <c r="EP259" s="318"/>
      <c r="EQ259" s="318"/>
      <c r="ER259" s="318"/>
      <c r="ES259" s="318"/>
      <c r="ET259" s="318"/>
      <c r="EU259" s="318"/>
      <c r="EV259" s="318"/>
      <c r="EW259" s="318"/>
      <c r="EX259" s="318"/>
      <c r="EY259" s="318"/>
      <c r="EZ259" s="318"/>
    </row>
    <row r="260" spans="2:156" ht="10.5" customHeight="1" thickBot="1" x14ac:dyDescent="0.25">
      <c r="B260" s="393"/>
      <c r="C260" s="1051"/>
      <c r="D260" s="1052"/>
      <c r="E260" s="437"/>
      <c r="F260" s="496"/>
      <c r="G260" s="497"/>
      <c r="H260" s="497"/>
      <c r="I260" s="498"/>
      <c r="J260" s="875"/>
      <c r="K260" s="875"/>
      <c r="L260" s="875"/>
      <c r="M260" s="875"/>
      <c r="N260" s="456"/>
      <c r="O260" s="455">
        <v>44423</v>
      </c>
      <c r="P260" s="332"/>
      <c r="Q260" s="333"/>
      <c r="R260" s="334"/>
      <c r="S260" s="335"/>
      <c r="T260" s="408">
        <f t="shared" si="246"/>
        <v>0</v>
      </c>
      <c r="U260" s="409" t="str">
        <f t="shared" si="247"/>
        <v/>
      </c>
      <c r="V260" s="335"/>
      <c r="W260" s="410">
        <f t="shared" si="248"/>
        <v>0</v>
      </c>
      <c r="X260" s="410">
        <f t="shared" si="249"/>
        <v>0</v>
      </c>
      <c r="Y260" s="410">
        <f t="shared" si="250"/>
        <v>0</v>
      </c>
      <c r="Z260" s="410">
        <f t="shared" si="251"/>
        <v>0</v>
      </c>
      <c r="AA260" s="411">
        <f t="shared" si="252"/>
        <v>0</v>
      </c>
      <c r="AB260" s="412">
        <f t="shared" si="253"/>
        <v>0</v>
      </c>
      <c r="AC260" s="336"/>
      <c r="AD260" s="333"/>
      <c r="AE260" s="334"/>
      <c r="AF260" s="335"/>
      <c r="AG260" s="408">
        <f t="shared" si="254"/>
        <v>0</v>
      </c>
      <c r="AH260" s="409" t="str">
        <f t="shared" ref="AH260:AH276" si="270">IF(AG260=0,"",IF(AG260=0,0,AD260/AG260))</f>
        <v/>
      </c>
      <c r="AI260" s="335"/>
      <c r="AJ260" s="410">
        <f t="shared" si="256"/>
        <v>0</v>
      </c>
      <c r="AK260" s="410">
        <f t="shared" si="257"/>
        <v>0</v>
      </c>
      <c r="AL260" s="410">
        <f t="shared" si="258"/>
        <v>0</v>
      </c>
      <c r="AM260" s="410">
        <f t="shared" si="259"/>
        <v>0</v>
      </c>
      <c r="AN260" s="411">
        <f t="shared" si="260"/>
        <v>0</v>
      </c>
      <c r="AO260" s="412">
        <f t="shared" si="261"/>
        <v>0</v>
      </c>
      <c r="AP260" s="337"/>
      <c r="AQ260" s="410">
        <f t="shared" si="262"/>
        <v>0</v>
      </c>
      <c r="AR260" s="411">
        <f t="shared" si="263"/>
        <v>0</v>
      </c>
      <c r="AS260" s="413">
        <f t="shared" si="264"/>
        <v>0</v>
      </c>
      <c r="AT260" s="337"/>
      <c r="AU260" s="410">
        <f t="shared" si="265"/>
        <v>0</v>
      </c>
      <c r="AV260" s="411">
        <f t="shared" si="266"/>
        <v>0</v>
      </c>
      <c r="AW260" s="410">
        <f t="shared" si="267"/>
        <v>0</v>
      </c>
      <c r="AX260" s="411">
        <f t="shared" si="268"/>
        <v>0</v>
      </c>
      <c r="AY260" s="412">
        <f t="shared" si="269"/>
        <v>0</v>
      </c>
      <c r="AZ260" s="988"/>
      <c r="BA260" s="989"/>
      <c r="BB260" s="989"/>
      <c r="BC260" s="989"/>
      <c r="BD260" s="989"/>
      <c r="BE260" s="990"/>
      <c r="BF260" s="991"/>
      <c r="BG260" s="992"/>
      <c r="BH260" s="337"/>
      <c r="BI260" s="338"/>
      <c r="BJ260" s="839"/>
      <c r="BK260" s="318"/>
      <c r="BL260" s="318"/>
      <c r="BM260" s="318"/>
      <c r="BN260" s="318"/>
      <c r="BO260" s="318"/>
      <c r="BP260" s="318"/>
      <c r="BQ260" s="318"/>
      <c r="BR260" s="318"/>
      <c r="BS260" s="318"/>
      <c r="BT260" s="839"/>
      <c r="BU260" s="318"/>
      <c r="BV260" s="318"/>
      <c r="BW260" s="318"/>
      <c r="BX260" s="318"/>
      <c r="BY260" s="318"/>
      <c r="BZ260" s="318"/>
      <c r="CA260" s="318"/>
      <c r="CB260" s="318"/>
      <c r="CC260" s="318"/>
      <c r="CD260" s="839"/>
      <c r="CE260" s="318"/>
      <c r="CF260" s="318"/>
      <c r="CG260" s="318"/>
      <c r="CH260" s="318"/>
      <c r="CI260" s="318"/>
      <c r="CJ260" s="318"/>
      <c r="CK260" s="318"/>
      <c r="CL260" s="318"/>
      <c r="CM260" s="318"/>
      <c r="CN260" s="318"/>
      <c r="CO260" s="318"/>
      <c r="CP260" s="318"/>
      <c r="CQ260" s="318"/>
      <c r="CR260" s="318"/>
      <c r="CS260" s="839"/>
      <c r="CT260" s="318"/>
      <c r="CU260" s="318"/>
      <c r="CV260" s="318"/>
      <c r="CW260" s="318"/>
      <c r="CX260" s="318"/>
      <c r="CY260" s="318"/>
      <c r="CZ260" s="318"/>
      <c r="DA260" s="318"/>
      <c r="DB260" s="318"/>
      <c r="DC260" s="318"/>
      <c r="DD260" s="318"/>
      <c r="DE260" s="318"/>
      <c r="DF260" s="318"/>
      <c r="DG260" s="318"/>
      <c r="DH260" s="839"/>
      <c r="DI260" s="318"/>
      <c r="DJ260" s="318"/>
      <c r="DK260" s="318"/>
      <c r="DL260" s="318"/>
      <c r="DM260" s="318"/>
      <c r="DN260" s="318"/>
      <c r="DO260" s="318"/>
      <c r="DP260" s="318"/>
      <c r="DQ260" s="318"/>
      <c r="DR260" s="318"/>
      <c r="DS260" s="318"/>
      <c r="DT260" s="318"/>
      <c r="DU260" s="318"/>
      <c r="DV260" s="318"/>
      <c r="DW260" s="839"/>
      <c r="DX260" s="318"/>
      <c r="DY260" s="318"/>
      <c r="DZ260" s="318"/>
      <c r="EA260" s="318"/>
      <c r="EB260" s="318"/>
      <c r="EC260" s="318"/>
      <c r="ED260" s="318"/>
      <c r="EE260" s="318"/>
      <c r="EF260" s="318"/>
      <c r="EG260" s="318"/>
      <c r="EH260" s="318"/>
      <c r="EI260" s="318"/>
      <c r="EJ260" s="318"/>
      <c r="EK260" s="318"/>
      <c r="EL260" s="318"/>
      <c r="EM260" s="318">
        <f ca="1">'DARF e Declaração de IR'!$AJ$20</f>
        <v>0</v>
      </c>
      <c r="EN260" s="318"/>
      <c r="EO260" s="318"/>
      <c r="EP260" s="318"/>
      <c r="EQ260" s="318"/>
      <c r="ER260" s="318"/>
      <c r="ES260" s="318"/>
      <c r="ET260" s="318"/>
      <c r="EU260" s="318"/>
      <c r="EV260" s="318"/>
      <c r="EW260" s="318"/>
      <c r="EX260" s="318"/>
      <c r="EY260" s="318"/>
      <c r="EZ260" s="318"/>
    </row>
    <row r="261" spans="2:156" ht="10.5" customHeight="1" x14ac:dyDescent="0.2">
      <c r="B261" s="393"/>
      <c r="C261" s="1051"/>
      <c r="D261" s="1052"/>
      <c r="E261" s="414"/>
      <c r="F261" s="876" t="s">
        <v>112</v>
      </c>
      <c r="G261" s="876"/>
      <c r="H261" s="876"/>
      <c r="I261" s="877"/>
      <c r="J261" s="874" t="s">
        <v>22</v>
      </c>
      <c r="K261" s="874"/>
      <c r="L261" s="874" t="s">
        <v>23</v>
      </c>
      <c r="M261" s="874"/>
      <c r="N261" s="456"/>
      <c r="O261" s="455">
        <v>44424</v>
      </c>
      <c r="P261" s="332"/>
      <c r="Q261" s="333"/>
      <c r="R261" s="334"/>
      <c r="S261" s="335"/>
      <c r="T261" s="408">
        <f t="shared" si="246"/>
        <v>0</v>
      </c>
      <c r="U261" s="409" t="str">
        <f t="shared" si="247"/>
        <v/>
      </c>
      <c r="V261" s="335"/>
      <c r="W261" s="410">
        <f t="shared" si="248"/>
        <v>0</v>
      </c>
      <c r="X261" s="410">
        <f t="shared" si="249"/>
        <v>0</v>
      </c>
      <c r="Y261" s="410">
        <f t="shared" si="250"/>
        <v>0</v>
      </c>
      <c r="Z261" s="410">
        <f t="shared" si="251"/>
        <v>0</v>
      </c>
      <c r="AA261" s="411">
        <f t="shared" si="252"/>
        <v>0</v>
      </c>
      <c r="AB261" s="412">
        <f t="shared" si="253"/>
        <v>0</v>
      </c>
      <c r="AC261" s="336"/>
      <c r="AD261" s="333"/>
      <c r="AE261" s="334"/>
      <c r="AF261" s="335"/>
      <c r="AG261" s="408">
        <f t="shared" si="254"/>
        <v>0</v>
      </c>
      <c r="AH261" s="409" t="str">
        <f t="shared" si="270"/>
        <v/>
      </c>
      <c r="AI261" s="335"/>
      <c r="AJ261" s="410">
        <f t="shared" si="256"/>
        <v>0</v>
      </c>
      <c r="AK261" s="410">
        <f t="shared" si="257"/>
        <v>0</v>
      </c>
      <c r="AL261" s="410">
        <f t="shared" si="258"/>
        <v>0</v>
      </c>
      <c r="AM261" s="410">
        <f t="shared" si="259"/>
        <v>0</v>
      </c>
      <c r="AN261" s="411">
        <f t="shared" si="260"/>
        <v>0</v>
      </c>
      <c r="AO261" s="412">
        <f t="shared" si="261"/>
        <v>0</v>
      </c>
      <c r="AP261" s="337"/>
      <c r="AQ261" s="410">
        <f t="shared" si="262"/>
        <v>0</v>
      </c>
      <c r="AR261" s="411">
        <f t="shared" si="263"/>
        <v>0</v>
      </c>
      <c r="AS261" s="413">
        <f t="shared" si="264"/>
        <v>0</v>
      </c>
      <c r="AT261" s="337"/>
      <c r="AU261" s="410">
        <f t="shared" si="265"/>
        <v>0</v>
      </c>
      <c r="AV261" s="411">
        <f t="shared" si="266"/>
        <v>0</v>
      </c>
      <c r="AW261" s="410">
        <f t="shared" si="267"/>
        <v>0</v>
      </c>
      <c r="AX261" s="411">
        <f t="shared" si="268"/>
        <v>0</v>
      </c>
      <c r="AY261" s="412">
        <f t="shared" si="269"/>
        <v>0</v>
      </c>
      <c r="AZ261" s="988"/>
      <c r="BA261" s="989"/>
      <c r="BB261" s="989"/>
      <c r="BC261" s="989"/>
      <c r="BD261" s="989"/>
      <c r="BE261" s="990"/>
      <c r="BF261" s="991"/>
      <c r="BG261" s="992"/>
      <c r="BH261" s="337"/>
      <c r="BI261" s="338"/>
      <c r="BJ261" s="839"/>
      <c r="BK261" s="318"/>
      <c r="BL261" s="318"/>
      <c r="BM261" s="318"/>
      <c r="BN261" s="318"/>
      <c r="BO261" s="318"/>
      <c r="BP261" s="318"/>
      <c r="BQ261" s="318"/>
      <c r="BR261" s="318"/>
      <c r="BS261" s="318"/>
      <c r="BT261" s="839"/>
      <c r="BU261" s="318"/>
      <c r="BV261" s="318"/>
      <c r="BW261" s="318"/>
      <c r="BX261" s="318"/>
      <c r="BY261" s="318"/>
      <c r="BZ261" s="318"/>
      <c r="CA261" s="318"/>
      <c r="CB261" s="318"/>
      <c r="CC261" s="318"/>
      <c r="CD261" s="839"/>
      <c r="CE261" s="318"/>
      <c r="CF261" s="318"/>
      <c r="CG261" s="318"/>
      <c r="CH261" s="318"/>
      <c r="CI261" s="318"/>
      <c r="CJ261" s="318"/>
      <c r="CK261" s="318"/>
      <c r="CL261" s="318"/>
      <c r="CM261" s="318"/>
      <c r="CN261" s="318"/>
      <c r="CO261" s="318"/>
      <c r="CP261" s="318"/>
      <c r="CQ261" s="318"/>
      <c r="CR261" s="318"/>
      <c r="CS261" s="839"/>
      <c r="CT261" s="318"/>
      <c r="CU261" s="318"/>
      <c r="CV261" s="318"/>
      <c r="CW261" s="318"/>
      <c r="CX261" s="318"/>
      <c r="CY261" s="318"/>
      <c r="CZ261" s="318"/>
      <c r="DA261" s="318"/>
      <c r="DB261" s="318"/>
      <c r="DC261" s="318"/>
      <c r="DD261" s="318"/>
      <c r="DE261" s="318"/>
      <c r="DF261" s="318"/>
      <c r="DG261" s="318"/>
      <c r="DH261" s="839"/>
      <c r="DI261" s="318"/>
      <c r="DJ261" s="318"/>
      <c r="DK261" s="318"/>
      <c r="DL261" s="318"/>
      <c r="DM261" s="318"/>
      <c r="DN261" s="318"/>
      <c r="DO261" s="318"/>
      <c r="DP261" s="318"/>
      <c r="DQ261" s="318"/>
      <c r="DR261" s="318"/>
      <c r="DS261" s="318"/>
      <c r="DT261" s="318"/>
      <c r="DU261" s="318"/>
      <c r="DV261" s="318"/>
      <c r="DW261" s="839"/>
      <c r="DX261" s="318"/>
      <c r="DY261" s="318"/>
      <c r="DZ261" s="318"/>
      <c r="EA261" s="318"/>
      <c r="EB261" s="318"/>
      <c r="EC261" s="318"/>
      <c r="ED261" s="318"/>
      <c r="EE261" s="318"/>
      <c r="EF261" s="318"/>
      <c r="EG261" s="318"/>
      <c r="EH261" s="318"/>
      <c r="EI261" s="318"/>
      <c r="EJ261" s="318"/>
      <c r="EK261" s="318"/>
      <c r="EL261" s="318"/>
      <c r="EM261" s="318">
        <f ca="1">'DARF e Declaração de IR'!$AJ$20</f>
        <v>0</v>
      </c>
      <c r="EN261" s="318"/>
      <c r="EO261" s="318"/>
      <c r="EP261" s="318"/>
      <c r="EQ261" s="318"/>
      <c r="ER261" s="318"/>
      <c r="ES261" s="318"/>
      <c r="ET261" s="318"/>
      <c r="EU261" s="318"/>
      <c r="EV261" s="318"/>
      <c r="EW261" s="318"/>
      <c r="EX261" s="318"/>
      <c r="EY261" s="318"/>
      <c r="EZ261" s="318"/>
    </row>
    <row r="262" spans="2:156" ht="10.5" customHeight="1" x14ac:dyDescent="0.2">
      <c r="B262" s="393"/>
      <c r="C262" s="1051"/>
      <c r="D262" s="1052"/>
      <c r="E262" s="414"/>
      <c r="F262" s="855" t="s">
        <v>114</v>
      </c>
      <c r="G262" s="855"/>
      <c r="H262" s="855"/>
      <c r="I262" s="856"/>
      <c r="J262" s="880">
        <v>0.05</v>
      </c>
      <c r="K262" s="880"/>
      <c r="L262" s="886">
        <v>0.05</v>
      </c>
      <c r="M262" s="887"/>
      <c r="N262" s="456"/>
      <c r="O262" s="455">
        <v>44425</v>
      </c>
      <c r="P262" s="332"/>
      <c r="Q262" s="333"/>
      <c r="R262" s="334"/>
      <c r="S262" s="335"/>
      <c r="T262" s="408">
        <f t="shared" si="246"/>
        <v>0</v>
      </c>
      <c r="U262" s="409" t="str">
        <f t="shared" si="247"/>
        <v/>
      </c>
      <c r="V262" s="335"/>
      <c r="W262" s="410">
        <f t="shared" si="248"/>
        <v>0</v>
      </c>
      <c r="X262" s="410">
        <f t="shared" si="249"/>
        <v>0</v>
      </c>
      <c r="Y262" s="410">
        <f t="shared" si="250"/>
        <v>0</v>
      </c>
      <c r="Z262" s="410">
        <f t="shared" si="251"/>
        <v>0</v>
      </c>
      <c r="AA262" s="411">
        <f t="shared" si="252"/>
        <v>0</v>
      </c>
      <c r="AB262" s="412">
        <f t="shared" si="253"/>
        <v>0</v>
      </c>
      <c r="AC262" s="336"/>
      <c r="AD262" s="333"/>
      <c r="AE262" s="334"/>
      <c r="AF262" s="335"/>
      <c r="AG262" s="408">
        <f t="shared" si="254"/>
        <v>0</v>
      </c>
      <c r="AH262" s="409" t="str">
        <f t="shared" si="270"/>
        <v/>
      </c>
      <c r="AI262" s="335"/>
      <c r="AJ262" s="410">
        <f t="shared" si="256"/>
        <v>0</v>
      </c>
      <c r="AK262" s="410">
        <f t="shared" si="257"/>
        <v>0</v>
      </c>
      <c r="AL262" s="410">
        <f t="shared" si="258"/>
        <v>0</v>
      </c>
      <c r="AM262" s="410">
        <f t="shared" si="259"/>
        <v>0</v>
      </c>
      <c r="AN262" s="411">
        <f t="shared" si="260"/>
        <v>0</v>
      </c>
      <c r="AO262" s="412">
        <f t="shared" si="261"/>
        <v>0</v>
      </c>
      <c r="AP262" s="337"/>
      <c r="AQ262" s="410">
        <f t="shared" si="262"/>
        <v>0</v>
      </c>
      <c r="AR262" s="411">
        <f t="shared" si="263"/>
        <v>0</v>
      </c>
      <c r="AS262" s="413">
        <f t="shared" si="264"/>
        <v>0</v>
      </c>
      <c r="AT262" s="337"/>
      <c r="AU262" s="410">
        <f t="shared" si="265"/>
        <v>0</v>
      </c>
      <c r="AV262" s="411">
        <f t="shared" si="266"/>
        <v>0</v>
      </c>
      <c r="AW262" s="410">
        <f t="shared" si="267"/>
        <v>0</v>
      </c>
      <c r="AX262" s="411">
        <f t="shared" si="268"/>
        <v>0</v>
      </c>
      <c r="AY262" s="412">
        <f t="shared" si="269"/>
        <v>0</v>
      </c>
      <c r="AZ262" s="988"/>
      <c r="BA262" s="989"/>
      <c r="BB262" s="989"/>
      <c r="BC262" s="989"/>
      <c r="BD262" s="989"/>
      <c r="BE262" s="990"/>
      <c r="BF262" s="991"/>
      <c r="BG262" s="992"/>
      <c r="BH262" s="337"/>
      <c r="BI262" s="338"/>
      <c r="BJ262" s="839"/>
      <c r="BK262" s="318"/>
      <c r="BL262" s="318"/>
      <c r="BM262" s="318"/>
      <c r="BN262" s="318"/>
      <c r="BO262" s="318"/>
      <c r="BP262" s="318"/>
      <c r="BQ262" s="318"/>
      <c r="BR262" s="318"/>
      <c r="BS262" s="318"/>
      <c r="BT262" s="839"/>
      <c r="BU262" s="318"/>
      <c r="BV262" s="318"/>
      <c r="BW262" s="318"/>
      <c r="BX262" s="318"/>
      <c r="BY262" s="318"/>
      <c r="BZ262" s="318"/>
      <c r="CA262" s="318"/>
      <c r="CB262" s="318"/>
      <c r="CC262" s="318"/>
      <c r="CD262" s="839"/>
      <c r="CE262" s="318"/>
      <c r="CF262" s="318"/>
      <c r="CG262" s="318"/>
      <c r="CH262" s="318"/>
      <c r="CI262" s="318"/>
      <c r="CJ262" s="318"/>
      <c r="CK262" s="318"/>
      <c r="CL262" s="318"/>
      <c r="CM262" s="318"/>
      <c r="CN262" s="318"/>
      <c r="CO262" s="318"/>
      <c r="CP262" s="318"/>
      <c r="CQ262" s="318"/>
      <c r="CR262" s="318"/>
      <c r="CS262" s="839"/>
      <c r="CT262" s="318"/>
      <c r="CU262" s="318"/>
      <c r="CV262" s="318"/>
      <c r="CW262" s="318"/>
      <c r="CX262" s="318"/>
      <c r="CY262" s="318"/>
      <c r="CZ262" s="318"/>
      <c r="DA262" s="318"/>
      <c r="DB262" s="318"/>
      <c r="DC262" s="318"/>
      <c r="DD262" s="318"/>
      <c r="DE262" s="318"/>
      <c r="DF262" s="318"/>
      <c r="DG262" s="318"/>
      <c r="DH262" s="839"/>
      <c r="DI262" s="318"/>
      <c r="DJ262" s="318"/>
      <c r="DK262" s="318"/>
      <c r="DL262" s="318"/>
      <c r="DM262" s="318"/>
      <c r="DN262" s="318"/>
      <c r="DO262" s="318"/>
      <c r="DP262" s="318"/>
      <c r="DQ262" s="318"/>
      <c r="DR262" s="318"/>
      <c r="DS262" s="318"/>
      <c r="DT262" s="318"/>
      <c r="DU262" s="318"/>
      <c r="DV262" s="318"/>
      <c r="DW262" s="839"/>
      <c r="DX262" s="318"/>
      <c r="DY262" s="318"/>
      <c r="DZ262" s="318"/>
      <c r="EA262" s="318"/>
      <c r="EB262" s="318"/>
      <c r="EC262" s="318"/>
      <c r="ED262" s="318"/>
      <c r="EE262" s="318"/>
      <c r="EF262" s="318"/>
      <c r="EG262" s="318"/>
      <c r="EH262" s="318"/>
      <c r="EI262" s="318"/>
      <c r="EJ262" s="318"/>
      <c r="EK262" s="318"/>
      <c r="EL262" s="318"/>
      <c r="EM262" s="318">
        <f ca="1">'DARF e Declaração de IR'!$AJ$20</f>
        <v>0</v>
      </c>
      <c r="EN262" s="318"/>
      <c r="EO262" s="318"/>
      <c r="EP262" s="318"/>
      <c r="EQ262" s="318"/>
      <c r="ER262" s="318"/>
      <c r="ES262" s="318"/>
      <c r="ET262" s="318"/>
      <c r="EU262" s="318"/>
      <c r="EV262" s="318"/>
      <c r="EW262" s="318"/>
      <c r="EX262" s="318"/>
      <c r="EY262" s="318"/>
      <c r="EZ262" s="318"/>
    </row>
    <row r="263" spans="2:156" ht="10.5" customHeight="1" x14ac:dyDescent="0.2">
      <c r="B263" s="393"/>
      <c r="C263" s="1051"/>
      <c r="D263" s="1052"/>
      <c r="E263" s="414"/>
      <c r="F263" s="855" t="s">
        <v>115</v>
      </c>
      <c r="G263" s="855"/>
      <c r="H263" s="855"/>
      <c r="I263" s="856"/>
      <c r="J263" s="880">
        <v>0.81</v>
      </c>
      <c r="K263" s="880"/>
      <c r="L263" s="880">
        <v>0.6</v>
      </c>
      <c r="M263" s="881"/>
      <c r="N263" s="456"/>
      <c r="O263" s="455">
        <v>44426</v>
      </c>
      <c r="P263" s="332"/>
      <c r="Q263" s="333"/>
      <c r="R263" s="334"/>
      <c r="S263" s="335"/>
      <c r="T263" s="408">
        <f t="shared" si="246"/>
        <v>0</v>
      </c>
      <c r="U263" s="409" t="str">
        <f t="shared" si="247"/>
        <v/>
      </c>
      <c r="V263" s="335"/>
      <c r="W263" s="410">
        <f t="shared" si="248"/>
        <v>0</v>
      </c>
      <c r="X263" s="410">
        <f t="shared" si="249"/>
        <v>0</v>
      </c>
      <c r="Y263" s="410">
        <f t="shared" si="250"/>
        <v>0</v>
      </c>
      <c r="Z263" s="410">
        <f t="shared" si="251"/>
        <v>0</v>
      </c>
      <c r="AA263" s="411">
        <f t="shared" si="252"/>
        <v>0</v>
      </c>
      <c r="AB263" s="412">
        <f t="shared" si="253"/>
        <v>0</v>
      </c>
      <c r="AC263" s="336"/>
      <c r="AD263" s="333"/>
      <c r="AE263" s="334"/>
      <c r="AF263" s="335"/>
      <c r="AG263" s="408">
        <f t="shared" si="254"/>
        <v>0</v>
      </c>
      <c r="AH263" s="409" t="str">
        <f t="shared" si="270"/>
        <v/>
      </c>
      <c r="AI263" s="335"/>
      <c r="AJ263" s="410">
        <f t="shared" si="256"/>
        <v>0</v>
      </c>
      <c r="AK263" s="410">
        <f t="shared" si="257"/>
        <v>0</v>
      </c>
      <c r="AL263" s="410">
        <f t="shared" si="258"/>
        <v>0</v>
      </c>
      <c r="AM263" s="410">
        <f t="shared" si="259"/>
        <v>0</v>
      </c>
      <c r="AN263" s="411">
        <f t="shared" si="260"/>
        <v>0</v>
      </c>
      <c r="AO263" s="412">
        <f t="shared" si="261"/>
        <v>0</v>
      </c>
      <c r="AP263" s="337"/>
      <c r="AQ263" s="410">
        <f t="shared" si="262"/>
        <v>0</v>
      </c>
      <c r="AR263" s="411">
        <f t="shared" si="263"/>
        <v>0</v>
      </c>
      <c r="AS263" s="413">
        <f t="shared" si="264"/>
        <v>0</v>
      </c>
      <c r="AT263" s="337"/>
      <c r="AU263" s="410">
        <f t="shared" si="265"/>
        <v>0</v>
      </c>
      <c r="AV263" s="411">
        <f t="shared" si="266"/>
        <v>0</v>
      </c>
      <c r="AW263" s="410">
        <f t="shared" si="267"/>
        <v>0</v>
      </c>
      <c r="AX263" s="411">
        <f t="shared" si="268"/>
        <v>0</v>
      </c>
      <c r="AY263" s="412">
        <f t="shared" si="269"/>
        <v>0</v>
      </c>
      <c r="AZ263" s="988"/>
      <c r="BA263" s="989"/>
      <c r="BB263" s="989"/>
      <c r="BC263" s="989"/>
      <c r="BD263" s="989"/>
      <c r="BE263" s="990"/>
      <c r="BF263" s="991"/>
      <c r="BG263" s="992"/>
      <c r="BH263" s="337"/>
      <c r="BI263" s="338"/>
      <c r="BJ263" s="839"/>
      <c r="BK263" s="318"/>
      <c r="BL263" s="318"/>
      <c r="BM263" s="318"/>
      <c r="BN263" s="318"/>
      <c r="BO263" s="318"/>
      <c r="BP263" s="318"/>
      <c r="BQ263" s="318"/>
      <c r="BR263" s="318"/>
      <c r="BS263" s="318"/>
      <c r="BT263" s="839"/>
      <c r="BU263" s="318"/>
      <c r="BV263" s="318"/>
      <c r="BW263" s="318"/>
      <c r="BX263" s="318"/>
      <c r="BY263" s="318"/>
      <c r="BZ263" s="318"/>
      <c r="CA263" s="318"/>
      <c r="CB263" s="318"/>
      <c r="CC263" s="318"/>
      <c r="CD263" s="839"/>
      <c r="CE263" s="318"/>
      <c r="CF263" s="318"/>
      <c r="CG263" s="318"/>
      <c r="CH263" s="318"/>
      <c r="CI263" s="318"/>
      <c r="CJ263" s="318"/>
      <c r="CK263" s="318"/>
      <c r="CL263" s="318"/>
      <c r="CM263" s="318"/>
      <c r="CN263" s="318"/>
      <c r="CO263" s="318"/>
      <c r="CP263" s="318"/>
      <c r="CQ263" s="318"/>
      <c r="CR263" s="318"/>
      <c r="CS263" s="839"/>
      <c r="CT263" s="318"/>
      <c r="CU263" s="318"/>
      <c r="CV263" s="318"/>
      <c r="CW263" s="318"/>
      <c r="CX263" s="318"/>
      <c r="CY263" s="318"/>
      <c r="CZ263" s="318"/>
      <c r="DA263" s="318"/>
      <c r="DB263" s="318"/>
      <c r="DC263" s="318"/>
      <c r="DD263" s="318"/>
      <c r="DE263" s="318"/>
      <c r="DF263" s="318"/>
      <c r="DG263" s="318"/>
      <c r="DH263" s="839"/>
      <c r="DI263" s="318"/>
      <c r="DJ263" s="318"/>
      <c r="DK263" s="318"/>
      <c r="DL263" s="318"/>
      <c r="DM263" s="318"/>
      <c r="DN263" s="318"/>
      <c r="DO263" s="318"/>
      <c r="DP263" s="318"/>
      <c r="DQ263" s="318"/>
      <c r="DR263" s="318"/>
      <c r="DS263" s="318"/>
      <c r="DT263" s="318"/>
      <c r="DU263" s="318"/>
      <c r="DV263" s="318"/>
      <c r="DW263" s="839"/>
      <c r="DX263" s="318"/>
      <c r="DY263" s="318"/>
      <c r="DZ263" s="318"/>
      <c r="EA263" s="318"/>
      <c r="EB263" s="318"/>
      <c r="EC263" s="318"/>
      <c r="ED263" s="318"/>
      <c r="EE263" s="318"/>
      <c r="EF263" s="318"/>
      <c r="EG263" s="318"/>
      <c r="EH263" s="318"/>
      <c r="EI263" s="318"/>
      <c r="EJ263" s="318"/>
      <c r="EK263" s="318"/>
      <c r="EL263" s="318"/>
      <c r="EM263" s="318">
        <f ca="1">'DARF e Declaração de IR'!$AJ$20</f>
        <v>0</v>
      </c>
      <c r="EN263" s="318"/>
      <c r="EO263" s="318"/>
      <c r="EP263" s="318"/>
      <c r="EQ263" s="318"/>
      <c r="ER263" s="318"/>
      <c r="ES263" s="318"/>
      <c r="ET263" s="318"/>
      <c r="EU263" s="318"/>
      <c r="EV263" s="318"/>
      <c r="EW263" s="318"/>
      <c r="EX263" s="318"/>
      <c r="EY263" s="318"/>
      <c r="EZ263" s="318"/>
    </row>
    <row r="264" spans="2:156" ht="10.5" customHeight="1" x14ac:dyDescent="0.2">
      <c r="B264" s="393"/>
      <c r="C264" s="1051"/>
      <c r="D264" s="1052"/>
      <c r="E264" s="414"/>
      <c r="F264" s="855" t="s">
        <v>116</v>
      </c>
      <c r="G264" s="855"/>
      <c r="H264" s="855"/>
      <c r="I264" s="856"/>
      <c r="J264" s="880">
        <v>0.44</v>
      </c>
      <c r="K264" s="880"/>
      <c r="L264" s="880">
        <v>0.32</v>
      </c>
      <c r="M264" s="881"/>
      <c r="N264" s="456"/>
      <c r="O264" s="455">
        <v>44427</v>
      </c>
      <c r="P264" s="332"/>
      <c r="Q264" s="333"/>
      <c r="R264" s="334"/>
      <c r="S264" s="335"/>
      <c r="T264" s="408">
        <f t="shared" si="246"/>
        <v>0</v>
      </c>
      <c r="U264" s="409" t="str">
        <f t="shared" si="247"/>
        <v/>
      </c>
      <c r="V264" s="335"/>
      <c r="W264" s="410">
        <f t="shared" si="248"/>
        <v>0</v>
      </c>
      <c r="X264" s="410">
        <f t="shared" si="249"/>
        <v>0</v>
      </c>
      <c r="Y264" s="410">
        <f t="shared" si="250"/>
        <v>0</v>
      </c>
      <c r="Z264" s="410">
        <f t="shared" si="251"/>
        <v>0</v>
      </c>
      <c r="AA264" s="411">
        <f t="shared" si="252"/>
        <v>0</v>
      </c>
      <c r="AB264" s="412">
        <f t="shared" si="253"/>
        <v>0</v>
      </c>
      <c r="AC264" s="336"/>
      <c r="AD264" s="333"/>
      <c r="AE264" s="334"/>
      <c r="AF264" s="335"/>
      <c r="AG264" s="408">
        <f t="shared" si="254"/>
        <v>0</v>
      </c>
      <c r="AH264" s="409" t="str">
        <f t="shared" si="270"/>
        <v/>
      </c>
      <c r="AI264" s="335"/>
      <c r="AJ264" s="410">
        <f t="shared" si="256"/>
        <v>0</v>
      </c>
      <c r="AK264" s="410">
        <f t="shared" si="257"/>
        <v>0</v>
      </c>
      <c r="AL264" s="410">
        <f t="shared" si="258"/>
        <v>0</v>
      </c>
      <c r="AM264" s="410">
        <f t="shared" si="259"/>
        <v>0</v>
      </c>
      <c r="AN264" s="411">
        <f t="shared" si="260"/>
        <v>0</v>
      </c>
      <c r="AO264" s="412">
        <f t="shared" si="261"/>
        <v>0</v>
      </c>
      <c r="AP264" s="337"/>
      <c r="AQ264" s="410">
        <f t="shared" si="262"/>
        <v>0</v>
      </c>
      <c r="AR264" s="411">
        <f t="shared" si="263"/>
        <v>0</v>
      </c>
      <c r="AS264" s="413">
        <f t="shared" si="264"/>
        <v>0</v>
      </c>
      <c r="AT264" s="337"/>
      <c r="AU264" s="410">
        <f t="shared" si="265"/>
        <v>0</v>
      </c>
      <c r="AV264" s="411">
        <f t="shared" si="266"/>
        <v>0</v>
      </c>
      <c r="AW264" s="410">
        <f t="shared" si="267"/>
        <v>0</v>
      </c>
      <c r="AX264" s="411">
        <f t="shared" si="268"/>
        <v>0</v>
      </c>
      <c r="AY264" s="412">
        <f t="shared" si="269"/>
        <v>0</v>
      </c>
      <c r="AZ264" s="988"/>
      <c r="BA264" s="989"/>
      <c r="BB264" s="989"/>
      <c r="BC264" s="989"/>
      <c r="BD264" s="989"/>
      <c r="BE264" s="990"/>
      <c r="BF264" s="991"/>
      <c r="BG264" s="992"/>
      <c r="BH264" s="337"/>
      <c r="BI264" s="338"/>
      <c r="BJ264" s="839"/>
      <c r="BK264" s="318"/>
      <c r="BL264" s="318"/>
      <c r="BM264" s="318"/>
      <c r="BN264" s="318"/>
      <c r="BO264" s="318"/>
      <c r="BP264" s="318"/>
      <c r="BQ264" s="318"/>
      <c r="BR264" s="318"/>
      <c r="BS264" s="318"/>
      <c r="BT264" s="839"/>
      <c r="BU264" s="318"/>
      <c r="BV264" s="318"/>
      <c r="BW264" s="318"/>
      <c r="BX264" s="318"/>
      <c r="BY264" s="318"/>
      <c r="BZ264" s="318"/>
      <c r="CA264" s="318"/>
      <c r="CB264" s="318"/>
      <c r="CC264" s="318"/>
      <c r="CD264" s="839"/>
      <c r="CE264" s="318"/>
      <c r="CF264" s="318"/>
      <c r="CG264" s="318"/>
      <c r="CH264" s="318"/>
      <c r="CI264" s="318"/>
      <c r="CJ264" s="318"/>
      <c r="CK264" s="318"/>
      <c r="CL264" s="318"/>
      <c r="CM264" s="318"/>
      <c r="CN264" s="318"/>
      <c r="CO264" s="318"/>
      <c r="CP264" s="318"/>
      <c r="CQ264" s="318"/>
      <c r="CR264" s="318"/>
      <c r="CS264" s="839"/>
      <c r="CT264" s="318"/>
      <c r="CU264" s="318"/>
      <c r="CV264" s="318"/>
      <c r="CW264" s="318"/>
      <c r="CX264" s="318"/>
      <c r="CY264" s="318"/>
      <c r="CZ264" s="318"/>
      <c r="DA264" s="318"/>
      <c r="DB264" s="318"/>
      <c r="DC264" s="318"/>
      <c r="DD264" s="318"/>
      <c r="DE264" s="318"/>
      <c r="DF264" s="318"/>
      <c r="DG264" s="318"/>
      <c r="DH264" s="839"/>
      <c r="DI264" s="318"/>
      <c r="DJ264" s="318"/>
      <c r="DK264" s="318"/>
      <c r="DL264" s="318"/>
      <c r="DM264" s="318"/>
      <c r="DN264" s="318"/>
      <c r="DO264" s="318"/>
      <c r="DP264" s="318"/>
      <c r="DQ264" s="318"/>
      <c r="DR264" s="318"/>
      <c r="DS264" s="318"/>
      <c r="DT264" s="318"/>
      <c r="DU264" s="318"/>
      <c r="DV264" s="318"/>
      <c r="DW264" s="839"/>
      <c r="DX264" s="318"/>
      <c r="DY264" s="318"/>
      <c r="DZ264" s="318"/>
      <c r="EA264" s="318"/>
      <c r="EB264" s="318"/>
      <c r="EC264" s="318"/>
      <c r="ED264" s="318"/>
      <c r="EE264" s="318"/>
      <c r="EF264" s="318"/>
      <c r="EG264" s="318"/>
      <c r="EH264" s="318"/>
      <c r="EI264" s="318"/>
      <c r="EJ264" s="318"/>
      <c r="EK264" s="318"/>
      <c r="EL264" s="318"/>
      <c r="EM264" s="318">
        <f ca="1">'DARF e Declaração de IR'!$AJ$20</f>
        <v>0</v>
      </c>
      <c r="EN264" s="318"/>
      <c r="EO264" s="318"/>
      <c r="EP264" s="318"/>
      <c r="EQ264" s="318"/>
      <c r="ER264" s="318"/>
      <c r="ES264" s="318"/>
      <c r="ET264" s="318"/>
      <c r="EU264" s="318"/>
      <c r="EV264" s="318"/>
      <c r="EW264" s="318"/>
      <c r="EX264" s="318"/>
      <c r="EY264" s="318"/>
      <c r="EZ264" s="318"/>
    </row>
    <row r="265" spans="2:156" ht="10.5" customHeight="1" x14ac:dyDescent="0.2">
      <c r="B265" s="393"/>
      <c r="C265" s="1051"/>
      <c r="D265" s="1052"/>
      <c r="E265" s="414"/>
      <c r="F265" s="855" t="s">
        <v>95</v>
      </c>
      <c r="G265" s="855"/>
      <c r="H265" s="855"/>
      <c r="I265" s="856"/>
      <c r="J265" s="871">
        <v>0</v>
      </c>
      <c r="K265" s="871"/>
      <c r="L265" s="871">
        <v>0</v>
      </c>
      <c r="M265" s="872"/>
      <c r="N265" s="456"/>
      <c r="O265" s="455">
        <v>44428</v>
      </c>
      <c r="P265" s="332"/>
      <c r="Q265" s="333"/>
      <c r="R265" s="334"/>
      <c r="S265" s="335"/>
      <c r="T265" s="408">
        <f t="shared" si="246"/>
        <v>0</v>
      </c>
      <c r="U265" s="409" t="str">
        <f t="shared" si="247"/>
        <v/>
      </c>
      <c r="V265" s="335"/>
      <c r="W265" s="410">
        <f t="shared" si="248"/>
        <v>0</v>
      </c>
      <c r="X265" s="410">
        <f t="shared" si="249"/>
        <v>0</v>
      </c>
      <c r="Y265" s="410">
        <f t="shared" si="250"/>
        <v>0</v>
      </c>
      <c r="Z265" s="410">
        <f t="shared" si="251"/>
        <v>0</v>
      </c>
      <c r="AA265" s="411">
        <f t="shared" si="252"/>
        <v>0</v>
      </c>
      <c r="AB265" s="412">
        <f t="shared" si="253"/>
        <v>0</v>
      </c>
      <c r="AC265" s="336"/>
      <c r="AD265" s="333"/>
      <c r="AE265" s="334"/>
      <c r="AF265" s="335"/>
      <c r="AG265" s="408">
        <f t="shared" si="254"/>
        <v>0</v>
      </c>
      <c r="AH265" s="409" t="str">
        <f t="shared" si="270"/>
        <v/>
      </c>
      <c r="AI265" s="335"/>
      <c r="AJ265" s="410">
        <f t="shared" si="256"/>
        <v>0</v>
      </c>
      <c r="AK265" s="410">
        <f t="shared" si="257"/>
        <v>0</v>
      </c>
      <c r="AL265" s="410">
        <f t="shared" si="258"/>
        <v>0</v>
      </c>
      <c r="AM265" s="410">
        <f t="shared" si="259"/>
        <v>0</v>
      </c>
      <c r="AN265" s="411">
        <f t="shared" si="260"/>
        <v>0</v>
      </c>
      <c r="AO265" s="412">
        <f t="shared" si="261"/>
        <v>0</v>
      </c>
      <c r="AP265" s="337"/>
      <c r="AQ265" s="410">
        <f t="shared" si="262"/>
        <v>0</v>
      </c>
      <c r="AR265" s="411">
        <f t="shared" si="263"/>
        <v>0</v>
      </c>
      <c r="AS265" s="413">
        <f t="shared" si="264"/>
        <v>0</v>
      </c>
      <c r="AT265" s="337"/>
      <c r="AU265" s="410">
        <f t="shared" si="265"/>
        <v>0</v>
      </c>
      <c r="AV265" s="411">
        <f t="shared" si="266"/>
        <v>0</v>
      </c>
      <c r="AW265" s="410">
        <f t="shared" si="267"/>
        <v>0</v>
      </c>
      <c r="AX265" s="411">
        <f t="shared" si="268"/>
        <v>0</v>
      </c>
      <c r="AY265" s="412">
        <f t="shared" si="269"/>
        <v>0</v>
      </c>
      <c r="AZ265" s="988"/>
      <c r="BA265" s="989"/>
      <c r="BB265" s="989"/>
      <c r="BC265" s="989"/>
      <c r="BD265" s="989"/>
      <c r="BE265" s="990"/>
      <c r="BF265" s="991"/>
      <c r="BG265" s="992"/>
      <c r="BH265" s="337"/>
      <c r="BI265" s="338"/>
      <c r="BJ265" s="839"/>
      <c r="BK265" s="318"/>
      <c r="BL265" s="318"/>
      <c r="BM265" s="318"/>
      <c r="BN265" s="318"/>
      <c r="BO265" s="318"/>
      <c r="BP265" s="318"/>
      <c r="BQ265" s="318"/>
      <c r="BR265" s="318"/>
      <c r="BS265" s="318"/>
      <c r="BT265" s="839"/>
      <c r="BU265" s="318"/>
      <c r="BV265" s="318"/>
      <c r="BW265" s="318"/>
      <c r="BX265" s="318"/>
      <c r="BY265" s="318"/>
      <c r="BZ265" s="318"/>
      <c r="CA265" s="318"/>
      <c r="CB265" s="318"/>
      <c r="CC265" s="318"/>
      <c r="CD265" s="839"/>
      <c r="CE265" s="318"/>
      <c r="CF265" s="318"/>
      <c r="CG265" s="318"/>
      <c r="CH265" s="318"/>
      <c r="CI265" s="318"/>
      <c r="CJ265" s="318"/>
      <c r="CK265" s="318"/>
      <c r="CL265" s="318"/>
      <c r="CM265" s="318"/>
      <c r="CN265" s="318"/>
      <c r="CO265" s="318"/>
      <c r="CP265" s="318"/>
      <c r="CQ265" s="318"/>
      <c r="CR265" s="318"/>
      <c r="CS265" s="839"/>
      <c r="CT265" s="318"/>
      <c r="CU265" s="318"/>
      <c r="CV265" s="318"/>
      <c r="CW265" s="318"/>
      <c r="CX265" s="318"/>
      <c r="CY265" s="318"/>
      <c r="CZ265" s="318"/>
      <c r="DA265" s="318"/>
      <c r="DB265" s="318"/>
      <c r="DC265" s="318"/>
      <c r="DD265" s="318"/>
      <c r="DE265" s="318"/>
      <c r="DF265" s="318"/>
      <c r="DG265" s="318"/>
      <c r="DH265" s="839"/>
      <c r="DI265" s="318"/>
      <c r="DJ265" s="318"/>
      <c r="DK265" s="318"/>
      <c r="DL265" s="318"/>
      <c r="DM265" s="318"/>
      <c r="DN265" s="318"/>
      <c r="DO265" s="318"/>
      <c r="DP265" s="318"/>
      <c r="DQ265" s="318"/>
      <c r="DR265" s="318"/>
      <c r="DS265" s="318"/>
      <c r="DT265" s="318"/>
      <c r="DU265" s="318"/>
      <c r="DV265" s="318"/>
      <c r="DW265" s="839"/>
      <c r="DX265" s="318"/>
      <c r="DY265" s="318"/>
      <c r="DZ265" s="318"/>
      <c r="EA265" s="318"/>
      <c r="EB265" s="318"/>
      <c r="EC265" s="318"/>
      <c r="ED265" s="318"/>
      <c r="EE265" s="318"/>
      <c r="EF265" s="318"/>
      <c r="EG265" s="318"/>
      <c r="EH265" s="318"/>
      <c r="EI265" s="318"/>
      <c r="EJ265" s="318"/>
      <c r="EK265" s="318"/>
      <c r="EL265" s="318"/>
      <c r="EM265" s="318">
        <f ca="1">'DARF e Declaração de IR'!$AJ$20</f>
        <v>0</v>
      </c>
      <c r="EN265" s="318"/>
      <c r="EO265" s="318"/>
      <c r="EP265" s="318"/>
      <c r="EQ265" s="318"/>
      <c r="ER265" s="318"/>
      <c r="ES265" s="318"/>
      <c r="ET265" s="318"/>
      <c r="EU265" s="318"/>
      <c r="EV265" s="318"/>
      <c r="EW265" s="318"/>
      <c r="EX265" s="318"/>
      <c r="EY265" s="318"/>
      <c r="EZ265" s="318"/>
    </row>
    <row r="266" spans="2:156" ht="10.5" customHeight="1" x14ac:dyDescent="0.2">
      <c r="B266" s="393"/>
      <c r="C266" s="1051"/>
      <c r="D266" s="1052"/>
      <c r="E266" s="414"/>
      <c r="F266" s="855" t="s">
        <v>117</v>
      </c>
      <c r="G266" s="855"/>
      <c r="H266" s="855"/>
      <c r="I266" s="856"/>
      <c r="J266" s="871">
        <v>0.01</v>
      </c>
      <c r="K266" s="871"/>
      <c r="L266" s="871"/>
      <c r="M266" s="872"/>
      <c r="N266" s="456"/>
      <c r="O266" s="455">
        <v>44429</v>
      </c>
      <c r="P266" s="332"/>
      <c r="Q266" s="333"/>
      <c r="R266" s="334"/>
      <c r="S266" s="335"/>
      <c r="T266" s="408">
        <f t="shared" si="246"/>
        <v>0</v>
      </c>
      <c r="U266" s="409" t="str">
        <f t="shared" si="247"/>
        <v/>
      </c>
      <c r="V266" s="335"/>
      <c r="W266" s="410">
        <f t="shared" si="248"/>
        <v>0</v>
      </c>
      <c r="X266" s="410">
        <f t="shared" si="249"/>
        <v>0</v>
      </c>
      <c r="Y266" s="410">
        <f t="shared" si="250"/>
        <v>0</v>
      </c>
      <c r="Z266" s="410">
        <f t="shared" si="251"/>
        <v>0</v>
      </c>
      <c r="AA266" s="411">
        <f t="shared" si="252"/>
        <v>0</v>
      </c>
      <c r="AB266" s="412">
        <f t="shared" si="253"/>
        <v>0</v>
      </c>
      <c r="AC266" s="336"/>
      <c r="AD266" s="333"/>
      <c r="AE266" s="334"/>
      <c r="AF266" s="335"/>
      <c r="AG266" s="408">
        <f t="shared" si="254"/>
        <v>0</v>
      </c>
      <c r="AH266" s="409" t="str">
        <f t="shared" si="270"/>
        <v/>
      </c>
      <c r="AI266" s="335"/>
      <c r="AJ266" s="410">
        <f t="shared" si="256"/>
        <v>0</v>
      </c>
      <c r="AK266" s="410">
        <f t="shared" si="257"/>
        <v>0</v>
      </c>
      <c r="AL266" s="410">
        <f t="shared" si="258"/>
        <v>0</v>
      </c>
      <c r="AM266" s="410">
        <f t="shared" si="259"/>
        <v>0</v>
      </c>
      <c r="AN266" s="411">
        <f t="shared" si="260"/>
        <v>0</v>
      </c>
      <c r="AO266" s="412">
        <f t="shared" si="261"/>
        <v>0</v>
      </c>
      <c r="AP266" s="337"/>
      <c r="AQ266" s="410">
        <f t="shared" si="262"/>
        <v>0</v>
      </c>
      <c r="AR266" s="411">
        <f t="shared" si="263"/>
        <v>0</v>
      </c>
      <c r="AS266" s="413">
        <f t="shared" si="264"/>
        <v>0</v>
      </c>
      <c r="AT266" s="337"/>
      <c r="AU266" s="410">
        <f t="shared" si="265"/>
        <v>0</v>
      </c>
      <c r="AV266" s="411">
        <f t="shared" si="266"/>
        <v>0</v>
      </c>
      <c r="AW266" s="410">
        <f t="shared" si="267"/>
        <v>0</v>
      </c>
      <c r="AX266" s="411">
        <f t="shared" si="268"/>
        <v>0</v>
      </c>
      <c r="AY266" s="412">
        <f t="shared" si="269"/>
        <v>0</v>
      </c>
      <c r="AZ266" s="988"/>
      <c r="BA266" s="989"/>
      <c r="BB266" s="989"/>
      <c r="BC266" s="989"/>
      <c r="BD266" s="989"/>
      <c r="BE266" s="990"/>
      <c r="BF266" s="991"/>
      <c r="BG266" s="992"/>
      <c r="BH266" s="337"/>
      <c r="BI266" s="338"/>
      <c r="BJ266" s="839"/>
      <c r="BK266" s="318"/>
      <c r="BL266" s="318"/>
      <c r="BM266" s="318"/>
      <c r="BN266" s="318"/>
      <c r="BO266" s="318"/>
      <c r="BP266" s="318"/>
      <c r="BQ266" s="318"/>
      <c r="BR266" s="318"/>
      <c r="BS266" s="318"/>
      <c r="BT266" s="839"/>
      <c r="BU266" s="318"/>
      <c r="BV266" s="318"/>
      <c r="BW266" s="318"/>
      <c r="BX266" s="318"/>
      <c r="BY266" s="318"/>
      <c r="BZ266" s="318"/>
      <c r="CA266" s="318"/>
      <c r="CB266" s="318"/>
      <c r="CC266" s="318"/>
      <c r="CD266" s="839"/>
      <c r="CE266" s="318"/>
      <c r="CF266" s="318"/>
      <c r="CG266" s="318"/>
      <c r="CH266" s="318"/>
      <c r="CI266" s="318"/>
      <c r="CJ266" s="318"/>
      <c r="CK266" s="318"/>
      <c r="CL266" s="318"/>
      <c r="CM266" s="318"/>
      <c r="CN266" s="318"/>
      <c r="CO266" s="318"/>
      <c r="CP266" s="318"/>
      <c r="CQ266" s="318"/>
      <c r="CR266" s="318"/>
      <c r="CS266" s="839"/>
      <c r="CT266" s="318"/>
      <c r="CU266" s="318"/>
      <c r="CV266" s="318"/>
      <c r="CW266" s="318"/>
      <c r="CX266" s="318"/>
      <c r="CY266" s="318"/>
      <c r="CZ266" s="318"/>
      <c r="DA266" s="318"/>
      <c r="DB266" s="318"/>
      <c r="DC266" s="318"/>
      <c r="DD266" s="318"/>
      <c r="DE266" s="318"/>
      <c r="DF266" s="318"/>
      <c r="DG266" s="318"/>
      <c r="DH266" s="839"/>
      <c r="DI266" s="318"/>
      <c r="DJ266" s="318"/>
      <c r="DK266" s="318"/>
      <c r="DL266" s="318"/>
      <c r="DM266" s="318"/>
      <c r="DN266" s="318"/>
      <c r="DO266" s="318"/>
      <c r="DP266" s="318"/>
      <c r="DQ266" s="318"/>
      <c r="DR266" s="318"/>
      <c r="DS266" s="318"/>
      <c r="DT266" s="318"/>
      <c r="DU266" s="318"/>
      <c r="DV266" s="318"/>
      <c r="DW266" s="839"/>
      <c r="DX266" s="318"/>
      <c r="DY266" s="318"/>
      <c r="DZ266" s="318"/>
      <c r="EA266" s="318"/>
      <c r="EB266" s="318"/>
      <c r="EC266" s="318"/>
      <c r="ED266" s="318"/>
      <c r="EE266" s="318"/>
      <c r="EF266" s="318"/>
      <c r="EG266" s="318"/>
      <c r="EH266" s="318"/>
      <c r="EI266" s="318"/>
      <c r="EJ266" s="318"/>
      <c r="EK266" s="318"/>
      <c r="EL266" s="318"/>
      <c r="EM266" s="318">
        <f ca="1">'DARF e Declaração de IR'!$AJ$20</f>
        <v>0</v>
      </c>
      <c r="EN266" s="318"/>
      <c r="EO266" s="318"/>
      <c r="EP266" s="318"/>
      <c r="EQ266" s="318"/>
      <c r="ER266" s="318"/>
      <c r="ES266" s="318"/>
      <c r="ET266" s="318"/>
      <c r="EU266" s="318"/>
      <c r="EV266" s="318"/>
      <c r="EW266" s="318"/>
      <c r="EX266" s="318"/>
      <c r="EY266" s="318"/>
      <c r="EZ266" s="318"/>
    </row>
    <row r="267" spans="2:156" ht="10.5" customHeight="1" thickBot="1" x14ac:dyDescent="0.25">
      <c r="B267" s="393"/>
      <c r="C267" s="1051"/>
      <c r="D267" s="1052"/>
      <c r="E267" s="414"/>
      <c r="F267" s="857" t="s">
        <v>118</v>
      </c>
      <c r="G267" s="857"/>
      <c r="H267" s="857"/>
      <c r="I267" s="858"/>
      <c r="J267" s="884">
        <v>0.2</v>
      </c>
      <c r="K267" s="884"/>
      <c r="L267" s="884"/>
      <c r="M267" s="885"/>
      <c r="N267" s="456"/>
      <c r="O267" s="455">
        <v>44430</v>
      </c>
      <c r="P267" s="332"/>
      <c r="Q267" s="333"/>
      <c r="R267" s="334"/>
      <c r="S267" s="335"/>
      <c r="T267" s="408">
        <f t="shared" si="246"/>
        <v>0</v>
      </c>
      <c r="U267" s="409" t="str">
        <f t="shared" si="247"/>
        <v/>
      </c>
      <c r="V267" s="335"/>
      <c r="W267" s="410">
        <f t="shared" si="248"/>
        <v>0</v>
      </c>
      <c r="X267" s="410">
        <f t="shared" si="249"/>
        <v>0</v>
      </c>
      <c r="Y267" s="410">
        <f t="shared" si="250"/>
        <v>0</v>
      </c>
      <c r="Z267" s="410">
        <f t="shared" si="251"/>
        <v>0</v>
      </c>
      <c r="AA267" s="411">
        <f t="shared" si="252"/>
        <v>0</v>
      </c>
      <c r="AB267" s="412">
        <f t="shared" si="253"/>
        <v>0</v>
      </c>
      <c r="AC267" s="336"/>
      <c r="AD267" s="333"/>
      <c r="AE267" s="334"/>
      <c r="AF267" s="335"/>
      <c r="AG267" s="408">
        <f t="shared" si="254"/>
        <v>0</v>
      </c>
      <c r="AH267" s="409" t="str">
        <f t="shared" si="270"/>
        <v/>
      </c>
      <c r="AI267" s="335"/>
      <c r="AJ267" s="410">
        <f t="shared" si="256"/>
        <v>0</v>
      </c>
      <c r="AK267" s="410">
        <f t="shared" si="257"/>
        <v>0</v>
      </c>
      <c r="AL267" s="410">
        <f t="shared" si="258"/>
        <v>0</v>
      </c>
      <c r="AM267" s="410">
        <f t="shared" si="259"/>
        <v>0</v>
      </c>
      <c r="AN267" s="411">
        <f t="shared" si="260"/>
        <v>0</v>
      </c>
      <c r="AO267" s="412">
        <f t="shared" si="261"/>
        <v>0</v>
      </c>
      <c r="AP267" s="337"/>
      <c r="AQ267" s="410">
        <f t="shared" si="262"/>
        <v>0</v>
      </c>
      <c r="AR267" s="411">
        <f t="shared" si="263"/>
        <v>0</v>
      </c>
      <c r="AS267" s="413">
        <f t="shared" si="264"/>
        <v>0</v>
      </c>
      <c r="AT267" s="337"/>
      <c r="AU267" s="410">
        <f t="shared" si="265"/>
        <v>0</v>
      </c>
      <c r="AV267" s="411">
        <f t="shared" si="266"/>
        <v>0</v>
      </c>
      <c r="AW267" s="410">
        <f t="shared" si="267"/>
        <v>0</v>
      </c>
      <c r="AX267" s="411">
        <f t="shared" si="268"/>
        <v>0</v>
      </c>
      <c r="AY267" s="412">
        <f t="shared" si="269"/>
        <v>0</v>
      </c>
      <c r="AZ267" s="988"/>
      <c r="BA267" s="989"/>
      <c r="BB267" s="989"/>
      <c r="BC267" s="989"/>
      <c r="BD267" s="989"/>
      <c r="BE267" s="990"/>
      <c r="BF267" s="991"/>
      <c r="BG267" s="992"/>
      <c r="BH267" s="337"/>
      <c r="BI267" s="338"/>
      <c r="BJ267" s="839"/>
      <c r="BK267" s="318"/>
      <c r="BL267" s="318"/>
      <c r="BM267" s="318"/>
      <c r="BN267" s="318"/>
      <c r="BO267" s="318"/>
      <c r="BP267" s="318"/>
      <c r="BQ267" s="318"/>
      <c r="BR267" s="318"/>
      <c r="BS267" s="318"/>
      <c r="BT267" s="839"/>
      <c r="BU267" s="318"/>
      <c r="BV267" s="318"/>
      <c r="BW267" s="318"/>
      <c r="BX267" s="318"/>
      <c r="BY267" s="318"/>
      <c r="BZ267" s="318"/>
      <c r="CA267" s="318"/>
      <c r="CB267" s="318"/>
      <c r="CC267" s="318"/>
      <c r="CD267" s="839"/>
      <c r="CE267" s="318"/>
      <c r="CF267" s="318"/>
      <c r="CG267" s="318"/>
      <c r="CH267" s="318"/>
      <c r="CI267" s="318"/>
      <c r="CJ267" s="318"/>
      <c r="CK267" s="318"/>
      <c r="CL267" s="318"/>
      <c r="CM267" s="318"/>
      <c r="CN267" s="318"/>
      <c r="CO267" s="318"/>
      <c r="CP267" s="318"/>
      <c r="CQ267" s="318"/>
      <c r="CR267" s="318"/>
      <c r="CS267" s="839"/>
      <c r="CT267" s="318"/>
      <c r="CU267" s="318"/>
      <c r="CV267" s="318"/>
      <c r="CW267" s="318"/>
      <c r="CX267" s="318"/>
      <c r="CY267" s="318"/>
      <c r="CZ267" s="318"/>
      <c r="DA267" s="318"/>
      <c r="DB267" s="318"/>
      <c r="DC267" s="318"/>
      <c r="DD267" s="318"/>
      <c r="DE267" s="318"/>
      <c r="DF267" s="318"/>
      <c r="DG267" s="318"/>
      <c r="DH267" s="839"/>
      <c r="DI267" s="318"/>
      <c r="DJ267" s="318"/>
      <c r="DK267" s="318"/>
      <c r="DL267" s="318"/>
      <c r="DM267" s="318"/>
      <c r="DN267" s="318"/>
      <c r="DO267" s="318"/>
      <c r="DP267" s="318"/>
      <c r="DQ267" s="318"/>
      <c r="DR267" s="318"/>
      <c r="DS267" s="318"/>
      <c r="DT267" s="318"/>
      <c r="DU267" s="318"/>
      <c r="DV267" s="318"/>
      <c r="DW267" s="839"/>
      <c r="DX267" s="318"/>
      <c r="DY267" s="318"/>
      <c r="DZ267" s="318"/>
      <c r="EA267" s="318"/>
      <c r="EB267" s="318"/>
      <c r="EC267" s="318"/>
      <c r="ED267" s="318"/>
      <c r="EE267" s="318"/>
      <c r="EF267" s="318"/>
      <c r="EG267" s="318"/>
      <c r="EH267" s="318"/>
      <c r="EI267" s="318"/>
      <c r="EJ267" s="318"/>
      <c r="EK267" s="318"/>
      <c r="EL267" s="318"/>
      <c r="EM267" s="318">
        <f ca="1">'DARF e Declaração de IR'!$AJ$20</f>
        <v>0</v>
      </c>
      <c r="EN267" s="318"/>
      <c r="EO267" s="318"/>
      <c r="EP267" s="318"/>
      <c r="EQ267" s="318"/>
      <c r="ER267" s="318"/>
      <c r="ES267" s="318"/>
      <c r="ET267" s="318"/>
      <c r="EU267" s="318"/>
      <c r="EV267" s="318"/>
      <c r="EW267" s="318"/>
      <c r="EX267" s="318"/>
      <c r="EY267" s="318"/>
      <c r="EZ267" s="318"/>
    </row>
    <row r="268" spans="2:156" ht="10.5" customHeight="1" thickBot="1" x14ac:dyDescent="0.25">
      <c r="B268" s="393"/>
      <c r="C268" s="1051"/>
      <c r="D268" s="1052"/>
      <c r="E268" s="437"/>
      <c r="F268" s="499"/>
      <c r="G268" s="396"/>
      <c r="H268" s="396"/>
      <c r="I268" s="397"/>
      <c r="J268" s="873"/>
      <c r="K268" s="873"/>
      <c r="L268" s="873"/>
      <c r="M268" s="873"/>
      <c r="N268" s="456"/>
      <c r="O268" s="455">
        <v>44431</v>
      </c>
      <c r="P268" s="332"/>
      <c r="Q268" s="333"/>
      <c r="R268" s="334"/>
      <c r="S268" s="335"/>
      <c r="T268" s="408">
        <f t="shared" si="246"/>
        <v>0</v>
      </c>
      <c r="U268" s="409" t="str">
        <f t="shared" si="247"/>
        <v/>
      </c>
      <c r="V268" s="335"/>
      <c r="W268" s="410">
        <f t="shared" si="248"/>
        <v>0</v>
      </c>
      <c r="X268" s="410">
        <f t="shared" si="249"/>
        <v>0</v>
      </c>
      <c r="Y268" s="410">
        <f t="shared" si="250"/>
        <v>0</v>
      </c>
      <c r="Z268" s="410">
        <f>SUM(W268:Y268)</f>
        <v>0</v>
      </c>
      <c r="AA268" s="411">
        <f t="shared" si="252"/>
        <v>0</v>
      </c>
      <c r="AB268" s="412">
        <f t="shared" si="253"/>
        <v>0</v>
      </c>
      <c r="AC268" s="336"/>
      <c r="AD268" s="333"/>
      <c r="AE268" s="334"/>
      <c r="AF268" s="335"/>
      <c r="AG268" s="408">
        <f t="shared" si="254"/>
        <v>0</v>
      </c>
      <c r="AH268" s="409" t="str">
        <f t="shared" si="270"/>
        <v/>
      </c>
      <c r="AI268" s="335"/>
      <c r="AJ268" s="410">
        <f t="shared" si="256"/>
        <v>0</v>
      </c>
      <c r="AK268" s="410">
        <f t="shared" si="257"/>
        <v>0</v>
      </c>
      <c r="AL268" s="410">
        <f t="shared" si="258"/>
        <v>0</v>
      </c>
      <c r="AM268" s="410">
        <f t="shared" si="259"/>
        <v>0</v>
      </c>
      <c r="AN268" s="411">
        <f t="shared" si="260"/>
        <v>0</v>
      </c>
      <c r="AO268" s="412">
        <f t="shared" si="261"/>
        <v>0</v>
      </c>
      <c r="AP268" s="337"/>
      <c r="AQ268" s="410">
        <f t="shared" si="262"/>
        <v>0</v>
      </c>
      <c r="AR268" s="411">
        <f t="shared" si="263"/>
        <v>0</v>
      </c>
      <c r="AS268" s="413">
        <f t="shared" si="264"/>
        <v>0</v>
      </c>
      <c r="AT268" s="337"/>
      <c r="AU268" s="410">
        <f t="shared" si="265"/>
        <v>0</v>
      </c>
      <c r="AV268" s="411">
        <f t="shared" si="266"/>
        <v>0</v>
      </c>
      <c r="AW268" s="410">
        <f t="shared" si="267"/>
        <v>0</v>
      </c>
      <c r="AX268" s="411">
        <f t="shared" si="268"/>
        <v>0</v>
      </c>
      <c r="AY268" s="412">
        <f t="shared" si="269"/>
        <v>0</v>
      </c>
      <c r="AZ268" s="988"/>
      <c r="BA268" s="989"/>
      <c r="BB268" s="989"/>
      <c r="BC268" s="989"/>
      <c r="BD268" s="989"/>
      <c r="BE268" s="990"/>
      <c r="BF268" s="991"/>
      <c r="BG268" s="992"/>
      <c r="BH268" s="337"/>
      <c r="BI268" s="338"/>
      <c r="BJ268" s="839"/>
      <c r="BK268" s="318"/>
      <c r="BL268" s="318"/>
      <c r="BM268" s="318"/>
      <c r="BN268" s="318"/>
      <c r="BO268" s="318"/>
      <c r="BP268" s="318"/>
      <c r="BQ268" s="318"/>
      <c r="BR268" s="318"/>
      <c r="BS268" s="318"/>
      <c r="BT268" s="839"/>
      <c r="BU268" s="318"/>
      <c r="BV268" s="318"/>
      <c r="BW268" s="318"/>
      <c r="BX268" s="318"/>
      <c r="BY268" s="318"/>
      <c r="BZ268" s="318"/>
      <c r="CA268" s="318"/>
      <c r="CB268" s="318"/>
      <c r="CC268" s="318"/>
      <c r="CD268" s="839"/>
      <c r="CE268" s="318"/>
      <c r="CF268" s="318"/>
      <c r="CG268" s="318"/>
      <c r="CH268" s="318"/>
      <c r="CI268" s="318"/>
      <c r="CJ268" s="318"/>
      <c r="CK268" s="318"/>
      <c r="CL268" s="318"/>
      <c r="CM268" s="318"/>
      <c r="CN268" s="318"/>
      <c r="CO268" s="318"/>
      <c r="CP268" s="318"/>
      <c r="CQ268" s="318"/>
      <c r="CR268" s="318"/>
      <c r="CS268" s="839"/>
      <c r="CT268" s="318"/>
      <c r="CU268" s="318"/>
      <c r="CV268" s="318"/>
      <c r="CW268" s="318"/>
      <c r="CX268" s="318"/>
      <c r="CY268" s="318"/>
      <c r="CZ268" s="318"/>
      <c r="DA268" s="318"/>
      <c r="DB268" s="318"/>
      <c r="DC268" s="318"/>
      <c r="DD268" s="318"/>
      <c r="DE268" s="318"/>
      <c r="DF268" s="318"/>
      <c r="DG268" s="318"/>
      <c r="DH268" s="839"/>
      <c r="DI268" s="318"/>
      <c r="DJ268" s="318"/>
      <c r="DK268" s="318"/>
      <c r="DL268" s="318"/>
      <c r="DM268" s="318"/>
      <c r="DN268" s="318"/>
      <c r="DO268" s="318"/>
      <c r="DP268" s="318"/>
      <c r="DQ268" s="318"/>
      <c r="DR268" s="318"/>
      <c r="DS268" s="318"/>
      <c r="DT268" s="318"/>
      <c r="DU268" s="318"/>
      <c r="DV268" s="318"/>
      <c r="DW268" s="839"/>
      <c r="DX268" s="318"/>
      <c r="DY268" s="318"/>
      <c r="DZ268" s="318"/>
      <c r="EA268" s="318"/>
      <c r="EB268" s="318"/>
      <c r="EC268" s="318"/>
      <c r="ED268" s="318"/>
      <c r="EE268" s="318"/>
      <c r="EF268" s="318"/>
      <c r="EG268" s="318"/>
      <c r="EH268" s="318"/>
      <c r="EI268" s="318"/>
      <c r="EJ268" s="318"/>
      <c r="EK268" s="318"/>
      <c r="EL268" s="318"/>
      <c r="EM268" s="318">
        <f ca="1">'DARF e Declaração de IR'!$AJ$20</f>
        <v>0</v>
      </c>
      <c r="EN268" s="318"/>
      <c r="EO268" s="318"/>
      <c r="EP268" s="318"/>
      <c r="EQ268" s="318"/>
      <c r="ER268" s="318"/>
      <c r="ES268" s="318"/>
      <c r="ET268" s="318"/>
      <c r="EU268" s="318"/>
      <c r="EV268" s="318"/>
      <c r="EW268" s="318"/>
      <c r="EX268" s="318"/>
      <c r="EY268" s="318"/>
      <c r="EZ268" s="318"/>
    </row>
    <row r="269" spans="2:156" ht="10.5" customHeight="1" x14ac:dyDescent="0.2">
      <c r="B269" s="393"/>
      <c r="C269" s="1051"/>
      <c r="D269" s="1052"/>
      <c r="E269" s="414"/>
      <c r="F269" s="876" t="s">
        <v>209</v>
      </c>
      <c r="G269" s="876"/>
      <c r="H269" s="876"/>
      <c r="I269" s="877"/>
      <c r="J269" s="874" t="s">
        <v>22</v>
      </c>
      <c r="K269" s="874"/>
      <c r="L269" s="874" t="s">
        <v>23</v>
      </c>
      <c r="M269" s="874"/>
      <c r="N269" s="456"/>
      <c r="O269" s="455">
        <v>44432</v>
      </c>
      <c r="P269" s="332"/>
      <c r="Q269" s="333"/>
      <c r="R269" s="334"/>
      <c r="S269" s="335"/>
      <c r="T269" s="408">
        <f t="shared" si="246"/>
        <v>0</v>
      </c>
      <c r="U269" s="409" t="str">
        <f t="shared" si="247"/>
        <v/>
      </c>
      <c r="V269" s="335"/>
      <c r="W269" s="410">
        <f t="shared" si="248"/>
        <v>0</v>
      </c>
      <c r="X269" s="410">
        <f t="shared" si="249"/>
        <v>0</v>
      </c>
      <c r="Y269" s="410">
        <f t="shared" si="250"/>
        <v>0</v>
      </c>
      <c r="Z269" s="410">
        <f t="shared" si="251"/>
        <v>0</v>
      </c>
      <c r="AA269" s="411">
        <f t="shared" si="252"/>
        <v>0</v>
      </c>
      <c r="AB269" s="412">
        <f t="shared" si="253"/>
        <v>0</v>
      </c>
      <c r="AC269" s="336"/>
      <c r="AD269" s="333"/>
      <c r="AE269" s="334"/>
      <c r="AF269" s="335"/>
      <c r="AG269" s="408">
        <f t="shared" si="254"/>
        <v>0</v>
      </c>
      <c r="AH269" s="409" t="str">
        <f t="shared" si="270"/>
        <v/>
      </c>
      <c r="AI269" s="335"/>
      <c r="AJ269" s="410">
        <f t="shared" si="256"/>
        <v>0</v>
      </c>
      <c r="AK269" s="410">
        <f t="shared" si="257"/>
        <v>0</v>
      </c>
      <c r="AL269" s="410">
        <f t="shared" si="258"/>
        <v>0</v>
      </c>
      <c r="AM269" s="410">
        <f t="shared" si="259"/>
        <v>0</v>
      </c>
      <c r="AN269" s="411">
        <f t="shared" si="260"/>
        <v>0</v>
      </c>
      <c r="AO269" s="412">
        <f t="shared" si="261"/>
        <v>0</v>
      </c>
      <c r="AP269" s="337"/>
      <c r="AQ269" s="410">
        <f t="shared" si="262"/>
        <v>0</v>
      </c>
      <c r="AR269" s="411">
        <f t="shared" si="263"/>
        <v>0</v>
      </c>
      <c r="AS269" s="413">
        <f t="shared" si="264"/>
        <v>0</v>
      </c>
      <c r="AT269" s="337"/>
      <c r="AU269" s="410">
        <f t="shared" si="265"/>
        <v>0</v>
      </c>
      <c r="AV269" s="411">
        <f t="shared" si="266"/>
        <v>0</v>
      </c>
      <c r="AW269" s="410">
        <f t="shared" si="267"/>
        <v>0</v>
      </c>
      <c r="AX269" s="411">
        <f t="shared" si="268"/>
        <v>0</v>
      </c>
      <c r="AY269" s="412">
        <f t="shared" si="269"/>
        <v>0</v>
      </c>
      <c r="AZ269" s="988"/>
      <c r="BA269" s="989"/>
      <c r="BB269" s="989"/>
      <c r="BC269" s="989"/>
      <c r="BD269" s="989"/>
      <c r="BE269" s="990"/>
      <c r="BF269" s="991"/>
      <c r="BG269" s="992"/>
      <c r="BH269" s="337"/>
      <c r="BI269" s="338"/>
      <c r="BJ269" s="839"/>
      <c r="BK269" s="318"/>
      <c r="BL269" s="318"/>
      <c r="BM269" s="318"/>
      <c r="BN269" s="318"/>
      <c r="BO269" s="318"/>
      <c r="BP269" s="318"/>
      <c r="BQ269" s="318"/>
      <c r="BR269" s="318"/>
      <c r="BS269" s="318"/>
      <c r="BT269" s="839"/>
      <c r="BU269" s="318"/>
      <c r="BV269" s="318"/>
      <c r="BW269" s="318"/>
      <c r="BX269" s="318"/>
      <c r="BY269" s="318"/>
      <c r="BZ269" s="318"/>
      <c r="CA269" s="318"/>
      <c r="CB269" s="318"/>
      <c r="CC269" s="318"/>
      <c r="CD269" s="839"/>
      <c r="CE269" s="318"/>
      <c r="CF269" s="318"/>
      <c r="CG269" s="318"/>
      <c r="CH269" s="318"/>
      <c r="CI269" s="318"/>
      <c r="CJ269" s="318"/>
      <c r="CK269" s="318"/>
      <c r="CL269" s="318"/>
      <c r="CM269" s="318"/>
      <c r="CN269" s="318"/>
      <c r="CO269" s="318"/>
      <c r="CP269" s="318"/>
      <c r="CQ269" s="318"/>
      <c r="CR269" s="318"/>
      <c r="CS269" s="839"/>
      <c r="CT269" s="318"/>
      <c r="CU269" s="318"/>
      <c r="CV269" s="318"/>
      <c r="CW269" s="318"/>
      <c r="CX269" s="318"/>
      <c r="CY269" s="318"/>
      <c r="CZ269" s="318"/>
      <c r="DA269" s="318"/>
      <c r="DB269" s="318"/>
      <c r="DC269" s="318"/>
      <c r="DD269" s="318"/>
      <c r="DE269" s="318"/>
      <c r="DF269" s="318"/>
      <c r="DG269" s="318"/>
      <c r="DH269" s="839"/>
      <c r="DI269" s="318"/>
      <c r="DJ269" s="318"/>
      <c r="DK269" s="318"/>
      <c r="DL269" s="318"/>
      <c r="DM269" s="318"/>
      <c r="DN269" s="318"/>
      <c r="DO269" s="318"/>
      <c r="DP269" s="318"/>
      <c r="DQ269" s="318"/>
      <c r="DR269" s="318"/>
      <c r="DS269" s="318"/>
      <c r="DT269" s="318"/>
      <c r="DU269" s="318"/>
      <c r="DV269" s="318"/>
      <c r="DW269" s="839"/>
      <c r="DX269" s="318"/>
      <c r="DY269" s="318"/>
      <c r="DZ269" s="318"/>
      <c r="EA269" s="318"/>
      <c r="EB269" s="318"/>
      <c r="EC269" s="318"/>
      <c r="ED269" s="318"/>
      <c r="EE269" s="318"/>
      <c r="EF269" s="318"/>
      <c r="EG269" s="318"/>
      <c r="EH269" s="318"/>
      <c r="EI269" s="318"/>
      <c r="EJ269" s="318"/>
      <c r="EK269" s="318"/>
      <c r="EL269" s="318"/>
      <c r="EM269" s="318">
        <f ca="1">'DARF e Declaração de IR'!$AJ$20</f>
        <v>0</v>
      </c>
      <c r="EN269" s="318"/>
      <c r="EO269" s="318"/>
      <c r="EP269" s="318"/>
      <c r="EQ269" s="318"/>
      <c r="ER269" s="318"/>
      <c r="ES269" s="318"/>
      <c r="ET269" s="318"/>
      <c r="EU269" s="318"/>
      <c r="EV269" s="318"/>
      <c r="EW269" s="318"/>
      <c r="EX269" s="318"/>
      <c r="EY269" s="318"/>
      <c r="EZ269" s="318"/>
    </row>
    <row r="270" spans="2:156" ht="10.5" customHeight="1" x14ac:dyDescent="0.2">
      <c r="B270" s="393"/>
      <c r="C270" s="1051"/>
      <c r="D270" s="1052"/>
      <c r="E270" s="414"/>
      <c r="F270" s="855" t="s">
        <v>119</v>
      </c>
      <c r="G270" s="855"/>
      <c r="H270" s="855"/>
      <c r="I270" s="856"/>
      <c r="J270" s="882">
        <f>T277</f>
        <v>0</v>
      </c>
      <c r="K270" s="882"/>
      <c r="L270" s="882">
        <f>AG277</f>
        <v>0</v>
      </c>
      <c r="M270" s="882"/>
      <c r="N270" s="456"/>
      <c r="O270" s="455">
        <v>44433</v>
      </c>
      <c r="P270" s="332"/>
      <c r="Q270" s="333"/>
      <c r="R270" s="334"/>
      <c r="S270" s="335"/>
      <c r="T270" s="408">
        <f t="shared" si="246"/>
        <v>0</v>
      </c>
      <c r="U270" s="409" t="str">
        <f t="shared" si="247"/>
        <v/>
      </c>
      <c r="V270" s="335"/>
      <c r="W270" s="410">
        <f t="shared" si="248"/>
        <v>0</v>
      </c>
      <c r="X270" s="410">
        <f t="shared" si="249"/>
        <v>0</v>
      </c>
      <c r="Y270" s="410">
        <f t="shared" si="250"/>
        <v>0</v>
      </c>
      <c r="Z270" s="410">
        <f t="shared" si="251"/>
        <v>0</v>
      </c>
      <c r="AA270" s="411">
        <f t="shared" si="252"/>
        <v>0</v>
      </c>
      <c r="AB270" s="412">
        <f t="shared" si="253"/>
        <v>0</v>
      </c>
      <c r="AC270" s="336"/>
      <c r="AD270" s="333"/>
      <c r="AE270" s="334"/>
      <c r="AF270" s="335"/>
      <c r="AG270" s="408">
        <f t="shared" si="254"/>
        <v>0</v>
      </c>
      <c r="AH270" s="409" t="str">
        <f t="shared" si="270"/>
        <v/>
      </c>
      <c r="AI270" s="335"/>
      <c r="AJ270" s="410">
        <f t="shared" si="256"/>
        <v>0</v>
      </c>
      <c r="AK270" s="410">
        <f t="shared" si="257"/>
        <v>0</v>
      </c>
      <c r="AL270" s="410">
        <f t="shared" si="258"/>
        <v>0</v>
      </c>
      <c r="AM270" s="410">
        <f t="shared" si="259"/>
        <v>0</v>
      </c>
      <c r="AN270" s="411">
        <f t="shared" si="260"/>
        <v>0</v>
      </c>
      <c r="AO270" s="412">
        <f t="shared" si="261"/>
        <v>0</v>
      </c>
      <c r="AP270" s="337"/>
      <c r="AQ270" s="410">
        <f t="shared" si="262"/>
        <v>0</v>
      </c>
      <c r="AR270" s="411">
        <f t="shared" si="263"/>
        <v>0</v>
      </c>
      <c r="AS270" s="413">
        <f t="shared" si="264"/>
        <v>0</v>
      </c>
      <c r="AT270" s="337"/>
      <c r="AU270" s="410">
        <f t="shared" si="265"/>
        <v>0</v>
      </c>
      <c r="AV270" s="411">
        <f t="shared" si="266"/>
        <v>0</v>
      </c>
      <c r="AW270" s="410">
        <f t="shared" si="267"/>
        <v>0</v>
      </c>
      <c r="AX270" s="411">
        <f t="shared" si="268"/>
        <v>0</v>
      </c>
      <c r="AY270" s="412">
        <f t="shared" si="269"/>
        <v>0</v>
      </c>
      <c r="AZ270" s="988"/>
      <c r="BA270" s="989"/>
      <c r="BB270" s="989"/>
      <c r="BC270" s="989"/>
      <c r="BD270" s="989"/>
      <c r="BE270" s="990"/>
      <c r="BF270" s="991"/>
      <c r="BG270" s="992"/>
      <c r="BH270" s="337"/>
      <c r="BI270" s="338"/>
      <c r="BJ270" s="839"/>
      <c r="BK270" s="318"/>
      <c r="BL270" s="318"/>
      <c r="BM270" s="318"/>
      <c r="BN270" s="318"/>
      <c r="BO270" s="318"/>
      <c r="BP270" s="318"/>
      <c r="BQ270" s="318"/>
      <c r="BR270" s="318"/>
      <c r="BS270" s="318"/>
      <c r="BT270" s="839"/>
      <c r="BU270" s="318"/>
      <c r="BV270" s="318"/>
      <c r="BW270" s="318"/>
      <c r="BX270" s="318"/>
      <c r="BY270" s="318"/>
      <c r="BZ270" s="318"/>
      <c r="CA270" s="318"/>
      <c r="CB270" s="318"/>
      <c r="CC270" s="318"/>
      <c r="CD270" s="839"/>
      <c r="CE270" s="318"/>
      <c r="CF270" s="318"/>
      <c r="CG270" s="318"/>
      <c r="CH270" s="318"/>
      <c r="CI270" s="318"/>
      <c r="CJ270" s="318"/>
      <c r="CK270" s="318"/>
      <c r="CL270" s="318"/>
      <c r="CM270" s="318"/>
      <c r="CN270" s="318"/>
      <c r="CO270" s="318"/>
      <c r="CP270" s="318"/>
      <c r="CQ270" s="318"/>
      <c r="CR270" s="318"/>
      <c r="CS270" s="839"/>
      <c r="CT270" s="318"/>
      <c r="CU270" s="318"/>
      <c r="CV270" s="318"/>
      <c r="CW270" s="318"/>
      <c r="CX270" s="318"/>
      <c r="CY270" s="318"/>
      <c r="CZ270" s="318"/>
      <c r="DA270" s="318"/>
      <c r="DB270" s="318"/>
      <c r="DC270" s="318"/>
      <c r="DD270" s="318"/>
      <c r="DE270" s="318"/>
      <c r="DF270" s="318"/>
      <c r="DG270" s="318"/>
      <c r="DH270" s="839"/>
      <c r="DI270" s="318"/>
      <c r="DJ270" s="318"/>
      <c r="DK270" s="318"/>
      <c r="DL270" s="318"/>
      <c r="DM270" s="318"/>
      <c r="DN270" s="318"/>
      <c r="DO270" s="318"/>
      <c r="DP270" s="318"/>
      <c r="DQ270" s="318"/>
      <c r="DR270" s="318"/>
      <c r="DS270" s="318"/>
      <c r="DT270" s="318"/>
      <c r="DU270" s="318"/>
      <c r="DV270" s="318"/>
      <c r="DW270" s="839"/>
      <c r="DX270" s="318"/>
      <c r="DY270" s="318"/>
      <c r="DZ270" s="318"/>
      <c r="EA270" s="318"/>
      <c r="EB270" s="318"/>
      <c r="EC270" s="318"/>
      <c r="ED270" s="318"/>
      <c r="EE270" s="318"/>
      <c r="EF270" s="318"/>
      <c r="EG270" s="318"/>
      <c r="EH270" s="318"/>
      <c r="EI270" s="318"/>
      <c r="EJ270" s="318"/>
      <c r="EK270" s="318"/>
      <c r="EL270" s="318"/>
      <c r="EM270" s="318">
        <f ca="1">'DARF e Declaração de IR'!$AJ$20</f>
        <v>0</v>
      </c>
      <c r="EN270" s="318"/>
      <c r="EO270" s="318"/>
      <c r="EP270" s="318"/>
      <c r="EQ270" s="318"/>
      <c r="ER270" s="318"/>
      <c r="ES270" s="318"/>
      <c r="ET270" s="318"/>
      <c r="EU270" s="318"/>
      <c r="EV270" s="318"/>
      <c r="EW270" s="318"/>
      <c r="EX270" s="318"/>
      <c r="EY270" s="318"/>
      <c r="EZ270" s="318"/>
    </row>
    <row r="271" spans="2:156" ht="10.5" customHeight="1" x14ac:dyDescent="0.2">
      <c r="B271" s="393"/>
      <c r="C271" s="1051"/>
      <c r="D271" s="1052"/>
      <c r="E271" s="414"/>
      <c r="F271" s="878" t="s">
        <v>203</v>
      </c>
      <c r="G271" s="878"/>
      <c r="H271" s="878"/>
      <c r="I271" s="879"/>
      <c r="J271" s="883">
        <f>Q277</f>
        <v>0</v>
      </c>
      <c r="K271" s="883"/>
      <c r="L271" s="883">
        <f>AD277</f>
        <v>0</v>
      </c>
      <c r="M271" s="883"/>
      <c r="N271" s="456"/>
      <c r="O271" s="455">
        <v>44434</v>
      </c>
      <c r="P271" s="332"/>
      <c r="Q271" s="333"/>
      <c r="R271" s="334"/>
      <c r="S271" s="335"/>
      <c r="T271" s="408">
        <f t="shared" si="246"/>
        <v>0</v>
      </c>
      <c r="U271" s="409" t="str">
        <f t="shared" si="247"/>
        <v/>
      </c>
      <c r="V271" s="335"/>
      <c r="W271" s="410">
        <f t="shared" si="248"/>
        <v>0</v>
      </c>
      <c r="X271" s="410">
        <f t="shared" si="249"/>
        <v>0</v>
      </c>
      <c r="Y271" s="410">
        <f t="shared" si="250"/>
        <v>0</v>
      </c>
      <c r="Z271" s="410">
        <f t="shared" si="251"/>
        <v>0</v>
      </c>
      <c r="AA271" s="411">
        <f t="shared" si="252"/>
        <v>0</v>
      </c>
      <c r="AB271" s="412">
        <f t="shared" si="253"/>
        <v>0</v>
      </c>
      <c r="AC271" s="336"/>
      <c r="AD271" s="333"/>
      <c r="AE271" s="334"/>
      <c r="AF271" s="335"/>
      <c r="AG271" s="408">
        <f t="shared" si="254"/>
        <v>0</v>
      </c>
      <c r="AH271" s="409" t="str">
        <f t="shared" si="270"/>
        <v/>
      </c>
      <c r="AI271" s="335"/>
      <c r="AJ271" s="410">
        <f t="shared" si="256"/>
        <v>0</v>
      </c>
      <c r="AK271" s="410">
        <f t="shared" si="257"/>
        <v>0</v>
      </c>
      <c r="AL271" s="410">
        <f t="shared" si="258"/>
        <v>0</v>
      </c>
      <c r="AM271" s="410">
        <f t="shared" si="259"/>
        <v>0</v>
      </c>
      <c r="AN271" s="411">
        <f t="shared" si="260"/>
        <v>0</v>
      </c>
      <c r="AO271" s="412">
        <f t="shared" si="261"/>
        <v>0</v>
      </c>
      <c r="AP271" s="337"/>
      <c r="AQ271" s="410">
        <f t="shared" si="262"/>
        <v>0</v>
      </c>
      <c r="AR271" s="411">
        <f t="shared" si="263"/>
        <v>0</v>
      </c>
      <c r="AS271" s="413">
        <f t="shared" si="264"/>
        <v>0</v>
      </c>
      <c r="AT271" s="337"/>
      <c r="AU271" s="410">
        <f t="shared" si="265"/>
        <v>0</v>
      </c>
      <c r="AV271" s="411">
        <f t="shared" si="266"/>
        <v>0</v>
      </c>
      <c r="AW271" s="410">
        <f t="shared" si="267"/>
        <v>0</v>
      </c>
      <c r="AX271" s="411">
        <f t="shared" si="268"/>
        <v>0</v>
      </c>
      <c r="AY271" s="412">
        <f t="shared" si="269"/>
        <v>0</v>
      </c>
      <c r="AZ271" s="988"/>
      <c r="BA271" s="989"/>
      <c r="BB271" s="989"/>
      <c r="BC271" s="989"/>
      <c r="BD271" s="989"/>
      <c r="BE271" s="990"/>
      <c r="BF271" s="991"/>
      <c r="BG271" s="992"/>
      <c r="BH271" s="337"/>
      <c r="BI271" s="338"/>
      <c r="BJ271" s="839"/>
      <c r="BK271" s="318"/>
      <c r="BL271" s="318"/>
      <c r="BM271" s="318"/>
      <c r="BN271" s="318"/>
      <c r="BO271" s="318"/>
      <c r="BP271" s="318"/>
      <c r="BQ271" s="318"/>
      <c r="BR271" s="318"/>
      <c r="BS271" s="318"/>
      <c r="BT271" s="839"/>
      <c r="BU271" s="318"/>
      <c r="BV271" s="318"/>
      <c r="BW271" s="318"/>
      <c r="BX271" s="318"/>
      <c r="BY271" s="318"/>
      <c r="BZ271" s="318"/>
      <c r="CA271" s="318"/>
      <c r="CB271" s="318"/>
      <c r="CC271" s="318"/>
      <c r="CD271" s="839"/>
      <c r="CE271" s="318"/>
      <c r="CF271" s="318"/>
      <c r="CG271" s="318"/>
      <c r="CH271" s="318"/>
      <c r="CI271" s="318"/>
      <c r="CJ271" s="318"/>
      <c r="CK271" s="318"/>
      <c r="CL271" s="318"/>
      <c r="CM271" s="318"/>
      <c r="CN271" s="318"/>
      <c r="CO271" s="318"/>
      <c r="CP271" s="318"/>
      <c r="CQ271" s="318"/>
      <c r="CR271" s="318"/>
      <c r="CS271" s="839"/>
      <c r="CT271" s="318"/>
      <c r="CU271" s="318"/>
      <c r="CV271" s="318"/>
      <c r="CW271" s="318"/>
      <c r="CX271" s="318"/>
      <c r="CY271" s="318"/>
      <c r="CZ271" s="318"/>
      <c r="DA271" s="318"/>
      <c r="DB271" s="318"/>
      <c r="DC271" s="318"/>
      <c r="DD271" s="318"/>
      <c r="DE271" s="318"/>
      <c r="DF271" s="318"/>
      <c r="DG271" s="318"/>
      <c r="DH271" s="839"/>
      <c r="DI271" s="318"/>
      <c r="DJ271" s="318"/>
      <c r="DK271" s="318"/>
      <c r="DL271" s="318"/>
      <c r="DM271" s="318"/>
      <c r="DN271" s="318"/>
      <c r="DO271" s="318"/>
      <c r="DP271" s="318"/>
      <c r="DQ271" s="318"/>
      <c r="DR271" s="318"/>
      <c r="DS271" s="318"/>
      <c r="DT271" s="318"/>
      <c r="DU271" s="318"/>
      <c r="DV271" s="318"/>
      <c r="DW271" s="839"/>
      <c r="DX271" s="318"/>
      <c r="DY271" s="318"/>
      <c r="DZ271" s="318"/>
      <c r="EA271" s="318"/>
      <c r="EB271" s="318"/>
      <c r="EC271" s="318"/>
      <c r="ED271" s="318"/>
      <c r="EE271" s="318"/>
      <c r="EF271" s="318"/>
      <c r="EG271" s="318"/>
      <c r="EH271" s="318"/>
      <c r="EI271" s="318"/>
      <c r="EJ271" s="318"/>
      <c r="EK271" s="318"/>
      <c r="EL271" s="318"/>
      <c r="EM271" s="318">
        <f ca="1">'DARF e Declaração de IR'!$AJ$20</f>
        <v>0</v>
      </c>
      <c r="EN271" s="318"/>
      <c r="EO271" s="318"/>
      <c r="EP271" s="318"/>
      <c r="EQ271" s="318"/>
      <c r="ER271" s="318"/>
      <c r="ES271" s="318"/>
      <c r="ET271" s="318"/>
      <c r="EU271" s="318"/>
      <c r="EV271" s="318"/>
      <c r="EW271" s="318"/>
      <c r="EX271" s="318"/>
      <c r="EY271" s="318"/>
      <c r="EZ271" s="318"/>
    </row>
    <row r="272" spans="2:156" ht="10.5" customHeight="1" x14ac:dyDescent="0.2">
      <c r="B272" s="393"/>
      <c r="C272" s="1051"/>
      <c r="D272" s="1052"/>
      <c r="E272" s="414"/>
      <c r="F272" s="878" t="s">
        <v>204</v>
      </c>
      <c r="G272" s="878"/>
      <c r="H272" s="878"/>
      <c r="I272" s="879"/>
      <c r="J272" s="890">
        <f>R277</f>
        <v>0</v>
      </c>
      <c r="K272" s="890"/>
      <c r="L272" s="890">
        <f>AE277</f>
        <v>0</v>
      </c>
      <c r="M272" s="890"/>
      <c r="N272" s="456"/>
      <c r="O272" s="455">
        <v>44435</v>
      </c>
      <c r="P272" s="332"/>
      <c r="Q272" s="333"/>
      <c r="R272" s="334"/>
      <c r="S272" s="335"/>
      <c r="T272" s="408">
        <f t="shared" si="246"/>
        <v>0</v>
      </c>
      <c r="U272" s="409" t="str">
        <f t="shared" si="247"/>
        <v/>
      </c>
      <c r="V272" s="335"/>
      <c r="W272" s="410">
        <f t="shared" si="248"/>
        <v>0</v>
      </c>
      <c r="X272" s="410">
        <f t="shared" si="249"/>
        <v>0</v>
      </c>
      <c r="Y272" s="410">
        <f t="shared" si="250"/>
        <v>0</v>
      </c>
      <c r="Z272" s="410">
        <f t="shared" si="251"/>
        <v>0</v>
      </c>
      <c r="AA272" s="411">
        <f t="shared" si="252"/>
        <v>0</v>
      </c>
      <c r="AB272" s="412">
        <f t="shared" si="253"/>
        <v>0</v>
      </c>
      <c r="AC272" s="336"/>
      <c r="AD272" s="333"/>
      <c r="AE272" s="334"/>
      <c r="AF272" s="335"/>
      <c r="AG272" s="408">
        <f t="shared" si="254"/>
        <v>0</v>
      </c>
      <c r="AH272" s="409" t="str">
        <f t="shared" si="270"/>
        <v/>
      </c>
      <c r="AI272" s="335"/>
      <c r="AJ272" s="410">
        <f t="shared" si="256"/>
        <v>0</v>
      </c>
      <c r="AK272" s="410">
        <f t="shared" si="257"/>
        <v>0</v>
      </c>
      <c r="AL272" s="410">
        <f t="shared" si="258"/>
        <v>0</v>
      </c>
      <c r="AM272" s="410">
        <f t="shared" si="259"/>
        <v>0</v>
      </c>
      <c r="AN272" s="411">
        <f t="shared" si="260"/>
        <v>0</v>
      </c>
      <c r="AO272" s="412">
        <f t="shared" si="261"/>
        <v>0</v>
      </c>
      <c r="AP272" s="337"/>
      <c r="AQ272" s="410">
        <f t="shared" si="262"/>
        <v>0</v>
      </c>
      <c r="AR272" s="411">
        <f t="shared" si="263"/>
        <v>0</v>
      </c>
      <c r="AS272" s="413">
        <f t="shared" si="264"/>
        <v>0</v>
      </c>
      <c r="AT272" s="337"/>
      <c r="AU272" s="410">
        <f t="shared" si="265"/>
        <v>0</v>
      </c>
      <c r="AV272" s="411">
        <f t="shared" si="266"/>
        <v>0</v>
      </c>
      <c r="AW272" s="410">
        <f t="shared" si="267"/>
        <v>0</v>
      </c>
      <c r="AX272" s="411">
        <f t="shared" si="268"/>
        <v>0</v>
      </c>
      <c r="AY272" s="412">
        <f t="shared" si="269"/>
        <v>0</v>
      </c>
      <c r="AZ272" s="988"/>
      <c r="BA272" s="989"/>
      <c r="BB272" s="989"/>
      <c r="BC272" s="989"/>
      <c r="BD272" s="989"/>
      <c r="BE272" s="990"/>
      <c r="BF272" s="991"/>
      <c r="BG272" s="992"/>
      <c r="BH272" s="337"/>
      <c r="BI272" s="338"/>
      <c r="BJ272" s="839"/>
      <c r="BK272" s="318"/>
      <c r="BL272" s="318"/>
      <c r="BM272" s="318"/>
      <c r="BN272" s="318"/>
      <c r="BO272" s="318"/>
      <c r="BP272" s="318"/>
      <c r="BQ272" s="318"/>
      <c r="BR272" s="318"/>
      <c r="BS272" s="318"/>
      <c r="BT272" s="839"/>
      <c r="BU272" s="318"/>
      <c r="BV272" s="318"/>
      <c r="BW272" s="318"/>
      <c r="BX272" s="318"/>
      <c r="BY272" s="318"/>
      <c r="BZ272" s="318"/>
      <c r="CA272" s="318"/>
      <c r="CB272" s="318"/>
      <c r="CC272" s="318"/>
      <c r="CD272" s="839"/>
      <c r="CE272" s="318"/>
      <c r="CF272" s="318"/>
      <c r="CG272" s="318"/>
      <c r="CH272" s="318"/>
      <c r="CI272" s="318"/>
      <c r="CJ272" s="318"/>
      <c r="CK272" s="318"/>
      <c r="CL272" s="318"/>
      <c r="CM272" s="318"/>
      <c r="CN272" s="318"/>
      <c r="CO272" s="318"/>
      <c r="CP272" s="318"/>
      <c r="CQ272" s="318"/>
      <c r="CR272" s="318"/>
      <c r="CS272" s="839"/>
      <c r="CT272" s="318"/>
      <c r="CU272" s="318"/>
      <c r="CV272" s="318"/>
      <c r="CW272" s="318"/>
      <c r="CX272" s="318"/>
      <c r="CY272" s="318"/>
      <c r="CZ272" s="318"/>
      <c r="DA272" s="318"/>
      <c r="DB272" s="318"/>
      <c r="DC272" s="318"/>
      <c r="DD272" s="318"/>
      <c r="DE272" s="318"/>
      <c r="DF272" s="318"/>
      <c r="DG272" s="318"/>
      <c r="DH272" s="839"/>
      <c r="DI272" s="318"/>
      <c r="DJ272" s="318"/>
      <c r="DK272" s="318"/>
      <c r="DL272" s="318"/>
      <c r="DM272" s="318"/>
      <c r="DN272" s="318"/>
      <c r="DO272" s="318"/>
      <c r="DP272" s="318"/>
      <c r="DQ272" s="318"/>
      <c r="DR272" s="318"/>
      <c r="DS272" s="318"/>
      <c r="DT272" s="318"/>
      <c r="DU272" s="318"/>
      <c r="DV272" s="318"/>
      <c r="DW272" s="839"/>
      <c r="DX272" s="318"/>
      <c r="DY272" s="318"/>
      <c r="DZ272" s="318"/>
      <c r="EA272" s="318"/>
      <c r="EB272" s="318"/>
      <c r="EC272" s="318"/>
      <c r="ED272" s="318"/>
      <c r="EE272" s="318"/>
      <c r="EF272" s="318"/>
      <c r="EG272" s="318"/>
      <c r="EH272" s="318"/>
      <c r="EI272" s="318"/>
      <c r="EJ272" s="318"/>
      <c r="EK272" s="318"/>
      <c r="EL272" s="318"/>
      <c r="EM272" s="318">
        <f ca="1">'DARF e Declaração de IR'!$AJ$20</f>
        <v>0</v>
      </c>
      <c r="EN272" s="318"/>
      <c r="EO272" s="318"/>
      <c r="EP272" s="318"/>
      <c r="EQ272" s="318"/>
      <c r="ER272" s="318"/>
      <c r="ES272" s="318"/>
      <c r="ET272" s="318"/>
      <c r="EU272" s="318"/>
      <c r="EV272" s="318"/>
      <c r="EW272" s="318"/>
      <c r="EX272" s="318"/>
      <c r="EY272" s="318"/>
      <c r="EZ272" s="318"/>
    </row>
    <row r="273" spans="2:156" ht="10.5" customHeight="1" x14ac:dyDescent="0.2">
      <c r="B273" s="393"/>
      <c r="C273" s="1051"/>
      <c r="D273" s="1052"/>
      <c r="E273" s="414"/>
      <c r="F273" s="878" t="s">
        <v>120</v>
      </c>
      <c r="G273" s="878"/>
      <c r="H273" s="878"/>
      <c r="I273" s="879"/>
      <c r="J273" s="882">
        <f>S277</f>
        <v>0</v>
      </c>
      <c r="K273" s="882"/>
      <c r="L273" s="882">
        <f>AF277</f>
        <v>0</v>
      </c>
      <c r="M273" s="882"/>
      <c r="N273" s="456"/>
      <c r="O273" s="455">
        <v>44436</v>
      </c>
      <c r="P273" s="332"/>
      <c r="Q273" s="333"/>
      <c r="R273" s="334"/>
      <c r="S273" s="335"/>
      <c r="T273" s="408">
        <f t="shared" si="246"/>
        <v>0</v>
      </c>
      <c r="U273" s="409" t="str">
        <f t="shared" si="247"/>
        <v/>
      </c>
      <c r="V273" s="335"/>
      <c r="W273" s="410">
        <f t="shared" si="248"/>
        <v>0</v>
      </c>
      <c r="X273" s="410">
        <f t="shared" si="249"/>
        <v>0</v>
      </c>
      <c r="Y273" s="410">
        <f t="shared" si="250"/>
        <v>0</v>
      </c>
      <c r="Z273" s="410">
        <f t="shared" si="251"/>
        <v>0</v>
      </c>
      <c r="AA273" s="411">
        <f t="shared" si="252"/>
        <v>0</v>
      </c>
      <c r="AB273" s="412">
        <f t="shared" si="253"/>
        <v>0</v>
      </c>
      <c r="AC273" s="336"/>
      <c r="AD273" s="333"/>
      <c r="AE273" s="334"/>
      <c r="AF273" s="335"/>
      <c r="AG273" s="408">
        <f t="shared" si="254"/>
        <v>0</v>
      </c>
      <c r="AH273" s="409" t="str">
        <f t="shared" si="270"/>
        <v/>
      </c>
      <c r="AI273" s="335"/>
      <c r="AJ273" s="410">
        <f t="shared" si="256"/>
        <v>0</v>
      </c>
      <c r="AK273" s="410">
        <f t="shared" si="257"/>
        <v>0</v>
      </c>
      <c r="AL273" s="410">
        <f t="shared" si="258"/>
        <v>0</v>
      </c>
      <c r="AM273" s="410">
        <f t="shared" si="259"/>
        <v>0</v>
      </c>
      <c r="AN273" s="411">
        <f t="shared" si="260"/>
        <v>0</v>
      </c>
      <c r="AO273" s="412">
        <f t="shared" si="261"/>
        <v>0</v>
      </c>
      <c r="AP273" s="337"/>
      <c r="AQ273" s="410">
        <f t="shared" si="262"/>
        <v>0</v>
      </c>
      <c r="AR273" s="411">
        <f t="shared" si="263"/>
        <v>0</v>
      </c>
      <c r="AS273" s="413">
        <f t="shared" si="264"/>
        <v>0</v>
      </c>
      <c r="AT273" s="337"/>
      <c r="AU273" s="410">
        <f t="shared" si="265"/>
        <v>0</v>
      </c>
      <c r="AV273" s="411">
        <f t="shared" si="266"/>
        <v>0</v>
      </c>
      <c r="AW273" s="410">
        <f t="shared" si="267"/>
        <v>0</v>
      </c>
      <c r="AX273" s="411">
        <f t="shared" si="268"/>
        <v>0</v>
      </c>
      <c r="AY273" s="412">
        <f t="shared" si="269"/>
        <v>0</v>
      </c>
      <c r="AZ273" s="988"/>
      <c r="BA273" s="989"/>
      <c r="BB273" s="989"/>
      <c r="BC273" s="989"/>
      <c r="BD273" s="989"/>
      <c r="BE273" s="990"/>
      <c r="BF273" s="991"/>
      <c r="BG273" s="992"/>
      <c r="BH273" s="337"/>
      <c r="BI273" s="338"/>
      <c r="BJ273" s="839"/>
      <c r="BK273" s="318"/>
      <c r="BL273" s="318"/>
      <c r="BM273" s="318"/>
      <c r="BN273" s="318"/>
      <c r="BO273" s="318"/>
      <c r="BP273" s="318"/>
      <c r="BQ273" s="318"/>
      <c r="BR273" s="318"/>
      <c r="BS273" s="318"/>
      <c r="BT273" s="839"/>
      <c r="BU273" s="318"/>
      <c r="BV273" s="318"/>
      <c r="BW273" s="318"/>
      <c r="BX273" s="318"/>
      <c r="BY273" s="318"/>
      <c r="BZ273" s="318"/>
      <c r="CA273" s="318"/>
      <c r="CB273" s="318"/>
      <c r="CC273" s="318"/>
      <c r="CD273" s="839"/>
      <c r="CE273" s="318"/>
      <c r="CF273" s="318"/>
      <c r="CG273" s="318"/>
      <c r="CH273" s="318"/>
      <c r="CI273" s="318"/>
      <c r="CJ273" s="318"/>
      <c r="CK273" s="318"/>
      <c r="CL273" s="318"/>
      <c r="CM273" s="318"/>
      <c r="CN273" s="318"/>
      <c r="CO273" s="318"/>
      <c r="CP273" s="318"/>
      <c r="CQ273" s="318"/>
      <c r="CR273" s="318"/>
      <c r="CS273" s="839"/>
      <c r="CT273" s="318"/>
      <c r="CU273" s="318"/>
      <c r="CV273" s="318"/>
      <c r="CW273" s="318"/>
      <c r="CX273" s="318"/>
      <c r="CY273" s="318"/>
      <c r="CZ273" s="318"/>
      <c r="DA273" s="318"/>
      <c r="DB273" s="318"/>
      <c r="DC273" s="318"/>
      <c r="DD273" s="318"/>
      <c r="DE273" s="318"/>
      <c r="DF273" s="318"/>
      <c r="DG273" s="318"/>
      <c r="DH273" s="839"/>
      <c r="DI273" s="318"/>
      <c r="DJ273" s="318"/>
      <c r="DK273" s="318"/>
      <c r="DL273" s="318"/>
      <c r="DM273" s="318"/>
      <c r="DN273" s="318"/>
      <c r="DO273" s="318"/>
      <c r="DP273" s="318"/>
      <c r="DQ273" s="318"/>
      <c r="DR273" s="318"/>
      <c r="DS273" s="318"/>
      <c r="DT273" s="318"/>
      <c r="DU273" s="318"/>
      <c r="DV273" s="318"/>
      <c r="DW273" s="839"/>
      <c r="DX273" s="318"/>
      <c r="DY273" s="318"/>
      <c r="DZ273" s="318"/>
      <c r="EA273" s="318"/>
      <c r="EB273" s="318"/>
      <c r="EC273" s="318"/>
      <c r="ED273" s="318"/>
      <c r="EE273" s="318"/>
      <c r="EF273" s="318"/>
      <c r="EG273" s="318"/>
      <c r="EH273" s="318"/>
      <c r="EI273" s="318"/>
      <c r="EJ273" s="318"/>
      <c r="EK273" s="318"/>
      <c r="EL273" s="318"/>
      <c r="EM273" s="318">
        <f ca="1">'DARF e Declaração de IR'!$AJ$20</f>
        <v>0</v>
      </c>
      <c r="EN273" s="318"/>
      <c r="EO273" s="318"/>
      <c r="EP273" s="318"/>
      <c r="EQ273" s="318"/>
      <c r="ER273" s="318"/>
      <c r="ES273" s="318"/>
      <c r="ET273" s="318"/>
      <c r="EU273" s="318"/>
      <c r="EV273" s="318"/>
      <c r="EW273" s="318"/>
      <c r="EX273" s="318"/>
      <c r="EY273" s="318"/>
      <c r="EZ273" s="318"/>
    </row>
    <row r="274" spans="2:156" ht="10.5" customHeight="1" x14ac:dyDescent="0.2">
      <c r="B274" s="393"/>
      <c r="C274" s="1051"/>
      <c r="D274" s="1052"/>
      <c r="E274" s="414"/>
      <c r="F274" s="855" t="s">
        <v>121</v>
      </c>
      <c r="G274" s="855"/>
      <c r="H274" s="855"/>
      <c r="I274" s="856"/>
      <c r="J274" s="891">
        <f>U277</f>
        <v>0</v>
      </c>
      <c r="K274" s="891"/>
      <c r="L274" s="891">
        <f>AH277</f>
        <v>0</v>
      </c>
      <c r="M274" s="891"/>
      <c r="N274" s="456"/>
      <c r="O274" s="455">
        <v>44437</v>
      </c>
      <c r="P274" s="332"/>
      <c r="Q274" s="333"/>
      <c r="R274" s="334"/>
      <c r="S274" s="335"/>
      <c r="T274" s="408">
        <f t="shared" si="246"/>
        <v>0</v>
      </c>
      <c r="U274" s="409" t="str">
        <f t="shared" si="247"/>
        <v/>
      </c>
      <c r="V274" s="335"/>
      <c r="W274" s="410">
        <f t="shared" si="248"/>
        <v>0</v>
      </c>
      <c r="X274" s="410">
        <f t="shared" si="249"/>
        <v>0</v>
      </c>
      <c r="Y274" s="410">
        <f t="shared" si="250"/>
        <v>0</v>
      </c>
      <c r="Z274" s="410">
        <f t="shared" si="251"/>
        <v>0</v>
      </c>
      <c r="AA274" s="411">
        <f t="shared" si="252"/>
        <v>0</v>
      </c>
      <c r="AB274" s="412">
        <f t="shared" si="253"/>
        <v>0</v>
      </c>
      <c r="AC274" s="336"/>
      <c r="AD274" s="333"/>
      <c r="AE274" s="334"/>
      <c r="AF274" s="335"/>
      <c r="AG274" s="408">
        <f t="shared" si="254"/>
        <v>0</v>
      </c>
      <c r="AH274" s="409" t="str">
        <f t="shared" si="270"/>
        <v/>
      </c>
      <c r="AI274" s="335"/>
      <c r="AJ274" s="410">
        <f t="shared" si="256"/>
        <v>0</v>
      </c>
      <c r="AK274" s="410">
        <f t="shared" si="257"/>
        <v>0</v>
      </c>
      <c r="AL274" s="410">
        <f t="shared" si="258"/>
        <v>0</v>
      </c>
      <c r="AM274" s="410">
        <f t="shared" si="259"/>
        <v>0</v>
      </c>
      <c r="AN274" s="411">
        <f t="shared" si="260"/>
        <v>0</v>
      </c>
      <c r="AO274" s="412">
        <f t="shared" si="261"/>
        <v>0</v>
      </c>
      <c r="AP274" s="337"/>
      <c r="AQ274" s="410">
        <f t="shared" si="262"/>
        <v>0</v>
      </c>
      <c r="AR274" s="411">
        <f t="shared" si="263"/>
        <v>0</v>
      </c>
      <c r="AS274" s="413">
        <f t="shared" si="264"/>
        <v>0</v>
      </c>
      <c r="AT274" s="337"/>
      <c r="AU274" s="410">
        <f t="shared" si="265"/>
        <v>0</v>
      </c>
      <c r="AV274" s="411">
        <f t="shared" si="266"/>
        <v>0</v>
      </c>
      <c r="AW274" s="410">
        <f t="shared" si="267"/>
        <v>0</v>
      </c>
      <c r="AX274" s="411">
        <f t="shared" si="268"/>
        <v>0</v>
      </c>
      <c r="AY274" s="412">
        <f t="shared" si="269"/>
        <v>0</v>
      </c>
      <c r="AZ274" s="988"/>
      <c r="BA274" s="989"/>
      <c r="BB274" s="989"/>
      <c r="BC274" s="989"/>
      <c r="BD274" s="989"/>
      <c r="BE274" s="990"/>
      <c r="BF274" s="991"/>
      <c r="BG274" s="992"/>
      <c r="BH274" s="337"/>
      <c r="BI274" s="338"/>
      <c r="BJ274" s="839"/>
      <c r="BK274" s="318"/>
      <c r="BL274" s="318"/>
      <c r="BM274" s="318"/>
      <c r="BN274" s="318"/>
      <c r="BO274" s="318"/>
      <c r="BP274" s="318"/>
      <c r="BQ274" s="318"/>
      <c r="BR274" s="318"/>
      <c r="BS274" s="318"/>
      <c r="BT274" s="839"/>
      <c r="BU274" s="318"/>
      <c r="BV274" s="318"/>
      <c r="BW274" s="318"/>
      <c r="BX274" s="318"/>
      <c r="BY274" s="318"/>
      <c r="BZ274" s="318"/>
      <c r="CA274" s="318"/>
      <c r="CB274" s="318"/>
      <c r="CC274" s="318"/>
      <c r="CD274" s="839"/>
      <c r="CE274" s="318"/>
      <c r="CF274" s="318"/>
      <c r="CG274" s="318"/>
      <c r="CH274" s="318"/>
      <c r="CI274" s="318"/>
      <c r="CJ274" s="318"/>
      <c r="CK274" s="318"/>
      <c r="CL274" s="318"/>
      <c r="CM274" s="318"/>
      <c r="CN274" s="318"/>
      <c r="CO274" s="318"/>
      <c r="CP274" s="318"/>
      <c r="CQ274" s="318"/>
      <c r="CR274" s="318"/>
      <c r="CS274" s="839"/>
      <c r="CT274" s="318"/>
      <c r="CU274" s="318"/>
      <c r="CV274" s="318"/>
      <c r="CW274" s="318"/>
      <c r="CX274" s="318"/>
      <c r="CY274" s="318"/>
      <c r="CZ274" s="318"/>
      <c r="DA274" s="318"/>
      <c r="DB274" s="318"/>
      <c r="DC274" s="318"/>
      <c r="DD274" s="318"/>
      <c r="DE274" s="318"/>
      <c r="DF274" s="318"/>
      <c r="DG274" s="318"/>
      <c r="DH274" s="839"/>
      <c r="DI274" s="318"/>
      <c r="DJ274" s="318"/>
      <c r="DK274" s="318"/>
      <c r="DL274" s="318"/>
      <c r="DM274" s="318"/>
      <c r="DN274" s="318"/>
      <c r="DO274" s="318"/>
      <c r="DP274" s="318"/>
      <c r="DQ274" s="318"/>
      <c r="DR274" s="318"/>
      <c r="DS274" s="318"/>
      <c r="DT274" s="318"/>
      <c r="DU274" s="318"/>
      <c r="DV274" s="318"/>
      <c r="DW274" s="839"/>
      <c r="DX274" s="318"/>
      <c r="DY274" s="318"/>
      <c r="DZ274" s="318"/>
      <c r="EA274" s="318"/>
      <c r="EB274" s="318"/>
      <c r="EC274" s="318"/>
      <c r="ED274" s="318"/>
      <c r="EE274" s="318"/>
      <c r="EF274" s="318"/>
      <c r="EG274" s="318"/>
      <c r="EH274" s="318"/>
      <c r="EI274" s="318"/>
      <c r="EJ274" s="318"/>
      <c r="EK274" s="318"/>
      <c r="EL274" s="318"/>
      <c r="EM274" s="318">
        <f ca="1">'DARF e Declaração de IR'!$AJ$20</f>
        <v>0</v>
      </c>
      <c r="EN274" s="318"/>
      <c r="EO274" s="318"/>
      <c r="EP274" s="318"/>
      <c r="EQ274" s="318"/>
      <c r="ER274" s="318"/>
      <c r="ES274" s="318"/>
      <c r="ET274" s="318"/>
      <c r="EU274" s="318"/>
      <c r="EV274" s="318"/>
      <c r="EW274" s="318"/>
      <c r="EX274" s="318"/>
      <c r="EY274" s="318"/>
      <c r="EZ274" s="318"/>
    </row>
    <row r="275" spans="2:156" ht="10.5" customHeight="1" thickBot="1" x14ac:dyDescent="0.25">
      <c r="B275" s="393"/>
      <c r="C275" s="1051"/>
      <c r="D275" s="1052"/>
      <c r="E275" s="414"/>
      <c r="F275" s="895" t="s">
        <v>91</v>
      </c>
      <c r="G275" s="895"/>
      <c r="H275" s="895"/>
      <c r="I275" s="896"/>
      <c r="J275" s="892">
        <f>AA277</f>
        <v>0</v>
      </c>
      <c r="K275" s="892"/>
      <c r="L275" s="892">
        <f>AN277</f>
        <v>0</v>
      </c>
      <c r="M275" s="892"/>
      <c r="N275" s="456"/>
      <c r="O275" s="455">
        <v>44438</v>
      </c>
      <c r="P275" s="332"/>
      <c r="Q275" s="333"/>
      <c r="R275" s="334"/>
      <c r="S275" s="335"/>
      <c r="T275" s="408">
        <f t="shared" si="246"/>
        <v>0</v>
      </c>
      <c r="U275" s="409" t="str">
        <f t="shared" si="247"/>
        <v/>
      </c>
      <c r="V275" s="335"/>
      <c r="W275" s="410">
        <f t="shared" si="248"/>
        <v>0</v>
      </c>
      <c r="X275" s="410">
        <f t="shared" si="249"/>
        <v>0</v>
      </c>
      <c r="Y275" s="410">
        <f t="shared" si="250"/>
        <v>0</v>
      </c>
      <c r="Z275" s="410">
        <f t="shared" si="251"/>
        <v>0</v>
      </c>
      <c r="AA275" s="411">
        <f t="shared" si="252"/>
        <v>0</v>
      </c>
      <c r="AB275" s="412">
        <f t="shared" si="253"/>
        <v>0</v>
      </c>
      <c r="AC275" s="336"/>
      <c r="AD275" s="333"/>
      <c r="AE275" s="334"/>
      <c r="AF275" s="335"/>
      <c r="AG275" s="408">
        <f t="shared" si="254"/>
        <v>0</v>
      </c>
      <c r="AH275" s="409" t="str">
        <f t="shared" si="270"/>
        <v/>
      </c>
      <c r="AI275" s="335"/>
      <c r="AJ275" s="410">
        <f t="shared" si="256"/>
        <v>0</v>
      </c>
      <c r="AK275" s="410">
        <f t="shared" si="257"/>
        <v>0</v>
      </c>
      <c r="AL275" s="410">
        <f t="shared" si="258"/>
        <v>0</v>
      </c>
      <c r="AM275" s="410">
        <f t="shared" si="259"/>
        <v>0</v>
      </c>
      <c r="AN275" s="411">
        <f t="shared" si="260"/>
        <v>0</v>
      </c>
      <c r="AO275" s="412">
        <f t="shared" si="261"/>
        <v>0</v>
      </c>
      <c r="AP275" s="337"/>
      <c r="AQ275" s="410">
        <f t="shared" si="262"/>
        <v>0</v>
      </c>
      <c r="AR275" s="411">
        <f t="shared" si="263"/>
        <v>0</v>
      </c>
      <c r="AS275" s="413">
        <f t="shared" si="264"/>
        <v>0</v>
      </c>
      <c r="AT275" s="337"/>
      <c r="AU275" s="410">
        <f t="shared" si="265"/>
        <v>0</v>
      </c>
      <c r="AV275" s="411">
        <f t="shared" si="266"/>
        <v>0</v>
      </c>
      <c r="AW275" s="410">
        <f t="shared" si="267"/>
        <v>0</v>
      </c>
      <c r="AX275" s="411">
        <f t="shared" si="268"/>
        <v>0</v>
      </c>
      <c r="AY275" s="412">
        <f t="shared" si="269"/>
        <v>0</v>
      </c>
      <c r="AZ275" s="988"/>
      <c r="BA275" s="989"/>
      <c r="BB275" s="989"/>
      <c r="BC275" s="989"/>
      <c r="BD275" s="989"/>
      <c r="BE275" s="990"/>
      <c r="BF275" s="991"/>
      <c r="BG275" s="992"/>
      <c r="BH275" s="337"/>
      <c r="BI275" s="338"/>
      <c r="BJ275" s="839"/>
      <c r="BK275" s="318"/>
      <c r="BL275" s="318"/>
      <c r="BM275" s="318"/>
      <c r="BN275" s="318"/>
      <c r="BO275" s="318"/>
      <c r="BP275" s="318"/>
      <c r="BQ275" s="318"/>
      <c r="BR275" s="318"/>
      <c r="BS275" s="318"/>
      <c r="BT275" s="839"/>
      <c r="BU275" s="318"/>
      <c r="BV275" s="318"/>
      <c r="BW275" s="318"/>
      <c r="BX275" s="318"/>
      <c r="BY275" s="318"/>
      <c r="BZ275" s="318"/>
      <c r="CA275" s="318"/>
      <c r="CB275" s="318"/>
      <c r="CC275" s="318"/>
      <c r="CD275" s="839"/>
      <c r="CE275" s="318"/>
      <c r="CF275" s="318"/>
      <c r="CG275" s="318"/>
      <c r="CH275" s="318"/>
      <c r="CI275" s="318"/>
      <c r="CJ275" s="318"/>
      <c r="CK275" s="318"/>
      <c r="CL275" s="318"/>
      <c r="CM275" s="318"/>
      <c r="CN275" s="318"/>
      <c r="CO275" s="318"/>
      <c r="CP275" s="318"/>
      <c r="CQ275" s="318"/>
      <c r="CR275" s="318"/>
      <c r="CS275" s="839"/>
      <c r="CT275" s="318"/>
      <c r="CU275" s="318"/>
      <c r="CV275" s="318"/>
      <c r="CW275" s="318"/>
      <c r="CX275" s="318"/>
      <c r="CY275" s="318"/>
      <c r="CZ275" s="318"/>
      <c r="DA275" s="318"/>
      <c r="DB275" s="318"/>
      <c r="DC275" s="318"/>
      <c r="DD275" s="318"/>
      <c r="DE275" s="318"/>
      <c r="DF275" s="318"/>
      <c r="DG275" s="318"/>
      <c r="DH275" s="839"/>
      <c r="DI275" s="318"/>
      <c r="DJ275" s="318"/>
      <c r="DK275" s="318"/>
      <c r="DL275" s="318"/>
      <c r="DM275" s="318"/>
      <c r="DN275" s="318"/>
      <c r="DO275" s="318"/>
      <c r="DP275" s="318"/>
      <c r="DQ275" s="318"/>
      <c r="DR275" s="318"/>
      <c r="DS275" s="318"/>
      <c r="DT275" s="318"/>
      <c r="DU275" s="318"/>
      <c r="DV275" s="318"/>
      <c r="DW275" s="839"/>
      <c r="DX275" s="318"/>
      <c r="DY275" s="318"/>
      <c r="DZ275" s="318"/>
      <c r="EA275" s="318"/>
      <c r="EB275" s="318"/>
      <c r="EC275" s="318"/>
      <c r="ED275" s="318"/>
      <c r="EE275" s="318"/>
      <c r="EF275" s="318"/>
      <c r="EG275" s="318"/>
      <c r="EH275" s="318"/>
      <c r="EI275" s="318"/>
      <c r="EJ275" s="318"/>
      <c r="EK275" s="318"/>
      <c r="EL275" s="318"/>
      <c r="EM275" s="318">
        <f ca="1">'DARF e Declaração de IR'!$AJ$20</f>
        <v>0</v>
      </c>
      <c r="EN275" s="318"/>
      <c r="EO275" s="318"/>
      <c r="EP275" s="318"/>
      <c r="EQ275" s="318"/>
      <c r="ER275" s="318"/>
      <c r="ES275" s="318"/>
      <c r="ET275" s="318"/>
      <c r="EU275" s="318"/>
      <c r="EV275" s="318"/>
      <c r="EW275" s="318"/>
      <c r="EX275" s="318"/>
      <c r="EY275" s="318"/>
      <c r="EZ275" s="318"/>
    </row>
    <row r="276" spans="2:156" ht="10.5" customHeight="1" x14ac:dyDescent="0.25">
      <c r="B276" s="393"/>
      <c r="C276" s="1051"/>
      <c r="D276" s="1052"/>
      <c r="E276" s="437"/>
      <c r="F276" s="500"/>
      <c r="G276" s="501"/>
      <c r="H276" s="501"/>
      <c r="I276" s="502"/>
      <c r="J276" s="508"/>
      <c r="K276" s="508"/>
      <c r="M276" s="509"/>
      <c r="N276" s="456"/>
      <c r="O276" s="455">
        <v>44439</v>
      </c>
      <c r="P276" s="332"/>
      <c r="Q276" s="333"/>
      <c r="R276" s="334"/>
      <c r="S276" s="335"/>
      <c r="T276" s="408">
        <f t="shared" si="246"/>
        <v>0</v>
      </c>
      <c r="U276" s="409" t="str">
        <f t="shared" si="247"/>
        <v/>
      </c>
      <c r="V276" s="335"/>
      <c r="W276" s="410">
        <f t="shared" si="248"/>
        <v>0</v>
      </c>
      <c r="X276" s="410">
        <f t="shared" si="249"/>
        <v>0</v>
      </c>
      <c r="Y276" s="410">
        <f t="shared" si="250"/>
        <v>0</v>
      </c>
      <c r="Z276" s="410">
        <f t="shared" si="251"/>
        <v>0</v>
      </c>
      <c r="AA276" s="411">
        <f t="shared" si="252"/>
        <v>0</v>
      </c>
      <c r="AB276" s="412">
        <f t="shared" si="253"/>
        <v>0</v>
      </c>
      <c r="AC276" s="336"/>
      <c r="AD276" s="333"/>
      <c r="AE276" s="334"/>
      <c r="AF276" s="335"/>
      <c r="AG276" s="408">
        <f t="shared" si="254"/>
        <v>0</v>
      </c>
      <c r="AH276" s="409" t="str">
        <f t="shared" si="270"/>
        <v/>
      </c>
      <c r="AI276" s="335"/>
      <c r="AJ276" s="410">
        <f t="shared" si="256"/>
        <v>0</v>
      </c>
      <c r="AK276" s="410">
        <f t="shared" si="257"/>
        <v>0</v>
      </c>
      <c r="AL276" s="410">
        <f t="shared" si="258"/>
        <v>0</v>
      </c>
      <c r="AM276" s="410">
        <f t="shared" si="259"/>
        <v>0</v>
      </c>
      <c r="AN276" s="411">
        <f t="shared" si="260"/>
        <v>0</v>
      </c>
      <c r="AO276" s="412">
        <f t="shared" si="261"/>
        <v>0</v>
      </c>
      <c r="AP276" s="337"/>
      <c r="AQ276" s="410">
        <f t="shared" si="262"/>
        <v>0</v>
      </c>
      <c r="AR276" s="411">
        <f t="shared" si="263"/>
        <v>0</v>
      </c>
      <c r="AS276" s="413">
        <f t="shared" si="264"/>
        <v>0</v>
      </c>
      <c r="AT276" s="337"/>
      <c r="AU276" s="410">
        <f t="shared" si="265"/>
        <v>0</v>
      </c>
      <c r="AV276" s="411">
        <f t="shared" si="266"/>
        <v>0</v>
      </c>
      <c r="AW276" s="410">
        <f t="shared" si="267"/>
        <v>0</v>
      </c>
      <c r="AX276" s="411">
        <f t="shared" si="268"/>
        <v>0</v>
      </c>
      <c r="AY276" s="412">
        <f t="shared" si="269"/>
        <v>0</v>
      </c>
      <c r="AZ276" s="988"/>
      <c r="BA276" s="989"/>
      <c r="BB276" s="989"/>
      <c r="BC276" s="989"/>
      <c r="BD276" s="989"/>
      <c r="BE276" s="990"/>
      <c r="BF276" s="991"/>
      <c r="BG276" s="992"/>
      <c r="BH276" s="337"/>
      <c r="BI276" s="338"/>
      <c r="BJ276" s="839"/>
      <c r="BK276" s="318"/>
      <c r="BL276" s="318"/>
      <c r="BM276" s="318"/>
      <c r="BN276" s="318"/>
      <c r="BO276" s="318"/>
      <c r="BP276" s="318"/>
      <c r="BQ276" s="318"/>
      <c r="BR276" s="318"/>
      <c r="BS276" s="318"/>
      <c r="BT276" s="839"/>
      <c r="BU276" s="318"/>
      <c r="BV276" s="318"/>
      <c r="BW276" s="318"/>
      <c r="BX276" s="318"/>
      <c r="BY276" s="318"/>
      <c r="BZ276" s="318"/>
      <c r="CA276" s="318"/>
      <c r="CB276" s="318"/>
      <c r="CC276" s="318"/>
      <c r="CD276" s="839"/>
      <c r="CE276" s="318"/>
      <c r="CF276" s="318"/>
      <c r="CG276" s="318"/>
      <c r="CH276" s="318"/>
      <c r="CI276" s="318"/>
      <c r="CJ276" s="318"/>
      <c r="CK276" s="318"/>
      <c r="CL276" s="318"/>
      <c r="CM276" s="318"/>
      <c r="CN276" s="318"/>
      <c r="CO276" s="318"/>
      <c r="CP276" s="318"/>
      <c r="CQ276" s="318"/>
      <c r="CR276" s="318"/>
      <c r="CS276" s="839"/>
      <c r="CT276" s="318"/>
      <c r="CU276" s="318"/>
      <c r="CV276" s="318"/>
      <c r="CW276" s="318"/>
      <c r="CX276" s="318"/>
      <c r="CY276" s="318"/>
      <c r="CZ276" s="318"/>
      <c r="DA276" s="318"/>
      <c r="DB276" s="318"/>
      <c r="DC276" s="318"/>
      <c r="DD276" s="318"/>
      <c r="DE276" s="318"/>
      <c r="DF276" s="318"/>
      <c r="DG276" s="318"/>
      <c r="DH276" s="839"/>
      <c r="DI276" s="318"/>
      <c r="DJ276" s="318"/>
      <c r="DK276" s="318"/>
      <c r="DL276" s="318"/>
      <c r="DM276" s="318"/>
      <c r="DN276" s="318"/>
      <c r="DO276" s="318"/>
      <c r="DP276" s="318"/>
      <c r="DQ276" s="318"/>
      <c r="DR276" s="318"/>
      <c r="DS276" s="318"/>
      <c r="DT276" s="318"/>
      <c r="DU276" s="318"/>
      <c r="DV276" s="318"/>
      <c r="DW276" s="839"/>
      <c r="DX276" s="318"/>
      <c r="DY276" s="318"/>
      <c r="DZ276" s="318"/>
      <c r="EA276" s="318"/>
      <c r="EB276" s="318"/>
      <c r="EC276" s="318"/>
      <c r="ED276" s="318"/>
      <c r="EE276" s="318"/>
      <c r="EF276" s="318"/>
      <c r="EG276" s="318"/>
      <c r="EH276" s="318"/>
      <c r="EI276" s="318"/>
      <c r="EJ276" s="318"/>
      <c r="EK276" s="318"/>
      <c r="EL276" s="318"/>
      <c r="EM276" s="318">
        <f ca="1">'DARF e Declaração de IR'!$AJ$20</f>
        <v>0</v>
      </c>
      <c r="EN276" s="318"/>
      <c r="EO276" s="318"/>
      <c r="EP276" s="318"/>
      <c r="EQ276" s="318"/>
      <c r="ER276" s="318"/>
      <c r="ES276" s="318"/>
      <c r="ET276" s="318"/>
      <c r="EU276" s="318"/>
      <c r="EV276" s="318"/>
      <c r="EW276" s="318"/>
      <c r="EX276" s="318"/>
      <c r="EY276" s="318"/>
      <c r="EZ276" s="318"/>
    </row>
    <row r="277" spans="2:156" ht="10.5" customHeight="1" x14ac:dyDescent="0.2">
      <c r="B277" s="393"/>
      <c r="C277" s="1051"/>
      <c r="D277" s="1052"/>
      <c r="E277" s="506"/>
      <c r="F277" s="503"/>
      <c r="G277" s="478"/>
      <c r="H277" s="478"/>
      <c r="J277" s="510"/>
      <c r="K277" s="510"/>
      <c r="M277" s="511"/>
      <c r="N277" s="467"/>
      <c r="O277" s="424" t="s">
        <v>122</v>
      </c>
      <c r="P277" s="480">
        <f t="shared" ref="P277:T277" si="271">SUM(P246:P276)</f>
        <v>0</v>
      </c>
      <c r="Q277" s="481">
        <f t="shared" si="271"/>
        <v>0</v>
      </c>
      <c r="R277" s="482">
        <f t="shared" si="271"/>
        <v>0</v>
      </c>
      <c r="S277" s="483">
        <f t="shared" si="271"/>
        <v>0</v>
      </c>
      <c r="T277" s="483">
        <f t="shared" si="271"/>
        <v>0</v>
      </c>
      <c r="U277" s="484">
        <f>IFERROR(SUM(U246:U276)/COUNT(U246:U276),0)</f>
        <v>0</v>
      </c>
      <c r="V277" s="485">
        <f t="shared" ref="V277:AA277" si="272">SUM(V246:V276)</f>
        <v>0</v>
      </c>
      <c r="W277" s="486">
        <f>SUM(W246:W276)</f>
        <v>0</v>
      </c>
      <c r="X277" s="486">
        <f t="shared" si="272"/>
        <v>0</v>
      </c>
      <c r="Y277" s="486">
        <f t="shared" si="272"/>
        <v>0</v>
      </c>
      <c r="Z277" s="486">
        <f t="shared" si="272"/>
        <v>0</v>
      </c>
      <c r="AA277" s="485">
        <f t="shared" si="272"/>
        <v>0</v>
      </c>
      <c r="AB277" s="487">
        <f t="shared" ref="AB277" si="273">SUM(AB246:AB276)</f>
        <v>0</v>
      </c>
      <c r="AC277" s="488">
        <f t="shared" ref="AC277:AF277" si="274">SUM(AC246:AC276)</f>
        <v>0</v>
      </c>
      <c r="AD277" s="481">
        <f t="shared" si="274"/>
        <v>0</v>
      </c>
      <c r="AE277" s="482">
        <f t="shared" si="274"/>
        <v>0</v>
      </c>
      <c r="AF277" s="483">
        <f t="shared" si="274"/>
        <v>0</v>
      </c>
      <c r="AG277" s="483">
        <f t="shared" ref="AG277" si="275">SUM(AG246:AG276)</f>
        <v>0</v>
      </c>
      <c r="AH277" s="484">
        <f>IFERROR(SUM(AH246:AH276)/COUNT(AH246:AH276),0)</f>
        <v>0</v>
      </c>
      <c r="AI277" s="485">
        <f t="shared" ref="AI277" si="276">SUM(AI246:AI276)</f>
        <v>0</v>
      </c>
      <c r="AJ277" s="486">
        <f t="shared" ref="AJ277:AN277" si="277">SUM(AJ246:AJ276)</f>
        <v>0</v>
      </c>
      <c r="AK277" s="486">
        <f t="shared" si="277"/>
        <v>0</v>
      </c>
      <c r="AL277" s="486">
        <f t="shared" si="277"/>
        <v>0</v>
      </c>
      <c r="AM277" s="486">
        <f t="shared" si="277"/>
        <v>0</v>
      </c>
      <c r="AN277" s="485">
        <f t="shared" si="277"/>
        <v>0</v>
      </c>
      <c r="AO277" s="487">
        <f t="shared" ref="AO277" si="278">SUM(AO246:AO276)</f>
        <v>0</v>
      </c>
      <c r="AP277" s="489">
        <f t="shared" ref="AP277:AW277" si="279">SUM(AP246:AP276)</f>
        <v>0</v>
      </c>
      <c r="AQ277" s="486">
        <f t="shared" si="279"/>
        <v>0</v>
      </c>
      <c r="AR277" s="485">
        <f t="shared" si="279"/>
        <v>0</v>
      </c>
      <c r="AS277" s="490">
        <f t="shared" si="279"/>
        <v>0</v>
      </c>
      <c r="AT277" s="489">
        <f t="shared" si="279"/>
        <v>0</v>
      </c>
      <c r="AU277" s="486">
        <f t="shared" si="279"/>
        <v>0</v>
      </c>
      <c r="AV277" s="485">
        <f t="shared" si="279"/>
        <v>0</v>
      </c>
      <c r="AW277" s="486">
        <f t="shared" si="279"/>
        <v>0</v>
      </c>
      <c r="AX277" s="485">
        <f>ROUNDUP(SUM(AX246:AX276),2)</f>
        <v>0</v>
      </c>
      <c r="AY277" s="487">
        <f>AY276</f>
        <v>0</v>
      </c>
      <c r="AZ277" s="996" t="s">
        <v>122</v>
      </c>
      <c r="BA277" s="997"/>
      <c r="BB277" s="997"/>
      <c r="BC277" s="997"/>
      <c r="BD277" s="997"/>
      <c r="BE277" s="993">
        <f>SUM(BE246:BE276)</f>
        <v>0</v>
      </c>
      <c r="BF277" s="994"/>
      <c r="BG277" s="995"/>
      <c r="BH277" s="489">
        <f t="shared" ref="BH277:BI277" si="280">SUM(BH246:BH276)</f>
        <v>0</v>
      </c>
      <c r="BI277" s="491">
        <f t="shared" si="280"/>
        <v>0</v>
      </c>
      <c r="BJ277" s="839"/>
      <c r="BK277" s="318"/>
      <c r="BL277" s="318"/>
      <c r="BM277" s="318"/>
      <c r="BN277" s="318"/>
      <c r="BO277" s="318"/>
      <c r="BP277" s="318"/>
      <c r="BQ277" s="318"/>
      <c r="BR277" s="318"/>
      <c r="BS277" s="318"/>
      <c r="BT277" s="839"/>
      <c r="BU277" s="318"/>
      <c r="BV277" s="318"/>
      <c r="BW277" s="318"/>
      <c r="BX277" s="318"/>
      <c r="BY277" s="318"/>
      <c r="BZ277" s="318"/>
      <c r="CA277" s="318"/>
      <c r="CB277" s="318"/>
      <c r="CC277" s="318"/>
      <c r="CD277" s="839"/>
      <c r="CE277" s="318"/>
      <c r="CF277" s="318"/>
      <c r="CG277" s="318"/>
      <c r="CH277" s="318"/>
      <c r="CI277" s="318"/>
      <c r="CJ277" s="318"/>
      <c r="CK277" s="318"/>
      <c r="CL277" s="318"/>
      <c r="CM277" s="318"/>
      <c r="CN277" s="318"/>
      <c r="CO277" s="318"/>
      <c r="CP277" s="318"/>
      <c r="CQ277" s="318"/>
      <c r="CR277" s="318"/>
      <c r="CS277" s="839"/>
      <c r="CT277" s="318"/>
      <c r="CU277" s="318"/>
      <c r="CV277" s="318"/>
      <c r="CW277" s="318"/>
      <c r="CX277" s="318"/>
      <c r="CY277" s="318"/>
      <c r="CZ277" s="318"/>
      <c r="DA277" s="318"/>
      <c r="DB277" s="318"/>
      <c r="DC277" s="318"/>
      <c r="DD277" s="318"/>
      <c r="DE277" s="318"/>
      <c r="DF277" s="318"/>
      <c r="DG277" s="318"/>
      <c r="DH277" s="839"/>
      <c r="DI277" s="318"/>
      <c r="DJ277" s="318"/>
      <c r="DK277" s="318"/>
      <c r="DL277" s="318"/>
      <c r="DM277" s="318"/>
      <c r="DN277" s="318"/>
      <c r="DO277" s="318"/>
      <c r="DP277" s="318"/>
      <c r="DQ277" s="318"/>
      <c r="DR277" s="318"/>
      <c r="DS277" s="318"/>
      <c r="DT277" s="318"/>
      <c r="DU277" s="318"/>
      <c r="DV277" s="318"/>
      <c r="DW277" s="839"/>
      <c r="DX277" s="318"/>
      <c r="DY277" s="318"/>
      <c r="DZ277" s="318"/>
      <c r="EA277" s="318"/>
      <c r="EB277" s="318"/>
      <c r="EC277" s="318"/>
      <c r="ED277" s="318"/>
      <c r="EE277" s="318"/>
      <c r="EF277" s="318"/>
      <c r="EG277" s="318"/>
      <c r="EH277" s="318"/>
      <c r="EI277" s="318"/>
      <c r="EJ277" s="318"/>
      <c r="EK277" s="318"/>
      <c r="EL277" s="318"/>
      <c r="EM277" s="318"/>
      <c r="EN277" s="318"/>
      <c r="EO277" s="318"/>
      <c r="EP277" s="318"/>
      <c r="EQ277" s="318"/>
      <c r="ER277" s="318"/>
      <c r="ES277" s="318"/>
      <c r="ET277" s="318"/>
      <c r="EU277" s="318"/>
      <c r="EV277" s="318"/>
      <c r="EW277" s="318"/>
      <c r="EX277" s="318"/>
      <c r="EY277" s="318"/>
      <c r="EZ277" s="318"/>
    </row>
    <row r="278" spans="2:156" ht="10.5" customHeight="1" x14ac:dyDescent="0.2">
      <c r="B278" s="437"/>
      <c r="C278" s="438"/>
      <c r="D278" s="438"/>
      <c r="E278" s="439"/>
      <c r="F278" s="439"/>
      <c r="G278" s="439"/>
      <c r="H278" s="439"/>
      <c r="I278" s="439"/>
      <c r="J278" s="439"/>
      <c r="K278" s="439"/>
      <c r="L278" s="439"/>
      <c r="M278" s="439"/>
      <c r="N278" s="439"/>
      <c r="O278" s="440"/>
      <c r="P278" s="440"/>
      <c r="Q278" s="441"/>
      <c r="R278" s="442"/>
      <c r="S278" s="440"/>
      <c r="T278" s="440"/>
      <c r="U278" s="443"/>
      <c r="V278" s="444"/>
      <c r="W278" s="445"/>
      <c r="X278" s="446"/>
      <c r="Y278" s="446"/>
      <c r="Z278" s="446"/>
      <c r="AA278" s="447"/>
      <c r="AB278" s="448"/>
      <c r="AC278" s="440"/>
      <c r="AD278" s="441"/>
      <c r="AE278" s="442"/>
      <c r="AF278" s="440"/>
      <c r="AG278" s="440"/>
      <c r="AH278" s="443"/>
      <c r="AI278" s="444"/>
      <c r="AJ278" s="445"/>
      <c r="AK278" s="446"/>
      <c r="AL278" s="446"/>
      <c r="AM278" s="446"/>
      <c r="AN278" s="447"/>
      <c r="AO278" s="448"/>
      <c r="AP278" s="446"/>
      <c r="AQ278" s="446"/>
      <c r="AR278" s="447"/>
      <c r="AS278" s="449"/>
      <c r="AT278" s="446"/>
      <c r="AU278" s="446"/>
      <c r="AV278" s="450"/>
      <c r="AW278" s="446"/>
      <c r="AX278" s="447"/>
      <c r="AY278" s="448"/>
      <c r="AZ278" s="451"/>
      <c r="BA278" s="451"/>
      <c r="BB278" s="451"/>
      <c r="BC278" s="451"/>
      <c r="BD278" s="451"/>
      <c r="BE278" s="451"/>
      <c r="BF278" s="451"/>
      <c r="BG278" s="452"/>
      <c r="BH278" s="453"/>
      <c r="BI278" s="454"/>
      <c r="BJ278" s="318"/>
      <c r="BK278" s="318"/>
      <c r="BL278" s="318"/>
      <c r="BM278" s="318"/>
      <c r="BN278" s="318"/>
      <c r="BO278" s="318"/>
      <c r="BP278" s="318"/>
      <c r="BQ278" s="318"/>
      <c r="BR278" s="318"/>
      <c r="BS278" s="318"/>
      <c r="BT278" s="318"/>
      <c r="BU278" s="318"/>
      <c r="BV278" s="318"/>
      <c r="BW278" s="318"/>
      <c r="BX278" s="318"/>
      <c r="BY278" s="318"/>
      <c r="BZ278" s="318"/>
      <c r="CA278" s="318"/>
      <c r="CB278" s="318"/>
      <c r="CC278" s="318"/>
      <c r="CD278" s="318"/>
      <c r="CE278" s="318"/>
      <c r="CF278" s="318"/>
      <c r="CG278" s="318"/>
      <c r="CH278" s="318"/>
      <c r="CI278" s="318"/>
      <c r="CJ278" s="318"/>
      <c r="CK278" s="318"/>
      <c r="CL278" s="318"/>
      <c r="CM278" s="318"/>
      <c r="CN278" s="318"/>
      <c r="CO278" s="318"/>
      <c r="CP278" s="318"/>
      <c r="CQ278" s="318"/>
      <c r="CR278" s="318"/>
      <c r="CS278" s="318"/>
      <c r="CT278" s="318"/>
      <c r="CU278" s="318"/>
      <c r="CV278" s="318"/>
      <c r="CW278" s="318"/>
      <c r="CX278" s="318"/>
      <c r="CY278" s="318"/>
      <c r="CZ278" s="318"/>
      <c r="DA278" s="318"/>
      <c r="DB278" s="318"/>
      <c r="DC278" s="318"/>
      <c r="DD278" s="318"/>
      <c r="DE278" s="318"/>
      <c r="DF278" s="318"/>
      <c r="DG278" s="318"/>
      <c r="DH278" s="318"/>
      <c r="DI278" s="318"/>
      <c r="DJ278" s="318"/>
      <c r="DK278" s="318"/>
      <c r="DL278" s="318"/>
      <c r="DM278" s="318"/>
      <c r="DN278" s="318"/>
      <c r="DO278" s="318"/>
      <c r="DP278" s="318"/>
      <c r="DQ278" s="318"/>
      <c r="DR278" s="318"/>
      <c r="DS278" s="318"/>
      <c r="DT278" s="318"/>
      <c r="DU278" s="318"/>
      <c r="DV278" s="318"/>
      <c r="DW278" s="318"/>
      <c r="DX278" s="318"/>
      <c r="DY278" s="318"/>
      <c r="DZ278" s="318"/>
      <c r="EA278" s="318"/>
      <c r="EB278" s="318"/>
      <c r="EC278" s="318"/>
      <c r="ED278" s="318"/>
      <c r="EE278" s="318"/>
      <c r="EF278" s="318"/>
      <c r="EG278" s="318"/>
      <c r="EH278" s="318"/>
      <c r="EI278" s="318"/>
      <c r="EJ278" s="318"/>
      <c r="EK278" s="318"/>
      <c r="EL278" s="318"/>
      <c r="EM278" s="318"/>
      <c r="EN278" s="318"/>
      <c r="EO278" s="318"/>
      <c r="EP278" s="318"/>
      <c r="EQ278" s="318"/>
      <c r="ER278" s="318"/>
      <c r="ES278" s="318"/>
      <c r="ET278" s="318"/>
      <c r="EU278" s="318"/>
      <c r="EV278" s="318"/>
      <c r="EW278" s="318"/>
      <c r="EX278" s="318"/>
      <c r="EY278" s="318"/>
      <c r="EZ278" s="318"/>
    </row>
    <row r="279" spans="2:156" ht="10.5" customHeight="1" thickBot="1" x14ac:dyDescent="0.25">
      <c r="B279" s="393"/>
      <c r="C279" s="998" t="s">
        <v>69</v>
      </c>
      <c r="D279" s="1052"/>
      <c r="E279" s="507"/>
      <c r="F279" s="512"/>
      <c r="G279" s="513"/>
      <c r="H279" s="513"/>
      <c r="I279" s="513"/>
      <c r="J279" s="513"/>
      <c r="K279" s="514"/>
      <c r="L279" s="514"/>
      <c r="M279" s="515"/>
      <c r="N279" s="471"/>
      <c r="O279" s="455">
        <v>44440</v>
      </c>
      <c r="P279" s="332"/>
      <c r="Q279" s="333"/>
      <c r="R279" s="334"/>
      <c r="S279" s="335"/>
      <c r="T279" s="408">
        <f t="shared" ref="T279:T309" si="281">Q279+S279+R279</f>
        <v>0</v>
      </c>
      <c r="U279" s="409" t="str">
        <f t="shared" ref="U279:U309" si="282">IF(T279=0,"",IF(T279=0,0,Q279/T279))</f>
        <v/>
      </c>
      <c r="V279" s="335"/>
      <c r="W279" s="410">
        <f t="shared" ref="W279:W309" si="283">V279*-$J$295*2</f>
        <v>0</v>
      </c>
      <c r="X279" s="410">
        <f t="shared" ref="X279:X309" si="284">ROUNDDOWN(V279*-$J$296,3)*2</f>
        <v>0</v>
      </c>
      <c r="Y279" s="410">
        <f t="shared" ref="Y279:Y309" si="285">V279*-$J$297*2</f>
        <v>0</v>
      </c>
      <c r="Z279" s="410">
        <f t="shared" ref="Z279:Z309" si="286">SUM(W279:Y279)</f>
        <v>0</v>
      </c>
      <c r="AA279" s="411">
        <f t="shared" ref="AA279:AA309" si="287">P279+Z279</f>
        <v>0</v>
      </c>
      <c r="AB279" s="412">
        <f t="shared" ref="AB279:AB309" si="288">Q279+AA279</f>
        <v>0</v>
      </c>
      <c r="AC279" s="336"/>
      <c r="AD279" s="333"/>
      <c r="AE279" s="334"/>
      <c r="AF279" s="335"/>
      <c r="AG279" s="408">
        <f t="shared" ref="AG279:AG309" si="289">AD279+AF279+AE279</f>
        <v>0</v>
      </c>
      <c r="AH279" s="409" t="str">
        <f t="shared" ref="AH279:AH292" si="290">IF(AG279=0,"",IF(AG279=0,0,AD279/AG279))</f>
        <v/>
      </c>
      <c r="AI279" s="335"/>
      <c r="AJ279" s="410">
        <f t="shared" ref="AJ279:AJ309" si="291">AI279*-$L$295*2</f>
        <v>0</v>
      </c>
      <c r="AK279" s="410">
        <f t="shared" ref="AK279:AK309" si="292">AI279*-$L$296*2</f>
        <v>0</v>
      </c>
      <c r="AL279" s="410">
        <f t="shared" ref="AL279:AL309" si="293">AI279*-$L$297*2</f>
        <v>0</v>
      </c>
      <c r="AM279" s="410">
        <f t="shared" ref="AM279:AM309" si="294">SUM(AJ279:AL279)</f>
        <v>0</v>
      </c>
      <c r="AN279" s="411">
        <f t="shared" ref="AN279:AN309" si="295">AC279+AM279</f>
        <v>0</v>
      </c>
      <c r="AO279" s="412">
        <f t="shared" ref="AO279:AO309" si="296">AD279+AN279</f>
        <v>0</v>
      </c>
      <c r="AP279" s="337"/>
      <c r="AQ279" s="410">
        <f t="shared" ref="AQ279:AQ309" si="297">Z279+AM279</f>
        <v>0</v>
      </c>
      <c r="AR279" s="411">
        <f t="shared" ref="AR279:AR309" si="298">P279+AC279+AP279</f>
        <v>0</v>
      </c>
      <c r="AS279" s="413">
        <f t="shared" ref="AS279:AS309" si="299">AR279+AQ279</f>
        <v>0</v>
      </c>
      <c r="AT279" s="337"/>
      <c r="AU279" s="410">
        <f t="shared" ref="AU279:AU309" si="300">AQ279+AT279</f>
        <v>0</v>
      </c>
      <c r="AV279" s="411">
        <f t="shared" ref="AV279:AV309" si="301">AR279+AU279</f>
        <v>0</v>
      </c>
      <c r="AW279" s="410">
        <f t="shared" ref="AW279:AW309" si="302">IF(AV279&lt;=0,0,AV279*-$J$36)</f>
        <v>0</v>
      </c>
      <c r="AX279" s="411">
        <f t="shared" ref="AX279:AX309" si="303">ROUNDUP(AV279+AW279,2)</f>
        <v>0</v>
      </c>
      <c r="AY279" s="412">
        <f>AX279</f>
        <v>0</v>
      </c>
      <c r="AZ279" s="988"/>
      <c r="BA279" s="989"/>
      <c r="BB279" s="989"/>
      <c r="BC279" s="989"/>
      <c r="BD279" s="989"/>
      <c r="BE279" s="990"/>
      <c r="BF279" s="991"/>
      <c r="BG279" s="992"/>
      <c r="BH279" s="337"/>
      <c r="BI279" s="338"/>
      <c r="BJ279" s="839"/>
      <c r="BK279" s="318"/>
      <c r="BL279" s="318"/>
      <c r="BM279" s="318"/>
      <c r="BN279" s="318"/>
      <c r="BO279" s="318"/>
      <c r="BP279" s="318"/>
      <c r="BQ279" s="318"/>
      <c r="BR279" s="318"/>
      <c r="BS279" s="318"/>
      <c r="BT279" s="839"/>
      <c r="BU279" s="318"/>
      <c r="BV279" s="318"/>
      <c r="BW279" s="318"/>
      <c r="BX279" s="318"/>
      <c r="BY279" s="318"/>
      <c r="BZ279" s="318"/>
      <c r="CA279" s="318"/>
      <c r="CB279" s="318"/>
      <c r="CC279" s="318"/>
      <c r="CD279" s="839"/>
      <c r="CE279" s="318"/>
      <c r="CF279" s="318"/>
      <c r="CG279" s="318"/>
      <c r="CH279" s="318"/>
      <c r="CI279" s="318"/>
      <c r="CJ279" s="318"/>
      <c r="CK279" s="318"/>
      <c r="CL279" s="318"/>
      <c r="CM279" s="318"/>
      <c r="CN279" s="318"/>
      <c r="CO279" s="318"/>
      <c r="CP279" s="318"/>
      <c r="CQ279" s="318"/>
      <c r="CR279" s="318"/>
      <c r="CS279" s="839"/>
      <c r="CT279" s="318"/>
      <c r="CU279" s="318"/>
      <c r="CV279" s="318"/>
      <c r="CW279" s="318"/>
      <c r="CX279" s="318"/>
      <c r="CY279" s="318"/>
      <c r="CZ279" s="318"/>
      <c r="DA279" s="318"/>
      <c r="DB279" s="318"/>
      <c r="DC279" s="318"/>
      <c r="DD279" s="318"/>
      <c r="DE279" s="318"/>
      <c r="DF279" s="318"/>
      <c r="DG279" s="318"/>
      <c r="DH279" s="839"/>
      <c r="DI279" s="318"/>
      <c r="DJ279" s="318"/>
      <c r="DK279" s="318"/>
      <c r="DL279" s="318"/>
      <c r="DM279" s="318"/>
      <c r="DN279" s="318"/>
      <c r="DO279" s="318"/>
      <c r="DP279" s="318"/>
      <c r="DQ279" s="318"/>
      <c r="DR279" s="318"/>
      <c r="DS279" s="318"/>
      <c r="DT279" s="318"/>
      <c r="DU279" s="318"/>
      <c r="DV279" s="318"/>
      <c r="DW279" s="839"/>
      <c r="DX279" s="318"/>
      <c r="DY279" s="318"/>
      <c r="DZ279" s="318"/>
      <c r="EA279" s="318"/>
      <c r="EB279" s="318"/>
      <c r="EC279" s="318"/>
      <c r="ED279" s="318"/>
      <c r="EE279" s="318"/>
      <c r="EF279" s="318"/>
      <c r="EG279" s="318"/>
      <c r="EH279" s="318"/>
      <c r="EI279" s="318"/>
      <c r="EJ279" s="318"/>
      <c r="EK279" s="318"/>
      <c r="EL279" s="318"/>
      <c r="EM279" s="318">
        <f ca="1">'DARF e Declaração de IR'!$AJ$21</f>
        <v>0</v>
      </c>
      <c r="EN279" s="318"/>
      <c r="EO279" s="318"/>
      <c r="EP279" s="318"/>
      <c r="EQ279" s="318"/>
      <c r="ER279" s="318"/>
      <c r="ES279" s="318"/>
      <c r="ET279" s="318"/>
      <c r="EU279" s="318"/>
      <c r="EV279" s="318"/>
      <c r="EW279" s="318"/>
      <c r="EX279" s="318"/>
      <c r="EY279" s="318"/>
      <c r="EZ279" s="318"/>
    </row>
    <row r="280" spans="2:156" ht="10.5" customHeight="1" x14ac:dyDescent="0.2">
      <c r="B280" s="367"/>
      <c r="C280" s="1051"/>
      <c r="D280" s="1052"/>
      <c r="E280" s="414"/>
      <c r="F280" s="840" t="s">
        <v>104</v>
      </c>
      <c r="G280" s="841"/>
      <c r="H280" s="841"/>
      <c r="I280" s="841"/>
      <c r="J280" s="841"/>
      <c r="K280" s="841"/>
      <c r="L280" s="841"/>
      <c r="M280" s="842"/>
      <c r="N280" s="456"/>
      <c r="O280" s="455">
        <v>44441</v>
      </c>
      <c r="P280" s="332"/>
      <c r="Q280" s="333"/>
      <c r="R280" s="334"/>
      <c r="S280" s="335"/>
      <c r="T280" s="408">
        <f t="shared" si="281"/>
        <v>0</v>
      </c>
      <c r="U280" s="409" t="str">
        <f t="shared" si="282"/>
        <v/>
      </c>
      <c r="V280" s="335"/>
      <c r="W280" s="410">
        <f t="shared" si="283"/>
        <v>0</v>
      </c>
      <c r="X280" s="410">
        <f t="shared" si="284"/>
        <v>0</v>
      </c>
      <c r="Y280" s="410">
        <f t="shared" si="285"/>
        <v>0</v>
      </c>
      <c r="Z280" s="410">
        <f t="shared" si="286"/>
        <v>0</v>
      </c>
      <c r="AA280" s="411">
        <f t="shared" si="287"/>
        <v>0</v>
      </c>
      <c r="AB280" s="412">
        <f t="shared" si="288"/>
        <v>0</v>
      </c>
      <c r="AC280" s="336"/>
      <c r="AD280" s="333"/>
      <c r="AE280" s="334"/>
      <c r="AF280" s="335"/>
      <c r="AG280" s="408">
        <f t="shared" si="289"/>
        <v>0</v>
      </c>
      <c r="AH280" s="409" t="str">
        <f t="shared" si="290"/>
        <v/>
      </c>
      <c r="AI280" s="335"/>
      <c r="AJ280" s="410">
        <f t="shared" si="291"/>
        <v>0</v>
      </c>
      <c r="AK280" s="410">
        <f t="shared" si="292"/>
        <v>0</v>
      </c>
      <c r="AL280" s="410">
        <f t="shared" si="293"/>
        <v>0</v>
      </c>
      <c r="AM280" s="410">
        <f t="shared" si="294"/>
        <v>0</v>
      </c>
      <c r="AN280" s="411">
        <f t="shared" si="295"/>
        <v>0</v>
      </c>
      <c r="AO280" s="412">
        <f t="shared" si="296"/>
        <v>0</v>
      </c>
      <c r="AP280" s="337"/>
      <c r="AQ280" s="410">
        <f t="shared" si="297"/>
        <v>0</v>
      </c>
      <c r="AR280" s="411">
        <f t="shared" si="298"/>
        <v>0</v>
      </c>
      <c r="AS280" s="413">
        <f t="shared" si="299"/>
        <v>0</v>
      </c>
      <c r="AT280" s="337"/>
      <c r="AU280" s="410">
        <f t="shared" si="300"/>
        <v>0</v>
      </c>
      <c r="AV280" s="411">
        <f t="shared" si="301"/>
        <v>0</v>
      </c>
      <c r="AW280" s="410">
        <f t="shared" si="302"/>
        <v>0</v>
      </c>
      <c r="AX280" s="411">
        <f t="shared" si="303"/>
        <v>0</v>
      </c>
      <c r="AY280" s="412">
        <f>AY279+AX280</f>
        <v>0</v>
      </c>
      <c r="AZ280" s="988"/>
      <c r="BA280" s="989"/>
      <c r="BB280" s="989"/>
      <c r="BC280" s="989"/>
      <c r="BD280" s="989"/>
      <c r="BE280" s="990"/>
      <c r="BF280" s="991"/>
      <c r="BG280" s="992"/>
      <c r="BH280" s="337"/>
      <c r="BI280" s="338"/>
      <c r="BJ280" s="839"/>
      <c r="BK280" s="318"/>
      <c r="BL280" s="318"/>
      <c r="BM280" s="318"/>
      <c r="BN280" s="318"/>
      <c r="BO280" s="318"/>
      <c r="BP280" s="318"/>
      <c r="BQ280" s="318"/>
      <c r="BR280" s="318"/>
      <c r="BS280" s="318"/>
      <c r="BT280" s="839"/>
      <c r="BU280" s="318"/>
      <c r="BV280" s="318"/>
      <c r="BW280" s="318"/>
      <c r="BX280" s="318"/>
      <c r="BY280" s="318"/>
      <c r="BZ280" s="318"/>
      <c r="CA280" s="318"/>
      <c r="CB280" s="318"/>
      <c r="CC280" s="318"/>
      <c r="CD280" s="839"/>
      <c r="CE280" s="318"/>
      <c r="CF280" s="318"/>
      <c r="CG280" s="318"/>
      <c r="CH280" s="318"/>
      <c r="CI280" s="318"/>
      <c r="CJ280" s="318"/>
      <c r="CK280" s="318"/>
      <c r="CL280" s="318"/>
      <c r="CM280" s="318"/>
      <c r="CN280" s="318"/>
      <c r="CO280" s="318"/>
      <c r="CP280" s="318"/>
      <c r="CQ280" s="318"/>
      <c r="CR280" s="318"/>
      <c r="CS280" s="839"/>
      <c r="CT280" s="318"/>
      <c r="CU280" s="318"/>
      <c r="CV280" s="318"/>
      <c r="CW280" s="318"/>
      <c r="CX280" s="318"/>
      <c r="CY280" s="318"/>
      <c r="CZ280" s="318"/>
      <c r="DA280" s="318"/>
      <c r="DB280" s="318"/>
      <c r="DC280" s="318"/>
      <c r="DD280" s="318"/>
      <c r="DE280" s="318"/>
      <c r="DF280" s="318"/>
      <c r="DG280" s="318"/>
      <c r="DH280" s="839"/>
      <c r="DI280" s="318"/>
      <c r="DJ280" s="318"/>
      <c r="DK280" s="318"/>
      <c r="DL280" s="318"/>
      <c r="DM280" s="318"/>
      <c r="DN280" s="318"/>
      <c r="DO280" s="318"/>
      <c r="DP280" s="318"/>
      <c r="DQ280" s="318"/>
      <c r="DR280" s="318"/>
      <c r="DS280" s="318"/>
      <c r="DT280" s="318"/>
      <c r="DU280" s="318"/>
      <c r="DV280" s="318"/>
      <c r="DW280" s="839"/>
      <c r="DX280" s="318"/>
      <c r="DY280" s="318"/>
      <c r="DZ280" s="318"/>
      <c r="EA280" s="318"/>
      <c r="EB280" s="318"/>
      <c r="EC280" s="318"/>
      <c r="ED280" s="318"/>
      <c r="EE280" s="318"/>
      <c r="EF280" s="318"/>
      <c r="EG280" s="318"/>
      <c r="EH280" s="318"/>
      <c r="EI280" s="318"/>
      <c r="EJ280" s="318"/>
      <c r="EK280" s="318"/>
      <c r="EL280" s="318"/>
      <c r="EM280" s="318">
        <f ca="1">'DARF e Declaração de IR'!$AJ$21</f>
        <v>0</v>
      </c>
      <c r="EN280" s="318"/>
      <c r="EO280" s="318"/>
      <c r="EP280" s="318"/>
      <c r="EQ280" s="318"/>
      <c r="ER280" s="318"/>
      <c r="ES280" s="318"/>
      <c r="ET280" s="318"/>
      <c r="EU280" s="318"/>
      <c r="EV280" s="318"/>
      <c r="EW280" s="318"/>
      <c r="EX280" s="318"/>
      <c r="EY280" s="318"/>
      <c r="EZ280" s="318"/>
    </row>
    <row r="281" spans="2:156" ht="10.5" customHeight="1" x14ac:dyDescent="0.2">
      <c r="B281" s="367"/>
      <c r="C281" s="1051"/>
      <c r="D281" s="1052"/>
      <c r="E281" s="414"/>
      <c r="F281" s="843"/>
      <c r="G281" s="844"/>
      <c r="H281" s="844"/>
      <c r="I281" s="844"/>
      <c r="J281" s="844"/>
      <c r="K281" s="844"/>
      <c r="L281" s="844"/>
      <c r="M281" s="845"/>
      <c r="N281" s="456"/>
      <c r="O281" s="455">
        <v>44442</v>
      </c>
      <c r="P281" s="332"/>
      <c r="Q281" s="333"/>
      <c r="R281" s="334"/>
      <c r="S281" s="335"/>
      <c r="T281" s="408">
        <f t="shared" si="281"/>
        <v>0</v>
      </c>
      <c r="U281" s="409" t="str">
        <f t="shared" si="282"/>
        <v/>
      </c>
      <c r="V281" s="335"/>
      <c r="W281" s="410">
        <f t="shared" si="283"/>
        <v>0</v>
      </c>
      <c r="X281" s="410">
        <f t="shared" si="284"/>
        <v>0</v>
      </c>
      <c r="Y281" s="410">
        <f t="shared" si="285"/>
        <v>0</v>
      </c>
      <c r="Z281" s="410">
        <f t="shared" si="286"/>
        <v>0</v>
      </c>
      <c r="AA281" s="411">
        <f t="shared" si="287"/>
        <v>0</v>
      </c>
      <c r="AB281" s="412">
        <f t="shared" si="288"/>
        <v>0</v>
      </c>
      <c r="AC281" s="336"/>
      <c r="AD281" s="333"/>
      <c r="AE281" s="334"/>
      <c r="AF281" s="335"/>
      <c r="AG281" s="408">
        <f t="shared" si="289"/>
        <v>0</v>
      </c>
      <c r="AH281" s="409" t="str">
        <f t="shared" si="290"/>
        <v/>
      </c>
      <c r="AI281" s="335"/>
      <c r="AJ281" s="410">
        <f t="shared" si="291"/>
        <v>0</v>
      </c>
      <c r="AK281" s="410">
        <f t="shared" si="292"/>
        <v>0</v>
      </c>
      <c r="AL281" s="410">
        <f t="shared" si="293"/>
        <v>0</v>
      </c>
      <c r="AM281" s="410">
        <f t="shared" si="294"/>
        <v>0</v>
      </c>
      <c r="AN281" s="411">
        <f t="shared" si="295"/>
        <v>0</v>
      </c>
      <c r="AO281" s="412">
        <f t="shared" si="296"/>
        <v>0</v>
      </c>
      <c r="AP281" s="337"/>
      <c r="AQ281" s="410">
        <f t="shared" si="297"/>
        <v>0</v>
      </c>
      <c r="AR281" s="411">
        <f t="shared" si="298"/>
        <v>0</v>
      </c>
      <c r="AS281" s="413">
        <f t="shared" si="299"/>
        <v>0</v>
      </c>
      <c r="AT281" s="337"/>
      <c r="AU281" s="410">
        <f t="shared" si="300"/>
        <v>0</v>
      </c>
      <c r="AV281" s="411">
        <f t="shared" si="301"/>
        <v>0</v>
      </c>
      <c r="AW281" s="410">
        <f t="shared" si="302"/>
        <v>0</v>
      </c>
      <c r="AX281" s="411">
        <f t="shared" si="303"/>
        <v>0</v>
      </c>
      <c r="AY281" s="412">
        <f t="shared" ref="AY281:AY309" si="304">AY280+AX281</f>
        <v>0</v>
      </c>
      <c r="AZ281" s="988"/>
      <c r="BA281" s="989"/>
      <c r="BB281" s="989"/>
      <c r="BC281" s="989"/>
      <c r="BD281" s="989"/>
      <c r="BE281" s="990"/>
      <c r="BF281" s="991"/>
      <c r="BG281" s="992"/>
      <c r="BH281" s="337"/>
      <c r="BI281" s="338"/>
      <c r="BJ281" s="839"/>
      <c r="BK281" s="318"/>
      <c r="BL281" s="318"/>
      <c r="BM281" s="318"/>
      <c r="BN281" s="318"/>
      <c r="BO281" s="318"/>
      <c r="BP281" s="318"/>
      <c r="BQ281" s="318"/>
      <c r="BR281" s="318"/>
      <c r="BS281" s="318"/>
      <c r="BT281" s="839"/>
      <c r="BU281" s="318"/>
      <c r="BV281" s="318"/>
      <c r="BW281" s="318"/>
      <c r="BX281" s="318"/>
      <c r="BY281" s="318"/>
      <c r="BZ281" s="318"/>
      <c r="CA281" s="318"/>
      <c r="CB281" s="318"/>
      <c r="CC281" s="318"/>
      <c r="CD281" s="839"/>
      <c r="CE281" s="318"/>
      <c r="CF281" s="318"/>
      <c r="CG281" s="318"/>
      <c r="CH281" s="318"/>
      <c r="CI281" s="318"/>
      <c r="CJ281" s="318"/>
      <c r="CK281" s="318"/>
      <c r="CL281" s="318"/>
      <c r="CM281" s="318"/>
      <c r="CN281" s="318"/>
      <c r="CO281" s="318"/>
      <c r="CP281" s="318"/>
      <c r="CQ281" s="318"/>
      <c r="CR281" s="318"/>
      <c r="CS281" s="839"/>
      <c r="CT281" s="318"/>
      <c r="CU281" s="318"/>
      <c r="CV281" s="318"/>
      <c r="CW281" s="318"/>
      <c r="CX281" s="318"/>
      <c r="CY281" s="318"/>
      <c r="CZ281" s="318"/>
      <c r="DA281" s="318"/>
      <c r="DB281" s="318"/>
      <c r="DC281" s="318"/>
      <c r="DD281" s="318"/>
      <c r="DE281" s="318"/>
      <c r="DF281" s="318"/>
      <c r="DG281" s="318"/>
      <c r="DH281" s="839"/>
      <c r="DI281" s="318"/>
      <c r="DJ281" s="318"/>
      <c r="DK281" s="318"/>
      <c r="DL281" s="318"/>
      <c r="DM281" s="318"/>
      <c r="DN281" s="318"/>
      <c r="DO281" s="318"/>
      <c r="DP281" s="318"/>
      <c r="DQ281" s="318"/>
      <c r="DR281" s="318"/>
      <c r="DS281" s="318"/>
      <c r="DT281" s="318"/>
      <c r="DU281" s="318"/>
      <c r="DV281" s="318"/>
      <c r="DW281" s="839"/>
      <c r="DX281" s="318"/>
      <c r="DY281" s="318"/>
      <c r="DZ281" s="318"/>
      <c r="EA281" s="318"/>
      <c r="EB281" s="318"/>
      <c r="EC281" s="318"/>
      <c r="ED281" s="318"/>
      <c r="EE281" s="318"/>
      <c r="EF281" s="318"/>
      <c r="EG281" s="318"/>
      <c r="EH281" s="318"/>
      <c r="EI281" s="318"/>
      <c r="EJ281" s="318"/>
      <c r="EK281" s="318"/>
      <c r="EL281" s="318"/>
      <c r="EM281" s="318">
        <f ca="1">'DARF e Declaração de IR'!$AJ$21</f>
        <v>0</v>
      </c>
      <c r="EN281" s="318"/>
      <c r="EO281" s="318"/>
      <c r="EP281" s="318"/>
      <c r="EQ281" s="318"/>
      <c r="ER281" s="318"/>
      <c r="ES281" s="318"/>
      <c r="ET281" s="318"/>
      <c r="EU281" s="318"/>
      <c r="EV281" s="318"/>
      <c r="EW281" s="318"/>
      <c r="EX281" s="318"/>
      <c r="EY281" s="318"/>
      <c r="EZ281" s="318"/>
    </row>
    <row r="282" spans="2:156" ht="10.5" customHeight="1" x14ac:dyDescent="0.2">
      <c r="B282" s="367"/>
      <c r="C282" s="1051"/>
      <c r="D282" s="1052"/>
      <c r="E282" s="414"/>
      <c r="F282" s="916" t="s">
        <v>105</v>
      </c>
      <c r="G282" s="917"/>
      <c r="H282" s="917"/>
      <c r="I282" s="918"/>
      <c r="J282" s="899">
        <f>J249+J283</f>
        <v>6000</v>
      </c>
      <c r="K282" s="899"/>
      <c r="L282" s="899"/>
      <c r="M282" s="900"/>
      <c r="N282" s="456"/>
      <c r="O282" s="455">
        <v>44443</v>
      </c>
      <c r="P282" s="332"/>
      <c r="Q282" s="333"/>
      <c r="R282" s="334"/>
      <c r="S282" s="335"/>
      <c r="T282" s="408">
        <f t="shared" si="281"/>
        <v>0</v>
      </c>
      <c r="U282" s="409" t="str">
        <f t="shared" si="282"/>
        <v/>
      </c>
      <c r="V282" s="335"/>
      <c r="W282" s="410">
        <f t="shared" si="283"/>
        <v>0</v>
      </c>
      <c r="X282" s="410">
        <f t="shared" si="284"/>
        <v>0</v>
      </c>
      <c r="Y282" s="410">
        <f t="shared" si="285"/>
        <v>0</v>
      </c>
      <c r="Z282" s="410">
        <f t="shared" si="286"/>
        <v>0</v>
      </c>
      <c r="AA282" s="411">
        <f t="shared" si="287"/>
        <v>0</v>
      </c>
      <c r="AB282" s="412">
        <f t="shared" si="288"/>
        <v>0</v>
      </c>
      <c r="AC282" s="336"/>
      <c r="AD282" s="333"/>
      <c r="AE282" s="334"/>
      <c r="AF282" s="335"/>
      <c r="AG282" s="408">
        <f t="shared" si="289"/>
        <v>0</v>
      </c>
      <c r="AH282" s="409" t="str">
        <f t="shared" si="290"/>
        <v/>
      </c>
      <c r="AI282" s="335"/>
      <c r="AJ282" s="410">
        <f t="shared" si="291"/>
        <v>0</v>
      </c>
      <c r="AK282" s="410">
        <f t="shared" si="292"/>
        <v>0</v>
      </c>
      <c r="AL282" s="410">
        <f t="shared" si="293"/>
        <v>0</v>
      </c>
      <c r="AM282" s="410">
        <f t="shared" si="294"/>
        <v>0</v>
      </c>
      <c r="AN282" s="411">
        <f t="shared" si="295"/>
        <v>0</v>
      </c>
      <c r="AO282" s="412">
        <f t="shared" si="296"/>
        <v>0</v>
      </c>
      <c r="AP282" s="337"/>
      <c r="AQ282" s="410">
        <f t="shared" si="297"/>
        <v>0</v>
      </c>
      <c r="AR282" s="411">
        <f t="shared" si="298"/>
        <v>0</v>
      </c>
      <c r="AS282" s="413">
        <f t="shared" si="299"/>
        <v>0</v>
      </c>
      <c r="AT282" s="337"/>
      <c r="AU282" s="410">
        <f t="shared" si="300"/>
        <v>0</v>
      </c>
      <c r="AV282" s="411">
        <f t="shared" si="301"/>
        <v>0</v>
      </c>
      <c r="AW282" s="410">
        <f t="shared" si="302"/>
        <v>0</v>
      </c>
      <c r="AX282" s="411">
        <f t="shared" si="303"/>
        <v>0</v>
      </c>
      <c r="AY282" s="412">
        <f t="shared" si="304"/>
        <v>0</v>
      </c>
      <c r="AZ282" s="988"/>
      <c r="BA282" s="989"/>
      <c r="BB282" s="989"/>
      <c r="BC282" s="989"/>
      <c r="BD282" s="989"/>
      <c r="BE282" s="990"/>
      <c r="BF282" s="991"/>
      <c r="BG282" s="992"/>
      <c r="BH282" s="337"/>
      <c r="BI282" s="338"/>
      <c r="BJ282" s="839"/>
      <c r="BK282" s="318"/>
      <c r="BL282" s="318"/>
      <c r="BM282" s="318"/>
      <c r="BN282" s="318"/>
      <c r="BO282" s="318"/>
      <c r="BP282" s="318"/>
      <c r="BQ282" s="318"/>
      <c r="BR282" s="318"/>
      <c r="BS282" s="318"/>
      <c r="BT282" s="839"/>
      <c r="BU282" s="318"/>
      <c r="BV282" s="318"/>
      <c r="BW282" s="318"/>
      <c r="BX282" s="318"/>
      <c r="BY282" s="318"/>
      <c r="BZ282" s="318"/>
      <c r="CA282" s="318"/>
      <c r="CB282" s="318"/>
      <c r="CC282" s="318"/>
      <c r="CD282" s="839"/>
      <c r="CE282" s="318"/>
      <c r="CF282" s="318"/>
      <c r="CG282" s="318"/>
      <c r="CH282" s="318"/>
      <c r="CI282" s="318"/>
      <c r="CJ282" s="318"/>
      <c r="CK282" s="318"/>
      <c r="CL282" s="318"/>
      <c r="CM282" s="318"/>
      <c r="CN282" s="318"/>
      <c r="CO282" s="318"/>
      <c r="CP282" s="318"/>
      <c r="CQ282" s="318"/>
      <c r="CR282" s="318"/>
      <c r="CS282" s="839"/>
      <c r="CT282" s="318"/>
      <c r="CU282" s="318"/>
      <c r="CV282" s="318"/>
      <c r="CW282" s="318"/>
      <c r="CX282" s="318"/>
      <c r="CY282" s="318"/>
      <c r="CZ282" s="318"/>
      <c r="DA282" s="318"/>
      <c r="DB282" s="318"/>
      <c r="DC282" s="318"/>
      <c r="DD282" s="318"/>
      <c r="DE282" s="318"/>
      <c r="DF282" s="318"/>
      <c r="DG282" s="318"/>
      <c r="DH282" s="839"/>
      <c r="DI282" s="318"/>
      <c r="DJ282" s="318"/>
      <c r="DK282" s="318"/>
      <c r="DL282" s="318"/>
      <c r="DM282" s="318"/>
      <c r="DN282" s="318"/>
      <c r="DO282" s="318"/>
      <c r="DP282" s="318"/>
      <c r="DQ282" s="318"/>
      <c r="DR282" s="318"/>
      <c r="DS282" s="318"/>
      <c r="DT282" s="318"/>
      <c r="DU282" s="318"/>
      <c r="DV282" s="318"/>
      <c r="DW282" s="839"/>
      <c r="DX282" s="318"/>
      <c r="DY282" s="318"/>
      <c r="DZ282" s="318"/>
      <c r="EA282" s="318"/>
      <c r="EB282" s="318"/>
      <c r="EC282" s="318"/>
      <c r="ED282" s="318"/>
      <c r="EE282" s="318"/>
      <c r="EF282" s="318"/>
      <c r="EG282" s="318"/>
      <c r="EH282" s="318"/>
      <c r="EI282" s="318"/>
      <c r="EJ282" s="318"/>
      <c r="EK282" s="318"/>
      <c r="EL282" s="318"/>
      <c r="EM282" s="318">
        <f ca="1">'DARF e Declaração de IR'!$AJ$21</f>
        <v>0</v>
      </c>
      <c r="EN282" s="318"/>
      <c r="EO282" s="318"/>
      <c r="EP282" s="318"/>
      <c r="EQ282" s="318"/>
      <c r="ER282" s="318"/>
      <c r="ES282" s="318"/>
      <c r="ET282" s="318"/>
      <c r="EU282" s="318"/>
      <c r="EV282" s="318"/>
      <c r="EW282" s="318"/>
      <c r="EX282" s="318"/>
      <c r="EY282" s="318"/>
      <c r="EZ282" s="318"/>
    </row>
    <row r="283" spans="2:156" ht="10.5" customHeight="1" x14ac:dyDescent="0.2">
      <c r="B283" s="367"/>
      <c r="C283" s="1051"/>
      <c r="D283" s="1052"/>
      <c r="E283" s="414"/>
      <c r="F283" s="919" t="s">
        <v>91</v>
      </c>
      <c r="G283" s="920"/>
      <c r="H283" s="920"/>
      <c r="I283" s="921"/>
      <c r="J283" s="899">
        <f>AX310+BE310+BH310+BI310</f>
        <v>0</v>
      </c>
      <c r="K283" s="899"/>
      <c r="L283" s="899"/>
      <c r="M283" s="900"/>
      <c r="N283" s="456"/>
      <c r="O283" s="455">
        <v>44444</v>
      </c>
      <c r="P283" s="332"/>
      <c r="Q283" s="333"/>
      <c r="R283" s="334"/>
      <c r="S283" s="335"/>
      <c r="T283" s="408">
        <f t="shared" si="281"/>
        <v>0</v>
      </c>
      <c r="U283" s="409" t="str">
        <f t="shared" si="282"/>
        <v/>
      </c>
      <c r="V283" s="335"/>
      <c r="W283" s="410">
        <f>V283*-$J$295*2</f>
        <v>0</v>
      </c>
      <c r="X283" s="410">
        <f t="shared" si="284"/>
        <v>0</v>
      </c>
      <c r="Y283" s="410">
        <f t="shared" si="285"/>
        <v>0</v>
      </c>
      <c r="Z283" s="410">
        <f t="shared" si="286"/>
        <v>0</v>
      </c>
      <c r="AA283" s="411">
        <f t="shared" si="287"/>
        <v>0</v>
      </c>
      <c r="AB283" s="412">
        <f t="shared" si="288"/>
        <v>0</v>
      </c>
      <c r="AC283" s="336"/>
      <c r="AD283" s="333"/>
      <c r="AE283" s="334"/>
      <c r="AF283" s="335"/>
      <c r="AG283" s="408">
        <f t="shared" si="289"/>
        <v>0</v>
      </c>
      <c r="AH283" s="409" t="str">
        <f t="shared" si="290"/>
        <v/>
      </c>
      <c r="AI283" s="335"/>
      <c r="AJ283" s="410">
        <f t="shared" si="291"/>
        <v>0</v>
      </c>
      <c r="AK283" s="410">
        <f t="shared" si="292"/>
        <v>0</v>
      </c>
      <c r="AL283" s="410">
        <f t="shared" si="293"/>
        <v>0</v>
      </c>
      <c r="AM283" s="410">
        <f t="shared" si="294"/>
        <v>0</v>
      </c>
      <c r="AN283" s="411">
        <f t="shared" si="295"/>
        <v>0</v>
      </c>
      <c r="AO283" s="412">
        <f t="shared" si="296"/>
        <v>0</v>
      </c>
      <c r="AP283" s="337"/>
      <c r="AQ283" s="410">
        <f t="shared" si="297"/>
        <v>0</v>
      </c>
      <c r="AR283" s="411">
        <f t="shared" si="298"/>
        <v>0</v>
      </c>
      <c r="AS283" s="413">
        <f t="shared" si="299"/>
        <v>0</v>
      </c>
      <c r="AT283" s="337"/>
      <c r="AU283" s="410">
        <f t="shared" si="300"/>
        <v>0</v>
      </c>
      <c r="AV283" s="411">
        <f t="shared" si="301"/>
        <v>0</v>
      </c>
      <c r="AW283" s="410">
        <f t="shared" si="302"/>
        <v>0</v>
      </c>
      <c r="AX283" s="411">
        <f t="shared" si="303"/>
        <v>0</v>
      </c>
      <c r="AY283" s="412">
        <f t="shared" si="304"/>
        <v>0</v>
      </c>
      <c r="AZ283" s="988"/>
      <c r="BA283" s="989"/>
      <c r="BB283" s="989"/>
      <c r="BC283" s="989"/>
      <c r="BD283" s="989"/>
      <c r="BE283" s="990"/>
      <c r="BF283" s="991"/>
      <c r="BG283" s="992"/>
      <c r="BH283" s="337"/>
      <c r="BI283" s="338"/>
      <c r="BJ283" s="839"/>
      <c r="BK283" s="318"/>
      <c r="BL283" s="318"/>
      <c r="BM283" s="318"/>
      <c r="BN283" s="318"/>
      <c r="BO283" s="318"/>
      <c r="BP283" s="318"/>
      <c r="BQ283" s="318"/>
      <c r="BR283" s="318"/>
      <c r="BS283" s="318"/>
      <c r="BT283" s="839"/>
      <c r="BU283" s="318"/>
      <c r="BV283" s="318"/>
      <c r="BW283" s="318"/>
      <c r="BX283" s="318"/>
      <c r="BY283" s="318"/>
      <c r="BZ283" s="318"/>
      <c r="CA283" s="318"/>
      <c r="CB283" s="318"/>
      <c r="CC283" s="318"/>
      <c r="CD283" s="839"/>
      <c r="CE283" s="318"/>
      <c r="CF283" s="318"/>
      <c r="CG283" s="318"/>
      <c r="CH283" s="318"/>
      <c r="CI283" s="318"/>
      <c r="CJ283" s="318"/>
      <c r="CK283" s="318"/>
      <c r="CL283" s="318"/>
      <c r="CM283" s="318"/>
      <c r="CN283" s="318"/>
      <c r="CO283" s="318"/>
      <c r="CP283" s="318"/>
      <c r="CQ283" s="318"/>
      <c r="CR283" s="318"/>
      <c r="CS283" s="839"/>
      <c r="CT283" s="318"/>
      <c r="CU283" s="318"/>
      <c r="CV283" s="318"/>
      <c r="CW283" s="318"/>
      <c r="CX283" s="318"/>
      <c r="CY283" s="318"/>
      <c r="CZ283" s="318"/>
      <c r="DA283" s="318"/>
      <c r="DB283" s="318"/>
      <c r="DC283" s="318"/>
      <c r="DD283" s="318"/>
      <c r="DE283" s="318"/>
      <c r="DF283" s="318"/>
      <c r="DG283" s="318"/>
      <c r="DH283" s="839"/>
      <c r="DI283" s="318"/>
      <c r="DJ283" s="318"/>
      <c r="DK283" s="318"/>
      <c r="DL283" s="318"/>
      <c r="DM283" s="318"/>
      <c r="DN283" s="318"/>
      <c r="DO283" s="318"/>
      <c r="DP283" s="318"/>
      <c r="DQ283" s="318"/>
      <c r="DR283" s="318"/>
      <c r="DS283" s="318"/>
      <c r="DT283" s="318"/>
      <c r="DU283" s="318"/>
      <c r="DV283" s="318"/>
      <c r="DW283" s="839"/>
      <c r="DX283" s="318"/>
      <c r="DY283" s="318"/>
      <c r="DZ283" s="318"/>
      <c r="EA283" s="318"/>
      <c r="EB283" s="318"/>
      <c r="EC283" s="318"/>
      <c r="ED283" s="318"/>
      <c r="EE283" s="318"/>
      <c r="EF283" s="318"/>
      <c r="EG283" s="318"/>
      <c r="EH283" s="318"/>
      <c r="EI283" s="318"/>
      <c r="EJ283" s="318"/>
      <c r="EK283" s="318"/>
      <c r="EL283" s="318"/>
      <c r="EM283" s="318">
        <f ca="1">'DARF e Declaração de IR'!$AJ$21</f>
        <v>0</v>
      </c>
      <c r="EN283" s="318"/>
      <c r="EO283" s="318"/>
      <c r="EP283" s="318"/>
      <c r="EQ283" s="318"/>
      <c r="ER283" s="318"/>
      <c r="ES283" s="318"/>
      <c r="ET283" s="318"/>
      <c r="EU283" s="318"/>
      <c r="EV283" s="318"/>
      <c r="EW283" s="318"/>
      <c r="EX283" s="318"/>
      <c r="EY283" s="318"/>
      <c r="EZ283" s="318"/>
    </row>
    <row r="284" spans="2:156" ht="10.5" customHeight="1" x14ac:dyDescent="0.2">
      <c r="B284" s="367"/>
      <c r="C284" s="1051"/>
      <c r="D284" s="1052"/>
      <c r="E284" s="414"/>
      <c r="F284" s="922" t="s">
        <v>202</v>
      </c>
      <c r="G284" s="923"/>
      <c r="H284" s="923"/>
      <c r="I284" s="924"/>
      <c r="J284" s="901">
        <f>BH310</f>
        <v>0</v>
      </c>
      <c r="K284" s="901"/>
      <c r="L284" s="901"/>
      <c r="M284" s="902"/>
      <c r="N284" s="457"/>
      <c r="O284" s="455">
        <v>44445</v>
      </c>
      <c r="P284" s="332"/>
      <c r="Q284" s="333"/>
      <c r="R284" s="334"/>
      <c r="S284" s="335"/>
      <c r="T284" s="408">
        <f t="shared" si="281"/>
        <v>0</v>
      </c>
      <c r="U284" s="409" t="str">
        <f t="shared" si="282"/>
        <v/>
      </c>
      <c r="V284" s="335"/>
      <c r="W284" s="410">
        <f t="shared" si="283"/>
        <v>0</v>
      </c>
      <c r="X284" s="410">
        <f t="shared" si="284"/>
        <v>0</v>
      </c>
      <c r="Y284" s="410">
        <f t="shared" si="285"/>
        <v>0</v>
      </c>
      <c r="Z284" s="410">
        <f t="shared" si="286"/>
        <v>0</v>
      </c>
      <c r="AA284" s="411">
        <f t="shared" si="287"/>
        <v>0</v>
      </c>
      <c r="AB284" s="412">
        <f t="shared" si="288"/>
        <v>0</v>
      </c>
      <c r="AC284" s="336"/>
      <c r="AD284" s="333"/>
      <c r="AE284" s="334"/>
      <c r="AF284" s="335"/>
      <c r="AG284" s="408">
        <f t="shared" si="289"/>
        <v>0</v>
      </c>
      <c r="AH284" s="409" t="str">
        <f t="shared" si="290"/>
        <v/>
      </c>
      <c r="AI284" s="335"/>
      <c r="AJ284" s="410">
        <f t="shared" si="291"/>
        <v>0</v>
      </c>
      <c r="AK284" s="410">
        <f t="shared" si="292"/>
        <v>0</v>
      </c>
      <c r="AL284" s="410">
        <f t="shared" si="293"/>
        <v>0</v>
      </c>
      <c r="AM284" s="410">
        <f t="shared" si="294"/>
        <v>0</v>
      </c>
      <c r="AN284" s="411">
        <f t="shared" si="295"/>
        <v>0</v>
      </c>
      <c r="AO284" s="412">
        <f t="shared" si="296"/>
        <v>0</v>
      </c>
      <c r="AP284" s="337"/>
      <c r="AQ284" s="410">
        <f t="shared" si="297"/>
        <v>0</v>
      </c>
      <c r="AR284" s="411">
        <f t="shared" si="298"/>
        <v>0</v>
      </c>
      <c r="AS284" s="413">
        <f t="shared" si="299"/>
        <v>0</v>
      </c>
      <c r="AT284" s="337"/>
      <c r="AU284" s="410">
        <f t="shared" si="300"/>
        <v>0</v>
      </c>
      <c r="AV284" s="411">
        <f t="shared" si="301"/>
        <v>0</v>
      </c>
      <c r="AW284" s="410">
        <f t="shared" si="302"/>
        <v>0</v>
      </c>
      <c r="AX284" s="411">
        <f t="shared" si="303"/>
        <v>0</v>
      </c>
      <c r="AY284" s="412">
        <f t="shared" si="304"/>
        <v>0</v>
      </c>
      <c r="AZ284" s="988"/>
      <c r="BA284" s="989"/>
      <c r="BB284" s="989"/>
      <c r="BC284" s="989"/>
      <c r="BD284" s="989"/>
      <c r="BE284" s="990"/>
      <c r="BF284" s="991"/>
      <c r="BG284" s="992"/>
      <c r="BH284" s="337"/>
      <c r="BI284" s="338"/>
      <c r="BJ284" s="839"/>
      <c r="BK284" s="318"/>
      <c r="BL284" s="318"/>
      <c r="BM284" s="318"/>
      <c r="BN284" s="318"/>
      <c r="BO284" s="318"/>
      <c r="BP284" s="318"/>
      <c r="BQ284" s="318"/>
      <c r="BR284" s="318"/>
      <c r="BS284" s="318"/>
      <c r="BT284" s="839"/>
      <c r="BU284" s="318"/>
      <c r="BV284" s="318"/>
      <c r="BW284" s="318"/>
      <c r="BX284" s="318"/>
      <c r="BY284" s="318"/>
      <c r="BZ284" s="318"/>
      <c r="CA284" s="318"/>
      <c r="CB284" s="318"/>
      <c r="CC284" s="318"/>
      <c r="CD284" s="839"/>
      <c r="CE284" s="318"/>
      <c r="CF284" s="318"/>
      <c r="CG284" s="318"/>
      <c r="CH284" s="318"/>
      <c r="CI284" s="318"/>
      <c r="CJ284" s="318"/>
      <c r="CK284" s="318"/>
      <c r="CL284" s="318"/>
      <c r="CM284" s="318"/>
      <c r="CN284" s="318"/>
      <c r="CO284" s="318"/>
      <c r="CP284" s="318"/>
      <c r="CQ284" s="318"/>
      <c r="CR284" s="318"/>
      <c r="CS284" s="839"/>
      <c r="CT284" s="318"/>
      <c r="CU284" s="318"/>
      <c r="CV284" s="318"/>
      <c r="CW284" s="318"/>
      <c r="CX284" s="318"/>
      <c r="CY284" s="318"/>
      <c r="CZ284" s="318"/>
      <c r="DA284" s="318"/>
      <c r="DB284" s="318"/>
      <c r="DC284" s="318"/>
      <c r="DD284" s="318"/>
      <c r="DE284" s="318"/>
      <c r="DF284" s="318"/>
      <c r="DG284" s="318"/>
      <c r="DH284" s="839"/>
      <c r="DI284" s="318"/>
      <c r="DJ284" s="318"/>
      <c r="DK284" s="318"/>
      <c r="DL284" s="318"/>
      <c r="DM284" s="318"/>
      <c r="DN284" s="318"/>
      <c r="DO284" s="318"/>
      <c r="DP284" s="318"/>
      <c r="DQ284" s="318"/>
      <c r="DR284" s="318"/>
      <c r="DS284" s="318"/>
      <c r="DT284" s="318"/>
      <c r="DU284" s="318"/>
      <c r="DV284" s="318"/>
      <c r="DW284" s="839"/>
      <c r="DX284" s="318"/>
      <c r="DY284" s="318"/>
      <c r="DZ284" s="318"/>
      <c r="EA284" s="318"/>
      <c r="EB284" s="318"/>
      <c r="EC284" s="318"/>
      <c r="ED284" s="318"/>
      <c r="EE284" s="318"/>
      <c r="EF284" s="318"/>
      <c r="EG284" s="318"/>
      <c r="EH284" s="318"/>
      <c r="EI284" s="318"/>
      <c r="EJ284" s="318"/>
      <c r="EK284" s="318"/>
      <c r="EL284" s="318"/>
      <c r="EM284" s="318">
        <f ca="1">'DARF e Declaração de IR'!$AJ$21</f>
        <v>0</v>
      </c>
      <c r="EN284" s="318"/>
      <c r="EO284" s="318"/>
      <c r="EP284" s="318"/>
      <c r="EQ284" s="318"/>
      <c r="ER284" s="318"/>
      <c r="ES284" s="318"/>
      <c r="ET284" s="318"/>
      <c r="EU284" s="318"/>
      <c r="EV284" s="318"/>
      <c r="EW284" s="318"/>
      <c r="EX284" s="318"/>
      <c r="EY284" s="318"/>
      <c r="EZ284" s="318"/>
    </row>
    <row r="285" spans="2:156" ht="10.5" customHeight="1" x14ac:dyDescent="0.2">
      <c r="B285" s="393"/>
      <c r="C285" s="1051"/>
      <c r="D285" s="1052"/>
      <c r="E285" s="414"/>
      <c r="F285" s="922" t="s">
        <v>201</v>
      </c>
      <c r="G285" s="923"/>
      <c r="H285" s="923"/>
      <c r="I285" s="924"/>
      <c r="J285" s="903">
        <f>BI310</f>
        <v>0</v>
      </c>
      <c r="K285" s="903"/>
      <c r="L285" s="903"/>
      <c r="M285" s="904"/>
      <c r="N285" s="456"/>
      <c r="O285" s="455">
        <v>44446</v>
      </c>
      <c r="P285" s="332"/>
      <c r="Q285" s="333"/>
      <c r="R285" s="334"/>
      <c r="S285" s="335"/>
      <c r="T285" s="408">
        <f t="shared" si="281"/>
        <v>0</v>
      </c>
      <c r="U285" s="409" t="str">
        <f t="shared" si="282"/>
        <v/>
      </c>
      <c r="V285" s="335"/>
      <c r="W285" s="410">
        <f t="shared" si="283"/>
        <v>0</v>
      </c>
      <c r="X285" s="410">
        <f t="shared" si="284"/>
        <v>0</v>
      </c>
      <c r="Y285" s="410">
        <f t="shared" si="285"/>
        <v>0</v>
      </c>
      <c r="Z285" s="410">
        <f t="shared" si="286"/>
        <v>0</v>
      </c>
      <c r="AA285" s="411">
        <f t="shared" si="287"/>
        <v>0</v>
      </c>
      <c r="AB285" s="412">
        <f t="shared" si="288"/>
        <v>0</v>
      </c>
      <c r="AC285" s="336"/>
      <c r="AD285" s="333"/>
      <c r="AE285" s="334"/>
      <c r="AF285" s="335"/>
      <c r="AG285" s="408">
        <f t="shared" si="289"/>
        <v>0</v>
      </c>
      <c r="AH285" s="409" t="str">
        <f t="shared" si="290"/>
        <v/>
      </c>
      <c r="AI285" s="335"/>
      <c r="AJ285" s="410">
        <f t="shared" si="291"/>
        <v>0</v>
      </c>
      <c r="AK285" s="410">
        <f t="shared" si="292"/>
        <v>0</v>
      </c>
      <c r="AL285" s="410">
        <f t="shared" si="293"/>
        <v>0</v>
      </c>
      <c r="AM285" s="410">
        <f t="shared" si="294"/>
        <v>0</v>
      </c>
      <c r="AN285" s="411">
        <f t="shared" si="295"/>
        <v>0</v>
      </c>
      <c r="AO285" s="412">
        <f t="shared" si="296"/>
        <v>0</v>
      </c>
      <c r="AP285" s="337"/>
      <c r="AQ285" s="410">
        <f t="shared" si="297"/>
        <v>0</v>
      </c>
      <c r="AR285" s="411">
        <f t="shared" si="298"/>
        <v>0</v>
      </c>
      <c r="AS285" s="413">
        <f t="shared" si="299"/>
        <v>0</v>
      </c>
      <c r="AT285" s="337"/>
      <c r="AU285" s="410">
        <f t="shared" si="300"/>
        <v>0</v>
      </c>
      <c r="AV285" s="411">
        <f t="shared" si="301"/>
        <v>0</v>
      </c>
      <c r="AW285" s="410">
        <f t="shared" si="302"/>
        <v>0</v>
      </c>
      <c r="AX285" s="411">
        <f t="shared" si="303"/>
        <v>0</v>
      </c>
      <c r="AY285" s="412">
        <f t="shared" si="304"/>
        <v>0</v>
      </c>
      <c r="AZ285" s="988"/>
      <c r="BA285" s="989"/>
      <c r="BB285" s="989"/>
      <c r="BC285" s="989"/>
      <c r="BD285" s="989"/>
      <c r="BE285" s="990"/>
      <c r="BF285" s="991"/>
      <c r="BG285" s="992"/>
      <c r="BH285" s="337"/>
      <c r="BI285" s="338"/>
      <c r="BJ285" s="839"/>
      <c r="BK285" s="318"/>
      <c r="BL285" s="318"/>
      <c r="BM285" s="318"/>
      <c r="BN285" s="318"/>
      <c r="BO285" s="318"/>
      <c r="BP285" s="318"/>
      <c r="BQ285" s="318"/>
      <c r="BR285" s="318"/>
      <c r="BS285" s="318"/>
      <c r="BT285" s="839"/>
      <c r="BU285" s="318"/>
      <c r="BV285" s="318"/>
      <c r="BW285" s="318"/>
      <c r="BX285" s="318"/>
      <c r="BY285" s="318"/>
      <c r="BZ285" s="318"/>
      <c r="CA285" s="318"/>
      <c r="CB285" s="318"/>
      <c r="CC285" s="318"/>
      <c r="CD285" s="839"/>
      <c r="CE285" s="318"/>
      <c r="CF285" s="318"/>
      <c r="CG285" s="318"/>
      <c r="CH285" s="318"/>
      <c r="CI285" s="318"/>
      <c r="CJ285" s="318"/>
      <c r="CK285" s="318"/>
      <c r="CL285" s="318"/>
      <c r="CM285" s="318"/>
      <c r="CN285" s="318"/>
      <c r="CO285" s="318"/>
      <c r="CP285" s="318"/>
      <c r="CQ285" s="318"/>
      <c r="CR285" s="318"/>
      <c r="CS285" s="839"/>
      <c r="CT285" s="318"/>
      <c r="CU285" s="318"/>
      <c r="CV285" s="318"/>
      <c r="CW285" s="318"/>
      <c r="CX285" s="318"/>
      <c r="CY285" s="318"/>
      <c r="CZ285" s="318"/>
      <c r="DA285" s="318"/>
      <c r="DB285" s="318"/>
      <c r="DC285" s="318"/>
      <c r="DD285" s="318"/>
      <c r="DE285" s="318"/>
      <c r="DF285" s="318"/>
      <c r="DG285" s="318"/>
      <c r="DH285" s="839"/>
      <c r="DI285" s="318"/>
      <c r="DJ285" s="318"/>
      <c r="DK285" s="318"/>
      <c r="DL285" s="318"/>
      <c r="DM285" s="318"/>
      <c r="DN285" s="318"/>
      <c r="DO285" s="318"/>
      <c r="DP285" s="318"/>
      <c r="DQ285" s="318"/>
      <c r="DR285" s="318"/>
      <c r="DS285" s="318"/>
      <c r="DT285" s="318"/>
      <c r="DU285" s="318"/>
      <c r="DV285" s="318"/>
      <c r="DW285" s="839"/>
      <c r="DX285" s="318"/>
      <c r="DY285" s="318"/>
      <c r="DZ285" s="318"/>
      <c r="EA285" s="318"/>
      <c r="EB285" s="318"/>
      <c r="EC285" s="318"/>
      <c r="ED285" s="318"/>
      <c r="EE285" s="318"/>
      <c r="EF285" s="318"/>
      <c r="EG285" s="318"/>
      <c r="EH285" s="318"/>
      <c r="EI285" s="318"/>
      <c r="EJ285" s="318"/>
      <c r="EK285" s="318"/>
      <c r="EL285" s="318"/>
      <c r="EM285" s="318">
        <f ca="1">'DARF e Declaração de IR'!$AJ$21</f>
        <v>0</v>
      </c>
      <c r="EN285" s="318"/>
      <c r="EO285" s="318"/>
      <c r="EP285" s="318"/>
      <c r="EQ285" s="318"/>
      <c r="ER285" s="318"/>
      <c r="ES285" s="318"/>
      <c r="ET285" s="318"/>
      <c r="EU285" s="318"/>
      <c r="EV285" s="318"/>
      <c r="EW285" s="318"/>
      <c r="EX285" s="318"/>
      <c r="EY285" s="318"/>
      <c r="EZ285" s="318"/>
    </row>
    <row r="286" spans="2:156" ht="10.5" customHeight="1" x14ac:dyDescent="0.2">
      <c r="B286" s="393"/>
      <c r="C286" s="1051"/>
      <c r="D286" s="1052"/>
      <c r="E286" s="414"/>
      <c r="F286" s="847" t="s">
        <v>106</v>
      </c>
      <c r="G286" s="848"/>
      <c r="H286" s="848"/>
      <c r="I286" s="849"/>
      <c r="J286" s="899">
        <f>AS310</f>
        <v>0</v>
      </c>
      <c r="K286" s="899"/>
      <c r="L286" s="899"/>
      <c r="M286" s="900"/>
      <c r="N286" s="456"/>
      <c r="O286" s="455">
        <v>44447</v>
      </c>
      <c r="P286" s="332"/>
      <c r="Q286" s="333"/>
      <c r="R286" s="334"/>
      <c r="S286" s="335"/>
      <c r="T286" s="408">
        <f t="shared" si="281"/>
        <v>0</v>
      </c>
      <c r="U286" s="409" t="str">
        <f t="shared" si="282"/>
        <v/>
      </c>
      <c r="V286" s="335"/>
      <c r="W286" s="410">
        <f t="shared" si="283"/>
        <v>0</v>
      </c>
      <c r="X286" s="410">
        <f t="shared" si="284"/>
        <v>0</v>
      </c>
      <c r="Y286" s="410">
        <f t="shared" si="285"/>
        <v>0</v>
      </c>
      <c r="Z286" s="410">
        <f t="shared" si="286"/>
        <v>0</v>
      </c>
      <c r="AA286" s="411">
        <f t="shared" si="287"/>
        <v>0</v>
      </c>
      <c r="AB286" s="412">
        <f t="shared" si="288"/>
        <v>0</v>
      </c>
      <c r="AC286" s="336"/>
      <c r="AD286" s="333"/>
      <c r="AE286" s="334"/>
      <c r="AF286" s="335"/>
      <c r="AG286" s="408">
        <f t="shared" si="289"/>
        <v>0</v>
      </c>
      <c r="AH286" s="409" t="str">
        <f t="shared" si="290"/>
        <v/>
      </c>
      <c r="AI286" s="335"/>
      <c r="AJ286" s="410">
        <f t="shared" si="291"/>
        <v>0</v>
      </c>
      <c r="AK286" s="410">
        <f t="shared" si="292"/>
        <v>0</v>
      </c>
      <c r="AL286" s="410">
        <f t="shared" si="293"/>
        <v>0</v>
      </c>
      <c r="AM286" s="410">
        <f t="shared" si="294"/>
        <v>0</v>
      </c>
      <c r="AN286" s="411">
        <f t="shared" si="295"/>
        <v>0</v>
      </c>
      <c r="AO286" s="412">
        <f t="shared" si="296"/>
        <v>0</v>
      </c>
      <c r="AP286" s="337"/>
      <c r="AQ286" s="410">
        <f t="shared" si="297"/>
        <v>0</v>
      </c>
      <c r="AR286" s="411">
        <f t="shared" si="298"/>
        <v>0</v>
      </c>
      <c r="AS286" s="413">
        <f t="shared" si="299"/>
        <v>0</v>
      </c>
      <c r="AT286" s="337"/>
      <c r="AU286" s="410">
        <f t="shared" si="300"/>
        <v>0</v>
      </c>
      <c r="AV286" s="411">
        <f t="shared" si="301"/>
        <v>0</v>
      </c>
      <c r="AW286" s="410">
        <f t="shared" si="302"/>
        <v>0</v>
      </c>
      <c r="AX286" s="411">
        <f t="shared" si="303"/>
        <v>0</v>
      </c>
      <c r="AY286" s="412">
        <f t="shared" si="304"/>
        <v>0</v>
      </c>
      <c r="AZ286" s="988"/>
      <c r="BA286" s="989"/>
      <c r="BB286" s="989"/>
      <c r="BC286" s="989"/>
      <c r="BD286" s="989"/>
      <c r="BE286" s="990"/>
      <c r="BF286" s="991"/>
      <c r="BG286" s="992"/>
      <c r="BH286" s="337"/>
      <c r="BI286" s="338"/>
      <c r="BJ286" s="839"/>
      <c r="BK286" s="318"/>
      <c r="BL286" s="318"/>
      <c r="BM286" s="318"/>
      <c r="BN286" s="318"/>
      <c r="BO286" s="318"/>
      <c r="BP286" s="318"/>
      <c r="BQ286" s="318"/>
      <c r="BR286" s="318"/>
      <c r="BS286" s="318"/>
      <c r="BT286" s="839"/>
      <c r="BU286" s="318"/>
      <c r="BV286" s="318"/>
      <c r="BW286" s="318"/>
      <c r="BX286" s="318"/>
      <c r="BY286" s="318"/>
      <c r="BZ286" s="318"/>
      <c r="CA286" s="318"/>
      <c r="CB286" s="318"/>
      <c r="CC286" s="318"/>
      <c r="CD286" s="839"/>
      <c r="CE286" s="318"/>
      <c r="CF286" s="318"/>
      <c r="CG286" s="318"/>
      <c r="CH286" s="318"/>
      <c r="CI286" s="318"/>
      <c r="CJ286" s="318"/>
      <c r="CK286" s="318"/>
      <c r="CL286" s="318"/>
      <c r="CM286" s="318"/>
      <c r="CN286" s="318"/>
      <c r="CO286" s="318"/>
      <c r="CP286" s="318"/>
      <c r="CQ286" s="318"/>
      <c r="CR286" s="318"/>
      <c r="CS286" s="839"/>
      <c r="CT286" s="318"/>
      <c r="CU286" s="318"/>
      <c r="CV286" s="318"/>
      <c r="CW286" s="318"/>
      <c r="CX286" s="318"/>
      <c r="CY286" s="318"/>
      <c r="CZ286" s="318"/>
      <c r="DA286" s="318"/>
      <c r="DB286" s="318"/>
      <c r="DC286" s="318"/>
      <c r="DD286" s="318"/>
      <c r="DE286" s="318"/>
      <c r="DF286" s="318"/>
      <c r="DG286" s="318"/>
      <c r="DH286" s="839"/>
      <c r="DI286" s="318"/>
      <c r="DJ286" s="318"/>
      <c r="DK286" s="318"/>
      <c r="DL286" s="318"/>
      <c r="DM286" s="318"/>
      <c r="DN286" s="318"/>
      <c r="DO286" s="318"/>
      <c r="DP286" s="318"/>
      <c r="DQ286" s="318"/>
      <c r="DR286" s="318"/>
      <c r="DS286" s="318"/>
      <c r="DT286" s="318"/>
      <c r="DU286" s="318"/>
      <c r="DV286" s="318"/>
      <c r="DW286" s="839"/>
      <c r="DX286" s="318"/>
      <c r="DY286" s="318"/>
      <c r="DZ286" s="318"/>
      <c r="EA286" s="318"/>
      <c r="EB286" s="318"/>
      <c r="EC286" s="318"/>
      <c r="ED286" s="318"/>
      <c r="EE286" s="318"/>
      <c r="EF286" s="318"/>
      <c r="EG286" s="318"/>
      <c r="EH286" s="318"/>
      <c r="EI286" s="318"/>
      <c r="EJ286" s="318"/>
      <c r="EK286" s="318"/>
      <c r="EL286" s="318"/>
      <c r="EM286" s="318">
        <f ca="1">'DARF e Declaração de IR'!$AJ$21</f>
        <v>0</v>
      </c>
      <c r="EN286" s="318"/>
      <c r="EO286" s="318"/>
      <c r="EP286" s="318"/>
      <c r="EQ286" s="318"/>
      <c r="ER286" s="318"/>
      <c r="ES286" s="318"/>
      <c r="ET286" s="318"/>
      <c r="EU286" s="318"/>
      <c r="EV286" s="318"/>
      <c r="EW286" s="318"/>
      <c r="EX286" s="318"/>
      <c r="EY286" s="318"/>
      <c r="EZ286" s="318"/>
    </row>
    <row r="287" spans="2:156" ht="10.5" customHeight="1" x14ac:dyDescent="0.2">
      <c r="B287" s="393"/>
      <c r="C287" s="1051"/>
      <c r="D287" s="1052"/>
      <c r="E287" s="414"/>
      <c r="F287" s="847" t="s">
        <v>98</v>
      </c>
      <c r="G287" s="848"/>
      <c r="H287" s="848"/>
      <c r="I287" s="849"/>
      <c r="J287" s="901">
        <f>AW310</f>
        <v>0</v>
      </c>
      <c r="K287" s="901"/>
      <c r="L287" s="901"/>
      <c r="M287" s="902"/>
      <c r="N287" s="456"/>
      <c r="O287" s="455">
        <v>44448</v>
      </c>
      <c r="P287" s="332"/>
      <c r="Q287" s="333"/>
      <c r="R287" s="334"/>
      <c r="S287" s="335"/>
      <c r="T287" s="408">
        <f t="shared" si="281"/>
        <v>0</v>
      </c>
      <c r="U287" s="409" t="str">
        <f t="shared" si="282"/>
        <v/>
      </c>
      <c r="V287" s="335"/>
      <c r="W287" s="410">
        <f t="shared" si="283"/>
        <v>0</v>
      </c>
      <c r="X287" s="410">
        <f t="shared" si="284"/>
        <v>0</v>
      </c>
      <c r="Y287" s="410">
        <f t="shared" si="285"/>
        <v>0</v>
      </c>
      <c r="Z287" s="410">
        <f t="shared" si="286"/>
        <v>0</v>
      </c>
      <c r="AA287" s="411">
        <f t="shared" si="287"/>
        <v>0</v>
      </c>
      <c r="AB287" s="412">
        <f t="shared" si="288"/>
        <v>0</v>
      </c>
      <c r="AC287" s="336"/>
      <c r="AD287" s="333"/>
      <c r="AE287" s="334"/>
      <c r="AF287" s="335"/>
      <c r="AG287" s="408">
        <f t="shared" si="289"/>
        <v>0</v>
      </c>
      <c r="AH287" s="409" t="str">
        <f t="shared" si="290"/>
        <v/>
      </c>
      <c r="AI287" s="335"/>
      <c r="AJ287" s="410">
        <f t="shared" si="291"/>
        <v>0</v>
      </c>
      <c r="AK287" s="410">
        <f t="shared" si="292"/>
        <v>0</v>
      </c>
      <c r="AL287" s="410">
        <f t="shared" si="293"/>
        <v>0</v>
      </c>
      <c r="AM287" s="410">
        <f t="shared" si="294"/>
        <v>0</v>
      </c>
      <c r="AN287" s="411">
        <f t="shared" si="295"/>
        <v>0</v>
      </c>
      <c r="AO287" s="412">
        <f t="shared" si="296"/>
        <v>0</v>
      </c>
      <c r="AP287" s="337"/>
      <c r="AQ287" s="410">
        <f t="shared" si="297"/>
        <v>0</v>
      </c>
      <c r="AR287" s="411">
        <f t="shared" si="298"/>
        <v>0</v>
      </c>
      <c r="AS287" s="413">
        <f t="shared" si="299"/>
        <v>0</v>
      </c>
      <c r="AT287" s="337"/>
      <c r="AU287" s="410">
        <f t="shared" si="300"/>
        <v>0</v>
      </c>
      <c r="AV287" s="411">
        <f t="shared" si="301"/>
        <v>0</v>
      </c>
      <c r="AW287" s="410">
        <f t="shared" si="302"/>
        <v>0</v>
      </c>
      <c r="AX287" s="411">
        <f t="shared" si="303"/>
        <v>0</v>
      </c>
      <c r="AY287" s="412">
        <f t="shared" si="304"/>
        <v>0</v>
      </c>
      <c r="AZ287" s="988"/>
      <c r="BA287" s="989"/>
      <c r="BB287" s="989"/>
      <c r="BC287" s="989"/>
      <c r="BD287" s="989"/>
      <c r="BE287" s="990"/>
      <c r="BF287" s="991"/>
      <c r="BG287" s="992"/>
      <c r="BH287" s="337"/>
      <c r="BI287" s="338"/>
      <c r="BJ287" s="839"/>
      <c r="BK287" s="318"/>
      <c r="BL287" s="318"/>
      <c r="BM287" s="318"/>
      <c r="BN287" s="318"/>
      <c r="BO287" s="318"/>
      <c r="BP287" s="318"/>
      <c r="BQ287" s="318"/>
      <c r="BR287" s="318"/>
      <c r="BS287" s="318"/>
      <c r="BT287" s="839"/>
      <c r="BU287" s="318"/>
      <c r="BV287" s="318"/>
      <c r="BW287" s="318"/>
      <c r="BX287" s="318"/>
      <c r="BY287" s="318"/>
      <c r="BZ287" s="318"/>
      <c r="CA287" s="318"/>
      <c r="CB287" s="318"/>
      <c r="CC287" s="318"/>
      <c r="CD287" s="839"/>
      <c r="CE287" s="318"/>
      <c r="CF287" s="318"/>
      <c r="CG287" s="318"/>
      <c r="CH287" s="318"/>
      <c r="CI287" s="318"/>
      <c r="CJ287" s="318"/>
      <c r="CK287" s="318"/>
      <c r="CL287" s="318"/>
      <c r="CM287" s="318"/>
      <c r="CN287" s="318"/>
      <c r="CO287" s="318"/>
      <c r="CP287" s="318"/>
      <c r="CQ287" s="318"/>
      <c r="CR287" s="318"/>
      <c r="CS287" s="839"/>
      <c r="CT287" s="318"/>
      <c r="CU287" s="318"/>
      <c r="CV287" s="318"/>
      <c r="CW287" s="318"/>
      <c r="CX287" s="318"/>
      <c r="CY287" s="318"/>
      <c r="CZ287" s="318"/>
      <c r="DA287" s="318"/>
      <c r="DB287" s="318"/>
      <c r="DC287" s="318"/>
      <c r="DD287" s="318"/>
      <c r="DE287" s="318"/>
      <c r="DF287" s="318"/>
      <c r="DG287" s="318"/>
      <c r="DH287" s="839"/>
      <c r="DI287" s="318"/>
      <c r="DJ287" s="318"/>
      <c r="DK287" s="318"/>
      <c r="DL287" s="318"/>
      <c r="DM287" s="318"/>
      <c r="DN287" s="318"/>
      <c r="DO287" s="318"/>
      <c r="DP287" s="318"/>
      <c r="DQ287" s="318"/>
      <c r="DR287" s="318"/>
      <c r="DS287" s="318"/>
      <c r="DT287" s="318"/>
      <c r="DU287" s="318"/>
      <c r="DV287" s="318"/>
      <c r="DW287" s="839"/>
      <c r="DX287" s="318"/>
      <c r="DY287" s="318"/>
      <c r="DZ287" s="318"/>
      <c r="EA287" s="318"/>
      <c r="EB287" s="318"/>
      <c r="EC287" s="318"/>
      <c r="ED287" s="318"/>
      <c r="EE287" s="318"/>
      <c r="EF287" s="318"/>
      <c r="EG287" s="318"/>
      <c r="EH287" s="318"/>
      <c r="EI287" s="318"/>
      <c r="EJ287" s="318"/>
      <c r="EK287" s="318"/>
      <c r="EL287" s="318"/>
      <c r="EM287" s="318">
        <f ca="1">'DARF e Declaração de IR'!$AJ$21</f>
        <v>0</v>
      </c>
      <c r="EN287" s="318"/>
      <c r="EO287" s="318"/>
      <c r="EP287" s="318"/>
      <c r="EQ287" s="318"/>
      <c r="ER287" s="318"/>
      <c r="ES287" s="318"/>
      <c r="ET287" s="318"/>
      <c r="EU287" s="318"/>
      <c r="EV287" s="318"/>
      <c r="EW287" s="318"/>
      <c r="EX287" s="318"/>
      <c r="EY287" s="318"/>
      <c r="EZ287" s="318"/>
    </row>
    <row r="288" spans="2:156" ht="10.5" customHeight="1" x14ac:dyDescent="0.2">
      <c r="B288" s="393"/>
      <c r="C288" s="1051"/>
      <c r="D288" s="1052"/>
      <c r="E288" s="414"/>
      <c r="F288" s="847" t="s">
        <v>107</v>
      </c>
      <c r="G288" s="848"/>
      <c r="H288" s="848"/>
      <c r="I288" s="849"/>
      <c r="J288" s="901">
        <f>IF(J292=0,J287,0)</f>
        <v>0</v>
      </c>
      <c r="K288" s="901"/>
      <c r="L288" s="901"/>
      <c r="M288" s="902"/>
      <c r="N288" s="456"/>
      <c r="O288" s="455">
        <v>44449</v>
      </c>
      <c r="P288" s="332"/>
      <c r="Q288" s="333"/>
      <c r="R288" s="334"/>
      <c r="S288" s="335"/>
      <c r="T288" s="408">
        <f t="shared" si="281"/>
        <v>0</v>
      </c>
      <c r="U288" s="409" t="str">
        <f t="shared" si="282"/>
        <v/>
      </c>
      <c r="V288" s="335"/>
      <c r="W288" s="410">
        <f t="shared" si="283"/>
        <v>0</v>
      </c>
      <c r="X288" s="410">
        <f>ROUNDDOWN(V288*-$J$296,3)*2</f>
        <v>0</v>
      </c>
      <c r="Y288" s="410">
        <f t="shared" si="285"/>
        <v>0</v>
      </c>
      <c r="Z288" s="410">
        <f t="shared" si="286"/>
        <v>0</v>
      </c>
      <c r="AA288" s="411">
        <f t="shared" si="287"/>
        <v>0</v>
      </c>
      <c r="AB288" s="412">
        <f t="shared" si="288"/>
        <v>0</v>
      </c>
      <c r="AC288" s="336"/>
      <c r="AD288" s="333"/>
      <c r="AE288" s="334"/>
      <c r="AF288" s="335"/>
      <c r="AG288" s="408">
        <f t="shared" si="289"/>
        <v>0</v>
      </c>
      <c r="AH288" s="409" t="str">
        <f t="shared" si="290"/>
        <v/>
      </c>
      <c r="AI288" s="335"/>
      <c r="AJ288" s="410">
        <f t="shared" si="291"/>
        <v>0</v>
      </c>
      <c r="AK288" s="410">
        <f t="shared" si="292"/>
        <v>0</v>
      </c>
      <c r="AL288" s="410">
        <f t="shared" si="293"/>
        <v>0</v>
      </c>
      <c r="AM288" s="410">
        <f t="shared" si="294"/>
        <v>0</v>
      </c>
      <c r="AN288" s="411">
        <f t="shared" si="295"/>
        <v>0</v>
      </c>
      <c r="AO288" s="412">
        <f t="shared" si="296"/>
        <v>0</v>
      </c>
      <c r="AP288" s="337"/>
      <c r="AQ288" s="410">
        <f t="shared" si="297"/>
        <v>0</v>
      </c>
      <c r="AR288" s="411">
        <f t="shared" si="298"/>
        <v>0</v>
      </c>
      <c r="AS288" s="413">
        <f t="shared" si="299"/>
        <v>0</v>
      </c>
      <c r="AT288" s="337"/>
      <c r="AU288" s="410">
        <f t="shared" si="300"/>
        <v>0</v>
      </c>
      <c r="AV288" s="411">
        <f t="shared" si="301"/>
        <v>0</v>
      </c>
      <c r="AW288" s="410">
        <f t="shared" si="302"/>
        <v>0</v>
      </c>
      <c r="AX288" s="411">
        <f t="shared" si="303"/>
        <v>0</v>
      </c>
      <c r="AY288" s="412">
        <f t="shared" si="304"/>
        <v>0</v>
      </c>
      <c r="AZ288" s="988"/>
      <c r="BA288" s="989"/>
      <c r="BB288" s="989"/>
      <c r="BC288" s="989"/>
      <c r="BD288" s="989"/>
      <c r="BE288" s="990"/>
      <c r="BF288" s="991"/>
      <c r="BG288" s="992"/>
      <c r="BH288" s="337"/>
      <c r="BI288" s="338"/>
      <c r="BJ288" s="839"/>
      <c r="BK288" s="318"/>
      <c r="BL288" s="318"/>
      <c r="BM288" s="318"/>
      <c r="BN288" s="318"/>
      <c r="BO288" s="318"/>
      <c r="BP288" s="318"/>
      <c r="BQ288" s="318"/>
      <c r="BR288" s="318"/>
      <c r="BS288" s="318"/>
      <c r="BT288" s="839"/>
      <c r="BU288" s="318"/>
      <c r="BV288" s="318"/>
      <c r="BW288" s="318"/>
      <c r="BX288" s="318"/>
      <c r="BY288" s="318"/>
      <c r="BZ288" s="318"/>
      <c r="CA288" s="318"/>
      <c r="CB288" s="318"/>
      <c r="CC288" s="318"/>
      <c r="CD288" s="839"/>
      <c r="CE288" s="318"/>
      <c r="CF288" s="318"/>
      <c r="CG288" s="318"/>
      <c r="CH288" s="318"/>
      <c r="CI288" s="318"/>
      <c r="CJ288" s="318"/>
      <c r="CK288" s="318"/>
      <c r="CL288" s="318"/>
      <c r="CM288" s="318"/>
      <c r="CN288" s="318"/>
      <c r="CO288" s="318"/>
      <c r="CP288" s="318"/>
      <c r="CQ288" s="318"/>
      <c r="CR288" s="318"/>
      <c r="CS288" s="839"/>
      <c r="CT288" s="318"/>
      <c r="CU288" s="318"/>
      <c r="CV288" s="318"/>
      <c r="CW288" s="318"/>
      <c r="CX288" s="318"/>
      <c r="CY288" s="318"/>
      <c r="CZ288" s="318"/>
      <c r="DA288" s="318"/>
      <c r="DB288" s="318"/>
      <c r="DC288" s="318"/>
      <c r="DD288" s="318"/>
      <c r="DE288" s="318"/>
      <c r="DF288" s="318"/>
      <c r="DG288" s="318"/>
      <c r="DH288" s="839"/>
      <c r="DI288" s="318"/>
      <c r="DJ288" s="318"/>
      <c r="DK288" s="318"/>
      <c r="DL288" s="318"/>
      <c r="DM288" s="318"/>
      <c r="DN288" s="318"/>
      <c r="DO288" s="318"/>
      <c r="DP288" s="318"/>
      <c r="DQ288" s="318"/>
      <c r="DR288" s="318"/>
      <c r="DS288" s="318"/>
      <c r="DT288" s="318"/>
      <c r="DU288" s="318"/>
      <c r="DV288" s="318"/>
      <c r="DW288" s="839"/>
      <c r="DX288" s="318"/>
      <c r="DY288" s="318"/>
      <c r="DZ288" s="318"/>
      <c r="EA288" s="318"/>
      <c r="EB288" s="318"/>
      <c r="EC288" s="318"/>
      <c r="ED288" s="318"/>
      <c r="EE288" s="318"/>
      <c r="EF288" s="318"/>
      <c r="EG288" s="318"/>
      <c r="EH288" s="318"/>
      <c r="EI288" s="318"/>
      <c r="EJ288" s="318"/>
      <c r="EK288" s="318"/>
      <c r="EL288" s="318"/>
      <c r="EM288" s="318">
        <f ca="1">'DARF e Declaração de IR'!$AJ$21</f>
        <v>0</v>
      </c>
      <c r="EN288" s="318"/>
      <c r="EO288" s="318"/>
      <c r="EP288" s="318"/>
      <c r="EQ288" s="318"/>
      <c r="ER288" s="318"/>
      <c r="ES288" s="318"/>
      <c r="ET288" s="318"/>
      <c r="EU288" s="318"/>
      <c r="EV288" s="318"/>
      <c r="EW288" s="318"/>
      <c r="EX288" s="318"/>
      <c r="EY288" s="318"/>
      <c r="EZ288" s="318"/>
    </row>
    <row r="289" spans="2:156" ht="10.5" customHeight="1" x14ac:dyDescent="0.2">
      <c r="B289" s="393"/>
      <c r="C289" s="1051"/>
      <c r="D289" s="1052"/>
      <c r="E289" s="414"/>
      <c r="F289" s="847" t="s">
        <v>210</v>
      </c>
      <c r="G289" s="848"/>
      <c r="H289" s="848"/>
      <c r="I289" s="849"/>
      <c r="J289" s="901">
        <f>'DARF e Declaração de IR'!K21</f>
        <v>0</v>
      </c>
      <c r="K289" s="901"/>
      <c r="L289" s="901"/>
      <c r="M289" s="902"/>
      <c r="N289" s="456"/>
      <c r="O289" s="455">
        <v>44450</v>
      </c>
      <c r="P289" s="332"/>
      <c r="Q289" s="333"/>
      <c r="R289" s="334"/>
      <c r="S289" s="335"/>
      <c r="T289" s="408">
        <f t="shared" si="281"/>
        <v>0</v>
      </c>
      <c r="U289" s="409" t="str">
        <f t="shared" si="282"/>
        <v/>
      </c>
      <c r="V289" s="335"/>
      <c r="W289" s="410">
        <f>V289*-$J$295*2</f>
        <v>0</v>
      </c>
      <c r="X289" s="410">
        <f t="shared" si="284"/>
        <v>0</v>
      </c>
      <c r="Y289" s="410">
        <f>V289*-$J$297*2</f>
        <v>0</v>
      </c>
      <c r="Z289" s="410">
        <f t="shared" si="286"/>
        <v>0</v>
      </c>
      <c r="AA289" s="411">
        <f t="shared" si="287"/>
        <v>0</v>
      </c>
      <c r="AB289" s="412">
        <f t="shared" si="288"/>
        <v>0</v>
      </c>
      <c r="AC289" s="336"/>
      <c r="AD289" s="333"/>
      <c r="AE289" s="334"/>
      <c r="AF289" s="335"/>
      <c r="AG289" s="408">
        <f t="shared" si="289"/>
        <v>0</v>
      </c>
      <c r="AH289" s="409" t="str">
        <f t="shared" si="290"/>
        <v/>
      </c>
      <c r="AI289" s="335"/>
      <c r="AJ289" s="410">
        <f t="shared" si="291"/>
        <v>0</v>
      </c>
      <c r="AK289" s="410">
        <f t="shared" si="292"/>
        <v>0</v>
      </c>
      <c r="AL289" s="410">
        <f t="shared" si="293"/>
        <v>0</v>
      </c>
      <c r="AM289" s="410">
        <f t="shared" si="294"/>
        <v>0</v>
      </c>
      <c r="AN289" s="411">
        <f t="shared" si="295"/>
        <v>0</v>
      </c>
      <c r="AO289" s="412">
        <f t="shared" si="296"/>
        <v>0</v>
      </c>
      <c r="AP289" s="337"/>
      <c r="AQ289" s="410">
        <f t="shared" si="297"/>
        <v>0</v>
      </c>
      <c r="AR289" s="411">
        <f t="shared" si="298"/>
        <v>0</v>
      </c>
      <c r="AS289" s="413">
        <f t="shared" si="299"/>
        <v>0</v>
      </c>
      <c r="AT289" s="337"/>
      <c r="AU289" s="410">
        <f t="shared" si="300"/>
        <v>0</v>
      </c>
      <c r="AV289" s="411">
        <f t="shared" si="301"/>
        <v>0</v>
      </c>
      <c r="AW289" s="410">
        <f t="shared" si="302"/>
        <v>0</v>
      </c>
      <c r="AX289" s="411">
        <f t="shared" si="303"/>
        <v>0</v>
      </c>
      <c r="AY289" s="412">
        <f t="shared" si="304"/>
        <v>0</v>
      </c>
      <c r="AZ289" s="988"/>
      <c r="BA289" s="989"/>
      <c r="BB289" s="989"/>
      <c r="BC289" s="989"/>
      <c r="BD289" s="989"/>
      <c r="BE289" s="990"/>
      <c r="BF289" s="991"/>
      <c r="BG289" s="992"/>
      <c r="BH289" s="337"/>
      <c r="BI289" s="338"/>
      <c r="BJ289" s="839"/>
      <c r="BK289" s="318"/>
      <c r="BL289" s="318"/>
      <c r="BM289" s="318"/>
      <c r="BN289" s="318"/>
      <c r="BO289" s="318"/>
      <c r="BP289" s="318"/>
      <c r="BQ289" s="318"/>
      <c r="BR289" s="318"/>
      <c r="BS289" s="318"/>
      <c r="BT289" s="839"/>
      <c r="BU289" s="318"/>
      <c r="BV289" s="318"/>
      <c r="BW289" s="318"/>
      <c r="BX289" s="318"/>
      <c r="BY289" s="318"/>
      <c r="BZ289" s="318"/>
      <c r="CA289" s="318"/>
      <c r="CB289" s="318"/>
      <c r="CC289" s="318"/>
      <c r="CD289" s="839"/>
      <c r="CE289" s="318"/>
      <c r="CF289" s="318"/>
      <c r="CG289" s="318"/>
      <c r="CH289" s="318"/>
      <c r="CI289" s="318"/>
      <c r="CJ289" s="318"/>
      <c r="CK289" s="318"/>
      <c r="CL289" s="318"/>
      <c r="CM289" s="318"/>
      <c r="CN289" s="318"/>
      <c r="CO289" s="318"/>
      <c r="CP289" s="318"/>
      <c r="CQ289" s="318"/>
      <c r="CR289" s="318"/>
      <c r="CS289" s="839"/>
      <c r="CT289" s="318"/>
      <c r="CU289" s="318"/>
      <c r="CV289" s="318"/>
      <c r="CW289" s="318"/>
      <c r="CX289" s="318"/>
      <c r="CY289" s="318"/>
      <c r="CZ289" s="318"/>
      <c r="DA289" s="318"/>
      <c r="DB289" s="318"/>
      <c r="DC289" s="318"/>
      <c r="DD289" s="318"/>
      <c r="DE289" s="318"/>
      <c r="DF289" s="318"/>
      <c r="DG289" s="318"/>
      <c r="DH289" s="839"/>
      <c r="DI289" s="318"/>
      <c r="DJ289" s="318"/>
      <c r="DK289" s="318"/>
      <c r="DL289" s="318"/>
      <c r="DM289" s="318"/>
      <c r="DN289" s="318"/>
      <c r="DO289" s="318"/>
      <c r="DP289" s="318"/>
      <c r="DQ289" s="318"/>
      <c r="DR289" s="318"/>
      <c r="DS289" s="318"/>
      <c r="DT289" s="318"/>
      <c r="DU289" s="318"/>
      <c r="DV289" s="318"/>
      <c r="DW289" s="839"/>
      <c r="DX289" s="318"/>
      <c r="DY289" s="318"/>
      <c r="DZ289" s="318"/>
      <c r="EA289" s="318"/>
      <c r="EB289" s="318"/>
      <c r="EC289" s="318"/>
      <c r="ED289" s="318"/>
      <c r="EE289" s="318"/>
      <c r="EF289" s="318"/>
      <c r="EG289" s="318"/>
      <c r="EH289" s="318"/>
      <c r="EI289" s="318"/>
      <c r="EJ289" s="318"/>
      <c r="EK289" s="318"/>
      <c r="EL289" s="318"/>
      <c r="EM289" s="318">
        <f ca="1">'DARF e Declaração de IR'!$AJ$21</f>
        <v>0</v>
      </c>
      <c r="EN289" s="318"/>
      <c r="EO289" s="318"/>
      <c r="EP289" s="318"/>
      <c r="EQ289" s="318"/>
      <c r="ER289" s="318"/>
      <c r="ES289" s="318"/>
      <c r="ET289" s="318"/>
      <c r="EU289" s="318"/>
      <c r="EV289" s="318"/>
      <c r="EW289" s="318"/>
      <c r="EX289" s="318"/>
      <c r="EY289" s="318"/>
      <c r="EZ289" s="318"/>
    </row>
    <row r="290" spans="2:156" ht="10.5" customHeight="1" x14ac:dyDescent="0.2">
      <c r="B290" s="393"/>
      <c r="C290" s="1051"/>
      <c r="D290" s="1052"/>
      <c r="E290" s="414"/>
      <c r="F290" s="847" t="s">
        <v>109</v>
      </c>
      <c r="G290" s="848"/>
      <c r="H290" s="848"/>
      <c r="I290" s="849"/>
      <c r="J290" s="901">
        <f>AS310*$J$37+AW310</f>
        <v>0</v>
      </c>
      <c r="K290" s="901"/>
      <c r="L290" s="901"/>
      <c r="M290" s="902"/>
      <c r="N290" s="456"/>
      <c r="O290" s="455">
        <v>44451</v>
      </c>
      <c r="P290" s="332"/>
      <c r="Q290" s="333"/>
      <c r="R290" s="334"/>
      <c r="S290" s="335"/>
      <c r="T290" s="408">
        <f t="shared" si="281"/>
        <v>0</v>
      </c>
      <c r="U290" s="409" t="str">
        <f t="shared" si="282"/>
        <v/>
      </c>
      <c r="V290" s="335"/>
      <c r="W290" s="410">
        <f t="shared" si="283"/>
        <v>0</v>
      </c>
      <c r="X290" s="410">
        <f t="shared" si="284"/>
        <v>0</v>
      </c>
      <c r="Y290" s="410">
        <f t="shared" si="285"/>
        <v>0</v>
      </c>
      <c r="Z290" s="410">
        <f>SUM(W290:Y290)</f>
        <v>0</v>
      </c>
      <c r="AA290" s="411">
        <f t="shared" si="287"/>
        <v>0</v>
      </c>
      <c r="AB290" s="412">
        <f t="shared" si="288"/>
        <v>0</v>
      </c>
      <c r="AC290" s="336"/>
      <c r="AD290" s="333"/>
      <c r="AE290" s="334"/>
      <c r="AF290" s="335"/>
      <c r="AG290" s="408">
        <f t="shared" si="289"/>
        <v>0</v>
      </c>
      <c r="AH290" s="409" t="str">
        <f t="shared" si="290"/>
        <v/>
      </c>
      <c r="AI290" s="335"/>
      <c r="AJ290" s="410">
        <f t="shared" si="291"/>
        <v>0</v>
      </c>
      <c r="AK290" s="410">
        <f t="shared" si="292"/>
        <v>0</v>
      </c>
      <c r="AL290" s="410">
        <f t="shared" si="293"/>
        <v>0</v>
      </c>
      <c r="AM290" s="410">
        <f t="shared" si="294"/>
        <v>0</v>
      </c>
      <c r="AN290" s="411">
        <f t="shared" si="295"/>
        <v>0</v>
      </c>
      <c r="AO290" s="412">
        <f t="shared" si="296"/>
        <v>0</v>
      </c>
      <c r="AP290" s="337"/>
      <c r="AQ290" s="410">
        <f t="shared" si="297"/>
        <v>0</v>
      </c>
      <c r="AR290" s="411">
        <f t="shared" si="298"/>
        <v>0</v>
      </c>
      <c r="AS290" s="413">
        <f t="shared" si="299"/>
        <v>0</v>
      </c>
      <c r="AT290" s="337"/>
      <c r="AU290" s="410">
        <f t="shared" si="300"/>
        <v>0</v>
      </c>
      <c r="AV290" s="411">
        <f t="shared" si="301"/>
        <v>0</v>
      </c>
      <c r="AW290" s="410">
        <f t="shared" si="302"/>
        <v>0</v>
      </c>
      <c r="AX290" s="411">
        <f t="shared" si="303"/>
        <v>0</v>
      </c>
      <c r="AY290" s="412">
        <f t="shared" si="304"/>
        <v>0</v>
      </c>
      <c r="AZ290" s="988"/>
      <c r="BA290" s="989"/>
      <c r="BB290" s="989"/>
      <c r="BC290" s="989"/>
      <c r="BD290" s="989"/>
      <c r="BE290" s="990"/>
      <c r="BF290" s="991"/>
      <c r="BG290" s="992"/>
      <c r="BH290" s="337"/>
      <c r="BI290" s="338"/>
      <c r="BJ290" s="839"/>
      <c r="BK290" s="318"/>
      <c r="BL290" s="318"/>
      <c r="BM290" s="318"/>
      <c r="BN290" s="318"/>
      <c r="BO290" s="318"/>
      <c r="BP290" s="318"/>
      <c r="BQ290" s="318"/>
      <c r="BR290" s="318"/>
      <c r="BS290" s="318"/>
      <c r="BT290" s="839"/>
      <c r="BU290" s="318"/>
      <c r="BV290" s="318"/>
      <c r="BW290" s="318"/>
      <c r="BX290" s="318"/>
      <c r="BY290" s="318"/>
      <c r="BZ290" s="318"/>
      <c r="CA290" s="318"/>
      <c r="CB290" s="318"/>
      <c r="CC290" s="318"/>
      <c r="CD290" s="839"/>
      <c r="CE290" s="318"/>
      <c r="CF290" s="318"/>
      <c r="CG290" s="318"/>
      <c r="CH290" s="318"/>
      <c r="CI290" s="318"/>
      <c r="CJ290" s="318"/>
      <c r="CK290" s="318"/>
      <c r="CL290" s="318"/>
      <c r="CM290" s="318"/>
      <c r="CN290" s="318"/>
      <c r="CO290" s="318"/>
      <c r="CP290" s="318"/>
      <c r="CQ290" s="318"/>
      <c r="CR290" s="318"/>
      <c r="CS290" s="839"/>
      <c r="CT290" s="318"/>
      <c r="CU290" s="318"/>
      <c r="CV290" s="318"/>
      <c r="CW290" s="318"/>
      <c r="CX290" s="318"/>
      <c r="CY290" s="318"/>
      <c r="CZ290" s="318"/>
      <c r="DA290" s="318"/>
      <c r="DB290" s="318"/>
      <c r="DC290" s="318"/>
      <c r="DD290" s="318"/>
      <c r="DE290" s="318"/>
      <c r="DF290" s="318"/>
      <c r="DG290" s="318"/>
      <c r="DH290" s="839"/>
      <c r="DI290" s="318"/>
      <c r="DJ290" s="318"/>
      <c r="DK290" s="318"/>
      <c r="DL290" s="318"/>
      <c r="DM290" s="318"/>
      <c r="DN290" s="318"/>
      <c r="DO290" s="318"/>
      <c r="DP290" s="318"/>
      <c r="DQ290" s="318"/>
      <c r="DR290" s="318"/>
      <c r="DS290" s="318"/>
      <c r="DT290" s="318"/>
      <c r="DU290" s="318"/>
      <c r="DV290" s="318"/>
      <c r="DW290" s="839"/>
      <c r="DX290" s="318"/>
      <c r="DY290" s="318"/>
      <c r="DZ290" s="318"/>
      <c r="EA290" s="318"/>
      <c r="EB290" s="318"/>
      <c r="EC290" s="318"/>
      <c r="ED290" s="318"/>
      <c r="EE290" s="318"/>
      <c r="EF290" s="318"/>
      <c r="EG290" s="318"/>
      <c r="EH290" s="318"/>
      <c r="EI290" s="318"/>
      <c r="EJ290" s="318"/>
      <c r="EK290" s="318"/>
      <c r="EL290" s="318"/>
      <c r="EM290" s="318">
        <f ca="1">'DARF e Declaração de IR'!$AJ$21</f>
        <v>0</v>
      </c>
      <c r="EN290" s="318"/>
      <c r="EO290" s="318"/>
      <c r="EP290" s="318"/>
      <c r="EQ290" s="318"/>
      <c r="ER290" s="318"/>
      <c r="ES290" s="318"/>
      <c r="ET290" s="318"/>
      <c r="EU290" s="318"/>
      <c r="EV290" s="318"/>
      <c r="EW290" s="318"/>
      <c r="EX290" s="318"/>
      <c r="EY290" s="318"/>
      <c r="EZ290" s="318"/>
    </row>
    <row r="291" spans="2:156" ht="10.5" customHeight="1" x14ac:dyDescent="0.2">
      <c r="B291" s="393"/>
      <c r="C291" s="1051"/>
      <c r="D291" s="1052"/>
      <c r="E291" s="414"/>
      <c r="F291" s="847" t="s">
        <v>110</v>
      </c>
      <c r="G291" s="848"/>
      <c r="H291" s="848"/>
      <c r="I291" s="849"/>
      <c r="J291" s="901">
        <f>'DARF e Declaração de IR'!$Q$21</f>
        <v>0</v>
      </c>
      <c r="K291" s="901"/>
      <c r="L291" s="901"/>
      <c r="M291" s="902"/>
      <c r="N291" s="456"/>
      <c r="O291" s="455">
        <v>44452</v>
      </c>
      <c r="P291" s="332"/>
      <c r="Q291" s="333"/>
      <c r="R291" s="334"/>
      <c r="S291" s="335"/>
      <c r="T291" s="408">
        <f t="shared" si="281"/>
        <v>0</v>
      </c>
      <c r="U291" s="409" t="str">
        <f t="shared" si="282"/>
        <v/>
      </c>
      <c r="V291" s="335"/>
      <c r="W291" s="410">
        <f t="shared" si="283"/>
        <v>0</v>
      </c>
      <c r="X291" s="410">
        <f t="shared" si="284"/>
        <v>0</v>
      </c>
      <c r="Y291" s="410">
        <f t="shared" si="285"/>
        <v>0</v>
      </c>
      <c r="Z291" s="410">
        <f t="shared" si="286"/>
        <v>0</v>
      </c>
      <c r="AA291" s="411">
        <f t="shared" si="287"/>
        <v>0</v>
      </c>
      <c r="AB291" s="412">
        <f t="shared" si="288"/>
        <v>0</v>
      </c>
      <c r="AC291" s="336"/>
      <c r="AD291" s="333"/>
      <c r="AE291" s="334"/>
      <c r="AF291" s="335"/>
      <c r="AG291" s="408">
        <f t="shared" si="289"/>
        <v>0</v>
      </c>
      <c r="AH291" s="409" t="str">
        <f t="shared" si="290"/>
        <v/>
      </c>
      <c r="AI291" s="335"/>
      <c r="AJ291" s="410">
        <f t="shared" si="291"/>
        <v>0</v>
      </c>
      <c r="AK291" s="410">
        <f t="shared" si="292"/>
        <v>0</v>
      </c>
      <c r="AL291" s="410">
        <f t="shared" si="293"/>
        <v>0</v>
      </c>
      <c r="AM291" s="410">
        <f t="shared" si="294"/>
        <v>0</v>
      </c>
      <c r="AN291" s="411">
        <f t="shared" si="295"/>
        <v>0</v>
      </c>
      <c r="AO291" s="412">
        <f t="shared" si="296"/>
        <v>0</v>
      </c>
      <c r="AP291" s="337"/>
      <c r="AQ291" s="410">
        <f t="shared" si="297"/>
        <v>0</v>
      </c>
      <c r="AR291" s="411">
        <f t="shared" si="298"/>
        <v>0</v>
      </c>
      <c r="AS291" s="413">
        <f t="shared" si="299"/>
        <v>0</v>
      </c>
      <c r="AT291" s="337"/>
      <c r="AU291" s="410">
        <f t="shared" si="300"/>
        <v>0</v>
      </c>
      <c r="AV291" s="411">
        <f t="shared" si="301"/>
        <v>0</v>
      </c>
      <c r="AW291" s="410">
        <f t="shared" si="302"/>
        <v>0</v>
      </c>
      <c r="AX291" s="411">
        <f t="shared" si="303"/>
        <v>0</v>
      </c>
      <c r="AY291" s="412">
        <f t="shared" si="304"/>
        <v>0</v>
      </c>
      <c r="AZ291" s="988"/>
      <c r="BA291" s="989"/>
      <c r="BB291" s="989"/>
      <c r="BC291" s="989"/>
      <c r="BD291" s="989"/>
      <c r="BE291" s="990"/>
      <c r="BF291" s="991"/>
      <c r="BG291" s="992"/>
      <c r="BH291" s="337"/>
      <c r="BI291" s="338"/>
      <c r="BJ291" s="839"/>
      <c r="BK291" s="318"/>
      <c r="BL291" s="318"/>
      <c r="BM291" s="318"/>
      <c r="BN291" s="318"/>
      <c r="BO291" s="318"/>
      <c r="BP291" s="318"/>
      <c r="BQ291" s="318"/>
      <c r="BR291" s="318"/>
      <c r="BS291" s="318"/>
      <c r="BT291" s="839"/>
      <c r="BU291" s="318"/>
      <c r="BV291" s="318"/>
      <c r="BW291" s="318"/>
      <c r="BX291" s="318"/>
      <c r="BY291" s="318"/>
      <c r="BZ291" s="318"/>
      <c r="CA291" s="318"/>
      <c r="CB291" s="318"/>
      <c r="CC291" s="318"/>
      <c r="CD291" s="839"/>
      <c r="CE291" s="318"/>
      <c r="CF291" s="318"/>
      <c r="CG291" s="318"/>
      <c r="CH291" s="318"/>
      <c r="CI291" s="318"/>
      <c r="CJ291" s="318"/>
      <c r="CK291" s="318"/>
      <c r="CL291" s="318"/>
      <c r="CM291" s="318"/>
      <c r="CN291" s="318"/>
      <c r="CO291" s="318"/>
      <c r="CP291" s="318"/>
      <c r="CQ291" s="318"/>
      <c r="CR291" s="318"/>
      <c r="CS291" s="839"/>
      <c r="CT291" s="318"/>
      <c r="CU291" s="318"/>
      <c r="CV291" s="318"/>
      <c r="CW291" s="318"/>
      <c r="CX291" s="318"/>
      <c r="CY291" s="318"/>
      <c r="CZ291" s="318"/>
      <c r="DA291" s="318"/>
      <c r="DB291" s="318"/>
      <c r="DC291" s="318"/>
      <c r="DD291" s="318"/>
      <c r="DE291" s="318"/>
      <c r="DF291" s="318"/>
      <c r="DG291" s="318"/>
      <c r="DH291" s="839"/>
      <c r="DI291" s="318"/>
      <c r="DJ291" s="318"/>
      <c r="DK291" s="318"/>
      <c r="DL291" s="318"/>
      <c r="DM291" s="318"/>
      <c r="DN291" s="318"/>
      <c r="DO291" s="318"/>
      <c r="DP291" s="318"/>
      <c r="DQ291" s="318"/>
      <c r="DR291" s="318"/>
      <c r="DS291" s="318"/>
      <c r="DT291" s="318"/>
      <c r="DU291" s="318"/>
      <c r="DV291" s="318"/>
      <c r="DW291" s="839"/>
      <c r="DX291" s="318"/>
      <c r="DY291" s="318"/>
      <c r="DZ291" s="318"/>
      <c r="EA291" s="318"/>
      <c r="EB291" s="318"/>
      <c r="EC291" s="318"/>
      <c r="ED291" s="318"/>
      <c r="EE291" s="318"/>
      <c r="EF291" s="318"/>
      <c r="EG291" s="318"/>
      <c r="EH291" s="318"/>
      <c r="EI291" s="318"/>
      <c r="EJ291" s="318"/>
      <c r="EK291" s="318"/>
      <c r="EL291" s="318"/>
      <c r="EM291" s="318">
        <f ca="1">'DARF e Declaração de IR'!$AJ$21</f>
        <v>0</v>
      </c>
      <c r="EN291" s="318"/>
      <c r="EO291" s="318"/>
      <c r="EP291" s="318"/>
      <c r="EQ291" s="318"/>
      <c r="ER291" s="318"/>
      <c r="ES291" s="318"/>
      <c r="ET291" s="318"/>
      <c r="EU291" s="318"/>
      <c r="EV291" s="318"/>
      <c r="EW291" s="318"/>
      <c r="EX291" s="318"/>
      <c r="EY291" s="318"/>
      <c r="EZ291" s="318"/>
    </row>
    <row r="292" spans="2:156" ht="10.5" customHeight="1" thickBot="1" x14ac:dyDescent="0.25">
      <c r="B292" s="393"/>
      <c r="C292" s="1051"/>
      <c r="D292" s="1052"/>
      <c r="E292" s="414"/>
      <c r="F292" s="850" t="s">
        <v>111</v>
      </c>
      <c r="G292" s="851"/>
      <c r="H292" s="851"/>
      <c r="I292" s="852"/>
      <c r="J292" s="908">
        <f>'DARF e Declaração de IR'!$P$21</f>
        <v>0</v>
      </c>
      <c r="K292" s="908"/>
      <c r="L292" s="908"/>
      <c r="M292" s="909"/>
      <c r="N292" s="456"/>
      <c r="O292" s="455">
        <v>44453</v>
      </c>
      <c r="P292" s="332"/>
      <c r="Q292" s="333"/>
      <c r="R292" s="334"/>
      <c r="S292" s="335"/>
      <c r="T292" s="408">
        <f t="shared" si="281"/>
        <v>0</v>
      </c>
      <c r="U292" s="409" t="str">
        <f t="shared" si="282"/>
        <v/>
      </c>
      <c r="V292" s="335"/>
      <c r="W292" s="410">
        <f t="shared" si="283"/>
        <v>0</v>
      </c>
      <c r="X292" s="410">
        <f t="shared" si="284"/>
        <v>0</v>
      </c>
      <c r="Y292" s="410">
        <f t="shared" si="285"/>
        <v>0</v>
      </c>
      <c r="Z292" s="410">
        <f t="shared" si="286"/>
        <v>0</v>
      </c>
      <c r="AA292" s="411">
        <f t="shared" si="287"/>
        <v>0</v>
      </c>
      <c r="AB292" s="412">
        <f t="shared" si="288"/>
        <v>0</v>
      </c>
      <c r="AC292" s="336"/>
      <c r="AD292" s="333"/>
      <c r="AE292" s="334"/>
      <c r="AF292" s="335"/>
      <c r="AG292" s="408">
        <f t="shared" si="289"/>
        <v>0</v>
      </c>
      <c r="AH292" s="409" t="str">
        <f t="shared" si="290"/>
        <v/>
      </c>
      <c r="AI292" s="335"/>
      <c r="AJ292" s="410">
        <f t="shared" si="291"/>
        <v>0</v>
      </c>
      <c r="AK292" s="410">
        <f t="shared" si="292"/>
        <v>0</v>
      </c>
      <c r="AL292" s="410">
        <f t="shared" si="293"/>
        <v>0</v>
      </c>
      <c r="AM292" s="410">
        <f t="shared" si="294"/>
        <v>0</v>
      </c>
      <c r="AN292" s="411">
        <f t="shared" si="295"/>
        <v>0</v>
      </c>
      <c r="AO292" s="412">
        <f t="shared" si="296"/>
        <v>0</v>
      </c>
      <c r="AP292" s="337"/>
      <c r="AQ292" s="410">
        <f t="shared" si="297"/>
        <v>0</v>
      </c>
      <c r="AR292" s="411">
        <f t="shared" si="298"/>
        <v>0</v>
      </c>
      <c r="AS292" s="413">
        <f t="shared" si="299"/>
        <v>0</v>
      </c>
      <c r="AT292" s="337"/>
      <c r="AU292" s="410">
        <f t="shared" si="300"/>
        <v>0</v>
      </c>
      <c r="AV292" s="411">
        <f t="shared" si="301"/>
        <v>0</v>
      </c>
      <c r="AW292" s="410">
        <f t="shared" si="302"/>
        <v>0</v>
      </c>
      <c r="AX292" s="411">
        <f t="shared" si="303"/>
        <v>0</v>
      </c>
      <c r="AY292" s="412">
        <f t="shared" si="304"/>
        <v>0</v>
      </c>
      <c r="AZ292" s="988"/>
      <c r="BA292" s="989"/>
      <c r="BB292" s="989"/>
      <c r="BC292" s="989"/>
      <c r="BD292" s="989"/>
      <c r="BE292" s="990"/>
      <c r="BF292" s="991"/>
      <c r="BG292" s="992"/>
      <c r="BH292" s="337"/>
      <c r="BI292" s="338"/>
      <c r="BJ292" s="839"/>
      <c r="BK292" s="318"/>
      <c r="BL292" s="318"/>
      <c r="BM292" s="318"/>
      <c r="BN292" s="318"/>
      <c r="BO292" s="318"/>
      <c r="BP292" s="318"/>
      <c r="BQ292" s="318"/>
      <c r="BR292" s="318"/>
      <c r="BS292" s="318"/>
      <c r="BT292" s="839"/>
      <c r="BU292" s="318"/>
      <c r="BV292" s="318"/>
      <c r="BW292" s="318"/>
      <c r="BX292" s="318"/>
      <c r="BY292" s="318"/>
      <c r="BZ292" s="318"/>
      <c r="CA292" s="318"/>
      <c r="CB292" s="318"/>
      <c r="CC292" s="318"/>
      <c r="CD292" s="839"/>
      <c r="CE292" s="318"/>
      <c r="CF292" s="318"/>
      <c r="CG292" s="318"/>
      <c r="CH292" s="318"/>
      <c r="CI292" s="318"/>
      <c r="CJ292" s="318"/>
      <c r="CK292" s="318"/>
      <c r="CL292" s="318"/>
      <c r="CM292" s="318"/>
      <c r="CN292" s="318"/>
      <c r="CO292" s="318"/>
      <c r="CP292" s="318"/>
      <c r="CQ292" s="318"/>
      <c r="CR292" s="318"/>
      <c r="CS292" s="839"/>
      <c r="CT292" s="318"/>
      <c r="CU292" s="318"/>
      <c r="CV292" s="318"/>
      <c r="CW292" s="318"/>
      <c r="CX292" s="318"/>
      <c r="CY292" s="318"/>
      <c r="CZ292" s="318"/>
      <c r="DA292" s="318"/>
      <c r="DB292" s="318"/>
      <c r="DC292" s="318"/>
      <c r="DD292" s="318"/>
      <c r="DE292" s="318"/>
      <c r="DF292" s="318"/>
      <c r="DG292" s="318"/>
      <c r="DH292" s="839"/>
      <c r="DI292" s="318"/>
      <c r="DJ292" s="318"/>
      <c r="DK292" s="318"/>
      <c r="DL292" s="318"/>
      <c r="DM292" s="318"/>
      <c r="DN292" s="318"/>
      <c r="DO292" s="318"/>
      <c r="DP292" s="318"/>
      <c r="DQ292" s="318"/>
      <c r="DR292" s="318"/>
      <c r="DS292" s="318"/>
      <c r="DT292" s="318"/>
      <c r="DU292" s="318"/>
      <c r="DV292" s="318"/>
      <c r="DW292" s="839"/>
      <c r="DX292" s="318"/>
      <c r="DY292" s="318"/>
      <c r="DZ292" s="318"/>
      <c r="EA292" s="318"/>
      <c r="EB292" s="318"/>
      <c r="EC292" s="318"/>
      <c r="ED292" s="318"/>
      <c r="EE292" s="318"/>
      <c r="EF292" s="318"/>
      <c r="EG292" s="318"/>
      <c r="EH292" s="318"/>
      <c r="EI292" s="318"/>
      <c r="EJ292" s="318"/>
      <c r="EK292" s="318"/>
      <c r="EL292" s="318"/>
      <c r="EM292" s="318">
        <f ca="1">'DARF e Declaração de IR'!$AJ$21</f>
        <v>0</v>
      </c>
      <c r="EN292" s="318"/>
      <c r="EO292" s="318"/>
      <c r="EP292" s="318"/>
      <c r="EQ292" s="318"/>
      <c r="ER292" s="318"/>
      <c r="ES292" s="318"/>
      <c r="ET292" s="318"/>
      <c r="EU292" s="318"/>
      <c r="EV292" s="318"/>
      <c r="EW292" s="318"/>
      <c r="EX292" s="318"/>
      <c r="EY292" s="318"/>
      <c r="EZ292" s="318"/>
    </row>
    <row r="293" spans="2:156" ht="10.5" customHeight="1" thickBot="1" x14ac:dyDescent="0.25">
      <c r="B293" s="393"/>
      <c r="C293" s="1051"/>
      <c r="D293" s="1052"/>
      <c r="E293" s="437"/>
      <c r="F293" s="496"/>
      <c r="G293" s="497"/>
      <c r="H293" s="497"/>
      <c r="I293" s="497"/>
      <c r="J293" s="513"/>
      <c r="K293" s="513"/>
      <c r="L293" s="513"/>
      <c r="M293" s="515"/>
      <c r="N293" s="456"/>
      <c r="O293" s="455">
        <v>44454</v>
      </c>
      <c r="P293" s="332"/>
      <c r="Q293" s="333"/>
      <c r="R293" s="334"/>
      <c r="S293" s="335"/>
      <c r="T293" s="408">
        <f t="shared" si="281"/>
        <v>0</v>
      </c>
      <c r="U293" s="409" t="str">
        <f t="shared" si="282"/>
        <v/>
      </c>
      <c r="V293" s="335"/>
      <c r="W293" s="410">
        <f t="shared" si="283"/>
        <v>0</v>
      </c>
      <c r="X293" s="410">
        <f t="shared" si="284"/>
        <v>0</v>
      </c>
      <c r="Y293" s="410">
        <f t="shared" si="285"/>
        <v>0</v>
      </c>
      <c r="Z293" s="410">
        <f t="shared" si="286"/>
        <v>0</v>
      </c>
      <c r="AA293" s="411">
        <f t="shared" si="287"/>
        <v>0</v>
      </c>
      <c r="AB293" s="412">
        <f t="shared" si="288"/>
        <v>0</v>
      </c>
      <c r="AC293" s="336"/>
      <c r="AD293" s="333"/>
      <c r="AE293" s="334"/>
      <c r="AF293" s="335"/>
      <c r="AG293" s="408">
        <f t="shared" si="289"/>
        <v>0</v>
      </c>
      <c r="AH293" s="409" t="str">
        <f t="shared" ref="AH293:AH309" si="305">IF(AG293=0,"",IF(AG293=0,0,AD293/AG293))</f>
        <v/>
      </c>
      <c r="AI293" s="335"/>
      <c r="AJ293" s="410">
        <f t="shared" si="291"/>
        <v>0</v>
      </c>
      <c r="AK293" s="410">
        <f t="shared" si="292"/>
        <v>0</v>
      </c>
      <c r="AL293" s="410">
        <f t="shared" si="293"/>
        <v>0</v>
      </c>
      <c r="AM293" s="410">
        <f t="shared" si="294"/>
        <v>0</v>
      </c>
      <c r="AN293" s="411">
        <f t="shared" si="295"/>
        <v>0</v>
      </c>
      <c r="AO293" s="412">
        <f t="shared" si="296"/>
        <v>0</v>
      </c>
      <c r="AP293" s="337"/>
      <c r="AQ293" s="410">
        <f t="shared" si="297"/>
        <v>0</v>
      </c>
      <c r="AR293" s="411">
        <f t="shared" si="298"/>
        <v>0</v>
      </c>
      <c r="AS293" s="413">
        <f t="shared" si="299"/>
        <v>0</v>
      </c>
      <c r="AT293" s="337"/>
      <c r="AU293" s="410">
        <f t="shared" si="300"/>
        <v>0</v>
      </c>
      <c r="AV293" s="411">
        <f t="shared" si="301"/>
        <v>0</v>
      </c>
      <c r="AW293" s="410">
        <f t="shared" si="302"/>
        <v>0</v>
      </c>
      <c r="AX293" s="411">
        <f t="shared" si="303"/>
        <v>0</v>
      </c>
      <c r="AY293" s="412">
        <f t="shared" si="304"/>
        <v>0</v>
      </c>
      <c r="AZ293" s="988"/>
      <c r="BA293" s="989"/>
      <c r="BB293" s="989"/>
      <c r="BC293" s="989"/>
      <c r="BD293" s="989"/>
      <c r="BE293" s="990"/>
      <c r="BF293" s="991"/>
      <c r="BG293" s="992"/>
      <c r="BH293" s="337"/>
      <c r="BI293" s="338"/>
      <c r="BJ293" s="839"/>
      <c r="BK293" s="318"/>
      <c r="BL293" s="318"/>
      <c r="BM293" s="318"/>
      <c r="BN293" s="318"/>
      <c r="BO293" s="318"/>
      <c r="BP293" s="318"/>
      <c r="BQ293" s="318"/>
      <c r="BR293" s="318"/>
      <c r="BS293" s="318"/>
      <c r="BT293" s="839"/>
      <c r="BU293" s="318"/>
      <c r="BV293" s="318"/>
      <c r="BW293" s="318"/>
      <c r="BX293" s="318"/>
      <c r="BY293" s="318"/>
      <c r="BZ293" s="318"/>
      <c r="CA293" s="318"/>
      <c r="CB293" s="318"/>
      <c r="CC293" s="318"/>
      <c r="CD293" s="839"/>
      <c r="CE293" s="318"/>
      <c r="CF293" s="318"/>
      <c r="CG293" s="318"/>
      <c r="CH293" s="318"/>
      <c r="CI293" s="318"/>
      <c r="CJ293" s="318"/>
      <c r="CK293" s="318"/>
      <c r="CL293" s="318"/>
      <c r="CM293" s="318"/>
      <c r="CN293" s="318"/>
      <c r="CO293" s="318"/>
      <c r="CP293" s="318"/>
      <c r="CQ293" s="318"/>
      <c r="CR293" s="318"/>
      <c r="CS293" s="839"/>
      <c r="CT293" s="318"/>
      <c r="CU293" s="318"/>
      <c r="CV293" s="318"/>
      <c r="CW293" s="318"/>
      <c r="CX293" s="318"/>
      <c r="CY293" s="318"/>
      <c r="CZ293" s="318"/>
      <c r="DA293" s="318"/>
      <c r="DB293" s="318"/>
      <c r="DC293" s="318"/>
      <c r="DD293" s="318"/>
      <c r="DE293" s="318"/>
      <c r="DF293" s="318"/>
      <c r="DG293" s="318"/>
      <c r="DH293" s="839"/>
      <c r="DI293" s="318"/>
      <c r="DJ293" s="318"/>
      <c r="DK293" s="318"/>
      <c r="DL293" s="318"/>
      <c r="DM293" s="318"/>
      <c r="DN293" s="318"/>
      <c r="DO293" s="318"/>
      <c r="DP293" s="318"/>
      <c r="DQ293" s="318"/>
      <c r="DR293" s="318"/>
      <c r="DS293" s="318"/>
      <c r="DT293" s="318"/>
      <c r="DU293" s="318"/>
      <c r="DV293" s="318"/>
      <c r="DW293" s="839"/>
      <c r="DX293" s="318"/>
      <c r="DY293" s="318"/>
      <c r="DZ293" s="318"/>
      <c r="EA293" s="318"/>
      <c r="EB293" s="318"/>
      <c r="EC293" s="318"/>
      <c r="ED293" s="318"/>
      <c r="EE293" s="318"/>
      <c r="EF293" s="318"/>
      <c r="EG293" s="318"/>
      <c r="EH293" s="318"/>
      <c r="EI293" s="318"/>
      <c r="EJ293" s="318"/>
      <c r="EK293" s="318"/>
      <c r="EL293" s="318"/>
      <c r="EM293" s="318">
        <f ca="1">'DARF e Declaração de IR'!$AJ$21</f>
        <v>0</v>
      </c>
      <c r="EN293" s="318"/>
      <c r="EO293" s="318"/>
      <c r="EP293" s="318"/>
      <c r="EQ293" s="318"/>
      <c r="ER293" s="318"/>
      <c r="ES293" s="318"/>
      <c r="ET293" s="318"/>
      <c r="EU293" s="318"/>
      <c r="EV293" s="318"/>
      <c r="EW293" s="318"/>
      <c r="EX293" s="318"/>
      <c r="EY293" s="318"/>
      <c r="EZ293" s="318"/>
    </row>
    <row r="294" spans="2:156" ht="10.5" customHeight="1" x14ac:dyDescent="0.2">
      <c r="B294" s="393"/>
      <c r="C294" s="1051"/>
      <c r="D294" s="1052"/>
      <c r="E294" s="414"/>
      <c r="F294" s="876" t="s">
        <v>112</v>
      </c>
      <c r="G294" s="876"/>
      <c r="H294" s="876"/>
      <c r="I294" s="876"/>
      <c r="J294" s="897" t="s">
        <v>22</v>
      </c>
      <c r="K294" s="898"/>
      <c r="L294" s="897" t="s">
        <v>23</v>
      </c>
      <c r="M294" s="905"/>
      <c r="N294" s="414"/>
      <c r="O294" s="455">
        <v>44455</v>
      </c>
      <c r="P294" s="332"/>
      <c r="Q294" s="333"/>
      <c r="R294" s="334"/>
      <c r="S294" s="335"/>
      <c r="T294" s="408">
        <f t="shared" si="281"/>
        <v>0</v>
      </c>
      <c r="U294" s="409" t="str">
        <f t="shared" si="282"/>
        <v/>
      </c>
      <c r="V294" s="335"/>
      <c r="W294" s="410">
        <f t="shared" si="283"/>
        <v>0</v>
      </c>
      <c r="X294" s="410">
        <f t="shared" si="284"/>
        <v>0</v>
      </c>
      <c r="Y294" s="410">
        <f t="shared" si="285"/>
        <v>0</v>
      </c>
      <c r="Z294" s="410">
        <f t="shared" si="286"/>
        <v>0</v>
      </c>
      <c r="AA294" s="411">
        <f t="shared" si="287"/>
        <v>0</v>
      </c>
      <c r="AB294" s="412">
        <f t="shared" si="288"/>
        <v>0</v>
      </c>
      <c r="AC294" s="336"/>
      <c r="AD294" s="333"/>
      <c r="AE294" s="334"/>
      <c r="AF294" s="335"/>
      <c r="AG294" s="408">
        <f t="shared" si="289"/>
        <v>0</v>
      </c>
      <c r="AH294" s="409" t="str">
        <f t="shared" si="305"/>
        <v/>
      </c>
      <c r="AI294" s="335"/>
      <c r="AJ294" s="410">
        <f t="shared" si="291"/>
        <v>0</v>
      </c>
      <c r="AK294" s="410">
        <f t="shared" si="292"/>
        <v>0</v>
      </c>
      <c r="AL294" s="410">
        <f t="shared" si="293"/>
        <v>0</v>
      </c>
      <c r="AM294" s="410">
        <f t="shared" si="294"/>
        <v>0</v>
      </c>
      <c r="AN294" s="411">
        <f t="shared" si="295"/>
        <v>0</v>
      </c>
      <c r="AO294" s="412">
        <f t="shared" si="296"/>
        <v>0</v>
      </c>
      <c r="AP294" s="337"/>
      <c r="AQ294" s="410">
        <f t="shared" si="297"/>
        <v>0</v>
      </c>
      <c r="AR294" s="411">
        <f t="shared" si="298"/>
        <v>0</v>
      </c>
      <c r="AS294" s="413">
        <f t="shared" si="299"/>
        <v>0</v>
      </c>
      <c r="AT294" s="337"/>
      <c r="AU294" s="410">
        <f t="shared" si="300"/>
        <v>0</v>
      </c>
      <c r="AV294" s="411">
        <f t="shared" si="301"/>
        <v>0</v>
      </c>
      <c r="AW294" s="410">
        <f t="shared" si="302"/>
        <v>0</v>
      </c>
      <c r="AX294" s="411">
        <f t="shared" si="303"/>
        <v>0</v>
      </c>
      <c r="AY294" s="412">
        <f t="shared" si="304"/>
        <v>0</v>
      </c>
      <c r="AZ294" s="988"/>
      <c r="BA294" s="989"/>
      <c r="BB294" s="989"/>
      <c r="BC294" s="989"/>
      <c r="BD294" s="989"/>
      <c r="BE294" s="990"/>
      <c r="BF294" s="991"/>
      <c r="BG294" s="992"/>
      <c r="BH294" s="337"/>
      <c r="BI294" s="338"/>
      <c r="BJ294" s="839"/>
      <c r="BK294" s="318"/>
      <c r="BL294" s="318"/>
      <c r="BM294" s="318"/>
      <c r="BN294" s="318"/>
      <c r="BO294" s="318"/>
      <c r="BP294" s="318"/>
      <c r="BQ294" s="318"/>
      <c r="BR294" s="318"/>
      <c r="BS294" s="318"/>
      <c r="BT294" s="839"/>
      <c r="BU294" s="318"/>
      <c r="BV294" s="318"/>
      <c r="BW294" s="318"/>
      <c r="BX294" s="318"/>
      <c r="BY294" s="318"/>
      <c r="BZ294" s="318"/>
      <c r="CA294" s="318"/>
      <c r="CB294" s="318"/>
      <c r="CC294" s="318"/>
      <c r="CD294" s="839"/>
      <c r="CE294" s="318"/>
      <c r="CF294" s="318"/>
      <c r="CG294" s="318"/>
      <c r="CH294" s="318"/>
      <c r="CI294" s="318"/>
      <c r="CJ294" s="318"/>
      <c r="CK294" s="318"/>
      <c r="CL294" s="318"/>
      <c r="CM294" s="318"/>
      <c r="CN294" s="318"/>
      <c r="CO294" s="318"/>
      <c r="CP294" s="318"/>
      <c r="CQ294" s="318"/>
      <c r="CR294" s="318"/>
      <c r="CS294" s="839"/>
      <c r="CT294" s="318"/>
      <c r="CU294" s="318"/>
      <c r="CV294" s="318"/>
      <c r="CW294" s="318"/>
      <c r="CX294" s="318"/>
      <c r="CY294" s="318"/>
      <c r="CZ294" s="318"/>
      <c r="DA294" s="318"/>
      <c r="DB294" s="318"/>
      <c r="DC294" s="318"/>
      <c r="DD294" s="318"/>
      <c r="DE294" s="318"/>
      <c r="DF294" s="318"/>
      <c r="DG294" s="318"/>
      <c r="DH294" s="839"/>
      <c r="DI294" s="318"/>
      <c r="DJ294" s="318"/>
      <c r="DK294" s="318"/>
      <c r="DL294" s="318"/>
      <c r="DM294" s="318"/>
      <c r="DN294" s="318"/>
      <c r="DO294" s="318"/>
      <c r="DP294" s="318"/>
      <c r="DQ294" s="318"/>
      <c r="DR294" s="318"/>
      <c r="DS294" s="318"/>
      <c r="DT294" s="318"/>
      <c r="DU294" s="318"/>
      <c r="DV294" s="318"/>
      <c r="DW294" s="839"/>
      <c r="DX294" s="318"/>
      <c r="DY294" s="318"/>
      <c r="DZ294" s="318"/>
      <c r="EA294" s="318"/>
      <c r="EB294" s="318"/>
      <c r="EC294" s="318"/>
      <c r="ED294" s="318"/>
      <c r="EE294" s="318"/>
      <c r="EF294" s="318"/>
      <c r="EG294" s="318"/>
      <c r="EH294" s="318"/>
      <c r="EI294" s="318"/>
      <c r="EJ294" s="318"/>
      <c r="EK294" s="318"/>
      <c r="EL294" s="318"/>
      <c r="EM294" s="318">
        <f ca="1">'DARF e Declaração de IR'!$AJ$21</f>
        <v>0</v>
      </c>
      <c r="EN294" s="318"/>
      <c r="EO294" s="318"/>
      <c r="EP294" s="318"/>
      <c r="EQ294" s="318"/>
      <c r="ER294" s="318"/>
      <c r="ES294" s="318"/>
      <c r="ET294" s="318"/>
      <c r="EU294" s="318"/>
      <c r="EV294" s="318"/>
      <c r="EW294" s="318"/>
      <c r="EX294" s="318"/>
      <c r="EY294" s="318"/>
      <c r="EZ294" s="318"/>
    </row>
    <row r="295" spans="2:156" ht="10.5" customHeight="1" x14ac:dyDescent="0.2">
      <c r="B295" s="393"/>
      <c r="C295" s="1051"/>
      <c r="D295" s="1052"/>
      <c r="E295" s="414"/>
      <c r="F295" s="855" t="s">
        <v>114</v>
      </c>
      <c r="G295" s="855"/>
      <c r="H295" s="855"/>
      <c r="I295" s="855"/>
      <c r="J295" s="880">
        <v>0.05</v>
      </c>
      <c r="K295" s="880"/>
      <c r="L295" s="886">
        <v>0.05</v>
      </c>
      <c r="M295" s="887"/>
      <c r="N295" s="414"/>
      <c r="O295" s="455">
        <v>44456</v>
      </c>
      <c r="P295" s="332"/>
      <c r="Q295" s="333"/>
      <c r="R295" s="334"/>
      <c r="S295" s="335"/>
      <c r="T295" s="408">
        <f t="shared" si="281"/>
        <v>0</v>
      </c>
      <c r="U295" s="409" t="str">
        <f t="shared" si="282"/>
        <v/>
      </c>
      <c r="V295" s="335"/>
      <c r="W295" s="410">
        <f t="shared" si="283"/>
        <v>0</v>
      </c>
      <c r="X295" s="410">
        <f t="shared" si="284"/>
        <v>0</v>
      </c>
      <c r="Y295" s="410">
        <f t="shared" si="285"/>
        <v>0</v>
      </c>
      <c r="Z295" s="410">
        <f t="shared" si="286"/>
        <v>0</v>
      </c>
      <c r="AA295" s="411">
        <f t="shared" si="287"/>
        <v>0</v>
      </c>
      <c r="AB295" s="412">
        <f t="shared" si="288"/>
        <v>0</v>
      </c>
      <c r="AC295" s="336"/>
      <c r="AD295" s="333"/>
      <c r="AE295" s="334"/>
      <c r="AF295" s="335"/>
      <c r="AG295" s="408">
        <f t="shared" si="289"/>
        <v>0</v>
      </c>
      <c r="AH295" s="409" t="str">
        <f t="shared" si="305"/>
        <v/>
      </c>
      <c r="AI295" s="335"/>
      <c r="AJ295" s="410">
        <f t="shared" si="291"/>
        <v>0</v>
      </c>
      <c r="AK295" s="410">
        <f t="shared" si="292"/>
        <v>0</v>
      </c>
      <c r="AL295" s="410">
        <f t="shared" si="293"/>
        <v>0</v>
      </c>
      <c r="AM295" s="410">
        <f t="shared" si="294"/>
        <v>0</v>
      </c>
      <c r="AN295" s="411">
        <f t="shared" si="295"/>
        <v>0</v>
      </c>
      <c r="AO295" s="412">
        <f t="shared" si="296"/>
        <v>0</v>
      </c>
      <c r="AP295" s="337"/>
      <c r="AQ295" s="410">
        <f t="shared" si="297"/>
        <v>0</v>
      </c>
      <c r="AR295" s="411">
        <f t="shared" si="298"/>
        <v>0</v>
      </c>
      <c r="AS295" s="413">
        <f t="shared" si="299"/>
        <v>0</v>
      </c>
      <c r="AT295" s="337"/>
      <c r="AU295" s="410">
        <f t="shared" si="300"/>
        <v>0</v>
      </c>
      <c r="AV295" s="411">
        <f t="shared" si="301"/>
        <v>0</v>
      </c>
      <c r="AW295" s="410">
        <f t="shared" si="302"/>
        <v>0</v>
      </c>
      <c r="AX295" s="411">
        <f t="shared" si="303"/>
        <v>0</v>
      </c>
      <c r="AY295" s="412">
        <f t="shared" si="304"/>
        <v>0</v>
      </c>
      <c r="AZ295" s="988"/>
      <c r="BA295" s="989"/>
      <c r="BB295" s="989"/>
      <c r="BC295" s="989"/>
      <c r="BD295" s="989"/>
      <c r="BE295" s="990"/>
      <c r="BF295" s="991"/>
      <c r="BG295" s="992"/>
      <c r="BH295" s="337"/>
      <c r="BI295" s="338"/>
      <c r="BJ295" s="839"/>
      <c r="BK295" s="318"/>
      <c r="BL295" s="318"/>
      <c r="BM295" s="318"/>
      <c r="BN295" s="318"/>
      <c r="BO295" s="318"/>
      <c r="BP295" s="318"/>
      <c r="BQ295" s="318"/>
      <c r="BR295" s="318"/>
      <c r="BS295" s="318"/>
      <c r="BT295" s="839"/>
      <c r="BU295" s="318"/>
      <c r="BV295" s="318"/>
      <c r="BW295" s="318"/>
      <c r="BX295" s="318"/>
      <c r="BY295" s="318"/>
      <c r="BZ295" s="318"/>
      <c r="CA295" s="318"/>
      <c r="CB295" s="318"/>
      <c r="CC295" s="318"/>
      <c r="CD295" s="839"/>
      <c r="CE295" s="318"/>
      <c r="CF295" s="318"/>
      <c r="CG295" s="318"/>
      <c r="CH295" s="318"/>
      <c r="CI295" s="318"/>
      <c r="CJ295" s="318"/>
      <c r="CK295" s="318"/>
      <c r="CL295" s="318"/>
      <c r="CM295" s="318"/>
      <c r="CN295" s="318"/>
      <c r="CO295" s="318"/>
      <c r="CP295" s="318"/>
      <c r="CQ295" s="318"/>
      <c r="CR295" s="318"/>
      <c r="CS295" s="839"/>
      <c r="CT295" s="318"/>
      <c r="CU295" s="318"/>
      <c r="CV295" s="318"/>
      <c r="CW295" s="318"/>
      <c r="CX295" s="318"/>
      <c r="CY295" s="318"/>
      <c r="CZ295" s="318"/>
      <c r="DA295" s="318"/>
      <c r="DB295" s="318"/>
      <c r="DC295" s="318"/>
      <c r="DD295" s="318"/>
      <c r="DE295" s="318"/>
      <c r="DF295" s="318"/>
      <c r="DG295" s="318"/>
      <c r="DH295" s="839"/>
      <c r="DI295" s="318"/>
      <c r="DJ295" s="318"/>
      <c r="DK295" s="318"/>
      <c r="DL295" s="318"/>
      <c r="DM295" s="318"/>
      <c r="DN295" s="318"/>
      <c r="DO295" s="318"/>
      <c r="DP295" s="318"/>
      <c r="DQ295" s="318"/>
      <c r="DR295" s="318"/>
      <c r="DS295" s="318"/>
      <c r="DT295" s="318"/>
      <c r="DU295" s="318"/>
      <c r="DV295" s="318"/>
      <c r="DW295" s="839"/>
      <c r="DX295" s="318"/>
      <c r="DY295" s="318"/>
      <c r="DZ295" s="318"/>
      <c r="EA295" s="318"/>
      <c r="EB295" s="318"/>
      <c r="EC295" s="318"/>
      <c r="ED295" s="318"/>
      <c r="EE295" s="318"/>
      <c r="EF295" s="318"/>
      <c r="EG295" s="318"/>
      <c r="EH295" s="318"/>
      <c r="EI295" s="318"/>
      <c r="EJ295" s="318"/>
      <c r="EK295" s="318"/>
      <c r="EL295" s="318"/>
      <c r="EM295" s="318">
        <f ca="1">'DARF e Declaração de IR'!$AJ$21</f>
        <v>0</v>
      </c>
      <c r="EN295" s="318"/>
      <c r="EO295" s="318"/>
      <c r="EP295" s="318"/>
      <c r="EQ295" s="318"/>
      <c r="ER295" s="318"/>
      <c r="ES295" s="318"/>
      <c r="ET295" s="318"/>
      <c r="EU295" s="318"/>
      <c r="EV295" s="318"/>
      <c r="EW295" s="318"/>
      <c r="EX295" s="318"/>
      <c r="EY295" s="318"/>
      <c r="EZ295" s="318"/>
    </row>
    <row r="296" spans="2:156" ht="10.5" customHeight="1" x14ac:dyDescent="0.2">
      <c r="B296" s="393"/>
      <c r="C296" s="1051"/>
      <c r="D296" s="1052"/>
      <c r="E296" s="414"/>
      <c r="F296" s="855" t="s">
        <v>115</v>
      </c>
      <c r="G296" s="855"/>
      <c r="H296" s="855"/>
      <c r="I296" s="855"/>
      <c r="J296" s="880">
        <v>0.81</v>
      </c>
      <c r="K296" s="880"/>
      <c r="L296" s="880">
        <v>0.6</v>
      </c>
      <c r="M296" s="881"/>
      <c r="N296" s="414"/>
      <c r="O296" s="455">
        <v>44457</v>
      </c>
      <c r="P296" s="332"/>
      <c r="Q296" s="333"/>
      <c r="R296" s="334"/>
      <c r="S296" s="335"/>
      <c r="T296" s="408">
        <f t="shared" si="281"/>
        <v>0</v>
      </c>
      <c r="U296" s="409" t="str">
        <f t="shared" si="282"/>
        <v/>
      </c>
      <c r="V296" s="335"/>
      <c r="W296" s="410">
        <f t="shared" si="283"/>
        <v>0</v>
      </c>
      <c r="X296" s="410">
        <f t="shared" si="284"/>
        <v>0</v>
      </c>
      <c r="Y296" s="410">
        <f t="shared" si="285"/>
        <v>0</v>
      </c>
      <c r="Z296" s="410">
        <f t="shared" si="286"/>
        <v>0</v>
      </c>
      <c r="AA296" s="411">
        <f t="shared" si="287"/>
        <v>0</v>
      </c>
      <c r="AB296" s="412">
        <f t="shared" si="288"/>
        <v>0</v>
      </c>
      <c r="AC296" s="336"/>
      <c r="AD296" s="333"/>
      <c r="AE296" s="334"/>
      <c r="AF296" s="335"/>
      <c r="AG296" s="408">
        <f t="shared" si="289"/>
        <v>0</v>
      </c>
      <c r="AH296" s="409" t="str">
        <f t="shared" si="305"/>
        <v/>
      </c>
      <c r="AI296" s="335"/>
      <c r="AJ296" s="410">
        <f t="shared" si="291"/>
        <v>0</v>
      </c>
      <c r="AK296" s="410">
        <f t="shared" si="292"/>
        <v>0</v>
      </c>
      <c r="AL296" s="410">
        <f t="shared" si="293"/>
        <v>0</v>
      </c>
      <c r="AM296" s="410">
        <f t="shared" si="294"/>
        <v>0</v>
      </c>
      <c r="AN296" s="411">
        <f t="shared" si="295"/>
        <v>0</v>
      </c>
      <c r="AO296" s="412">
        <f t="shared" si="296"/>
        <v>0</v>
      </c>
      <c r="AP296" s="337"/>
      <c r="AQ296" s="410">
        <f t="shared" si="297"/>
        <v>0</v>
      </c>
      <c r="AR296" s="411">
        <f t="shared" si="298"/>
        <v>0</v>
      </c>
      <c r="AS296" s="413">
        <f t="shared" si="299"/>
        <v>0</v>
      </c>
      <c r="AT296" s="337"/>
      <c r="AU296" s="410">
        <f t="shared" si="300"/>
        <v>0</v>
      </c>
      <c r="AV296" s="411">
        <f t="shared" si="301"/>
        <v>0</v>
      </c>
      <c r="AW296" s="410">
        <f t="shared" si="302"/>
        <v>0</v>
      </c>
      <c r="AX296" s="411">
        <f t="shared" si="303"/>
        <v>0</v>
      </c>
      <c r="AY296" s="412">
        <f t="shared" si="304"/>
        <v>0</v>
      </c>
      <c r="AZ296" s="988"/>
      <c r="BA296" s="989"/>
      <c r="BB296" s="989"/>
      <c r="BC296" s="989"/>
      <c r="BD296" s="989"/>
      <c r="BE296" s="990"/>
      <c r="BF296" s="991"/>
      <c r="BG296" s="992"/>
      <c r="BH296" s="337"/>
      <c r="BI296" s="338"/>
      <c r="BJ296" s="839"/>
      <c r="BK296" s="318"/>
      <c r="BL296" s="318"/>
      <c r="BM296" s="318"/>
      <c r="BN296" s="318"/>
      <c r="BO296" s="318"/>
      <c r="BP296" s="318"/>
      <c r="BQ296" s="318"/>
      <c r="BR296" s="318"/>
      <c r="BS296" s="318"/>
      <c r="BT296" s="839"/>
      <c r="BU296" s="318"/>
      <c r="BV296" s="318"/>
      <c r="BW296" s="318"/>
      <c r="BX296" s="318"/>
      <c r="BY296" s="318"/>
      <c r="BZ296" s="318"/>
      <c r="CA296" s="318"/>
      <c r="CB296" s="318"/>
      <c r="CC296" s="318"/>
      <c r="CD296" s="839"/>
      <c r="CE296" s="318"/>
      <c r="CF296" s="318"/>
      <c r="CG296" s="318"/>
      <c r="CH296" s="318"/>
      <c r="CI296" s="318"/>
      <c r="CJ296" s="318"/>
      <c r="CK296" s="318"/>
      <c r="CL296" s="318"/>
      <c r="CM296" s="318"/>
      <c r="CN296" s="318"/>
      <c r="CO296" s="318"/>
      <c r="CP296" s="318"/>
      <c r="CQ296" s="318"/>
      <c r="CR296" s="318"/>
      <c r="CS296" s="839"/>
      <c r="CT296" s="318"/>
      <c r="CU296" s="318"/>
      <c r="CV296" s="318"/>
      <c r="CW296" s="318"/>
      <c r="CX296" s="318"/>
      <c r="CY296" s="318"/>
      <c r="CZ296" s="318"/>
      <c r="DA296" s="318"/>
      <c r="DB296" s="318"/>
      <c r="DC296" s="318"/>
      <c r="DD296" s="318"/>
      <c r="DE296" s="318"/>
      <c r="DF296" s="318"/>
      <c r="DG296" s="318"/>
      <c r="DH296" s="839"/>
      <c r="DI296" s="318"/>
      <c r="DJ296" s="318"/>
      <c r="DK296" s="318"/>
      <c r="DL296" s="318"/>
      <c r="DM296" s="318"/>
      <c r="DN296" s="318"/>
      <c r="DO296" s="318"/>
      <c r="DP296" s="318"/>
      <c r="DQ296" s="318"/>
      <c r="DR296" s="318"/>
      <c r="DS296" s="318"/>
      <c r="DT296" s="318"/>
      <c r="DU296" s="318"/>
      <c r="DV296" s="318"/>
      <c r="DW296" s="839"/>
      <c r="DX296" s="318"/>
      <c r="DY296" s="318"/>
      <c r="DZ296" s="318"/>
      <c r="EA296" s="318"/>
      <c r="EB296" s="318"/>
      <c r="EC296" s="318"/>
      <c r="ED296" s="318"/>
      <c r="EE296" s="318"/>
      <c r="EF296" s="318"/>
      <c r="EG296" s="318"/>
      <c r="EH296" s="318"/>
      <c r="EI296" s="318"/>
      <c r="EJ296" s="318"/>
      <c r="EK296" s="318"/>
      <c r="EL296" s="318"/>
      <c r="EM296" s="318">
        <f ca="1">'DARF e Declaração de IR'!$AJ$21</f>
        <v>0</v>
      </c>
      <c r="EN296" s="318"/>
      <c r="EO296" s="318"/>
      <c r="EP296" s="318"/>
      <c r="EQ296" s="318"/>
      <c r="ER296" s="318"/>
      <c r="ES296" s="318"/>
      <c r="ET296" s="318"/>
      <c r="EU296" s="318"/>
      <c r="EV296" s="318"/>
      <c r="EW296" s="318"/>
      <c r="EX296" s="318"/>
      <c r="EY296" s="318"/>
      <c r="EZ296" s="318"/>
    </row>
    <row r="297" spans="2:156" ht="10.5" customHeight="1" x14ac:dyDescent="0.2">
      <c r="B297" s="393"/>
      <c r="C297" s="1051"/>
      <c r="D297" s="1052"/>
      <c r="E297" s="414"/>
      <c r="F297" s="855" t="s">
        <v>116</v>
      </c>
      <c r="G297" s="855"/>
      <c r="H297" s="855"/>
      <c r="I297" s="855"/>
      <c r="J297" s="880">
        <v>0.44</v>
      </c>
      <c r="K297" s="880"/>
      <c r="L297" s="880">
        <v>0.32</v>
      </c>
      <c r="M297" s="881"/>
      <c r="N297" s="414"/>
      <c r="O297" s="455">
        <v>44458</v>
      </c>
      <c r="P297" s="332"/>
      <c r="Q297" s="333"/>
      <c r="R297" s="334"/>
      <c r="S297" s="335"/>
      <c r="T297" s="408">
        <f t="shared" si="281"/>
        <v>0</v>
      </c>
      <c r="U297" s="409" t="str">
        <f t="shared" si="282"/>
        <v/>
      </c>
      <c r="V297" s="335"/>
      <c r="W297" s="410">
        <f t="shared" si="283"/>
        <v>0</v>
      </c>
      <c r="X297" s="410">
        <f t="shared" si="284"/>
        <v>0</v>
      </c>
      <c r="Y297" s="410">
        <f t="shared" si="285"/>
        <v>0</v>
      </c>
      <c r="Z297" s="410">
        <f t="shared" si="286"/>
        <v>0</v>
      </c>
      <c r="AA297" s="411">
        <f t="shared" si="287"/>
        <v>0</v>
      </c>
      <c r="AB297" s="412">
        <f t="shared" si="288"/>
        <v>0</v>
      </c>
      <c r="AC297" s="336"/>
      <c r="AD297" s="333"/>
      <c r="AE297" s="334"/>
      <c r="AF297" s="335"/>
      <c r="AG297" s="408">
        <f t="shared" si="289"/>
        <v>0</v>
      </c>
      <c r="AH297" s="409" t="str">
        <f t="shared" si="305"/>
        <v/>
      </c>
      <c r="AI297" s="335"/>
      <c r="AJ297" s="410">
        <f t="shared" si="291"/>
        <v>0</v>
      </c>
      <c r="AK297" s="410">
        <f t="shared" si="292"/>
        <v>0</v>
      </c>
      <c r="AL297" s="410">
        <f t="shared" si="293"/>
        <v>0</v>
      </c>
      <c r="AM297" s="410">
        <f t="shared" si="294"/>
        <v>0</v>
      </c>
      <c r="AN297" s="411">
        <f t="shared" si="295"/>
        <v>0</v>
      </c>
      <c r="AO297" s="412">
        <f t="shared" si="296"/>
        <v>0</v>
      </c>
      <c r="AP297" s="337"/>
      <c r="AQ297" s="410">
        <f t="shared" si="297"/>
        <v>0</v>
      </c>
      <c r="AR297" s="411">
        <f t="shared" si="298"/>
        <v>0</v>
      </c>
      <c r="AS297" s="413">
        <f t="shared" si="299"/>
        <v>0</v>
      </c>
      <c r="AT297" s="337"/>
      <c r="AU297" s="410">
        <f t="shared" si="300"/>
        <v>0</v>
      </c>
      <c r="AV297" s="411">
        <f t="shared" si="301"/>
        <v>0</v>
      </c>
      <c r="AW297" s="410">
        <f t="shared" si="302"/>
        <v>0</v>
      </c>
      <c r="AX297" s="411">
        <f t="shared" si="303"/>
        <v>0</v>
      </c>
      <c r="AY297" s="412">
        <f t="shared" si="304"/>
        <v>0</v>
      </c>
      <c r="AZ297" s="988"/>
      <c r="BA297" s="989"/>
      <c r="BB297" s="989"/>
      <c r="BC297" s="989"/>
      <c r="BD297" s="989"/>
      <c r="BE297" s="990"/>
      <c r="BF297" s="991"/>
      <c r="BG297" s="992"/>
      <c r="BH297" s="337"/>
      <c r="BI297" s="338"/>
      <c r="BJ297" s="839"/>
      <c r="BK297" s="318"/>
      <c r="BL297" s="318"/>
      <c r="BM297" s="318"/>
      <c r="BN297" s="318"/>
      <c r="BO297" s="318"/>
      <c r="BP297" s="318"/>
      <c r="BQ297" s="318"/>
      <c r="BR297" s="318"/>
      <c r="BS297" s="318"/>
      <c r="BT297" s="839"/>
      <c r="BU297" s="318"/>
      <c r="BV297" s="318"/>
      <c r="BW297" s="318"/>
      <c r="BX297" s="318"/>
      <c r="BY297" s="318"/>
      <c r="BZ297" s="318"/>
      <c r="CA297" s="318"/>
      <c r="CB297" s="318"/>
      <c r="CC297" s="318"/>
      <c r="CD297" s="839"/>
      <c r="CE297" s="318"/>
      <c r="CF297" s="318"/>
      <c r="CG297" s="318"/>
      <c r="CH297" s="318"/>
      <c r="CI297" s="318"/>
      <c r="CJ297" s="318"/>
      <c r="CK297" s="318"/>
      <c r="CL297" s="318"/>
      <c r="CM297" s="318"/>
      <c r="CN297" s="318"/>
      <c r="CO297" s="318"/>
      <c r="CP297" s="318"/>
      <c r="CQ297" s="318"/>
      <c r="CR297" s="318"/>
      <c r="CS297" s="839"/>
      <c r="CT297" s="318"/>
      <c r="CU297" s="318"/>
      <c r="CV297" s="318"/>
      <c r="CW297" s="318"/>
      <c r="CX297" s="318"/>
      <c r="CY297" s="318"/>
      <c r="CZ297" s="318"/>
      <c r="DA297" s="318"/>
      <c r="DB297" s="318"/>
      <c r="DC297" s="318"/>
      <c r="DD297" s="318"/>
      <c r="DE297" s="318"/>
      <c r="DF297" s="318"/>
      <c r="DG297" s="318"/>
      <c r="DH297" s="839"/>
      <c r="DI297" s="318"/>
      <c r="DJ297" s="318"/>
      <c r="DK297" s="318"/>
      <c r="DL297" s="318"/>
      <c r="DM297" s="318"/>
      <c r="DN297" s="318"/>
      <c r="DO297" s="318"/>
      <c r="DP297" s="318"/>
      <c r="DQ297" s="318"/>
      <c r="DR297" s="318"/>
      <c r="DS297" s="318"/>
      <c r="DT297" s="318"/>
      <c r="DU297" s="318"/>
      <c r="DV297" s="318"/>
      <c r="DW297" s="839"/>
      <c r="DX297" s="318"/>
      <c r="DY297" s="318"/>
      <c r="DZ297" s="318"/>
      <c r="EA297" s="318"/>
      <c r="EB297" s="318"/>
      <c r="EC297" s="318"/>
      <c r="ED297" s="318"/>
      <c r="EE297" s="318"/>
      <c r="EF297" s="318"/>
      <c r="EG297" s="318"/>
      <c r="EH297" s="318"/>
      <c r="EI297" s="318"/>
      <c r="EJ297" s="318"/>
      <c r="EK297" s="318"/>
      <c r="EL297" s="318"/>
      <c r="EM297" s="318">
        <f ca="1">'DARF e Declaração de IR'!$AJ$21</f>
        <v>0</v>
      </c>
      <c r="EN297" s="318"/>
      <c r="EO297" s="318"/>
      <c r="EP297" s="318"/>
      <c r="EQ297" s="318"/>
      <c r="ER297" s="318"/>
      <c r="ES297" s="318"/>
      <c r="ET297" s="318"/>
      <c r="EU297" s="318"/>
      <c r="EV297" s="318"/>
      <c r="EW297" s="318"/>
      <c r="EX297" s="318"/>
      <c r="EY297" s="318"/>
      <c r="EZ297" s="318"/>
    </row>
    <row r="298" spans="2:156" ht="10.5" customHeight="1" x14ac:dyDescent="0.2">
      <c r="B298" s="393"/>
      <c r="C298" s="1051"/>
      <c r="D298" s="1052"/>
      <c r="E298" s="414"/>
      <c r="F298" s="855" t="s">
        <v>95</v>
      </c>
      <c r="G298" s="855"/>
      <c r="H298" s="855"/>
      <c r="I298" s="855"/>
      <c r="J298" s="871">
        <v>0</v>
      </c>
      <c r="K298" s="871"/>
      <c r="L298" s="871">
        <v>0</v>
      </c>
      <c r="M298" s="872"/>
      <c r="N298" s="414"/>
      <c r="O298" s="455">
        <v>44459</v>
      </c>
      <c r="P298" s="332"/>
      <c r="Q298" s="333"/>
      <c r="R298" s="334"/>
      <c r="S298" s="335"/>
      <c r="T298" s="408">
        <f t="shared" si="281"/>
        <v>0</v>
      </c>
      <c r="U298" s="409" t="str">
        <f t="shared" si="282"/>
        <v/>
      </c>
      <c r="V298" s="335"/>
      <c r="W298" s="410">
        <f t="shared" si="283"/>
        <v>0</v>
      </c>
      <c r="X298" s="410">
        <f t="shared" si="284"/>
        <v>0</v>
      </c>
      <c r="Y298" s="410">
        <f t="shared" si="285"/>
        <v>0</v>
      </c>
      <c r="Z298" s="410">
        <f t="shared" si="286"/>
        <v>0</v>
      </c>
      <c r="AA298" s="411">
        <f t="shared" si="287"/>
        <v>0</v>
      </c>
      <c r="AB298" s="412">
        <f t="shared" si="288"/>
        <v>0</v>
      </c>
      <c r="AC298" s="336"/>
      <c r="AD298" s="333"/>
      <c r="AE298" s="334"/>
      <c r="AF298" s="335"/>
      <c r="AG298" s="408">
        <f t="shared" si="289"/>
        <v>0</v>
      </c>
      <c r="AH298" s="409" t="str">
        <f t="shared" si="305"/>
        <v/>
      </c>
      <c r="AI298" s="335"/>
      <c r="AJ298" s="410">
        <f t="shared" si="291"/>
        <v>0</v>
      </c>
      <c r="AK298" s="410">
        <f t="shared" si="292"/>
        <v>0</v>
      </c>
      <c r="AL298" s="410">
        <f t="shared" si="293"/>
        <v>0</v>
      </c>
      <c r="AM298" s="410">
        <f t="shared" si="294"/>
        <v>0</v>
      </c>
      <c r="AN298" s="411">
        <f t="shared" si="295"/>
        <v>0</v>
      </c>
      <c r="AO298" s="412">
        <f t="shared" si="296"/>
        <v>0</v>
      </c>
      <c r="AP298" s="337"/>
      <c r="AQ298" s="410">
        <f t="shared" si="297"/>
        <v>0</v>
      </c>
      <c r="AR298" s="411">
        <f t="shared" si="298"/>
        <v>0</v>
      </c>
      <c r="AS298" s="413">
        <f t="shared" si="299"/>
        <v>0</v>
      </c>
      <c r="AT298" s="337"/>
      <c r="AU298" s="410">
        <f t="shared" si="300"/>
        <v>0</v>
      </c>
      <c r="AV298" s="411">
        <f t="shared" si="301"/>
        <v>0</v>
      </c>
      <c r="AW298" s="410">
        <f t="shared" si="302"/>
        <v>0</v>
      </c>
      <c r="AX298" s="411">
        <f t="shared" si="303"/>
        <v>0</v>
      </c>
      <c r="AY298" s="412">
        <f t="shared" si="304"/>
        <v>0</v>
      </c>
      <c r="AZ298" s="988"/>
      <c r="BA298" s="989"/>
      <c r="BB298" s="989"/>
      <c r="BC298" s="989"/>
      <c r="BD298" s="989"/>
      <c r="BE298" s="990"/>
      <c r="BF298" s="991"/>
      <c r="BG298" s="992"/>
      <c r="BH298" s="337"/>
      <c r="BI298" s="338"/>
      <c r="BJ298" s="839"/>
      <c r="BK298" s="318"/>
      <c r="BL298" s="318"/>
      <c r="BM298" s="318"/>
      <c r="BN298" s="318"/>
      <c r="BO298" s="318"/>
      <c r="BP298" s="318"/>
      <c r="BQ298" s="318"/>
      <c r="BR298" s="318"/>
      <c r="BS298" s="318"/>
      <c r="BT298" s="839"/>
      <c r="BU298" s="318"/>
      <c r="BV298" s="318"/>
      <c r="BW298" s="318"/>
      <c r="BX298" s="318"/>
      <c r="BY298" s="318"/>
      <c r="BZ298" s="318"/>
      <c r="CA298" s="318"/>
      <c r="CB298" s="318"/>
      <c r="CC298" s="318"/>
      <c r="CD298" s="839"/>
      <c r="CE298" s="318"/>
      <c r="CF298" s="318"/>
      <c r="CG298" s="318"/>
      <c r="CH298" s="318"/>
      <c r="CI298" s="318"/>
      <c r="CJ298" s="318"/>
      <c r="CK298" s="318"/>
      <c r="CL298" s="318"/>
      <c r="CM298" s="318"/>
      <c r="CN298" s="318"/>
      <c r="CO298" s="318"/>
      <c r="CP298" s="318"/>
      <c r="CQ298" s="318"/>
      <c r="CR298" s="318"/>
      <c r="CS298" s="839"/>
      <c r="CT298" s="318"/>
      <c r="CU298" s="318"/>
      <c r="CV298" s="318"/>
      <c r="CW298" s="318"/>
      <c r="CX298" s="318"/>
      <c r="CY298" s="318"/>
      <c r="CZ298" s="318"/>
      <c r="DA298" s="318"/>
      <c r="DB298" s="318"/>
      <c r="DC298" s="318"/>
      <c r="DD298" s="318"/>
      <c r="DE298" s="318"/>
      <c r="DF298" s="318"/>
      <c r="DG298" s="318"/>
      <c r="DH298" s="839"/>
      <c r="DI298" s="318"/>
      <c r="DJ298" s="318"/>
      <c r="DK298" s="318"/>
      <c r="DL298" s="318"/>
      <c r="DM298" s="318"/>
      <c r="DN298" s="318"/>
      <c r="DO298" s="318"/>
      <c r="DP298" s="318"/>
      <c r="DQ298" s="318"/>
      <c r="DR298" s="318"/>
      <c r="DS298" s="318"/>
      <c r="DT298" s="318"/>
      <c r="DU298" s="318"/>
      <c r="DV298" s="318"/>
      <c r="DW298" s="839"/>
      <c r="DX298" s="318"/>
      <c r="DY298" s="318"/>
      <c r="DZ298" s="318"/>
      <c r="EA298" s="318"/>
      <c r="EB298" s="318"/>
      <c r="EC298" s="318"/>
      <c r="ED298" s="318"/>
      <c r="EE298" s="318"/>
      <c r="EF298" s="318"/>
      <c r="EG298" s="318"/>
      <c r="EH298" s="318"/>
      <c r="EI298" s="318"/>
      <c r="EJ298" s="318"/>
      <c r="EK298" s="318"/>
      <c r="EL298" s="318"/>
      <c r="EM298" s="318">
        <f ca="1">'DARF e Declaração de IR'!$AJ$21</f>
        <v>0</v>
      </c>
      <c r="EN298" s="318"/>
      <c r="EO298" s="318"/>
      <c r="EP298" s="318"/>
      <c r="EQ298" s="318"/>
      <c r="ER298" s="318"/>
      <c r="ES298" s="318"/>
      <c r="ET298" s="318"/>
      <c r="EU298" s="318"/>
      <c r="EV298" s="318"/>
      <c r="EW298" s="318"/>
      <c r="EX298" s="318"/>
      <c r="EY298" s="318"/>
      <c r="EZ298" s="318"/>
    </row>
    <row r="299" spans="2:156" ht="10.5" customHeight="1" x14ac:dyDescent="0.2">
      <c r="B299" s="393"/>
      <c r="C299" s="1051"/>
      <c r="D299" s="1052"/>
      <c r="E299" s="414"/>
      <c r="F299" s="855" t="s">
        <v>117</v>
      </c>
      <c r="G299" s="855"/>
      <c r="H299" s="855"/>
      <c r="I299" s="855"/>
      <c r="J299" s="871">
        <v>0.01</v>
      </c>
      <c r="K299" s="871"/>
      <c r="L299" s="871"/>
      <c r="M299" s="872"/>
      <c r="N299" s="414"/>
      <c r="O299" s="455">
        <v>44460</v>
      </c>
      <c r="P299" s="332"/>
      <c r="Q299" s="333"/>
      <c r="R299" s="334"/>
      <c r="S299" s="335"/>
      <c r="T299" s="408">
        <f t="shared" si="281"/>
        <v>0</v>
      </c>
      <c r="U299" s="409" t="str">
        <f t="shared" si="282"/>
        <v/>
      </c>
      <c r="V299" s="335"/>
      <c r="W299" s="410">
        <f t="shared" si="283"/>
        <v>0</v>
      </c>
      <c r="X299" s="410">
        <f t="shared" si="284"/>
        <v>0</v>
      </c>
      <c r="Y299" s="410">
        <f t="shared" si="285"/>
        <v>0</v>
      </c>
      <c r="Z299" s="410">
        <f t="shared" si="286"/>
        <v>0</v>
      </c>
      <c r="AA299" s="411">
        <f t="shared" si="287"/>
        <v>0</v>
      </c>
      <c r="AB299" s="412">
        <f t="shared" si="288"/>
        <v>0</v>
      </c>
      <c r="AC299" s="336"/>
      <c r="AD299" s="333"/>
      <c r="AE299" s="334"/>
      <c r="AF299" s="335"/>
      <c r="AG299" s="408">
        <f t="shared" si="289"/>
        <v>0</v>
      </c>
      <c r="AH299" s="409" t="str">
        <f t="shared" si="305"/>
        <v/>
      </c>
      <c r="AI299" s="335"/>
      <c r="AJ299" s="410">
        <f t="shared" si="291"/>
        <v>0</v>
      </c>
      <c r="AK299" s="410">
        <f t="shared" si="292"/>
        <v>0</v>
      </c>
      <c r="AL299" s="410">
        <f t="shared" si="293"/>
        <v>0</v>
      </c>
      <c r="AM299" s="410">
        <f t="shared" si="294"/>
        <v>0</v>
      </c>
      <c r="AN299" s="411">
        <f t="shared" si="295"/>
        <v>0</v>
      </c>
      <c r="AO299" s="412">
        <f t="shared" si="296"/>
        <v>0</v>
      </c>
      <c r="AP299" s="337"/>
      <c r="AQ299" s="410">
        <f t="shared" si="297"/>
        <v>0</v>
      </c>
      <c r="AR299" s="411">
        <f t="shared" si="298"/>
        <v>0</v>
      </c>
      <c r="AS299" s="413">
        <f t="shared" si="299"/>
        <v>0</v>
      </c>
      <c r="AT299" s="337"/>
      <c r="AU299" s="410">
        <f t="shared" si="300"/>
        <v>0</v>
      </c>
      <c r="AV299" s="411">
        <f t="shared" si="301"/>
        <v>0</v>
      </c>
      <c r="AW299" s="410">
        <f t="shared" si="302"/>
        <v>0</v>
      </c>
      <c r="AX299" s="411">
        <f t="shared" si="303"/>
        <v>0</v>
      </c>
      <c r="AY299" s="412">
        <f t="shared" si="304"/>
        <v>0</v>
      </c>
      <c r="AZ299" s="988"/>
      <c r="BA299" s="989"/>
      <c r="BB299" s="989"/>
      <c r="BC299" s="989"/>
      <c r="BD299" s="989"/>
      <c r="BE299" s="990"/>
      <c r="BF299" s="991"/>
      <c r="BG299" s="992"/>
      <c r="BH299" s="337"/>
      <c r="BI299" s="338"/>
      <c r="BJ299" s="839"/>
      <c r="BK299" s="318"/>
      <c r="BL299" s="318"/>
      <c r="BM299" s="318"/>
      <c r="BN299" s="318"/>
      <c r="BO299" s="318"/>
      <c r="BP299" s="318"/>
      <c r="BQ299" s="318"/>
      <c r="BR299" s="318"/>
      <c r="BS299" s="318"/>
      <c r="BT299" s="839"/>
      <c r="BU299" s="318"/>
      <c r="BV299" s="318"/>
      <c r="BW299" s="318"/>
      <c r="BX299" s="318"/>
      <c r="BY299" s="318"/>
      <c r="BZ299" s="318"/>
      <c r="CA299" s="318"/>
      <c r="CB299" s="318"/>
      <c r="CC299" s="318"/>
      <c r="CD299" s="839"/>
      <c r="CE299" s="318"/>
      <c r="CF299" s="318"/>
      <c r="CG299" s="318"/>
      <c r="CH299" s="318"/>
      <c r="CI299" s="318"/>
      <c r="CJ299" s="318"/>
      <c r="CK299" s="318"/>
      <c r="CL299" s="318"/>
      <c r="CM299" s="318"/>
      <c r="CN299" s="318"/>
      <c r="CO299" s="318"/>
      <c r="CP299" s="318"/>
      <c r="CQ299" s="318"/>
      <c r="CR299" s="318"/>
      <c r="CS299" s="839"/>
      <c r="CT299" s="318"/>
      <c r="CU299" s="318"/>
      <c r="CV299" s="318"/>
      <c r="CW299" s="318"/>
      <c r="CX299" s="318"/>
      <c r="CY299" s="318"/>
      <c r="CZ299" s="318"/>
      <c r="DA299" s="318"/>
      <c r="DB299" s="318"/>
      <c r="DC299" s="318"/>
      <c r="DD299" s="318"/>
      <c r="DE299" s="318"/>
      <c r="DF299" s="318"/>
      <c r="DG299" s="318"/>
      <c r="DH299" s="839"/>
      <c r="DI299" s="318"/>
      <c r="DJ299" s="318"/>
      <c r="DK299" s="318"/>
      <c r="DL299" s="318"/>
      <c r="DM299" s="318"/>
      <c r="DN299" s="318"/>
      <c r="DO299" s="318"/>
      <c r="DP299" s="318"/>
      <c r="DQ299" s="318"/>
      <c r="DR299" s="318"/>
      <c r="DS299" s="318"/>
      <c r="DT299" s="318"/>
      <c r="DU299" s="318"/>
      <c r="DV299" s="318"/>
      <c r="DW299" s="839"/>
      <c r="DX299" s="318"/>
      <c r="DY299" s="318"/>
      <c r="DZ299" s="318"/>
      <c r="EA299" s="318"/>
      <c r="EB299" s="318"/>
      <c r="EC299" s="318"/>
      <c r="ED299" s="318"/>
      <c r="EE299" s="318"/>
      <c r="EF299" s="318"/>
      <c r="EG299" s="318"/>
      <c r="EH299" s="318"/>
      <c r="EI299" s="318"/>
      <c r="EJ299" s="318"/>
      <c r="EK299" s="318"/>
      <c r="EL299" s="318"/>
      <c r="EM299" s="318">
        <f ca="1">'DARF e Declaração de IR'!$AJ$21</f>
        <v>0</v>
      </c>
      <c r="EN299" s="318"/>
      <c r="EO299" s="318"/>
      <c r="EP299" s="318"/>
      <c r="EQ299" s="318"/>
      <c r="ER299" s="318"/>
      <c r="ES299" s="318"/>
      <c r="ET299" s="318"/>
      <c r="EU299" s="318"/>
      <c r="EV299" s="318"/>
      <c r="EW299" s="318"/>
      <c r="EX299" s="318"/>
      <c r="EY299" s="318"/>
      <c r="EZ299" s="318"/>
    </row>
    <row r="300" spans="2:156" ht="10.5" customHeight="1" thickBot="1" x14ac:dyDescent="0.25">
      <c r="B300" s="393"/>
      <c r="C300" s="1051"/>
      <c r="D300" s="1052"/>
      <c r="E300" s="414"/>
      <c r="F300" s="857" t="s">
        <v>118</v>
      </c>
      <c r="G300" s="857"/>
      <c r="H300" s="857"/>
      <c r="I300" s="857"/>
      <c r="J300" s="884">
        <v>0.2</v>
      </c>
      <c r="K300" s="884"/>
      <c r="L300" s="884"/>
      <c r="M300" s="885"/>
      <c r="N300" s="414"/>
      <c r="O300" s="455">
        <v>44461</v>
      </c>
      <c r="P300" s="332"/>
      <c r="Q300" s="333"/>
      <c r="R300" s="334"/>
      <c r="S300" s="335"/>
      <c r="T300" s="408">
        <f t="shared" si="281"/>
        <v>0</v>
      </c>
      <c r="U300" s="409" t="str">
        <f t="shared" si="282"/>
        <v/>
      </c>
      <c r="V300" s="335"/>
      <c r="W300" s="410">
        <f t="shared" si="283"/>
        <v>0</v>
      </c>
      <c r="X300" s="410">
        <f t="shared" si="284"/>
        <v>0</v>
      </c>
      <c r="Y300" s="410">
        <f t="shared" si="285"/>
        <v>0</v>
      </c>
      <c r="Z300" s="410">
        <f t="shared" si="286"/>
        <v>0</v>
      </c>
      <c r="AA300" s="411">
        <f t="shared" si="287"/>
        <v>0</v>
      </c>
      <c r="AB300" s="412">
        <f t="shared" si="288"/>
        <v>0</v>
      </c>
      <c r="AC300" s="336"/>
      <c r="AD300" s="333"/>
      <c r="AE300" s="334"/>
      <c r="AF300" s="335"/>
      <c r="AG300" s="408">
        <f t="shared" si="289"/>
        <v>0</v>
      </c>
      <c r="AH300" s="409" t="str">
        <f t="shared" si="305"/>
        <v/>
      </c>
      <c r="AI300" s="335"/>
      <c r="AJ300" s="410">
        <f t="shared" si="291"/>
        <v>0</v>
      </c>
      <c r="AK300" s="410">
        <f t="shared" si="292"/>
        <v>0</v>
      </c>
      <c r="AL300" s="410">
        <f t="shared" si="293"/>
        <v>0</v>
      </c>
      <c r="AM300" s="410">
        <f t="shared" si="294"/>
        <v>0</v>
      </c>
      <c r="AN300" s="411">
        <f t="shared" si="295"/>
        <v>0</v>
      </c>
      <c r="AO300" s="412">
        <f t="shared" si="296"/>
        <v>0</v>
      </c>
      <c r="AP300" s="337"/>
      <c r="AQ300" s="410">
        <f t="shared" si="297"/>
        <v>0</v>
      </c>
      <c r="AR300" s="411">
        <f t="shared" si="298"/>
        <v>0</v>
      </c>
      <c r="AS300" s="413">
        <f t="shared" si="299"/>
        <v>0</v>
      </c>
      <c r="AT300" s="337"/>
      <c r="AU300" s="410">
        <f t="shared" si="300"/>
        <v>0</v>
      </c>
      <c r="AV300" s="411">
        <f t="shared" si="301"/>
        <v>0</v>
      </c>
      <c r="AW300" s="410">
        <f t="shared" si="302"/>
        <v>0</v>
      </c>
      <c r="AX300" s="411">
        <f t="shared" si="303"/>
        <v>0</v>
      </c>
      <c r="AY300" s="412">
        <f t="shared" si="304"/>
        <v>0</v>
      </c>
      <c r="AZ300" s="988"/>
      <c r="BA300" s="989"/>
      <c r="BB300" s="989"/>
      <c r="BC300" s="989"/>
      <c r="BD300" s="989"/>
      <c r="BE300" s="990"/>
      <c r="BF300" s="991"/>
      <c r="BG300" s="992"/>
      <c r="BH300" s="337"/>
      <c r="BI300" s="338"/>
      <c r="BJ300" s="839"/>
      <c r="BK300" s="318"/>
      <c r="BL300" s="318"/>
      <c r="BM300" s="318"/>
      <c r="BN300" s="318"/>
      <c r="BO300" s="318"/>
      <c r="BP300" s="318"/>
      <c r="BQ300" s="318"/>
      <c r="BR300" s="318"/>
      <c r="BS300" s="318"/>
      <c r="BT300" s="839"/>
      <c r="BU300" s="318"/>
      <c r="BV300" s="318"/>
      <c r="BW300" s="318"/>
      <c r="BX300" s="318"/>
      <c r="BY300" s="318"/>
      <c r="BZ300" s="318"/>
      <c r="CA300" s="318"/>
      <c r="CB300" s="318"/>
      <c r="CC300" s="318"/>
      <c r="CD300" s="839"/>
      <c r="CE300" s="318"/>
      <c r="CF300" s="318"/>
      <c r="CG300" s="318"/>
      <c r="CH300" s="318"/>
      <c r="CI300" s="318"/>
      <c r="CJ300" s="318"/>
      <c r="CK300" s="318"/>
      <c r="CL300" s="318"/>
      <c r="CM300" s="318"/>
      <c r="CN300" s="318"/>
      <c r="CO300" s="318"/>
      <c r="CP300" s="318"/>
      <c r="CQ300" s="318"/>
      <c r="CR300" s="318"/>
      <c r="CS300" s="839"/>
      <c r="CT300" s="318"/>
      <c r="CU300" s="318"/>
      <c r="CV300" s="318"/>
      <c r="CW300" s="318"/>
      <c r="CX300" s="318"/>
      <c r="CY300" s="318"/>
      <c r="CZ300" s="318"/>
      <c r="DA300" s="318"/>
      <c r="DB300" s="318"/>
      <c r="DC300" s="318"/>
      <c r="DD300" s="318"/>
      <c r="DE300" s="318"/>
      <c r="DF300" s="318"/>
      <c r="DG300" s="318"/>
      <c r="DH300" s="839"/>
      <c r="DI300" s="318"/>
      <c r="DJ300" s="318"/>
      <c r="DK300" s="318"/>
      <c r="DL300" s="318"/>
      <c r="DM300" s="318"/>
      <c r="DN300" s="318"/>
      <c r="DO300" s="318"/>
      <c r="DP300" s="318"/>
      <c r="DQ300" s="318"/>
      <c r="DR300" s="318"/>
      <c r="DS300" s="318"/>
      <c r="DT300" s="318"/>
      <c r="DU300" s="318"/>
      <c r="DV300" s="318"/>
      <c r="DW300" s="839"/>
      <c r="DX300" s="318"/>
      <c r="DY300" s="318"/>
      <c r="DZ300" s="318"/>
      <c r="EA300" s="318"/>
      <c r="EB300" s="318"/>
      <c r="EC300" s="318"/>
      <c r="ED300" s="318"/>
      <c r="EE300" s="318"/>
      <c r="EF300" s="318"/>
      <c r="EG300" s="318"/>
      <c r="EH300" s="318"/>
      <c r="EI300" s="318"/>
      <c r="EJ300" s="318"/>
      <c r="EK300" s="318"/>
      <c r="EL300" s="318"/>
      <c r="EM300" s="318">
        <f ca="1">'DARF e Declaração de IR'!$AJ$21</f>
        <v>0</v>
      </c>
      <c r="EN300" s="318"/>
      <c r="EO300" s="318"/>
      <c r="EP300" s="318"/>
      <c r="EQ300" s="318"/>
      <c r="ER300" s="318"/>
      <c r="ES300" s="318"/>
      <c r="ET300" s="318"/>
      <c r="EU300" s="318"/>
      <c r="EV300" s="318"/>
      <c r="EW300" s="318"/>
      <c r="EX300" s="318"/>
      <c r="EY300" s="318"/>
      <c r="EZ300" s="318"/>
    </row>
    <row r="301" spans="2:156" ht="10.5" customHeight="1" thickBot="1" x14ac:dyDescent="0.25">
      <c r="B301" s="393"/>
      <c r="C301" s="1051"/>
      <c r="D301" s="1052"/>
      <c r="E301" s="437"/>
      <c r="F301" s="499"/>
      <c r="G301" s="396"/>
      <c r="H301" s="396"/>
      <c r="I301" s="396"/>
      <c r="J301" s="906"/>
      <c r="K301" s="910"/>
      <c r="L301" s="906"/>
      <c r="M301" s="907"/>
      <c r="N301" s="456"/>
      <c r="O301" s="455">
        <v>44462</v>
      </c>
      <c r="P301" s="332"/>
      <c r="Q301" s="333"/>
      <c r="R301" s="334"/>
      <c r="S301" s="335"/>
      <c r="T301" s="408">
        <f t="shared" si="281"/>
        <v>0</v>
      </c>
      <c r="U301" s="409" t="str">
        <f t="shared" si="282"/>
        <v/>
      </c>
      <c r="V301" s="335"/>
      <c r="W301" s="410">
        <f t="shared" si="283"/>
        <v>0</v>
      </c>
      <c r="X301" s="410">
        <f t="shared" si="284"/>
        <v>0</v>
      </c>
      <c r="Y301" s="410">
        <f t="shared" si="285"/>
        <v>0</v>
      </c>
      <c r="Z301" s="410">
        <f t="shared" si="286"/>
        <v>0</v>
      </c>
      <c r="AA301" s="411">
        <f t="shared" si="287"/>
        <v>0</v>
      </c>
      <c r="AB301" s="412">
        <f t="shared" si="288"/>
        <v>0</v>
      </c>
      <c r="AC301" s="336"/>
      <c r="AD301" s="333"/>
      <c r="AE301" s="334"/>
      <c r="AF301" s="335"/>
      <c r="AG301" s="408">
        <f t="shared" si="289"/>
        <v>0</v>
      </c>
      <c r="AH301" s="409" t="str">
        <f t="shared" si="305"/>
        <v/>
      </c>
      <c r="AI301" s="335"/>
      <c r="AJ301" s="410">
        <f t="shared" si="291"/>
        <v>0</v>
      </c>
      <c r="AK301" s="410">
        <f t="shared" si="292"/>
        <v>0</v>
      </c>
      <c r="AL301" s="410">
        <f t="shared" si="293"/>
        <v>0</v>
      </c>
      <c r="AM301" s="410">
        <f t="shared" si="294"/>
        <v>0</v>
      </c>
      <c r="AN301" s="411">
        <f t="shared" si="295"/>
        <v>0</v>
      </c>
      <c r="AO301" s="412">
        <f t="shared" si="296"/>
        <v>0</v>
      </c>
      <c r="AP301" s="337"/>
      <c r="AQ301" s="410">
        <f t="shared" si="297"/>
        <v>0</v>
      </c>
      <c r="AR301" s="411">
        <f t="shared" si="298"/>
        <v>0</v>
      </c>
      <c r="AS301" s="413">
        <f t="shared" si="299"/>
        <v>0</v>
      </c>
      <c r="AT301" s="337"/>
      <c r="AU301" s="410">
        <f t="shared" si="300"/>
        <v>0</v>
      </c>
      <c r="AV301" s="411">
        <f t="shared" si="301"/>
        <v>0</v>
      </c>
      <c r="AW301" s="410">
        <f t="shared" si="302"/>
        <v>0</v>
      </c>
      <c r="AX301" s="411">
        <f t="shared" si="303"/>
        <v>0</v>
      </c>
      <c r="AY301" s="412">
        <f t="shared" si="304"/>
        <v>0</v>
      </c>
      <c r="AZ301" s="988"/>
      <c r="BA301" s="989"/>
      <c r="BB301" s="989"/>
      <c r="BC301" s="989"/>
      <c r="BD301" s="989"/>
      <c r="BE301" s="990"/>
      <c r="BF301" s="991"/>
      <c r="BG301" s="992"/>
      <c r="BH301" s="337"/>
      <c r="BI301" s="338"/>
      <c r="BJ301" s="839"/>
      <c r="BK301" s="318"/>
      <c r="BL301" s="318"/>
      <c r="BM301" s="318"/>
      <c r="BN301" s="318"/>
      <c r="BO301" s="318"/>
      <c r="BP301" s="318"/>
      <c r="BQ301" s="318"/>
      <c r="BR301" s="318"/>
      <c r="BS301" s="318"/>
      <c r="BT301" s="839"/>
      <c r="BU301" s="318"/>
      <c r="BV301" s="318"/>
      <c r="BW301" s="318"/>
      <c r="BX301" s="318"/>
      <c r="BY301" s="318"/>
      <c r="BZ301" s="318"/>
      <c r="CA301" s="318"/>
      <c r="CB301" s="318"/>
      <c r="CC301" s="318"/>
      <c r="CD301" s="839"/>
      <c r="CE301" s="318"/>
      <c r="CF301" s="318"/>
      <c r="CG301" s="318"/>
      <c r="CH301" s="318"/>
      <c r="CI301" s="318"/>
      <c r="CJ301" s="318"/>
      <c r="CK301" s="318"/>
      <c r="CL301" s="318"/>
      <c r="CM301" s="318"/>
      <c r="CN301" s="318"/>
      <c r="CO301" s="318"/>
      <c r="CP301" s="318"/>
      <c r="CQ301" s="318"/>
      <c r="CR301" s="318"/>
      <c r="CS301" s="839"/>
      <c r="CT301" s="318"/>
      <c r="CU301" s="318"/>
      <c r="CV301" s="318"/>
      <c r="CW301" s="318"/>
      <c r="CX301" s="318"/>
      <c r="CY301" s="318"/>
      <c r="CZ301" s="318"/>
      <c r="DA301" s="318"/>
      <c r="DB301" s="318"/>
      <c r="DC301" s="318"/>
      <c r="DD301" s="318"/>
      <c r="DE301" s="318"/>
      <c r="DF301" s="318"/>
      <c r="DG301" s="318"/>
      <c r="DH301" s="839"/>
      <c r="DI301" s="318"/>
      <c r="DJ301" s="318"/>
      <c r="DK301" s="318"/>
      <c r="DL301" s="318"/>
      <c r="DM301" s="318"/>
      <c r="DN301" s="318"/>
      <c r="DO301" s="318"/>
      <c r="DP301" s="318"/>
      <c r="DQ301" s="318"/>
      <c r="DR301" s="318"/>
      <c r="DS301" s="318"/>
      <c r="DT301" s="318"/>
      <c r="DU301" s="318"/>
      <c r="DV301" s="318"/>
      <c r="DW301" s="839"/>
      <c r="DX301" s="318"/>
      <c r="DY301" s="318"/>
      <c r="DZ301" s="318"/>
      <c r="EA301" s="318"/>
      <c r="EB301" s="318"/>
      <c r="EC301" s="318"/>
      <c r="ED301" s="318"/>
      <c r="EE301" s="318"/>
      <c r="EF301" s="318"/>
      <c r="EG301" s="318"/>
      <c r="EH301" s="318"/>
      <c r="EI301" s="318"/>
      <c r="EJ301" s="318"/>
      <c r="EK301" s="318"/>
      <c r="EL301" s="318"/>
      <c r="EM301" s="318">
        <f ca="1">'DARF e Declaração de IR'!$AJ$21</f>
        <v>0</v>
      </c>
      <c r="EN301" s="318"/>
      <c r="EO301" s="318"/>
      <c r="EP301" s="318"/>
      <c r="EQ301" s="318"/>
      <c r="ER301" s="318"/>
      <c r="ES301" s="318"/>
      <c r="ET301" s="318"/>
      <c r="EU301" s="318"/>
      <c r="EV301" s="318"/>
      <c r="EW301" s="318"/>
      <c r="EX301" s="318"/>
      <c r="EY301" s="318"/>
      <c r="EZ301" s="318"/>
    </row>
    <row r="302" spans="2:156" ht="10.5" customHeight="1" x14ac:dyDescent="0.2">
      <c r="B302" s="393"/>
      <c r="C302" s="1051"/>
      <c r="D302" s="1052"/>
      <c r="E302" s="414"/>
      <c r="F302" s="876" t="s">
        <v>209</v>
      </c>
      <c r="G302" s="876"/>
      <c r="H302" s="876"/>
      <c r="I302" s="876"/>
      <c r="J302" s="874" t="s">
        <v>22</v>
      </c>
      <c r="K302" s="874"/>
      <c r="L302" s="874" t="s">
        <v>23</v>
      </c>
      <c r="M302" s="874"/>
      <c r="N302" s="456"/>
      <c r="O302" s="455">
        <v>44463</v>
      </c>
      <c r="P302" s="332"/>
      <c r="Q302" s="333"/>
      <c r="R302" s="334"/>
      <c r="S302" s="335"/>
      <c r="T302" s="408">
        <f t="shared" si="281"/>
        <v>0</v>
      </c>
      <c r="U302" s="409" t="str">
        <f t="shared" si="282"/>
        <v/>
      </c>
      <c r="V302" s="335"/>
      <c r="W302" s="410">
        <f t="shared" si="283"/>
        <v>0</v>
      </c>
      <c r="X302" s="410">
        <f t="shared" si="284"/>
        <v>0</v>
      </c>
      <c r="Y302" s="410">
        <f t="shared" si="285"/>
        <v>0</v>
      </c>
      <c r="Z302" s="410">
        <f t="shared" si="286"/>
        <v>0</v>
      </c>
      <c r="AA302" s="411">
        <f t="shared" si="287"/>
        <v>0</v>
      </c>
      <c r="AB302" s="412">
        <f t="shared" si="288"/>
        <v>0</v>
      </c>
      <c r="AC302" s="336"/>
      <c r="AD302" s="333"/>
      <c r="AE302" s="334"/>
      <c r="AF302" s="335"/>
      <c r="AG302" s="408">
        <f t="shared" si="289"/>
        <v>0</v>
      </c>
      <c r="AH302" s="409" t="str">
        <f t="shared" si="305"/>
        <v/>
      </c>
      <c r="AI302" s="335"/>
      <c r="AJ302" s="410">
        <f t="shared" si="291"/>
        <v>0</v>
      </c>
      <c r="AK302" s="410">
        <f t="shared" si="292"/>
        <v>0</v>
      </c>
      <c r="AL302" s="410">
        <f t="shared" si="293"/>
        <v>0</v>
      </c>
      <c r="AM302" s="410">
        <f t="shared" si="294"/>
        <v>0</v>
      </c>
      <c r="AN302" s="411">
        <f t="shared" si="295"/>
        <v>0</v>
      </c>
      <c r="AO302" s="412">
        <f t="shared" si="296"/>
        <v>0</v>
      </c>
      <c r="AP302" s="337"/>
      <c r="AQ302" s="410">
        <f t="shared" si="297"/>
        <v>0</v>
      </c>
      <c r="AR302" s="411">
        <f t="shared" si="298"/>
        <v>0</v>
      </c>
      <c r="AS302" s="413">
        <f t="shared" si="299"/>
        <v>0</v>
      </c>
      <c r="AT302" s="337"/>
      <c r="AU302" s="410">
        <f t="shared" si="300"/>
        <v>0</v>
      </c>
      <c r="AV302" s="411">
        <f t="shared" si="301"/>
        <v>0</v>
      </c>
      <c r="AW302" s="410">
        <f t="shared" si="302"/>
        <v>0</v>
      </c>
      <c r="AX302" s="411">
        <f t="shared" si="303"/>
        <v>0</v>
      </c>
      <c r="AY302" s="412">
        <f t="shared" si="304"/>
        <v>0</v>
      </c>
      <c r="AZ302" s="988"/>
      <c r="BA302" s="989"/>
      <c r="BB302" s="989"/>
      <c r="BC302" s="989"/>
      <c r="BD302" s="989"/>
      <c r="BE302" s="990"/>
      <c r="BF302" s="991"/>
      <c r="BG302" s="992"/>
      <c r="BH302" s="337"/>
      <c r="BI302" s="338"/>
      <c r="BJ302" s="839"/>
      <c r="BK302" s="318"/>
      <c r="BL302" s="318"/>
      <c r="BM302" s="318"/>
      <c r="BN302" s="318"/>
      <c r="BO302" s="318"/>
      <c r="BP302" s="318"/>
      <c r="BQ302" s="318"/>
      <c r="BR302" s="318"/>
      <c r="BS302" s="318"/>
      <c r="BT302" s="839"/>
      <c r="BU302" s="318"/>
      <c r="BV302" s="318"/>
      <c r="BW302" s="318"/>
      <c r="BX302" s="318"/>
      <c r="BY302" s="318"/>
      <c r="BZ302" s="318"/>
      <c r="CA302" s="318"/>
      <c r="CB302" s="318"/>
      <c r="CC302" s="318"/>
      <c r="CD302" s="839"/>
      <c r="CE302" s="318"/>
      <c r="CF302" s="318"/>
      <c r="CG302" s="318"/>
      <c r="CH302" s="318"/>
      <c r="CI302" s="318"/>
      <c r="CJ302" s="318"/>
      <c r="CK302" s="318"/>
      <c r="CL302" s="318"/>
      <c r="CM302" s="318"/>
      <c r="CN302" s="318"/>
      <c r="CO302" s="318"/>
      <c r="CP302" s="318"/>
      <c r="CQ302" s="318"/>
      <c r="CR302" s="318"/>
      <c r="CS302" s="839"/>
      <c r="CT302" s="318"/>
      <c r="CU302" s="318"/>
      <c r="CV302" s="318"/>
      <c r="CW302" s="318"/>
      <c r="CX302" s="318"/>
      <c r="CY302" s="318"/>
      <c r="CZ302" s="318"/>
      <c r="DA302" s="318"/>
      <c r="DB302" s="318"/>
      <c r="DC302" s="318"/>
      <c r="DD302" s="318"/>
      <c r="DE302" s="318"/>
      <c r="DF302" s="318"/>
      <c r="DG302" s="318"/>
      <c r="DH302" s="839"/>
      <c r="DI302" s="318"/>
      <c r="DJ302" s="318"/>
      <c r="DK302" s="318"/>
      <c r="DL302" s="318"/>
      <c r="DM302" s="318"/>
      <c r="DN302" s="318"/>
      <c r="DO302" s="318"/>
      <c r="DP302" s="318"/>
      <c r="DQ302" s="318"/>
      <c r="DR302" s="318"/>
      <c r="DS302" s="318"/>
      <c r="DT302" s="318"/>
      <c r="DU302" s="318"/>
      <c r="DV302" s="318"/>
      <c r="DW302" s="839"/>
      <c r="DX302" s="318"/>
      <c r="DY302" s="318"/>
      <c r="DZ302" s="318"/>
      <c r="EA302" s="318"/>
      <c r="EB302" s="318"/>
      <c r="EC302" s="318"/>
      <c r="ED302" s="318"/>
      <c r="EE302" s="318"/>
      <c r="EF302" s="318"/>
      <c r="EG302" s="318"/>
      <c r="EH302" s="318"/>
      <c r="EI302" s="318"/>
      <c r="EJ302" s="318"/>
      <c r="EK302" s="318"/>
      <c r="EL302" s="318"/>
      <c r="EM302" s="318">
        <f ca="1">'DARF e Declaração de IR'!$AJ$21</f>
        <v>0</v>
      </c>
      <c r="EN302" s="318"/>
      <c r="EO302" s="318"/>
      <c r="EP302" s="318"/>
      <c r="EQ302" s="318"/>
      <c r="ER302" s="318"/>
      <c r="ES302" s="318"/>
      <c r="ET302" s="318"/>
      <c r="EU302" s="318"/>
      <c r="EV302" s="318"/>
      <c r="EW302" s="318"/>
      <c r="EX302" s="318"/>
      <c r="EY302" s="318"/>
      <c r="EZ302" s="318"/>
    </row>
    <row r="303" spans="2:156" ht="10.5" customHeight="1" x14ac:dyDescent="0.2">
      <c r="B303" s="393"/>
      <c r="C303" s="1051"/>
      <c r="D303" s="1052"/>
      <c r="E303" s="414"/>
      <c r="F303" s="855" t="s">
        <v>119</v>
      </c>
      <c r="G303" s="855"/>
      <c r="H303" s="855"/>
      <c r="I303" s="855"/>
      <c r="J303" s="882">
        <f>T310</f>
        <v>0</v>
      </c>
      <c r="K303" s="882"/>
      <c r="L303" s="882">
        <f>AG310</f>
        <v>0</v>
      </c>
      <c r="M303" s="882"/>
      <c r="N303" s="456"/>
      <c r="O303" s="455">
        <v>44464</v>
      </c>
      <c r="P303" s="332"/>
      <c r="Q303" s="333"/>
      <c r="R303" s="334"/>
      <c r="S303" s="335"/>
      <c r="T303" s="408">
        <f t="shared" si="281"/>
        <v>0</v>
      </c>
      <c r="U303" s="409" t="str">
        <f t="shared" si="282"/>
        <v/>
      </c>
      <c r="V303" s="335"/>
      <c r="W303" s="410">
        <f t="shared" si="283"/>
        <v>0</v>
      </c>
      <c r="X303" s="410">
        <f t="shared" si="284"/>
        <v>0</v>
      </c>
      <c r="Y303" s="410">
        <f t="shared" si="285"/>
        <v>0</v>
      </c>
      <c r="Z303" s="410">
        <f t="shared" si="286"/>
        <v>0</v>
      </c>
      <c r="AA303" s="411">
        <f t="shared" si="287"/>
        <v>0</v>
      </c>
      <c r="AB303" s="412">
        <f t="shared" si="288"/>
        <v>0</v>
      </c>
      <c r="AC303" s="336"/>
      <c r="AD303" s="333"/>
      <c r="AE303" s="334"/>
      <c r="AF303" s="335"/>
      <c r="AG303" s="408">
        <f t="shared" si="289"/>
        <v>0</v>
      </c>
      <c r="AH303" s="409" t="str">
        <f t="shared" si="305"/>
        <v/>
      </c>
      <c r="AI303" s="335"/>
      <c r="AJ303" s="410">
        <f t="shared" si="291"/>
        <v>0</v>
      </c>
      <c r="AK303" s="410">
        <f t="shared" si="292"/>
        <v>0</v>
      </c>
      <c r="AL303" s="410">
        <f t="shared" si="293"/>
        <v>0</v>
      </c>
      <c r="AM303" s="410">
        <f t="shared" si="294"/>
        <v>0</v>
      </c>
      <c r="AN303" s="411">
        <f t="shared" si="295"/>
        <v>0</v>
      </c>
      <c r="AO303" s="412">
        <f t="shared" si="296"/>
        <v>0</v>
      </c>
      <c r="AP303" s="337"/>
      <c r="AQ303" s="410">
        <f t="shared" si="297"/>
        <v>0</v>
      </c>
      <c r="AR303" s="411">
        <f t="shared" si="298"/>
        <v>0</v>
      </c>
      <c r="AS303" s="413">
        <f t="shared" si="299"/>
        <v>0</v>
      </c>
      <c r="AT303" s="337"/>
      <c r="AU303" s="410">
        <f t="shared" si="300"/>
        <v>0</v>
      </c>
      <c r="AV303" s="411">
        <f t="shared" si="301"/>
        <v>0</v>
      </c>
      <c r="AW303" s="410">
        <f t="shared" si="302"/>
        <v>0</v>
      </c>
      <c r="AX303" s="411">
        <f t="shared" si="303"/>
        <v>0</v>
      </c>
      <c r="AY303" s="412">
        <f t="shared" si="304"/>
        <v>0</v>
      </c>
      <c r="AZ303" s="988"/>
      <c r="BA303" s="989"/>
      <c r="BB303" s="989"/>
      <c r="BC303" s="989"/>
      <c r="BD303" s="989"/>
      <c r="BE303" s="990"/>
      <c r="BF303" s="991"/>
      <c r="BG303" s="992"/>
      <c r="BH303" s="337"/>
      <c r="BI303" s="338"/>
      <c r="BJ303" s="839"/>
      <c r="BK303" s="318"/>
      <c r="BL303" s="318"/>
      <c r="BM303" s="318"/>
      <c r="BN303" s="318"/>
      <c r="BO303" s="318"/>
      <c r="BP303" s="318"/>
      <c r="BQ303" s="318"/>
      <c r="BR303" s="318"/>
      <c r="BS303" s="318"/>
      <c r="BT303" s="839"/>
      <c r="BU303" s="318"/>
      <c r="BV303" s="318"/>
      <c r="BW303" s="318"/>
      <c r="BX303" s="318"/>
      <c r="BY303" s="318"/>
      <c r="BZ303" s="318"/>
      <c r="CA303" s="318"/>
      <c r="CB303" s="318"/>
      <c r="CC303" s="318"/>
      <c r="CD303" s="839"/>
      <c r="CE303" s="318"/>
      <c r="CF303" s="318"/>
      <c r="CG303" s="318"/>
      <c r="CH303" s="318"/>
      <c r="CI303" s="318"/>
      <c r="CJ303" s="318"/>
      <c r="CK303" s="318"/>
      <c r="CL303" s="318"/>
      <c r="CM303" s="318"/>
      <c r="CN303" s="318"/>
      <c r="CO303" s="318"/>
      <c r="CP303" s="318"/>
      <c r="CQ303" s="318"/>
      <c r="CR303" s="318"/>
      <c r="CS303" s="839"/>
      <c r="CT303" s="318"/>
      <c r="CU303" s="318"/>
      <c r="CV303" s="318"/>
      <c r="CW303" s="318"/>
      <c r="CX303" s="318"/>
      <c r="CY303" s="318"/>
      <c r="CZ303" s="318"/>
      <c r="DA303" s="318"/>
      <c r="DB303" s="318"/>
      <c r="DC303" s="318"/>
      <c r="DD303" s="318"/>
      <c r="DE303" s="318"/>
      <c r="DF303" s="318"/>
      <c r="DG303" s="318"/>
      <c r="DH303" s="839"/>
      <c r="DI303" s="318"/>
      <c r="DJ303" s="318"/>
      <c r="DK303" s="318"/>
      <c r="DL303" s="318"/>
      <c r="DM303" s="318"/>
      <c r="DN303" s="318"/>
      <c r="DO303" s="318"/>
      <c r="DP303" s="318"/>
      <c r="DQ303" s="318"/>
      <c r="DR303" s="318"/>
      <c r="DS303" s="318"/>
      <c r="DT303" s="318"/>
      <c r="DU303" s="318"/>
      <c r="DV303" s="318"/>
      <c r="DW303" s="839"/>
      <c r="DX303" s="318"/>
      <c r="DY303" s="318"/>
      <c r="DZ303" s="318"/>
      <c r="EA303" s="318"/>
      <c r="EB303" s="318"/>
      <c r="EC303" s="318"/>
      <c r="ED303" s="318"/>
      <c r="EE303" s="318"/>
      <c r="EF303" s="318"/>
      <c r="EG303" s="318"/>
      <c r="EH303" s="318"/>
      <c r="EI303" s="318"/>
      <c r="EJ303" s="318"/>
      <c r="EK303" s="318"/>
      <c r="EL303" s="318"/>
      <c r="EM303" s="318">
        <f ca="1">'DARF e Declaração de IR'!$AJ$21</f>
        <v>0</v>
      </c>
      <c r="EN303" s="318"/>
      <c r="EO303" s="318"/>
      <c r="EP303" s="318"/>
      <c r="EQ303" s="318"/>
      <c r="ER303" s="318"/>
      <c r="ES303" s="318"/>
      <c r="ET303" s="318"/>
      <c r="EU303" s="318"/>
      <c r="EV303" s="318"/>
      <c r="EW303" s="318"/>
      <c r="EX303" s="318"/>
      <c r="EY303" s="318"/>
      <c r="EZ303" s="318"/>
    </row>
    <row r="304" spans="2:156" ht="10.5" customHeight="1" x14ac:dyDescent="0.2">
      <c r="B304" s="393"/>
      <c r="C304" s="1051"/>
      <c r="D304" s="1052"/>
      <c r="E304" s="414"/>
      <c r="F304" s="878" t="s">
        <v>203</v>
      </c>
      <c r="G304" s="878"/>
      <c r="H304" s="878"/>
      <c r="I304" s="878"/>
      <c r="J304" s="883">
        <f>Q310</f>
        <v>0</v>
      </c>
      <c r="K304" s="883"/>
      <c r="L304" s="883">
        <f>AD310</f>
        <v>0</v>
      </c>
      <c r="M304" s="883"/>
      <c r="N304" s="456"/>
      <c r="O304" s="455">
        <v>44465</v>
      </c>
      <c r="P304" s="332"/>
      <c r="Q304" s="333"/>
      <c r="R304" s="334"/>
      <c r="S304" s="335"/>
      <c r="T304" s="408">
        <f t="shared" si="281"/>
        <v>0</v>
      </c>
      <c r="U304" s="409" t="str">
        <f t="shared" si="282"/>
        <v/>
      </c>
      <c r="V304" s="335"/>
      <c r="W304" s="410">
        <f t="shared" si="283"/>
        <v>0</v>
      </c>
      <c r="X304" s="410">
        <f t="shared" si="284"/>
        <v>0</v>
      </c>
      <c r="Y304" s="410">
        <f t="shared" si="285"/>
        <v>0</v>
      </c>
      <c r="Z304" s="410">
        <f t="shared" si="286"/>
        <v>0</v>
      </c>
      <c r="AA304" s="411">
        <f t="shared" si="287"/>
        <v>0</v>
      </c>
      <c r="AB304" s="412">
        <f t="shared" si="288"/>
        <v>0</v>
      </c>
      <c r="AC304" s="336"/>
      <c r="AD304" s="333"/>
      <c r="AE304" s="334"/>
      <c r="AF304" s="335"/>
      <c r="AG304" s="408">
        <f t="shared" si="289"/>
        <v>0</v>
      </c>
      <c r="AH304" s="409" t="str">
        <f t="shared" si="305"/>
        <v/>
      </c>
      <c r="AI304" s="335"/>
      <c r="AJ304" s="410">
        <f t="shared" si="291"/>
        <v>0</v>
      </c>
      <c r="AK304" s="410">
        <f t="shared" si="292"/>
        <v>0</v>
      </c>
      <c r="AL304" s="410">
        <f t="shared" si="293"/>
        <v>0</v>
      </c>
      <c r="AM304" s="410">
        <f t="shared" si="294"/>
        <v>0</v>
      </c>
      <c r="AN304" s="411">
        <f t="shared" si="295"/>
        <v>0</v>
      </c>
      <c r="AO304" s="412">
        <f t="shared" si="296"/>
        <v>0</v>
      </c>
      <c r="AP304" s="337"/>
      <c r="AQ304" s="410">
        <f t="shared" si="297"/>
        <v>0</v>
      </c>
      <c r="AR304" s="411">
        <f t="shared" si="298"/>
        <v>0</v>
      </c>
      <c r="AS304" s="413">
        <f t="shared" si="299"/>
        <v>0</v>
      </c>
      <c r="AT304" s="337"/>
      <c r="AU304" s="410">
        <f t="shared" si="300"/>
        <v>0</v>
      </c>
      <c r="AV304" s="411">
        <f t="shared" si="301"/>
        <v>0</v>
      </c>
      <c r="AW304" s="410">
        <f t="shared" si="302"/>
        <v>0</v>
      </c>
      <c r="AX304" s="411">
        <f t="shared" si="303"/>
        <v>0</v>
      </c>
      <c r="AY304" s="412">
        <f t="shared" si="304"/>
        <v>0</v>
      </c>
      <c r="AZ304" s="988"/>
      <c r="BA304" s="989"/>
      <c r="BB304" s="989"/>
      <c r="BC304" s="989"/>
      <c r="BD304" s="989"/>
      <c r="BE304" s="990"/>
      <c r="BF304" s="991"/>
      <c r="BG304" s="992"/>
      <c r="BH304" s="337"/>
      <c r="BI304" s="338"/>
      <c r="BJ304" s="839"/>
      <c r="BK304" s="318"/>
      <c r="BL304" s="318"/>
      <c r="BM304" s="318"/>
      <c r="BN304" s="318"/>
      <c r="BO304" s="318"/>
      <c r="BP304" s="318"/>
      <c r="BQ304" s="318"/>
      <c r="BR304" s="318"/>
      <c r="BS304" s="318"/>
      <c r="BT304" s="839"/>
      <c r="BU304" s="318"/>
      <c r="BV304" s="318"/>
      <c r="BW304" s="318"/>
      <c r="BX304" s="318"/>
      <c r="BY304" s="318"/>
      <c r="BZ304" s="318"/>
      <c r="CA304" s="318"/>
      <c r="CB304" s="318"/>
      <c r="CC304" s="318"/>
      <c r="CD304" s="839"/>
      <c r="CE304" s="318"/>
      <c r="CF304" s="318"/>
      <c r="CG304" s="318"/>
      <c r="CH304" s="318"/>
      <c r="CI304" s="318"/>
      <c r="CJ304" s="318"/>
      <c r="CK304" s="318"/>
      <c r="CL304" s="318"/>
      <c r="CM304" s="318"/>
      <c r="CN304" s="318"/>
      <c r="CO304" s="318"/>
      <c r="CP304" s="318"/>
      <c r="CQ304" s="318"/>
      <c r="CR304" s="318"/>
      <c r="CS304" s="839"/>
      <c r="CT304" s="318"/>
      <c r="CU304" s="318"/>
      <c r="CV304" s="318"/>
      <c r="CW304" s="318"/>
      <c r="CX304" s="318"/>
      <c r="CY304" s="318"/>
      <c r="CZ304" s="318"/>
      <c r="DA304" s="318"/>
      <c r="DB304" s="318"/>
      <c r="DC304" s="318"/>
      <c r="DD304" s="318"/>
      <c r="DE304" s="318"/>
      <c r="DF304" s="318"/>
      <c r="DG304" s="318"/>
      <c r="DH304" s="839"/>
      <c r="DI304" s="318"/>
      <c r="DJ304" s="318"/>
      <c r="DK304" s="318"/>
      <c r="DL304" s="318"/>
      <c r="DM304" s="318"/>
      <c r="DN304" s="318"/>
      <c r="DO304" s="318"/>
      <c r="DP304" s="318"/>
      <c r="DQ304" s="318"/>
      <c r="DR304" s="318"/>
      <c r="DS304" s="318"/>
      <c r="DT304" s="318"/>
      <c r="DU304" s="318"/>
      <c r="DV304" s="318"/>
      <c r="DW304" s="839"/>
      <c r="DX304" s="318"/>
      <c r="DY304" s="318"/>
      <c r="DZ304" s="318"/>
      <c r="EA304" s="318"/>
      <c r="EB304" s="318"/>
      <c r="EC304" s="318"/>
      <c r="ED304" s="318"/>
      <c r="EE304" s="318"/>
      <c r="EF304" s="318"/>
      <c r="EG304" s="318"/>
      <c r="EH304" s="318"/>
      <c r="EI304" s="318"/>
      <c r="EJ304" s="318"/>
      <c r="EK304" s="318"/>
      <c r="EL304" s="318"/>
      <c r="EM304" s="318">
        <f ca="1">'DARF e Declaração de IR'!$AJ$21</f>
        <v>0</v>
      </c>
      <c r="EN304" s="318"/>
      <c r="EO304" s="318"/>
      <c r="EP304" s="318"/>
      <c r="EQ304" s="318"/>
      <c r="ER304" s="318"/>
      <c r="ES304" s="318"/>
      <c r="ET304" s="318"/>
      <c r="EU304" s="318"/>
      <c r="EV304" s="318"/>
      <c r="EW304" s="318"/>
      <c r="EX304" s="318"/>
      <c r="EY304" s="318"/>
      <c r="EZ304" s="318"/>
    </row>
    <row r="305" spans="2:156" ht="10.5" customHeight="1" x14ac:dyDescent="0.2">
      <c r="B305" s="393"/>
      <c r="C305" s="1051"/>
      <c r="D305" s="1052"/>
      <c r="E305" s="414"/>
      <c r="F305" s="878" t="s">
        <v>204</v>
      </c>
      <c r="G305" s="878"/>
      <c r="H305" s="878"/>
      <c r="I305" s="878"/>
      <c r="J305" s="890">
        <f>R310</f>
        <v>0</v>
      </c>
      <c r="K305" s="890"/>
      <c r="L305" s="890">
        <f>AE310</f>
        <v>0</v>
      </c>
      <c r="M305" s="890"/>
      <c r="N305" s="456"/>
      <c r="O305" s="455">
        <v>44466</v>
      </c>
      <c r="P305" s="332"/>
      <c r="Q305" s="333"/>
      <c r="R305" s="334"/>
      <c r="S305" s="335"/>
      <c r="T305" s="408">
        <f t="shared" si="281"/>
        <v>0</v>
      </c>
      <c r="U305" s="409" t="str">
        <f t="shared" si="282"/>
        <v/>
      </c>
      <c r="V305" s="335"/>
      <c r="W305" s="410">
        <f t="shared" si="283"/>
        <v>0</v>
      </c>
      <c r="X305" s="410">
        <f t="shared" si="284"/>
        <v>0</v>
      </c>
      <c r="Y305" s="410">
        <f t="shared" si="285"/>
        <v>0</v>
      </c>
      <c r="Z305" s="410">
        <f t="shared" si="286"/>
        <v>0</v>
      </c>
      <c r="AA305" s="411">
        <f t="shared" si="287"/>
        <v>0</v>
      </c>
      <c r="AB305" s="412">
        <f t="shared" si="288"/>
        <v>0</v>
      </c>
      <c r="AC305" s="336"/>
      <c r="AD305" s="333"/>
      <c r="AE305" s="334"/>
      <c r="AF305" s="335"/>
      <c r="AG305" s="408">
        <f t="shared" si="289"/>
        <v>0</v>
      </c>
      <c r="AH305" s="409" t="str">
        <f t="shared" si="305"/>
        <v/>
      </c>
      <c r="AI305" s="335"/>
      <c r="AJ305" s="410">
        <f t="shared" si="291"/>
        <v>0</v>
      </c>
      <c r="AK305" s="410">
        <f t="shared" si="292"/>
        <v>0</v>
      </c>
      <c r="AL305" s="410">
        <f t="shared" si="293"/>
        <v>0</v>
      </c>
      <c r="AM305" s="410">
        <f t="shared" si="294"/>
        <v>0</v>
      </c>
      <c r="AN305" s="411">
        <f t="shared" si="295"/>
        <v>0</v>
      </c>
      <c r="AO305" s="412">
        <f t="shared" si="296"/>
        <v>0</v>
      </c>
      <c r="AP305" s="337"/>
      <c r="AQ305" s="410">
        <f t="shared" si="297"/>
        <v>0</v>
      </c>
      <c r="AR305" s="411">
        <f t="shared" si="298"/>
        <v>0</v>
      </c>
      <c r="AS305" s="413">
        <f t="shared" si="299"/>
        <v>0</v>
      </c>
      <c r="AT305" s="337"/>
      <c r="AU305" s="410">
        <f t="shared" si="300"/>
        <v>0</v>
      </c>
      <c r="AV305" s="411">
        <f t="shared" si="301"/>
        <v>0</v>
      </c>
      <c r="AW305" s="410">
        <f t="shared" si="302"/>
        <v>0</v>
      </c>
      <c r="AX305" s="411">
        <f t="shared" si="303"/>
        <v>0</v>
      </c>
      <c r="AY305" s="412">
        <f t="shared" si="304"/>
        <v>0</v>
      </c>
      <c r="AZ305" s="988"/>
      <c r="BA305" s="989"/>
      <c r="BB305" s="989"/>
      <c r="BC305" s="989"/>
      <c r="BD305" s="989"/>
      <c r="BE305" s="990"/>
      <c r="BF305" s="991"/>
      <c r="BG305" s="992"/>
      <c r="BH305" s="337"/>
      <c r="BI305" s="338"/>
      <c r="BJ305" s="839"/>
      <c r="BK305" s="318"/>
      <c r="BL305" s="318"/>
      <c r="BM305" s="318"/>
      <c r="BN305" s="318"/>
      <c r="BO305" s="318"/>
      <c r="BP305" s="318"/>
      <c r="BQ305" s="318"/>
      <c r="BR305" s="318"/>
      <c r="BS305" s="318"/>
      <c r="BT305" s="839"/>
      <c r="BU305" s="318"/>
      <c r="BV305" s="318"/>
      <c r="BW305" s="318"/>
      <c r="BX305" s="318"/>
      <c r="BY305" s="318"/>
      <c r="BZ305" s="318"/>
      <c r="CA305" s="318"/>
      <c r="CB305" s="318"/>
      <c r="CC305" s="318"/>
      <c r="CD305" s="839"/>
      <c r="CE305" s="318"/>
      <c r="CF305" s="318"/>
      <c r="CG305" s="318"/>
      <c r="CH305" s="318"/>
      <c r="CI305" s="318"/>
      <c r="CJ305" s="318"/>
      <c r="CK305" s="318"/>
      <c r="CL305" s="318"/>
      <c r="CM305" s="318"/>
      <c r="CN305" s="318"/>
      <c r="CO305" s="318"/>
      <c r="CP305" s="318"/>
      <c r="CQ305" s="318"/>
      <c r="CR305" s="318"/>
      <c r="CS305" s="839"/>
      <c r="CT305" s="318"/>
      <c r="CU305" s="318"/>
      <c r="CV305" s="318"/>
      <c r="CW305" s="318"/>
      <c r="CX305" s="318"/>
      <c r="CY305" s="318"/>
      <c r="CZ305" s="318"/>
      <c r="DA305" s="318"/>
      <c r="DB305" s="318"/>
      <c r="DC305" s="318"/>
      <c r="DD305" s="318"/>
      <c r="DE305" s="318"/>
      <c r="DF305" s="318"/>
      <c r="DG305" s="318"/>
      <c r="DH305" s="839"/>
      <c r="DI305" s="318"/>
      <c r="DJ305" s="318"/>
      <c r="DK305" s="318"/>
      <c r="DL305" s="318"/>
      <c r="DM305" s="318"/>
      <c r="DN305" s="318"/>
      <c r="DO305" s="318"/>
      <c r="DP305" s="318"/>
      <c r="DQ305" s="318"/>
      <c r="DR305" s="318"/>
      <c r="DS305" s="318"/>
      <c r="DT305" s="318"/>
      <c r="DU305" s="318"/>
      <c r="DV305" s="318"/>
      <c r="DW305" s="839"/>
      <c r="DX305" s="318"/>
      <c r="DY305" s="318"/>
      <c r="DZ305" s="318"/>
      <c r="EA305" s="318"/>
      <c r="EB305" s="318"/>
      <c r="EC305" s="318"/>
      <c r="ED305" s="318"/>
      <c r="EE305" s="318"/>
      <c r="EF305" s="318"/>
      <c r="EG305" s="318"/>
      <c r="EH305" s="318"/>
      <c r="EI305" s="318"/>
      <c r="EJ305" s="318"/>
      <c r="EK305" s="318"/>
      <c r="EL305" s="318"/>
      <c r="EM305" s="318">
        <f ca="1">'DARF e Declaração de IR'!$AJ$21</f>
        <v>0</v>
      </c>
      <c r="EN305" s="318"/>
      <c r="EO305" s="318"/>
      <c r="EP305" s="318"/>
      <c r="EQ305" s="318"/>
      <c r="ER305" s="318"/>
      <c r="ES305" s="318"/>
      <c r="ET305" s="318"/>
      <c r="EU305" s="318"/>
      <c r="EV305" s="318"/>
      <c r="EW305" s="318"/>
      <c r="EX305" s="318"/>
      <c r="EY305" s="318"/>
      <c r="EZ305" s="318"/>
    </row>
    <row r="306" spans="2:156" ht="10.5" customHeight="1" x14ac:dyDescent="0.2">
      <c r="B306" s="393"/>
      <c r="C306" s="1051"/>
      <c r="D306" s="1052"/>
      <c r="E306" s="414"/>
      <c r="F306" s="878" t="s">
        <v>120</v>
      </c>
      <c r="G306" s="878"/>
      <c r="H306" s="878"/>
      <c r="I306" s="878"/>
      <c r="J306" s="882">
        <f>S310</f>
        <v>0</v>
      </c>
      <c r="K306" s="882"/>
      <c r="L306" s="882">
        <f>AF310</f>
        <v>0</v>
      </c>
      <c r="M306" s="882"/>
      <c r="N306" s="456"/>
      <c r="O306" s="455">
        <v>44467</v>
      </c>
      <c r="P306" s="332"/>
      <c r="Q306" s="333"/>
      <c r="R306" s="334"/>
      <c r="S306" s="335"/>
      <c r="T306" s="408">
        <f t="shared" si="281"/>
        <v>0</v>
      </c>
      <c r="U306" s="409" t="str">
        <f t="shared" si="282"/>
        <v/>
      </c>
      <c r="V306" s="335"/>
      <c r="W306" s="410">
        <f t="shared" si="283"/>
        <v>0</v>
      </c>
      <c r="X306" s="410">
        <f t="shared" si="284"/>
        <v>0</v>
      </c>
      <c r="Y306" s="410">
        <f t="shared" si="285"/>
        <v>0</v>
      </c>
      <c r="Z306" s="410">
        <f t="shared" si="286"/>
        <v>0</v>
      </c>
      <c r="AA306" s="411">
        <f t="shared" si="287"/>
        <v>0</v>
      </c>
      <c r="AB306" s="412">
        <f t="shared" si="288"/>
        <v>0</v>
      </c>
      <c r="AC306" s="336"/>
      <c r="AD306" s="333"/>
      <c r="AE306" s="334"/>
      <c r="AF306" s="335"/>
      <c r="AG306" s="408">
        <f t="shared" si="289"/>
        <v>0</v>
      </c>
      <c r="AH306" s="409" t="str">
        <f t="shared" si="305"/>
        <v/>
      </c>
      <c r="AI306" s="335"/>
      <c r="AJ306" s="410">
        <f t="shared" si="291"/>
        <v>0</v>
      </c>
      <c r="AK306" s="410">
        <f t="shared" si="292"/>
        <v>0</v>
      </c>
      <c r="AL306" s="410">
        <f t="shared" si="293"/>
        <v>0</v>
      </c>
      <c r="AM306" s="410">
        <f t="shared" si="294"/>
        <v>0</v>
      </c>
      <c r="AN306" s="411">
        <f t="shared" si="295"/>
        <v>0</v>
      </c>
      <c r="AO306" s="412">
        <f t="shared" si="296"/>
        <v>0</v>
      </c>
      <c r="AP306" s="337"/>
      <c r="AQ306" s="410">
        <f t="shared" si="297"/>
        <v>0</v>
      </c>
      <c r="AR306" s="411">
        <f t="shared" si="298"/>
        <v>0</v>
      </c>
      <c r="AS306" s="413">
        <f t="shared" si="299"/>
        <v>0</v>
      </c>
      <c r="AT306" s="337"/>
      <c r="AU306" s="410">
        <f t="shared" si="300"/>
        <v>0</v>
      </c>
      <c r="AV306" s="411">
        <f t="shared" si="301"/>
        <v>0</v>
      </c>
      <c r="AW306" s="410">
        <f t="shared" si="302"/>
        <v>0</v>
      </c>
      <c r="AX306" s="411">
        <f t="shared" si="303"/>
        <v>0</v>
      </c>
      <c r="AY306" s="412">
        <f t="shared" si="304"/>
        <v>0</v>
      </c>
      <c r="AZ306" s="988"/>
      <c r="BA306" s="989"/>
      <c r="BB306" s="989"/>
      <c r="BC306" s="989"/>
      <c r="BD306" s="989"/>
      <c r="BE306" s="990"/>
      <c r="BF306" s="991"/>
      <c r="BG306" s="992"/>
      <c r="BH306" s="337"/>
      <c r="BI306" s="338"/>
      <c r="BJ306" s="839"/>
      <c r="BK306" s="318"/>
      <c r="BL306" s="318"/>
      <c r="BM306" s="318"/>
      <c r="BN306" s="318"/>
      <c r="BO306" s="318"/>
      <c r="BP306" s="318"/>
      <c r="BQ306" s="318"/>
      <c r="BR306" s="318"/>
      <c r="BS306" s="318"/>
      <c r="BT306" s="839"/>
      <c r="BU306" s="318"/>
      <c r="BV306" s="318"/>
      <c r="BW306" s="318"/>
      <c r="BX306" s="318"/>
      <c r="BY306" s="318"/>
      <c r="BZ306" s="318"/>
      <c r="CA306" s="318"/>
      <c r="CB306" s="318"/>
      <c r="CC306" s="318"/>
      <c r="CD306" s="839"/>
      <c r="CE306" s="318"/>
      <c r="CF306" s="318"/>
      <c r="CG306" s="318"/>
      <c r="CH306" s="318"/>
      <c r="CI306" s="318"/>
      <c r="CJ306" s="318"/>
      <c r="CK306" s="318"/>
      <c r="CL306" s="318"/>
      <c r="CM306" s="318"/>
      <c r="CN306" s="318"/>
      <c r="CO306" s="318"/>
      <c r="CP306" s="318"/>
      <c r="CQ306" s="318"/>
      <c r="CR306" s="318"/>
      <c r="CS306" s="839"/>
      <c r="CT306" s="318"/>
      <c r="CU306" s="318"/>
      <c r="CV306" s="318"/>
      <c r="CW306" s="318"/>
      <c r="CX306" s="318"/>
      <c r="CY306" s="318"/>
      <c r="CZ306" s="318"/>
      <c r="DA306" s="318"/>
      <c r="DB306" s="318"/>
      <c r="DC306" s="318"/>
      <c r="DD306" s="318"/>
      <c r="DE306" s="318"/>
      <c r="DF306" s="318"/>
      <c r="DG306" s="318"/>
      <c r="DH306" s="839"/>
      <c r="DI306" s="318"/>
      <c r="DJ306" s="318"/>
      <c r="DK306" s="318"/>
      <c r="DL306" s="318"/>
      <c r="DM306" s="318"/>
      <c r="DN306" s="318"/>
      <c r="DO306" s="318"/>
      <c r="DP306" s="318"/>
      <c r="DQ306" s="318"/>
      <c r="DR306" s="318"/>
      <c r="DS306" s="318"/>
      <c r="DT306" s="318"/>
      <c r="DU306" s="318"/>
      <c r="DV306" s="318"/>
      <c r="DW306" s="839"/>
      <c r="DX306" s="318"/>
      <c r="DY306" s="318"/>
      <c r="DZ306" s="318"/>
      <c r="EA306" s="318"/>
      <c r="EB306" s="318"/>
      <c r="EC306" s="318"/>
      <c r="ED306" s="318"/>
      <c r="EE306" s="318"/>
      <c r="EF306" s="318"/>
      <c r="EG306" s="318"/>
      <c r="EH306" s="318"/>
      <c r="EI306" s="318"/>
      <c r="EJ306" s="318"/>
      <c r="EK306" s="318"/>
      <c r="EL306" s="318"/>
      <c r="EM306" s="318">
        <f ca="1">'DARF e Declaração de IR'!$AJ$21</f>
        <v>0</v>
      </c>
      <c r="EN306" s="318"/>
      <c r="EO306" s="318"/>
      <c r="EP306" s="318"/>
      <c r="EQ306" s="318"/>
      <c r="ER306" s="318"/>
      <c r="ES306" s="318"/>
      <c r="ET306" s="318"/>
      <c r="EU306" s="318"/>
      <c r="EV306" s="318"/>
      <c r="EW306" s="318"/>
      <c r="EX306" s="318"/>
      <c r="EY306" s="318"/>
      <c r="EZ306" s="318"/>
    </row>
    <row r="307" spans="2:156" ht="10.5" customHeight="1" x14ac:dyDescent="0.2">
      <c r="B307" s="393"/>
      <c r="C307" s="1051"/>
      <c r="D307" s="1052"/>
      <c r="E307" s="414"/>
      <c r="F307" s="855" t="s">
        <v>121</v>
      </c>
      <c r="G307" s="855"/>
      <c r="H307" s="855"/>
      <c r="I307" s="855"/>
      <c r="J307" s="891">
        <f>U310</f>
        <v>0</v>
      </c>
      <c r="K307" s="891"/>
      <c r="L307" s="891">
        <f>AH310</f>
        <v>0</v>
      </c>
      <c r="M307" s="891"/>
      <c r="N307" s="456"/>
      <c r="O307" s="455">
        <v>44468</v>
      </c>
      <c r="P307" s="332"/>
      <c r="Q307" s="333"/>
      <c r="R307" s="334"/>
      <c r="S307" s="335"/>
      <c r="T307" s="408">
        <f t="shared" si="281"/>
        <v>0</v>
      </c>
      <c r="U307" s="409" t="str">
        <f t="shared" si="282"/>
        <v/>
      </c>
      <c r="V307" s="335"/>
      <c r="W307" s="410">
        <f t="shared" si="283"/>
        <v>0</v>
      </c>
      <c r="X307" s="410">
        <f t="shared" si="284"/>
        <v>0</v>
      </c>
      <c r="Y307" s="410">
        <f t="shared" si="285"/>
        <v>0</v>
      </c>
      <c r="Z307" s="410">
        <f t="shared" si="286"/>
        <v>0</v>
      </c>
      <c r="AA307" s="411">
        <f t="shared" si="287"/>
        <v>0</v>
      </c>
      <c r="AB307" s="412">
        <f t="shared" si="288"/>
        <v>0</v>
      </c>
      <c r="AC307" s="336"/>
      <c r="AD307" s="333"/>
      <c r="AE307" s="334"/>
      <c r="AF307" s="335"/>
      <c r="AG307" s="408">
        <f t="shared" si="289"/>
        <v>0</v>
      </c>
      <c r="AH307" s="409" t="str">
        <f t="shared" si="305"/>
        <v/>
      </c>
      <c r="AI307" s="335"/>
      <c r="AJ307" s="410">
        <f t="shared" si="291"/>
        <v>0</v>
      </c>
      <c r="AK307" s="410">
        <f t="shared" si="292"/>
        <v>0</v>
      </c>
      <c r="AL307" s="410">
        <f t="shared" si="293"/>
        <v>0</v>
      </c>
      <c r="AM307" s="410">
        <f t="shared" si="294"/>
        <v>0</v>
      </c>
      <c r="AN307" s="411">
        <f t="shared" si="295"/>
        <v>0</v>
      </c>
      <c r="AO307" s="412">
        <f t="shared" si="296"/>
        <v>0</v>
      </c>
      <c r="AP307" s="337"/>
      <c r="AQ307" s="410">
        <f t="shared" si="297"/>
        <v>0</v>
      </c>
      <c r="AR307" s="411">
        <f t="shared" si="298"/>
        <v>0</v>
      </c>
      <c r="AS307" s="413">
        <f t="shared" si="299"/>
        <v>0</v>
      </c>
      <c r="AT307" s="337"/>
      <c r="AU307" s="410">
        <f t="shared" si="300"/>
        <v>0</v>
      </c>
      <c r="AV307" s="411">
        <f t="shared" si="301"/>
        <v>0</v>
      </c>
      <c r="AW307" s="410">
        <f t="shared" si="302"/>
        <v>0</v>
      </c>
      <c r="AX307" s="411">
        <f t="shared" si="303"/>
        <v>0</v>
      </c>
      <c r="AY307" s="412">
        <f t="shared" si="304"/>
        <v>0</v>
      </c>
      <c r="AZ307" s="988"/>
      <c r="BA307" s="989"/>
      <c r="BB307" s="989"/>
      <c r="BC307" s="989"/>
      <c r="BD307" s="989"/>
      <c r="BE307" s="990"/>
      <c r="BF307" s="991"/>
      <c r="BG307" s="992"/>
      <c r="BH307" s="337"/>
      <c r="BI307" s="338"/>
      <c r="BJ307" s="839"/>
      <c r="BK307" s="318"/>
      <c r="BL307" s="318"/>
      <c r="BM307" s="318"/>
      <c r="BN307" s="318"/>
      <c r="BO307" s="318"/>
      <c r="BP307" s="318"/>
      <c r="BQ307" s="318"/>
      <c r="BR307" s="318"/>
      <c r="BS307" s="318"/>
      <c r="BT307" s="839"/>
      <c r="BU307" s="318"/>
      <c r="BV307" s="318"/>
      <c r="BW307" s="318"/>
      <c r="BX307" s="318"/>
      <c r="BY307" s="318"/>
      <c r="BZ307" s="318"/>
      <c r="CA307" s="318"/>
      <c r="CB307" s="318"/>
      <c r="CC307" s="318"/>
      <c r="CD307" s="839"/>
      <c r="CE307" s="318"/>
      <c r="CF307" s="318"/>
      <c r="CG307" s="318"/>
      <c r="CH307" s="318"/>
      <c r="CI307" s="318"/>
      <c r="CJ307" s="318"/>
      <c r="CK307" s="318"/>
      <c r="CL307" s="318"/>
      <c r="CM307" s="318"/>
      <c r="CN307" s="318"/>
      <c r="CO307" s="318"/>
      <c r="CP307" s="318"/>
      <c r="CQ307" s="318"/>
      <c r="CR307" s="318"/>
      <c r="CS307" s="839"/>
      <c r="CT307" s="318"/>
      <c r="CU307" s="318"/>
      <c r="CV307" s="318"/>
      <c r="CW307" s="318"/>
      <c r="CX307" s="318"/>
      <c r="CY307" s="318"/>
      <c r="CZ307" s="318"/>
      <c r="DA307" s="318"/>
      <c r="DB307" s="318"/>
      <c r="DC307" s="318"/>
      <c r="DD307" s="318"/>
      <c r="DE307" s="318"/>
      <c r="DF307" s="318"/>
      <c r="DG307" s="318"/>
      <c r="DH307" s="839"/>
      <c r="DI307" s="318"/>
      <c r="DJ307" s="318"/>
      <c r="DK307" s="318"/>
      <c r="DL307" s="318"/>
      <c r="DM307" s="318"/>
      <c r="DN307" s="318"/>
      <c r="DO307" s="318"/>
      <c r="DP307" s="318"/>
      <c r="DQ307" s="318"/>
      <c r="DR307" s="318"/>
      <c r="DS307" s="318"/>
      <c r="DT307" s="318"/>
      <c r="DU307" s="318"/>
      <c r="DV307" s="318"/>
      <c r="DW307" s="839"/>
      <c r="DX307" s="318"/>
      <c r="DY307" s="318"/>
      <c r="DZ307" s="318"/>
      <c r="EA307" s="318"/>
      <c r="EB307" s="318"/>
      <c r="EC307" s="318"/>
      <c r="ED307" s="318"/>
      <c r="EE307" s="318"/>
      <c r="EF307" s="318"/>
      <c r="EG307" s="318"/>
      <c r="EH307" s="318"/>
      <c r="EI307" s="318"/>
      <c r="EJ307" s="318"/>
      <c r="EK307" s="318"/>
      <c r="EL307" s="318"/>
      <c r="EM307" s="318">
        <f ca="1">'DARF e Declaração de IR'!$AJ$21</f>
        <v>0</v>
      </c>
      <c r="EN307" s="318"/>
      <c r="EO307" s="318"/>
      <c r="EP307" s="318"/>
      <c r="EQ307" s="318"/>
      <c r="ER307" s="318"/>
      <c r="ES307" s="318"/>
      <c r="ET307" s="318"/>
      <c r="EU307" s="318"/>
      <c r="EV307" s="318"/>
      <c r="EW307" s="318"/>
      <c r="EX307" s="318"/>
      <c r="EY307" s="318"/>
      <c r="EZ307" s="318"/>
    </row>
    <row r="308" spans="2:156" ht="10.5" customHeight="1" thickBot="1" x14ac:dyDescent="0.25">
      <c r="B308" s="393"/>
      <c r="C308" s="1051"/>
      <c r="D308" s="1052"/>
      <c r="E308" s="414"/>
      <c r="F308" s="895" t="s">
        <v>91</v>
      </c>
      <c r="G308" s="895"/>
      <c r="H308" s="895"/>
      <c r="I308" s="895"/>
      <c r="J308" s="892">
        <f>AA310</f>
        <v>0</v>
      </c>
      <c r="K308" s="892"/>
      <c r="L308" s="892">
        <f>AN310</f>
        <v>0</v>
      </c>
      <c r="M308" s="892"/>
      <c r="N308" s="456"/>
      <c r="O308" s="455">
        <v>44469</v>
      </c>
      <c r="P308" s="332"/>
      <c r="Q308" s="333"/>
      <c r="R308" s="334"/>
      <c r="S308" s="335"/>
      <c r="T308" s="408">
        <f t="shared" si="281"/>
        <v>0</v>
      </c>
      <c r="U308" s="409" t="str">
        <f t="shared" si="282"/>
        <v/>
      </c>
      <c r="V308" s="335"/>
      <c r="W308" s="410">
        <f t="shared" si="283"/>
        <v>0</v>
      </c>
      <c r="X308" s="410">
        <f t="shared" si="284"/>
        <v>0</v>
      </c>
      <c r="Y308" s="410">
        <f t="shared" si="285"/>
        <v>0</v>
      </c>
      <c r="Z308" s="410">
        <f t="shared" si="286"/>
        <v>0</v>
      </c>
      <c r="AA308" s="411">
        <f t="shared" si="287"/>
        <v>0</v>
      </c>
      <c r="AB308" s="412">
        <f t="shared" si="288"/>
        <v>0</v>
      </c>
      <c r="AC308" s="336"/>
      <c r="AD308" s="333"/>
      <c r="AE308" s="334"/>
      <c r="AF308" s="335"/>
      <c r="AG308" s="408">
        <f t="shared" si="289"/>
        <v>0</v>
      </c>
      <c r="AH308" s="409" t="str">
        <f t="shared" si="305"/>
        <v/>
      </c>
      <c r="AI308" s="335"/>
      <c r="AJ308" s="410">
        <f t="shared" si="291"/>
        <v>0</v>
      </c>
      <c r="AK308" s="410">
        <f t="shared" si="292"/>
        <v>0</v>
      </c>
      <c r="AL308" s="410">
        <f t="shared" si="293"/>
        <v>0</v>
      </c>
      <c r="AM308" s="410">
        <f t="shared" si="294"/>
        <v>0</v>
      </c>
      <c r="AN308" s="411">
        <f t="shared" si="295"/>
        <v>0</v>
      </c>
      <c r="AO308" s="412">
        <f t="shared" si="296"/>
        <v>0</v>
      </c>
      <c r="AP308" s="337"/>
      <c r="AQ308" s="410">
        <f t="shared" si="297"/>
        <v>0</v>
      </c>
      <c r="AR308" s="411">
        <f t="shared" si="298"/>
        <v>0</v>
      </c>
      <c r="AS308" s="413">
        <f t="shared" si="299"/>
        <v>0</v>
      </c>
      <c r="AT308" s="337"/>
      <c r="AU308" s="410">
        <f t="shared" si="300"/>
        <v>0</v>
      </c>
      <c r="AV308" s="411">
        <f t="shared" si="301"/>
        <v>0</v>
      </c>
      <c r="AW308" s="410">
        <f t="shared" si="302"/>
        <v>0</v>
      </c>
      <c r="AX308" s="411">
        <f t="shared" si="303"/>
        <v>0</v>
      </c>
      <c r="AY308" s="412">
        <f t="shared" si="304"/>
        <v>0</v>
      </c>
      <c r="AZ308" s="988"/>
      <c r="BA308" s="989"/>
      <c r="BB308" s="989"/>
      <c r="BC308" s="989"/>
      <c r="BD308" s="989"/>
      <c r="BE308" s="990"/>
      <c r="BF308" s="991"/>
      <c r="BG308" s="992"/>
      <c r="BH308" s="337"/>
      <c r="BI308" s="338"/>
      <c r="BJ308" s="839"/>
      <c r="BK308" s="318"/>
      <c r="BL308" s="318"/>
      <c r="BM308" s="318"/>
      <c r="BN308" s="318"/>
      <c r="BO308" s="318"/>
      <c r="BP308" s="318"/>
      <c r="BQ308" s="318"/>
      <c r="BR308" s="318"/>
      <c r="BS308" s="318"/>
      <c r="BT308" s="839"/>
      <c r="BU308" s="318"/>
      <c r="BV308" s="318"/>
      <c r="BW308" s="318"/>
      <c r="BX308" s="318"/>
      <c r="BY308" s="318"/>
      <c r="BZ308" s="318"/>
      <c r="CA308" s="318"/>
      <c r="CB308" s="318"/>
      <c r="CC308" s="318"/>
      <c r="CD308" s="839"/>
      <c r="CE308" s="318"/>
      <c r="CF308" s="318"/>
      <c r="CG308" s="318"/>
      <c r="CH308" s="318"/>
      <c r="CI308" s="318"/>
      <c r="CJ308" s="318"/>
      <c r="CK308" s="318"/>
      <c r="CL308" s="318"/>
      <c r="CM308" s="318"/>
      <c r="CN308" s="318"/>
      <c r="CO308" s="318"/>
      <c r="CP308" s="318"/>
      <c r="CQ308" s="318"/>
      <c r="CR308" s="318"/>
      <c r="CS308" s="839"/>
      <c r="CT308" s="318"/>
      <c r="CU308" s="318"/>
      <c r="CV308" s="318"/>
      <c r="CW308" s="318"/>
      <c r="CX308" s="318"/>
      <c r="CY308" s="318"/>
      <c r="CZ308" s="318"/>
      <c r="DA308" s="318"/>
      <c r="DB308" s="318"/>
      <c r="DC308" s="318"/>
      <c r="DD308" s="318"/>
      <c r="DE308" s="318"/>
      <c r="DF308" s="318"/>
      <c r="DG308" s="318"/>
      <c r="DH308" s="839"/>
      <c r="DI308" s="318"/>
      <c r="DJ308" s="318"/>
      <c r="DK308" s="318"/>
      <c r="DL308" s="318"/>
      <c r="DM308" s="318"/>
      <c r="DN308" s="318"/>
      <c r="DO308" s="318"/>
      <c r="DP308" s="318"/>
      <c r="DQ308" s="318"/>
      <c r="DR308" s="318"/>
      <c r="DS308" s="318"/>
      <c r="DT308" s="318"/>
      <c r="DU308" s="318"/>
      <c r="DV308" s="318"/>
      <c r="DW308" s="839"/>
      <c r="DX308" s="318"/>
      <c r="DY308" s="318"/>
      <c r="DZ308" s="318"/>
      <c r="EA308" s="318"/>
      <c r="EB308" s="318"/>
      <c r="EC308" s="318"/>
      <c r="ED308" s="318"/>
      <c r="EE308" s="318"/>
      <c r="EF308" s="318"/>
      <c r="EG308" s="318"/>
      <c r="EH308" s="318"/>
      <c r="EI308" s="318"/>
      <c r="EJ308" s="318"/>
      <c r="EK308" s="318"/>
      <c r="EL308" s="318"/>
      <c r="EM308" s="318">
        <f ca="1">'DARF e Declaração de IR'!$AJ$21</f>
        <v>0</v>
      </c>
      <c r="EN308" s="318"/>
      <c r="EO308" s="318"/>
      <c r="EP308" s="318"/>
      <c r="EQ308" s="318"/>
      <c r="ER308" s="318"/>
      <c r="ES308" s="318"/>
      <c r="ET308" s="318"/>
      <c r="EU308" s="318"/>
      <c r="EV308" s="318"/>
      <c r="EW308" s="318"/>
      <c r="EX308" s="318"/>
      <c r="EY308" s="318"/>
      <c r="EZ308" s="318"/>
    </row>
    <row r="309" spans="2:156" ht="10.5" customHeight="1" x14ac:dyDescent="0.25">
      <c r="B309" s="393"/>
      <c r="C309" s="1051"/>
      <c r="D309" s="1052"/>
      <c r="E309" s="437"/>
      <c r="F309" s="500"/>
      <c r="G309" s="501"/>
      <c r="H309" s="501"/>
      <c r="I309" s="502"/>
      <c r="J309" s="516"/>
      <c r="K309" s="516"/>
      <c r="L309" s="517"/>
      <c r="M309" s="518"/>
      <c r="N309" s="456"/>
      <c r="O309" s="455"/>
      <c r="P309" s="332"/>
      <c r="Q309" s="333"/>
      <c r="R309" s="334"/>
      <c r="S309" s="335"/>
      <c r="T309" s="408">
        <f t="shared" si="281"/>
        <v>0</v>
      </c>
      <c r="U309" s="409" t="str">
        <f t="shared" si="282"/>
        <v/>
      </c>
      <c r="V309" s="335"/>
      <c r="W309" s="410">
        <f t="shared" si="283"/>
        <v>0</v>
      </c>
      <c r="X309" s="410">
        <f t="shared" si="284"/>
        <v>0</v>
      </c>
      <c r="Y309" s="410">
        <f t="shared" si="285"/>
        <v>0</v>
      </c>
      <c r="Z309" s="410">
        <f t="shared" si="286"/>
        <v>0</v>
      </c>
      <c r="AA309" s="411">
        <f t="shared" si="287"/>
        <v>0</v>
      </c>
      <c r="AB309" s="412">
        <f t="shared" si="288"/>
        <v>0</v>
      </c>
      <c r="AC309" s="336"/>
      <c r="AD309" s="333"/>
      <c r="AE309" s="334"/>
      <c r="AF309" s="335"/>
      <c r="AG309" s="408">
        <f t="shared" si="289"/>
        <v>0</v>
      </c>
      <c r="AH309" s="409" t="str">
        <f t="shared" si="305"/>
        <v/>
      </c>
      <c r="AI309" s="335"/>
      <c r="AJ309" s="410">
        <f t="shared" si="291"/>
        <v>0</v>
      </c>
      <c r="AK309" s="410">
        <f t="shared" si="292"/>
        <v>0</v>
      </c>
      <c r="AL309" s="410">
        <f t="shared" si="293"/>
        <v>0</v>
      </c>
      <c r="AM309" s="410">
        <f t="shared" si="294"/>
        <v>0</v>
      </c>
      <c r="AN309" s="411">
        <f t="shared" si="295"/>
        <v>0</v>
      </c>
      <c r="AO309" s="412">
        <f t="shared" si="296"/>
        <v>0</v>
      </c>
      <c r="AP309" s="337"/>
      <c r="AQ309" s="410">
        <f t="shared" si="297"/>
        <v>0</v>
      </c>
      <c r="AR309" s="411">
        <f t="shared" si="298"/>
        <v>0</v>
      </c>
      <c r="AS309" s="413">
        <f t="shared" si="299"/>
        <v>0</v>
      </c>
      <c r="AT309" s="337"/>
      <c r="AU309" s="410">
        <f t="shared" si="300"/>
        <v>0</v>
      </c>
      <c r="AV309" s="411">
        <f t="shared" si="301"/>
        <v>0</v>
      </c>
      <c r="AW309" s="410">
        <f t="shared" si="302"/>
        <v>0</v>
      </c>
      <c r="AX309" s="411">
        <f t="shared" si="303"/>
        <v>0</v>
      </c>
      <c r="AY309" s="412">
        <f t="shared" si="304"/>
        <v>0</v>
      </c>
      <c r="AZ309" s="988"/>
      <c r="BA309" s="989"/>
      <c r="BB309" s="989"/>
      <c r="BC309" s="989"/>
      <c r="BD309" s="989"/>
      <c r="BE309" s="990"/>
      <c r="BF309" s="991"/>
      <c r="BG309" s="992"/>
      <c r="BH309" s="337"/>
      <c r="BI309" s="338"/>
      <c r="BJ309" s="839"/>
      <c r="BK309" s="318"/>
      <c r="BL309" s="318"/>
      <c r="BM309" s="318"/>
      <c r="BN309" s="318"/>
      <c r="BO309" s="318"/>
      <c r="BP309" s="318"/>
      <c r="BQ309" s="318"/>
      <c r="BR309" s="318"/>
      <c r="BS309" s="318"/>
      <c r="BT309" s="839"/>
      <c r="BU309" s="318"/>
      <c r="BV309" s="318"/>
      <c r="BW309" s="318"/>
      <c r="BX309" s="318"/>
      <c r="BY309" s="318"/>
      <c r="BZ309" s="318"/>
      <c r="CA309" s="318"/>
      <c r="CB309" s="318"/>
      <c r="CC309" s="318"/>
      <c r="CD309" s="839"/>
      <c r="CE309" s="318"/>
      <c r="CF309" s="318"/>
      <c r="CG309" s="318"/>
      <c r="CH309" s="318"/>
      <c r="CI309" s="318"/>
      <c r="CJ309" s="318"/>
      <c r="CK309" s="318"/>
      <c r="CL309" s="318"/>
      <c r="CM309" s="318"/>
      <c r="CN309" s="318"/>
      <c r="CO309" s="318"/>
      <c r="CP309" s="318"/>
      <c r="CQ309" s="318"/>
      <c r="CR309" s="318"/>
      <c r="CS309" s="839"/>
      <c r="CT309" s="318"/>
      <c r="CU309" s="318"/>
      <c r="CV309" s="318"/>
      <c r="CW309" s="318"/>
      <c r="CX309" s="318"/>
      <c r="CY309" s="318"/>
      <c r="CZ309" s="318"/>
      <c r="DA309" s="318"/>
      <c r="DB309" s="318"/>
      <c r="DC309" s="318"/>
      <c r="DD309" s="318"/>
      <c r="DE309" s="318"/>
      <c r="DF309" s="318"/>
      <c r="DG309" s="318"/>
      <c r="DH309" s="839"/>
      <c r="DI309" s="318"/>
      <c r="DJ309" s="318"/>
      <c r="DK309" s="318"/>
      <c r="DL309" s="318"/>
      <c r="DM309" s="318"/>
      <c r="DN309" s="318"/>
      <c r="DO309" s="318"/>
      <c r="DP309" s="318"/>
      <c r="DQ309" s="318"/>
      <c r="DR309" s="318"/>
      <c r="DS309" s="318"/>
      <c r="DT309" s="318"/>
      <c r="DU309" s="318"/>
      <c r="DV309" s="318"/>
      <c r="DW309" s="839"/>
      <c r="DX309" s="318"/>
      <c r="DY309" s="318"/>
      <c r="DZ309" s="318"/>
      <c r="EA309" s="318"/>
      <c r="EB309" s="318"/>
      <c r="EC309" s="318"/>
      <c r="ED309" s="318"/>
      <c r="EE309" s="318"/>
      <c r="EF309" s="318"/>
      <c r="EG309" s="318"/>
      <c r="EH309" s="318"/>
      <c r="EI309" s="318"/>
      <c r="EJ309" s="318"/>
      <c r="EK309" s="318"/>
      <c r="EL309" s="318"/>
      <c r="EM309" s="318">
        <f ca="1">'DARF e Declaração de IR'!$AJ$21</f>
        <v>0</v>
      </c>
      <c r="EN309" s="318"/>
      <c r="EO309" s="318"/>
      <c r="EP309" s="318"/>
      <c r="EQ309" s="318"/>
      <c r="ER309" s="318"/>
      <c r="ES309" s="318"/>
      <c r="ET309" s="318"/>
      <c r="EU309" s="318"/>
      <c r="EV309" s="318"/>
      <c r="EW309" s="318"/>
      <c r="EX309" s="318"/>
      <c r="EY309" s="318"/>
      <c r="EZ309" s="318"/>
    </row>
    <row r="310" spans="2:156" ht="10.5" customHeight="1" x14ac:dyDescent="0.2">
      <c r="B310" s="393"/>
      <c r="C310" s="1051"/>
      <c r="D310" s="1052"/>
      <c r="E310" s="506"/>
      <c r="F310" s="503"/>
      <c r="G310" s="478"/>
      <c r="H310" s="478"/>
      <c r="J310" s="510"/>
      <c r="K310" s="510"/>
      <c r="M310" s="511"/>
      <c r="N310" s="467"/>
      <c r="O310" s="424" t="s">
        <v>122</v>
      </c>
      <c r="P310" s="480">
        <f t="shared" ref="P310:T310" si="306">SUM(P279:P309)</f>
        <v>0</v>
      </c>
      <c r="Q310" s="481">
        <f t="shared" si="306"/>
        <v>0</v>
      </c>
      <c r="R310" s="482">
        <f t="shared" si="306"/>
        <v>0</v>
      </c>
      <c r="S310" s="483">
        <f t="shared" si="306"/>
        <v>0</v>
      </c>
      <c r="T310" s="483">
        <f t="shared" si="306"/>
        <v>0</v>
      </c>
      <c r="U310" s="484">
        <f>IFERROR(SUM(U279:U309)/COUNT(U279:U309),0)</f>
        <v>0</v>
      </c>
      <c r="V310" s="485">
        <f t="shared" ref="V310:AA310" si="307">SUM(V279:V309)</f>
        <v>0</v>
      </c>
      <c r="W310" s="486">
        <f t="shared" si="307"/>
        <v>0</v>
      </c>
      <c r="X310" s="486">
        <f t="shared" si="307"/>
        <v>0</v>
      </c>
      <c r="Y310" s="486">
        <f t="shared" si="307"/>
        <v>0</v>
      </c>
      <c r="Z310" s="486">
        <f t="shared" si="307"/>
        <v>0</v>
      </c>
      <c r="AA310" s="485">
        <f t="shared" si="307"/>
        <v>0</v>
      </c>
      <c r="AB310" s="487">
        <f t="shared" ref="AB310" si="308">SUM(AB279:AB309)</f>
        <v>0</v>
      </c>
      <c r="AC310" s="488">
        <f t="shared" ref="AC310:AF310" si="309">SUM(AC279:AC309)</f>
        <v>0</v>
      </c>
      <c r="AD310" s="481">
        <f t="shared" si="309"/>
        <v>0</v>
      </c>
      <c r="AE310" s="482">
        <f t="shared" si="309"/>
        <v>0</v>
      </c>
      <c r="AF310" s="483">
        <f t="shared" si="309"/>
        <v>0</v>
      </c>
      <c r="AG310" s="483">
        <f t="shared" ref="AG310" si="310">SUM(AG279:AG309)</f>
        <v>0</v>
      </c>
      <c r="AH310" s="484">
        <f>IFERROR(SUM(AH279:AH309)/COUNT(AH279:AH309),0)</f>
        <v>0</v>
      </c>
      <c r="AI310" s="485">
        <f t="shared" ref="AI310" si="311">SUM(AI279:AI309)</f>
        <v>0</v>
      </c>
      <c r="AJ310" s="486">
        <f t="shared" ref="AJ310:AN310" si="312">SUM(AJ279:AJ309)</f>
        <v>0</v>
      </c>
      <c r="AK310" s="486">
        <f t="shared" si="312"/>
        <v>0</v>
      </c>
      <c r="AL310" s="486">
        <f t="shared" si="312"/>
        <v>0</v>
      </c>
      <c r="AM310" s="486">
        <f t="shared" si="312"/>
        <v>0</v>
      </c>
      <c r="AN310" s="485">
        <f t="shared" si="312"/>
        <v>0</v>
      </c>
      <c r="AO310" s="487">
        <f t="shared" ref="AO310" si="313">SUM(AO279:AO309)</f>
        <v>0</v>
      </c>
      <c r="AP310" s="489">
        <f t="shared" ref="AP310:AW310" si="314">SUM(AP279:AP309)</f>
        <v>0</v>
      </c>
      <c r="AQ310" s="486">
        <f t="shared" si="314"/>
        <v>0</v>
      </c>
      <c r="AR310" s="485">
        <f t="shared" si="314"/>
        <v>0</v>
      </c>
      <c r="AS310" s="490">
        <f t="shared" si="314"/>
        <v>0</v>
      </c>
      <c r="AT310" s="489">
        <f t="shared" si="314"/>
        <v>0</v>
      </c>
      <c r="AU310" s="486">
        <f t="shared" si="314"/>
        <v>0</v>
      </c>
      <c r="AV310" s="485">
        <f t="shared" si="314"/>
        <v>0</v>
      </c>
      <c r="AW310" s="486">
        <f t="shared" si="314"/>
        <v>0</v>
      </c>
      <c r="AX310" s="485">
        <f>ROUNDUP(SUM(AX279:AX309),2)</f>
        <v>0</v>
      </c>
      <c r="AY310" s="487">
        <f>AY309</f>
        <v>0</v>
      </c>
      <c r="AZ310" s="996" t="s">
        <v>122</v>
      </c>
      <c r="BA310" s="997"/>
      <c r="BB310" s="997"/>
      <c r="BC310" s="997"/>
      <c r="BD310" s="997"/>
      <c r="BE310" s="993">
        <f>SUM(BE279:BE309)</f>
        <v>0</v>
      </c>
      <c r="BF310" s="994"/>
      <c r="BG310" s="995"/>
      <c r="BH310" s="489">
        <f t="shared" ref="BH310:BI310" si="315">SUM(BH279:BH309)</f>
        <v>0</v>
      </c>
      <c r="BI310" s="491">
        <f t="shared" si="315"/>
        <v>0</v>
      </c>
      <c r="BJ310" s="839"/>
      <c r="BK310" s="318"/>
      <c r="BL310" s="318"/>
      <c r="BM310" s="318"/>
      <c r="BN310" s="318"/>
      <c r="BO310" s="318"/>
      <c r="BP310" s="318"/>
      <c r="BQ310" s="318"/>
      <c r="BR310" s="318"/>
      <c r="BS310" s="318"/>
      <c r="BT310" s="839"/>
      <c r="BU310" s="318"/>
      <c r="BV310" s="318"/>
      <c r="BW310" s="318"/>
      <c r="BX310" s="318"/>
      <c r="BY310" s="318"/>
      <c r="BZ310" s="318"/>
      <c r="CA310" s="318"/>
      <c r="CB310" s="318"/>
      <c r="CC310" s="318"/>
      <c r="CD310" s="839"/>
      <c r="CE310" s="318"/>
      <c r="CF310" s="318"/>
      <c r="CG310" s="318"/>
      <c r="CH310" s="318"/>
      <c r="CI310" s="318"/>
      <c r="CJ310" s="318"/>
      <c r="CK310" s="318"/>
      <c r="CL310" s="318"/>
      <c r="CM310" s="318"/>
      <c r="CN310" s="318"/>
      <c r="CO310" s="318"/>
      <c r="CP310" s="318"/>
      <c r="CQ310" s="318"/>
      <c r="CR310" s="318"/>
      <c r="CS310" s="839"/>
      <c r="CT310" s="318"/>
      <c r="CU310" s="318"/>
      <c r="CV310" s="318"/>
      <c r="CW310" s="318"/>
      <c r="CX310" s="318"/>
      <c r="CY310" s="318"/>
      <c r="CZ310" s="318"/>
      <c r="DA310" s="318"/>
      <c r="DB310" s="318"/>
      <c r="DC310" s="318"/>
      <c r="DD310" s="318"/>
      <c r="DE310" s="318"/>
      <c r="DF310" s="318"/>
      <c r="DG310" s="318"/>
      <c r="DH310" s="839"/>
      <c r="DI310" s="318"/>
      <c r="DJ310" s="318"/>
      <c r="DK310" s="318"/>
      <c r="DL310" s="318"/>
      <c r="DM310" s="318"/>
      <c r="DN310" s="318"/>
      <c r="DO310" s="318"/>
      <c r="DP310" s="318"/>
      <c r="DQ310" s="318"/>
      <c r="DR310" s="318"/>
      <c r="DS310" s="318"/>
      <c r="DT310" s="318"/>
      <c r="DU310" s="318"/>
      <c r="DV310" s="318"/>
      <c r="DW310" s="839"/>
      <c r="DX310" s="318"/>
      <c r="DY310" s="318"/>
      <c r="DZ310" s="318"/>
      <c r="EA310" s="318"/>
      <c r="EB310" s="318"/>
      <c r="EC310" s="318"/>
      <c r="ED310" s="318"/>
      <c r="EE310" s="318"/>
      <c r="EF310" s="318"/>
      <c r="EG310" s="318"/>
      <c r="EH310" s="318"/>
      <c r="EI310" s="318"/>
      <c r="EJ310" s="318"/>
      <c r="EK310" s="318"/>
      <c r="EL310" s="318"/>
      <c r="EM310" s="318"/>
      <c r="EN310" s="318"/>
      <c r="EO310" s="318"/>
      <c r="EP310" s="318"/>
      <c r="EQ310" s="318"/>
      <c r="ER310" s="318"/>
      <c r="ES310" s="318"/>
      <c r="ET310" s="318"/>
      <c r="EU310" s="318"/>
      <c r="EV310" s="318"/>
      <c r="EW310" s="318"/>
      <c r="EX310" s="318"/>
      <c r="EY310" s="318"/>
      <c r="EZ310" s="318"/>
    </row>
    <row r="311" spans="2:156" ht="10.5" customHeight="1" x14ac:dyDescent="0.2">
      <c r="B311" s="437"/>
      <c r="C311" s="438"/>
      <c r="D311" s="438"/>
      <c r="E311" s="439"/>
      <c r="F311" s="439"/>
      <c r="G311" s="439"/>
      <c r="H311" s="439"/>
      <c r="I311" s="439"/>
      <c r="J311" s="439"/>
      <c r="K311" s="439"/>
      <c r="L311" s="439"/>
      <c r="M311" s="439"/>
      <c r="N311" s="439"/>
      <c r="O311" s="440"/>
      <c r="P311" s="440"/>
      <c r="Q311" s="441"/>
      <c r="R311" s="442"/>
      <c r="S311" s="440"/>
      <c r="T311" s="440"/>
      <c r="U311" s="443"/>
      <c r="V311" s="444"/>
      <c r="W311" s="445"/>
      <c r="X311" s="446"/>
      <c r="Y311" s="446"/>
      <c r="Z311" s="446"/>
      <c r="AA311" s="447"/>
      <c r="AB311" s="448"/>
      <c r="AC311" s="440"/>
      <c r="AD311" s="441"/>
      <c r="AE311" s="442"/>
      <c r="AF311" s="440"/>
      <c r="AG311" s="440"/>
      <c r="AH311" s="443"/>
      <c r="AI311" s="444"/>
      <c r="AJ311" s="445"/>
      <c r="AK311" s="446"/>
      <c r="AL311" s="446"/>
      <c r="AM311" s="446"/>
      <c r="AN311" s="447"/>
      <c r="AO311" s="448"/>
      <c r="AP311" s="446"/>
      <c r="AQ311" s="446"/>
      <c r="AR311" s="447"/>
      <c r="AS311" s="449"/>
      <c r="AT311" s="446"/>
      <c r="AU311" s="446"/>
      <c r="AV311" s="450"/>
      <c r="AW311" s="446"/>
      <c r="AX311" s="447"/>
      <c r="AY311" s="448"/>
      <c r="AZ311" s="451"/>
      <c r="BA311" s="451"/>
      <c r="BB311" s="451"/>
      <c r="BC311" s="451"/>
      <c r="BD311" s="451"/>
      <c r="BE311" s="451"/>
      <c r="BF311" s="451"/>
      <c r="BG311" s="452"/>
      <c r="BH311" s="453"/>
      <c r="BI311" s="454"/>
      <c r="BJ311" s="318"/>
      <c r="BK311" s="318"/>
      <c r="BL311" s="318"/>
      <c r="BM311" s="318"/>
      <c r="BN311" s="318"/>
      <c r="BO311" s="318"/>
      <c r="BP311" s="318"/>
      <c r="BQ311" s="318"/>
      <c r="BR311" s="318"/>
      <c r="BS311" s="318"/>
      <c r="BT311" s="318"/>
      <c r="BU311" s="318"/>
      <c r="BV311" s="318"/>
      <c r="BW311" s="318"/>
      <c r="BX311" s="318"/>
      <c r="BY311" s="318"/>
      <c r="BZ311" s="318"/>
      <c r="CA311" s="318"/>
      <c r="CB311" s="318"/>
      <c r="CC311" s="318"/>
      <c r="CD311" s="318"/>
      <c r="CE311" s="318"/>
      <c r="CF311" s="318"/>
      <c r="CG311" s="318"/>
      <c r="CH311" s="318"/>
      <c r="CI311" s="318"/>
      <c r="CJ311" s="318"/>
      <c r="CK311" s="318"/>
      <c r="CL311" s="318"/>
      <c r="CM311" s="318"/>
      <c r="CN311" s="318"/>
      <c r="CO311" s="318"/>
      <c r="CP311" s="318"/>
      <c r="CQ311" s="318"/>
      <c r="CR311" s="318"/>
      <c r="CS311" s="318"/>
      <c r="CT311" s="318"/>
      <c r="CU311" s="318"/>
      <c r="CV311" s="318"/>
      <c r="CW311" s="318"/>
      <c r="CX311" s="318"/>
      <c r="CY311" s="318"/>
      <c r="CZ311" s="318"/>
      <c r="DA311" s="318"/>
      <c r="DB311" s="318"/>
      <c r="DC311" s="318"/>
      <c r="DD311" s="318"/>
      <c r="DE311" s="318"/>
      <c r="DF311" s="318"/>
      <c r="DG311" s="318"/>
      <c r="DH311" s="318"/>
      <c r="DI311" s="318"/>
      <c r="DJ311" s="318"/>
      <c r="DK311" s="318"/>
      <c r="DL311" s="318"/>
      <c r="DM311" s="318"/>
      <c r="DN311" s="318"/>
      <c r="DO311" s="318"/>
      <c r="DP311" s="318"/>
      <c r="DQ311" s="318"/>
      <c r="DR311" s="318"/>
      <c r="DS311" s="318"/>
      <c r="DT311" s="318"/>
      <c r="DU311" s="318"/>
      <c r="DV311" s="318"/>
      <c r="DW311" s="318"/>
      <c r="DX311" s="318"/>
      <c r="DY311" s="318"/>
      <c r="DZ311" s="318"/>
      <c r="EA311" s="318"/>
      <c r="EB311" s="318"/>
      <c r="EC311" s="318"/>
      <c r="ED311" s="318"/>
      <c r="EE311" s="318"/>
      <c r="EF311" s="318"/>
      <c r="EG311" s="318"/>
      <c r="EH311" s="318"/>
      <c r="EI311" s="318"/>
      <c r="EJ311" s="318"/>
      <c r="EK311" s="318"/>
      <c r="EL311" s="318"/>
      <c r="EM311" s="318"/>
      <c r="EN311" s="318"/>
      <c r="EO311" s="318"/>
      <c r="EP311" s="318"/>
      <c r="EQ311" s="318"/>
      <c r="ER311" s="318"/>
      <c r="ES311" s="318"/>
      <c r="ET311" s="318"/>
      <c r="EU311" s="318"/>
      <c r="EV311" s="318"/>
      <c r="EW311" s="318"/>
      <c r="EX311" s="318"/>
      <c r="EY311" s="318"/>
      <c r="EZ311" s="318"/>
    </row>
    <row r="312" spans="2:156" ht="10.5" customHeight="1" thickBot="1" x14ac:dyDescent="0.25">
      <c r="B312" s="393"/>
      <c r="C312" s="998" t="s">
        <v>71</v>
      </c>
      <c r="D312" s="1052"/>
      <c r="E312" s="507"/>
      <c r="F312" s="512"/>
      <c r="G312" s="513"/>
      <c r="H312" s="513"/>
      <c r="I312" s="513"/>
      <c r="J312" s="513"/>
      <c r="K312" s="513"/>
      <c r="L312" s="513"/>
      <c r="M312" s="515"/>
      <c r="N312" s="471"/>
      <c r="O312" s="455">
        <v>44470</v>
      </c>
      <c r="P312" s="332"/>
      <c r="Q312" s="333"/>
      <c r="R312" s="334"/>
      <c r="S312" s="335"/>
      <c r="T312" s="408">
        <f t="shared" ref="T312:T342" si="316">Q312+S312+R312</f>
        <v>0</v>
      </c>
      <c r="U312" s="409" t="str">
        <f t="shared" ref="U312:U342" si="317">IF(T312=0,"",IF(T312=0,0,Q312/T312))</f>
        <v/>
      </c>
      <c r="V312" s="335"/>
      <c r="W312" s="410">
        <f t="shared" ref="W312:W342" si="318">V312*-$J$328*2</f>
        <v>0</v>
      </c>
      <c r="X312" s="410">
        <f t="shared" ref="X312:X342" si="319">ROUNDDOWN(V312*-$J$329,3)*2</f>
        <v>0</v>
      </c>
      <c r="Y312" s="410">
        <f t="shared" ref="Y312:Y342" si="320">V312*-$J$330*2</f>
        <v>0</v>
      </c>
      <c r="Z312" s="410">
        <f t="shared" ref="Z312:Z342" si="321">SUM(W312:Y312)</f>
        <v>0</v>
      </c>
      <c r="AA312" s="411">
        <f t="shared" ref="AA312:AA342" si="322">P312+Z312</f>
        <v>0</v>
      </c>
      <c r="AB312" s="412">
        <f t="shared" ref="AB312:AB342" si="323">Q312+AA312</f>
        <v>0</v>
      </c>
      <c r="AC312" s="336"/>
      <c r="AD312" s="333"/>
      <c r="AE312" s="334"/>
      <c r="AF312" s="335"/>
      <c r="AG312" s="408">
        <f t="shared" ref="AG312:AG342" si="324">AD312+AF312+AE312</f>
        <v>0</v>
      </c>
      <c r="AH312" s="409" t="str">
        <f t="shared" ref="AH312:AH325" si="325">IF(AG312=0,"",IF(AG312=0,0,AD312/AG312))</f>
        <v/>
      </c>
      <c r="AI312" s="335"/>
      <c r="AJ312" s="410">
        <f t="shared" ref="AJ312:AJ342" si="326">AI312*-$L$328*2</f>
        <v>0</v>
      </c>
      <c r="AK312" s="410">
        <f t="shared" ref="AK312:AK342" si="327">AI312*-$L$329*2</f>
        <v>0</v>
      </c>
      <c r="AL312" s="410">
        <f t="shared" ref="AL312:AL342" si="328">AI312*-$L$330*2</f>
        <v>0</v>
      </c>
      <c r="AM312" s="410">
        <f t="shared" ref="AM312:AM342" si="329">SUM(AJ312:AL312)</f>
        <v>0</v>
      </c>
      <c r="AN312" s="411">
        <f t="shared" ref="AN312:AN342" si="330">AC312+AM312</f>
        <v>0</v>
      </c>
      <c r="AO312" s="412">
        <f t="shared" ref="AO312:AO342" si="331">AD312+AN312</f>
        <v>0</v>
      </c>
      <c r="AP312" s="337"/>
      <c r="AQ312" s="410">
        <f t="shared" ref="AQ312:AQ342" si="332">Z312+AM312</f>
        <v>0</v>
      </c>
      <c r="AR312" s="411">
        <f t="shared" ref="AR312:AR342" si="333">P312+AC312+AP312</f>
        <v>0</v>
      </c>
      <c r="AS312" s="413">
        <f t="shared" ref="AS312:AS342" si="334">AR312+AQ312</f>
        <v>0</v>
      </c>
      <c r="AT312" s="337"/>
      <c r="AU312" s="410">
        <f t="shared" ref="AU312:AU342" si="335">AQ312+AT312</f>
        <v>0</v>
      </c>
      <c r="AV312" s="411">
        <f t="shared" ref="AV312:AV342" si="336">AR312+AU312</f>
        <v>0</v>
      </c>
      <c r="AW312" s="410">
        <f t="shared" ref="AW312:AW342" si="337">IF(AV312&lt;=0,0,AV312*-$J$36)</f>
        <v>0</v>
      </c>
      <c r="AX312" s="411">
        <f t="shared" ref="AX312:AX342" si="338">ROUNDUP(AV312+AW312,2)</f>
        <v>0</v>
      </c>
      <c r="AY312" s="412">
        <f>AX312</f>
        <v>0</v>
      </c>
      <c r="AZ312" s="988"/>
      <c r="BA312" s="989"/>
      <c r="BB312" s="989"/>
      <c r="BC312" s="989"/>
      <c r="BD312" s="989"/>
      <c r="BE312" s="990"/>
      <c r="BF312" s="991"/>
      <c r="BG312" s="992"/>
      <c r="BH312" s="337"/>
      <c r="BI312" s="338"/>
      <c r="BJ312" s="839"/>
      <c r="BK312" s="318"/>
      <c r="BL312" s="318"/>
      <c r="BM312" s="318"/>
      <c r="BN312" s="318"/>
      <c r="BO312" s="318"/>
      <c r="BP312" s="318"/>
      <c r="BQ312" s="318"/>
      <c r="BR312" s="318"/>
      <c r="BS312" s="318"/>
      <c r="BT312" s="839"/>
      <c r="BU312" s="318"/>
      <c r="BV312" s="318"/>
      <c r="BW312" s="318"/>
      <c r="BX312" s="318"/>
      <c r="BY312" s="318"/>
      <c r="BZ312" s="318"/>
      <c r="CA312" s="318"/>
      <c r="CB312" s="318"/>
      <c r="CC312" s="318"/>
      <c r="CD312" s="839"/>
      <c r="CE312" s="318"/>
      <c r="CF312" s="318"/>
      <c r="CG312" s="318"/>
      <c r="CH312" s="318"/>
      <c r="CI312" s="318"/>
      <c r="CJ312" s="318"/>
      <c r="CK312" s="318"/>
      <c r="CL312" s="318"/>
      <c r="CM312" s="318"/>
      <c r="CN312" s="318"/>
      <c r="CO312" s="318"/>
      <c r="CP312" s="318"/>
      <c r="CQ312" s="318"/>
      <c r="CR312" s="318"/>
      <c r="CS312" s="839"/>
      <c r="CT312" s="318"/>
      <c r="CU312" s="318"/>
      <c r="CV312" s="318"/>
      <c r="CW312" s="318"/>
      <c r="CX312" s="318"/>
      <c r="CY312" s="318"/>
      <c r="CZ312" s="318"/>
      <c r="DA312" s="318"/>
      <c r="DB312" s="318"/>
      <c r="DC312" s="318"/>
      <c r="DD312" s="318"/>
      <c r="DE312" s="318"/>
      <c r="DF312" s="318"/>
      <c r="DG312" s="318"/>
      <c r="DH312" s="839"/>
      <c r="DI312" s="318"/>
      <c r="DJ312" s="318"/>
      <c r="DK312" s="318"/>
      <c r="DL312" s="318"/>
      <c r="DM312" s="318"/>
      <c r="DN312" s="318"/>
      <c r="DO312" s="318"/>
      <c r="DP312" s="318"/>
      <c r="DQ312" s="318"/>
      <c r="DR312" s="318"/>
      <c r="DS312" s="318"/>
      <c r="DT312" s="318"/>
      <c r="DU312" s="318"/>
      <c r="DV312" s="318"/>
      <c r="DW312" s="839"/>
      <c r="DX312" s="318"/>
      <c r="DY312" s="318"/>
      <c r="DZ312" s="318"/>
      <c r="EA312" s="318"/>
      <c r="EB312" s="318"/>
      <c r="EC312" s="318"/>
      <c r="ED312" s="318"/>
      <c r="EE312" s="318"/>
      <c r="EF312" s="318"/>
      <c r="EG312" s="318"/>
      <c r="EH312" s="318"/>
      <c r="EI312" s="318"/>
      <c r="EJ312" s="318"/>
      <c r="EK312" s="318"/>
      <c r="EL312" s="318"/>
      <c r="EM312" s="318">
        <f ca="1">'DARF e Declaração de IR'!$AJ$22</f>
        <v>0</v>
      </c>
      <c r="EN312" s="318"/>
      <c r="EO312" s="318"/>
      <c r="EP312" s="318"/>
      <c r="EQ312" s="318"/>
      <c r="ER312" s="318"/>
      <c r="ES312" s="318"/>
      <c r="ET312" s="318"/>
      <c r="EU312" s="318"/>
      <c r="EV312" s="318"/>
      <c r="EW312" s="318"/>
      <c r="EX312" s="318"/>
      <c r="EY312" s="318"/>
      <c r="EZ312" s="318"/>
    </row>
    <row r="313" spans="2:156" ht="10.5" customHeight="1" x14ac:dyDescent="0.2">
      <c r="B313" s="367"/>
      <c r="C313" s="1051"/>
      <c r="D313" s="1052"/>
      <c r="E313" s="414"/>
      <c r="F313" s="840" t="s">
        <v>104</v>
      </c>
      <c r="G313" s="841"/>
      <c r="H313" s="841"/>
      <c r="I313" s="841"/>
      <c r="J313" s="841"/>
      <c r="K313" s="841"/>
      <c r="L313" s="841"/>
      <c r="M313" s="842"/>
      <c r="N313" s="456"/>
      <c r="O313" s="455">
        <v>44471</v>
      </c>
      <c r="P313" s="332"/>
      <c r="Q313" s="333"/>
      <c r="R313" s="334"/>
      <c r="S313" s="335"/>
      <c r="T313" s="408">
        <f t="shared" si="316"/>
        <v>0</v>
      </c>
      <c r="U313" s="409" t="str">
        <f t="shared" si="317"/>
        <v/>
      </c>
      <c r="V313" s="335"/>
      <c r="W313" s="410">
        <f t="shared" si="318"/>
        <v>0</v>
      </c>
      <c r="X313" s="410">
        <f t="shared" si="319"/>
        <v>0</v>
      </c>
      <c r="Y313" s="410">
        <f t="shared" si="320"/>
        <v>0</v>
      </c>
      <c r="Z313" s="410">
        <f t="shared" si="321"/>
        <v>0</v>
      </c>
      <c r="AA313" s="411">
        <f t="shared" si="322"/>
        <v>0</v>
      </c>
      <c r="AB313" s="412">
        <f t="shared" si="323"/>
        <v>0</v>
      </c>
      <c r="AC313" s="336"/>
      <c r="AD313" s="333"/>
      <c r="AE313" s="334"/>
      <c r="AF313" s="335"/>
      <c r="AG313" s="408">
        <f t="shared" si="324"/>
        <v>0</v>
      </c>
      <c r="AH313" s="409" t="str">
        <f t="shared" si="325"/>
        <v/>
      </c>
      <c r="AI313" s="335"/>
      <c r="AJ313" s="410">
        <f t="shared" si="326"/>
        <v>0</v>
      </c>
      <c r="AK313" s="410">
        <f t="shared" si="327"/>
        <v>0</v>
      </c>
      <c r="AL313" s="410">
        <f t="shared" si="328"/>
        <v>0</v>
      </c>
      <c r="AM313" s="410">
        <f t="shared" si="329"/>
        <v>0</v>
      </c>
      <c r="AN313" s="411">
        <f t="shared" si="330"/>
        <v>0</v>
      </c>
      <c r="AO313" s="412">
        <f t="shared" si="331"/>
        <v>0</v>
      </c>
      <c r="AP313" s="337"/>
      <c r="AQ313" s="410">
        <f t="shared" si="332"/>
        <v>0</v>
      </c>
      <c r="AR313" s="411">
        <f t="shared" si="333"/>
        <v>0</v>
      </c>
      <c r="AS313" s="413">
        <f t="shared" si="334"/>
        <v>0</v>
      </c>
      <c r="AT313" s="337"/>
      <c r="AU313" s="410">
        <f t="shared" si="335"/>
        <v>0</v>
      </c>
      <c r="AV313" s="411">
        <f t="shared" si="336"/>
        <v>0</v>
      </c>
      <c r="AW313" s="410">
        <f t="shared" si="337"/>
        <v>0</v>
      </c>
      <c r="AX313" s="411">
        <f t="shared" si="338"/>
        <v>0</v>
      </c>
      <c r="AY313" s="412">
        <f>AY312+AX313</f>
        <v>0</v>
      </c>
      <c r="AZ313" s="988"/>
      <c r="BA313" s="989"/>
      <c r="BB313" s="989"/>
      <c r="BC313" s="989"/>
      <c r="BD313" s="989"/>
      <c r="BE313" s="990"/>
      <c r="BF313" s="991"/>
      <c r="BG313" s="992"/>
      <c r="BH313" s="337"/>
      <c r="BI313" s="338"/>
      <c r="BJ313" s="839"/>
      <c r="BK313" s="318"/>
      <c r="BL313" s="318"/>
      <c r="BM313" s="318"/>
      <c r="BN313" s="318"/>
      <c r="BO313" s="318"/>
      <c r="BP313" s="318"/>
      <c r="BQ313" s="318"/>
      <c r="BR313" s="318"/>
      <c r="BS313" s="318"/>
      <c r="BT313" s="839"/>
      <c r="BU313" s="318"/>
      <c r="BV313" s="318"/>
      <c r="BW313" s="318"/>
      <c r="BX313" s="318"/>
      <c r="BY313" s="318"/>
      <c r="BZ313" s="318"/>
      <c r="CA313" s="318"/>
      <c r="CB313" s="318"/>
      <c r="CC313" s="318"/>
      <c r="CD313" s="839"/>
      <c r="CE313" s="318"/>
      <c r="CF313" s="318"/>
      <c r="CG313" s="318"/>
      <c r="CH313" s="318"/>
      <c r="CI313" s="318"/>
      <c r="CJ313" s="318"/>
      <c r="CK313" s="318"/>
      <c r="CL313" s="318"/>
      <c r="CM313" s="318"/>
      <c r="CN313" s="318"/>
      <c r="CO313" s="318"/>
      <c r="CP313" s="318"/>
      <c r="CQ313" s="318"/>
      <c r="CR313" s="318"/>
      <c r="CS313" s="839"/>
      <c r="CT313" s="318"/>
      <c r="CU313" s="318"/>
      <c r="CV313" s="318"/>
      <c r="CW313" s="318"/>
      <c r="CX313" s="318"/>
      <c r="CY313" s="318"/>
      <c r="CZ313" s="318"/>
      <c r="DA313" s="318"/>
      <c r="DB313" s="318"/>
      <c r="DC313" s="318"/>
      <c r="DD313" s="318"/>
      <c r="DE313" s="318"/>
      <c r="DF313" s="318"/>
      <c r="DG313" s="318"/>
      <c r="DH313" s="839"/>
      <c r="DI313" s="318"/>
      <c r="DJ313" s="318"/>
      <c r="DK313" s="318"/>
      <c r="DL313" s="318"/>
      <c r="DM313" s="318"/>
      <c r="DN313" s="318"/>
      <c r="DO313" s="318"/>
      <c r="DP313" s="318"/>
      <c r="DQ313" s="318"/>
      <c r="DR313" s="318"/>
      <c r="DS313" s="318"/>
      <c r="DT313" s="318"/>
      <c r="DU313" s="318"/>
      <c r="DV313" s="318"/>
      <c r="DW313" s="839"/>
      <c r="DX313" s="318"/>
      <c r="DY313" s="318"/>
      <c r="DZ313" s="318"/>
      <c r="EA313" s="318"/>
      <c r="EB313" s="318"/>
      <c r="EC313" s="318"/>
      <c r="ED313" s="318"/>
      <c r="EE313" s="318"/>
      <c r="EF313" s="318"/>
      <c r="EG313" s="318"/>
      <c r="EH313" s="318"/>
      <c r="EI313" s="318"/>
      <c r="EJ313" s="318"/>
      <c r="EK313" s="318"/>
      <c r="EL313" s="318"/>
      <c r="EM313" s="318">
        <f ca="1">'DARF e Declaração de IR'!$AJ$22</f>
        <v>0</v>
      </c>
      <c r="EN313" s="318"/>
      <c r="EO313" s="318"/>
      <c r="EP313" s="318"/>
      <c r="EQ313" s="318"/>
      <c r="ER313" s="318"/>
      <c r="ES313" s="318"/>
      <c r="ET313" s="318"/>
      <c r="EU313" s="318"/>
      <c r="EV313" s="318"/>
      <c r="EW313" s="318"/>
      <c r="EX313" s="318"/>
      <c r="EY313" s="318"/>
      <c r="EZ313" s="318"/>
    </row>
    <row r="314" spans="2:156" ht="10.5" customHeight="1" x14ac:dyDescent="0.2">
      <c r="B314" s="367"/>
      <c r="C314" s="1051"/>
      <c r="D314" s="1052"/>
      <c r="E314" s="414"/>
      <c r="F314" s="843"/>
      <c r="G314" s="844"/>
      <c r="H314" s="844"/>
      <c r="I314" s="844"/>
      <c r="J314" s="844"/>
      <c r="K314" s="844"/>
      <c r="L314" s="844"/>
      <c r="M314" s="845"/>
      <c r="N314" s="456"/>
      <c r="O314" s="455">
        <v>44472</v>
      </c>
      <c r="P314" s="332"/>
      <c r="Q314" s="333"/>
      <c r="R314" s="334"/>
      <c r="S314" s="335"/>
      <c r="T314" s="408">
        <f t="shared" si="316"/>
        <v>0</v>
      </c>
      <c r="U314" s="409" t="str">
        <f t="shared" si="317"/>
        <v/>
      </c>
      <c r="V314" s="335"/>
      <c r="W314" s="410">
        <f t="shared" si="318"/>
        <v>0</v>
      </c>
      <c r="X314" s="410">
        <f t="shared" si="319"/>
        <v>0</v>
      </c>
      <c r="Y314" s="410">
        <f t="shared" si="320"/>
        <v>0</v>
      </c>
      <c r="Z314" s="410">
        <f t="shared" si="321"/>
        <v>0</v>
      </c>
      <c r="AA314" s="411">
        <f t="shared" si="322"/>
        <v>0</v>
      </c>
      <c r="AB314" s="412">
        <f t="shared" si="323"/>
        <v>0</v>
      </c>
      <c r="AC314" s="336"/>
      <c r="AD314" s="333"/>
      <c r="AE314" s="334"/>
      <c r="AF314" s="335"/>
      <c r="AG314" s="408">
        <f t="shared" si="324"/>
        <v>0</v>
      </c>
      <c r="AH314" s="409" t="str">
        <f t="shared" si="325"/>
        <v/>
      </c>
      <c r="AI314" s="335"/>
      <c r="AJ314" s="410">
        <f t="shared" si="326"/>
        <v>0</v>
      </c>
      <c r="AK314" s="410">
        <f t="shared" si="327"/>
        <v>0</v>
      </c>
      <c r="AL314" s="410">
        <f t="shared" si="328"/>
        <v>0</v>
      </c>
      <c r="AM314" s="410">
        <f t="shared" si="329"/>
        <v>0</v>
      </c>
      <c r="AN314" s="411">
        <f t="shared" si="330"/>
        <v>0</v>
      </c>
      <c r="AO314" s="412">
        <f t="shared" si="331"/>
        <v>0</v>
      </c>
      <c r="AP314" s="337"/>
      <c r="AQ314" s="410">
        <f t="shared" si="332"/>
        <v>0</v>
      </c>
      <c r="AR314" s="411">
        <f t="shared" si="333"/>
        <v>0</v>
      </c>
      <c r="AS314" s="413">
        <f t="shared" si="334"/>
        <v>0</v>
      </c>
      <c r="AT314" s="337"/>
      <c r="AU314" s="410">
        <f t="shared" si="335"/>
        <v>0</v>
      </c>
      <c r="AV314" s="411">
        <f t="shared" si="336"/>
        <v>0</v>
      </c>
      <c r="AW314" s="410">
        <f t="shared" si="337"/>
        <v>0</v>
      </c>
      <c r="AX314" s="411">
        <f t="shared" si="338"/>
        <v>0</v>
      </c>
      <c r="AY314" s="412">
        <f t="shared" ref="AY314:AY342" si="339">AY313+AX314</f>
        <v>0</v>
      </c>
      <c r="AZ314" s="988"/>
      <c r="BA314" s="989"/>
      <c r="BB314" s="989"/>
      <c r="BC314" s="989"/>
      <c r="BD314" s="989"/>
      <c r="BE314" s="990"/>
      <c r="BF314" s="991"/>
      <c r="BG314" s="992"/>
      <c r="BH314" s="337"/>
      <c r="BI314" s="338"/>
      <c r="BJ314" s="839"/>
      <c r="BK314" s="318"/>
      <c r="BL314" s="318"/>
      <c r="BM314" s="318"/>
      <c r="BN314" s="318"/>
      <c r="BO314" s="318"/>
      <c r="BP314" s="318"/>
      <c r="BQ314" s="318"/>
      <c r="BR314" s="318"/>
      <c r="BS314" s="318"/>
      <c r="BT314" s="839"/>
      <c r="BU314" s="318"/>
      <c r="BV314" s="318"/>
      <c r="BW314" s="318"/>
      <c r="BX314" s="318"/>
      <c r="BY314" s="318"/>
      <c r="BZ314" s="318"/>
      <c r="CA314" s="318"/>
      <c r="CB314" s="318"/>
      <c r="CC314" s="318"/>
      <c r="CD314" s="839"/>
      <c r="CE314" s="318"/>
      <c r="CF314" s="318"/>
      <c r="CG314" s="318"/>
      <c r="CH314" s="318"/>
      <c r="CI314" s="318"/>
      <c r="CJ314" s="318"/>
      <c r="CK314" s="318"/>
      <c r="CL314" s="318"/>
      <c r="CM314" s="318"/>
      <c r="CN314" s="318"/>
      <c r="CO314" s="318"/>
      <c r="CP314" s="318"/>
      <c r="CQ314" s="318"/>
      <c r="CR314" s="318"/>
      <c r="CS314" s="839"/>
      <c r="CT314" s="318"/>
      <c r="CU314" s="318"/>
      <c r="CV314" s="318"/>
      <c r="CW314" s="318"/>
      <c r="CX314" s="318"/>
      <c r="CY314" s="318"/>
      <c r="CZ314" s="318"/>
      <c r="DA314" s="318"/>
      <c r="DB314" s="318"/>
      <c r="DC314" s="318"/>
      <c r="DD314" s="318"/>
      <c r="DE314" s="318"/>
      <c r="DF314" s="318"/>
      <c r="DG314" s="318"/>
      <c r="DH314" s="839"/>
      <c r="DI314" s="318"/>
      <c r="DJ314" s="318"/>
      <c r="DK314" s="318"/>
      <c r="DL314" s="318"/>
      <c r="DM314" s="318"/>
      <c r="DN314" s="318"/>
      <c r="DO314" s="318"/>
      <c r="DP314" s="318"/>
      <c r="DQ314" s="318"/>
      <c r="DR314" s="318"/>
      <c r="DS314" s="318"/>
      <c r="DT314" s="318"/>
      <c r="DU314" s="318"/>
      <c r="DV314" s="318"/>
      <c r="DW314" s="839"/>
      <c r="DX314" s="318"/>
      <c r="DY314" s="318"/>
      <c r="DZ314" s="318"/>
      <c r="EA314" s="318"/>
      <c r="EB314" s="318"/>
      <c r="EC314" s="318"/>
      <c r="ED314" s="318"/>
      <c r="EE314" s="318"/>
      <c r="EF314" s="318"/>
      <c r="EG314" s="318"/>
      <c r="EH314" s="318"/>
      <c r="EI314" s="318"/>
      <c r="EJ314" s="318"/>
      <c r="EK314" s="318"/>
      <c r="EL314" s="318"/>
      <c r="EM314" s="318">
        <f ca="1">'DARF e Declaração de IR'!$AJ$22</f>
        <v>0</v>
      </c>
      <c r="EN314" s="318"/>
      <c r="EO314" s="318"/>
      <c r="EP314" s="318"/>
      <c r="EQ314" s="318"/>
      <c r="ER314" s="318"/>
      <c r="ES314" s="318"/>
      <c r="ET314" s="318"/>
      <c r="EU314" s="318"/>
      <c r="EV314" s="318"/>
      <c r="EW314" s="318"/>
      <c r="EX314" s="318"/>
      <c r="EY314" s="318"/>
      <c r="EZ314" s="318"/>
    </row>
    <row r="315" spans="2:156" ht="10.5" customHeight="1" x14ac:dyDescent="0.2">
      <c r="B315" s="367"/>
      <c r="C315" s="1051"/>
      <c r="D315" s="1052"/>
      <c r="E315" s="414"/>
      <c r="F315" s="916" t="s">
        <v>105</v>
      </c>
      <c r="G315" s="917"/>
      <c r="H315" s="917"/>
      <c r="I315" s="918"/>
      <c r="J315" s="899">
        <f>J282+J316</f>
        <v>6000</v>
      </c>
      <c r="K315" s="899"/>
      <c r="L315" s="899"/>
      <c r="M315" s="900"/>
      <c r="N315" s="456"/>
      <c r="O315" s="455">
        <v>44473</v>
      </c>
      <c r="P315" s="332"/>
      <c r="Q315" s="333"/>
      <c r="R315" s="334"/>
      <c r="S315" s="335"/>
      <c r="T315" s="408">
        <f t="shared" si="316"/>
        <v>0</v>
      </c>
      <c r="U315" s="409" t="str">
        <f t="shared" si="317"/>
        <v/>
      </c>
      <c r="V315" s="335"/>
      <c r="W315" s="410">
        <f t="shared" si="318"/>
        <v>0</v>
      </c>
      <c r="X315" s="410">
        <f t="shared" si="319"/>
        <v>0</v>
      </c>
      <c r="Y315" s="410">
        <f t="shared" si="320"/>
        <v>0</v>
      </c>
      <c r="Z315" s="410">
        <f t="shared" si="321"/>
        <v>0</v>
      </c>
      <c r="AA315" s="411">
        <f t="shared" si="322"/>
        <v>0</v>
      </c>
      <c r="AB315" s="412">
        <f t="shared" si="323"/>
        <v>0</v>
      </c>
      <c r="AC315" s="336"/>
      <c r="AD315" s="333"/>
      <c r="AE315" s="334"/>
      <c r="AF315" s="335"/>
      <c r="AG315" s="408">
        <f t="shared" si="324"/>
        <v>0</v>
      </c>
      <c r="AH315" s="409" t="str">
        <f t="shared" si="325"/>
        <v/>
      </c>
      <c r="AI315" s="335"/>
      <c r="AJ315" s="410">
        <f t="shared" si="326"/>
        <v>0</v>
      </c>
      <c r="AK315" s="410">
        <f t="shared" si="327"/>
        <v>0</v>
      </c>
      <c r="AL315" s="410">
        <f t="shared" si="328"/>
        <v>0</v>
      </c>
      <c r="AM315" s="410">
        <f t="shared" si="329"/>
        <v>0</v>
      </c>
      <c r="AN315" s="411">
        <f t="shared" si="330"/>
        <v>0</v>
      </c>
      <c r="AO315" s="412">
        <f t="shared" si="331"/>
        <v>0</v>
      </c>
      <c r="AP315" s="337"/>
      <c r="AQ315" s="410">
        <f t="shared" si="332"/>
        <v>0</v>
      </c>
      <c r="AR315" s="411">
        <f t="shared" si="333"/>
        <v>0</v>
      </c>
      <c r="AS315" s="413">
        <f t="shared" si="334"/>
        <v>0</v>
      </c>
      <c r="AT315" s="337"/>
      <c r="AU315" s="410">
        <f t="shared" si="335"/>
        <v>0</v>
      </c>
      <c r="AV315" s="411">
        <f t="shared" si="336"/>
        <v>0</v>
      </c>
      <c r="AW315" s="410">
        <f t="shared" si="337"/>
        <v>0</v>
      </c>
      <c r="AX315" s="411">
        <f t="shared" si="338"/>
        <v>0</v>
      </c>
      <c r="AY315" s="412">
        <f t="shared" si="339"/>
        <v>0</v>
      </c>
      <c r="AZ315" s="988"/>
      <c r="BA315" s="989"/>
      <c r="BB315" s="989"/>
      <c r="BC315" s="989"/>
      <c r="BD315" s="989"/>
      <c r="BE315" s="990"/>
      <c r="BF315" s="991"/>
      <c r="BG315" s="992"/>
      <c r="BH315" s="337"/>
      <c r="BI315" s="338"/>
      <c r="BJ315" s="839"/>
      <c r="BK315" s="318"/>
      <c r="BL315" s="318"/>
      <c r="BM315" s="318"/>
      <c r="BN315" s="318"/>
      <c r="BO315" s="318"/>
      <c r="BP315" s="318"/>
      <c r="BQ315" s="318"/>
      <c r="BR315" s="318"/>
      <c r="BS315" s="318"/>
      <c r="BT315" s="839"/>
      <c r="BU315" s="318"/>
      <c r="BV315" s="318"/>
      <c r="BW315" s="318"/>
      <c r="BX315" s="318"/>
      <c r="BY315" s="318"/>
      <c r="BZ315" s="318"/>
      <c r="CA315" s="318"/>
      <c r="CB315" s="318"/>
      <c r="CC315" s="318"/>
      <c r="CD315" s="839"/>
      <c r="CE315" s="318"/>
      <c r="CF315" s="318"/>
      <c r="CG315" s="318"/>
      <c r="CH315" s="318"/>
      <c r="CI315" s="318"/>
      <c r="CJ315" s="318"/>
      <c r="CK315" s="318"/>
      <c r="CL315" s="318"/>
      <c r="CM315" s="318"/>
      <c r="CN315" s="318"/>
      <c r="CO315" s="318"/>
      <c r="CP315" s="318"/>
      <c r="CQ315" s="318"/>
      <c r="CR315" s="318"/>
      <c r="CS315" s="839"/>
      <c r="CT315" s="318"/>
      <c r="CU315" s="318"/>
      <c r="CV315" s="318"/>
      <c r="CW315" s="318"/>
      <c r="CX315" s="318"/>
      <c r="CY315" s="318"/>
      <c r="CZ315" s="318"/>
      <c r="DA315" s="318"/>
      <c r="DB315" s="318"/>
      <c r="DC315" s="318"/>
      <c r="DD315" s="318"/>
      <c r="DE315" s="318"/>
      <c r="DF315" s="318"/>
      <c r="DG315" s="318"/>
      <c r="DH315" s="839"/>
      <c r="DI315" s="318"/>
      <c r="DJ315" s="318"/>
      <c r="DK315" s="318"/>
      <c r="DL315" s="318"/>
      <c r="DM315" s="318"/>
      <c r="DN315" s="318"/>
      <c r="DO315" s="318"/>
      <c r="DP315" s="318"/>
      <c r="DQ315" s="318"/>
      <c r="DR315" s="318"/>
      <c r="DS315" s="318"/>
      <c r="DT315" s="318"/>
      <c r="DU315" s="318"/>
      <c r="DV315" s="318"/>
      <c r="DW315" s="839"/>
      <c r="DX315" s="318"/>
      <c r="DY315" s="318"/>
      <c r="DZ315" s="318"/>
      <c r="EA315" s="318"/>
      <c r="EB315" s="318"/>
      <c r="EC315" s="318"/>
      <c r="ED315" s="318"/>
      <c r="EE315" s="318"/>
      <c r="EF315" s="318"/>
      <c r="EG315" s="318"/>
      <c r="EH315" s="318"/>
      <c r="EI315" s="318"/>
      <c r="EJ315" s="318"/>
      <c r="EK315" s="318"/>
      <c r="EL315" s="318"/>
      <c r="EM315" s="318">
        <f ca="1">'DARF e Declaração de IR'!$AJ$22</f>
        <v>0</v>
      </c>
      <c r="EN315" s="318"/>
      <c r="EO315" s="318"/>
      <c r="EP315" s="318"/>
      <c r="EQ315" s="318"/>
      <c r="ER315" s="318"/>
      <c r="ES315" s="318"/>
      <c r="ET315" s="318"/>
      <c r="EU315" s="318"/>
      <c r="EV315" s="318"/>
      <c r="EW315" s="318"/>
      <c r="EX315" s="318"/>
      <c r="EY315" s="318"/>
      <c r="EZ315" s="318"/>
    </row>
    <row r="316" spans="2:156" ht="10.5" customHeight="1" x14ac:dyDescent="0.2">
      <c r="B316" s="367"/>
      <c r="C316" s="1051"/>
      <c r="D316" s="1052"/>
      <c r="E316" s="414"/>
      <c r="F316" s="919" t="s">
        <v>91</v>
      </c>
      <c r="G316" s="920"/>
      <c r="H316" s="920"/>
      <c r="I316" s="921"/>
      <c r="J316" s="899">
        <f>AX343+BE343+BH343+BI343</f>
        <v>0</v>
      </c>
      <c r="K316" s="899"/>
      <c r="L316" s="899"/>
      <c r="M316" s="900"/>
      <c r="N316" s="456"/>
      <c r="O316" s="455">
        <v>44474</v>
      </c>
      <c r="P316" s="332"/>
      <c r="Q316" s="333"/>
      <c r="R316" s="334"/>
      <c r="S316" s="335"/>
      <c r="T316" s="408">
        <f t="shared" si="316"/>
        <v>0</v>
      </c>
      <c r="U316" s="409" t="str">
        <f t="shared" si="317"/>
        <v/>
      </c>
      <c r="V316" s="335"/>
      <c r="W316" s="410">
        <f t="shared" si="318"/>
        <v>0</v>
      </c>
      <c r="X316" s="410">
        <f t="shared" si="319"/>
        <v>0</v>
      </c>
      <c r="Y316" s="410">
        <f t="shared" si="320"/>
        <v>0</v>
      </c>
      <c r="Z316" s="410">
        <f t="shared" si="321"/>
        <v>0</v>
      </c>
      <c r="AA316" s="411">
        <f t="shared" si="322"/>
        <v>0</v>
      </c>
      <c r="AB316" s="412">
        <f t="shared" si="323"/>
        <v>0</v>
      </c>
      <c r="AC316" s="336"/>
      <c r="AD316" s="333"/>
      <c r="AE316" s="334"/>
      <c r="AF316" s="335"/>
      <c r="AG316" s="408">
        <f t="shared" si="324"/>
        <v>0</v>
      </c>
      <c r="AH316" s="409" t="str">
        <f t="shared" si="325"/>
        <v/>
      </c>
      <c r="AI316" s="335"/>
      <c r="AJ316" s="410">
        <f t="shared" si="326"/>
        <v>0</v>
      </c>
      <c r="AK316" s="410">
        <f t="shared" si="327"/>
        <v>0</v>
      </c>
      <c r="AL316" s="410">
        <f t="shared" si="328"/>
        <v>0</v>
      </c>
      <c r="AM316" s="410">
        <f t="shared" si="329"/>
        <v>0</v>
      </c>
      <c r="AN316" s="411">
        <f t="shared" si="330"/>
        <v>0</v>
      </c>
      <c r="AO316" s="412">
        <f t="shared" si="331"/>
        <v>0</v>
      </c>
      <c r="AP316" s="337"/>
      <c r="AQ316" s="410">
        <f t="shared" si="332"/>
        <v>0</v>
      </c>
      <c r="AR316" s="411">
        <f t="shared" si="333"/>
        <v>0</v>
      </c>
      <c r="AS316" s="413">
        <f t="shared" si="334"/>
        <v>0</v>
      </c>
      <c r="AT316" s="337"/>
      <c r="AU316" s="410">
        <f t="shared" si="335"/>
        <v>0</v>
      </c>
      <c r="AV316" s="411">
        <f t="shared" si="336"/>
        <v>0</v>
      </c>
      <c r="AW316" s="410">
        <f t="shared" si="337"/>
        <v>0</v>
      </c>
      <c r="AX316" s="411">
        <f t="shared" si="338"/>
        <v>0</v>
      </c>
      <c r="AY316" s="412">
        <f t="shared" si="339"/>
        <v>0</v>
      </c>
      <c r="AZ316" s="988"/>
      <c r="BA316" s="989"/>
      <c r="BB316" s="989"/>
      <c r="BC316" s="989"/>
      <c r="BD316" s="989"/>
      <c r="BE316" s="990"/>
      <c r="BF316" s="991"/>
      <c r="BG316" s="992"/>
      <c r="BH316" s="337"/>
      <c r="BI316" s="338"/>
      <c r="BJ316" s="839"/>
      <c r="BK316" s="318"/>
      <c r="BL316" s="318"/>
      <c r="BM316" s="318"/>
      <c r="BN316" s="318"/>
      <c r="BO316" s="318"/>
      <c r="BP316" s="318"/>
      <c r="BQ316" s="318"/>
      <c r="BR316" s="318"/>
      <c r="BS316" s="318"/>
      <c r="BT316" s="839"/>
      <c r="BU316" s="318"/>
      <c r="BV316" s="318"/>
      <c r="BW316" s="318"/>
      <c r="BX316" s="318"/>
      <c r="BY316" s="318"/>
      <c r="BZ316" s="318"/>
      <c r="CA316" s="318"/>
      <c r="CB316" s="318"/>
      <c r="CC316" s="318"/>
      <c r="CD316" s="839"/>
      <c r="CE316" s="318"/>
      <c r="CF316" s="318"/>
      <c r="CG316" s="318"/>
      <c r="CH316" s="318"/>
      <c r="CI316" s="318"/>
      <c r="CJ316" s="318"/>
      <c r="CK316" s="318"/>
      <c r="CL316" s="318"/>
      <c r="CM316" s="318"/>
      <c r="CN316" s="318"/>
      <c r="CO316" s="318"/>
      <c r="CP316" s="318"/>
      <c r="CQ316" s="318"/>
      <c r="CR316" s="318"/>
      <c r="CS316" s="839"/>
      <c r="CT316" s="318"/>
      <c r="CU316" s="318"/>
      <c r="CV316" s="318"/>
      <c r="CW316" s="318"/>
      <c r="CX316" s="318"/>
      <c r="CY316" s="318"/>
      <c r="CZ316" s="318"/>
      <c r="DA316" s="318"/>
      <c r="DB316" s="318"/>
      <c r="DC316" s="318"/>
      <c r="DD316" s="318"/>
      <c r="DE316" s="318"/>
      <c r="DF316" s="318"/>
      <c r="DG316" s="318"/>
      <c r="DH316" s="839"/>
      <c r="DI316" s="318"/>
      <c r="DJ316" s="318"/>
      <c r="DK316" s="318"/>
      <c r="DL316" s="318"/>
      <c r="DM316" s="318"/>
      <c r="DN316" s="318"/>
      <c r="DO316" s="318"/>
      <c r="DP316" s="318"/>
      <c r="DQ316" s="318"/>
      <c r="DR316" s="318"/>
      <c r="DS316" s="318"/>
      <c r="DT316" s="318"/>
      <c r="DU316" s="318"/>
      <c r="DV316" s="318"/>
      <c r="DW316" s="839"/>
      <c r="DX316" s="318"/>
      <c r="DY316" s="318"/>
      <c r="DZ316" s="318"/>
      <c r="EA316" s="318"/>
      <c r="EB316" s="318"/>
      <c r="EC316" s="318"/>
      <c r="ED316" s="318"/>
      <c r="EE316" s="318"/>
      <c r="EF316" s="318"/>
      <c r="EG316" s="318"/>
      <c r="EH316" s="318"/>
      <c r="EI316" s="318"/>
      <c r="EJ316" s="318"/>
      <c r="EK316" s="318"/>
      <c r="EL316" s="318"/>
      <c r="EM316" s="318">
        <f ca="1">'DARF e Declaração de IR'!$AJ$22</f>
        <v>0</v>
      </c>
      <c r="EN316" s="318"/>
      <c r="EO316" s="318"/>
      <c r="EP316" s="318"/>
      <c r="EQ316" s="318"/>
      <c r="ER316" s="318"/>
      <c r="ES316" s="318"/>
      <c r="ET316" s="318"/>
      <c r="EU316" s="318"/>
      <c r="EV316" s="318"/>
      <c r="EW316" s="318"/>
      <c r="EX316" s="318"/>
      <c r="EY316" s="318"/>
      <c r="EZ316" s="318"/>
    </row>
    <row r="317" spans="2:156" ht="10.5" customHeight="1" x14ac:dyDescent="0.2">
      <c r="B317" s="367"/>
      <c r="C317" s="1051"/>
      <c r="D317" s="1052"/>
      <c r="E317" s="414"/>
      <c r="F317" s="922" t="s">
        <v>202</v>
      </c>
      <c r="G317" s="923"/>
      <c r="H317" s="923"/>
      <c r="I317" s="924"/>
      <c r="J317" s="901">
        <f>BH343</f>
        <v>0</v>
      </c>
      <c r="K317" s="901"/>
      <c r="L317" s="901"/>
      <c r="M317" s="902"/>
      <c r="N317" s="457"/>
      <c r="O317" s="455">
        <v>44475</v>
      </c>
      <c r="P317" s="332"/>
      <c r="Q317" s="333"/>
      <c r="R317" s="334"/>
      <c r="S317" s="335"/>
      <c r="T317" s="408">
        <f t="shared" si="316"/>
        <v>0</v>
      </c>
      <c r="U317" s="409" t="str">
        <f t="shared" si="317"/>
        <v/>
      </c>
      <c r="V317" s="335"/>
      <c r="W317" s="410">
        <f t="shared" si="318"/>
        <v>0</v>
      </c>
      <c r="X317" s="410">
        <f t="shared" si="319"/>
        <v>0</v>
      </c>
      <c r="Y317" s="410">
        <f t="shared" si="320"/>
        <v>0</v>
      </c>
      <c r="Z317" s="410">
        <f t="shared" si="321"/>
        <v>0</v>
      </c>
      <c r="AA317" s="411">
        <f t="shared" si="322"/>
        <v>0</v>
      </c>
      <c r="AB317" s="412">
        <f t="shared" si="323"/>
        <v>0</v>
      </c>
      <c r="AC317" s="336"/>
      <c r="AD317" s="333"/>
      <c r="AE317" s="334"/>
      <c r="AF317" s="335"/>
      <c r="AG317" s="408">
        <f t="shared" si="324"/>
        <v>0</v>
      </c>
      <c r="AH317" s="409" t="str">
        <f t="shared" si="325"/>
        <v/>
      </c>
      <c r="AI317" s="335"/>
      <c r="AJ317" s="410">
        <f t="shared" si="326"/>
        <v>0</v>
      </c>
      <c r="AK317" s="410">
        <f t="shared" si="327"/>
        <v>0</v>
      </c>
      <c r="AL317" s="410">
        <f t="shared" si="328"/>
        <v>0</v>
      </c>
      <c r="AM317" s="410">
        <f t="shared" si="329"/>
        <v>0</v>
      </c>
      <c r="AN317" s="411">
        <f t="shared" si="330"/>
        <v>0</v>
      </c>
      <c r="AO317" s="412">
        <f t="shared" si="331"/>
        <v>0</v>
      </c>
      <c r="AP317" s="337"/>
      <c r="AQ317" s="410">
        <f t="shared" si="332"/>
        <v>0</v>
      </c>
      <c r="AR317" s="411">
        <f t="shared" si="333"/>
        <v>0</v>
      </c>
      <c r="AS317" s="413">
        <f t="shared" si="334"/>
        <v>0</v>
      </c>
      <c r="AT317" s="337"/>
      <c r="AU317" s="410">
        <f t="shared" si="335"/>
        <v>0</v>
      </c>
      <c r="AV317" s="411">
        <f t="shared" si="336"/>
        <v>0</v>
      </c>
      <c r="AW317" s="410">
        <f t="shared" si="337"/>
        <v>0</v>
      </c>
      <c r="AX317" s="411">
        <f t="shared" si="338"/>
        <v>0</v>
      </c>
      <c r="AY317" s="412">
        <f t="shared" si="339"/>
        <v>0</v>
      </c>
      <c r="AZ317" s="988"/>
      <c r="BA317" s="989"/>
      <c r="BB317" s="989"/>
      <c r="BC317" s="989"/>
      <c r="BD317" s="989"/>
      <c r="BE317" s="990"/>
      <c r="BF317" s="991"/>
      <c r="BG317" s="992"/>
      <c r="BH317" s="337"/>
      <c r="BI317" s="338"/>
      <c r="BJ317" s="839"/>
      <c r="BK317" s="318"/>
      <c r="BL317" s="318"/>
      <c r="BM317" s="318"/>
      <c r="BN317" s="318"/>
      <c r="BO317" s="318"/>
      <c r="BP317" s="318"/>
      <c r="BQ317" s="318"/>
      <c r="BR317" s="318"/>
      <c r="BS317" s="318"/>
      <c r="BT317" s="839"/>
      <c r="BU317" s="318"/>
      <c r="BV317" s="318"/>
      <c r="BW317" s="318"/>
      <c r="BX317" s="318"/>
      <c r="BY317" s="318"/>
      <c r="BZ317" s="318"/>
      <c r="CA317" s="318"/>
      <c r="CB317" s="318"/>
      <c r="CC317" s="318"/>
      <c r="CD317" s="839"/>
      <c r="CE317" s="318"/>
      <c r="CF317" s="318"/>
      <c r="CG317" s="318"/>
      <c r="CH317" s="318"/>
      <c r="CI317" s="318"/>
      <c r="CJ317" s="318"/>
      <c r="CK317" s="318"/>
      <c r="CL317" s="318"/>
      <c r="CM317" s="318"/>
      <c r="CN317" s="318"/>
      <c r="CO317" s="318"/>
      <c r="CP317" s="318"/>
      <c r="CQ317" s="318"/>
      <c r="CR317" s="318"/>
      <c r="CS317" s="839"/>
      <c r="CT317" s="318"/>
      <c r="CU317" s="318"/>
      <c r="CV317" s="318"/>
      <c r="CW317" s="318"/>
      <c r="CX317" s="318"/>
      <c r="CY317" s="318"/>
      <c r="CZ317" s="318"/>
      <c r="DA317" s="318"/>
      <c r="DB317" s="318"/>
      <c r="DC317" s="318"/>
      <c r="DD317" s="318"/>
      <c r="DE317" s="318"/>
      <c r="DF317" s="318"/>
      <c r="DG317" s="318"/>
      <c r="DH317" s="839"/>
      <c r="DI317" s="318"/>
      <c r="DJ317" s="318"/>
      <c r="DK317" s="318"/>
      <c r="DL317" s="318"/>
      <c r="DM317" s="318"/>
      <c r="DN317" s="318"/>
      <c r="DO317" s="318"/>
      <c r="DP317" s="318"/>
      <c r="DQ317" s="318"/>
      <c r="DR317" s="318"/>
      <c r="DS317" s="318"/>
      <c r="DT317" s="318"/>
      <c r="DU317" s="318"/>
      <c r="DV317" s="318"/>
      <c r="DW317" s="839"/>
      <c r="DX317" s="318"/>
      <c r="DY317" s="318"/>
      <c r="DZ317" s="318"/>
      <c r="EA317" s="318"/>
      <c r="EB317" s="318"/>
      <c r="EC317" s="318"/>
      <c r="ED317" s="318"/>
      <c r="EE317" s="318"/>
      <c r="EF317" s="318"/>
      <c r="EG317" s="318"/>
      <c r="EH317" s="318"/>
      <c r="EI317" s="318"/>
      <c r="EJ317" s="318"/>
      <c r="EK317" s="318"/>
      <c r="EL317" s="318"/>
      <c r="EM317" s="318">
        <f ca="1">'DARF e Declaração de IR'!$AJ$22</f>
        <v>0</v>
      </c>
      <c r="EN317" s="318"/>
      <c r="EO317" s="318"/>
      <c r="EP317" s="318"/>
      <c r="EQ317" s="318"/>
      <c r="ER317" s="318"/>
      <c r="ES317" s="318"/>
      <c r="ET317" s="318"/>
      <c r="EU317" s="318"/>
      <c r="EV317" s="318"/>
      <c r="EW317" s="318"/>
      <c r="EX317" s="318"/>
      <c r="EY317" s="318"/>
      <c r="EZ317" s="318"/>
    </row>
    <row r="318" spans="2:156" ht="10.5" customHeight="1" x14ac:dyDescent="0.2">
      <c r="B318" s="393"/>
      <c r="C318" s="1051"/>
      <c r="D318" s="1052"/>
      <c r="E318" s="414"/>
      <c r="F318" s="922" t="s">
        <v>201</v>
      </c>
      <c r="G318" s="923"/>
      <c r="H318" s="923"/>
      <c r="I318" s="924"/>
      <c r="J318" s="903">
        <f>BI343</f>
        <v>0</v>
      </c>
      <c r="K318" s="903"/>
      <c r="L318" s="903"/>
      <c r="M318" s="904"/>
      <c r="N318" s="456"/>
      <c r="O318" s="455">
        <v>44476</v>
      </c>
      <c r="P318" s="332"/>
      <c r="Q318" s="333"/>
      <c r="R318" s="334"/>
      <c r="S318" s="335"/>
      <c r="T318" s="408">
        <f t="shared" si="316"/>
        <v>0</v>
      </c>
      <c r="U318" s="409" t="str">
        <f t="shared" si="317"/>
        <v/>
      </c>
      <c r="V318" s="335"/>
      <c r="W318" s="410">
        <f t="shared" si="318"/>
        <v>0</v>
      </c>
      <c r="X318" s="410">
        <f t="shared" si="319"/>
        <v>0</v>
      </c>
      <c r="Y318" s="410">
        <f t="shared" si="320"/>
        <v>0</v>
      </c>
      <c r="Z318" s="410">
        <f t="shared" si="321"/>
        <v>0</v>
      </c>
      <c r="AA318" s="411">
        <f t="shared" si="322"/>
        <v>0</v>
      </c>
      <c r="AB318" s="412">
        <f t="shared" si="323"/>
        <v>0</v>
      </c>
      <c r="AC318" s="336"/>
      <c r="AD318" s="333"/>
      <c r="AE318" s="334"/>
      <c r="AF318" s="335"/>
      <c r="AG318" s="408">
        <f t="shared" si="324"/>
        <v>0</v>
      </c>
      <c r="AH318" s="409" t="str">
        <f t="shared" si="325"/>
        <v/>
      </c>
      <c r="AI318" s="335"/>
      <c r="AJ318" s="410">
        <f t="shared" si="326"/>
        <v>0</v>
      </c>
      <c r="AK318" s="410">
        <f t="shared" si="327"/>
        <v>0</v>
      </c>
      <c r="AL318" s="410">
        <f t="shared" si="328"/>
        <v>0</v>
      </c>
      <c r="AM318" s="410">
        <f t="shared" si="329"/>
        <v>0</v>
      </c>
      <c r="AN318" s="411">
        <f t="shared" si="330"/>
        <v>0</v>
      </c>
      <c r="AO318" s="412">
        <f t="shared" si="331"/>
        <v>0</v>
      </c>
      <c r="AP318" s="337"/>
      <c r="AQ318" s="410">
        <f t="shared" si="332"/>
        <v>0</v>
      </c>
      <c r="AR318" s="411">
        <f t="shared" si="333"/>
        <v>0</v>
      </c>
      <c r="AS318" s="413">
        <f t="shared" si="334"/>
        <v>0</v>
      </c>
      <c r="AT318" s="337"/>
      <c r="AU318" s="410">
        <f t="shared" si="335"/>
        <v>0</v>
      </c>
      <c r="AV318" s="411">
        <f t="shared" si="336"/>
        <v>0</v>
      </c>
      <c r="AW318" s="410">
        <f t="shared" si="337"/>
        <v>0</v>
      </c>
      <c r="AX318" s="411">
        <f t="shared" si="338"/>
        <v>0</v>
      </c>
      <c r="AY318" s="412">
        <f t="shared" si="339"/>
        <v>0</v>
      </c>
      <c r="AZ318" s="988"/>
      <c r="BA318" s="989"/>
      <c r="BB318" s="989"/>
      <c r="BC318" s="989"/>
      <c r="BD318" s="989"/>
      <c r="BE318" s="990"/>
      <c r="BF318" s="991"/>
      <c r="BG318" s="992"/>
      <c r="BH318" s="337"/>
      <c r="BI318" s="338"/>
      <c r="BJ318" s="839"/>
      <c r="BK318" s="318"/>
      <c r="BL318" s="318"/>
      <c r="BM318" s="318"/>
      <c r="BN318" s="318"/>
      <c r="BO318" s="318"/>
      <c r="BP318" s="318"/>
      <c r="BQ318" s="318"/>
      <c r="BR318" s="318"/>
      <c r="BS318" s="318"/>
      <c r="BT318" s="839"/>
      <c r="BU318" s="318"/>
      <c r="BV318" s="318"/>
      <c r="BW318" s="318"/>
      <c r="BX318" s="318"/>
      <c r="BY318" s="318"/>
      <c r="BZ318" s="318"/>
      <c r="CA318" s="318"/>
      <c r="CB318" s="318"/>
      <c r="CC318" s="318"/>
      <c r="CD318" s="839"/>
      <c r="CE318" s="318"/>
      <c r="CF318" s="318"/>
      <c r="CG318" s="318"/>
      <c r="CH318" s="318"/>
      <c r="CI318" s="318"/>
      <c r="CJ318" s="318"/>
      <c r="CK318" s="318"/>
      <c r="CL318" s="318"/>
      <c r="CM318" s="318"/>
      <c r="CN318" s="318"/>
      <c r="CO318" s="318"/>
      <c r="CP318" s="318"/>
      <c r="CQ318" s="318"/>
      <c r="CR318" s="318"/>
      <c r="CS318" s="839"/>
      <c r="CT318" s="318"/>
      <c r="CU318" s="318"/>
      <c r="CV318" s="318"/>
      <c r="CW318" s="318"/>
      <c r="CX318" s="318"/>
      <c r="CY318" s="318"/>
      <c r="CZ318" s="318"/>
      <c r="DA318" s="318"/>
      <c r="DB318" s="318"/>
      <c r="DC318" s="318"/>
      <c r="DD318" s="318"/>
      <c r="DE318" s="318"/>
      <c r="DF318" s="318"/>
      <c r="DG318" s="318"/>
      <c r="DH318" s="839"/>
      <c r="DI318" s="318"/>
      <c r="DJ318" s="318"/>
      <c r="DK318" s="318"/>
      <c r="DL318" s="318"/>
      <c r="DM318" s="318"/>
      <c r="DN318" s="318"/>
      <c r="DO318" s="318"/>
      <c r="DP318" s="318"/>
      <c r="DQ318" s="318"/>
      <c r="DR318" s="318"/>
      <c r="DS318" s="318"/>
      <c r="DT318" s="318"/>
      <c r="DU318" s="318"/>
      <c r="DV318" s="318"/>
      <c r="DW318" s="839"/>
      <c r="DX318" s="318"/>
      <c r="DY318" s="318"/>
      <c r="DZ318" s="318"/>
      <c r="EA318" s="318"/>
      <c r="EB318" s="318"/>
      <c r="EC318" s="318"/>
      <c r="ED318" s="318"/>
      <c r="EE318" s="318"/>
      <c r="EF318" s="318"/>
      <c r="EG318" s="318"/>
      <c r="EH318" s="318"/>
      <c r="EI318" s="318"/>
      <c r="EJ318" s="318"/>
      <c r="EK318" s="318"/>
      <c r="EL318" s="318"/>
      <c r="EM318" s="318">
        <f ca="1">'DARF e Declaração de IR'!$AJ$22</f>
        <v>0</v>
      </c>
      <c r="EN318" s="318"/>
      <c r="EO318" s="318"/>
      <c r="EP318" s="318"/>
      <c r="EQ318" s="318"/>
      <c r="ER318" s="318"/>
      <c r="ES318" s="318"/>
      <c r="ET318" s="318"/>
      <c r="EU318" s="318"/>
      <c r="EV318" s="318"/>
      <c r="EW318" s="318"/>
      <c r="EX318" s="318"/>
      <c r="EY318" s="318"/>
      <c r="EZ318" s="318"/>
    </row>
    <row r="319" spans="2:156" ht="10.5" customHeight="1" x14ac:dyDescent="0.2">
      <c r="B319" s="393"/>
      <c r="C319" s="1051"/>
      <c r="D319" s="1052"/>
      <c r="E319" s="414"/>
      <c r="F319" s="847" t="s">
        <v>106</v>
      </c>
      <c r="G319" s="848"/>
      <c r="H319" s="848"/>
      <c r="I319" s="849"/>
      <c r="J319" s="899">
        <f>AS343</f>
        <v>0</v>
      </c>
      <c r="K319" s="899"/>
      <c r="L319" s="899"/>
      <c r="M319" s="900"/>
      <c r="N319" s="456"/>
      <c r="O319" s="455">
        <v>44477</v>
      </c>
      <c r="P319" s="332"/>
      <c r="Q319" s="333"/>
      <c r="R319" s="334"/>
      <c r="S319" s="335"/>
      <c r="T319" s="408">
        <f t="shared" si="316"/>
        <v>0</v>
      </c>
      <c r="U319" s="409" t="str">
        <f t="shared" si="317"/>
        <v/>
      </c>
      <c r="V319" s="335"/>
      <c r="W319" s="410">
        <f t="shared" si="318"/>
        <v>0</v>
      </c>
      <c r="X319" s="410">
        <f t="shared" si="319"/>
        <v>0</v>
      </c>
      <c r="Y319" s="410">
        <f t="shared" si="320"/>
        <v>0</v>
      </c>
      <c r="Z319" s="410">
        <f t="shared" si="321"/>
        <v>0</v>
      </c>
      <c r="AA319" s="411">
        <f t="shared" si="322"/>
        <v>0</v>
      </c>
      <c r="AB319" s="412">
        <f t="shared" si="323"/>
        <v>0</v>
      </c>
      <c r="AC319" s="336"/>
      <c r="AD319" s="333"/>
      <c r="AE319" s="334"/>
      <c r="AF319" s="335"/>
      <c r="AG319" s="408">
        <f t="shared" si="324"/>
        <v>0</v>
      </c>
      <c r="AH319" s="409" t="str">
        <f t="shared" si="325"/>
        <v/>
      </c>
      <c r="AI319" s="335"/>
      <c r="AJ319" s="410">
        <f t="shared" si="326"/>
        <v>0</v>
      </c>
      <c r="AK319" s="410">
        <f t="shared" si="327"/>
        <v>0</v>
      </c>
      <c r="AL319" s="410">
        <f t="shared" si="328"/>
        <v>0</v>
      </c>
      <c r="AM319" s="410">
        <f t="shared" si="329"/>
        <v>0</v>
      </c>
      <c r="AN319" s="411">
        <f t="shared" si="330"/>
        <v>0</v>
      </c>
      <c r="AO319" s="412">
        <f t="shared" si="331"/>
        <v>0</v>
      </c>
      <c r="AP319" s="337"/>
      <c r="AQ319" s="410">
        <f t="shared" si="332"/>
        <v>0</v>
      </c>
      <c r="AR319" s="411">
        <f t="shared" si="333"/>
        <v>0</v>
      </c>
      <c r="AS319" s="413">
        <f t="shared" si="334"/>
        <v>0</v>
      </c>
      <c r="AT319" s="337"/>
      <c r="AU319" s="410">
        <f t="shared" si="335"/>
        <v>0</v>
      </c>
      <c r="AV319" s="411">
        <f t="shared" si="336"/>
        <v>0</v>
      </c>
      <c r="AW319" s="410">
        <f t="shared" si="337"/>
        <v>0</v>
      </c>
      <c r="AX319" s="411">
        <f t="shared" si="338"/>
        <v>0</v>
      </c>
      <c r="AY319" s="412">
        <f t="shared" si="339"/>
        <v>0</v>
      </c>
      <c r="AZ319" s="988"/>
      <c r="BA319" s="989"/>
      <c r="BB319" s="989"/>
      <c r="BC319" s="989"/>
      <c r="BD319" s="989"/>
      <c r="BE319" s="990"/>
      <c r="BF319" s="991"/>
      <c r="BG319" s="992"/>
      <c r="BH319" s="337"/>
      <c r="BI319" s="338"/>
      <c r="BJ319" s="839"/>
      <c r="BK319" s="318"/>
      <c r="BL319" s="318"/>
      <c r="BM319" s="318"/>
      <c r="BN319" s="318"/>
      <c r="BO319" s="318"/>
      <c r="BP319" s="318"/>
      <c r="BQ319" s="318"/>
      <c r="BR319" s="318"/>
      <c r="BS319" s="318"/>
      <c r="BT319" s="839"/>
      <c r="BU319" s="318"/>
      <c r="BV319" s="318"/>
      <c r="BW319" s="318"/>
      <c r="BX319" s="318"/>
      <c r="BY319" s="318"/>
      <c r="BZ319" s="318"/>
      <c r="CA319" s="318"/>
      <c r="CB319" s="318"/>
      <c r="CC319" s="318"/>
      <c r="CD319" s="839"/>
      <c r="CE319" s="318"/>
      <c r="CF319" s="318"/>
      <c r="CG319" s="318"/>
      <c r="CH319" s="318"/>
      <c r="CI319" s="318"/>
      <c r="CJ319" s="318"/>
      <c r="CK319" s="318"/>
      <c r="CL319" s="318"/>
      <c r="CM319" s="318"/>
      <c r="CN319" s="318"/>
      <c r="CO319" s="318"/>
      <c r="CP319" s="318"/>
      <c r="CQ319" s="318"/>
      <c r="CR319" s="318"/>
      <c r="CS319" s="839"/>
      <c r="CT319" s="318"/>
      <c r="CU319" s="318"/>
      <c r="CV319" s="318"/>
      <c r="CW319" s="318"/>
      <c r="CX319" s="318"/>
      <c r="CY319" s="318"/>
      <c r="CZ319" s="318"/>
      <c r="DA319" s="318"/>
      <c r="DB319" s="318"/>
      <c r="DC319" s="318"/>
      <c r="DD319" s="318"/>
      <c r="DE319" s="318"/>
      <c r="DF319" s="318"/>
      <c r="DG319" s="318"/>
      <c r="DH319" s="839"/>
      <c r="DI319" s="318"/>
      <c r="DJ319" s="318"/>
      <c r="DK319" s="318"/>
      <c r="DL319" s="318"/>
      <c r="DM319" s="318"/>
      <c r="DN319" s="318"/>
      <c r="DO319" s="318"/>
      <c r="DP319" s="318"/>
      <c r="DQ319" s="318"/>
      <c r="DR319" s="318"/>
      <c r="DS319" s="318"/>
      <c r="DT319" s="318"/>
      <c r="DU319" s="318"/>
      <c r="DV319" s="318"/>
      <c r="DW319" s="839"/>
      <c r="DX319" s="318"/>
      <c r="DY319" s="318"/>
      <c r="DZ319" s="318"/>
      <c r="EA319" s="318"/>
      <c r="EB319" s="318"/>
      <c r="EC319" s="318"/>
      <c r="ED319" s="318"/>
      <c r="EE319" s="318"/>
      <c r="EF319" s="318"/>
      <c r="EG319" s="318"/>
      <c r="EH319" s="318"/>
      <c r="EI319" s="318"/>
      <c r="EJ319" s="318"/>
      <c r="EK319" s="318"/>
      <c r="EL319" s="318"/>
      <c r="EM319" s="318">
        <f ca="1">'DARF e Declaração de IR'!$AJ$22</f>
        <v>0</v>
      </c>
      <c r="EN319" s="318"/>
      <c r="EO319" s="318"/>
      <c r="EP319" s="318"/>
      <c r="EQ319" s="318"/>
      <c r="ER319" s="318"/>
      <c r="ES319" s="318"/>
      <c r="ET319" s="318"/>
      <c r="EU319" s="318"/>
      <c r="EV319" s="318"/>
      <c r="EW319" s="318"/>
      <c r="EX319" s="318"/>
      <c r="EY319" s="318"/>
      <c r="EZ319" s="318"/>
    </row>
    <row r="320" spans="2:156" ht="10.5" customHeight="1" x14ac:dyDescent="0.2">
      <c r="B320" s="393"/>
      <c r="C320" s="1051"/>
      <c r="D320" s="1052"/>
      <c r="E320" s="414"/>
      <c r="F320" s="847" t="s">
        <v>98</v>
      </c>
      <c r="G320" s="848"/>
      <c r="H320" s="848"/>
      <c r="I320" s="849"/>
      <c r="J320" s="901">
        <f>AW343</f>
        <v>0</v>
      </c>
      <c r="K320" s="901"/>
      <c r="L320" s="901"/>
      <c r="M320" s="902"/>
      <c r="N320" s="456"/>
      <c r="O320" s="455">
        <v>44478</v>
      </c>
      <c r="P320" s="332"/>
      <c r="Q320" s="333"/>
      <c r="R320" s="334"/>
      <c r="S320" s="335"/>
      <c r="T320" s="408">
        <f t="shared" si="316"/>
        <v>0</v>
      </c>
      <c r="U320" s="409" t="str">
        <f t="shared" si="317"/>
        <v/>
      </c>
      <c r="V320" s="335"/>
      <c r="W320" s="410">
        <f t="shared" si="318"/>
        <v>0</v>
      </c>
      <c r="X320" s="410">
        <f t="shared" si="319"/>
        <v>0</v>
      </c>
      <c r="Y320" s="410">
        <f t="shared" si="320"/>
        <v>0</v>
      </c>
      <c r="Z320" s="410">
        <f t="shared" si="321"/>
        <v>0</v>
      </c>
      <c r="AA320" s="411">
        <f t="shared" si="322"/>
        <v>0</v>
      </c>
      <c r="AB320" s="412">
        <f t="shared" si="323"/>
        <v>0</v>
      </c>
      <c r="AC320" s="336"/>
      <c r="AD320" s="333"/>
      <c r="AE320" s="334"/>
      <c r="AF320" s="335"/>
      <c r="AG320" s="408">
        <f t="shared" si="324"/>
        <v>0</v>
      </c>
      <c r="AH320" s="409" t="str">
        <f t="shared" si="325"/>
        <v/>
      </c>
      <c r="AI320" s="335"/>
      <c r="AJ320" s="410">
        <f t="shared" si="326"/>
        <v>0</v>
      </c>
      <c r="AK320" s="410">
        <f t="shared" si="327"/>
        <v>0</v>
      </c>
      <c r="AL320" s="410">
        <f t="shared" si="328"/>
        <v>0</v>
      </c>
      <c r="AM320" s="410">
        <f t="shared" si="329"/>
        <v>0</v>
      </c>
      <c r="AN320" s="411">
        <f t="shared" si="330"/>
        <v>0</v>
      </c>
      <c r="AO320" s="412">
        <f t="shared" si="331"/>
        <v>0</v>
      </c>
      <c r="AP320" s="337"/>
      <c r="AQ320" s="410">
        <f t="shared" si="332"/>
        <v>0</v>
      </c>
      <c r="AR320" s="411">
        <f t="shared" si="333"/>
        <v>0</v>
      </c>
      <c r="AS320" s="413">
        <f t="shared" si="334"/>
        <v>0</v>
      </c>
      <c r="AT320" s="337"/>
      <c r="AU320" s="410">
        <f t="shared" si="335"/>
        <v>0</v>
      </c>
      <c r="AV320" s="411">
        <f t="shared" si="336"/>
        <v>0</v>
      </c>
      <c r="AW320" s="410">
        <f t="shared" si="337"/>
        <v>0</v>
      </c>
      <c r="AX320" s="411">
        <f t="shared" si="338"/>
        <v>0</v>
      </c>
      <c r="AY320" s="412">
        <f t="shared" si="339"/>
        <v>0</v>
      </c>
      <c r="AZ320" s="988"/>
      <c r="BA320" s="989"/>
      <c r="BB320" s="989"/>
      <c r="BC320" s="989"/>
      <c r="BD320" s="989"/>
      <c r="BE320" s="990"/>
      <c r="BF320" s="991"/>
      <c r="BG320" s="992"/>
      <c r="BH320" s="337"/>
      <c r="BI320" s="338"/>
      <c r="BJ320" s="839"/>
      <c r="BK320" s="318"/>
      <c r="BL320" s="318"/>
      <c r="BM320" s="318"/>
      <c r="BN320" s="318"/>
      <c r="BO320" s="318"/>
      <c r="BP320" s="318"/>
      <c r="BQ320" s="318"/>
      <c r="BR320" s="318"/>
      <c r="BS320" s="318"/>
      <c r="BT320" s="839"/>
      <c r="BU320" s="318"/>
      <c r="BV320" s="318"/>
      <c r="BW320" s="318"/>
      <c r="BX320" s="318"/>
      <c r="BY320" s="318"/>
      <c r="BZ320" s="318"/>
      <c r="CA320" s="318"/>
      <c r="CB320" s="318"/>
      <c r="CC320" s="318"/>
      <c r="CD320" s="839"/>
      <c r="CE320" s="318"/>
      <c r="CF320" s="318"/>
      <c r="CG320" s="318"/>
      <c r="CH320" s="318"/>
      <c r="CI320" s="318"/>
      <c r="CJ320" s="318"/>
      <c r="CK320" s="318"/>
      <c r="CL320" s="318"/>
      <c r="CM320" s="318"/>
      <c r="CN320" s="318"/>
      <c r="CO320" s="318"/>
      <c r="CP320" s="318"/>
      <c r="CQ320" s="318"/>
      <c r="CR320" s="318"/>
      <c r="CS320" s="839"/>
      <c r="CT320" s="318"/>
      <c r="CU320" s="318"/>
      <c r="CV320" s="318"/>
      <c r="CW320" s="318"/>
      <c r="CX320" s="318"/>
      <c r="CY320" s="318"/>
      <c r="CZ320" s="318"/>
      <c r="DA320" s="318"/>
      <c r="DB320" s="318"/>
      <c r="DC320" s="318"/>
      <c r="DD320" s="318"/>
      <c r="DE320" s="318"/>
      <c r="DF320" s="318"/>
      <c r="DG320" s="318"/>
      <c r="DH320" s="839"/>
      <c r="DI320" s="318"/>
      <c r="DJ320" s="318"/>
      <c r="DK320" s="318"/>
      <c r="DL320" s="318"/>
      <c r="DM320" s="318"/>
      <c r="DN320" s="318"/>
      <c r="DO320" s="318"/>
      <c r="DP320" s="318"/>
      <c r="DQ320" s="318"/>
      <c r="DR320" s="318"/>
      <c r="DS320" s="318"/>
      <c r="DT320" s="318"/>
      <c r="DU320" s="318"/>
      <c r="DV320" s="318"/>
      <c r="DW320" s="839"/>
      <c r="DX320" s="318"/>
      <c r="DY320" s="318"/>
      <c r="DZ320" s="318"/>
      <c r="EA320" s="318"/>
      <c r="EB320" s="318"/>
      <c r="EC320" s="318"/>
      <c r="ED320" s="318"/>
      <c r="EE320" s="318"/>
      <c r="EF320" s="318"/>
      <c r="EG320" s="318"/>
      <c r="EH320" s="318"/>
      <c r="EI320" s="318"/>
      <c r="EJ320" s="318"/>
      <c r="EK320" s="318"/>
      <c r="EL320" s="318"/>
      <c r="EM320" s="318">
        <f ca="1">'DARF e Declaração de IR'!$AJ$22</f>
        <v>0</v>
      </c>
      <c r="EN320" s="318"/>
      <c r="EO320" s="318"/>
      <c r="EP320" s="318"/>
      <c r="EQ320" s="318"/>
      <c r="ER320" s="318"/>
      <c r="ES320" s="318"/>
      <c r="ET320" s="318"/>
      <c r="EU320" s="318"/>
      <c r="EV320" s="318"/>
      <c r="EW320" s="318"/>
      <c r="EX320" s="318"/>
      <c r="EY320" s="318"/>
      <c r="EZ320" s="318"/>
    </row>
    <row r="321" spans="2:156" ht="10.5" customHeight="1" x14ac:dyDescent="0.2">
      <c r="B321" s="393"/>
      <c r="C321" s="1051"/>
      <c r="D321" s="1052"/>
      <c r="E321" s="414"/>
      <c r="F321" s="847" t="s">
        <v>107</v>
      </c>
      <c r="G321" s="848"/>
      <c r="H321" s="848"/>
      <c r="I321" s="849"/>
      <c r="J321" s="901">
        <f>IF(J325=0,J320,0)</f>
        <v>0</v>
      </c>
      <c r="K321" s="901"/>
      <c r="L321" s="901"/>
      <c r="M321" s="902"/>
      <c r="N321" s="456"/>
      <c r="O321" s="455">
        <v>44479</v>
      </c>
      <c r="P321" s="332"/>
      <c r="Q321" s="333"/>
      <c r="R321" s="334"/>
      <c r="S321" s="335"/>
      <c r="T321" s="408">
        <f t="shared" si="316"/>
        <v>0</v>
      </c>
      <c r="U321" s="409" t="str">
        <f t="shared" si="317"/>
        <v/>
      </c>
      <c r="V321" s="335"/>
      <c r="W321" s="410">
        <f t="shared" si="318"/>
        <v>0</v>
      </c>
      <c r="X321" s="410">
        <f t="shared" si="319"/>
        <v>0</v>
      </c>
      <c r="Y321" s="410">
        <f t="shared" si="320"/>
        <v>0</v>
      </c>
      <c r="Z321" s="410">
        <f t="shared" si="321"/>
        <v>0</v>
      </c>
      <c r="AA321" s="411">
        <f t="shared" si="322"/>
        <v>0</v>
      </c>
      <c r="AB321" s="412">
        <f t="shared" si="323"/>
        <v>0</v>
      </c>
      <c r="AC321" s="336"/>
      <c r="AD321" s="333"/>
      <c r="AE321" s="334"/>
      <c r="AF321" s="335"/>
      <c r="AG321" s="408">
        <f t="shared" si="324"/>
        <v>0</v>
      </c>
      <c r="AH321" s="409" t="str">
        <f t="shared" si="325"/>
        <v/>
      </c>
      <c r="AI321" s="335"/>
      <c r="AJ321" s="410">
        <f t="shared" si="326"/>
        <v>0</v>
      </c>
      <c r="AK321" s="410">
        <f t="shared" si="327"/>
        <v>0</v>
      </c>
      <c r="AL321" s="410">
        <f t="shared" si="328"/>
        <v>0</v>
      </c>
      <c r="AM321" s="410">
        <f t="shared" si="329"/>
        <v>0</v>
      </c>
      <c r="AN321" s="411">
        <f t="shared" si="330"/>
        <v>0</v>
      </c>
      <c r="AO321" s="412">
        <f t="shared" si="331"/>
        <v>0</v>
      </c>
      <c r="AP321" s="337"/>
      <c r="AQ321" s="410">
        <f t="shared" si="332"/>
        <v>0</v>
      </c>
      <c r="AR321" s="411">
        <f t="shared" si="333"/>
        <v>0</v>
      </c>
      <c r="AS321" s="413">
        <f t="shared" si="334"/>
        <v>0</v>
      </c>
      <c r="AT321" s="337"/>
      <c r="AU321" s="410">
        <f t="shared" si="335"/>
        <v>0</v>
      </c>
      <c r="AV321" s="411">
        <f t="shared" si="336"/>
        <v>0</v>
      </c>
      <c r="AW321" s="410">
        <f t="shared" si="337"/>
        <v>0</v>
      </c>
      <c r="AX321" s="411">
        <f t="shared" si="338"/>
        <v>0</v>
      </c>
      <c r="AY321" s="412">
        <f t="shared" si="339"/>
        <v>0</v>
      </c>
      <c r="AZ321" s="988"/>
      <c r="BA321" s="989"/>
      <c r="BB321" s="989"/>
      <c r="BC321" s="989"/>
      <c r="BD321" s="989"/>
      <c r="BE321" s="990"/>
      <c r="BF321" s="991"/>
      <c r="BG321" s="992"/>
      <c r="BH321" s="337"/>
      <c r="BI321" s="338"/>
      <c r="BJ321" s="839"/>
      <c r="BK321" s="318"/>
      <c r="BL321" s="318"/>
      <c r="BM321" s="318"/>
      <c r="BN321" s="318"/>
      <c r="BO321" s="318"/>
      <c r="BP321" s="318"/>
      <c r="BQ321" s="318"/>
      <c r="BR321" s="318"/>
      <c r="BS321" s="318"/>
      <c r="BT321" s="839"/>
      <c r="BU321" s="318"/>
      <c r="BV321" s="318"/>
      <c r="BW321" s="318"/>
      <c r="BX321" s="318"/>
      <c r="BY321" s="318"/>
      <c r="BZ321" s="318"/>
      <c r="CA321" s="318"/>
      <c r="CB321" s="318"/>
      <c r="CC321" s="318"/>
      <c r="CD321" s="839"/>
      <c r="CE321" s="318"/>
      <c r="CF321" s="318"/>
      <c r="CG321" s="318"/>
      <c r="CH321" s="318"/>
      <c r="CI321" s="318"/>
      <c r="CJ321" s="318"/>
      <c r="CK321" s="318"/>
      <c r="CL321" s="318"/>
      <c r="CM321" s="318"/>
      <c r="CN321" s="318"/>
      <c r="CO321" s="318"/>
      <c r="CP321" s="318"/>
      <c r="CQ321" s="318"/>
      <c r="CR321" s="318"/>
      <c r="CS321" s="839"/>
      <c r="CT321" s="318"/>
      <c r="CU321" s="318"/>
      <c r="CV321" s="318"/>
      <c r="CW321" s="318"/>
      <c r="CX321" s="318"/>
      <c r="CY321" s="318"/>
      <c r="CZ321" s="318"/>
      <c r="DA321" s="318"/>
      <c r="DB321" s="318"/>
      <c r="DC321" s="318"/>
      <c r="DD321" s="318"/>
      <c r="DE321" s="318"/>
      <c r="DF321" s="318"/>
      <c r="DG321" s="318"/>
      <c r="DH321" s="839"/>
      <c r="DI321" s="318"/>
      <c r="DJ321" s="318"/>
      <c r="DK321" s="318"/>
      <c r="DL321" s="318"/>
      <c r="DM321" s="318"/>
      <c r="DN321" s="318"/>
      <c r="DO321" s="318"/>
      <c r="DP321" s="318"/>
      <c r="DQ321" s="318"/>
      <c r="DR321" s="318"/>
      <c r="DS321" s="318"/>
      <c r="DT321" s="318"/>
      <c r="DU321" s="318"/>
      <c r="DV321" s="318"/>
      <c r="DW321" s="839"/>
      <c r="DX321" s="318"/>
      <c r="DY321" s="318"/>
      <c r="DZ321" s="318"/>
      <c r="EA321" s="318"/>
      <c r="EB321" s="318"/>
      <c r="EC321" s="318"/>
      <c r="ED321" s="318"/>
      <c r="EE321" s="318"/>
      <c r="EF321" s="318"/>
      <c r="EG321" s="318"/>
      <c r="EH321" s="318"/>
      <c r="EI321" s="318"/>
      <c r="EJ321" s="318"/>
      <c r="EK321" s="318"/>
      <c r="EL321" s="318"/>
      <c r="EM321" s="318">
        <f ca="1">'DARF e Declaração de IR'!$AJ$22</f>
        <v>0</v>
      </c>
      <c r="EN321" s="318"/>
      <c r="EO321" s="318"/>
      <c r="EP321" s="318"/>
      <c r="EQ321" s="318"/>
      <c r="ER321" s="318"/>
      <c r="ES321" s="318"/>
      <c r="ET321" s="318"/>
      <c r="EU321" s="318"/>
      <c r="EV321" s="318"/>
      <c r="EW321" s="318"/>
      <c r="EX321" s="318"/>
      <c r="EY321" s="318"/>
      <c r="EZ321" s="318"/>
    </row>
    <row r="322" spans="2:156" ht="10.5" customHeight="1" x14ac:dyDescent="0.2">
      <c r="B322" s="393"/>
      <c r="C322" s="1051"/>
      <c r="D322" s="1052"/>
      <c r="E322" s="414"/>
      <c r="F322" s="847" t="s">
        <v>210</v>
      </c>
      <c r="G322" s="848"/>
      <c r="H322" s="848"/>
      <c r="I322" s="849"/>
      <c r="J322" s="901">
        <f>'DARF e Declaração de IR'!K22</f>
        <v>0</v>
      </c>
      <c r="K322" s="901"/>
      <c r="L322" s="901"/>
      <c r="M322" s="902"/>
      <c r="N322" s="456"/>
      <c r="O322" s="455">
        <v>44480</v>
      </c>
      <c r="P322" s="332"/>
      <c r="Q322" s="333"/>
      <c r="R322" s="334"/>
      <c r="S322" s="335"/>
      <c r="T322" s="408">
        <f t="shared" si="316"/>
        <v>0</v>
      </c>
      <c r="U322" s="409" t="str">
        <f t="shared" si="317"/>
        <v/>
      </c>
      <c r="V322" s="335"/>
      <c r="W322" s="410">
        <f t="shared" si="318"/>
        <v>0</v>
      </c>
      <c r="X322" s="410">
        <f t="shared" si="319"/>
        <v>0</v>
      </c>
      <c r="Y322" s="410">
        <f t="shared" si="320"/>
        <v>0</v>
      </c>
      <c r="Z322" s="410">
        <f t="shared" si="321"/>
        <v>0</v>
      </c>
      <c r="AA322" s="411">
        <f t="shared" si="322"/>
        <v>0</v>
      </c>
      <c r="AB322" s="412">
        <f t="shared" si="323"/>
        <v>0</v>
      </c>
      <c r="AC322" s="336"/>
      <c r="AD322" s="333"/>
      <c r="AE322" s="334"/>
      <c r="AF322" s="335"/>
      <c r="AG322" s="408">
        <f t="shared" si="324"/>
        <v>0</v>
      </c>
      <c r="AH322" s="409" t="str">
        <f t="shared" si="325"/>
        <v/>
      </c>
      <c r="AI322" s="335"/>
      <c r="AJ322" s="410">
        <f t="shared" si="326"/>
        <v>0</v>
      </c>
      <c r="AK322" s="410">
        <f t="shared" si="327"/>
        <v>0</v>
      </c>
      <c r="AL322" s="410">
        <f t="shared" si="328"/>
        <v>0</v>
      </c>
      <c r="AM322" s="410">
        <f t="shared" si="329"/>
        <v>0</v>
      </c>
      <c r="AN322" s="411">
        <f t="shared" si="330"/>
        <v>0</v>
      </c>
      <c r="AO322" s="412">
        <f t="shared" si="331"/>
        <v>0</v>
      </c>
      <c r="AP322" s="337"/>
      <c r="AQ322" s="410">
        <f t="shared" si="332"/>
        <v>0</v>
      </c>
      <c r="AR322" s="411">
        <f t="shared" si="333"/>
        <v>0</v>
      </c>
      <c r="AS322" s="413">
        <f t="shared" si="334"/>
        <v>0</v>
      </c>
      <c r="AT322" s="337"/>
      <c r="AU322" s="410">
        <f t="shared" si="335"/>
        <v>0</v>
      </c>
      <c r="AV322" s="411">
        <f t="shared" si="336"/>
        <v>0</v>
      </c>
      <c r="AW322" s="410">
        <f t="shared" si="337"/>
        <v>0</v>
      </c>
      <c r="AX322" s="411">
        <f t="shared" si="338"/>
        <v>0</v>
      </c>
      <c r="AY322" s="412">
        <f t="shared" si="339"/>
        <v>0</v>
      </c>
      <c r="AZ322" s="988"/>
      <c r="BA322" s="989"/>
      <c r="BB322" s="989"/>
      <c r="BC322" s="989"/>
      <c r="BD322" s="989"/>
      <c r="BE322" s="990"/>
      <c r="BF322" s="991"/>
      <c r="BG322" s="992"/>
      <c r="BH322" s="337"/>
      <c r="BI322" s="338"/>
      <c r="BJ322" s="839"/>
      <c r="BK322" s="318"/>
      <c r="BL322" s="318"/>
      <c r="BM322" s="318"/>
      <c r="BN322" s="318"/>
      <c r="BO322" s="318"/>
      <c r="BP322" s="318"/>
      <c r="BQ322" s="318"/>
      <c r="BR322" s="318"/>
      <c r="BS322" s="318"/>
      <c r="BT322" s="839"/>
      <c r="BU322" s="318"/>
      <c r="BV322" s="318"/>
      <c r="BW322" s="318"/>
      <c r="BX322" s="318"/>
      <c r="BY322" s="318"/>
      <c r="BZ322" s="318"/>
      <c r="CA322" s="318"/>
      <c r="CB322" s="318"/>
      <c r="CC322" s="318"/>
      <c r="CD322" s="839"/>
      <c r="CE322" s="318"/>
      <c r="CF322" s="318"/>
      <c r="CG322" s="318"/>
      <c r="CH322" s="318"/>
      <c r="CI322" s="318"/>
      <c r="CJ322" s="318"/>
      <c r="CK322" s="318"/>
      <c r="CL322" s="318"/>
      <c r="CM322" s="318"/>
      <c r="CN322" s="318"/>
      <c r="CO322" s="318"/>
      <c r="CP322" s="318"/>
      <c r="CQ322" s="318"/>
      <c r="CR322" s="318"/>
      <c r="CS322" s="839"/>
      <c r="CT322" s="318"/>
      <c r="CU322" s="318"/>
      <c r="CV322" s="318"/>
      <c r="CW322" s="318"/>
      <c r="CX322" s="318"/>
      <c r="CY322" s="318"/>
      <c r="CZ322" s="318"/>
      <c r="DA322" s="318"/>
      <c r="DB322" s="318"/>
      <c r="DC322" s="318"/>
      <c r="DD322" s="318"/>
      <c r="DE322" s="318"/>
      <c r="DF322" s="318"/>
      <c r="DG322" s="318"/>
      <c r="DH322" s="839"/>
      <c r="DI322" s="318"/>
      <c r="DJ322" s="318"/>
      <c r="DK322" s="318"/>
      <c r="DL322" s="318"/>
      <c r="DM322" s="318"/>
      <c r="DN322" s="318"/>
      <c r="DO322" s="318"/>
      <c r="DP322" s="318"/>
      <c r="DQ322" s="318"/>
      <c r="DR322" s="318"/>
      <c r="DS322" s="318"/>
      <c r="DT322" s="318"/>
      <c r="DU322" s="318"/>
      <c r="DV322" s="318"/>
      <c r="DW322" s="839"/>
      <c r="DX322" s="318"/>
      <c r="DY322" s="318"/>
      <c r="DZ322" s="318"/>
      <c r="EA322" s="318"/>
      <c r="EB322" s="318"/>
      <c r="EC322" s="318"/>
      <c r="ED322" s="318"/>
      <c r="EE322" s="318"/>
      <c r="EF322" s="318"/>
      <c r="EG322" s="318"/>
      <c r="EH322" s="318"/>
      <c r="EI322" s="318"/>
      <c r="EJ322" s="318"/>
      <c r="EK322" s="318"/>
      <c r="EL322" s="318"/>
      <c r="EM322" s="318">
        <f ca="1">'DARF e Declaração de IR'!$AJ$22</f>
        <v>0</v>
      </c>
      <c r="EN322" s="318"/>
      <c r="EO322" s="318"/>
      <c r="EP322" s="318"/>
      <c r="EQ322" s="318"/>
      <c r="ER322" s="318"/>
      <c r="ES322" s="318"/>
      <c r="ET322" s="318"/>
      <c r="EU322" s="318"/>
      <c r="EV322" s="318"/>
      <c r="EW322" s="318"/>
      <c r="EX322" s="318"/>
      <c r="EY322" s="318"/>
      <c r="EZ322" s="318"/>
    </row>
    <row r="323" spans="2:156" ht="10.5" customHeight="1" x14ac:dyDescent="0.2">
      <c r="B323" s="393"/>
      <c r="C323" s="1051"/>
      <c r="D323" s="1052"/>
      <c r="E323" s="414"/>
      <c r="F323" s="847" t="s">
        <v>109</v>
      </c>
      <c r="G323" s="848"/>
      <c r="H323" s="848"/>
      <c r="I323" s="849"/>
      <c r="J323" s="901">
        <f>AS343*$J$37+AW343</f>
        <v>0</v>
      </c>
      <c r="K323" s="901"/>
      <c r="L323" s="901"/>
      <c r="M323" s="902"/>
      <c r="N323" s="456"/>
      <c r="O323" s="455">
        <v>44481</v>
      </c>
      <c r="P323" s="332"/>
      <c r="Q323" s="333"/>
      <c r="R323" s="334"/>
      <c r="S323" s="335"/>
      <c r="T323" s="408">
        <f t="shared" si="316"/>
        <v>0</v>
      </c>
      <c r="U323" s="409" t="str">
        <f t="shared" si="317"/>
        <v/>
      </c>
      <c r="V323" s="335"/>
      <c r="W323" s="410">
        <f t="shared" si="318"/>
        <v>0</v>
      </c>
      <c r="X323" s="410">
        <f t="shared" si="319"/>
        <v>0</v>
      </c>
      <c r="Y323" s="410">
        <f t="shared" si="320"/>
        <v>0</v>
      </c>
      <c r="Z323" s="410">
        <f t="shared" si="321"/>
        <v>0</v>
      </c>
      <c r="AA323" s="411">
        <f t="shared" si="322"/>
        <v>0</v>
      </c>
      <c r="AB323" s="412">
        <f t="shared" si="323"/>
        <v>0</v>
      </c>
      <c r="AC323" s="336"/>
      <c r="AD323" s="333"/>
      <c r="AE323" s="334"/>
      <c r="AF323" s="335"/>
      <c r="AG323" s="408">
        <f t="shared" si="324"/>
        <v>0</v>
      </c>
      <c r="AH323" s="409" t="str">
        <f t="shared" si="325"/>
        <v/>
      </c>
      <c r="AI323" s="335"/>
      <c r="AJ323" s="410">
        <f t="shared" si="326"/>
        <v>0</v>
      </c>
      <c r="AK323" s="410">
        <f t="shared" si="327"/>
        <v>0</v>
      </c>
      <c r="AL323" s="410">
        <f t="shared" si="328"/>
        <v>0</v>
      </c>
      <c r="AM323" s="410">
        <f t="shared" si="329"/>
        <v>0</v>
      </c>
      <c r="AN323" s="411">
        <f t="shared" si="330"/>
        <v>0</v>
      </c>
      <c r="AO323" s="412">
        <f t="shared" si="331"/>
        <v>0</v>
      </c>
      <c r="AP323" s="337"/>
      <c r="AQ323" s="410">
        <f t="shared" si="332"/>
        <v>0</v>
      </c>
      <c r="AR323" s="411">
        <f t="shared" si="333"/>
        <v>0</v>
      </c>
      <c r="AS323" s="413">
        <f t="shared" si="334"/>
        <v>0</v>
      </c>
      <c r="AT323" s="337"/>
      <c r="AU323" s="410">
        <f t="shared" si="335"/>
        <v>0</v>
      </c>
      <c r="AV323" s="411">
        <f t="shared" si="336"/>
        <v>0</v>
      </c>
      <c r="AW323" s="410">
        <f t="shared" si="337"/>
        <v>0</v>
      </c>
      <c r="AX323" s="411">
        <f t="shared" si="338"/>
        <v>0</v>
      </c>
      <c r="AY323" s="412">
        <f t="shared" si="339"/>
        <v>0</v>
      </c>
      <c r="AZ323" s="988"/>
      <c r="BA323" s="989"/>
      <c r="BB323" s="989"/>
      <c r="BC323" s="989"/>
      <c r="BD323" s="989"/>
      <c r="BE323" s="990"/>
      <c r="BF323" s="991"/>
      <c r="BG323" s="992"/>
      <c r="BH323" s="337"/>
      <c r="BI323" s="338"/>
      <c r="BJ323" s="839"/>
      <c r="BK323" s="318"/>
      <c r="BL323" s="318"/>
      <c r="BM323" s="318"/>
      <c r="BN323" s="318"/>
      <c r="BO323" s="318"/>
      <c r="BP323" s="318"/>
      <c r="BQ323" s="318"/>
      <c r="BR323" s="318"/>
      <c r="BS323" s="318"/>
      <c r="BT323" s="839"/>
      <c r="BU323" s="318"/>
      <c r="BV323" s="318"/>
      <c r="BW323" s="318"/>
      <c r="BX323" s="318"/>
      <c r="BY323" s="318"/>
      <c r="BZ323" s="318"/>
      <c r="CA323" s="318"/>
      <c r="CB323" s="318"/>
      <c r="CC323" s="318"/>
      <c r="CD323" s="839"/>
      <c r="CE323" s="318"/>
      <c r="CF323" s="318"/>
      <c r="CG323" s="318"/>
      <c r="CH323" s="318"/>
      <c r="CI323" s="318"/>
      <c r="CJ323" s="318"/>
      <c r="CK323" s="318"/>
      <c r="CL323" s="318"/>
      <c r="CM323" s="318"/>
      <c r="CN323" s="318"/>
      <c r="CO323" s="318"/>
      <c r="CP323" s="318"/>
      <c r="CQ323" s="318"/>
      <c r="CR323" s="318"/>
      <c r="CS323" s="839"/>
      <c r="CT323" s="318"/>
      <c r="CU323" s="318"/>
      <c r="CV323" s="318"/>
      <c r="CW323" s="318"/>
      <c r="CX323" s="318"/>
      <c r="CY323" s="318"/>
      <c r="CZ323" s="318"/>
      <c r="DA323" s="318"/>
      <c r="DB323" s="318"/>
      <c r="DC323" s="318"/>
      <c r="DD323" s="318"/>
      <c r="DE323" s="318"/>
      <c r="DF323" s="318"/>
      <c r="DG323" s="318"/>
      <c r="DH323" s="839"/>
      <c r="DI323" s="318"/>
      <c r="DJ323" s="318"/>
      <c r="DK323" s="318"/>
      <c r="DL323" s="318"/>
      <c r="DM323" s="318"/>
      <c r="DN323" s="318"/>
      <c r="DO323" s="318"/>
      <c r="DP323" s="318"/>
      <c r="DQ323" s="318"/>
      <c r="DR323" s="318"/>
      <c r="DS323" s="318"/>
      <c r="DT323" s="318"/>
      <c r="DU323" s="318"/>
      <c r="DV323" s="318"/>
      <c r="DW323" s="839"/>
      <c r="DX323" s="318"/>
      <c r="DY323" s="318"/>
      <c r="DZ323" s="318"/>
      <c r="EA323" s="318"/>
      <c r="EB323" s="318"/>
      <c r="EC323" s="318"/>
      <c r="ED323" s="318"/>
      <c r="EE323" s="318"/>
      <c r="EF323" s="318"/>
      <c r="EG323" s="318"/>
      <c r="EH323" s="318"/>
      <c r="EI323" s="318"/>
      <c r="EJ323" s="318"/>
      <c r="EK323" s="318"/>
      <c r="EL323" s="318"/>
      <c r="EM323" s="318">
        <f ca="1">'DARF e Declaração de IR'!$AJ$22</f>
        <v>0</v>
      </c>
      <c r="EN323" s="318"/>
      <c r="EO323" s="318"/>
      <c r="EP323" s="318"/>
      <c r="EQ323" s="318"/>
      <c r="ER323" s="318"/>
      <c r="ES323" s="318"/>
      <c r="ET323" s="318"/>
      <c r="EU323" s="318"/>
      <c r="EV323" s="318"/>
      <c r="EW323" s="318"/>
      <c r="EX323" s="318"/>
      <c r="EY323" s="318"/>
      <c r="EZ323" s="318"/>
    </row>
    <row r="324" spans="2:156" ht="10.5" customHeight="1" x14ac:dyDescent="0.2">
      <c r="B324" s="393"/>
      <c r="C324" s="1051"/>
      <c r="D324" s="1052"/>
      <c r="E324" s="414"/>
      <c r="F324" s="847" t="s">
        <v>110</v>
      </c>
      <c r="G324" s="848"/>
      <c r="H324" s="848"/>
      <c r="I324" s="849"/>
      <c r="J324" s="901">
        <f>'DARF e Declaração de IR'!$Q$22</f>
        <v>0</v>
      </c>
      <c r="K324" s="901"/>
      <c r="L324" s="901"/>
      <c r="M324" s="902"/>
      <c r="N324" s="456"/>
      <c r="O324" s="455">
        <v>44482</v>
      </c>
      <c r="P324" s="332"/>
      <c r="Q324" s="333"/>
      <c r="R324" s="334"/>
      <c r="S324" s="335"/>
      <c r="T324" s="408">
        <f t="shared" si="316"/>
        <v>0</v>
      </c>
      <c r="U324" s="409" t="str">
        <f t="shared" si="317"/>
        <v/>
      </c>
      <c r="V324" s="335"/>
      <c r="W324" s="410">
        <f t="shared" si="318"/>
        <v>0</v>
      </c>
      <c r="X324" s="410">
        <f t="shared" si="319"/>
        <v>0</v>
      </c>
      <c r="Y324" s="410">
        <f t="shared" si="320"/>
        <v>0</v>
      </c>
      <c r="Z324" s="410">
        <f t="shared" si="321"/>
        <v>0</v>
      </c>
      <c r="AA324" s="411">
        <f t="shared" si="322"/>
        <v>0</v>
      </c>
      <c r="AB324" s="412">
        <f t="shared" si="323"/>
        <v>0</v>
      </c>
      <c r="AC324" s="336"/>
      <c r="AD324" s="333"/>
      <c r="AE324" s="334"/>
      <c r="AF324" s="335"/>
      <c r="AG324" s="408">
        <f t="shared" si="324"/>
        <v>0</v>
      </c>
      <c r="AH324" s="409" t="str">
        <f t="shared" si="325"/>
        <v/>
      </c>
      <c r="AI324" s="335"/>
      <c r="AJ324" s="410">
        <f t="shared" si="326"/>
        <v>0</v>
      </c>
      <c r="AK324" s="410">
        <f t="shared" si="327"/>
        <v>0</v>
      </c>
      <c r="AL324" s="410">
        <f t="shared" si="328"/>
        <v>0</v>
      </c>
      <c r="AM324" s="410">
        <f t="shared" si="329"/>
        <v>0</v>
      </c>
      <c r="AN324" s="411">
        <f t="shared" si="330"/>
        <v>0</v>
      </c>
      <c r="AO324" s="412">
        <f t="shared" si="331"/>
        <v>0</v>
      </c>
      <c r="AP324" s="337"/>
      <c r="AQ324" s="410">
        <f t="shared" si="332"/>
        <v>0</v>
      </c>
      <c r="AR324" s="411">
        <f t="shared" si="333"/>
        <v>0</v>
      </c>
      <c r="AS324" s="413">
        <f t="shared" si="334"/>
        <v>0</v>
      </c>
      <c r="AT324" s="337"/>
      <c r="AU324" s="410">
        <f t="shared" si="335"/>
        <v>0</v>
      </c>
      <c r="AV324" s="411">
        <f t="shared" si="336"/>
        <v>0</v>
      </c>
      <c r="AW324" s="410">
        <f t="shared" si="337"/>
        <v>0</v>
      </c>
      <c r="AX324" s="411">
        <f t="shared" si="338"/>
        <v>0</v>
      </c>
      <c r="AY324" s="412">
        <f t="shared" si="339"/>
        <v>0</v>
      </c>
      <c r="AZ324" s="988"/>
      <c r="BA324" s="989"/>
      <c r="BB324" s="989"/>
      <c r="BC324" s="989"/>
      <c r="BD324" s="989"/>
      <c r="BE324" s="990"/>
      <c r="BF324" s="991"/>
      <c r="BG324" s="992"/>
      <c r="BH324" s="337"/>
      <c r="BI324" s="338"/>
      <c r="BJ324" s="839"/>
      <c r="BK324" s="318"/>
      <c r="BL324" s="318"/>
      <c r="BM324" s="318"/>
      <c r="BN324" s="318"/>
      <c r="BO324" s="318"/>
      <c r="BP324" s="318"/>
      <c r="BQ324" s="318"/>
      <c r="BR324" s="318"/>
      <c r="BS324" s="318"/>
      <c r="BT324" s="839"/>
      <c r="BU324" s="318"/>
      <c r="BV324" s="318"/>
      <c r="BW324" s="318"/>
      <c r="BX324" s="318"/>
      <c r="BY324" s="318"/>
      <c r="BZ324" s="318"/>
      <c r="CA324" s="318"/>
      <c r="CB324" s="318"/>
      <c r="CC324" s="318"/>
      <c r="CD324" s="839"/>
      <c r="CE324" s="318"/>
      <c r="CF324" s="318"/>
      <c r="CG324" s="318"/>
      <c r="CH324" s="318"/>
      <c r="CI324" s="318"/>
      <c r="CJ324" s="318"/>
      <c r="CK324" s="318"/>
      <c r="CL324" s="318"/>
      <c r="CM324" s="318"/>
      <c r="CN324" s="318"/>
      <c r="CO324" s="318"/>
      <c r="CP324" s="318"/>
      <c r="CQ324" s="318"/>
      <c r="CR324" s="318"/>
      <c r="CS324" s="839"/>
      <c r="CT324" s="318"/>
      <c r="CU324" s="318"/>
      <c r="CV324" s="318"/>
      <c r="CW324" s="318"/>
      <c r="CX324" s="318"/>
      <c r="CY324" s="318"/>
      <c r="CZ324" s="318"/>
      <c r="DA324" s="318"/>
      <c r="DB324" s="318"/>
      <c r="DC324" s="318"/>
      <c r="DD324" s="318"/>
      <c r="DE324" s="318"/>
      <c r="DF324" s="318"/>
      <c r="DG324" s="318"/>
      <c r="DH324" s="839"/>
      <c r="DI324" s="318"/>
      <c r="DJ324" s="318"/>
      <c r="DK324" s="318"/>
      <c r="DL324" s="318"/>
      <c r="DM324" s="318"/>
      <c r="DN324" s="318"/>
      <c r="DO324" s="318"/>
      <c r="DP324" s="318"/>
      <c r="DQ324" s="318"/>
      <c r="DR324" s="318"/>
      <c r="DS324" s="318"/>
      <c r="DT324" s="318"/>
      <c r="DU324" s="318"/>
      <c r="DV324" s="318"/>
      <c r="DW324" s="839"/>
      <c r="DX324" s="318"/>
      <c r="DY324" s="318"/>
      <c r="DZ324" s="318"/>
      <c r="EA324" s="318"/>
      <c r="EB324" s="318"/>
      <c r="EC324" s="318"/>
      <c r="ED324" s="318"/>
      <c r="EE324" s="318"/>
      <c r="EF324" s="318"/>
      <c r="EG324" s="318"/>
      <c r="EH324" s="318"/>
      <c r="EI324" s="318"/>
      <c r="EJ324" s="318"/>
      <c r="EK324" s="318"/>
      <c r="EL324" s="318"/>
      <c r="EM324" s="318">
        <f ca="1">'DARF e Declaração de IR'!$AJ$22</f>
        <v>0</v>
      </c>
      <c r="EN324" s="318"/>
      <c r="EO324" s="318"/>
      <c r="EP324" s="318"/>
      <c r="EQ324" s="318"/>
      <c r="ER324" s="318"/>
      <c r="ES324" s="318"/>
      <c r="ET324" s="318"/>
      <c r="EU324" s="318"/>
      <c r="EV324" s="318"/>
      <c r="EW324" s="318"/>
      <c r="EX324" s="318"/>
      <c r="EY324" s="318"/>
      <c r="EZ324" s="318"/>
    </row>
    <row r="325" spans="2:156" ht="10.5" customHeight="1" thickBot="1" x14ac:dyDescent="0.25">
      <c r="B325" s="393"/>
      <c r="C325" s="1051"/>
      <c r="D325" s="1052"/>
      <c r="E325" s="414"/>
      <c r="F325" s="850" t="s">
        <v>111</v>
      </c>
      <c r="G325" s="851"/>
      <c r="H325" s="851"/>
      <c r="I325" s="852"/>
      <c r="J325" s="908">
        <f>'DARF e Declaração de IR'!$P$22</f>
        <v>0</v>
      </c>
      <c r="K325" s="908"/>
      <c r="L325" s="908"/>
      <c r="M325" s="909"/>
      <c r="N325" s="456"/>
      <c r="O325" s="455">
        <v>44483</v>
      </c>
      <c r="P325" s="332"/>
      <c r="Q325" s="333"/>
      <c r="R325" s="334"/>
      <c r="S325" s="335"/>
      <c r="T325" s="408">
        <f t="shared" si="316"/>
        <v>0</v>
      </c>
      <c r="U325" s="409" t="str">
        <f t="shared" si="317"/>
        <v/>
      </c>
      <c r="V325" s="335"/>
      <c r="W325" s="410">
        <f t="shared" si="318"/>
        <v>0</v>
      </c>
      <c r="X325" s="410">
        <f>ROUNDDOWN(V325*-$J$329,3)*2</f>
        <v>0</v>
      </c>
      <c r="Y325" s="410">
        <f t="shared" si="320"/>
        <v>0</v>
      </c>
      <c r="Z325" s="410">
        <f t="shared" si="321"/>
        <v>0</v>
      </c>
      <c r="AA325" s="411">
        <f t="shared" si="322"/>
        <v>0</v>
      </c>
      <c r="AB325" s="412">
        <f t="shared" si="323"/>
        <v>0</v>
      </c>
      <c r="AC325" s="336"/>
      <c r="AD325" s="333"/>
      <c r="AE325" s="334"/>
      <c r="AF325" s="335"/>
      <c r="AG325" s="408">
        <f t="shared" si="324"/>
        <v>0</v>
      </c>
      <c r="AH325" s="409" t="str">
        <f t="shared" si="325"/>
        <v/>
      </c>
      <c r="AI325" s="335"/>
      <c r="AJ325" s="410">
        <f t="shared" si="326"/>
        <v>0</v>
      </c>
      <c r="AK325" s="410">
        <f t="shared" si="327"/>
        <v>0</v>
      </c>
      <c r="AL325" s="410">
        <f t="shared" si="328"/>
        <v>0</v>
      </c>
      <c r="AM325" s="410">
        <f t="shared" si="329"/>
        <v>0</v>
      </c>
      <c r="AN325" s="411">
        <f t="shared" si="330"/>
        <v>0</v>
      </c>
      <c r="AO325" s="412">
        <f t="shared" si="331"/>
        <v>0</v>
      </c>
      <c r="AP325" s="337"/>
      <c r="AQ325" s="410">
        <f t="shared" si="332"/>
        <v>0</v>
      </c>
      <c r="AR325" s="411">
        <f t="shared" si="333"/>
        <v>0</v>
      </c>
      <c r="AS325" s="413">
        <f t="shared" si="334"/>
        <v>0</v>
      </c>
      <c r="AT325" s="337"/>
      <c r="AU325" s="410">
        <f t="shared" si="335"/>
        <v>0</v>
      </c>
      <c r="AV325" s="411">
        <f t="shared" si="336"/>
        <v>0</v>
      </c>
      <c r="AW325" s="410">
        <f t="shared" si="337"/>
        <v>0</v>
      </c>
      <c r="AX325" s="411">
        <f t="shared" si="338"/>
        <v>0</v>
      </c>
      <c r="AY325" s="412">
        <f t="shared" si="339"/>
        <v>0</v>
      </c>
      <c r="AZ325" s="988"/>
      <c r="BA325" s="989"/>
      <c r="BB325" s="989"/>
      <c r="BC325" s="989"/>
      <c r="BD325" s="989"/>
      <c r="BE325" s="990"/>
      <c r="BF325" s="991"/>
      <c r="BG325" s="992"/>
      <c r="BH325" s="337"/>
      <c r="BI325" s="338"/>
      <c r="BJ325" s="839"/>
      <c r="BK325" s="318"/>
      <c r="BL325" s="318"/>
      <c r="BM325" s="318"/>
      <c r="BN325" s="318"/>
      <c r="BO325" s="318"/>
      <c r="BP325" s="318"/>
      <c r="BQ325" s="318"/>
      <c r="BR325" s="318"/>
      <c r="BS325" s="318"/>
      <c r="BT325" s="839"/>
      <c r="BU325" s="318"/>
      <c r="BV325" s="318"/>
      <c r="BW325" s="318"/>
      <c r="BX325" s="318"/>
      <c r="BY325" s="318"/>
      <c r="BZ325" s="318"/>
      <c r="CA325" s="318"/>
      <c r="CB325" s="318"/>
      <c r="CC325" s="318"/>
      <c r="CD325" s="839"/>
      <c r="CE325" s="318"/>
      <c r="CF325" s="318"/>
      <c r="CG325" s="318"/>
      <c r="CH325" s="318"/>
      <c r="CI325" s="318"/>
      <c r="CJ325" s="318"/>
      <c r="CK325" s="318"/>
      <c r="CL325" s="318"/>
      <c r="CM325" s="318"/>
      <c r="CN325" s="318"/>
      <c r="CO325" s="318"/>
      <c r="CP325" s="318"/>
      <c r="CQ325" s="318"/>
      <c r="CR325" s="318"/>
      <c r="CS325" s="839"/>
      <c r="CT325" s="318"/>
      <c r="CU325" s="318"/>
      <c r="CV325" s="318"/>
      <c r="CW325" s="318"/>
      <c r="CX325" s="318"/>
      <c r="CY325" s="318"/>
      <c r="CZ325" s="318"/>
      <c r="DA325" s="318"/>
      <c r="DB325" s="318"/>
      <c r="DC325" s="318"/>
      <c r="DD325" s="318"/>
      <c r="DE325" s="318"/>
      <c r="DF325" s="318"/>
      <c r="DG325" s="318"/>
      <c r="DH325" s="839"/>
      <c r="DI325" s="318"/>
      <c r="DJ325" s="318"/>
      <c r="DK325" s="318"/>
      <c r="DL325" s="318"/>
      <c r="DM325" s="318"/>
      <c r="DN325" s="318"/>
      <c r="DO325" s="318"/>
      <c r="DP325" s="318"/>
      <c r="DQ325" s="318"/>
      <c r="DR325" s="318"/>
      <c r="DS325" s="318"/>
      <c r="DT325" s="318"/>
      <c r="DU325" s="318"/>
      <c r="DV325" s="318"/>
      <c r="DW325" s="839"/>
      <c r="DX325" s="318"/>
      <c r="DY325" s="318"/>
      <c r="DZ325" s="318"/>
      <c r="EA325" s="318"/>
      <c r="EB325" s="318"/>
      <c r="EC325" s="318"/>
      <c r="ED325" s="318"/>
      <c r="EE325" s="318"/>
      <c r="EF325" s="318"/>
      <c r="EG325" s="318"/>
      <c r="EH325" s="318"/>
      <c r="EI325" s="318"/>
      <c r="EJ325" s="318"/>
      <c r="EK325" s="318"/>
      <c r="EL325" s="318"/>
      <c r="EM325" s="318">
        <f ca="1">'DARF e Declaração de IR'!$AJ$22</f>
        <v>0</v>
      </c>
      <c r="EN325" s="318"/>
      <c r="EO325" s="318"/>
      <c r="EP325" s="318"/>
      <c r="EQ325" s="318"/>
      <c r="ER325" s="318"/>
      <c r="ES325" s="318"/>
      <c r="ET325" s="318"/>
      <c r="EU325" s="318"/>
      <c r="EV325" s="318"/>
      <c r="EW325" s="318"/>
      <c r="EX325" s="318"/>
      <c r="EY325" s="318"/>
      <c r="EZ325" s="318"/>
    </row>
    <row r="326" spans="2:156" ht="10.5" customHeight="1" thickBot="1" x14ac:dyDescent="0.25">
      <c r="B326" s="393"/>
      <c r="C326" s="1051"/>
      <c r="D326" s="1052"/>
      <c r="E326" s="437"/>
      <c r="F326" s="496"/>
      <c r="G326" s="497"/>
      <c r="H326" s="497"/>
      <c r="I326" s="497"/>
      <c r="J326" s="513"/>
      <c r="K326" s="513"/>
      <c r="L326" s="515"/>
      <c r="M326" s="519"/>
      <c r="N326" s="456"/>
      <c r="O326" s="455">
        <v>44484</v>
      </c>
      <c r="P326" s="332"/>
      <c r="Q326" s="333"/>
      <c r="R326" s="334"/>
      <c r="S326" s="335"/>
      <c r="T326" s="408">
        <f t="shared" si="316"/>
        <v>0</v>
      </c>
      <c r="U326" s="409" t="str">
        <f t="shared" si="317"/>
        <v/>
      </c>
      <c r="V326" s="335"/>
      <c r="W326" s="410">
        <f t="shared" si="318"/>
        <v>0</v>
      </c>
      <c r="X326" s="410">
        <f t="shared" si="319"/>
        <v>0</v>
      </c>
      <c r="Y326" s="410">
        <f t="shared" si="320"/>
        <v>0</v>
      </c>
      <c r="Z326" s="410">
        <f t="shared" si="321"/>
        <v>0</v>
      </c>
      <c r="AA326" s="411">
        <f t="shared" si="322"/>
        <v>0</v>
      </c>
      <c r="AB326" s="412">
        <f t="shared" si="323"/>
        <v>0</v>
      </c>
      <c r="AC326" s="336"/>
      <c r="AD326" s="333"/>
      <c r="AE326" s="334"/>
      <c r="AF326" s="335"/>
      <c r="AG326" s="408">
        <f t="shared" si="324"/>
        <v>0</v>
      </c>
      <c r="AH326" s="409" t="str">
        <f t="shared" ref="AH326:AH342" si="340">IF(AG326=0,"",IF(AG326=0,0,AD326/AG326))</f>
        <v/>
      </c>
      <c r="AI326" s="335"/>
      <c r="AJ326" s="410">
        <f t="shared" si="326"/>
        <v>0</v>
      </c>
      <c r="AK326" s="410">
        <f t="shared" si="327"/>
        <v>0</v>
      </c>
      <c r="AL326" s="410">
        <f t="shared" si="328"/>
        <v>0</v>
      </c>
      <c r="AM326" s="410">
        <f t="shared" si="329"/>
        <v>0</v>
      </c>
      <c r="AN326" s="411">
        <f t="shared" si="330"/>
        <v>0</v>
      </c>
      <c r="AO326" s="412">
        <f t="shared" si="331"/>
        <v>0</v>
      </c>
      <c r="AP326" s="337"/>
      <c r="AQ326" s="410">
        <f t="shared" si="332"/>
        <v>0</v>
      </c>
      <c r="AR326" s="411">
        <f t="shared" si="333"/>
        <v>0</v>
      </c>
      <c r="AS326" s="413">
        <f t="shared" si="334"/>
        <v>0</v>
      </c>
      <c r="AT326" s="337"/>
      <c r="AU326" s="410">
        <f t="shared" si="335"/>
        <v>0</v>
      </c>
      <c r="AV326" s="411">
        <f t="shared" si="336"/>
        <v>0</v>
      </c>
      <c r="AW326" s="410">
        <f t="shared" si="337"/>
        <v>0</v>
      </c>
      <c r="AX326" s="411">
        <f t="shared" si="338"/>
        <v>0</v>
      </c>
      <c r="AY326" s="412">
        <f t="shared" si="339"/>
        <v>0</v>
      </c>
      <c r="AZ326" s="988"/>
      <c r="BA326" s="989"/>
      <c r="BB326" s="989"/>
      <c r="BC326" s="989"/>
      <c r="BD326" s="989"/>
      <c r="BE326" s="990"/>
      <c r="BF326" s="991"/>
      <c r="BG326" s="992"/>
      <c r="BH326" s="337"/>
      <c r="BI326" s="338"/>
      <c r="BJ326" s="839"/>
      <c r="BK326" s="318"/>
      <c r="BL326" s="318"/>
      <c r="BM326" s="318"/>
      <c r="BN326" s="318"/>
      <c r="BO326" s="318"/>
      <c r="BP326" s="318"/>
      <c r="BQ326" s="318"/>
      <c r="BR326" s="318"/>
      <c r="BS326" s="318"/>
      <c r="BT326" s="839"/>
      <c r="BU326" s="318"/>
      <c r="BV326" s="318"/>
      <c r="BW326" s="318"/>
      <c r="BX326" s="318"/>
      <c r="BY326" s="318"/>
      <c r="BZ326" s="318"/>
      <c r="CA326" s="318"/>
      <c r="CB326" s="318"/>
      <c r="CC326" s="318"/>
      <c r="CD326" s="839"/>
      <c r="CE326" s="318"/>
      <c r="CF326" s="318"/>
      <c r="CG326" s="318"/>
      <c r="CH326" s="318"/>
      <c r="CI326" s="318"/>
      <c r="CJ326" s="318"/>
      <c r="CK326" s="318"/>
      <c r="CL326" s="318"/>
      <c r="CM326" s="318"/>
      <c r="CN326" s="318"/>
      <c r="CO326" s="318"/>
      <c r="CP326" s="318"/>
      <c r="CQ326" s="318"/>
      <c r="CR326" s="318"/>
      <c r="CS326" s="839"/>
      <c r="CT326" s="318"/>
      <c r="CU326" s="318"/>
      <c r="CV326" s="318"/>
      <c r="CW326" s="318"/>
      <c r="CX326" s="318"/>
      <c r="CY326" s="318"/>
      <c r="CZ326" s="318"/>
      <c r="DA326" s="318"/>
      <c r="DB326" s="318"/>
      <c r="DC326" s="318"/>
      <c r="DD326" s="318"/>
      <c r="DE326" s="318"/>
      <c r="DF326" s="318"/>
      <c r="DG326" s="318"/>
      <c r="DH326" s="839"/>
      <c r="DI326" s="318"/>
      <c r="DJ326" s="318"/>
      <c r="DK326" s="318"/>
      <c r="DL326" s="318"/>
      <c r="DM326" s="318"/>
      <c r="DN326" s="318"/>
      <c r="DO326" s="318"/>
      <c r="DP326" s="318"/>
      <c r="DQ326" s="318"/>
      <c r="DR326" s="318"/>
      <c r="DS326" s="318"/>
      <c r="DT326" s="318"/>
      <c r="DU326" s="318"/>
      <c r="DV326" s="318"/>
      <c r="DW326" s="839"/>
      <c r="DX326" s="318"/>
      <c r="DY326" s="318"/>
      <c r="DZ326" s="318"/>
      <c r="EA326" s="318"/>
      <c r="EB326" s="318"/>
      <c r="EC326" s="318"/>
      <c r="ED326" s="318"/>
      <c r="EE326" s="318"/>
      <c r="EF326" s="318"/>
      <c r="EG326" s="318"/>
      <c r="EH326" s="318"/>
      <c r="EI326" s="318"/>
      <c r="EJ326" s="318"/>
      <c r="EK326" s="318"/>
      <c r="EL326" s="318"/>
      <c r="EM326" s="318">
        <f ca="1">'DARF e Declaração de IR'!$AJ$22</f>
        <v>0</v>
      </c>
      <c r="EN326" s="318"/>
      <c r="EO326" s="318"/>
      <c r="EP326" s="318"/>
      <c r="EQ326" s="318"/>
      <c r="ER326" s="318"/>
      <c r="ES326" s="318"/>
      <c r="ET326" s="318"/>
      <c r="EU326" s="318"/>
      <c r="EV326" s="318"/>
      <c r="EW326" s="318"/>
      <c r="EX326" s="318"/>
      <c r="EY326" s="318"/>
      <c r="EZ326" s="318"/>
    </row>
    <row r="327" spans="2:156" ht="10.5" customHeight="1" x14ac:dyDescent="0.2">
      <c r="B327" s="393"/>
      <c r="C327" s="1051"/>
      <c r="D327" s="1052"/>
      <c r="E327" s="414"/>
      <c r="F327" s="876" t="s">
        <v>112</v>
      </c>
      <c r="G327" s="876"/>
      <c r="H327" s="876"/>
      <c r="I327" s="876"/>
      <c r="J327" s="897" t="s">
        <v>22</v>
      </c>
      <c r="K327" s="898"/>
      <c r="L327" s="897" t="s">
        <v>23</v>
      </c>
      <c r="M327" s="905"/>
      <c r="N327" s="414"/>
      <c r="O327" s="455">
        <v>44485</v>
      </c>
      <c r="P327" s="332"/>
      <c r="Q327" s="333"/>
      <c r="R327" s="334"/>
      <c r="S327" s="335"/>
      <c r="T327" s="408">
        <f t="shared" si="316"/>
        <v>0</v>
      </c>
      <c r="U327" s="409" t="str">
        <f t="shared" si="317"/>
        <v/>
      </c>
      <c r="V327" s="335"/>
      <c r="W327" s="410">
        <f t="shared" si="318"/>
        <v>0</v>
      </c>
      <c r="X327" s="410">
        <f t="shared" si="319"/>
        <v>0</v>
      </c>
      <c r="Y327" s="410">
        <f t="shared" si="320"/>
        <v>0</v>
      </c>
      <c r="Z327" s="410">
        <f t="shared" si="321"/>
        <v>0</v>
      </c>
      <c r="AA327" s="411">
        <f t="shared" si="322"/>
        <v>0</v>
      </c>
      <c r="AB327" s="412">
        <f t="shared" si="323"/>
        <v>0</v>
      </c>
      <c r="AC327" s="336"/>
      <c r="AD327" s="333"/>
      <c r="AE327" s="334"/>
      <c r="AF327" s="335"/>
      <c r="AG327" s="408">
        <f t="shared" si="324"/>
        <v>0</v>
      </c>
      <c r="AH327" s="409" t="str">
        <f t="shared" si="340"/>
        <v/>
      </c>
      <c r="AI327" s="335"/>
      <c r="AJ327" s="410">
        <f t="shared" si="326"/>
        <v>0</v>
      </c>
      <c r="AK327" s="410">
        <f t="shared" si="327"/>
        <v>0</v>
      </c>
      <c r="AL327" s="410">
        <f t="shared" si="328"/>
        <v>0</v>
      </c>
      <c r="AM327" s="410">
        <f t="shared" si="329"/>
        <v>0</v>
      </c>
      <c r="AN327" s="411">
        <f t="shared" si="330"/>
        <v>0</v>
      </c>
      <c r="AO327" s="412">
        <f t="shared" si="331"/>
        <v>0</v>
      </c>
      <c r="AP327" s="337"/>
      <c r="AQ327" s="410">
        <f t="shared" si="332"/>
        <v>0</v>
      </c>
      <c r="AR327" s="411">
        <f t="shared" si="333"/>
        <v>0</v>
      </c>
      <c r="AS327" s="413">
        <f t="shared" si="334"/>
        <v>0</v>
      </c>
      <c r="AT327" s="337"/>
      <c r="AU327" s="410">
        <f t="shared" si="335"/>
        <v>0</v>
      </c>
      <c r="AV327" s="411">
        <f t="shared" si="336"/>
        <v>0</v>
      </c>
      <c r="AW327" s="410">
        <f t="shared" si="337"/>
        <v>0</v>
      </c>
      <c r="AX327" s="411">
        <f t="shared" si="338"/>
        <v>0</v>
      </c>
      <c r="AY327" s="412">
        <f t="shared" si="339"/>
        <v>0</v>
      </c>
      <c r="AZ327" s="988"/>
      <c r="BA327" s="989"/>
      <c r="BB327" s="989"/>
      <c r="BC327" s="989"/>
      <c r="BD327" s="989"/>
      <c r="BE327" s="990"/>
      <c r="BF327" s="991"/>
      <c r="BG327" s="992"/>
      <c r="BH327" s="337"/>
      <c r="BI327" s="338"/>
      <c r="BJ327" s="839"/>
      <c r="BK327" s="318"/>
      <c r="BL327" s="318"/>
      <c r="BM327" s="318"/>
      <c r="BN327" s="318"/>
      <c r="BO327" s="318"/>
      <c r="BP327" s="318"/>
      <c r="BQ327" s="318"/>
      <c r="BR327" s="318"/>
      <c r="BS327" s="318"/>
      <c r="BT327" s="839"/>
      <c r="BU327" s="318"/>
      <c r="BV327" s="318"/>
      <c r="BW327" s="318"/>
      <c r="BX327" s="318"/>
      <c r="BY327" s="318"/>
      <c r="BZ327" s="318"/>
      <c r="CA327" s="318"/>
      <c r="CB327" s="318"/>
      <c r="CC327" s="318"/>
      <c r="CD327" s="839"/>
      <c r="CE327" s="318"/>
      <c r="CF327" s="318"/>
      <c r="CG327" s="318"/>
      <c r="CH327" s="318"/>
      <c r="CI327" s="318"/>
      <c r="CJ327" s="318"/>
      <c r="CK327" s="318"/>
      <c r="CL327" s="318"/>
      <c r="CM327" s="318"/>
      <c r="CN327" s="318"/>
      <c r="CO327" s="318"/>
      <c r="CP327" s="318"/>
      <c r="CQ327" s="318"/>
      <c r="CR327" s="318"/>
      <c r="CS327" s="839"/>
      <c r="CT327" s="318"/>
      <c r="CU327" s="318"/>
      <c r="CV327" s="318"/>
      <c r="CW327" s="318"/>
      <c r="CX327" s="318"/>
      <c r="CY327" s="318"/>
      <c r="CZ327" s="318"/>
      <c r="DA327" s="318"/>
      <c r="DB327" s="318"/>
      <c r="DC327" s="318"/>
      <c r="DD327" s="318"/>
      <c r="DE327" s="318"/>
      <c r="DF327" s="318"/>
      <c r="DG327" s="318"/>
      <c r="DH327" s="839"/>
      <c r="DI327" s="318"/>
      <c r="DJ327" s="318"/>
      <c r="DK327" s="318"/>
      <c r="DL327" s="318"/>
      <c r="DM327" s="318"/>
      <c r="DN327" s="318"/>
      <c r="DO327" s="318"/>
      <c r="DP327" s="318"/>
      <c r="DQ327" s="318"/>
      <c r="DR327" s="318"/>
      <c r="DS327" s="318"/>
      <c r="DT327" s="318"/>
      <c r="DU327" s="318"/>
      <c r="DV327" s="318"/>
      <c r="DW327" s="839"/>
      <c r="DX327" s="318"/>
      <c r="DY327" s="318"/>
      <c r="DZ327" s="318"/>
      <c r="EA327" s="318"/>
      <c r="EB327" s="318"/>
      <c r="EC327" s="318"/>
      <c r="ED327" s="318"/>
      <c r="EE327" s="318"/>
      <c r="EF327" s="318"/>
      <c r="EG327" s="318"/>
      <c r="EH327" s="318"/>
      <c r="EI327" s="318"/>
      <c r="EJ327" s="318"/>
      <c r="EK327" s="318"/>
      <c r="EL327" s="318"/>
      <c r="EM327" s="318">
        <f ca="1">'DARF e Declaração de IR'!$AJ$22</f>
        <v>0</v>
      </c>
      <c r="EN327" s="318"/>
      <c r="EO327" s="318"/>
      <c r="EP327" s="318"/>
      <c r="EQ327" s="318"/>
      <c r="ER327" s="318"/>
      <c r="ES327" s="318"/>
      <c r="ET327" s="318"/>
      <c r="EU327" s="318"/>
      <c r="EV327" s="318"/>
      <c r="EW327" s="318"/>
      <c r="EX327" s="318"/>
      <c r="EY327" s="318"/>
      <c r="EZ327" s="318"/>
    </row>
    <row r="328" spans="2:156" ht="10.5" customHeight="1" x14ac:dyDescent="0.2">
      <c r="B328" s="393"/>
      <c r="C328" s="1051"/>
      <c r="D328" s="1052"/>
      <c r="E328" s="414"/>
      <c r="F328" s="855" t="s">
        <v>114</v>
      </c>
      <c r="G328" s="855"/>
      <c r="H328" s="855"/>
      <c r="I328" s="855"/>
      <c r="J328" s="880">
        <v>0.05</v>
      </c>
      <c r="K328" s="880"/>
      <c r="L328" s="886">
        <v>0.05</v>
      </c>
      <c r="M328" s="887"/>
      <c r="N328" s="414"/>
      <c r="O328" s="455">
        <v>44486</v>
      </c>
      <c r="P328" s="332"/>
      <c r="Q328" s="333"/>
      <c r="R328" s="334"/>
      <c r="S328" s="335"/>
      <c r="T328" s="408">
        <f t="shared" si="316"/>
        <v>0</v>
      </c>
      <c r="U328" s="409" t="str">
        <f t="shared" si="317"/>
        <v/>
      </c>
      <c r="V328" s="335"/>
      <c r="W328" s="410">
        <f t="shared" si="318"/>
        <v>0</v>
      </c>
      <c r="X328" s="410">
        <f t="shared" si="319"/>
        <v>0</v>
      </c>
      <c r="Y328" s="410">
        <f t="shared" si="320"/>
        <v>0</v>
      </c>
      <c r="Z328" s="410">
        <f t="shared" si="321"/>
        <v>0</v>
      </c>
      <c r="AA328" s="411">
        <f t="shared" si="322"/>
        <v>0</v>
      </c>
      <c r="AB328" s="412">
        <f t="shared" si="323"/>
        <v>0</v>
      </c>
      <c r="AC328" s="336"/>
      <c r="AD328" s="333"/>
      <c r="AE328" s="334"/>
      <c r="AF328" s="335"/>
      <c r="AG328" s="408">
        <f t="shared" si="324"/>
        <v>0</v>
      </c>
      <c r="AH328" s="409" t="str">
        <f t="shared" si="340"/>
        <v/>
      </c>
      <c r="AI328" s="335"/>
      <c r="AJ328" s="410">
        <f t="shared" si="326"/>
        <v>0</v>
      </c>
      <c r="AK328" s="410">
        <f t="shared" si="327"/>
        <v>0</v>
      </c>
      <c r="AL328" s="410">
        <f t="shared" si="328"/>
        <v>0</v>
      </c>
      <c r="AM328" s="410">
        <f t="shared" si="329"/>
        <v>0</v>
      </c>
      <c r="AN328" s="411">
        <f t="shared" si="330"/>
        <v>0</v>
      </c>
      <c r="AO328" s="412">
        <f t="shared" si="331"/>
        <v>0</v>
      </c>
      <c r="AP328" s="337"/>
      <c r="AQ328" s="410">
        <f t="shared" si="332"/>
        <v>0</v>
      </c>
      <c r="AR328" s="411">
        <f t="shared" si="333"/>
        <v>0</v>
      </c>
      <c r="AS328" s="413">
        <f t="shared" si="334"/>
        <v>0</v>
      </c>
      <c r="AT328" s="337"/>
      <c r="AU328" s="410">
        <f t="shared" si="335"/>
        <v>0</v>
      </c>
      <c r="AV328" s="411">
        <f t="shared" si="336"/>
        <v>0</v>
      </c>
      <c r="AW328" s="410">
        <f t="shared" si="337"/>
        <v>0</v>
      </c>
      <c r="AX328" s="411">
        <f t="shared" si="338"/>
        <v>0</v>
      </c>
      <c r="AY328" s="412">
        <f t="shared" si="339"/>
        <v>0</v>
      </c>
      <c r="AZ328" s="988"/>
      <c r="BA328" s="989"/>
      <c r="BB328" s="989"/>
      <c r="BC328" s="989"/>
      <c r="BD328" s="989"/>
      <c r="BE328" s="990"/>
      <c r="BF328" s="991"/>
      <c r="BG328" s="992"/>
      <c r="BH328" s="337"/>
      <c r="BI328" s="338"/>
      <c r="BJ328" s="839"/>
      <c r="BK328" s="318"/>
      <c r="BL328" s="318"/>
      <c r="BM328" s="318"/>
      <c r="BN328" s="318"/>
      <c r="BO328" s="318"/>
      <c r="BP328" s="318"/>
      <c r="BQ328" s="318"/>
      <c r="BR328" s="318"/>
      <c r="BS328" s="318"/>
      <c r="BT328" s="839"/>
      <c r="BU328" s="318"/>
      <c r="BV328" s="318"/>
      <c r="BW328" s="318"/>
      <c r="BX328" s="318"/>
      <c r="BY328" s="318"/>
      <c r="BZ328" s="318"/>
      <c r="CA328" s="318"/>
      <c r="CB328" s="318"/>
      <c r="CC328" s="318"/>
      <c r="CD328" s="839"/>
      <c r="CE328" s="318"/>
      <c r="CF328" s="318"/>
      <c r="CG328" s="318"/>
      <c r="CH328" s="318"/>
      <c r="CI328" s="318"/>
      <c r="CJ328" s="318"/>
      <c r="CK328" s="318"/>
      <c r="CL328" s="318"/>
      <c r="CM328" s="318"/>
      <c r="CN328" s="318"/>
      <c r="CO328" s="318"/>
      <c r="CP328" s="318"/>
      <c r="CQ328" s="318"/>
      <c r="CR328" s="318"/>
      <c r="CS328" s="839"/>
      <c r="CT328" s="318"/>
      <c r="CU328" s="318"/>
      <c r="CV328" s="318"/>
      <c r="CW328" s="318"/>
      <c r="CX328" s="318"/>
      <c r="CY328" s="318"/>
      <c r="CZ328" s="318"/>
      <c r="DA328" s="318"/>
      <c r="DB328" s="318"/>
      <c r="DC328" s="318"/>
      <c r="DD328" s="318"/>
      <c r="DE328" s="318"/>
      <c r="DF328" s="318"/>
      <c r="DG328" s="318"/>
      <c r="DH328" s="839"/>
      <c r="DI328" s="318"/>
      <c r="DJ328" s="318"/>
      <c r="DK328" s="318"/>
      <c r="DL328" s="318"/>
      <c r="DM328" s="318"/>
      <c r="DN328" s="318"/>
      <c r="DO328" s="318"/>
      <c r="DP328" s="318"/>
      <c r="DQ328" s="318"/>
      <c r="DR328" s="318"/>
      <c r="DS328" s="318"/>
      <c r="DT328" s="318"/>
      <c r="DU328" s="318"/>
      <c r="DV328" s="318"/>
      <c r="DW328" s="839"/>
      <c r="DX328" s="318"/>
      <c r="DY328" s="318"/>
      <c r="DZ328" s="318"/>
      <c r="EA328" s="318"/>
      <c r="EB328" s="318"/>
      <c r="EC328" s="318"/>
      <c r="ED328" s="318"/>
      <c r="EE328" s="318"/>
      <c r="EF328" s="318"/>
      <c r="EG328" s="318"/>
      <c r="EH328" s="318"/>
      <c r="EI328" s="318"/>
      <c r="EJ328" s="318"/>
      <c r="EK328" s="318"/>
      <c r="EL328" s="318"/>
      <c r="EM328" s="318">
        <f ca="1">'DARF e Declaração de IR'!$AJ$22</f>
        <v>0</v>
      </c>
      <c r="EN328" s="318"/>
      <c r="EO328" s="318"/>
      <c r="EP328" s="318"/>
      <c r="EQ328" s="318"/>
      <c r="ER328" s="318"/>
      <c r="ES328" s="318"/>
      <c r="ET328" s="318"/>
      <c r="EU328" s="318"/>
      <c r="EV328" s="318"/>
      <c r="EW328" s="318"/>
      <c r="EX328" s="318"/>
      <c r="EY328" s="318"/>
      <c r="EZ328" s="318"/>
    </row>
    <row r="329" spans="2:156" ht="10.5" customHeight="1" x14ac:dyDescent="0.2">
      <c r="B329" s="393"/>
      <c r="C329" s="1051"/>
      <c r="D329" s="1052"/>
      <c r="E329" s="414"/>
      <c r="F329" s="855" t="s">
        <v>115</v>
      </c>
      <c r="G329" s="855"/>
      <c r="H329" s="855"/>
      <c r="I329" s="855"/>
      <c r="J329" s="880">
        <v>0.81</v>
      </c>
      <c r="K329" s="880"/>
      <c r="L329" s="880">
        <v>0.6</v>
      </c>
      <c r="M329" s="881"/>
      <c r="N329" s="414"/>
      <c r="O329" s="455">
        <v>44487</v>
      </c>
      <c r="P329" s="332"/>
      <c r="Q329" s="333"/>
      <c r="R329" s="334"/>
      <c r="S329" s="335"/>
      <c r="T329" s="408">
        <f t="shared" si="316"/>
        <v>0</v>
      </c>
      <c r="U329" s="409" t="str">
        <f t="shared" si="317"/>
        <v/>
      </c>
      <c r="V329" s="335"/>
      <c r="W329" s="410">
        <f t="shared" si="318"/>
        <v>0</v>
      </c>
      <c r="X329" s="410">
        <f t="shared" si="319"/>
        <v>0</v>
      </c>
      <c r="Y329" s="410">
        <f t="shared" si="320"/>
        <v>0</v>
      </c>
      <c r="Z329" s="410">
        <f t="shared" si="321"/>
        <v>0</v>
      </c>
      <c r="AA329" s="411">
        <f t="shared" si="322"/>
        <v>0</v>
      </c>
      <c r="AB329" s="412">
        <f t="shared" si="323"/>
        <v>0</v>
      </c>
      <c r="AC329" s="336"/>
      <c r="AD329" s="333"/>
      <c r="AE329" s="334"/>
      <c r="AF329" s="335"/>
      <c r="AG329" s="408">
        <f t="shared" si="324"/>
        <v>0</v>
      </c>
      <c r="AH329" s="409" t="str">
        <f t="shared" si="340"/>
        <v/>
      </c>
      <c r="AI329" s="335"/>
      <c r="AJ329" s="410">
        <f t="shared" si="326"/>
        <v>0</v>
      </c>
      <c r="AK329" s="410">
        <f t="shared" si="327"/>
        <v>0</v>
      </c>
      <c r="AL329" s="410">
        <f t="shared" si="328"/>
        <v>0</v>
      </c>
      <c r="AM329" s="410">
        <f t="shared" si="329"/>
        <v>0</v>
      </c>
      <c r="AN329" s="411">
        <f t="shared" si="330"/>
        <v>0</v>
      </c>
      <c r="AO329" s="412">
        <f t="shared" si="331"/>
        <v>0</v>
      </c>
      <c r="AP329" s="337"/>
      <c r="AQ329" s="410">
        <f t="shared" si="332"/>
        <v>0</v>
      </c>
      <c r="AR329" s="411">
        <f t="shared" si="333"/>
        <v>0</v>
      </c>
      <c r="AS329" s="413">
        <f t="shared" si="334"/>
        <v>0</v>
      </c>
      <c r="AT329" s="337"/>
      <c r="AU329" s="410">
        <f t="shared" si="335"/>
        <v>0</v>
      </c>
      <c r="AV329" s="411">
        <f t="shared" si="336"/>
        <v>0</v>
      </c>
      <c r="AW329" s="410">
        <f t="shared" si="337"/>
        <v>0</v>
      </c>
      <c r="AX329" s="411">
        <f t="shared" si="338"/>
        <v>0</v>
      </c>
      <c r="AY329" s="412">
        <f t="shared" si="339"/>
        <v>0</v>
      </c>
      <c r="AZ329" s="988"/>
      <c r="BA329" s="989"/>
      <c r="BB329" s="989"/>
      <c r="BC329" s="989"/>
      <c r="BD329" s="989"/>
      <c r="BE329" s="990"/>
      <c r="BF329" s="991"/>
      <c r="BG329" s="992"/>
      <c r="BH329" s="337"/>
      <c r="BI329" s="338"/>
      <c r="BJ329" s="839"/>
      <c r="BK329" s="318"/>
      <c r="BL329" s="318"/>
      <c r="BM329" s="318"/>
      <c r="BN329" s="318"/>
      <c r="BO329" s="318"/>
      <c r="BP329" s="318"/>
      <c r="BQ329" s="318"/>
      <c r="BR329" s="318"/>
      <c r="BS329" s="318"/>
      <c r="BT329" s="839"/>
      <c r="BU329" s="318"/>
      <c r="BV329" s="318"/>
      <c r="BW329" s="318"/>
      <c r="BX329" s="318"/>
      <c r="BY329" s="318"/>
      <c r="BZ329" s="318"/>
      <c r="CA329" s="318"/>
      <c r="CB329" s="318"/>
      <c r="CC329" s="318"/>
      <c r="CD329" s="839"/>
      <c r="CE329" s="318"/>
      <c r="CF329" s="318"/>
      <c r="CG329" s="318"/>
      <c r="CH329" s="318"/>
      <c r="CI329" s="318"/>
      <c r="CJ329" s="318"/>
      <c r="CK329" s="318"/>
      <c r="CL329" s="318"/>
      <c r="CM329" s="318"/>
      <c r="CN329" s="318"/>
      <c r="CO329" s="318"/>
      <c r="CP329" s="318"/>
      <c r="CQ329" s="318"/>
      <c r="CR329" s="318"/>
      <c r="CS329" s="839"/>
      <c r="CT329" s="318"/>
      <c r="CU329" s="318"/>
      <c r="CV329" s="318"/>
      <c r="CW329" s="318"/>
      <c r="CX329" s="318"/>
      <c r="CY329" s="318"/>
      <c r="CZ329" s="318"/>
      <c r="DA329" s="318"/>
      <c r="DB329" s="318"/>
      <c r="DC329" s="318"/>
      <c r="DD329" s="318"/>
      <c r="DE329" s="318"/>
      <c r="DF329" s="318"/>
      <c r="DG329" s="318"/>
      <c r="DH329" s="839"/>
      <c r="DI329" s="318"/>
      <c r="DJ329" s="318"/>
      <c r="DK329" s="318"/>
      <c r="DL329" s="318"/>
      <c r="DM329" s="318"/>
      <c r="DN329" s="318"/>
      <c r="DO329" s="318"/>
      <c r="DP329" s="318"/>
      <c r="DQ329" s="318"/>
      <c r="DR329" s="318"/>
      <c r="DS329" s="318"/>
      <c r="DT329" s="318"/>
      <c r="DU329" s="318"/>
      <c r="DV329" s="318"/>
      <c r="DW329" s="839"/>
      <c r="DX329" s="318"/>
      <c r="DY329" s="318"/>
      <c r="DZ329" s="318"/>
      <c r="EA329" s="318"/>
      <c r="EB329" s="318"/>
      <c r="EC329" s="318"/>
      <c r="ED329" s="318"/>
      <c r="EE329" s="318"/>
      <c r="EF329" s="318"/>
      <c r="EG329" s="318"/>
      <c r="EH329" s="318"/>
      <c r="EI329" s="318"/>
      <c r="EJ329" s="318"/>
      <c r="EK329" s="318"/>
      <c r="EL329" s="318"/>
      <c r="EM329" s="318">
        <f ca="1">'DARF e Declaração de IR'!$AJ$22</f>
        <v>0</v>
      </c>
      <c r="EN329" s="318"/>
      <c r="EO329" s="318"/>
      <c r="EP329" s="318"/>
      <c r="EQ329" s="318"/>
      <c r="ER329" s="318"/>
      <c r="ES329" s="318"/>
      <c r="ET329" s="318"/>
      <c r="EU329" s="318"/>
      <c r="EV329" s="318"/>
      <c r="EW329" s="318"/>
      <c r="EX329" s="318"/>
      <c r="EY329" s="318"/>
      <c r="EZ329" s="318"/>
    </row>
    <row r="330" spans="2:156" ht="10.5" customHeight="1" x14ac:dyDescent="0.2">
      <c r="B330" s="393"/>
      <c r="C330" s="1051"/>
      <c r="D330" s="1052"/>
      <c r="E330" s="414"/>
      <c r="F330" s="855" t="s">
        <v>116</v>
      </c>
      <c r="G330" s="855"/>
      <c r="H330" s="855"/>
      <c r="I330" s="855"/>
      <c r="J330" s="880">
        <v>0.44</v>
      </c>
      <c r="K330" s="880"/>
      <c r="L330" s="880">
        <v>0.32</v>
      </c>
      <c r="M330" s="881"/>
      <c r="N330" s="414"/>
      <c r="O330" s="455">
        <v>44488</v>
      </c>
      <c r="P330" s="332"/>
      <c r="Q330" s="333"/>
      <c r="R330" s="334"/>
      <c r="S330" s="335"/>
      <c r="T330" s="408">
        <f t="shared" si="316"/>
        <v>0</v>
      </c>
      <c r="U330" s="409" t="str">
        <f t="shared" si="317"/>
        <v/>
      </c>
      <c r="V330" s="335"/>
      <c r="W330" s="410">
        <f t="shared" si="318"/>
        <v>0</v>
      </c>
      <c r="X330" s="410">
        <f t="shared" si="319"/>
        <v>0</v>
      </c>
      <c r="Y330" s="410">
        <f t="shared" si="320"/>
        <v>0</v>
      </c>
      <c r="Z330" s="410">
        <f t="shared" si="321"/>
        <v>0</v>
      </c>
      <c r="AA330" s="411">
        <f t="shared" si="322"/>
        <v>0</v>
      </c>
      <c r="AB330" s="412">
        <f t="shared" si="323"/>
        <v>0</v>
      </c>
      <c r="AC330" s="336"/>
      <c r="AD330" s="333"/>
      <c r="AE330" s="334"/>
      <c r="AF330" s="335"/>
      <c r="AG330" s="408">
        <f t="shared" si="324"/>
        <v>0</v>
      </c>
      <c r="AH330" s="409" t="str">
        <f t="shared" si="340"/>
        <v/>
      </c>
      <c r="AI330" s="335"/>
      <c r="AJ330" s="410">
        <f t="shared" si="326"/>
        <v>0</v>
      </c>
      <c r="AK330" s="410">
        <f t="shared" si="327"/>
        <v>0</v>
      </c>
      <c r="AL330" s="410">
        <f t="shared" si="328"/>
        <v>0</v>
      </c>
      <c r="AM330" s="410">
        <f t="shared" si="329"/>
        <v>0</v>
      </c>
      <c r="AN330" s="411">
        <f t="shared" si="330"/>
        <v>0</v>
      </c>
      <c r="AO330" s="412">
        <f t="shared" si="331"/>
        <v>0</v>
      </c>
      <c r="AP330" s="337"/>
      <c r="AQ330" s="410">
        <f t="shared" si="332"/>
        <v>0</v>
      </c>
      <c r="AR330" s="411">
        <f t="shared" si="333"/>
        <v>0</v>
      </c>
      <c r="AS330" s="413">
        <f t="shared" si="334"/>
        <v>0</v>
      </c>
      <c r="AT330" s="337"/>
      <c r="AU330" s="410">
        <f t="shared" si="335"/>
        <v>0</v>
      </c>
      <c r="AV330" s="411">
        <f t="shared" si="336"/>
        <v>0</v>
      </c>
      <c r="AW330" s="410">
        <f t="shared" si="337"/>
        <v>0</v>
      </c>
      <c r="AX330" s="411">
        <f t="shared" si="338"/>
        <v>0</v>
      </c>
      <c r="AY330" s="412">
        <f t="shared" si="339"/>
        <v>0</v>
      </c>
      <c r="AZ330" s="988"/>
      <c r="BA330" s="989"/>
      <c r="BB330" s="989"/>
      <c r="BC330" s="989"/>
      <c r="BD330" s="989"/>
      <c r="BE330" s="990"/>
      <c r="BF330" s="991"/>
      <c r="BG330" s="992"/>
      <c r="BH330" s="337"/>
      <c r="BI330" s="338"/>
      <c r="BJ330" s="839"/>
      <c r="BK330" s="318"/>
      <c r="BL330" s="318"/>
      <c r="BM330" s="318"/>
      <c r="BN330" s="318"/>
      <c r="BO330" s="318"/>
      <c r="BP330" s="318"/>
      <c r="BQ330" s="318"/>
      <c r="BR330" s="318"/>
      <c r="BS330" s="318"/>
      <c r="BT330" s="839"/>
      <c r="BU330" s="318"/>
      <c r="BV330" s="318"/>
      <c r="BW330" s="318"/>
      <c r="BX330" s="318"/>
      <c r="BY330" s="318"/>
      <c r="BZ330" s="318"/>
      <c r="CA330" s="318"/>
      <c r="CB330" s="318"/>
      <c r="CC330" s="318"/>
      <c r="CD330" s="839"/>
      <c r="CE330" s="318"/>
      <c r="CF330" s="318"/>
      <c r="CG330" s="318"/>
      <c r="CH330" s="318"/>
      <c r="CI330" s="318"/>
      <c r="CJ330" s="318"/>
      <c r="CK330" s="318"/>
      <c r="CL330" s="318"/>
      <c r="CM330" s="318"/>
      <c r="CN330" s="318"/>
      <c r="CO330" s="318"/>
      <c r="CP330" s="318"/>
      <c r="CQ330" s="318"/>
      <c r="CR330" s="318"/>
      <c r="CS330" s="839"/>
      <c r="CT330" s="318"/>
      <c r="CU330" s="318"/>
      <c r="CV330" s="318"/>
      <c r="CW330" s="318"/>
      <c r="CX330" s="318"/>
      <c r="CY330" s="318"/>
      <c r="CZ330" s="318"/>
      <c r="DA330" s="318"/>
      <c r="DB330" s="318"/>
      <c r="DC330" s="318"/>
      <c r="DD330" s="318"/>
      <c r="DE330" s="318"/>
      <c r="DF330" s="318"/>
      <c r="DG330" s="318"/>
      <c r="DH330" s="839"/>
      <c r="DI330" s="318"/>
      <c r="DJ330" s="318"/>
      <c r="DK330" s="318"/>
      <c r="DL330" s="318"/>
      <c r="DM330" s="318"/>
      <c r="DN330" s="318"/>
      <c r="DO330" s="318"/>
      <c r="DP330" s="318"/>
      <c r="DQ330" s="318"/>
      <c r="DR330" s="318"/>
      <c r="DS330" s="318"/>
      <c r="DT330" s="318"/>
      <c r="DU330" s="318"/>
      <c r="DV330" s="318"/>
      <c r="DW330" s="839"/>
      <c r="DX330" s="318"/>
      <c r="DY330" s="318"/>
      <c r="DZ330" s="318"/>
      <c r="EA330" s="318"/>
      <c r="EB330" s="318"/>
      <c r="EC330" s="318"/>
      <c r="ED330" s="318"/>
      <c r="EE330" s="318"/>
      <c r="EF330" s="318"/>
      <c r="EG330" s="318"/>
      <c r="EH330" s="318"/>
      <c r="EI330" s="318"/>
      <c r="EJ330" s="318"/>
      <c r="EK330" s="318"/>
      <c r="EL330" s="318"/>
      <c r="EM330" s="318">
        <f ca="1">'DARF e Declaração de IR'!$AJ$22</f>
        <v>0</v>
      </c>
      <c r="EN330" s="318"/>
      <c r="EO330" s="318"/>
      <c r="EP330" s="318"/>
      <c r="EQ330" s="318"/>
      <c r="ER330" s="318"/>
      <c r="ES330" s="318"/>
      <c r="ET330" s="318"/>
      <c r="EU330" s="318"/>
      <c r="EV330" s="318"/>
      <c r="EW330" s="318"/>
      <c r="EX330" s="318"/>
      <c r="EY330" s="318"/>
      <c r="EZ330" s="318"/>
    </row>
    <row r="331" spans="2:156" ht="10.5" customHeight="1" x14ac:dyDescent="0.2">
      <c r="B331" s="393"/>
      <c r="C331" s="1051"/>
      <c r="D331" s="1052"/>
      <c r="E331" s="414"/>
      <c r="F331" s="855" t="s">
        <v>95</v>
      </c>
      <c r="G331" s="855"/>
      <c r="H331" s="855"/>
      <c r="I331" s="855"/>
      <c r="J331" s="871">
        <v>0</v>
      </c>
      <c r="K331" s="871"/>
      <c r="L331" s="871">
        <v>0</v>
      </c>
      <c r="M331" s="872"/>
      <c r="N331" s="414"/>
      <c r="O331" s="455">
        <v>44489</v>
      </c>
      <c r="P331" s="332"/>
      <c r="Q331" s="333"/>
      <c r="R331" s="334"/>
      <c r="S331" s="335"/>
      <c r="T331" s="408">
        <f t="shared" si="316"/>
        <v>0</v>
      </c>
      <c r="U331" s="409" t="str">
        <f t="shared" si="317"/>
        <v/>
      </c>
      <c r="V331" s="335"/>
      <c r="W331" s="410">
        <f t="shared" si="318"/>
        <v>0</v>
      </c>
      <c r="X331" s="410">
        <f t="shared" si="319"/>
        <v>0</v>
      </c>
      <c r="Y331" s="410">
        <f t="shared" si="320"/>
        <v>0</v>
      </c>
      <c r="Z331" s="410">
        <f t="shared" si="321"/>
        <v>0</v>
      </c>
      <c r="AA331" s="411">
        <f t="shared" si="322"/>
        <v>0</v>
      </c>
      <c r="AB331" s="412">
        <f t="shared" si="323"/>
        <v>0</v>
      </c>
      <c r="AC331" s="336"/>
      <c r="AD331" s="333"/>
      <c r="AE331" s="334"/>
      <c r="AF331" s="335"/>
      <c r="AG331" s="408">
        <f t="shared" si="324"/>
        <v>0</v>
      </c>
      <c r="AH331" s="409" t="str">
        <f t="shared" si="340"/>
        <v/>
      </c>
      <c r="AI331" s="335"/>
      <c r="AJ331" s="410">
        <f t="shared" si="326"/>
        <v>0</v>
      </c>
      <c r="AK331" s="410">
        <f t="shared" si="327"/>
        <v>0</v>
      </c>
      <c r="AL331" s="410">
        <f t="shared" si="328"/>
        <v>0</v>
      </c>
      <c r="AM331" s="410">
        <f t="shared" si="329"/>
        <v>0</v>
      </c>
      <c r="AN331" s="411">
        <f t="shared" si="330"/>
        <v>0</v>
      </c>
      <c r="AO331" s="412">
        <f t="shared" si="331"/>
        <v>0</v>
      </c>
      <c r="AP331" s="337"/>
      <c r="AQ331" s="410">
        <f t="shared" si="332"/>
        <v>0</v>
      </c>
      <c r="AR331" s="411">
        <f t="shared" si="333"/>
        <v>0</v>
      </c>
      <c r="AS331" s="413">
        <f t="shared" si="334"/>
        <v>0</v>
      </c>
      <c r="AT331" s="337"/>
      <c r="AU331" s="410">
        <f t="shared" si="335"/>
        <v>0</v>
      </c>
      <c r="AV331" s="411">
        <f t="shared" si="336"/>
        <v>0</v>
      </c>
      <c r="AW331" s="410">
        <f t="shared" si="337"/>
        <v>0</v>
      </c>
      <c r="AX331" s="411">
        <f t="shared" si="338"/>
        <v>0</v>
      </c>
      <c r="AY331" s="412">
        <f t="shared" si="339"/>
        <v>0</v>
      </c>
      <c r="AZ331" s="988"/>
      <c r="BA331" s="989"/>
      <c r="BB331" s="989"/>
      <c r="BC331" s="989"/>
      <c r="BD331" s="989"/>
      <c r="BE331" s="990"/>
      <c r="BF331" s="991"/>
      <c r="BG331" s="992"/>
      <c r="BH331" s="337"/>
      <c r="BI331" s="338"/>
      <c r="BJ331" s="839"/>
      <c r="BK331" s="318"/>
      <c r="BL331" s="318"/>
      <c r="BM331" s="318"/>
      <c r="BN331" s="318"/>
      <c r="BO331" s="318"/>
      <c r="BP331" s="318"/>
      <c r="BQ331" s="318"/>
      <c r="BR331" s="318"/>
      <c r="BS331" s="318"/>
      <c r="BT331" s="839"/>
      <c r="BU331" s="318"/>
      <c r="BV331" s="318"/>
      <c r="BW331" s="318"/>
      <c r="BX331" s="318"/>
      <c r="BY331" s="318"/>
      <c r="BZ331" s="318"/>
      <c r="CA331" s="318"/>
      <c r="CB331" s="318"/>
      <c r="CC331" s="318"/>
      <c r="CD331" s="839"/>
      <c r="CE331" s="318"/>
      <c r="CF331" s="318"/>
      <c r="CG331" s="318"/>
      <c r="CH331" s="318"/>
      <c r="CI331" s="318"/>
      <c r="CJ331" s="318"/>
      <c r="CK331" s="318"/>
      <c r="CL331" s="318"/>
      <c r="CM331" s="318"/>
      <c r="CN331" s="318"/>
      <c r="CO331" s="318"/>
      <c r="CP331" s="318"/>
      <c r="CQ331" s="318"/>
      <c r="CR331" s="318"/>
      <c r="CS331" s="839"/>
      <c r="CT331" s="318"/>
      <c r="CU331" s="318"/>
      <c r="CV331" s="318"/>
      <c r="CW331" s="318"/>
      <c r="CX331" s="318"/>
      <c r="CY331" s="318"/>
      <c r="CZ331" s="318"/>
      <c r="DA331" s="318"/>
      <c r="DB331" s="318"/>
      <c r="DC331" s="318"/>
      <c r="DD331" s="318"/>
      <c r="DE331" s="318"/>
      <c r="DF331" s="318"/>
      <c r="DG331" s="318"/>
      <c r="DH331" s="839"/>
      <c r="DI331" s="318"/>
      <c r="DJ331" s="318"/>
      <c r="DK331" s="318"/>
      <c r="DL331" s="318"/>
      <c r="DM331" s="318"/>
      <c r="DN331" s="318"/>
      <c r="DO331" s="318"/>
      <c r="DP331" s="318"/>
      <c r="DQ331" s="318"/>
      <c r="DR331" s="318"/>
      <c r="DS331" s="318"/>
      <c r="DT331" s="318"/>
      <c r="DU331" s="318"/>
      <c r="DV331" s="318"/>
      <c r="DW331" s="839"/>
      <c r="DX331" s="318"/>
      <c r="DY331" s="318"/>
      <c r="DZ331" s="318"/>
      <c r="EA331" s="318"/>
      <c r="EB331" s="318"/>
      <c r="EC331" s="318"/>
      <c r="ED331" s="318"/>
      <c r="EE331" s="318"/>
      <c r="EF331" s="318"/>
      <c r="EG331" s="318"/>
      <c r="EH331" s="318"/>
      <c r="EI331" s="318"/>
      <c r="EJ331" s="318"/>
      <c r="EK331" s="318"/>
      <c r="EL331" s="318"/>
      <c r="EM331" s="318">
        <f ca="1">'DARF e Declaração de IR'!$AJ$22</f>
        <v>0</v>
      </c>
      <c r="EN331" s="318"/>
      <c r="EO331" s="318"/>
      <c r="EP331" s="318"/>
      <c r="EQ331" s="318"/>
      <c r="ER331" s="318"/>
      <c r="ES331" s="318"/>
      <c r="ET331" s="318"/>
      <c r="EU331" s="318"/>
      <c r="EV331" s="318"/>
      <c r="EW331" s="318"/>
      <c r="EX331" s="318"/>
      <c r="EY331" s="318"/>
      <c r="EZ331" s="318"/>
    </row>
    <row r="332" spans="2:156" ht="10.5" customHeight="1" x14ac:dyDescent="0.2">
      <c r="B332" s="393"/>
      <c r="C332" s="1051"/>
      <c r="D332" s="1052"/>
      <c r="E332" s="414"/>
      <c r="F332" s="855" t="s">
        <v>117</v>
      </c>
      <c r="G332" s="855"/>
      <c r="H332" s="855"/>
      <c r="I332" s="855"/>
      <c r="J332" s="871">
        <v>0.01</v>
      </c>
      <c r="K332" s="871"/>
      <c r="L332" s="871"/>
      <c r="M332" s="872"/>
      <c r="N332" s="414"/>
      <c r="O332" s="455">
        <v>44490</v>
      </c>
      <c r="P332" s="332"/>
      <c r="Q332" s="333"/>
      <c r="R332" s="334"/>
      <c r="S332" s="335"/>
      <c r="T332" s="408">
        <f t="shared" si="316"/>
        <v>0</v>
      </c>
      <c r="U332" s="409" t="str">
        <f t="shared" si="317"/>
        <v/>
      </c>
      <c r="V332" s="335"/>
      <c r="W332" s="410">
        <f t="shared" si="318"/>
        <v>0</v>
      </c>
      <c r="X332" s="410">
        <f t="shared" si="319"/>
        <v>0</v>
      </c>
      <c r="Y332" s="410">
        <f t="shared" si="320"/>
        <v>0</v>
      </c>
      <c r="Z332" s="410">
        <f t="shared" si="321"/>
        <v>0</v>
      </c>
      <c r="AA332" s="411">
        <f t="shared" si="322"/>
        <v>0</v>
      </c>
      <c r="AB332" s="412">
        <f t="shared" si="323"/>
        <v>0</v>
      </c>
      <c r="AC332" s="336"/>
      <c r="AD332" s="333"/>
      <c r="AE332" s="334"/>
      <c r="AF332" s="335"/>
      <c r="AG332" s="408">
        <f t="shared" si="324"/>
        <v>0</v>
      </c>
      <c r="AH332" s="409" t="str">
        <f t="shared" si="340"/>
        <v/>
      </c>
      <c r="AI332" s="335"/>
      <c r="AJ332" s="410">
        <f t="shared" si="326"/>
        <v>0</v>
      </c>
      <c r="AK332" s="410">
        <f t="shared" si="327"/>
        <v>0</v>
      </c>
      <c r="AL332" s="410">
        <f t="shared" si="328"/>
        <v>0</v>
      </c>
      <c r="AM332" s="410">
        <f t="shared" si="329"/>
        <v>0</v>
      </c>
      <c r="AN332" s="411">
        <f t="shared" si="330"/>
        <v>0</v>
      </c>
      <c r="AO332" s="412">
        <f t="shared" si="331"/>
        <v>0</v>
      </c>
      <c r="AP332" s="337"/>
      <c r="AQ332" s="410">
        <f t="shared" si="332"/>
        <v>0</v>
      </c>
      <c r="AR332" s="411">
        <f t="shared" si="333"/>
        <v>0</v>
      </c>
      <c r="AS332" s="413">
        <f t="shared" si="334"/>
        <v>0</v>
      </c>
      <c r="AT332" s="337"/>
      <c r="AU332" s="410">
        <f t="shared" si="335"/>
        <v>0</v>
      </c>
      <c r="AV332" s="411">
        <f t="shared" si="336"/>
        <v>0</v>
      </c>
      <c r="AW332" s="410">
        <f t="shared" si="337"/>
        <v>0</v>
      </c>
      <c r="AX332" s="411">
        <f t="shared" si="338"/>
        <v>0</v>
      </c>
      <c r="AY332" s="412">
        <f t="shared" si="339"/>
        <v>0</v>
      </c>
      <c r="AZ332" s="988"/>
      <c r="BA332" s="989"/>
      <c r="BB332" s="989"/>
      <c r="BC332" s="989"/>
      <c r="BD332" s="989"/>
      <c r="BE332" s="990"/>
      <c r="BF332" s="991"/>
      <c r="BG332" s="992"/>
      <c r="BH332" s="337"/>
      <c r="BI332" s="338"/>
      <c r="BJ332" s="839"/>
      <c r="BK332" s="318"/>
      <c r="BL332" s="318"/>
      <c r="BM332" s="318"/>
      <c r="BN332" s="318"/>
      <c r="BO332" s="318"/>
      <c r="BP332" s="318"/>
      <c r="BQ332" s="318"/>
      <c r="BR332" s="318"/>
      <c r="BS332" s="318"/>
      <c r="BT332" s="839"/>
      <c r="BU332" s="318"/>
      <c r="BV332" s="318"/>
      <c r="BW332" s="318"/>
      <c r="BX332" s="318"/>
      <c r="BY332" s="318"/>
      <c r="BZ332" s="318"/>
      <c r="CA332" s="318"/>
      <c r="CB332" s="318"/>
      <c r="CC332" s="318"/>
      <c r="CD332" s="839"/>
      <c r="CE332" s="318"/>
      <c r="CF332" s="318"/>
      <c r="CG332" s="318"/>
      <c r="CH332" s="318"/>
      <c r="CI332" s="318"/>
      <c r="CJ332" s="318"/>
      <c r="CK332" s="318"/>
      <c r="CL332" s="318"/>
      <c r="CM332" s="318"/>
      <c r="CN332" s="318"/>
      <c r="CO332" s="318"/>
      <c r="CP332" s="318"/>
      <c r="CQ332" s="318"/>
      <c r="CR332" s="318"/>
      <c r="CS332" s="839"/>
      <c r="CT332" s="318"/>
      <c r="CU332" s="318"/>
      <c r="CV332" s="318"/>
      <c r="CW332" s="318"/>
      <c r="CX332" s="318"/>
      <c r="CY332" s="318"/>
      <c r="CZ332" s="318"/>
      <c r="DA332" s="318"/>
      <c r="DB332" s="318"/>
      <c r="DC332" s="318"/>
      <c r="DD332" s="318"/>
      <c r="DE332" s="318"/>
      <c r="DF332" s="318"/>
      <c r="DG332" s="318"/>
      <c r="DH332" s="839"/>
      <c r="DI332" s="318"/>
      <c r="DJ332" s="318"/>
      <c r="DK332" s="318"/>
      <c r="DL332" s="318"/>
      <c r="DM332" s="318"/>
      <c r="DN332" s="318"/>
      <c r="DO332" s="318"/>
      <c r="DP332" s="318"/>
      <c r="DQ332" s="318"/>
      <c r="DR332" s="318"/>
      <c r="DS332" s="318"/>
      <c r="DT332" s="318"/>
      <c r="DU332" s="318"/>
      <c r="DV332" s="318"/>
      <c r="DW332" s="839"/>
      <c r="DX332" s="318"/>
      <c r="DY332" s="318"/>
      <c r="DZ332" s="318"/>
      <c r="EA332" s="318"/>
      <c r="EB332" s="318"/>
      <c r="EC332" s="318"/>
      <c r="ED332" s="318"/>
      <c r="EE332" s="318"/>
      <c r="EF332" s="318"/>
      <c r="EG332" s="318"/>
      <c r="EH332" s="318"/>
      <c r="EI332" s="318"/>
      <c r="EJ332" s="318"/>
      <c r="EK332" s="318"/>
      <c r="EL332" s="318"/>
      <c r="EM332" s="318">
        <f ca="1">'DARF e Declaração de IR'!$AJ$22</f>
        <v>0</v>
      </c>
      <c r="EN332" s="318"/>
      <c r="EO332" s="318"/>
      <c r="EP332" s="318"/>
      <c r="EQ332" s="318"/>
      <c r="ER332" s="318"/>
      <c r="ES332" s="318"/>
      <c r="ET332" s="318"/>
      <c r="EU332" s="318"/>
      <c r="EV332" s="318"/>
      <c r="EW332" s="318"/>
      <c r="EX332" s="318"/>
      <c r="EY332" s="318"/>
      <c r="EZ332" s="318"/>
    </row>
    <row r="333" spans="2:156" ht="10.5" customHeight="1" thickBot="1" x14ac:dyDescent="0.25">
      <c r="B333" s="393"/>
      <c r="C333" s="1051"/>
      <c r="D333" s="1052"/>
      <c r="E333" s="414"/>
      <c r="F333" s="857" t="s">
        <v>118</v>
      </c>
      <c r="G333" s="857"/>
      <c r="H333" s="857"/>
      <c r="I333" s="857"/>
      <c r="J333" s="884">
        <v>0.2</v>
      </c>
      <c r="K333" s="884"/>
      <c r="L333" s="884"/>
      <c r="M333" s="885"/>
      <c r="N333" s="414"/>
      <c r="O333" s="455">
        <v>44491</v>
      </c>
      <c r="P333" s="332"/>
      <c r="Q333" s="333"/>
      <c r="R333" s="334"/>
      <c r="S333" s="335"/>
      <c r="T333" s="408">
        <f t="shared" si="316"/>
        <v>0</v>
      </c>
      <c r="U333" s="409" t="str">
        <f t="shared" si="317"/>
        <v/>
      </c>
      <c r="V333" s="335"/>
      <c r="W333" s="410">
        <f t="shared" si="318"/>
        <v>0</v>
      </c>
      <c r="X333" s="410">
        <f t="shared" si="319"/>
        <v>0</v>
      </c>
      <c r="Y333" s="410">
        <f t="shared" si="320"/>
        <v>0</v>
      </c>
      <c r="Z333" s="410">
        <f t="shared" si="321"/>
        <v>0</v>
      </c>
      <c r="AA333" s="411">
        <f t="shared" si="322"/>
        <v>0</v>
      </c>
      <c r="AB333" s="412">
        <f t="shared" si="323"/>
        <v>0</v>
      </c>
      <c r="AC333" s="336"/>
      <c r="AD333" s="333"/>
      <c r="AE333" s="334"/>
      <c r="AF333" s="335"/>
      <c r="AG333" s="408">
        <f t="shared" si="324"/>
        <v>0</v>
      </c>
      <c r="AH333" s="409" t="str">
        <f t="shared" si="340"/>
        <v/>
      </c>
      <c r="AI333" s="335"/>
      <c r="AJ333" s="410">
        <f t="shared" si="326"/>
        <v>0</v>
      </c>
      <c r="AK333" s="410">
        <f t="shared" si="327"/>
        <v>0</v>
      </c>
      <c r="AL333" s="410">
        <f t="shared" si="328"/>
        <v>0</v>
      </c>
      <c r="AM333" s="410">
        <f t="shared" si="329"/>
        <v>0</v>
      </c>
      <c r="AN333" s="411">
        <f t="shared" si="330"/>
        <v>0</v>
      </c>
      <c r="AO333" s="412">
        <f t="shared" si="331"/>
        <v>0</v>
      </c>
      <c r="AP333" s="337"/>
      <c r="AQ333" s="410">
        <f t="shared" si="332"/>
        <v>0</v>
      </c>
      <c r="AR333" s="411">
        <f t="shared" si="333"/>
        <v>0</v>
      </c>
      <c r="AS333" s="413">
        <f t="shared" si="334"/>
        <v>0</v>
      </c>
      <c r="AT333" s="337"/>
      <c r="AU333" s="410">
        <f t="shared" si="335"/>
        <v>0</v>
      </c>
      <c r="AV333" s="411">
        <f t="shared" si="336"/>
        <v>0</v>
      </c>
      <c r="AW333" s="410">
        <f t="shared" si="337"/>
        <v>0</v>
      </c>
      <c r="AX333" s="411">
        <f t="shared" si="338"/>
        <v>0</v>
      </c>
      <c r="AY333" s="412">
        <f t="shared" si="339"/>
        <v>0</v>
      </c>
      <c r="AZ333" s="988"/>
      <c r="BA333" s="989"/>
      <c r="BB333" s="989"/>
      <c r="BC333" s="989"/>
      <c r="BD333" s="989"/>
      <c r="BE333" s="990"/>
      <c r="BF333" s="991"/>
      <c r="BG333" s="992"/>
      <c r="BH333" s="337"/>
      <c r="BI333" s="338"/>
      <c r="BJ333" s="839"/>
      <c r="BK333" s="318"/>
      <c r="BL333" s="318"/>
      <c r="BM333" s="318"/>
      <c r="BN333" s="318"/>
      <c r="BO333" s="318"/>
      <c r="BP333" s="318"/>
      <c r="BQ333" s="318"/>
      <c r="BR333" s="318"/>
      <c r="BS333" s="318"/>
      <c r="BT333" s="839"/>
      <c r="BU333" s="318"/>
      <c r="BV333" s="318"/>
      <c r="BW333" s="318"/>
      <c r="BX333" s="318"/>
      <c r="BY333" s="318"/>
      <c r="BZ333" s="318"/>
      <c r="CA333" s="318"/>
      <c r="CB333" s="318"/>
      <c r="CC333" s="318"/>
      <c r="CD333" s="839"/>
      <c r="CE333" s="318"/>
      <c r="CF333" s="318"/>
      <c r="CG333" s="318"/>
      <c r="CH333" s="318"/>
      <c r="CI333" s="318"/>
      <c r="CJ333" s="318"/>
      <c r="CK333" s="318"/>
      <c r="CL333" s="318"/>
      <c r="CM333" s="318"/>
      <c r="CN333" s="318"/>
      <c r="CO333" s="318"/>
      <c r="CP333" s="318"/>
      <c r="CQ333" s="318"/>
      <c r="CR333" s="318"/>
      <c r="CS333" s="839"/>
      <c r="CT333" s="318"/>
      <c r="CU333" s="318"/>
      <c r="CV333" s="318"/>
      <c r="CW333" s="318"/>
      <c r="CX333" s="318"/>
      <c r="CY333" s="318"/>
      <c r="CZ333" s="318"/>
      <c r="DA333" s="318"/>
      <c r="DB333" s="318"/>
      <c r="DC333" s="318"/>
      <c r="DD333" s="318"/>
      <c r="DE333" s="318"/>
      <c r="DF333" s="318"/>
      <c r="DG333" s="318"/>
      <c r="DH333" s="839"/>
      <c r="DI333" s="318"/>
      <c r="DJ333" s="318"/>
      <c r="DK333" s="318"/>
      <c r="DL333" s="318"/>
      <c r="DM333" s="318"/>
      <c r="DN333" s="318"/>
      <c r="DO333" s="318"/>
      <c r="DP333" s="318"/>
      <c r="DQ333" s="318"/>
      <c r="DR333" s="318"/>
      <c r="DS333" s="318"/>
      <c r="DT333" s="318"/>
      <c r="DU333" s="318"/>
      <c r="DV333" s="318"/>
      <c r="DW333" s="839"/>
      <c r="DX333" s="318"/>
      <c r="DY333" s="318"/>
      <c r="DZ333" s="318"/>
      <c r="EA333" s="318"/>
      <c r="EB333" s="318"/>
      <c r="EC333" s="318"/>
      <c r="ED333" s="318"/>
      <c r="EE333" s="318"/>
      <c r="EF333" s="318"/>
      <c r="EG333" s="318"/>
      <c r="EH333" s="318"/>
      <c r="EI333" s="318"/>
      <c r="EJ333" s="318"/>
      <c r="EK333" s="318"/>
      <c r="EL333" s="318"/>
      <c r="EM333" s="318">
        <f ca="1">'DARF e Declaração de IR'!$AJ$22</f>
        <v>0</v>
      </c>
      <c r="EN333" s="318"/>
      <c r="EO333" s="318"/>
      <c r="EP333" s="318"/>
      <c r="EQ333" s="318"/>
      <c r="ER333" s="318"/>
      <c r="ES333" s="318"/>
      <c r="ET333" s="318"/>
      <c r="EU333" s="318"/>
      <c r="EV333" s="318"/>
      <c r="EW333" s="318"/>
      <c r="EX333" s="318"/>
      <c r="EY333" s="318"/>
      <c r="EZ333" s="318"/>
    </row>
    <row r="334" spans="2:156" ht="10.5" customHeight="1" thickBot="1" x14ac:dyDescent="0.25">
      <c r="B334" s="393"/>
      <c r="C334" s="1051"/>
      <c r="D334" s="1052"/>
      <c r="E334" s="437"/>
      <c r="F334" s="499"/>
      <c r="G334" s="396"/>
      <c r="H334" s="396"/>
      <c r="I334" s="396"/>
      <c r="J334" s="906"/>
      <c r="K334" s="910"/>
      <c r="L334" s="906"/>
      <c r="M334" s="907"/>
      <c r="N334" s="456"/>
      <c r="O334" s="455">
        <v>44492</v>
      </c>
      <c r="P334" s="332"/>
      <c r="Q334" s="333"/>
      <c r="R334" s="334"/>
      <c r="S334" s="335"/>
      <c r="T334" s="408">
        <f t="shared" si="316"/>
        <v>0</v>
      </c>
      <c r="U334" s="409" t="str">
        <f t="shared" si="317"/>
        <v/>
      </c>
      <c r="V334" s="335"/>
      <c r="W334" s="410">
        <f t="shared" si="318"/>
        <v>0</v>
      </c>
      <c r="X334" s="410">
        <f t="shared" si="319"/>
        <v>0</v>
      </c>
      <c r="Y334" s="410">
        <f t="shared" si="320"/>
        <v>0</v>
      </c>
      <c r="Z334" s="410">
        <f t="shared" si="321"/>
        <v>0</v>
      </c>
      <c r="AA334" s="411">
        <f t="shared" si="322"/>
        <v>0</v>
      </c>
      <c r="AB334" s="412">
        <f t="shared" si="323"/>
        <v>0</v>
      </c>
      <c r="AC334" s="336"/>
      <c r="AD334" s="333"/>
      <c r="AE334" s="334"/>
      <c r="AF334" s="335"/>
      <c r="AG334" s="408">
        <f t="shared" si="324"/>
        <v>0</v>
      </c>
      <c r="AH334" s="409" t="str">
        <f t="shared" si="340"/>
        <v/>
      </c>
      <c r="AI334" s="335"/>
      <c r="AJ334" s="410">
        <f t="shared" si="326"/>
        <v>0</v>
      </c>
      <c r="AK334" s="410">
        <f t="shared" si="327"/>
        <v>0</v>
      </c>
      <c r="AL334" s="410">
        <f t="shared" si="328"/>
        <v>0</v>
      </c>
      <c r="AM334" s="410">
        <f t="shared" si="329"/>
        <v>0</v>
      </c>
      <c r="AN334" s="411">
        <f t="shared" si="330"/>
        <v>0</v>
      </c>
      <c r="AO334" s="412">
        <f t="shared" si="331"/>
        <v>0</v>
      </c>
      <c r="AP334" s="337"/>
      <c r="AQ334" s="410">
        <f t="shared" si="332"/>
        <v>0</v>
      </c>
      <c r="AR334" s="411">
        <f t="shared" si="333"/>
        <v>0</v>
      </c>
      <c r="AS334" s="413">
        <f t="shared" si="334"/>
        <v>0</v>
      </c>
      <c r="AT334" s="337"/>
      <c r="AU334" s="410">
        <f t="shared" si="335"/>
        <v>0</v>
      </c>
      <c r="AV334" s="411">
        <f t="shared" si="336"/>
        <v>0</v>
      </c>
      <c r="AW334" s="410">
        <f t="shared" si="337"/>
        <v>0</v>
      </c>
      <c r="AX334" s="411">
        <f t="shared" si="338"/>
        <v>0</v>
      </c>
      <c r="AY334" s="412">
        <f t="shared" si="339"/>
        <v>0</v>
      </c>
      <c r="AZ334" s="988"/>
      <c r="BA334" s="989"/>
      <c r="BB334" s="989"/>
      <c r="BC334" s="989"/>
      <c r="BD334" s="989"/>
      <c r="BE334" s="990"/>
      <c r="BF334" s="991"/>
      <c r="BG334" s="992"/>
      <c r="BH334" s="337"/>
      <c r="BI334" s="338"/>
      <c r="BJ334" s="839"/>
      <c r="BK334" s="318"/>
      <c r="BL334" s="318"/>
      <c r="BM334" s="318"/>
      <c r="BN334" s="318"/>
      <c r="BO334" s="318"/>
      <c r="BP334" s="318"/>
      <c r="BQ334" s="318"/>
      <c r="BR334" s="318"/>
      <c r="BS334" s="318"/>
      <c r="BT334" s="839"/>
      <c r="BU334" s="318"/>
      <c r="BV334" s="318"/>
      <c r="BW334" s="318"/>
      <c r="BX334" s="318"/>
      <c r="BY334" s="318"/>
      <c r="BZ334" s="318"/>
      <c r="CA334" s="318"/>
      <c r="CB334" s="318"/>
      <c r="CC334" s="318"/>
      <c r="CD334" s="839"/>
      <c r="CE334" s="318"/>
      <c r="CF334" s="318"/>
      <c r="CG334" s="318"/>
      <c r="CH334" s="318"/>
      <c r="CI334" s="318"/>
      <c r="CJ334" s="318"/>
      <c r="CK334" s="318"/>
      <c r="CL334" s="318"/>
      <c r="CM334" s="318"/>
      <c r="CN334" s="318"/>
      <c r="CO334" s="318"/>
      <c r="CP334" s="318"/>
      <c r="CQ334" s="318"/>
      <c r="CR334" s="318"/>
      <c r="CS334" s="839"/>
      <c r="CT334" s="318"/>
      <c r="CU334" s="318"/>
      <c r="CV334" s="318"/>
      <c r="CW334" s="318"/>
      <c r="CX334" s="318"/>
      <c r="CY334" s="318"/>
      <c r="CZ334" s="318"/>
      <c r="DA334" s="318"/>
      <c r="DB334" s="318"/>
      <c r="DC334" s="318"/>
      <c r="DD334" s="318"/>
      <c r="DE334" s="318"/>
      <c r="DF334" s="318"/>
      <c r="DG334" s="318"/>
      <c r="DH334" s="839"/>
      <c r="DI334" s="318"/>
      <c r="DJ334" s="318"/>
      <c r="DK334" s="318"/>
      <c r="DL334" s="318"/>
      <c r="DM334" s="318"/>
      <c r="DN334" s="318"/>
      <c r="DO334" s="318"/>
      <c r="DP334" s="318"/>
      <c r="DQ334" s="318"/>
      <c r="DR334" s="318"/>
      <c r="DS334" s="318"/>
      <c r="DT334" s="318"/>
      <c r="DU334" s="318"/>
      <c r="DV334" s="318"/>
      <c r="DW334" s="839"/>
      <c r="DX334" s="318"/>
      <c r="DY334" s="318"/>
      <c r="DZ334" s="318"/>
      <c r="EA334" s="318"/>
      <c r="EB334" s="318"/>
      <c r="EC334" s="318"/>
      <c r="ED334" s="318"/>
      <c r="EE334" s="318"/>
      <c r="EF334" s="318"/>
      <c r="EG334" s="318"/>
      <c r="EH334" s="318"/>
      <c r="EI334" s="318"/>
      <c r="EJ334" s="318"/>
      <c r="EK334" s="318"/>
      <c r="EL334" s="318"/>
      <c r="EM334" s="318">
        <f ca="1">'DARF e Declaração de IR'!$AJ$22</f>
        <v>0</v>
      </c>
      <c r="EN334" s="318"/>
      <c r="EO334" s="318"/>
      <c r="EP334" s="318"/>
      <c r="EQ334" s="318"/>
      <c r="ER334" s="318"/>
      <c r="ES334" s="318"/>
      <c r="ET334" s="318"/>
      <c r="EU334" s="318"/>
      <c r="EV334" s="318"/>
      <c r="EW334" s="318"/>
      <c r="EX334" s="318"/>
      <c r="EY334" s="318"/>
      <c r="EZ334" s="318"/>
    </row>
    <row r="335" spans="2:156" ht="10.5" customHeight="1" x14ac:dyDescent="0.2">
      <c r="B335" s="393"/>
      <c r="C335" s="1051"/>
      <c r="D335" s="1052"/>
      <c r="E335" s="414"/>
      <c r="F335" s="876" t="s">
        <v>209</v>
      </c>
      <c r="G335" s="876"/>
      <c r="H335" s="876"/>
      <c r="I335" s="876"/>
      <c r="J335" s="874" t="s">
        <v>22</v>
      </c>
      <c r="K335" s="874"/>
      <c r="L335" s="874" t="s">
        <v>23</v>
      </c>
      <c r="M335" s="874"/>
      <c r="N335" s="456"/>
      <c r="O335" s="455">
        <v>44493</v>
      </c>
      <c r="P335" s="332"/>
      <c r="Q335" s="333"/>
      <c r="R335" s="334"/>
      <c r="S335" s="335"/>
      <c r="T335" s="408">
        <f t="shared" si="316"/>
        <v>0</v>
      </c>
      <c r="U335" s="409" t="str">
        <f t="shared" si="317"/>
        <v/>
      </c>
      <c r="V335" s="335"/>
      <c r="W335" s="410">
        <f t="shared" si="318"/>
        <v>0</v>
      </c>
      <c r="X335" s="410">
        <f t="shared" si="319"/>
        <v>0</v>
      </c>
      <c r="Y335" s="410">
        <f t="shared" si="320"/>
        <v>0</v>
      </c>
      <c r="Z335" s="410">
        <f t="shared" si="321"/>
        <v>0</v>
      </c>
      <c r="AA335" s="411">
        <f t="shared" si="322"/>
        <v>0</v>
      </c>
      <c r="AB335" s="412">
        <f t="shared" si="323"/>
        <v>0</v>
      </c>
      <c r="AC335" s="336"/>
      <c r="AD335" s="333"/>
      <c r="AE335" s="334"/>
      <c r="AF335" s="335"/>
      <c r="AG335" s="408">
        <f t="shared" si="324"/>
        <v>0</v>
      </c>
      <c r="AH335" s="409" t="str">
        <f t="shared" si="340"/>
        <v/>
      </c>
      <c r="AI335" s="335"/>
      <c r="AJ335" s="410">
        <f t="shared" si="326"/>
        <v>0</v>
      </c>
      <c r="AK335" s="410">
        <f t="shared" si="327"/>
        <v>0</v>
      </c>
      <c r="AL335" s="410">
        <f t="shared" si="328"/>
        <v>0</v>
      </c>
      <c r="AM335" s="410">
        <f t="shared" si="329"/>
        <v>0</v>
      </c>
      <c r="AN335" s="411">
        <f t="shared" si="330"/>
        <v>0</v>
      </c>
      <c r="AO335" s="412">
        <f t="shared" si="331"/>
        <v>0</v>
      </c>
      <c r="AP335" s="337"/>
      <c r="AQ335" s="410">
        <f t="shared" si="332"/>
        <v>0</v>
      </c>
      <c r="AR335" s="411">
        <f t="shared" si="333"/>
        <v>0</v>
      </c>
      <c r="AS335" s="413">
        <f t="shared" si="334"/>
        <v>0</v>
      </c>
      <c r="AT335" s="337"/>
      <c r="AU335" s="410">
        <f t="shared" si="335"/>
        <v>0</v>
      </c>
      <c r="AV335" s="411">
        <f t="shared" si="336"/>
        <v>0</v>
      </c>
      <c r="AW335" s="410">
        <f t="shared" si="337"/>
        <v>0</v>
      </c>
      <c r="AX335" s="411">
        <f t="shared" si="338"/>
        <v>0</v>
      </c>
      <c r="AY335" s="412">
        <f t="shared" si="339"/>
        <v>0</v>
      </c>
      <c r="AZ335" s="988"/>
      <c r="BA335" s="989"/>
      <c r="BB335" s="989"/>
      <c r="BC335" s="989"/>
      <c r="BD335" s="989"/>
      <c r="BE335" s="990"/>
      <c r="BF335" s="991"/>
      <c r="BG335" s="992"/>
      <c r="BH335" s="337"/>
      <c r="BI335" s="338"/>
      <c r="BJ335" s="839"/>
      <c r="BK335" s="318"/>
      <c r="BL335" s="318"/>
      <c r="BM335" s="318"/>
      <c r="BN335" s="318"/>
      <c r="BO335" s="318"/>
      <c r="BP335" s="318"/>
      <c r="BQ335" s="318"/>
      <c r="BR335" s="318"/>
      <c r="BS335" s="318"/>
      <c r="BT335" s="839"/>
      <c r="BU335" s="318"/>
      <c r="BV335" s="318"/>
      <c r="BW335" s="318"/>
      <c r="BX335" s="318"/>
      <c r="BY335" s="318"/>
      <c r="BZ335" s="318"/>
      <c r="CA335" s="318"/>
      <c r="CB335" s="318"/>
      <c r="CC335" s="318"/>
      <c r="CD335" s="839"/>
      <c r="CE335" s="318"/>
      <c r="CF335" s="318"/>
      <c r="CG335" s="318"/>
      <c r="CH335" s="318"/>
      <c r="CI335" s="318"/>
      <c r="CJ335" s="318"/>
      <c r="CK335" s="318"/>
      <c r="CL335" s="318"/>
      <c r="CM335" s="318"/>
      <c r="CN335" s="318"/>
      <c r="CO335" s="318"/>
      <c r="CP335" s="318"/>
      <c r="CQ335" s="318"/>
      <c r="CR335" s="318"/>
      <c r="CS335" s="839"/>
      <c r="CT335" s="318"/>
      <c r="CU335" s="318"/>
      <c r="CV335" s="318"/>
      <c r="CW335" s="318"/>
      <c r="CX335" s="318"/>
      <c r="CY335" s="318"/>
      <c r="CZ335" s="318"/>
      <c r="DA335" s="318"/>
      <c r="DB335" s="318"/>
      <c r="DC335" s="318"/>
      <c r="DD335" s="318"/>
      <c r="DE335" s="318"/>
      <c r="DF335" s="318"/>
      <c r="DG335" s="318"/>
      <c r="DH335" s="839"/>
      <c r="DI335" s="318"/>
      <c r="DJ335" s="318"/>
      <c r="DK335" s="318"/>
      <c r="DL335" s="318"/>
      <c r="DM335" s="318"/>
      <c r="DN335" s="318"/>
      <c r="DO335" s="318"/>
      <c r="DP335" s="318"/>
      <c r="DQ335" s="318"/>
      <c r="DR335" s="318"/>
      <c r="DS335" s="318"/>
      <c r="DT335" s="318"/>
      <c r="DU335" s="318"/>
      <c r="DV335" s="318"/>
      <c r="DW335" s="839"/>
      <c r="DX335" s="318"/>
      <c r="DY335" s="318"/>
      <c r="DZ335" s="318"/>
      <c r="EA335" s="318"/>
      <c r="EB335" s="318"/>
      <c r="EC335" s="318"/>
      <c r="ED335" s="318"/>
      <c r="EE335" s="318"/>
      <c r="EF335" s="318"/>
      <c r="EG335" s="318"/>
      <c r="EH335" s="318"/>
      <c r="EI335" s="318"/>
      <c r="EJ335" s="318"/>
      <c r="EK335" s="318"/>
      <c r="EL335" s="318"/>
      <c r="EM335" s="318">
        <f ca="1">'DARF e Declaração de IR'!$AJ$22</f>
        <v>0</v>
      </c>
      <c r="EN335" s="318"/>
      <c r="EO335" s="318"/>
      <c r="EP335" s="318"/>
      <c r="EQ335" s="318"/>
      <c r="ER335" s="318"/>
      <c r="ES335" s="318"/>
      <c r="ET335" s="318"/>
      <c r="EU335" s="318"/>
      <c r="EV335" s="318"/>
      <c r="EW335" s="318"/>
      <c r="EX335" s="318"/>
      <c r="EY335" s="318"/>
      <c r="EZ335" s="318"/>
    </row>
    <row r="336" spans="2:156" ht="10.5" customHeight="1" x14ac:dyDescent="0.2">
      <c r="B336" s="393"/>
      <c r="C336" s="1051"/>
      <c r="D336" s="1052"/>
      <c r="E336" s="414"/>
      <c r="F336" s="855" t="s">
        <v>119</v>
      </c>
      <c r="G336" s="855"/>
      <c r="H336" s="855"/>
      <c r="I336" s="855"/>
      <c r="J336" s="882">
        <f>T343</f>
        <v>0</v>
      </c>
      <c r="K336" s="882"/>
      <c r="L336" s="882">
        <f>AG343</f>
        <v>0</v>
      </c>
      <c r="M336" s="882"/>
      <c r="N336" s="456"/>
      <c r="O336" s="455">
        <v>44494</v>
      </c>
      <c r="P336" s="332"/>
      <c r="Q336" s="333"/>
      <c r="R336" s="334"/>
      <c r="S336" s="335"/>
      <c r="T336" s="408">
        <f t="shared" si="316"/>
        <v>0</v>
      </c>
      <c r="U336" s="409" t="str">
        <f t="shared" si="317"/>
        <v/>
      </c>
      <c r="V336" s="335"/>
      <c r="W336" s="410">
        <f t="shared" si="318"/>
        <v>0</v>
      </c>
      <c r="X336" s="410">
        <f t="shared" si="319"/>
        <v>0</v>
      </c>
      <c r="Y336" s="410">
        <f t="shared" si="320"/>
        <v>0</v>
      </c>
      <c r="Z336" s="410">
        <f t="shared" si="321"/>
        <v>0</v>
      </c>
      <c r="AA336" s="411">
        <f t="shared" si="322"/>
        <v>0</v>
      </c>
      <c r="AB336" s="412">
        <f t="shared" si="323"/>
        <v>0</v>
      </c>
      <c r="AC336" s="336"/>
      <c r="AD336" s="333"/>
      <c r="AE336" s="334"/>
      <c r="AF336" s="335"/>
      <c r="AG336" s="408">
        <f t="shared" si="324"/>
        <v>0</v>
      </c>
      <c r="AH336" s="409" t="str">
        <f t="shared" si="340"/>
        <v/>
      </c>
      <c r="AI336" s="335"/>
      <c r="AJ336" s="410">
        <f t="shared" si="326"/>
        <v>0</v>
      </c>
      <c r="AK336" s="410">
        <f t="shared" si="327"/>
        <v>0</v>
      </c>
      <c r="AL336" s="410">
        <f t="shared" si="328"/>
        <v>0</v>
      </c>
      <c r="AM336" s="410">
        <f t="shared" si="329"/>
        <v>0</v>
      </c>
      <c r="AN336" s="411">
        <f t="shared" si="330"/>
        <v>0</v>
      </c>
      <c r="AO336" s="412">
        <f t="shared" si="331"/>
        <v>0</v>
      </c>
      <c r="AP336" s="337"/>
      <c r="AQ336" s="410">
        <f t="shared" si="332"/>
        <v>0</v>
      </c>
      <c r="AR336" s="411">
        <f t="shared" si="333"/>
        <v>0</v>
      </c>
      <c r="AS336" s="413">
        <f t="shared" si="334"/>
        <v>0</v>
      </c>
      <c r="AT336" s="337"/>
      <c r="AU336" s="410">
        <f t="shared" si="335"/>
        <v>0</v>
      </c>
      <c r="AV336" s="411">
        <f t="shared" si="336"/>
        <v>0</v>
      </c>
      <c r="AW336" s="410">
        <f t="shared" si="337"/>
        <v>0</v>
      </c>
      <c r="AX336" s="411">
        <f t="shared" si="338"/>
        <v>0</v>
      </c>
      <c r="AY336" s="412">
        <f t="shared" si="339"/>
        <v>0</v>
      </c>
      <c r="AZ336" s="988"/>
      <c r="BA336" s="989"/>
      <c r="BB336" s="989"/>
      <c r="BC336" s="989"/>
      <c r="BD336" s="989"/>
      <c r="BE336" s="990"/>
      <c r="BF336" s="991"/>
      <c r="BG336" s="992"/>
      <c r="BH336" s="337"/>
      <c r="BI336" s="338"/>
      <c r="BJ336" s="839"/>
      <c r="BK336" s="318"/>
      <c r="BL336" s="318"/>
      <c r="BM336" s="318"/>
      <c r="BN336" s="318"/>
      <c r="BO336" s="318"/>
      <c r="BP336" s="318"/>
      <c r="BQ336" s="318"/>
      <c r="BR336" s="318"/>
      <c r="BS336" s="318"/>
      <c r="BT336" s="839"/>
      <c r="BU336" s="318"/>
      <c r="BV336" s="318"/>
      <c r="BW336" s="318"/>
      <c r="BX336" s="318"/>
      <c r="BY336" s="318"/>
      <c r="BZ336" s="318"/>
      <c r="CA336" s="318"/>
      <c r="CB336" s="318"/>
      <c r="CC336" s="318"/>
      <c r="CD336" s="839"/>
      <c r="CE336" s="318"/>
      <c r="CF336" s="318"/>
      <c r="CG336" s="318"/>
      <c r="CH336" s="318"/>
      <c r="CI336" s="318"/>
      <c r="CJ336" s="318"/>
      <c r="CK336" s="318"/>
      <c r="CL336" s="318"/>
      <c r="CM336" s="318"/>
      <c r="CN336" s="318"/>
      <c r="CO336" s="318"/>
      <c r="CP336" s="318"/>
      <c r="CQ336" s="318"/>
      <c r="CR336" s="318"/>
      <c r="CS336" s="839"/>
      <c r="CT336" s="318"/>
      <c r="CU336" s="318"/>
      <c r="CV336" s="318"/>
      <c r="CW336" s="318"/>
      <c r="CX336" s="318"/>
      <c r="CY336" s="318"/>
      <c r="CZ336" s="318"/>
      <c r="DA336" s="318"/>
      <c r="DB336" s="318"/>
      <c r="DC336" s="318"/>
      <c r="DD336" s="318"/>
      <c r="DE336" s="318"/>
      <c r="DF336" s="318"/>
      <c r="DG336" s="318"/>
      <c r="DH336" s="839"/>
      <c r="DI336" s="318"/>
      <c r="DJ336" s="318"/>
      <c r="DK336" s="318"/>
      <c r="DL336" s="318"/>
      <c r="DM336" s="318"/>
      <c r="DN336" s="318"/>
      <c r="DO336" s="318"/>
      <c r="DP336" s="318"/>
      <c r="DQ336" s="318"/>
      <c r="DR336" s="318"/>
      <c r="DS336" s="318"/>
      <c r="DT336" s="318"/>
      <c r="DU336" s="318"/>
      <c r="DV336" s="318"/>
      <c r="DW336" s="839"/>
      <c r="DX336" s="318"/>
      <c r="DY336" s="318"/>
      <c r="DZ336" s="318"/>
      <c r="EA336" s="318"/>
      <c r="EB336" s="318"/>
      <c r="EC336" s="318"/>
      <c r="ED336" s="318"/>
      <c r="EE336" s="318"/>
      <c r="EF336" s="318"/>
      <c r="EG336" s="318"/>
      <c r="EH336" s="318"/>
      <c r="EI336" s="318"/>
      <c r="EJ336" s="318"/>
      <c r="EK336" s="318"/>
      <c r="EL336" s="318"/>
      <c r="EM336" s="318">
        <f ca="1">'DARF e Declaração de IR'!$AJ$22</f>
        <v>0</v>
      </c>
      <c r="EN336" s="318"/>
      <c r="EO336" s="318"/>
      <c r="EP336" s="318"/>
      <c r="EQ336" s="318"/>
      <c r="ER336" s="318"/>
      <c r="ES336" s="318"/>
      <c r="ET336" s="318"/>
      <c r="EU336" s="318"/>
      <c r="EV336" s="318"/>
      <c r="EW336" s="318"/>
      <c r="EX336" s="318"/>
      <c r="EY336" s="318"/>
      <c r="EZ336" s="318"/>
    </row>
    <row r="337" spans="2:156" ht="10.5" customHeight="1" x14ac:dyDescent="0.2">
      <c r="B337" s="393"/>
      <c r="C337" s="1051"/>
      <c r="D337" s="1052"/>
      <c r="E337" s="414"/>
      <c r="F337" s="878" t="s">
        <v>203</v>
      </c>
      <c r="G337" s="878"/>
      <c r="H337" s="878"/>
      <c r="I337" s="878"/>
      <c r="J337" s="883">
        <f>Q343</f>
        <v>0</v>
      </c>
      <c r="K337" s="883"/>
      <c r="L337" s="883">
        <f>AD343</f>
        <v>0</v>
      </c>
      <c r="M337" s="883"/>
      <c r="N337" s="456"/>
      <c r="O337" s="455">
        <v>44495</v>
      </c>
      <c r="P337" s="332"/>
      <c r="Q337" s="333"/>
      <c r="R337" s="334"/>
      <c r="S337" s="335"/>
      <c r="T337" s="408">
        <f t="shared" si="316"/>
        <v>0</v>
      </c>
      <c r="U337" s="409" t="str">
        <f t="shared" si="317"/>
        <v/>
      </c>
      <c r="V337" s="335"/>
      <c r="W337" s="410">
        <f t="shared" si="318"/>
        <v>0</v>
      </c>
      <c r="X337" s="410">
        <f t="shared" si="319"/>
        <v>0</v>
      </c>
      <c r="Y337" s="410">
        <f t="shared" si="320"/>
        <v>0</v>
      </c>
      <c r="Z337" s="410">
        <f t="shared" si="321"/>
        <v>0</v>
      </c>
      <c r="AA337" s="411">
        <f t="shared" si="322"/>
        <v>0</v>
      </c>
      <c r="AB337" s="412">
        <f t="shared" si="323"/>
        <v>0</v>
      </c>
      <c r="AC337" s="336"/>
      <c r="AD337" s="333"/>
      <c r="AE337" s="334"/>
      <c r="AF337" s="335"/>
      <c r="AG337" s="408">
        <f t="shared" si="324"/>
        <v>0</v>
      </c>
      <c r="AH337" s="409" t="str">
        <f t="shared" si="340"/>
        <v/>
      </c>
      <c r="AI337" s="335"/>
      <c r="AJ337" s="410">
        <f t="shared" si="326"/>
        <v>0</v>
      </c>
      <c r="AK337" s="410">
        <f t="shared" si="327"/>
        <v>0</v>
      </c>
      <c r="AL337" s="410">
        <f t="shared" si="328"/>
        <v>0</v>
      </c>
      <c r="AM337" s="410">
        <f t="shared" si="329"/>
        <v>0</v>
      </c>
      <c r="AN337" s="411">
        <f t="shared" si="330"/>
        <v>0</v>
      </c>
      <c r="AO337" s="412">
        <f t="shared" si="331"/>
        <v>0</v>
      </c>
      <c r="AP337" s="337"/>
      <c r="AQ337" s="410">
        <f t="shared" si="332"/>
        <v>0</v>
      </c>
      <c r="AR337" s="411">
        <f t="shared" si="333"/>
        <v>0</v>
      </c>
      <c r="AS337" s="413">
        <f t="shared" si="334"/>
        <v>0</v>
      </c>
      <c r="AT337" s="337"/>
      <c r="AU337" s="410">
        <f t="shared" si="335"/>
        <v>0</v>
      </c>
      <c r="AV337" s="411">
        <f t="shared" si="336"/>
        <v>0</v>
      </c>
      <c r="AW337" s="410">
        <f t="shared" si="337"/>
        <v>0</v>
      </c>
      <c r="AX337" s="411">
        <f t="shared" si="338"/>
        <v>0</v>
      </c>
      <c r="AY337" s="412">
        <f t="shared" si="339"/>
        <v>0</v>
      </c>
      <c r="AZ337" s="988"/>
      <c r="BA337" s="989"/>
      <c r="BB337" s="989"/>
      <c r="BC337" s="989"/>
      <c r="BD337" s="989"/>
      <c r="BE337" s="990"/>
      <c r="BF337" s="991"/>
      <c r="BG337" s="992"/>
      <c r="BH337" s="337"/>
      <c r="BI337" s="338"/>
      <c r="BJ337" s="839"/>
      <c r="BK337" s="318"/>
      <c r="BL337" s="318"/>
      <c r="BM337" s="318"/>
      <c r="BN337" s="318"/>
      <c r="BO337" s="318"/>
      <c r="BP337" s="318"/>
      <c r="BQ337" s="318"/>
      <c r="BR337" s="318"/>
      <c r="BS337" s="318"/>
      <c r="BT337" s="839"/>
      <c r="BU337" s="318"/>
      <c r="BV337" s="318"/>
      <c r="BW337" s="318"/>
      <c r="BX337" s="318"/>
      <c r="BY337" s="318"/>
      <c r="BZ337" s="318"/>
      <c r="CA337" s="318"/>
      <c r="CB337" s="318"/>
      <c r="CC337" s="318"/>
      <c r="CD337" s="839"/>
      <c r="CE337" s="318"/>
      <c r="CF337" s="318"/>
      <c r="CG337" s="318"/>
      <c r="CH337" s="318"/>
      <c r="CI337" s="318"/>
      <c r="CJ337" s="318"/>
      <c r="CK337" s="318"/>
      <c r="CL337" s="318"/>
      <c r="CM337" s="318"/>
      <c r="CN337" s="318"/>
      <c r="CO337" s="318"/>
      <c r="CP337" s="318"/>
      <c r="CQ337" s="318"/>
      <c r="CR337" s="318"/>
      <c r="CS337" s="839"/>
      <c r="CT337" s="318"/>
      <c r="CU337" s="318"/>
      <c r="CV337" s="318"/>
      <c r="CW337" s="318"/>
      <c r="CX337" s="318"/>
      <c r="CY337" s="318"/>
      <c r="CZ337" s="318"/>
      <c r="DA337" s="318"/>
      <c r="DB337" s="318"/>
      <c r="DC337" s="318"/>
      <c r="DD337" s="318"/>
      <c r="DE337" s="318"/>
      <c r="DF337" s="318"/>
      <c r="DG337" s="318"/>
      <c r="DH337" s="839"/>
      <c r="DI337" s="318"/>
      <c r="DJ337" s="318"/>
      <c r="DK337" s="318"/>
      <c r="DL337" s="318"/>
      <c r="DM337" s="318"/>
      <c r="DN337" s="318"/>
      <c r="DO337" s="318"/>
      <c r="DP337" s="318"/>
      <c r="DQ337" s="318"/>
      <c r="DR337" s="318"/>
      <c r="DS337" s="318"/>
      <c r="DT337" s="318"/>
      <c r="DU337" s="318"/>
      <c r="DV337" s="318"/>
      <c r="DW337" s="839"/>
      <c r="DX337" s="318"/>
      <c r="DY337" s="318"/>
      <c r="DZ337" s="318"/>
      <c r="EA337" s="318"/>
      <c r="EB337" s="318"/>
      <c r="EC337" s="318"/>
      <c r="ED337" s="318"/>
      <c r="EE337" s="318"/>
      <c r="EF337" s="318"/>
      <c r="EG337" s="318"/>
      <c r="EH337" s="318"/>
      <c r="EI337" s="318"/>
      <c r="EJ337" s="318"/>
      <c r="EK337" s="318"/>
      <c r="EL337" s="318"/>
      <c r="EM337" s="318">
        <f ca="1">'DARF e Declaração de IR'!$AJ$22</f>
        <v>0</v>
      </c>
      <c r="EN337" s="318"/>
      <c r="EO337" s="318"/>
      <c r="EP337" s="318"/>
      <c r="EQ337" s="318"/>
      <c r="ER337" s="318"/>
      <c r="ES337" s="318"/>
      <c r="ET337" s="318"/>
      <c r="EU337" s="318"/>
      <c r="EV337" s="318"/>
      <c r="EW337" s="318"/>
      <c r="EX337" s="318"/>
      <c r="EY337" s="318"/>
      <c r="EZ337" s="318"/>
    </row>
    <row r="338" spans="2:156" ht="10.5" customHeight="1" x14ac:dyDescent="0.2">
      <c r="B338" s="393"/>
      <c r="C338" s="1051"/>
      <c r="D338" s="1052"/>
      <c r="E338" s="414"/>
      <c r="F338" s="878" t="s">
        <v>204</v>
      </c>
      <c r="G338" s="878"/>
      <c r="H338" s="878"/>
      <c r="I338" s="878"/>
      <c r="J338" s="890">
        <f>R343</f>
        <v>0</v>
      </c>
      <c r="K338" s="890"/>
      <c r="L338" s="890">
        <f>AE343</f>
        <v>0</v>
      </c>
      <c r="M338" s="890"/>
      <c r="N338" s="456"/>
      <c r="O338" s="455">
        <v>44496</v>
      </c>
      <c r="P338" s="332"/>
      <c r="Q338" s="333"/>
      <c r="R338" s="334"/>
      <c r="S338" s="335"/>
      <c r="T338" s="408">
        <f t="shared" si="316"/>
        <v>0</v>
      </c>
      <c r="U338" s="409" t="str">
        <f t="shared" si="317"/>
        <v/>
      </c>
      <c r="V338" s="335"/>
      <c r="W338" s="410">
        <f t="shared" si="318"/>
        <v>0</v>
      </c>
      <c r="X338" s="410">
        <f t="shared" si="319"/>
        <v>0</v>
      </c>
      <c r="Y338" s="410">
        <f t="shared" si="320"/>
        <v>0</v>
      </c>
      <c r="Z338" s="410">
        <f t="shared" si="321"/>
        <v>0</v>
      </c>
      <c r="AA338" s="411">
        <f t="shared" si="322"/>
        <v>0</v>
      </c>
      <c r="AB338" s="412">
        <f t="shared" si="323"/>
        <v>0</v>
      </c>
      <c r="AC338" s="336"/>
      <c r="AD338" s="333"/>
      <c r="AE338" s="334"/>
      <c r="AF338" s="335"/>
      <c r="AG338" s="408">
        <f t="shared" si="324"/>
        <v>0</v>
      </c>
      <c r="AH338" s="409" t="str">
        <f t="shared" si="340"/>
        <v/>
      </c>
      <c r="AI338" s="335"/>
      <c r="AJ338" s="410">
        <f t="shared" si="326"/>
        <v>0</v>
      </c>
      <c r="AK338" s="410">
        <f t="shared" si="327"/>
        <v>0</v>
      </c>
      <c r="AL338" s="410">
        <f t="shared" si="328"/>
        <v>0</v>
      </c>
      <c r="AM338" s="410">
        <f t="shared" si="329"/>
        <v>0</v>
      </c>
      <c r="AN338" s="411">
        <f t="shared" si="330"/>
        <v>0</v>
      </c>
      <c r="AO338" s="412">
        <f t="shared" si="331"/>
        <v>0</v>
      </c>
      <c r="AP338" s="337"/>
      <c r="AQ338" s="410">
        <f t="shared" si="332"/>
        <v>0</v>
      </c>
      <c r="AR338" s="411">
        <f t="shared" si="333"/>
        <v>0</v>
      </c>
      <c r="AS338" s="413">
        <f t="shared" si="334"/>
        <v>0</v>
      </c>
      <c r="AT338" s="337"/>
      <c r="AU338" s="410">
        <f t="shared" si="335"/>
        <v>0</v>
      </c>
      <c r="AV338" s="411">
        <f t="shared" si="336"/>
        <v>0</v>
      </c>
      <c r="AW338" s="410">
        <f t="shared" si="337"/>
        <v>0</v>
      </c>
      <c r="AX338" s="411">
        <f t="shared" si="338"/>
        <v>0</v>
      </c>
      <c r="AY338" s="412">
        <f t="shared" si="339"/>
        <v>0</v>
      </c>
      <c r="AZ338" s="988"/>
      <c r="BA338" s="989"/>
      <c r="BB338" s="989"/>
      <c r="BC338" s="989"/>
      <c r="BD338" s="989"/>
      <c r="BE338" s="990"/>
      <c r="BF338" s="991"/>
      <c r="BG338" s="992"/>
      <c r="BH338" s="337"/>
      <c r="BI338" s="338"/>
      <c r="BJ338" s="839"/>
      <c r="BK338" s="318"/>
      <c r="BL338" s="318"/>
      <c r="BM338" s="318"/>
      <c r="BN338" s="318"/>
      <c r="BO338" s="318"/>
      <c r="BP338" s="318"/>
      <c r="BQ338" s="318"/>
      <c r="BR338" s="318"/>
      <c r="BS338" s="318"/>
      <c r="BT338" s="839"/>
      <c r="BU338" s="318"/>
      <c r="BV338" s="318"/>
      <c r="BW338" s="318"/>
      <c r="BX338" s="318"/>
      <c r="BY338" s="318"/>
      <c r="BZ338" s="318"/>
      <c r="CA338" s="318"/>
      <c r="CB338" s="318"/>
      <c r="CC338" s="318"/>
      <c r="CD338" s="839"/>
      <c r="CE338" s="318"/>
      <c r="CF338" s="318"/>
      <c r="CG338" s="318"/>
      <c r="CH338" s="318"/>
      <c r="CI338" s="318"/>
      <c r="CJ338" s="318"/>
      <c r="CK338" s="318"/>
      <c r="CL338" s="318"/>
      <c r="CM338" s="318"/>
      <c r="CN338" s="318"/>
      <c r="CO338" s="318"/>
      <c r="CP338" s="318"/>
      <c r="CQ338" s="318"/>
      <c r="CR338" s="318"/>
      <c r="CS338" s="839"/>
      <c r="CT338" s="318"/>
      <c r="CU338" s="318"/>
      <c r="CV338" s="318"/>
      <c r="CW338" s="318"/>
      <c r="CX338" s="318"/>
      <c r="CY338" s="318"/>
      <c r="CZ338" s="318"/>
      <c r="DA338" s="318"/>
      <c r="DB338" s="318"/>
      <c r="DC338" s="318"/>
      <c r="DD338" s="318"/>
      <c r="DE338" s="318"/>
      <c r="DF338" s="318"/>
      <c r="DG338" s="318"/>
      <c r="DH338" s="839"/>
      <c r="DI338" s="318"/>
      <c r="DJ338" s="318"/>
      <c r="DK338" s="318"/>
      <c r="DL338" s="318"/>
      <c r="DM338" s="318"/>
      <c r="DN338" s="318"/>
      <c r="DO338" s="318"/>
      <c r="DP338" s="318"/>
      <c r="DQ338" s="318"/>
      <c r="DR338" s="318"/>
      <c r="DS338" s="318"/>
      <c r="DT338" s="318"/>
      <c r="DU338" s="318"/>
      <c r="DV338" s="318"/>
      <c r="DW338" s="839"/>
      <c r="DX338" s="318"/>
      <c r="DY338" s="318"/>
      <c r="DZ338" s="318"/>
      <c r="EA338" s="318"/>
      <c r="EB338" s="318"/>
      <c r="EC338" s="318"/>
      <c r="ED338" s="318"/>
      <c r="EE338" s="318"/>
      <c r="EF338" s="318"/>
      <c r="EG338" s="318"/>
      <c r="EH338" s="318"/>
      <c r="EI338" s="318"/>
      <c r="EJ338" s="318"/>
      <c r="EK338" s="318"/>
      <c r="EL338" s="318"/>
      <c r="EM338" s="318">
        <f ca="1">'DARF e Declaração de IR'!$AJ$22</f>
        <v>0</v>
      </c>
      <c r="EN338" s="318"/>
      <c r="EO338" s="318"/>
      <c r="EP338" s="318"/>
      <c r="EQ338" s="318"/>
      <c r="ER338" s="318"/>
      <c r="ES338" s="318"/>
      <c r="ET338" s="318"/>
      <c r="EU338" s="318"/>
      <c r="EV338" s="318"/>
      <c r="EW338" s="318"/>
      <c r="EX338" s="318"/>
      <c r="EY338" s="318"/>
      <c r="EZ338" s="318"/>
    </row>
    <row r="339" spans="2:156" ht="10.5" customHeight="1" x14ac:dyDescent="0.2">
      <c r="B339" s="393"/>
      <c r="C339" s="1051"/>
      <c r="D339" s="1052"/>
      <c r="E339" s="414"/>
      <c r="F339" s="878" t="s">
        <v>120</v>
      </c>
      <c r="G339" s="878"/>
      <c r="H339" s="878"/>
      <c r="I339" s="878"/>
      <c r="J339" s="882">
        <f>S343</f>
        <v>0</v>
      </c>
      <c r="K339" s="882"/>
      <c r="L339" s="882">
        <f>AF343</f>
        <v>0</v>
      </c>
      <c r="M339" s="882"/>
      <c r="N339" s="456"/>
      <c r="O339" s="455">
        <v>44497</v>
      </c>
      <c r="P339" s="332"/>
      <c r="Q339" s="333"/>
      <c r="R339" s="334"/>
      <c r="S339" s="335"/>
      <c r="T339" s="408">
        <f t="shared" si="316"/>
        <v>0</v>
      </c>
      <c r="U339" s="409" t="str">
        <f t="shared" si="317"/>
        <v/>
      </c>
      <c r="V339" s="335"/>
      <c r="W339" s="410">
        <f t="shared" si="318"/>
        <v>0</v>
      </c>
      <c r="X339" s="410">
        <f t="shared" si="319"/>
        <v>0</v>
      </c>
      <c r="Y339" s="410">
        <f t="shared" si="320"/>
        <v>0</v>
      </c>
      <c r="Z339" s="410">
        <f t="shared" si="321"/>
        <v>0</v>
      </c>
      <c r="AA339" s="411">
        <f t="shared" si="322"/>
        <v>0</v>
      </c>
      <c r="AB339" s="412">
        <f t="shared" si="323"/>
        <v>0</v>
      </c>
      <c r="AC339" s="336"/>
      <c r="AD339" s="333"/>
      <c r="AE339" s="334"/>
      <c r="AF339" s="335"/>
      <c r="AG339" s="408">
        <f t="shared" si="324"/>
        <v>0</v>
      </c>
      <c r="AH339" s="409" t="str">
        <f t="shared" si="340"/>
        <v/>
      </c>
      <c r="AI339" s="335"/>
      <c r="AJ339" s="410">
        <f t="shared" si="326"/>
        <v>0</v>
      </c>
      <c r="AK339" s="410">
        <f t="shared" si="327"/>
        <v>0</v>
      </c>
      <c r="AL339" s="410">
        <f t="shared" si="328"/>
        <v>0</v>
      </c>
      <c r="AM339" s="410">
        <f t="shared" si="329"/>
        <v>0</v>
      </c>
      <c r="AN339" s="411">
        <f t="shared" si="330"/>
        <v>0</v>
      </c>
      <c r="AO339" s="412">
        <f t="shared" si="331"/>
        <v>0</v>
      </c>
      <c r="AP339" s="337"/>
      <c r="AQ339" s="410">
        <f t="shared" si="332"/>
        <v>0</v>
      </c>
      <c r="AR339" s="411">
        <f t="shared" si="333"/>
        <v>0</v>
      </c>
      <c r="AS339" s="413">
        <f t="shared" si="334"/>
        <v>0</v>
      </c>
      <c r="AT339" s="337"/>
      <c r="AU339" s="410">
        <f t="shared" si="335"/>
        <v>0</v>
      </c>
      <c r="AV339" s="411">
        <f t="shared" si="336"/>
        <v>0</v>
      </c>
      <c r="AW339" s="410">
        <f t="shared" si="337"/>
        <v>0</v>
      </c>
      <c r="AX339" s="411">
        <f t="shared" si="338"/>
        <v>0</v>
      </c>
      <c r="AY339" s="412">
        <f t="shared" si="339"/>
        <v>0</v>
      </c>
      <c r="AZ339" s="988"/>
      <c r="BA339" s="989"/>
      <c r="BB339" s="989"/>
      <c r="BC339" s="989"/>
      <c r="BD339" s="989"/>
      <c r="BE339" s="990"/>
      <c r="BF339" s="991"/>
      <c r="BG339" s="992"/>
      <c r="BH339" s="337"/>
      <c r="BI339" s="338"/>
      <c r="BJ339" s="839"/>
      <c r="BK339" s="318"/>
      <c r="BL339" s="318"/>
      <c r="BM339" s="318"/>
      <c r="BN339" s="318"/>
      <c r="BO339" s="318"/>
      <c r="BP339" s="318"/>
      <c r="BQ339" s="318"/>
      <c r="BR339" s="318"/>
      <c r="BS339" s="318"/>
      <c r="BT339" s="839"/>
      <c r="BU339" s="318"/>
      <c r="BV339" s="318"/>
      <c r="BW339" s="318"/>
      <c r="BX339" s="318"/>
      <c r="BY339" s="318"/>
      <c r="BZ339" s="318"/>
      <c r="CA339" s="318"/>
      <c r="CB339" s="318"/>
      <c r="CC339" s="318"/>
      <c r="CD339" s="839"/>
      <c r="CE339" s="318"/>
      <c r="CF339" s="318"/>
      <c r="CG339" s="318"/>
      <c r="CH339" s="318"/>
      <c r="CI339" s="318"/>
      <c r="CJ339" s="318"/>
      <c r="CK339" s="318"/>
      <c r="CL339" s="318"/>
      <c r="CM339" s="318"/>
      <c r="CN339" s="318"/>
      <c r="CO339" s="318"/>
      <c r="CP339" s="318"/>
      <c r="CQ339" s="318"/>
      <c r="CR339" s="318"/>
      <c r="CS339" s="839"/>
      <c r="CT339" s="318"/>
      <c r="CU339" s="318"/>
      <c r="CV339" s="318"/>
      <c r="CW339" s="318"/>
      <c r="CX339" s="318"/>
      <c r="CY339" s="318"/>
      <c r="CZ339" s="318"/>
      <c r="DA339" s="318"/>
      <c r="DB339" s="318"/>
      <c r="DC339" s="318"/>
      <c r="DD339" s="318"/>
      <c r="DE339" s="318"/>
      <c r="DF339" s="318"/>
      <c r="DG339" s="318"/>
      <c r="DH339" s="839"/>
      <c r="DI339" s="318"/>
      <c r="DJ339" s="318"/>
      <c r="DK339" s="318"/>
      <c r="DL339" s="318"/>
      <c r="DM339" s="318"/>
      <c r="DN339" s="318"/>
      <c r="DO339" s="318"/>
      <c r="DP339" s="318"/>
      <c r="DQ339" s="318"/>
      <c r="DR339" s="318"/>
      <c r="DS339" s="318"/>
      <c r="DT339" s="318"/>
      <c r="DU339" s="318"/>
      <c r="DV339" s="318"/>
      <c r="DW339" s="839"/>
      <c r="DX339" s="318"/>
      <c r="DY339" s="318"/>
      <c r="DZ339" s="318"/>
      <c r="EA339" s="318"/>
      <c r="EB339" s="318"/>
      <c r="EC339" s="318"/>
      <c r="ED339" s="318"/>
      <c r="EE339" s="318"/>
      <c r="EF339" s="318"/>
      <c r="EG339" s="318"/>
      <c r="EH339" s="318"/>
      <c r="EI339" s="318"/>
      <c r="EJ339" s="318"/>
      <c r="EK339" s="318"/>
      <c r="EL339" s="318"/>
      <c r="EM339" s="318">
        <f ca="1">'DARF e Declaração de IR'!$AJ$22</f>
        <v>0</v>
      </c>
      <c r="EN339" s="318"/>
      <c r="EO339" s="318"/>
      <c r="EP339" s="318"/>
      <c r="EQ339" s="318"/>
      <c r="ER339" s="318"/>
      <c r="ES339" s="318"/>
      <c r="ET339" s="318"/>
      <c r="EU339" s="318"/>
      <c r="EV339" s="318"/>
      <c r="EW339" s="318"/>
      <c r="EX339" s="318"/>
      <c r="EY339" s="318"/>
      <c r="EZ339" s="318"/>
    </row>
    <row r="340" spans="2:156" ht="10.5" customHeight="1" x14ac:dyDescent="0.2">
      <c r="B340" s="393"/>
      <c r="C340" s="1051"/>
      <c r="D340" s="1052"/>
      <c r="E340" s="414"/>
      <c r="F340" s="855" t="s">
        <v>121</v>
      </c>
      <c r="G340" s="855"/>
      <c r="H340" s="855"/>
      <c r="I340" s="855"/>
      <c r="J340" s="891">
        <f>U343</f>
        <v>0</v>
      </c>
      <c r="K340" s="891"/>
      <c r="L340" s="891">
        <f>AH343</f>
        <v>0</v>
      </c>
      <c r="M340" s="891"/>
      <c r="N340" s="456"/>
      <c r="O340" s="455">
        <v>44498</v>
      </c>
      <c r="P340" s="332"/>
      <c r="Q340" s="333"/>
      <c r="R340" s="334"/>
      <c r="S340" s="335"/>
      <c r="T340" s="408">
        <f t="shared" si="316"/>
        <v>0</v>
      </c>
      <c r="U340" s="409" t="str">
        <f t="shared" si="317"/>
        <v/>
      </c>
      <c r="V340" s="335"/>
      <c r="W340" s="410">
        <f t="shared" si="318"/>
        <v>0</v>
      </c>
      <c r="X340" s="410">
        <f t="shared" si="319"/>
        <v>0</v>
      </c>
      <c r="Y340" s="410">
        <f t="shared" si="320"/>
        <v>0</v>
      </c>
      <c r="Z340" s="410">
        <f t="shared" si="321"/>
        <v>0</v>
      </c>
      <c r="AA340" s="411">
        <f t="shared" si="322"/>
        <v>0</v>
      </c>
      <c r="AB340" s="412">
        <f t="shared" si="323"/>
        <v>0</v>
      </c>
      <c r="AC340" s="336"/>
      <c r="AD340" s="333"/>
      <c r="AE340" s="334"/>
      <c r="AF340" s="335"/>
      <c r="AG340" s="408">
        <f t="shared" si="324"/>
        <v>0</v>
      </c>
      <c r="AH340" s="409" t="str">
        <f t="shared" si="340"/>
        <v/>
      </c>
      <c r="AI340" s="335"/>
      <c r="AJ340" s="410">
        <f t="shared" si="326"/>
        <v>0</v>
      </c>
      <c r="AK340" s="410">
        <f t="shared" si="327"/>
        <v>0</v>
      </c>
      <c r="AL340" s="410">
        <f t="shared" si="328"/>
        <v>0</v>
      </c>
      <c r="AM340" s="410">
        <f t="shared" si="329"/>
        <v>0</v>
      </c>
      <c r="AN340" s="411">
        <f t="shared" si="330"/>
        <v>0</v>
      </c>
      <c r="AO340" s="412">
        <f t="shared" si="331"/>
        <v>0</v>
      </c>
      <c r="AP340" s="337"/>
      <c r="AQ340" s="410">
        <f t="shared" si="332"/>
        <v>0</v>
      </c>
      <c r="AR340" s="411">
        <f t="shared" si="333"/>
        <v>0</v>
      </c>
      <c r="AS340" s="413">
        <f t="shared" si="334"/>
        <v>0</v>
      </c>
      <c r="AT340" s="337"/>
      <c r="AU340" s="410">
        <f t="shared" si="335"/>
        <v>0</v>
      </c>
      <c r="AV340" s="411">
        <f t="shared" si="336"/>
        <v>0</v>
      </c>
      <c r="AW340" s="410">
        <f t="shared" si="337"/>
        <v>0</v>
      </c>
      <c r="AX340" s="411">
        <f t="shared" si="338"/>
        <v>0</v>
      </c>
      <c r="AY340" s="412">
        <f t="shared" si="339"/>
        <v>0</v>
      </c>
      <c r="AZ340" s="988"/>
      <c r="BA340" s="989"/>
      <c r="BB340" s="989"/>
      <c r="BC340" s="989"/>
      <c r="BD340" s="989"/>
      <c r="BE340" s="990"/>
      <c r="BF340" s="991"/>
      <c r="BG340" s="992"/>
      <c r="BH340" s="337"/>
      <c r="BI340" s="338"/>
      <c r="BJ340" s="839"/>
      <c r="BK340" s="318"/>
      <c r="BL340" s="318"/>
      <c r="BM340" s="318"/>
      <c r="BN340" s="318"/>
      <c r="BO340" s="318"/>
      <c r="BP340" s="318"/>
      <c r="BQ340" s="318"/>
      <c r="BR340" s="318"/>
      <c r="BS340" s="318"/>
      <c r="BT340" s="839"/>
      <c r="BU340" s="318"/>
      <c r="BV340" s="318"/>
      <c r="BW340" s="318"/>
      <c r="BX340" s="318"/>
      <c r="BY340" s="318"/>
      <c r="BZ340" s="318"/>
      <c r="CA340" s="318"/>
      <c r="CB340" s="318"/>
      <c r="CC340" s="318"/>
      <c r="CD340" s="839"/>
      <c r="CE340" s="318"/>
      <c r="CF340" s="318"/>
      <c r="CG340" s="318"/>
      <c r="CH340" s="318"/>
      <c r="CI340" s="318"/>
      <c r="CJ340" s="318"/>
      <c r="CK340" s="318"/>
      <c r="CL340" s="318"/>
      <c r="CM340" s="318"/>
      <c r="CN340" s="318"/>
      <c r="CO340" s="318"/>
      <c r="CP340" s="318"/>
      <c r="CQ340" s="318"/>
      <c r="CR340" s="318"/>
      <c r="CS340" s="839"/>
      <c r="CT340" s="318"/>
      <c r="CU340" s="318"/>
      <c r="CV340" s="318"/>
      <c r="CW340" s="318"/>
      <c r="CX340" s="318"/>
      <c r="CY340" s="318"/>
      <c r="CZ340" s="318"/>
      <c r="DA340" s="318"/>
      <c r="DB340" s="318"/>
      <c r="DC340" s="318"/>
      <c r="DD340" s="318"/>
      <c r="DE340" s="318"/>
      <c r="DF340" s="318"/>
      <c r="DG340" s="318"/>
      <c r="DH340" s="839"/>
      <c r="DI340" s="318"/>
      <c r="DJ340" s="318"/>
      <c r="DK340" s="318"/>
      <c r="DL340" s="318"/>
      <c r="DM340" s="318"/>
      <c r="DN340" s="318"/>
      <c r="DO340" s="318"/>
      <c r="DP340" s="318"/>
      <c r="DQ340" s="318"/>
      <c r="DR340" s="318"/>
      <c r="DS340" s="318"/>
      <c r="DT340" s="318"/>
      <c r="DU340" s="318"/>
      <c r="DV340" s="318"/>
      <c r="DW340" s="839"/>
      <c r="DX340" s="318"/>
      <c r="DY340" s="318"/>
      <c r="DZ340" s="318"/>
      <c r="EA340" s="318"/>
      <c r="EB340" s="318"/>
      <c r="EC340" s="318"/>
      <c r="ED340" s="318"/>
      <c r="EE340" s="318"/>
      <c r="EF340" s="318"/>
      <c r="EG340" s="318"/>
      <c r="EH340" s="318"/>
      <c r="EI340" s="318"/>
      <c r="EJ340" s="318"/>
      <c r="EK340" s="318"/>
      <c r="EL340" s="318"/>
      <c r="EM340" s="318">
        <f ca="1">'DARF e Declaração de IR'!$AJ$22</f>
        <v>0</v>
      </c>
      <c r="EN340" s="318"/>
      <c r="EO340" s="318"/>
      <c r="EP340" s="318"/>
      <c r="EQ340" s="318"/>
      <c r="ER340" s="318"/>
      <c r="ES340" s="318"/>
      <c r="ET340" s="318"/>
      <c r="EU340" s="318"/>
      <c r="EV340" s="318"/>
      <c r="EW340" s="318"/>
      <c r="EX340" s="318"/>
      <c r="EY340" s="318"/>
      <c r="EZ340" s="318"/>
    </row>
    <row r="341" spans="2:156" ht="10.5" customHeight="1" x14ac:dyDescent="0.2">
      <c r="B341" s="393"/>
      <c r="C341" s="1051"/>
      <c r="D341" s="1052"/>
      <c r="E341" s="414"/>
      <c r="F341" s="930" t="s">
        <v>91</v>
      </c>
      <c r="G341" s="930"/>
      <c r="H341" s="930"/>
      <c r="I341" s="930"/>
      <c r="J341" s="892">
        <f>AA343</f>
        <v>0</v>
      </c>
      <c r="K341" s="892"/>
      <c r="L341" s="892">
        <f>AN343</f>
        <v>0</v>
      </c>
      <c r="M341" s="892"/>
      <c r="N341" s="456"/>
      <c r="O341" s="455">
        <v>44499</v>
      </c>
      <c r="P341" s="332"/>
      <c r="Q341" s="333"/>
      <c r="R341" s="334"/>
      <c r="S341" s="335"/>
      <c r="T341" s="408">
        <f t="shared" si="316"/>
        <v>0</v>
      </c>
      <c r="U341" s="409" t="str">
        <f t="shared" si="317"/>
        <v/>
      </c>
      <c r="V341" s="335"/>
      <c r="W341" s="410">
        <f t="shared" si="318"/>
        <v>0</v>
      </c>
      <c r="X341" s="410">
        <f t="shared" si="319"/>
        <v>0</v>
      </c>
      <c r="Y341" s="410">
        <f t="shared" si="320"/>
        <v>0</v>
      </c>
      <c r="Z341" s="410">
        <f t="shared" si="321"/>
        <v>0</v>
      </c>
      <c r="AA341" s="411">
        <f t="shared" si="322"/>
        <v>0</v>
      </c>
      <c r="AB341" s="412">
        <f t="shared" si="323"/>
        <v>0</v>
      </c>
      <c r="AC341" s="336"/>
      <c r="AD341" s="333"/>
      <c r="AE341" s="334"/>
      <c r="AF341" s="335"/>
      <c r="AG341" s="408">
        <f t="shared" si="324"/>
        <v>0</v>
      </c>
      <c r="AH341" s="409" t="str">
        <f t="shared" si="340"/>
        <v/>
      </c>
      <c r="AI341" s="335"/>
      <c r="AJ341" s="410">
        <f t="shared" si="326"/>
        <v>0</v>
      </c>
      <c r="AK341" s="410">
        <f t="shared" si="327"/>
        <v>0</v>
      </c>
      <c r="AL341" s="410">
        <f t="shared" si="328"/>
        <v>0</v>
      </c>
      <c r="AM341" s="410">
        <f t="shared" si="329"/>
        <v>0</v>
      </c>
      <c r="AN341" s="411">
        <f t="shared" si="330"/>
        <v>0</v>
      </c>
      <c r="AO341" s="412">
        <f t="shared" si="331"/>
        <v>0</v>
      </c>
      <c r="AP341" s="337"/>
      <c r="AQ341" s="410">
        <f t="shared" si="332"/>
        <v>0</v>
      </c>
      <c r="AR341" s="411">
        <f t="shared" si="333"/>
        <v>0</v>
      </c>
      <c r="AS341" s="413">
        <f t="shared" si="334"/>
        <v>0</v>
      </c>
      <c r="AT341" s="337"/>
      <c r="AU341" s="410">
        <f t="shared" si="335"/>
        <v>0</v>
      </c>
      <c r="AV341" s="411">
        <f t="shared" si="336"/>
        <v>0</v>
      </c>
      <c r="AW341" s="410">
        <f t="shared" si="337"/>
        <v>0</v>
      </c>
      <c r="AX341" s="411">
        <f t="shared" si="338"/>
        <v>0</v>
      </c>
      <c r="AY341" s="412">
        <f t="shared" si="339"/>
        <v>0</v>
      </c>
      <c r="AZ341" s="988"/>
      <c r="BA341" s="989"/>
      <c r="BB341" s="989"/>
      <c r="BC341" s="989"/>
      <c r="BD341" s="989"/>
      <c r="BE341" s="990"/>
      <c r="BF341" s="991"/>
      <c r="BG341" s="992"/>
      <c r="BH341" s="337"/>
      <c r="BI341" s="338"/>
      <c r="BJ341" s="839"/>
      <c r="BK341" s="318"/>
      <c r="BL341" s="318"/>
      <c r="BM341" s="318"/>
      <c r="BN341" s="318"/>
      <c r="BO341" s="318"/>
      <c r="BP341" s="318"/>
      <c r="BQ341" s="318"/>
      <c r="BR341" s="318"/>
      <c r="BS341" s="318"/>
      <c r="BT341" s="839"/>
      <c r="BU341" s="318"/>
      <c r="BV341" s="318"/>
      <c r="BW341" s="318"/>
      <c r="BX341" s="318"/>
      <c r="BY341" s="318"/>
      <c r="BZ341" s="318"/>
      <c r="CA341" s="318"/>
      <c r="CB341" s="318"/>
      <c r="CC341" s="318"/>
      <c r="CD341" s="839"/>
      <c r="CE341" s="318"/>
      <c r="CF341" s="318"/>
      <c r="CG341" s="318"/>
      <c r="CH341" s="318"/>
      <c r="CI341" s="318"/>
      <c r="CJ341" s="318"/>
      <c r="CK341" s="318"/>
      <c r="CL341" s="318"/>
      <c r="CM341" s="318"/>
      <c r="CN341" s="318"/>
      <c r="CO341" s="318"/>
      <c r="CP341" s="318"/>
      <c r="CQ341" s="318"/>
      <c r="CR341" s="318"/>
      <c r="CS341" s="839"/>
      <c r="CT341" s="318"/>
      <c r="CU341" s="318"/>
      <c r="CV341" s="318"/>
      <c r="CW341" s="318"/>
      <c r="CX341" s="318"/>
      <c r="CY341" s="318"/>
      <c r="CZ341" s="318"/>
      <c r="DA341" s="318"/>
      <c r="DB341" s="318"/>
      <c r="DC341" s="318"/>
      <c r="DD341" s="318"/>
      <c r="DE341" s="318"/>
      <c r="DF341" s="318"/>
      <c r="DG341" s="318"/>
      <c r="DH341" s="839"/>
      <c r="DI341" s="318"/>
      <c r="DJ341" s="318"/>
      <c r="DK341" s="318"/>
      <c r="DL341" s="318"/>
      <c r="DM341" s="318"/>
      <c r="DN341" s="318"/>
      <c r="DO341" s="318"/>
      <c r="DP341" s="318"/>
      <c r="DQ341" s="318"/>
      <c r="DR341" s="318"/>
      <c r="DS341" s="318"/>
      <c r="DT341" s="318"/>
      <c r="DU341" s="318"/>
      <c r="DV341" s="318"/>
      <c r="DW341" s="839"/>
      <c r="DX341" s="318"/>
      <c r="DY341" s="318"/>
      <c r="DZ341" s="318"/>
      <c r="EA341" s="318"/>
      <c r="EB341" s="318"/>
      <c r="EC341" s="318"/>
      <c r="ED341" s="318"/>
      <c r="EE341" s="318"/>
      <c r="EF341" s="318"/>
      <c r="EG341" s="318"/>
      <c r="EH341" s="318"/>
      <c r="EI341" s="318"/>
      <c r="EJ341" s="318"/>
      <c r="EK341" s="318"/>
      <c r="EL341" s="318"/>
      <c r="EM341" s="318">
        <f ca="1">'DARF e Declaração de IR'!$AJ$22</f>
        <v>0</v>
      </c>
      <c r="EN341" s="318"/>
      <c r="EO341" s="318"/>
      <c r="EP341" s="318"/>
      <c r="EQ341" s="318"/>
      <c r="ER341" s="318"/>
      <c r="ES341" s="318"/>
      <c r="ET341" s="318"/>
      <c r="EU341" s="318"/>
      <c r="EV341" s="318"/>
      <c r="EW341" s="318"/>
      <c r="EX341" s="318"/>
      <c r="EY341" s="318"/>
      <c r="EZ341" s="318"/>
    </row>
    <row r="342" spans="2:156" ht="10.5" customHeight="1" x14ac:dyDescent="0.25">
      <c r="B342" s="393"/>
      <c r="C342" s="1051"/>
      <c r="D342" s="1052"/>
      <c r="E342" s="414"/>
      <c r="F342" s="474" t="s">
        <v>121</v>
      </c>
      <c r="G342" s="475"/>
      <c r="H342" s="475"/>
      <c r="J342" s="508"/>
      <c r="K342" s="508"/>
      <c r="M342" s="520"/>
      <c r="N342" s="414"/>
      <c r="O342" s="455">
        <v>44500</v>
      </c>
      <c r="P342" s="332"/>
      <c r="Q342" s="333"/>
      <c r="R342" s="334"/>
      <c r="S342" s="335"/>
      <c r="T342" s="408">
        <f t="shared" si="316"/>
        <v>0</v>
      </c>
      <c r="U342" s="409" t="str">
        <f t="shared" si="317"/>
        <v/>
      </c>
      <c r="V342" s="335"/>
      <c r="W342" s="410">
        <f t="shared" si="318"/>
        <v>0</v>
      </c>
      <c r="X342" s="410">
        <f t="shared" si="319"/>
        <v>0</v>
      </c>
      <c r="Y342" s="410">
        <f t="shared" si="320"/>
        <v>0</v>
      </c>
      <c r="Z342" s="410">
        <f t="shared" si="321"/>
        <v>0</v>
      </c>
      <c r="AA342" s="411">
        <f t="shared" si="322"/>
        <v>0</v>
      </c>
      <c r="AB342" s="412">
        <f t="shared" si="323"/>
        <v>0</v>
      </c>
      <c r="AC342" s="336"/>
      <c r="AD342" s="333"/>
      <c r="AE342" s="334"/>
      <c r="AF342" s="335"/>
      <c r="AG342" s="408">
        <f t="shared" si="324"/>
        <v>0</v>
      </c>
      <c r="AH342" s="409" t="str">
        <f t="shared" si="340"/>
        <v/>
      </c>
      <c r="AI342" s="335"/>
      <c r="AJ342" s="410">
        <f t="shared" si="326"/>
        <v>0</v>
      </c>
      <c r="AK342" s="410">
        <f t="shared" si="327"/>
        <v>0</v>
      </c>
      <c r="AL342" s="410">
        <f t="shared" si="328"/>
        <v>0</v>
      </c>
      <c r="AM342" s="410">
        <f t="shared" si="329"/>
        <v>0</v>
      </c>
      <c r="AN342" s="411">
        <f t="shared" si="330"/>
        <v>0</v>
      </c>
      <c r="AO342" s="412">
        <f t="shared" si="331"/>
        <v>0</v>
      </c>
      <c r="AP342" s="337"/>
      <c r="AQ342" s="410">
        <f t="shared" si="332"/>
        <v>0</v>
      </c>
      <c r="AR342" s="411">
        <f t="shared" si="333"/>
        <v>0</v>
      </c>
      <c r="AS342" s="413">
        <f t="shared" si="334"/>
        <v>0</v>
      </c>
      <c r="AT342" s="337"/>
      <c r="AU342" s="410">
        <f t="shared" si="335"/>
        <v>0</v>
      </c>
      <c r="AV342" s="411">
        <f t="shared" si="336"/>
        <v>0</v>
      </c>
      <c r="AW342" s="410">
        <f t="shared" si="337"/>
        <v>0</v>
      </c>
      <c r="AX342" s="411">
        <f t="shared" si="338"/>
        <v>0</v>
      </c>
      <c r="AY342" s="412">
        <f t="shared" si="339"/>
        <v>0</v>
      </c>
      <c r="AZ342" s="988"/>
      <c r="BA342" s="989"/>
      <c r="BB342" s="989"/>
      <c r="BC342" s="989"/>
      <c r="BD342" s="989"/>
      <c r="BE342" s="990"/>
      <c r="BF342" s="991"/>
      <c r="BG342" s="992"/>
      <c r="BH342" s="337"/>
      <c r="BI342" s="338"/>
      <c r="BJ342" s="839"/>
      <c r="BK342" s="318"/>
      <c r="BL342" s="318"/>
      <c r="BM342" s="318"/>
      <c r="BN342" s="318"/>
      <c r="BO342" s="318"/>
      <c r="BP342" s="318"/>
      <c r="BQ342" s="318"/>
      <c r="BR342" s="318"/>
      <c r="BS342" s="318"/>
      <c r="BT342" s="839"/>
      <c r="BU342" s="318"/>
      <c r="BV342" s="318"/>
      <c r="BW342" s="318"/>
      <c r="BX342" s="318"/>
      <c r="BY342" s="318"/>
      <c r="BZ342" s="318"/>
      <c r="CA342" s="318"/>
      <c r="CB342" s="318"/>
      <c r="CC342" s="318"/>
      <c r="CD342" s="839"/>
      <c r="CE342" s="318"/>
      <c r="CF342" s="318"/>
      <c r="CG342" s="318"/>
      <c r="CH342" s="318"/>
      <c r="CI342" s="318"/>
      <c r="CJ342" s="318"/>
      <c r="CK342" s="318"/>
      <c r="CL342" s="318"/>
      <c r="CM342" s="318"/>
      <c r="CN342" s="318"/>
      <c r="CO342" s="318"/>
      <c r="CP342" s="318"/>
      <c r="CQ342" s="318"/>
      <c r="CR342" s="318"/>
      <c r="CS342" s="839"/>
      <c r="CT342" s="318"/>
      <c r="CU342" s="318"/>
      <c r="CV342" s="318"/>
      <c r="CW342" s="318"/>
      <c r="CX342" s="318"/>
      <c r="CY342" s="318"/>
      <c r="CZ342" s="318"/>
      <c r="DA342" s="318"/>
      <c r="DB342" s="318"/>
      <c r="DC342" s="318"/>
      <c r="DD342" s="318"/>
      <c r="DE342" s="318"/>
      <c r="DF342" s="318"/>
      <c r="DG342" s="318"/>
      <c r="DH342" s="839"/>
      <c r="DI342" s="318"/>
      <c r="DJ342" s="318"/>
      <c r="DK342" s="318"/>
      <c r="DL342" s="318"/>
      <c r="DM342" s="318"/>
      <c r="DN342" s="318"/>
      <c r="DO342" s="318"/>
      <c r="DP342" s="318"/>
      <c r="DQ342" s="318"/>
      <c r="DR342" s="318"/>
      <c r="DS342" s="318"/>
      <c r="DT342" s="318"/>
      <c r="DU342" s="318"/>
      <c r="DV342" s="318"/>
      <c r="DW342" s="839"/>
      <c r="DX342" s="318"/>
      <c r="DY342" s="318"/>
      <c r="DZ342" s="318"/>
      <c r="EA342" s="318"/>
      <c r="EB342" s="318"/>
      <c r="EC342" s="318"/>
      <c r="ED342" s="318"/>
      <c r="EE342" s="318"/>
      <c r="EF342" s="318"/>
      <c r="EG342" s="318"/>
      <c r="EH342" s="318"/>
      <c r="EI342" s="318"/>
      <c r="EJ342" s="318"/>
      <c r="EK342" s="318"/>
      <c r="EL342" s="318"/>
      <c r="EM342" s="318">
        <f ca="1">'DARF e Declaração de IR'!$AJ$22</f>
        <v>0</v>
      </c>
      <c r="EN342" s="318"/>
      <c r="EO342" s="318"/>
      <c r="EP342" s="318"/>
      <c r="EQ342" s="318"/>
      <c r="ER342" s="318"/>
      <c r="ES342" s="318"/>
      <c r="ET342" s="318"/>
      <c r="EU342" s="318"/>
      <c r="EV342" s="318"/>
      <c r="EW342" s="318"/>
      <c r="EX342" s="318"/>
      <c r="EY342" s="318"/>
      <c r="EZ342" s="318"/>
    </row>
    <row r="343" spans="2:156" ht="10.5" customHeight="1" x14ac:dyDescent="0.2">
      <c r="B343" s="393"/>
      <c r="C343" s="1051"/>
      <c r="D343" s="1052"/>
      <c r="E343" s="422"/>
      <c r="F343" s="477" t="s">
        <v>91</v>
      </c>
      <c r="G343" s="478"/>
      <c r="H343" s="478"/>
      <c r="J343" s="510"/>
      <c r="K343" s="510"/>
      <c r="M343" s="521"/>
      <c r="N343" s="422"/>
      <c r="O343" s="424" t="s">
        <v>122</v>
      </c>
      <c r="P343" s="480">
        <f t="shared" ref="P343:T343" si="341">SUM(P312:P342)</f>
        <v>0</v>
      </c>
      <c r="Q343" s="481">
        <f t="shared" si="341"/>
        <v>0</v>
      </c>
      <c r="R343" s="482">
        <f t="shared" si="341"/>
        <v>0</v>
      </c>
      <c r="S343" s="483">
        <f t="shared" si="341"/>
        <v>0</v>
      </c>
      <c r="T343" s="483">
        <f t="shared" si="341"/>
        <v>0</v>
      </c>
      <c r="U343" s="484">
        <f>IFERROR(SUM(U312:U342)/COUNT(U312:U342),0)</f>
        <v>0</v>
      </c>
      <c r="V343" s="485">
        <f t="shared" ref="V343:AA343" si="342">SUM(V312:V342)</f>
        <v>0</v>
      </c>
      <c r="W343" s="486">
        <f t="shared" si="342"/>
        <v>0</v>
      </c>
      <c r="X343" s="486">
        <f t="shared" si="342"/>
        <v>0</v>
      </c>
      <c r="Y343" s="486">
        <f t="shared" si="342"/>
        <v>0</v>
      </c>
      <c r="Z343" s="486">
        <f t="shared" si="342"/>
        <v>0</v>
      </c>
      <c r="AA343" s="485">
        <f t="shared" si="342"/>
        <v>0</v>
      </c>
      <c r="AB343" s="487">
        <f t="shared" ref="AB343" si="343">SUM(AB312:AB342)</f>
        <v>0</v>
      </c>
      <c r="AC343" s="488">
        <f t="shared" ref="AC343:AF343" si="344">SUM(AC312:AC342)</f>
        <v>0</v>
      </c>
      <c r="AD343" s="481">
        <f t="shared" si="344"/>
        <v>0</v>
      </c>
      <c r="AE343" s="482">
        <f t="shared" si="344"/>
        <v>0</v>
      </c>
      <c r="AF343" s="483">
        <f t="shared" si="344"/>
        <v>0</v>
      </c>
      <c r="AG343" s="483">
        <f t="shared" ref="AG343" si="345">SUM(AG312:AG342)</f>
        <v>0</v>
      </c>
      <c r="AH343" s="484">
        <f>IFERROR(SUM(AH312:AH342)/COUNT(AH312:AH342),0)</f>
        <v>0</v>
      </c>
      <c r="AI343" s="485">
        <f t="shared" ref="AI343" si="346">SUM(AI312:AI342)</f>
        <v>0</v>
      </c>
      <c r="AJ343" s="486">
        <f t="shared" ref="AJ343:AN343" si="347">SUM(AJ312:AJ342)</f>
        <v>0</v>
      </c>
      <c r="AK343" s="486">
        <f t="shared" si="347"/>
        <v>0</v>
      </c>
      <c r="AL343" s="486">
        <f t="shared" si="347"/>
        <v>0</v>
      </c>
      <c r="AM343" s="486">
        <f t="shared" si="347"/>
        <v>0</v>
      </c>
      <c r="AN343" s="485">
        <f t="shared" si="347"/>
        <v>0</v>
      </c>
      <c r="AO343" s="487">
        <f t="shared" ref="AO343" si="348">SUM(AO312:AO342)</f>
        <v>0</v>
      </c>
      <c r="AP343" s="489">
        <f t="shared" ref="AP343:AW343" si="349">SUM(AP312:AP342)</f>
        <v>0</v>
      </c>
      <c r="AQ343" s="486">
        <f t="shared" si="349"/>
        <v>0</v>
      </c>
      <c r="AR343" s="485">
        <f t="shared" si="349"/>
        <v>0</v>
      </c>
      <c r="AS343" s="490">
        <f t="shared" si="349"/>
        <v>0</v>
      </c>
      <c r="AT343" s="489">
        <f t="shared" si="349"/>
        <v>0</v>
      </c>
      <c r="AU343" s="486">
        <f t="shared" si="349"/>
        <v>0</v>
      </c>
      <c r="AV343" s="485">
        <f t="shared" si="349"/>
        <v>0</v>
      </c>
      <c r="AW343" s="486">
        <f t="shared" si="349"/>
        <v>0</v>
      </c>
      <c r="AX343" s="485">
        <f>ROUNDUP(SUM(AX312:AX342),2)</f>
        <v>0</v>
      </c>
      <c r="AY343" s="487">
        <f>AY342</f>
        <v>0</v>
      </c>
      <c r="AZ343" s="996" t="s">
        <v>122</v>
      </c>
      <c r="BA343" s="997"/>
      <c r="BB343" s="997"/>
      <c r="BC343" s="997"/>
      <c r="BD343" s="997"/>
      <c r="BE343" s="993">
        <f>SUM(BE312:BE342)</f>
        <v>0</v>
      </c>
      <c r="BF343" s="994"/>
      <c r="BG343" s="995"/>
      <c r="BH343" s="489">
        <f t="shared" ref="BH343:BI343" si="350">SUM(BH312:BH342)</f>
        <v>0</v>
      </c>
      <c r="BI343" s="491">
        <f t="shared" si="350"/>
        <v>0</v>
      </c>
      <c r="BJ343" s="839"/>
      <c r="BK343" s="318"/>
      <c r="BL343" s="318"/>
      <c r="BM343" s="318"/>
      <c r="BN343" s="318"/>
      <c r="BO343" s="318"/>
      <c r="BP343" s="318"/>
      <c r="BQ343" s="318"/>
      <c r="BR343" s="318"/>
      <c r="BS343" s="318"/>
      <c r="BT343" s="839"/>
      <c r="BU343" s="318"/>
      <c r="BV343" s="318"/>
      <c r="BW343" s="318"/>
      <c r="BX343" s="318"/>
      <c r="BY343" s="318"/>
      <c r="BZ343" s="318"/>
      <c r="CA343" s="318"/>
      <c r="CB343" s="318"/>
      <c r="CC343" s="318"/>
      <c r="CD343" s="839"/>
      <c r="CE343" s="318"/>
      <c r="CF343" s="318"/>
      <c r="CG343" s="318"/>
      <c r="CH343" s="318"/>
      <c r="CI343" s="318"/>
      <c r="CJ343" s="318"/>
      <c r="CK343" s="318"/>
      <c r="CL343" s="318"/>
      <c r="CM343" s="318"/>
      <c r="CN343" s="318"/>
      <c r="CO343" s="318"/>
      <c r="CP343" s="318"/>
      <c r="CQ343" s="318"/>
      <c r="CR343" s="318"/>
      <c r="CS343" s="839"/>
      <c r="CT343" s="318"/>
      <c r="CU343" s="318"/>
      <c r="CV343" s="318"/>
      <c r="CW343" s="318"/>
      <c r="CX343" s="318"/>
      <c r="CY343" s="318"/>
      <c r="CZ343" s="318"/>
      <c r="DA343" s="318"/>
      <c r="DB343" s="318"/>
      <c r="DC343" s="318"/>
      <c r="DD343" s="318"/>
      <c r="DE343" s="318"/>
      <c r="DF343" s="318"/>
      <c r="DG343" s="318"/>
      <c r="DH343" s="839"/>
      <c r="DI343" s="318"/>
      <c r="DJ343" s="318"/>
      <c r="DK343" s="318"/>
      <c r="DL343" s="318"/>
      <c r="DM343" s="318"/>
      <c r="DN343" s="318"/>
      <c r="DO343" s="318"/>
      <c r="DP343" s="318"/>
      <c r="DQ343" s="318"/>
      <c r="DR343" s="318"/>
      <c r="DS343" s="318"/>
      <c r="DT343" s="318"/>
      <c r="DU343" s="318"/>
      <c r="DV343" s="318"/>
      <c r="DW343" s="839"/>
      <c r="DX343" s="318"/>
      <c r="DY343" s="318"/>
      <c r="DZ343" s="318"/>
      <c r="EA343" s="318"/>
      <c r="EB343" s="318"/>
      <c r="EC343" s="318"/>
      <c r="ED343" s="318"/>
      <c r="EE343" s="318"/>
      <c r="EF343" s="318"/>
      <c r="EG343" s="318"/>
      <c r="EH343" s="318"/>
      <c r="EI343" s="318"/>
      <c r="EJ343" s="318"/>
      <c r="EK343" s="318"/>
      <c r="EL343" s="318"/>
      <c r="EM343" s="318"/>
      <c r="EN343" s="318"/>
      <c r="EO343" s="318"/>
      <c r="EP343" s="318"/>
      <c r="EQ343" s="318"/>
      <c r="ER343" s="318"/>
      <c r="ES343" s="318"/>
      <c r="ET343" s="318"/>
      <c r="EU343" s="318"/>
      <c r="EV343" s="318"/>
      <c r="EW343" s="318"/>
      <c r="EX343" s="318"/>
      <c r="EY343" s="318"/>
      <c r="EZ343" s="318"/>
    </row>
    <row r="344" spans="2:156" ht="10.5" customHeight="1" x14ac:dyDescent="0.2">
      <c r="B344" s="437"/>
      <c r="C344" s="438"/>
      <c r="D344" s="438"/>
      <c r="E344" s="439"/>
      <c r="F344" s="439"/>
      <c r="G344" s="439"/>
      <c r="H344" s="439"/>
      <c r="I344" s="439"/>
      <c r="J344" s="439"/>
      <c r="K344" s="439"/>
      <c r="L344" s="439"/>
      <c r="M344" s="439"/>
      <c r="N344" s="439"/>
      <c r="O344" s="440"/>
      <c r="P344" s="440"/>
      <c r="Q344" s="441"/>
      <c r="R344" s="442"/>
      <c r="S344" s="440"/>
      <c r="T344" s="440"/>
      <c r="U344" s="443"/>
      <c r="V344" s="444"/>
      <c r="W344" s="445"/>
      <c r="X344" s="446"/>
      <c r="Y344" s="446"/>
      <c r="Z344" s="446"/>
      <c r="AA344" s="447"/>
      <c r="AB344" s="448"/>
      <c r="AC344" s="440"/>
      <c r="AD344" s="441"/>
      <c r="AE344" s="442"/>
      <c r="AF344" s="440"/>
      <c r="AG344" s="440"/>
      <c r="AH344" s="443"/>
      <c r="AI344" s="444"/>
      <c r="AJ344" s="445"/>
      <c r="AK344" s="446"/>
      <c r="AL344" s="446"/>
      <c r="AM344" s="446"/>
      <c r="AN344" s="447"/>
      <c r="AO344" s="448"/>
      <c r="AP344" s="446"/>
      <c r="AQ344" s="446"/>
      <c r="AR344" s="447"/>
      <c r="AS344" s="449"/>
      <c r="AT344" s="446"/>
      <c r="AU344" s="446"/>
      <c r="AV344" s="450"/>
      <c r="AW344" s="446"/>
      <c r="AX344" s="447"/>
      <c r="AY344" s="448"/>
      <c r="AZ344" s="451"/>
      <c r="BA344" s="451"/>
      <c r="BB344" s="451"/>
      <c r="BC344" s="451"/>
      <c r="BD344" s="451"/>
      <c r="BE344" s="451"/>
      <c r="BF344" s="451"/>
      <c r="BG344" s="452"/>
      <c r="BH344" s="453"/>
      <c r="BI344" s="454"/>
      <c r="BJ344" s="318"/>
      <c r="BK344" s="318"/>
      <c r="BL344" s="318"/>
      <c r="BM344" s="318"/>
      <c r="BN344" s="318"/>
      <c r="BO344" s="318"/>
      <c r="BP344" s="318"/>
      <c r="BQ344" s="318"/>
      <c r="BR344" s="318"/>
      <c r="BS344" s="318"/>
      <c r="BT344" s="318"/>
      <c r="BU344" s="318"/>
      <c r="BV344" s="318"/>
      <c r="BW344" s="318"/>
      <c r="BX344" s="318"/>
      <c r="BY344" s="318"/>
      <c r="BZ344" s="318"/>
      <c r="CA344" s="318"/>
      <c r="CB344" s="318"/>
      <c r="CC344" s="318"/>
      <c r="CD344" s="318"/>
      <c r="CE344" s="318"/>
      <c r="CF344" s="318"/>
      <c r="CG344" s="318"/>
      <c r="CH344" s="318"/>
      <c r="CI344" s="318"/>
      <c r="CJ344" s="318"/>
      <c r="CK344" s="318"/>
      <c r="CL344" s="318"/>
      <c r="CM344" s="318"/>
      <c r="CN344" s="318"/>
      <c r="CO344" s="318"/>
      <c r="CP344" s="318"/>
      <c r="CQ344" s="318"/>
      <c r="CR344" s="318"/>
      <c r="CS344" s="318"/>
      <c r="CT344" s="318"/>
      <c r="CU344" s="318"/>
      <c r="CV344" s="318"/>
      <c r="CW344" s="318"/>
      <c r="CX344" s="318"/>
      <c r="CY344" s="318"/>
      <c r="CZ344" s="318"/>
      <c r="DA344" s="318"/>
      <c r="DB344" s="318"/>
      <c r="DC344" s="318"/>
      <c r="DD344" s="318"/>
      <c r="DE344" s="318"/>
      <c r="DF344" s="318"/>
      <c r="DG344" s="318"/>
      <c r="DH344" s="318"/>
      <c r="DI344" s="318"/>
      <c r="DJ344" s="318"/>
      <c r="DK344" s="318"/>
      <c r="DL344" s="318"/>
      <c r="DM344" s="318"/>
      <c r="DN344" s="318"/>
      <c r="DO344" s="318"/>
      <c r="DP344" s="318"/>
      <c r="DQ344" s="318"/>
      <c r="DR344" s="318"/>
      <c r="DS344" s="318"/>
      <c r="DT344" s="318"/>
      <c r="DU344" s="318"/>
      <c r="DV344" s="318"/>
      <c r="DW344" s="318"/>
      <c r="DX344" s="318"/>
      <c r="DY344" s="318"/>
      <c r="DZ344" s="318"/>
      <c r="EA344" s="318"/>
      <c r="EB344" s="318"/>
      <c r="EC344" s="318"/>
      <c r="ED344" s="318"/>
      <c r="EE344" s="318"/>
      <c r="EF344" s="318"/>
      <c r="EG344" s="318"/>
      <c r="EH344" s="318"/>
      <c r="EI344" s="318"/>
      <c r="EJ344" s="318"/>
      <c r="EK344" s="318"/>
      <c r="EL344" s="318"/>
      <c r="EM344" s="318"/>
      <c r="EN344" s="318"/>
      <c r="EO344" s="318"/>
      <c r="EP344" s="318"/>
      <c r="EQ344" s="318"/>
      <c r="ER344" s="318"/>
      <c r="ES344" s="318"/>
      <c r="ET344" s="318"/>
      <c r="EU344" s="318"/>
      <c r="EV344" s="318"/>
      <c r="EW344" s="318"/>
      <c r="EX344" s="318"/>
      <c r="EY344" s="318"/>
      <c r="EZ344" s="318"/>
    </row>
    <row r="345" spans="2:156" ht="10.5" customHeight="1" thickBot="1" x14ac:dyDescent="0.25">
      <c r="B345" s="393"/>
      <c r="C345" s="998" t="s">
        <v>73</v>
      </c>
      <c r="D345" s="1052"/>
      <c r="E345" s="407"/>
      <c r="F345" s="522"/>
      <c r="G345" s="472"/>
      <c r="H345" s="472"/>
      <c r="I345" s="472"/>
      <c r="J345" s="472"/>
      <c r="K345" s="472"/>
      <c r="L345" s="472"/>
      <c r="M345" s="523"/>
      <c r="N345" s="407"/>
      <c r="O345" s="455">
        <v>44501</v>
      </c>
      <c r="P345" s="332"/>
      <c r="Q345" s="333"/>
      <c r="R345" s="334"/>
      <c r="S345" s="335"/>
      <c r="T345" s="408">
        <f t="shared" ref="T345:T375" si="351">Q345+S345+R345</f>
        <v>0</v>
      </c>
      <c r="U345" s="409" t="str">
        <f t="shared" ref="U345:U375" si="352">IF(T345=0,"",IF(T345=0,0,Q345/T345))</f>
        <v/>
      </c>
      <c r="V345" s="335"/>
      <c r="W345" s="410">
        <f t="shared" ref="W345:W375" si="353">V345*-$J$361*2</f>
        <v>0</v>
      </c>
      <c r="X345" s="410">
        <f t="shared" ref="X345:X375" si="354">ROUNDDOWN(V345*-$J$362,3)*2</f>
        <v>0</v>
      </c>
      <c r="Y345" s="410">
        <f t="shared" ref="Y345:Y375" si="355">V345*-$J$363*2</f>
        <v>0</v>
      </c>
      <c r="Z345" s="410">
        <f t="shared" ref="Z345:Z375" si="356">SUM(W345:Y345)</f>
        <v>0</v>
      </c>
      <c r="AA345" s="411">
        <f t="shared" ref="AA345:AA375" si="357">P345+Z345</f>
        <v>0</v>
      </c>
      <c r="AB345" s="412">
        <f t="shared" ref="AB345:AB375" si="358">Q345+AA345</f>
        <v>0</v>
      </c>
      <c r="AC345" s="336"/>
      <c r="AD345" s="333"/>
      <c r="AE345" s="334"/>
      <c r="AF345" s="335"/>
      <c r="AG345" s="408">
        <f t="shared" ref="AG345:AG375" si="359">AD345+AF345+AE345</f>
        <v>0</v>
      </c>
      <c r="AH345" s="409" t="str">
        <f t="shared" ref="AH345:AH358" si="360">IF(AG345=0,"",IF(AG345=0,0,AD345/AG345))</f>
        <v/>
      </c>
      <c r="AI345" s="335"/>
      <c r="AJ345" s="410">
        <f t="shared" ref="AJ345:AJ375" si="361">AI345*-$L$361*2</f>
        <v>0</v>
      </c>
      <c r="AK345" s="410">
        <f t="shared" ref="AK345:AK375" si="362">AI345*-$L$362*2</f>
        <v>0</v>
      </c>
      <c r="AL345" s="410">
        <f t="shared" ref="AL345:AL375" si="363">AI345*-$L$363*2</f>
        <v>0</v>
      </c>
      <c r="AM345" s="410">
        <f t="shared" ref="AM345:AM375" si="364">SUM(AJ345:AL345)</f>
        <v>0</v>
      </c>
      <c r="AN345" s="411">
        <f t="shared" ref="AN345:AN375" si="365">AC345+AM345</f>
        <v>0</v>
      </c>
      <c r="AO345" s="412">
        <f t="shared" ref="AO345:AO375" si="366">AD345+AN345</f>
        <v>0</v>
      </c>
      <c r="AP345" s="337"/>
      <c r="AQ345" s="410">
        <f t="shared" ref="AQ345:AQ375" si="367">Z345+AM345</f>
        <v>0</v>
      </c>
      <c r="AR345" s="411">
        <f t="shared" ref="AR345:AR375" si="368">P345+AC345+AP345</f>
        <v>0</v>
      </c>
      <c r="AS345" s="413">
        <f t="shared" ref="AS345:AS375" si="369">AR345+AQ345</f>
        <v>0</v>
      </c>
      <c r="AT345" s="337"/>
      <c r="AU345" s="410">
        <f t="shared" ref="AU345:AU375" si="370">AQ345+AT345</f>
        <v>0</v>
      </c>
      <c r="AV345" s="411">
        <f t="shared" ref="AV345:AV375" si="371">AR345+AU345</f>
        <v>0</v>
      </c>
      <c r="AW345" s="410">
        <f t="shared" ref="AW345:AW375" si="372">IF(AV345&lt;=0,0,AV345*-$J$36)</f>
        <v>0</v>
      </c>
      <c r="AX345" s="411">
        <f t="shared" ref="AX345:AX375" si="373">ROUNDUP(AV345+AW345,2)</f>
        <v>0</v>
      </c>
      <c r="AY345" s="412">
        <f>AX345</f>
        <v>0</v>
      </c>
      <c r="AZ345" s="988"/>
      <c r="BA345" s="989"/>
      <c r="BB345" s="989"/>
      <c r="BC345" s="989"/>
      <c r="BD345" s="989"/>
      <c r="BE345" s="990"/>
      <c r="BF345" s="991"/>
      <c r="BG345" s="992"/>
      <c r="BH345" s="337"/>
      <c r="BI345" s="338"/>
      <c r="BJ345" s="839"/>
      <c r="BK345" s="318"/>
      <c r="BL345" s="318"/>
      <c r="BM345" s="318"/>
      <c r="BN345" s="318"/>
      <c r="BO345" s="318"/>
      <c r="BP345" s="318"/>
      <c r="BQ345" s="318"/>
      <c r="BR345" s="318"/>
      <c r="BS345" s="318"/>
      <c r="BT345" s="839"/>
      <c r="BU345" s="318"/>
      <c r="BV345" s="318"/>
      <c r="BW345" s="318"/>
      <c r="BX345" s="318"/>
      <c r="BY345" s="318"/>
      <c r="BZ345" s="318"/>
      <c r="CA345" s="318"/>
      <c r="CB345" s="318"/>
      <c r="CC345" s="318"/>
      <c r="CD345" s="839"/>
      <c r="CE345" s="318"/>
      <c r="CF345" s="318"/>
      <c r="CG345" s="318"/>
      <c r="CH345" s="318"/>
      <c r="CI345" s="318"/>
      <c r="CJ345" s="318"/>
      <c r="CK345" s="318"/>
      <c r="CL345" s="318"/>
      <c r="CM345" s="318"/>
      <c r="CN345" s="318"/>
      <c r="CO345" s="318"/>
      <c r="CP345" s="318"/>
      <c r="CQ345" s="318"/>
      <c r="CR345" s="318"/>
      <c r="CS345" s="839"/>
      <c r="CT345" s="318"/>
      <c r="CU345" s="318"/>
      <c r="CV345" s="318"/>
      <c r="CW345" s="318"/>
      <c r="CX345" s="318"/>
      <c r="CY345" s="318"/>
      <c r="CZ345" s="318"/>
      <c r="DA345" s="318"/>
      <c r="DB345" s="318"/>
      <c r="DC345" s="318"/>
      <c r="DD345" s="318"/>
      <c r="DE345" s="318"/>
      <c r="DF345" s="318"/>
      <c r="DG345" s="318"/>
      <c r="DH345" s="839"/>
      <c r="DI345" s="318"/>
      <c r="DJ345" s="318"/>
      <c r="DK345" s="318"/>
      <c r="DL345" s="318"/>
      <c r="DM345" s="318"/>
      <c r="DN345" s="318"/>
      <c r="DO345" s="318"/>
      <c r="DP345" s="318"/>
      <c r="DQ345" s="318"/>
      <c r="DR345" s="318"/>
      <c r="DS345" s="318"/>
      <c r="DT345" s="318"/>
      <c r="DU345" s="318"/>
      <c r="DV345" s="318"/>
      <c r="DW345" s="839"/>
      <c r="DX345" s="318"/>
      <c r="DY345" s="318"/>
      <c r="DZ345" s="318"/>
      <c r="EA345" s="318"/>
      <c r="EB345" s="318"/>
      <c r="EC345" s="318"/>
      <c r="ED345" s="318"/>
      <c r="EE345" s="318"/>
      <c r="EF345" s="318"/>
      <c r="EG345" s="318"/>
      <c r="EH345" s="318"/>
      <c r="EI345" s="318"/>
      <c r="EJ345" s="318"/>
      <c r="EK345" s="318"/>
      <c r="EL345" s="318"/>
      <c r="EM345" s="318">
        <f ca="1">'DARF e Declaração de IR'!$AJ$23</f>
        <v>0</v>
      </c>
      <c r="EN345" s="318"/>
      <c r="EO345" s="318"/>
      <c r="EP345" s="318"/>
      <c r="EQ345" s="318"/>
      <c r="ER345" s="318"/>
      <c r="ES345" s="318"/>
      <c r="ET345" s="318"/>
      <c r="EU345" s="318"/>
      <c r="EV345" s="318"/>
      <c r="EW345" s="318"/>
      <c r="EX345" s="318"/>
      <c r="EY345" s="318"/>
      <c r="EZ345" s="318"/>
    </row>
    <row r="346" spans="2:156" ht="10.5" customHeight="1" x14ac:dyDescent="0.2">
      <c r="B346" s="367"/>
      <c r="C346" s="1051"/>
      <c r="D346" s="1052"/>
      <c r="E346" s="414"/>
      <c r="F346" s="926" t="s">
        <v>104</v>
      </c>
      <c r="G346" s="927"/>
      <c r="H346" s="927"/>
      <c r="I346" s="927"/>
      <c r="J346" s="927"/>
      <c r="K346" s="927"/>
      <c r="L346" s="927"/>
      <c r="M346" s="927"/>
      <c r="N346" s="414"/>
      <c r="O346" s="455">
        <v>44502</v>
      </c>
      <c r="P346" s="332"/>
      <c r="Q346" s="333"/>
      <c r="R346" s="334"/>
      <c r="S346" s="335"/>
      <c r="T346" s="408">
        <f t="shared" si="351"/>
        <v>0</v>
      </c>
      <c r="U346" s="409" t="str">
        <f t="shared" si="352"/>
        <v/>
      </c>
      <c r="V346" s="335"/>
      <c r="W346" s="410">
        <f t="shared" si="353"/>
        <v>0</v>
      </c>
      <c r="X346" s="410">
        <f t="shared" si="354"/>
        <v>0</v>
      </c>
      <c r="Y346" s="410">
        <f t="shared" si="355"/>
        <v>0</v>
      </c>
      <c r="Z346" s="410">
        <f t="shared" si="356"/>
        <v>0</v>
      </c>
      <c r="AA346" s="411">
        <f t="shared" si="357"/>
        <v>0</v>
      </c>
      <c r="AB346" s="412">
        <f t="shared" si="358"/>
        <v>0</v>
      </c>
      <c r="AC346" s="336"/>
      <c r="AD346" s="333"/>
      <c r="AE346" s="334"/>
      <c r="AF346" s="335"/>
      <c r="AG346" s="408">
        <f t="shared" si="359"/>
        <v>0</v>
      </c>
      <c r="AH346" s="409" t="str">
        <f t="shared" si="360"/>
        <v/>
      </c>
      <c r="AI346" s="335"/>
      <c r="AJ346" s="410">
        <f t="shared" si="361"/>
        <v>0</v>
      </c>
      <c r="AK346" s="410">
        <f t="shared" si="362"/>
        <v>0</v>
      </c>
      <c r="AL346" s="410">
        <f t="shared" si="363"/>
        <v>0</v>
      </c>
      <c r="AM346" s="410">
        <f t="shared" si="364"/>
        <v>0</v>
      </c>
      <c r="AN346" s="411">
        <f t="shared" si="365"/>
        <v>0</v>
      </c>
      <c r="AO346" s="412">
        <f t="shared" si="366"/>
        <v>0</v>
      </c>
      <c r="AP346" s="337"/>
      <c r="AQ346" s="410">
        <f t="shared" si="367"/>
        <v>0</v>
      </c>
      <c r="AR346" s="411">
        <f t="shared" si="368"/>
        <v>0</v>
      </c>
      <c r="AS346" s="413">
        <f t="shared" si="369"/>
        <v>0</v>
      </c>
      <c r="AT346" s="337"/>
      <c r="AU346" s="410">
        <f t="shared" si="370"/>
        <v>0</v>
      </c>
      <c r="AV346" s="411">
        <f t="shared" si="371"/>
        <v>0</v>
      </c>
      <c r="AW346" s="410">
        <f t="shared" si="372"/>
        <v>0</v>
      </c>
      <c r="AX346" s="411">
        <f t="shared" si="373"/>
        <v>0</v>
      </c>
      <c r="AY346" s="412">
        <f>AY345+AX346</f>
        <v>0</v>
      </c>
      <c r="AZ346" s="988"/>
      <c r="BA346" s="989"/>
      <c r="BB346" s="989"/>
      <c r="BC346" s="989"/>
      <c r="BD346" s="989"/>
      <c r="BE346" s="990"/>
      <c r="BF346" s="991"/>
      <c r="BG346" s="992"/>
      <c r="BH346" s="337"/>
      <c r="BI346" s="338"/>
      <c r="BJ346" s="839"/>
      <c r="BK346" s="318"/>
      <c r="BL346" s="318"/>
      <c r="BM346" s="318"/>
      <c r="BN346" s="318"/>
      <c r="BO346" s="318"/>
      <c r="BP346" s="318"/>
      <c r="BQ346" s="318"/>
      <c r="BR346" s="318"/>
      <c r="BS346" s="318"/>
      <c r="BT346" s="839"/>
      <c r="BU346" s="318"/>
      <c r="BV346" s="318"/>
      <c r="BW346" s="318"/>
      <c r="BX346" s="318"/>
      <c r="BY346" s="318"/>
      <c r="BZ346" s="318"/>
      <c r="CA346" s="318"/>
      <c r="CB346" s="318"/>
      <c r="CC346" s="318"/>
      <c r="CD346" s="839"/>
      <c r="CE346" s="318"/>
      <c r="CF346" s="318"/>
      <c r="CG346" s="318"/>
      <c r="CH346" s="318"/>
      <c r="CI346" s="318"/>
      <c r="CJ346" s="318"/>
      <c r="CK346" s="318"/>
      <c r="CL346" s="318"/>
      <c r="CM346" s="318"/>
      <c r="CN346" s="318"/>
      <c r="CO346" s="318"/>
      <c r="CP346" s="318"/>
      <c r="CQ346" s="318"/>
      <c r="CR346" s="318"/>
      <c r="CS346" s="839"/>
      <c r="CT346" s="318"/>
      <c r="CU346" s="318"/>
      <c r="CV346" s="318"/>
      <c r="CW346" s="318"/>
      <c r="CX346" s="318"/>
      <c r="CY346" s="318"/>
      <c r="CZ346" s="318"/>
      <c r="DA346" s="318"/>
      <c r="DB346" s="318"/>
      <c r="DC346" s="318"/>
      <c r="DD346" s="318"/>
      <c r="DE346" s="318"/>
      <c r="DF346" s="318"/>
      <c r="DG346" s="318"/>
      <c r="DH346" s="839"/>
      <c r="DI346" s="318"/>
      <c r="DJ346" s="318"/>
      <c r="DK346" s="318"/>
      <c r="DL346" s="318"/>
      <c r="DM346" s="318"/>
      <c r="DN346" s="318"/>
      <c r="DO346" s="318"/>
      <c r="DP346" s="318"/>
      <c r="DQ346" s="318"/>
      <c r="DR346" s="318"/>
      <c r="DS346" s="318"/>
      <c r="DT346" s="318"/>
      <c r="DU346" s="318"/>
      <c r="DV346" s="318"/>
      <c r="DW346" s="839"/>
      <c r="DX346" s="318"/>
      <c r="DY346" s="318"/>
      <c r="DZ346" s="318"/>
      <c r="EA346" s="318"/>
      <c r="EB346" s="318"/>
      <c r="EC346" s="318"/>
      <c r="ED346" s="318"/>
      <c r="EE346" s="318"/>
      <c r="EF346" s="318"/>
      <c r="EG346" s="318"/>
      <c r="EH346" s="318"/>
      <c r="EI346" s="318"/>
      <c r="EJ346" s="318"/>
      <c r="EK346" s="318"/>
      <c r="EL346" s="318"/>
      <c r="EM346" s="318">
        <f ca="1">'DARF e Declaração de IR'!$AJ$23</f>
        <v>0</v>
      </c>
      <c r="EN346" s="318"/>
      <c r="EO346" s="318"/>
      <c r="EP346" s="318"/>
      <c r="EQ346" s="318"/>
      <c r="ER346" s="318"/>
      <c r="ES346" s="318"/>
      <c r="ET346" s="318"/>
      <c r="EU346" s="318"/>
      <c r="EV346" s="318"/>
      <c r="EW346" s="318"/>
      <c r="EX346" s="318"/>
      <c r="EY346" s="318"/>
      <c r="EZ346" s="318"/>
    </row>
    <row r="347" spans="2:156" ht="10.5" customHeight="1" x14ac:dyDescent="0.2">
      <c r="B347" s="367"/>
      <c r="C347" s="1051"/>
      <c r="D347" s="1052"/>
      <c r="E347" s="414"/>
      <c r="F347" s="843"/>
      <c r="G347" s="844"/>
      <c r="H347" s="844"/>
      <c r="I347" s="844"/>
      <c r="J347" s="844"/>
      <c r="K347" s="844"/>
      <c r="L347" s="844"/>
      <c r="M347" s="844"/>
      <c r="N347" s="414"/>
      <c r="O347" s="455">
        <v>44503</v>
      </c>
      <c r="P347" s="332"/>
      <c r="Q347" s="333"/>
      <c r="R347" s="334"/>
      <c r="S347" s="335"/>
      <c r="T347" s="408">
        <f t="shared" si="351"/>
        <v>0</v>
      </c>
      <c r="U347" s="409" t="str">
        <f t="shared" si="352"/>
        <v/>
      </c>
      <c r="V347" s="335"/>
      <c r="W347" s="410">
        <f t="shared" si="353"/>
        <v>0</v>
      </c>
      <c r="X347" s="410">
        <f t="shared" si="354"/>
        <v>0</v>
      </c>
      <c r="Y347" s="410">
        <f t="shared" si="355"/>
        <v>0</v>
      </c>
      <c r="Z347" s="410">
        <f t="shared" si="356"/>
        <v>0</v>
      </c>
      <c r="AA347" s="411">
        <f t="shared" si="357"/>
        <v>0</v>
      </c>
      <c r="AB347" s="412">
        <f t="shared" si="358"/>
        <v>0</v>
      </c>
      <c r="AC347" s="336"/>
      <c r="AD347" s="333"/>
      <c r="AE347" s="334"/>
      <c r="AF347" s="335"/>
      <c r="AG347" s="408">
        <f t="shared" si="359"/>
        <v>0</v>
      </c>
      <c r="AH347" s="409" t="str">
        <f t="shared" si="360"/>
        <v/>
      </c>
      <c r="AI347" s="335"/>
      <c r="AJ347" s="410">
        <f t="shared" si="361"/>
        <v>0</v>
      </c>
      <c r="AK347" s="410">
        <f t="shared" si="362"/>
        <v>0</v>
      </c>
      <c r="AL347" s="410">
        <f t="shared" si="363"/>
        <v>0</v>
      </c>
      <c r="AM347" s="410">
        <f t="shared" si="364"/>
        <v>0</v>
      </c>
      <c r="AN347" s="411">
        <f t="shared" si="365"/>
        <v>0</v>
      </c>
      <c r="AO347" s="412">
        <f t="shared" si="366"/>
        <v>0</v>
      </c>
      <c r="AP347" s="337"/>
      <c r="AQ347" s="410">
        <f t="shared" si="367"/>
        <v>0</v>
      </c>
      <c r="AR347" s="411">
        <f t="shared" si="368"/>
        <v>0</v>
      </c>
      <c r="AS347" s="413">
        <f t="shared" si="369"/>
        <v>0</v>
      </c>
      <c r="AT347" s="337"/>
      <c r="AU347" s="410">
        <f t="shared" si="370"/>
        <v>0</v>
      </c>
      <c r="AV347" s="411">
        <f t="shared" si="371"/>
        <v>0</v>
      </c>
      <c r="AW347" s="410">
        <f t="shared" si="372"/>
        <v>0</v>
      </c>
      <c r="AX347" s="411">
        <f t="shared" si="373"/>
        <v>0</v>
      </c>
      <c r="AY347" s="412">
        <f t="shared" ref="AY347:AY375" si="374">AY346+AX347</f>
        <v>0</v>
      </c>
      <c r="AZ347" s="988"/>
      <c r="BA347" s="989"/>
      <c r="BB347" s="989"/>
      <c r="BC347" s="989"/>
      <c r="BD347" s="989"/>
      <c r="BE347" s="990"/>
      <c r="BF347" s="991"/>
      <c r="BG347" s="992"/>
      <c r="BH347" s="337"/>
      <c r="BI347" s="338"/>
      <c r="BJ347" s="839"/>
      <c r="BK347" s="318"/>
      <c r="BL347" s="318"/>
      <c r="BM347" s="318"/>
      <c r="BN347" s="318"/>
      <c r="BO347" s="318"/>
      <c r="BP347" s="318"/>
      <c r="BQ347" s="318"/>
      <c r="BR347" s="318"/>
      <c r="BS347" s="318"/>
      <c r="BT347" s="839"/>
      <c r="BU347" s="318"/>
      <c r="BV347" s="318"/>
      <c r="BW347" s="318"/>
      <c r="BX347" s="318"/>
      <c r="BY347" s="318"/>
      <c r="BZ347" s="318"/>
      <c r="CA347" s="318"/>
      <c r="CB347" s="318"/>
      <c r="CC347" s="318"/>
      <c r="CD347" s="839"/>
      <c r="CE347" s="318"/>
      <c r="CF347" s="318"/>
      <c r="CG347" s="318"/>
      <c r="CH347" s="318"/>
      <c r="CI347" s="318"/>
      <c r="CJ347" s="318"/>
      <c r="CK347" s="318"/>
      <c r="CL347" s="318"/>
      <c r="CM347" s="318"/>
      <c r="CN347" s="318"/>
      <c r="CO347" s="318"/>
      <c r="CP347" s="318"/>
      <c r="CQ347" s="318"/>
      <c r="CR347" s="318"/>
      <c r="CS347" s="839"/>
      <c r="CT347" s="318"/>
      <c r="CU347" s="318"/>
      <c r="CV347" s="318"/>
      <c r="CW347" s="318"/>
      <c r="CX347" s="318"/>
      <c r="CY347" s="318"/>
      <c r="CZ347" s="318"/>
      <c r="DA347" s="318"/>
      <c r="DB347" s="318"/>
      <c r="DC347" s="318"/>
      <c r="DD347" s="318"/>
      <c r="DE347" s="318"/>
      <c r="DF347" s="318"/>
      <c r="DG347" s="318"/>
      <c r="DH347" s="839"/>
      <c r="DI347" s="318"/>
      <c r="DJ347" s="318"/>
      <c r="DK347" s="318"/>
      <c r="DL347" s="318"/>
      <c r="DM347" s="318"/>
      <c r="DN347" s="318"/>
      <c r="DO347" s="318"/>
      <c r="DP347" s="318"/>
      <c r="DQ347" s="318"/>
      <c r="DR347" s="318"/>
      <c r="DS347" s="318"/>
      <c r="DT347" s="318"/>
      <c r="DU347" s="318"/>
      <c r="DV347" s="318"/>
      <c r="DW347" s="839"/>
      <c r="DX347" s="318"/>
      <c r="DY347" s="318"/>
      <c r="DZ347" s="318"/>
      <c r="EA347" s="318"/>
      <c r="EB347" s="318"/>
      <c r="EC347" s="318"/>
      <c r="ED347" s="318"/>
      <c r="EE347" s="318"/>
      <c r="EF347" s="318"/>
      <c r="EG347" s="318"/>
      <c r="EH347" s="318"/>
      <c r="EI347" s="318"/>
      <c r="EJ347" s="318"/>
      <c r="EK347" s="318"/>
      <c r="EL347" s="318"/>
      <c r="EM347" s="318">
        <f ca="1">'DARF e Declaração de IR'!$AJ$23</f>
        <v>0</v>
      </c>
      <c r="EN347" s="318"/>
      <c r="EO347" s="318"/>
      <c r="EP347" s="318"/>
      <c r="EQ347" s="318"/>
      <c r="ER347" s="318"/>
      <c r="ES347" s="318"/>
      <c r="ET347" s="318"/>
      <c r="EU347" s="318"/>
      <c r="EV347" s="318"/>
      <c r="EW347" s="318"/>
      <c r="EX347" s="318"/>
      <c r="EY347" s="318"/>
      <c r="EZ347" s="318"/>
    </row>
    <row r="348" spans="2:156" ht="10.5" customHeight="1" x14ac:dyDescent="0.2">
      <c r="B348" s="367"/>
      <c r="C348" s="1051"/>
      <c r="D348" s="1052"/>
      <c r="E348" s="414"/>
      <c r="F348" s="1043" t="s">
        <v>105</v>
      </c>
      <c r="G348" s="917"/>
      <c r="H348" s="917"/>
      <c r="I348" s="918"/>
      <c r="J348" s="899">
        <f>J315+J349</f>
        <v>6000</v>
      </c>
      <c r="K348" s="899"/>
      <c r="L348" s="899"/>
      <c r="M348" s="899"/>
      <c r="N348" s="456"/>
      <c r="O348" s="455">
        <v>44504</v>
      </c>
      <c r="P348" s="332"/>
      <c r="Q348" s="333"/>
      <c r="R348" s="334"/>
      <c r="S348" s="335"/>
      <c r="T348" s="408">
        <f t="shared" si="351"/>
        <v>0</v>
      </c>
      <c r="U348" s="409" t="str">
        <f t="shared" si="352"/>
        <v/>
      </c>
      <c r="V348" s="335"/>
      <c r="W348" s="410">
        <f t="shared" si="353"/>
        <v>0</v>
      </c>
      <c r="X348" s="410">
        <f t="shared" si="354"/>
        <v>0</v>
      </c>
      <c r="Y348" s="410">
        <f t="shared" si="355"/>
        <v>0</v>
      </c>
      <c r="Z348" s="410">
        <f t="shared" si="356"/>
        <v>0</v>
      </c>
      <c r="AA348" s="411">
        <f t="shared" si="357"/>
        <v>0</v>
      </c>
      <c r="AB348" s="412">
        <f t="shared" si="358"/>
        <v>0</v>
      </c>
      <c r="AC348" s="336"/>
      <c r="AD348" s="333"/>
      <c r="AE348" s="334"/>
      <c r="AF348" s="335"/>
      <c r="AG348" s="408">
        <f t="shared" si="359"/>
        <v>0</v>
      </c>
      <c r="AH348" s="409" t="str">
        <f t="shared" si="360"/>
        <v/>
      </c>
      <c r="AI348" s="335"/>
      <c r="AJ348" s="410">
        <f t="shared" si="361"/>
        <v>0</v>
      </c>
      <c r="AK348" s="410">
        <f t="shared" si="362"/>
        <v>0</v>
      </c>
      <c r="AL348" s="410">
        <f t="shared" si="363"/>
        <v>0</v>
      </c>
      <c r="AM348" s="410">
        <f t="shared" si="364"/>
        <v>0</v>
      </c>
      <c r="AN348" s="411">
        <f t="shared" si="365"/>
        <v>0</v>
      </c>
      <c r="AO348" s="412">
        <f t="shared" si="366"/>
        <v>0</v>
      </c>
      <c r="AP348" s="337"/>
      <c r="AQ348" s="410">
        <f t="shared" si="367"/>
        <v>0</v>
      </c>
      <c r="AR348" s="411">
        <f t="shared" si="368"/>
        <v>0</v>
      </c>
      <c r="AS348" s="413">
        <f t="shared" si="369"/>
        <v>0</v>
      </c>
      <c r="AT348" s="337"/>
      <c r="AU348" s="410">
        <f t="shared" si="370"/>
        <v>0</v>
      </c>
      <c r="AV348" s="411">
        <f t="shared" si="371"/>
        <v>0</v>
      </c>
      <c r="AW348" s="410">
        <f t="shared" si="372"/>
        <v>0</v>
      </c>
      <c r="AX348" s="411">
        <f t="shared" si="373"/>
        <v>0</v>
      </c>
      <c r="AY348" s="412">
        <f t="shared" si="374"/>
        <v>0</v>
      </c>
      <c r="AZ348" s="988"/>
      <c r="BA348" s="989"/>
      <c r="BB348" s="989"/>
      <c r="BC348" s="989"/>
      <c r="BD348" s="989"/>
      <c r="BE348" s="990"/>
      <c r="BF348" s="991"/>
      <c r="BG348" s="992"/>
      <c r="BH348" s="337"/>
      <c r="BI348" s="338"/>
      <c r="BJ348" s="839"/>
      <c r="BK348" s="318"/>
      <c r="BL348" s="318"/>
      <c r="BM348" s="318"/>
      <c r="BN348" s="318"/>
      <c r="BO348" s="318"/>
      <c r="BP348" s="318"/>
      <c r="BQ348" s="318"/>
      <c r="BR348" s="318"/>
      <c r="BS348" s="318"/>
      <c r="BT348" s="839"/>
      <c r="BU348" s="318"/>
      <c r="BV348" s="318"/>
      <c r="BW348" s="318"/>
      <c r="BX348" s="318"/>
      <c r="BY348" s="318"/>
      <c r="BZ348" s="318"/>
      <c r="CA348" s="318"/>
      <c r="CB348" s="318"/>
      <c r="CC348" s="318"/>
      <c r="CD348" s="839"/>
      <c r="CE348" s="318"/>
      <c r="CF348" s="318"/>
      <c r="CG348" s="318"/>
      <c r="CH348" s="318"/>
      <c r="CI348" s="318"/>
      <c r="CJ348" s="318"/>
      <c r="CK348" s="318"/>
      <c r="CL348" s="318"/>
      <c r="CM348" s="318"/>
      <c r="CN348" s="318"/>
      <c r="CO348" s="318"/>
      <c r="CP348" s="318"/>
      <c r="CQ348" s="318"/>
      <c r="CR348" s="318"/>
      <c r="CS348" s="839"/>
      <c r="CT348" s="318"/>
      <c r="CU348" s="318"/>
      <c r="CV348" s="318"/>
      <c r="CW348" s="318"/>
      <c r="CX348" s="318"/>
      <c r="CY348" s="318"/>
      <c r="CZ348" s="318"/>
      <c r="DA348" s="318"/>
      <c r="DB348" s="318"/>
      <c r="DC348" s="318"/>
      <c r="DD348" s="318"/>
      <c r="DE348" s="318"/>
      <c r="DF348" s="318"/>
      <c r="DG348" s="318"/>
      <c r="DH348" s="839"/>
      <c r="DI348" s="318"/>
      <c r="DJ348" s="318"/>
      <c r="DK348" s="318"/>
      <c r="DL348" s="318"/>
      <c r="DM348" s="318"/>
      <c r="DN348" s="318"/>
      <c r="DO348" s="318"/>
      <c r="DP348" s="318"/>
      <c r="DQ348" s="318"/>
      <c r="DR348" s="318"/>
      <c r="DS348" s="318"/>
      <c r="DT348" s="318"/>
      <c r="DU348" s="318"/>
      <c r="DV348" s="318"/>
      <c r="DW348" s="839"/>
      <c r="DX348" s="318"/>
      <c r="DY348" s="318"/>
      <c r="DZ348" s="318"/>
      <c r="EA348" s="318"/>
      <c r="EB348" s="318"/>
      <c r="EC348" s="318"/>
      <c r="ED348" s="318"/>
      <c r="EE348" s="318"/>
      <c r="EF348" s="318"/>
      <c r="EG348" s="318"/>
      <c r="EH348" s="318"/>
      <c r="EI348" s="318"/>
      <c r="EJ348" s="318"/>
      <c r="EK348" s="318"/>
      <c r="EL348" s="318"/>
      <c r="EM348" s="318">
        <f ca="1">'DARF e Declaração de IR'!$AJ$23</f>
        <v>0</v>
      </c>
      <c r="EN348" s="318"/>
      <c r="EO348" s="318"/>
      <c r="EP348" s="318"/>
      <c r="EQ348" s="318"/>
      <c r="ER348" s="318"/>
      <c r="ES348" s="318"/>
      <c r="ET348" s="318"/>
      <c r="EU348" s="318"/>
      <c r="EV348" s="318"/>
      <c r="EW348" s="318"/>
      <c r="EX348" s="318"/>
      <c r="EY348" s="318"/>
      <c r="EZ348" s="318"/>
    </row>
    <row r="349" spans="2:156" ht="10.5" customHeight="1" x14ac:dyDescent="0.2">
      <c r="B349" s="367"/>
      <c r="C349" s="1051"/>
      <c r="D349" s="1052"/>
      <c r="E349" s="414"/>
      <c r="F349" s="1044" t="s">
        <v>91</v>
      </c>
      <c r="G349" s="920"/>
      <c r="H349" s="920"/>
      <c r="I349" s="921"/>
      <c r="J349" s="899">
        <f>AX376+BE376+BH376+BI376</f>
        <v>0</v>
      </c>
      <c r="K349" s="899"/>
      <c r="L349" s="899"/>
      <c r="M349" s="899"/>
      <c r="N349" s="456"/>
      <c r="O349" s="455">
        <v>44505</v>
      </c>
      <c r="P349" s="332"/>
      <c r="Q349" s="333"/>
      <c r="R349" s="334"/>
      <c r="S349" s="335"/>
      <c r="T349" s="408">
        <f t="shared" si="351"/>
        <v>0</v>
      </c>
      <c r="U349" s="409" t="str">
        <f t="shared" si="352"/>
        <v/>
      </c>
      <c r="V349" s="335"/>
      <c r="W349" s="410">
        <f t="shared" si="353"/>
        <v>0</v>
      </c>
      <c r="X349" s="410">
        <f t="shared" si="354"/>
        <v>0</v>
      </c>
      <c r="Y349" s="410">
        <f t="shared" si="355"/>
        <v>0</v>
      </c>
      <c r="Z349" s="410">
        <f t="shared" si="356"/>
        <v>0</v>
      </c>
      <c r="AA349" s="411">
        <f t="shared" si="357"/>
        <v>0</v>
      </c>
      <c r="AB349" s="412">
        <f t="shared" si="358"/>
        <v>0</v>
      </c>
      <c r="AC349" s="336"/>
      <c r="AD349" s="333"/>
      <c r="AE349" s="334"/>
      <c r="AF349" s="335"/>
      <c r="AG349" s="408">
        <f t="shared" si="359"/>
        <v>0</v>
      </c>
      <c r="AH349" s="409" t="str">
        <f t="shared" si="360"/>
        <v/>
      </c>
      <c r="AI349" s="335"/>
      <c r="AJ349" s="410">
        <f t="shared" si="361"/>
        <v>0</v>
      </c>
      <c r="AK349" s="410">
        <f t="shared" si="362"/>
        <v>0</v>
      </c>
      <c r="AL349" s="410">
        <f t="shared" si="363"/>
        <v>0</v>
      </c>
      <c r="AM349" s="410">
        <f t="shared" si="364"/>
        <v>0</v>
      </c>
      <c r="AN349" s="411">
        <f t="shared" si="365"/>
        <v>0</v>
      </c>
      <c r="AO349" s="412">
        <f t="shared" si="366"/>
        <v>0</v>
      </c>
      <c r="AP349" s="337"/>
      <c r="AQ349" s="410">
        <f t="shared" si="367"/>
        <v>0</v>
      </c>
      <c r="AR349" s="411">
        <f t="shared" si="368"/>
        <v>0</v>
      </c>
      <c r="AS349" s="413">
        <f t="shared" si="369"/>
        <v>0</v>
      </c>
      <c r="AT349" s="337"/>
      <c r="AU349" s="410">
        <f t="shared" si="370"/>
        <v>0</v>
      </c>
      <c r="AV349" s="411">
        <f t="shared" si="371"/>
        <v>0</v>
      </c>
      <c r="AW349" s="410">
        <f t="shared" si="372"/>
        <v>0</v>
      </c>
      <c r="AX349" s="411">
        <f t="shared" si="373"/>
        <v>0</v>
      </c>
      <c r="AY349" s="412">
        <f t="shared" si="374"/>
        <v>0</v>
      </c>
      <c r="AZ349" s="988"/>
      <c r="BA349" s="989"/>
      <c r="BB349" s="989"/>
      <c r="BC349" s="989"/>
      <c r="BD349" s="989"/>
      <c r="BE349" s="990"/>
      <c r="BF349" s="991"/>
      <c r="BG349" s="992"/>
      <c r="BH349" s="337"/>
      <c r="BI349" s="338"/>
      <c r="BJ349" s="839"/>
      <c r="BK349" s="318"/>
      <c r="BL349" s="318"/>
      <c r="BM349" s="318"/>
      <c r="BN349" s="318"/>
      <c r="BO349" s="318"/>
      <c r="BP349" s="318"/>
      <c r="BQ349" s="318"/>
      <c r="BR349" s="318"/>
      <c r="BS349" s="318"/>
      <c r="BT349" s="839"/>
      <c r="BU349" s="318"/>
      <c r="BV349" s="318"/>
      <c r="BW349" s="318"/>
      <c r="BX349" s="318"/>
      <c r="BY349" s="318"/>
      <c r="BZ349" s="318"/>
      <c r="CA349" s="318"/>
      <c r="CB349" s="318"/>
      <c r="CC349" s="318"/>
      <c r="CD349" s="839"/>
      <c r="CE349" s="318"/>
      <c r="CF349" s="318"/>
      <c r="CG349" s="318"/>
      <c r="CH349" s="318"/>
      <c r="CI349" s="318"/>
      <c r="CJ349" s="318"/>
      <c r="CK349" s="318"/>
      <c r="CL349" s="318"/>
      <c r="CM349" s="318"/>
      <c r="CN349" s="318"/>
      <c r="CO349" s="318"/>
      <c r="CP349" s="318"/>
      <c r="CQ349" s="318"/>
      <c r="CR349" s="318"/>
      <c r="CS349" s="839"/>
      <c r="CT349" s="318"/>
      <c r="CU349" s="318"/>
      <c r="CV349" s="318"/>
      <c r="CW349" s="318"/>
      <c r="CX349" s="318"/>
      <c r="CY349" s="318"/>
      <c r="CZ349" s="318"/>
      <c r="DA349" s="318"/>
      <c r="DB349" s="318"/>
      <c r="DC349" s="318"/>
      <c r="DD349" s="318"/>
      <c r="DE349" s="318"/>
      <c r="DF349" s="318"/>
      <c r="DG349" s="318"/>
      <c r="DH349" s="839"/>
      <c r="DI349" s="318"/>
      <c r="DJ349" s="318"/>
      <c r="DK349" s="318"/>
      <c r="DL349" s="318"/>
      <c r="DM349" s="318"/>
      <c r="DN349" s="318"/>
      <c r="DO349" s="318"/>
      <c r="DP349" s="318"/>
      <c r="DQ349" s="318"/>
      <c r="DR349" s="318"/>
      <c r="DS349" s="318"/>
      <c r="DT349" s="318"/>
      <c r="DU349" s="318"/>
      <c r="DV349" s="318"/>
      <c r="DW349" s="839"/>
      <c r="DX349" s="318"/>
      <c r="DY349" s="318"/>
      <c r="DZ349" s="318"/>
      <c r="EA349" s="318"/>
      <c r="EB349" s="318"/>
      <c r="EC349" s="318"/>
      <c r="ED349" s="318"/>
      <c r="EE349" s="318"/>
      <c r="EF349" s="318"/>
      <c r="EG349" s="318"/>
      <c r="EH349" s="318"/>
      <c r="EI349" s="318"/>
      <c r="EJ349" s="318"/>
      <c r="EK349" s="318"/>
      <c r="EL349" s="318"/>
      <c r="EM349" s="318">
        <f ca="1">'DARF e Declaração de IR'!$AJ$23</f>
        <v>0</v>
      </c>
      <c r="EN349" s="318"/>
      <c r="EO349" s="318"/>
      <c r="EP349" s="318"/>
      <c r="EQ349" s="318"/>
      <c r="ER349" s="318"/>
      <c r="ES349" s="318"/>
      <c r="ET349" s="318"/>
      <c r="EU349" s="318"/>
      <c r="EV349" s="318"/>
      <c r="EW349" s="318"/>
      <c r="EX349" s="318"/>
      <c r="EY349" s="318"/>
      <c r="EZ349" s="318"/>
    </row>
    <row r="350" spans="2:156" ht="10.5" customHeight="1" x14ac:dyDescent="0.2">
      <c r="B350" s="367"/>
      <c r="C350" s="1051"/>
      <c r="D350" s="1052"/>
      <c r="E350" s="414"/>
      <c r="F350" s="1045" t="s">
        <v>202</v>
      </c>
      <c r="G350" s="923"/>
      <c r="H350" s="923"/>
      <c r="I350" s="924"/>
      <c r="J350" s="901">
        <f>BH376</f>
        <v>0</v>
      </c>
      <c r="K350" s="901"/>
      <c r="L350" s="901"/>
      <c r="M350" s="901"/>
      <c r="N350" s="457"/>
      <c r="O350" s="455">
        <v>44506</v>
      </c>
      <c r="P350" s="332"/>
      <c r="Q350" s="333"/>
      <c r="R350" s="334"/>
      <c r="S350" s="335"/>
      <c r="T350" s="408">
        <f t="shared" si="351"/>
        <v>0</v>
      </c>
      <c r="U350" s="409" t="str">
        <f t="shared" si="352"/>
        <v/>
      </c>
      <c r="V350" s="335"/>
      <c r="W350" s="410">
        <f t="shared" si="353"/>
        <v>0</v>
      </c>
      <c r="X350" s="410">
        <f t="shared" si="354"/>
        <v>0</v>
      </c>
      <c r="Y350" s="410">
        <f t="shared" si="355"/>
        <v>0</v>
      </c>
      <c r="Z350" s="410">
        <f t="shared" si="356"/>
        <v>0</v>
      </c>
      <c r="AA350" s="411">
        <f t="shared" si="357"/>
        <v>0</v>
      </c>
      <c r="AB350" s="412">
        <f t="shared" si="358"/>
        <v>0</v>
      </c>
      <c r="AC350" s="336"/>
      <c r="AD350" s="333"/>
      <c r="AE350" s="334"/>
      <c r="AF350" s="335"/>
      <c r="AG350" s="408">
        <f t="shared" si="359"/>
        <v>0</v>
      </c>
      <c r="AH350" s="409" t="str">
        <f t="shared" si="360"/>
        <v/>
      </c>
      <c r="AI350" s="335"/>
      <c r="AJ350" s="410">
        <f t="shared" si="361"/>
        <v>0</v>
      </c>
      <c r="AK350" s="410">
        <f t="shared" si="362"/>
        <v>0</v>
      </c>
      <c r="AL350" s="410">
        <f t="shared" si="363"/>
        <v>0</v>
      </c>
      <c r="AM350" s="410">
        <f t="shared" si="364"/>
        <v>0</v>
      </c>
      <c r="AN350" s="411">
        <f t="shared" si="365"/>
        <v>0</v>
      </c>
      <c r="AO350" s="412">
        <f t="shared" si="366"/>
        <v>0</v>
      </c>
      <c r="AP350" s="337"/>
      <c r="AQ350" s="410">
        <f t="shared" si="367"/>
        <v>0</v>
      </c>
      <c r="AR350" s="411">
        <f t="shared" si="368"/>
        <v>0</v>
      </c>
      <c r="AS350" s="413">
        <f t="shared" si="369"/>
        <v>0</v>
      </c>
      <c r="AT350" s="337"/>
      <c r="AU350" s="410">
        <f t="shared" si="370"/>
        <v>0</v>
      </c>
      <c r="AV350" s="411">
        <f t="shared" si="371"/>
        <v>0</v>
      </c>
      <c r="AW350" s="410">
        <f t="shared" si="372"/>
        <v>0</v>
      </c>
      <c r="AX350" s="411">
        <f t="shared" si="373"/>
        <v>0</v>
      </c>
      <c r="AY350" s="412">
        <f t="shared" si="374"/>
        <v>0</v>
      </c>
      <c r="AZ350" s="988"/>
      <c r="BA350" s="989"/>
      <c r="BB350" s="989"/>
      <c r="BC350" s="989"/>
      <c r="BD350" s="989"/>
      <c r="BE350" s="990"/>
      <c r="BF350" s="991"/>
      <c r="BG350" s="992"/>
      <c r="BH350" s="337"/>
      <c r="BI350" s="338"/>
      <c r="BJ350" s="839"/>
      <c r="BK350" s="318"/>
      <c r="BL350" s="318"/>
      <c r="BM350" s="318"/>
      <c r="BN350" s="318"/>
      <c r="BO350" s="318"/>
      <c r="BP350" s="318"/>
      <c r="BQ350" s="318"/>
      <c r="BR350" s="318"/>
      <c r="BS350" s="318"/>
      <c r="BT350" s="839"/>
      <c r="BU350" s="318"/>
      <c r="BV350" s="318"/>
      <c r="BW350" s="318"/>
      <c r="BX350" s="318"/>
      <c r="BY350" s="318"/>
      <c r="BZ350" s="318"/>
      <c r="CA350" s="318"/>
      <c r="CB350" s="318"/>
      <c r="CC350" s="318"/>
      <c r="CD350" s="839"/>
      <c r="CE350" s="318"/>
      <c r="CF350" s="318"/>
      <c r="CG350" s="318"/>
      <c r="CH350" s="318"/>
      <c r="CI350" s="318"/>
      <c r="CJ350" s="318"/>
      <c r="CK350" s="318"/>
      <c r="CL350" s="318"/>
      <c r="CM350" s="318"/>
      <c r="CN350" s="318"/>
      <c r="CO350" s="318"/>
      <c r="CP350" s="318"/>
      <c r="CQ350" s="318"/>
      <c r="CR350" s="318"/>
      <c r="CS350" s="839"/>
      <c r="CT350" s="318"/>
      <c r="CU350" s="318"/>
      <c r="CV350" s="318"/>
      <c r="CW350" s="318"/>
      <c r="CX350" s="318"/>
      <c r="CY350" s="318"/>
      <c r="CZ350" s="318"/>
      <c r="DA350" s="318"/>
      <c r="DB350" s="318"/>
      <c r="DC350" s="318"/>
      <c r="DD350" s="318"/>
      <c r="DE350" s="318"/>
      <c r="DF350" s="318"/>
      <c r="DG350" s="318"/>
      <c r="DH350" s="839"/>
      <c r="DI350" s="318"/>
      <c r="DJ350" s="318"/>
      <c r="DK350" s="318"/>
      <c r="DL350" s="318"/>
      <c r="DM350" s="318"/>
      <c r="DN350" s="318"/>
      <c r="DO350" s="318"/>
      <c r="DP350" s="318"/>
      <c r="DQ350" s="318"/>
      <c r="DR350" s="318"/>
      <c r="DS350" s="318"/>
      <c r="DT350" s="318"/>
      <c r="DU350" s="318"/>
      <c r="DV350" s="318"/>
      <c r="DW350" s="839"/>
      <c r="DX350" s="318"/>
      <c r="DY350" s="318"/>
      <c r="DZ350" s="318"/>
      <c r="EA350" s="318"/>
      <c r="EB350" s="318"/>
      <c r="EC350" s="318"/>
      <c r="ED350" s="318"/>
      <c r="EE350" s="318"/>
      <c r="EF350" s="318"/>
      <c r="EG350" s="318"/>
      <c r="EH350" s="318"/>
      <c r="EI350" s="318"/>
      <c r="EJ350" s="318"/>
      <c r="EK350" s="318"/>
      <c r="EL350" s="318"/>
      <c r="EM350" s="318">
        <f ca="1">'DARF e Declaração de IR'!$AJ$23</f>
        <v>0</v>
      </c>
      <c r="EN350" s="318"/>
      <c r="EO350" s="318"/>
      <c r="EP350" s="318"/>
      <c r="EQ350" s="318"/>
      <c r="ER350" s="318"/>
      <c r="ES350" s="318"/>
      <c r="ET350" s="318"/>
      <c r="EU350" s="318"/>
      <c r="EV350" s="318"/>
      <c r="EW350" s="318"/>
      <c r="EX350" s="318"/>
      <c r="EY350" s="318"/>
      <c r="EZ350" s="318"/>
    </row>
    <row r="351" spans="2:156" ht="10.5" customHeight="1" x14ac:dyDescent="0.2">
      <c r="B351" s="393"/>
      <c r="C351" s="1051"/>
      <c r="D351" s="1052"/>
      <c r="E351" s="414"/>
      <c r="F351" s="1045" t="s">
        <v>201</v>
      </c>
      <c r="G351" s="923"/>
      <c r="H351" s="923"/>
      <c r="I351" s="924"/>
      <c r="J351" s="903">
        <f>BI376</f>
        <v>0</v>
      </c>
      <c r="K351" s="903"/>
      <c r="L351" s="903"/>
      <c r="M351" s="903"/>
      <c r="N351" s="456"/>
      <c r="O351" s="455">
        <v>44507</v>
      </c>
      <c r="P351" s="332"/>
      <c r="Q351" s="333"/>
      <c r="R351" s="334"/>
      <c r="S351" s="335"/>
      <c r="T351" s="408">
        <f t="shared" si="351"/>
        <v>0</v>
      </c>
      <c r="U351" s="409" t="str">
        <f t="shared" si="352"/>
        <v/>
      </c>
      <c r="V351" s="335"/>
      <c r="W351" s="410">
        <f t="shared" si="353"/>
        <v>0</v>
      </c>
      <c r="X351" s="410">
        <f t="shared" si="354"/>
        <v>0</v>
      </c>
      <c r="Y351" s="410">
        <f t="shared" si="355"/>
        <v>0</v>
      </c>
      <c r="Z351" s="410">
        <f t="shared" si="356"/>
        <v>0</v>
      </c>
      <c r="AA351" s="411">
        <f t="shared" si="357"/>
        <v>0</v>
      </c>
      <c r="AB351" s="412">
        <f t="shared" si="358"/>
        <v>0</v>
      </c>
      <c r="AC351" s="336"/>
      <c r="AD351" s="333"/>
      <c r="AE351" s="334"/>
      <c r="AF351" s="335"/>
      <c r="AG351" s="408">
        <f t="shared" si="359"/>
        <v>0</v>
      </c>
      <c r="AH351" s="409" t="str">
        <f t="shared" si="360"/>
        <v/>
      </c>
      <c r="AI351" s="335"/>
      <c r="AJ351" s="410">
        <f t="shared" si="361"/>
        <v>0</v>
      </c>
      <c r="AK351" s="410">
        <f t="shared" si="362"/>
        <v>0</v>
      </c>
      <c r="AL351" s="410">
        <f t="shared" si="363"/>
        <v>0</v>
      </c>
      <c r="AM351" s="410">
        <f t="shared" si="364"/>
        <v>0</v>
      </c>
      <c r="AN351" s="411">
        <f t="shared" si="365"/>
        <v>0</v>
      </c>
      <c r="AO351" s="412">
        <f t="shared" si="366"/>
        <v>0</v>
      </c>
      <c r="AP351" s="337"/>
      <c r="AQ351" s="410">
        <f t="shared" si="367"/>
        <v>0</v>
      </c>
      <c r="AR351" s="411">
        <f t="shared" si="368"/>
        <v>0</v>
      </c>
      <c r="AS351" s="413">
        <f t="shared" si="369"/>
        <v>0</v>
      </c>
      <c r="AT351" s="337"/>
      <c r="AU351" s="410">
        <f t="shared" si="370"/>
        <v>0</v>
      </c>
      <c r="AV351" s="411">
        <f t="shared" si="371"/>
        <v>0</v>
      </c>
      <c r="AW351" s="410">
        <f t="shared" si="372"/>
        <v>0</v>
      </c>
      <c r="AX351" s="411">
        <f t="shared" si="373"/>
        <v>0</v>
      </c>
      <c r="AY351" s="412">
        <f t="shared" si="374"/>
        <v>0</v>
      </c>
      <c r="AZ351" s="988"/>
      <c r="BA351" s="989"/>
      <c r="BB351" s="989"/>
      <c r="BC351" s="989"/>
      <c r="BD351" s="989"/>
      <c r="BE351" s="990"/>
      <c r="BF351" s="991"/>
      <c r="BG351" s="992"/>
      <c r="BH351" s="337"/>
      <c r="BI351" s="338"/>
      <c r="BJ351" s="839"/>
      <c r="BK351" s="318"/>
      <c r="BL351" s="318"/>
      <c r="BM351" s="318"/>
      <c r="BN351" s="318"/>
      <c r="BO351" s="318"/>
      <c r="BP351" s="318"/>
      <c r="BQ351" s="318"/>
      <c r="BR351" s="318"/>
      <c r="BS351" s="318"/>
      <c r="BT351" s="839"/>
      <c r="BU351" s="318"/>
      <c r="BV351" s="318"/>
      <c r="BW351" s="318"/>
      <c r="BX351" s="318"/>
      <c r="BY351" s="318"/>
      <c r="BZ351" s="318"/>
      <c r="CA351" s="318"/>
      <c r="CB351" s="318"/>
      <c r="CC351" s="318"/>
      <c r="CD351" s="839"/>
      <c r="CE351" s="318"/>
      <c r="CF351" s="318"/>
      <c r="CG351" s="318"/>
      <c r="CH351" s="318"/>
      <c r="CI351" s="318"/>
      <c r="CJ351" s="318"/>
      <c r="CK351" s="318"/>
      <c r="CL351" s="318"/>
      <c r="CM351" s="318"/>
      <c r="CN351" s="318"/>
      <c r="CO351" s="318"/>
      <c r="CP351" s="318"/>
      <c r="CQ351" s="318"/>
      <c r="CR351" s="318"/>
      <c r="CS351" s="839"/>
      <c r="CT351" s="318"/>
      <c r="CU351" s="318"/>
      <c r="CV351" s="318"/>
      <c r="CW351" s="318"/>
      <c r="CX351" s="318"/>
      <c r="CY351" s="318"/>
      <c r="CZ351" s="318"/>
      <c r="DA351" s="318"/>
      <c r="DB351" s="318"/>
      <c r="DC351" s="318"/>
      <c r="DD351" s="318"/>
      <c r="DE351" s="318"/>
      <c r="DF351" s="318"/>
      <c r="DG351" s="318"/>
      <c r="DH351" s="839"/>
      <c r="DI351" s="318"/>
      <c r="DJ351" s="318"/>
      <c r="DK351" s="318"/>
      <c r="DL351" s="318"/>
      <c r="DM351" s="318"/>
      <c r="DN351" s="318"/>
      <c r="DO351" s="318"/>
      <c r="DP351" s="318"/>
      <c r="DQ351" s="318"/>
      <c r="DR351" s="318"/>
      <c r="DS351" s="318"/>
      <c r="DT351" s="318"/>
      <c r="DU351" s="318"/>
      <c r="DV351" s="318"/>
      <c r="DW351" s="839"/>
      <c r="DX351" s="318"/>
      <c r="DY351" s="318"/>
      <c r="DZ351" s="318"/>
      <c r="EA351" s="318"/>
      <c r="EB351" s="318"/>
      <c r="EC351" s="318"/>
      <c r="ED351" s="318"/>
      <c r="EE351" s="318"/>
      <c r="EF351" s="318"/>
      <c r="EG351" s="318"/>
      <c r="EH351" s="318"/>
      <c r="EI351" s="318"/>
      <c r="EJ351" s="318"/>
      <c r="EK351" s="318"/>
      <c r="EL351" s="318"/>
      <c r="EM351" s="318">
        <f ca="1">'DARF e Declaração de IR'!$AJ$23</f>
        <v>0</v>
      </c>
      <c r="EN351" s="318"/>
      <c r="EO351" s="318"/>
      <c r="EP351" s="318"/>
      <c r="EQ351" s="318"/>
      <c r="ER351" s="318"/>
      <c r="ES351" s="318"/>
      <c r="ET351" s="318"/>
      <c r="EU351" s="318"/>
      <c r="EV351" s="318"/>
      <c r="EW351" s="318"/>
      <c r="EX351" s="318"/>
      <c r="EY351" s="318"/>
      <c r="EZ351" s="318"/>
    </row>
    <row r="352" spans="2:156" ht="10.5" customHeight="1" x14ac:dyDescent="0.2">
      <c r="B352" s="393"/>
      <c r="C352" s="1051"/>
      <c r="D352" s="1052"/>
      <c r="E352" s="414"/>
      <c r="F352" s="1046" t="s">
        <v>106</v>
      </c>
      <c r="G352" s="848"/>
      <c r="H352" s="848"/>
      <c r="I352" s="849"/>
      <c r="J352" s="899">
        <f>AS376</f>
        <v>0</v>
      </c>
      <c r="K352" s="899"/>
      <c r="L352" s="899"/>
      <c r="M352" s="899"/>
      <c r="N352" s="456"/>
      <c r="O352" s="455">
        <v>44508</v>
      </c>
      <c r="P352" s="332"/>
      <c r="Q352" s="333"/>
      <c r="R352" s="334"/>
      <c r="S352" s="335"/>
      <c r="T352" s="408">
        <f t="shared" si="351"/>
        <v>0</v>
      </c>
      <c r="U352" s="409" t="str">
        <f t="shared" si="352"/>
        <v/>
      </c>
      <c r="V352" s="335"/>
      <c r="W352" s="410">
        <f t="shared" si="353"/>
        <v>0</v>
      </c>
      <c r="X352" s="410">
        <f t="shared" si="354"/>
        <v>0</v>
      </c>
      <c r="Y352" s="410">
        <f t="shared" si="355"/>
        <v>0</v>
      </c>
      <c r="Z352" s="410">
        <f t="shared" si="356"/>
        <v>0</v>
      </c>
      <c r="AA352" s="411">
        <f t="shared" si="357"/>
        <v>0</v>
      </c>
      <c r="AB352" s="412">
        <f t="shared" si="358"/>
        <v>0</v>
      </c>
      <c r="AC352" s="336"/>
      <c r="AD352" s="333"/>
      <c r="AE352" s="334"/>
      <c r="AF352" s="335"/>
      <c r="AG352" s="408">
        <f t="shared" si="359"/>
        <v>0</v>
      </c>
      <c r="AH352" s="409" t="str">
        <f t="shared" si="360"/>
        <v/>
      </c>
      <c r="AI352" s="335"/>
      <c r="AJ352" s="410">
        <f t="shared" si="361"/>
        <v>0</v>
      </c>
      <c r="AK352" s="410">
        <f t="shared" si="362"/>
        <v>0</v>
      </c>
      <c r="AL352" s="410">
        <f t="shared" si="363"/>
        <v>0</v>
      </c>
      <c r="AM352" s="410">
        <f t="shared" si="364"/>
        <v>0</v>
      </c>
      <c r="AN352" s="411">
        <f t="shared" si="365"/>
        <v>0</v>
      </c>
      <c r="AO352" s="412">
        <f t="shared" si="366"/>
        <v>0</v>
      </c>
      <c r="AP352" s="337"/>
      <c r="AQ352" s="410">
        <f t="shared" si="367"/>
        <v>0</v>
      </c>
      <c r="AR352" s="411">
        <f t="shared" si="368"/>
        <v>0</v>
      </c>
      <c r="AS352" s="413">
        <f t="shared" si="369"/>
        <v>0</v>
      </c>
      <c r="AT352" s="337"/>
      <c r="AU352" s="410">
        <f t="shared" si="370"/>
        <v>0</v>
      </c>
      <c r="AV352" s="411">
        <f t="shared" si="371"/>
        <v>0</v>
      </c>
      <c r="AW352" s="410">
        <f t="shared" si="372"/>
        <v>0</v>
      </c>
      <c r="AX352" s="411">
        <f t="shared" si="373"/>
        <v>0</v>
      </c>
      <c r="AY352" s="412">
        <f t="shared" si="374"/>
        <v>0</v>
      </c>
      <c r="AZ352" s="988"/>
      <c r="BA352" s="989"/>
      <c r="BB352" s="989"/>
      <c r="BC352" s="989"/>
      <c r="BD352" s="989"/>
      <c r="BE352" s="990"/>
      <c r="BF352" s="991"/>
      <c r="BG352" s="992"/>
      <c r="BH352" s="337"/>
      <c r="BI352" s="338"/>
      <c r="BJ352" s="839"/>
      <c r="BK352" s="318"/>
      <c r="BL352" s="318"/>
      <c r="BM352" s="318"/>
      <c r="BN352" s="318"/>
      <c r="BO352" s="318"/>
      <c r="BP352" s="318"/>
      <c r="BQ352" s="318"/>
      <c r="BR352" s="318"/>
      <c r="BS352" s="318"/>
      <c r="BT352" s="839"/>
      <c r="BU352" s="318"/>
      <c r="BV352" s="318"/>
      <c r="BW352" s="318"/>
      <c r="BX352" s="318"/>
      <c r="BY352" s="318"/>
      <c r="BZ352" s="318"/>
      <c r="CA352" s="318"/>
      <c r="CB352" s="318"/>
      <c r="CC352" s="318"/>
      <c r="CD352" s="839"/>
      <c r="CE352" s="318"/>
      <c r="CF352" s="318"/>
      <c r="CG352" s="318"/>
      <c r="CH352" s="318"/>
      <c r="CI352" s="318"/>
      <c r="CJ352" s="318"/>
      <c r="CK352" s="318"/>
      <c r="CL352" s="318"/>
      <c r="CM352" s="318"/>
      <c r="CN352" s="318"/>
      <c r="CO352" s="318"/>
      <c r="CP352" s="318"/>
      <c r="CQ352" s="318"/>
      <c r="CR352" s="318"/>
      <c r="CS352" s="839"/>
      <c r="CT352" s="318"/>
      <c r="CU352" s="318"/>
      <c r="CV352" s="318"/>
      <c r="CW352" s="318"/>
      <c r="CX352" s="318"/>
      <c r="CY352" s="318"/>
      <c r="CZ352" s="318"/>
      <c r="DA352" s="318"/>
      <c r="DB352" s="318"/>
      <c r="DC352" s="318"/>
      <c r="DD352" s="318"/>
      <c r="DE352" s="318"/>
      <c r="DF352" s="318"/>
      <c r="DG352" s="318"/>
      <c r="DH352" s="839"/>
      <c r="DI352" s="318"/>
      <c r="DJ352" s="318"/>
      <c r="DK352" s="318"/>
      <c r="DL352" s="318"/>
      <c r="DM352" s="318"/>
      <c r="DN352" s="318"/>
      <c r="DO352" s="318"/>
      <c r="DP352" s="318"/>
      <c r="DQ352" s="318"/>
      <c r="DR352" s="318"/>
      <c r="DS352" s="318"/>
      <c r="DT352" s="318"/>
      <c r="DU352" s="318"/>
      <c r="DV352" s="318"/>
      <c r="DW352" s="839"/>
      <c r="DX352" s="318"/>
      <c r="DY352" s="318"/>
      <c r="DZ352" s="318"/>
      <c r="EA352" s="318"/>
      <c r="EB352" s="318"/>
      <c r="EC352" s="318"/>
      <c r="ED352" s="318"/>
      <c r="EE352" s="318"/>
      <c r="EF352" s="318"/>
      <c r="EG352" s="318"/>
      <c r="EH352" s="318"/>
      <c r="EI352" s="318"/>
      <c r="EJ352" s="318"/>
      <c r="EK352" s="318"/>
      <c r="EL352" s="318"/>
      <c r="EM352" s="318">
        <f ca="1">'DARF e Declaração de IR'!$AJ$23</f>
        <v>0</v>
      </c>
      <c r="EN352" s="318"/>
      <c r="EO352" s="318"/>
      <c r="EP352" s="318"/>
      <c r="EQ352" s="318"/>
      <c r="ER352" s="318"/>
      <c r="ES352" s="318"/>
      <c r="ET352" s="318"/>
      <c r="EU352" s="318"/>
      <c r="EV352" s="318"/>
      <c r="EW352" s="318"/>
      <c r="EX352" s="318"/>
      <c r="EY352" s="318"/>
      <c r="EZ352" s="318"/>
    </row>
    <row r="353" spans="2:156" ht="10.5" customHeight="1" x14ac:dyDescent="0.2">
      <c r="B353" s="393"/>
      <c r="C353" s="1051"/>
      <c r="D353" s="1052"/>
      <c r="E353" s="414"/>
      <c r="F353" s="1046" t="s">
        <v>98</v>
      </c>
      <c r="G353" s="848"/>
      <c r="H353" s="848"/>
      <c r="I353" s="849"/>
      <c r="J353" s="901">
        <f>AW376</f>
        <v>0</v>
      </c>
      <c r="K353" s="901"/>
      <c r="L353" s="901"/>
      <c r="M353" s="901"/>
      <c r="N353" s="456"/>
      <c r="O353" s="455">
        <v>44509</v>
      </c>
      <c r="P353" s="332"/>
      <c r="Q353" s="333"/>
      <c r="R353" s="334"/>
      <c r="S353" s="335"/>
      <c r="T353" s="408">
        <f t="shared" si="351"/>
        <v>0</v>
      </c>
      <c r="U353" s="409" t="str">
        <f t="shared" si="352"/>
        <v/>
      </c>
      <c r="V353" s="335"/>
      <c r="W353" s="410">
        <f t="shared" si="353"/>
        <v>0</v>
      </c>
      <c r="X353" s="410">
        <f t="shared" si="354"/>
        <v>0</v>
      </c>
      <c r="Y353" s="410">
        <f t="shared" si="355"/>
        <v>0</v>
      </c>
      <c r="Z353" s="410">
        <f t="shared" si="356"/>
        <v>0</v>
      </c>
      <c r="AA353" s="411">
        <f t="shared" si="357"/>
        <v>0</v>
      </c>
      <c r="AB353" s="412">
        <f t="shared" si="358"/>
        <v>0</v>
      </c>
      <c r="AC353" s="336"/>
      <c r="AD353" s="333"/>
      <c r="AE353" s="334"/>
      <c r="AF353" s="335"/>
      <c r="AG353" s="408">
        <f t="shared" si="359"/>
        <v>0</v>
      </c>
      <c r="AH353" s="409" t="str">
        <f t="shared" si="360"/>
        <v/>
      </c>
      <c r="AI353" s="335"/>
      <c r="AJ353" s="410">
        <f t="shared" si="361"/>
        <v>0</v>
      </c>
      <c r="AK353" s="410">
        <f t="shared" si="362"/>
        <v>0</v>
      </c>
      <c r="AL353" s="410">
        <f t="shared" si="363"/>
        <v>0</v>
      </c>
      <c r="AM353" s="410">
        <f t="shared" si="364"/>
        <v>0</v>
      </c>
      <c r="AN353" s="411">
        <f t="shared" si="365"/>
        <v>0</v>
      </c>
      <c r="AO353" s="412">
        <f t="shared" si="366"/>
        <v>0</v>
      </c>
      <c r="AP353" s="337"/>
      <c r="AQ353" s="410">
        <f t="shared" si="367"/>
        <v>0</v>
      </c>
      <c r="AR353" s="411">
        <f t="shared" si="368"/>
        <v>0</v>
      </c>
      <c r="AS353" s="413">
        <f t="shared" si="369"/>
        <v>0</v>
      </c>
      <c r="AT353" s="337"/>
      <c r="AU353" s="410">
        <f t="shared" si="370"/>
        <v>0</v>
      </c>
      <c r="AV353" s="411">
        <f t="shared" si="371"/>
        <v>0</v>
      </c>
      <c r="AW353" s="410">
        <f t="shared" si="372"/>
        <v>0</v>
      </c>
      <c r="AX353" s="411">
        <f t="shared" si="373"/>
        <v>0</v>
      </c>
      <c r="AY353" s="412">
        <f t="shared" si="374"/>
        <v>0</v>
      </c>
      <c r="AZ353" s="988"/>
      <c r="BA353" s="989"/>
      <c r="BB353" s="989"/>
      <c r="BC353" s="989"/>
      <c r="BD353" s="989"/>
      <c r="BE353" s="990"/>
      <c r="BF353" s="991"/>
      <c r="BG353" s="992"/>
      <c r="BH353" s="337"/>
      <c r="BI353" s="338"/>
      <c r="BJ353" s="839"/>
      <c r="BK353" s="318"/>
      <c r="BL353" s="318"/>
      <c r="BM353" s="318"/>
      <c r="BN353" s="318"/>
      <c r="BO353" s="318"/>
      <c r="BP353" s="318"/>
      <c r="BQ353" s="318"/>
      <c r="BR353" s="318"/>
      <c r="BS353" s="318"/>
      <c r="BT353" s="839"/>
      <c r="BU353" s="318"/>
      <c r="BV353" s="318"/>
      <c r="BW353" s="318"/>
      <c r="BX353" s="318"/>
      <c r="BY353" s="318"/>
      <c r="BZ353" s="318"/>
      <c r="CA353" s="318"/>
      <c r="CB353" s="318"/>
      <c r="CC353" s="318"/>
      <c r="CD353" s="839"/>
      <c r="CE353" s="318"/>
      <c r="CF353" s="318"/>
      <c r="CG353" s="318"/>
      <c r="CH353" s="318"/>
      <c r="CI353" s="318"/>
      <c r="CJ353" s="318"/>
      <c r="CK353" s="318"/>
      <c r="CL353" s="318"/>
      <c r="CM353" s="318"/>
      <c r="CN353" s="318"/>
      <c r="CO353" s="318"/>
      <c r="CP353" s="318"/>
      <c r="CQ353" s="318"/>
      <c r="CR353" s="318"/>
      <c r="CS353" s="839"/>
      <c r="CT353" s="318"/>
      <c r="CU353" s="318"/>
      <c r="CV353" s="318"/>
      <c r="CW353" s="318"/>
      <c r="CX353" s="318"/>
      <c r="CY353" s="318"/>
      <c r="CZ353" s="318"/>
      <c r="DA353" s="318"/>
      <c r="DB353" s="318"/>
      <c r="DC353" s="318"/>
      <c r="DD353" s="318"/>
      <c r="DE353" s="318"/>
      <c r="DF353" s="318"/>
      <c r="DG353" s="318"/>
      <c r="DH353" s="839"/>
      <c r="DI353" s="318"/>
      <c r="DJ353" s="318"/>
      <c r="DK353" s="318"/>
      <c r="DL353" s="318"/>
      <c r="DM353" s="318"/>
      <c r="DN353" s="318"/>
      <c r="DO353" s="318"/>
      <c r="DP353" s="318"/>
      <c r="DQ353" s="318"/>
      <c r="DR353" s="318"/>
      <c r="DS353" s="318"/>
      <c r="DT353" s="318"/>
      <c r="DU353" s="318"/>
      <c r="DV353" s="318"/>
      <c r="DW353" s="839"/>
      <c r="DX353" s="318"/>
      <c r="DY353" s="318"/>
      <c r="DZ353" s="318"/>
      <c r="EA353" s="318"/>
      <c r="EB353" s="318"/>
      <c r="EC353" s="318"/>
      <c r="ED353" s="318"/>
      <c r="EE353" s="318"/>
      <c r="EF353" s="318"/>
      <c r="EG353" s="318"/>
      <c r="EH353" s="318"/>
      <c r="EI353" s="318"/>
      <c r="EJ353" s="318"/>
      <c r="EK353" s="318"/>
      <c r="EL353" s="318"/>
      <c r="EM353" s="318">
        <f ca="1">'DARF e Declaração de IR'!$AJ$23</f>
        <v>0</v>
      </c>
      <c r="EN353" s="318"/>
      <c r="EO353" s="318"/>
      <c r="EP353" s="318"/>
      <c r="EQ353" s="318"/>
      <c r="ER353" s="318"/>
      <c r="ES353" s="318"/>
      <c r="ET353" s="318"/>
      <c r="EU353" s="318"/>
      <c r="EV353" s="318"/>
      <c r="EW353" s="318"/>
      <c r="EX353" s="318"/>
      <c r="EY353" s="318"/>
      <c r="EZ353" s="318"/>
    </row>
    <row r="354" spans="2:156" ht="10.5" customHeight="1" x14ac:dyDescent="0.2">
      <c r="B354" s="393"/>
      <c r="C354" s="1051"/>
      <c r="D354" s="1052"/>
      <c r="E354" s="414"/>
      <c r="F354" s="1046" t="s">
        <v>107</v>
      </c>
      <c r="G354" s="848"/>
      <c r="H354" s="848"/>
      <c r="I354" s="849"/>
      <c r="J354" s="901">
        <f>IF(J358=0,J353,0)</f>
        <v>0</v>
      </c>
      <c r="K354" s="901"/>
      <c r="L354" s="901"/>
      <c r="M354" s="901"/>
      <c r="N354" s="456"/>
      <c r="O354" s="455">
        <v>44510</v>
      </c>
      <c r="P354" s="332"/>
      <c r="Q354" s="333"/>
      <c r="R354" s="334"/>
      <c r="S354" s="335"/>
      <c r="T354" s="408">
        <f t="shared" si="351"/>
        <v>0</v>
      </c>
      <c r="U354" s="409" t="str">
        <f t="shared" si="352"/>
        <v/>
      </c>
      <c r="V354" s="335"/>
      <c r="W354" s="410">
        <f t="shared" si="353"/>
        <v>0</v>
      </c>
      <c r="X354" s="410">
        <f t="shared" si="354"/>
        <v>0</v>
      </c>
      <c r="Y354" s="410">
        <f t="shared" si="355"/>
        <v>0</v>
      </c>
      <c r="Z354" s="410">
        <f t="shared" si="356"/>
        <v>0</v>
      </c>
      <c r="AA354" s="411">
        <f t="shared" si="357"/>
        <v>0</v>
      </c>
      <c r="AB354" s="412">
        <f t="shared" si="358"/>
        <v>0</v>
      </c>
      <c r="AC354" s="336"/>
      <c r="AD354" s="333"/>
      <c r="AE354" s="334"/>
      <c r="AF354" s="335"/>
      <c r="AG354" s="408">
        <f t="shared" si="359"/>
        <v>0</v>
      </c>
      <c r="AH354" s="409" t="str">
        <f t="shared" si="360"/>
        <v/>
      </c>
      <c r="AI354" s="335"/>
      <c r="AJ354" s="410">
        <f t="shared" si="361"/>
        <v>0</v>
      </c>
      <c r="AK354" s="410">
        <f t="shared" si="362"/>
        <v>0</v>
      </c>
      <c r="AL354" s="410">
        <f t="shared" si="363"/>
        <v>0</v>
      </c>
      <c r="AM354" s="410">
        <f t="shared" si="364"/>
        <v>0</v>
      </c>
      <c r="AN354" s="411">
        <f t="shared" si="365"/>
        <v>0</v>
      </c>
      <c r="AO354" s="412">
        <f t="shared" si="366"/>
        <v>0</v>
      </c>
      <c r="AP354" s="337"/>
      <c r="AQ354" s="410">
        <f t="shared" si="367"/>
        <v>0</v>
      </c>
      <c r="AR354" s="411">
        <f t="shared" si="368"/>
        <v>0</v>
      </c>
      <c r="AS354" s="413">
        <f t="shared" si="369"/>
        <v>0</v>
      </c>
      <c r="AT354" s="337"/>
      <c r="AU354" s="410">
        <f t="shared" si="370"/>
        <v>0</v>
      </c>
      <c r="AV354" s="411">
        <f t="shared" si="371"/>
        <v>0</v>
      </c>
      <c r="AW354" s="410">
        <f t="shared" si="372"/>
        <v>0</v>
      </c>
      <c r="AX354" s="411">
        <f t="shared" si="373"/>
        <v>0</v>
      </c>
      <c r="AY354" s="412">
        <f t="shared" si="374"/>
        <v>0</v>
      </c>
      <c r="AZ354" s="988"/>
      <c r="BA354" s="989"/>
      <c r="BB354" s="989"/>
      <c r="BC354" s="989"/>
      <c r="BD354" s="989"/>
      <c r="BE354" s="990"/>
      <c r="BF354" s="991"/>
      <c r="BG354" s="992"/>
      <c r="BH354" s="337"/>
      <c r="BI354" s="338"/>
      <c r="BJ354" s="839"/>
      <c r="BK354" s="318"/>
      <c r="BL354" s="318"/>
      <c r="BM354" s="318"/>
      <c r="BN354" s="318"/>
      <c r="BO354" s="318"/>
      <c r="BP354" s="318"/>
      <c r="BQ354" s="318"/>
      <c r="BR354" s="318"/>
      <c r="BS354" s="318"/>
      <c r="BT354" s="839"/>
      <c r="BU354" s="318"/>
      <c r="BV354" s="318"/>
      <c r="BW354" s="318"/>
      <c r="BX354" s="318"/>
      <c r="BY354" s="318"/>
      <c r="BZ354" s="318"/>
      <c r="CA354" s="318"/>
      <c r="CB354" s="318"/>
      <c r="CC354" s="318"/>
      <c r="CD354" s="839"/>
      <c r="CE354" s="318"/>
      <c r="CF354" s="318"/>
      <c r="CG354" s="318"/>
      <c r="CH354" s="318"/>
      <c r="CI354" s="318"/>
      <c r="CJ354" s="318"/>
      <c r="CK354" s="318"/>
      <c r="CL354" s="318"/>
      <c r="CM354" s="318"/>
      <c r="CN354" s="318"/>
      <c r="CO354" s="318"/>
      <c r="CP354" s="318"/>
      <c r="CQ354" s="318"/>
      <c r="CR354" s="318"/>
      <c r="CS354" s="839"/>
      <c r="CT354" s="318"/>
      <c r="CU354" s="318"/>
      <c r="CV354" s="318"/>
      <c r="CW354" s="318"/>
      <c r="CX354" s="318"/>
      <c r="CY354" s="318"/>
      <c r="CZ354" s="318"/>
      <c r="DA354" s="318"/>
      <c r="DB354" s="318"/>
      <c r="DC354" s="318"/>
      <c r="DD354" s="318"/>
      <c r="DE354" s="318"/>
      <c r="DF354" s="318"/>
      <c r="DG354" s="318"/>
      <c r="DH354" s="839"/>
      <c r="DI354" s="318"/>
      <c r="DJ354" s="318"/>
      <c r="DK354" s="318"/>
      <c r="DL354" s="318"/>
      <c r="DM354" s="318"/>
      <c r="DN354" s="318"/>
      <c r="DO354" s="318"/>
      <c r="DP354" s="318"/>
      <c r="DQ354" s="318"/>
      <c r="DR354" s="318"/>
      <c r="DS354" s="318"/>
      <c r="DT354" s="318"/>
      <c r="DU354" s="318"/>
      <c r="DV354" s="318"/>
      <c r="DW354" s="839"/>
      <c r="DX354" s="318"/>
      <c r="DY354" s="318"/>
      <c r="DZ354" s="318"/>
      <c r="EA354" s="318"/>
      <c r="EB354" s="318"/>
      <c r="EC354" s="318"/>
      <c r="ED354" s="318"/>
      <c r="EE354" s="318"/>
      <c r="EF354" s="318"/>
      <c r="EG354" s="318"/>
      <c r="EH354" s="318"/>
      <c r="EI354" s="318"/>
      <c r="EJ354" s="318"/>
      <c r="EK354" s="318"/>
      <c r="EL354" s="318"/>
      <c r="EM354" s="318">
        <f ca="1">'DARF e Declaração de IR'!$AJ$23</f>
        <v>0</v>
      </c>
      <c r="EN354" s="318"/>
      <c r="EO354" s="318"/>
      <c r="EP354" s="318"/>
      <c r="EQ354" s="318"/>
      <c r="ER354" s="318"/>
      <c r="ES354" s="318"/>
      <c r="ET354" s="318"/>
      <c r="EU354" s="318"/>
      <c r="EV354" s="318"/>
      <c r="EW354" s="318"/>
      <c r="EX354" s="318"/>
      <c r="EY354" s="318"/>
      <c r="EZ354" s="318"/>
    </row>
    <row r="355" spans="2:156" ht="10.5" customHeight="1" x14ac:dyDescent="0.2">
      <c r="B355" s="393"/>
      <c r="C355" s="1051"/>
      <c r="D355" s="1052"/>
      <c r="E355" s="414"/>
      <c r="F355" s="1046" t="s">
        <v>210</v>
      </c>
      <c r="G355" s="848"/>
      <c r="H355" s="848"/>
      <c r="I355" s="849"/>
      <c r="J355" s="901">
        <f>'DARF e Declaração de IR'!K23</f>
        <v>0</v>
      </c>
      <c r="K355" s="901"/>
      <c r="L355" s="901"/>
      <c r="M355" s="901"/>
      <c r="N355" s="456"/>
      <c r="O355" s="455">
        <v>44511</v>
      </c>
      <c r="P355" s="332"/>
      <c r="Q355" s="333"/>
      <c r="R355" s="334"/>
      <c r="S355" s="335"/>
      <c r="T355" s="408">
        <f t="shared" si="351"/>
        <v>0</v>
      </c>
      <c r="U355" s="409" t="str">
        <f t="shared" si="352"/>
        <v/>
      </c>
      <c r="V355" s="335"/>
      <c r="W355" s="410">
        <f t="shared" si="353"/>
        <v>0</v>
      </c>
      <c r="X355" s="410">
        <f t="shared" si="354"/>
        <v>0</v>
      </c>
      <c r="Y355" s="410">
        <f t="shared" si="355"/>
        <v>0</v>
      </c>
      <c r="Z355" s="410">
        <f t="shared" si="356"/>
        <v>0</v>
      </c>
      <c r="AA355" s="411">
        <f t="shared" si="357"/>
        <v>0</v>
      </c>
      <c r="AB355" s="412">
        <f t="shared" si="358"/>
        <v>0</v>
      </c>
      <c r="AC355" s="336"/>
      <c r="AD355" s="333"/>
      <c r="AE355" s="334"/>
      <c r="AF355" s="335"/>
      <c r="AG355" s="408">
        <f t="shared" si="359"/>
        <v>0</v>
      </c>
      <c r="AH355" s="409" t="str">
        <f t="shared" si="360"/>
        <v/>
      </c>
      <c r="AI355" s="335"/>
      <c r="AJ355" s="410">
        <f t="shared" si="361"/>
        <v>0</v>
      </c>
      <c r="AK355" s="410">
        <f t="shared" si="362"/>
        <v>0</v>
      </c>
      <c r="AL355" s="410">
        <f t="shared" si="363"/>
        <v>0</v>
      </c>
      <c r="AM355" s="410">
        <f t="shared" si="364"/>
        <v>0</v>
      </c>
      <c r="AN355" s="411">
        <f t="shared" si="365"/>
        <v>0</v>
      </c>
      <c r="AO355" s="412">
        <f t="shared" si="366"/>
        <v>0</v>
      </c>
      <c r="AP355" s="337"/>
      <c r="AQ355" s="410">
        <f t="shared" si="367"/>
        <v>0</v>
      </c>
      <c r="AR355" s="411">
        <f t="shared" si="368"/>
        <v>0</v>
      </c>
      <c r="AS355" s="413">
        <f t="shared" si="369"/>
        <v>0</v>
      </c>
      <c r="AT355" s="337"/>
      <c r="AU355" s="410">
        <f t="shared" si="370"/>
        <v>0</v>
      </c>
      <c r="AV355" s="411">
        <f t="shared" si="371"/>
        <v>0</v>
      </c>
      <c r="AW355" s="410">
        <f t="shared" si="372"/>
        <v>0</v>
      </c>
      <c r="AX355" s="411">
        <f t="shared" si="373"/>
        <v>0</v>
      </c>
      <c r="AY355" s="412">
        <f t="shared" si="374"/>
        <v>0</v>
      </c>
      <c r="AZ355" s="988"/>
      <c r="BA355" s="989"/>
      <c r="BB355" s="989"/>
      <c r="BC355" s="989"/>
      <c r="BD355" s="989"/>
      <c r="BE355" s="990"/>
      <c r="BF355" s="991"/>
      <c r="BG355" s="992"/>
      <c r="BH355" s="337"/>
      <c r="BI355" s="338"/>
      <c r="BJ355" s="839"/>
      <c r="BK355" s="318"/>
      <c r="BL355" s="318"/>
      <c r="BM355" s="318"/>
      <c r="BN355" s="318"/>
      <c r="BO355" s="318"/>
      <c r="BP355" s="318"/>
      <c r="BQ355" s="318"/>
      <c r="BR355" s="318"/>
      <c r="BS355" s="318"/>
      <c r="BT355" s="839"/>
      <c r="BU355" s="318"/>
      <c r="BV355" s="318"/>
      <c r="BW355" s="318"/>
      <c r="BX355" s="318"/>
      <c r="BY355" s="318"/>
      <c r="BZ355" s="318"/>
      <c r="CA355" s="318"/>
      <c r="CB355" s="318"/>
      <c r="CC355" s="318"/>
      <c r="CD355" s="839"/>
      <c r="CE355" s="318"/>
      <c r="CF355" s="318"/>
      <c r="CG355" s="318"/>
      <c r="CH355" s="318"/>
      <c r="CI355" s="318"/>
      <c r="CJ355" s="318"/>
      <c r="CK355" s="318"/>
      <c r="CL355" s="318"/>
      <c r="CM355" s="318"/>
      <c r="CN355" s="318"/>
      <c r="CO355" s="318"/>
      <c r="CP355" s="318"/>
      <c r="CQ355" s="318"/>
      <c r="CR355" s="318"/>
      <c r="CS355" s="839"/>
      <c r="CT355" s="318"/>
      <c r="CU355" s="318"/>
      <c r="CV355" s="318"/>
      <c r="CW355" s="318"/>
      <c r="CX355" s="318"/>
      <c r="CY355" s="318"/>
      <c r="CZ355" s="318"/>
      <c r="DA355" s="318"/>
      <c r="DB355" s="318"/>
      <c r="DC355" s="318"/>
      <c r="DD355" s="318"/>
      <c r="DE355" s="318"/>
      <c r="DF355" s="318"/>
      <c r="DG355" s="318"/>
      <c r="DH355" s="839"/>
      <c r="DI355" s="318"/>
      <c r="DJ355" s="318"/>
      <c r="DK355" s="318"/>
      <c r="DL355" s="318"/>
      <c r="DM355" s="318"/>
      <c r="DN355" s="318"/>
      <c r="DO355" s="318"/>
      <c r="DP355" s="318"/>
      <c r="DQ355" s="318"/>
      <c r="DR355" s="318"/>
      <c r="DS355" s="318"/>
      <c r="DT355" s="318"/>
      <c r="DU355" s="318"/>
      <c r="DV355" s="318"/>
      <c r="DW355" s="839"/>
      <c r="DX355" s="318"/>
      <c r="DY355" s="318"/>
      <c r="DZ355" s="318"/>
      <c r="EA355" s="318"/>
      <c r="EB355" s="318"/>
      <c r="EC355" s="318"/>
      <c r="ED355" s="318"/>
      <c r="EE355" s="318"/>
      <c r="EF355" s="318"/>
      <c r="EG355" s="318"/>
      <c r="EH355" s="318"/>
      <c r="EI355" s="318"/>
      <c r="EJ355" s="318"/>
      <c r="EK355" s="318"/>
      <c r="EL355" s="318"/>
      <c r="EM355" s="318">
        <f ca="1">'DARF e Declaração de IR'!$AJ$23</f>
        <v>0</v>
      </c>
      <c r="EN355" s="318"/>
      <c r="EO355" s="318"/>
      <c r="EP355" s="318"/>
      <c r="EQ355" s="318"/>
      <c r="ER355" s="318"/>
      <c r="ES355" s="318"/>
      <c r="ET355" s="318"/>
      <c r="EU355" s="318"/>
      <c r="EV355" s="318"/>
      <c r="EW355" s="318"/>
      <c r="EX355" s="318"/>
      <c r="EY355" s="318"/>
      <c r="EZ355" s="318"/>
    </row>
    <row r="356" spans="2:156" ht="10.5" customHeight="1" x14ac:dyDescent="0.2">
      <c r="B356" s="393"/>
      <c r="C356" s="1051"/>
      <c r="D356" s="1052"/>
      <c r="E356" s="414"/>
      <c r="F356" s="1046" t="s">
        <v>109</v>
      </c>
      <c r="G356" s="848"/>
      <c r="H356" s="848"/>
      <c r="I356" s="849"/>
      <c r="J356" s="901">
        <f>AS376*$J$37+AW376</f>
        <v>0</v>
      </c>
      <c r="K356" s="901"/>
      <c r="L356" s="901"/>
      <c r="M356" s="901"/>
      <c r="N356" s="456"/>
      <c r="O356" s="455">
        <v>44512</v>
      </c>
      <c r="P356" s="332"/>
      <c r="Q356" s="333"/>
      <c r="R356" s="334"/>
      <c r="S356" s="335"/>
      <c r="T356" s="408">
        <f t="shared" si="351"/>
        <v>0</v>
      </c>
      <c r="U356" s="409" t="str">
        <f t="shared" si="352"/>
        <v/>
      </c>
      <c r="V356" s="335"/>
      <c r="W356" s="410">
        <f t="shared" si="353"/>
        <v>0</v>
      </c>
      <c r="X356" s="410">
        <f t="shared" si="354"/>
        <v>0</v>
      </c>
      <c r="Y356" s="410">
        <f t="shared" si="355"/>
        <v>0</v>
      </c>
      <c r="Z356" s="410">
        <f t="shared" si="356"/>
        <v>0</v>
      </c>
      <c r="AA356" s="411">
        <f t="shared" si="357"/>
        <v>0</v>
      </c>
      <c r="AB356" s="412">
        <f t="shared" si="358"/>
        <v>0</v>
      </c>
      <c r="AC356" s="336"/>
      <c r="AD356" s="333"/>
      <c r="AE356" s="334"/>
      <c r="AF356" s="335"/>
      <c r="AG356" s="408">
        <f t="shared" si="359"/>
        <v>0</v>
      </c>
      <c r="AH356" s="409" t="str">
        <f t="shared" si="360"/>
        <v/>
      </c>
      <c r="AI356" s="335"/>
      <c r="AJ356" s="410">
        <f t="shared" si="361"/>
        <v>0</v>
      </c>
      <c r="AK356" s="410">
        <f t="shared" si="362"/>
        <v>0</v>
      </c>
      <c r="AL356" s="410">
        <f t="shared" si="363"/>
        <v>0</v>
      </c>
      <c r="AM356" s="410">
        <f t="shared" si="364"/>
        <v>0</v>
      </c>
      <c r="AN356" s="411">
        <f t="shared" si="365"/>
        <v>0</v>
      </c>
      <c r="AO356" s="412">
        <f t="shared" si="366"/>
        <v>0</v>
      </c>
      <c r="AP356" s="337"/>
      <c r="AQ356" s="410">
        <f t="shared" si="367"/>
        <v>0</v>
      </c>
      <c r="AR356" s="411">
        <f t="shared" si="368"/>
        <v>0</v>
      </c>
      <c r="AS356" s="413">
        <f t="shared" si="369"/>
        <v>0</v>
      </c>
      <c r="AT356" s="337"/>
      <c r="AU356" s="410">
        <f t="shared" si="370"/>
        <v>0</v>
      </c>
      <c r="AV356" s="411">
        <f t="shared" si="371"/>
        <v>0</v>
      </c>
      <c r="AW356" s="410">
        <f t="shared" si="372"/>
        <v>0</v>
      </c>
      <c r="AX356" s="411">
        <f t="shared" si="373"/>
        <v>0</v>
      </c>
      <c r="AY356" s="412">
        <f t="shared" si="374"/>
        <v>0</v>
      </c>
      <c r="AZ356" s="988"/>
      <c r="BA356" s="989"/>
      <c r="BB356" s="989"/>
      <c r="BC356" s="989"/>
      <c r="BD356" s="989"/>
      <c r="BE356" s="990"/>
      <c r="BF356" s="991"/>
      <c r="BG356" s="992"/>
      <c r="BH356" s="337"/>
      <c r="BI356" s="338"/>
      <c r="BJ356" s="839"/>
      <c r="BK356" s="318"/>
      <c r="BL356" s="318"/>
      <c r="BM356" s="318"/>
      <c r="BN356" s="318"/>
      <c r="BO356" s="318"/>
      <c r="BP356" s="318"/>
      <c r="BQ356" s="318"/>
      <c r="BR356" s="318"/>
      <c r="BS356" s="318"/>
      <c r="BT356" s="839"/>
      <c r="BU356" s="318"/>
      <c r="BV356" s="318"/>
      <c r="BW356" s="318"/>
      <c r="BX356" s="318"/>
      <c r="BY356" s="318"/>
      <c r="BZ356" s="318"/>
      <c r="CA356" s="318"/>
      <c r="CB356" s="318"/>
      <c r="CC356" s="318"/>
      <c r="CD356" s="839"/>
      <c r="CE356" s="318"/>
      <c r="CF356" s="318"/>
      <c r="CG356" s="318"/>
      <c r="CH356" s="318"/>
      <c r="CI356" s="318"/>
      <c r="CJ356" s="318"/>
      <c r="CK356" s="318"/>
      <c r="CL356" s="318"/>
      <c r="CM356" s="318"/>
      <c r="CN356" s="318"/>
      <c r="CO356" s="318"/>
      <c r="CP356" s="318"/>
      <c r="CQ356" s="318"/>
      <c r="CR356" s="318"/>
      <c r="CS356" s="839"/>
      <c r="CT356" s="318"/>
      <c r="CU356" s="318"/>
      <c r="CV356" s="318"/>
      <c r="CW356" s="318"/>
      <c r="CX356" s="318"/>
      <c r="CY356" s="318"/>
      <c r="CZ356" s="318"/>
      <c r="DA356" s="318"/>
      <c r="DB356" s="318"/>
      <c r="DC356" s="318"/>
      <c r="DD356" s="318"/>
      <c r="DE356" s="318"/>
      <c r="DF356" s="318"/>
      <c r="DG356" s="318"/>
      <c r="DH356" s="839"/>
      <c r="DI356" s="318"/>
      <c r="DJ356" s="318"/>
      <c r="DK356" s="318"/>
      <c r="DL356" s="318"/>
      <c r="DM356" s="318"/>
      <c r="DN356" s="318"/>
      <c r="DO356" s="318"/>
      <c r="DP356" s="318"/>
      <c r="DQ356" s="318"/>
      <c r="DR356" s="318"/>
      <c r="DS356" s="318"/>
      <c r="DT356" s="318"/>
      <c r="DU356" s="318"/>
      <c r="DV356" s="318"/>
      <c r="DW356" s="839"/>
      <c r="DX356" s="318"/>
      <c r="DY356" s="318"/>
      <c r="DZ356" s="318"/>
      <c r="EA356" s="318"/>
      <c r="EB356" s="318"/>
      <c r="EC356" s="318"/>
      <c r="ED356" s="318"/>
      <c r="EE356" s="318"/>
      <c r="EF356" s="318"/>
      <c r="EG356" s="318"/>
      <c r="EH356" s="318"/>
      <c r="EI356" s="318"/>
      <c r="EJ356" s="318"/>
      <c r="EK356" s="318"/>
      <c r="EL356" s="318"/>
      <c r="EM356" s="318">
        <f ca="1">'DARF e Declaração de IR'!$AJ$23</f>
        <v>0</v>
      </c>
      <c r="EN356" s="318"/>
      <c r="EO356" s="318"/>
      <c r="EP356" s="318"/>
      <c r="EQ356" s="318"/>
      <c r="ER356" s="318"/>
      <c r="ES356" s="318"/>
      <c r="ET356" s="318"/>
      <c r="EU356" s="318"/>
      <c r="EV356" s="318"/>
      <c r="EW356" s="318"/>
      <c r="EX356" s="318"/>
      <c r="EY356" s="318"/>
      <c r="EZ356" s="318"/>
    </row>
    <row r="357" spans="2:156" ht="10.5" customHeight="1" x14ac:dyDescent="0.2">
      <c r="B357" s="393"/>
      <c r="C357" s="1051"/>
      <c r="D357" s="1052"/>
      <c r="E357" s="414"/>
      <c r="F357" s="1046" t="s">
        <v>110</v>
      </c>
      <c r="G357" s="848"/>
      <c r="H357" s="848"/>
      <c r="I357" s="849"/>
      <c r="J357" s="901">
        <f>'DARF e Declaração de IR'!$Q$23</f>
        <v>0</v>
      </c>
      <c r="K357" s="901"/>
      <c r="L357" s="901"/>
      <c r="M357" s="901"/>
      <c r="N357" s="456"/>
      <c r="O357" s="455">
        <v>44513</v>
      </c>
      <c r="P357" s="332"/>
      <c r="Q357" s="333"/>
      <c r="R357" s="334"/>
      <c r="S357" s="335"/>
      <c r="T357" s="408">
        <f t="shared" si="351"/>
        <v>0</v>
      </c>
      <c r="U357" s="409" t="str">
        <f t="shared" si="352"/>
        <v/>
      </c>
      <c r="V357" s="335"/>
      <c r="W357" s="410">
        <f t="shared" si="353"/>
        <v>0</v>
      </c>
      <c r="X357" s="410">
        <f t="shared" si="354"/>
        <v>0</v>
      </c>
      <c r="Y357" s="410">
        <f t="shared" si="355"/>
        <v>0</v>
      </c>
      <c r="Z357" s="410">
        <f t="shared" si="356"/>
        <v>0</v>
      </c>
      <c r="AA357" s="411">
        <f t="shared" si="357"/>
        <v>0</v>
      </c>
      <c r="AB357" s="412">
        <f t="shared" si="358"/>
        <v>0</v>
      </c>
      <c r="AC357" s="336"/>
      <c r="AD357" s="333"/>
      <c r="AE357" s="334"/>
      <c r="AF357" s="335"/>
      <c r="AG357" s="408">
        <f t="shared" si="359"/>
        <v>0</v>
      </c>
      <c r="AH357" s="409" t="str">
        <f t="shared" si="360"/>
        <v/>
      </c>
      <c r="AI357" s="335"/>
      <c r="AJ357" s="410">
        <f t="shared" si="361"/>
        <v>0</v>
      </c>
      <c r="AK357" s="410">
        <f t="shared" si="362"/>
        <v>0</v>
      </c>
      <c r="AL357" s="410">
        <f t="shared" si="363"/>
        <v>0</v>
      </c>
      <c r="AM357" s="410">
        <f t="shared" si="364"/>
        <v>0</v>
      </c>
      <c r="AN357" s="411">
        <f t="shared" si="365"/>
        <v>0</v>
      </c>
      <c r="AO357" s="412">
        <f t="shared" si="366"/>
        <v>0</v>
      </c>
      <c r="AP357" s="337"/>
      <c r="AQ357" s="410">
        <f t="shared" si="367"/>
        <v>0</v>
      </c>
      <c r="AR357" s="411">
        <f t="shared" si="368"/>
        <v>0</v>
      </c>
      <c r="AS357" s="413">
        <f t="shared" si="369"/>
        <v>0</v>
      </c>
      <c r="AT357" s="337"/>
      <c r="AU357" s="410">
        <f t="shared" si="370"/>
        <v>0</v>
      </c>
      <c r="AV357" s="411">
        <f t="shared" si="371"/>
        <v>0</v>
      </c>
      <c r="AW357" s="410">
        <f t="shared" si="372"/>
        <v>0</v>
      </c>
      <c r="AX357" s="411">
        <f t="shared" si="373"/>
        <v>0</v>
      </c>
      <c r="AY357" s="412">
        <f t="shared" si="374"/>
        <v>0</v>
      </c>
      <c r="AZ357" s="988"/>
      <c r="BA357" s="989"/>
      <c r="BB357" s="989"/>
      <c r="BC357" s="989"/>
      <c r="BD357" s="989"/>
      <c r="BE357" s="990"/>
      <c r="BF357" s="991"/>
      <c r="BG357" s="992"/>
      <c r="BH357" s="337"/>
      <c r="BI357" s="338"/>
      <c r="BJ357" s="839"/>
      <c r="BK357" s="318"/>
      <c r="BL357" s="318"/>
      <c r="BM357" s="318"/>
      <c r="BN357" s="318"/>
      <c r="BO357" s="318"/>
      <c r="BP357" s="318"/>
      <c r="BQ357" s="318"/>
      <c r="BR357" s="318"/>
      <c r="BS357" s="318"/>
      <c r="BT357" s="839"/>
      <c r="BU357" s="318"/>
      <c r="BV357" s="318"/>
      <c r="BW357" s="318"/>
      <c r="BX357" s="318"/>
      <c r="BY357" s="318"/>
      <c r="BZ357" s="318"/>
      <c r="CA357" s="318"/>
      <c r="CB357" s="318"/>
      <c r="CC357" s="318"/>
      <c r="CD357" s="839"/>
      <c r="CE357" s="318"/>
      <c r="CF357" s="318"/>
      <c r="CG357" s="318"/>
      <c r="CH357" s="318"/>
      <c r="CI357" s="318"/>
      <c r="CJ357" s="318"/>
      <c r="CK357" s="318"/>
      <c r="CL357" s="318"/>
      <c r="CM357" s="318"/>
      <c r="CN357" s="318"/>
      <c r="CO357" s="318"/>
      <c r="CP357" s="318"/>
      <c r="CQ357" s="318"/>
      <c r="CR357" s="318"/>
      <c r="CS357" s="839"/>
      <c r="CT357" s="318"/>
      <c r="CU357" s="318"/>
      <c r="CV357" s="318"/>
      <c r="CW357" s="318"/>
      <c r="CX357" s="318"/>
      <c r="CY357" s="318"/>
      <c r="CZ357" s="318"/>
      <c r="DA357" s="318"/>
      <c r="DB357" s="318"/>
      <c r="DC357" s="318"/>
      <c r="DD357" s="318"/>
      <c r="DE357" s="318"/>
      <c r="DF357" s="318"/>
      <c r="DG357" s="318"/>
      <c r="DH357" s="839"/>
      <c r="DI357" s="318"/>
      <c r="DJ357" s="318"/>
      <c r="DK357" s="318"/>
      <c r="DL357" s="318"/>
      <c r="DM357" s="318"/>
      <c r="DN357" s="318"/>
      <c r="DO357" s="318"/>
      <c r="DP357" s="318"/>
      <c r="DQ357" s="318"/>
      <c r="DR357" s="318"/>
      <c r="DS357" s="318"/>
      <c r="DT357" s="318"/>
      <c r="DU357" s="318"/>
      <c r="DV357" s="318"/>
      <c r="DW357" s="839"/>
      <c r="DX357" s="318"/>
      <c r="DY357" s="318"/>
      <c r="DZ357" s="318"/>
      <c r="EA357" s="318"/>
      <c r="EB357" s="318"/>
      <c r="EC357" s="318"/>
      <c r="ED357" s="318"/>
      <c r="EE357" s="318"/>
      <c r="EF357" s="318"/>
      <c r="EG357" s="318"/>
      <c r="EH357" s="318"/>
      <c r="EI357" s="318"/>
      <c r="EJ357" s="318"/>
      <c r="EK357" s="318"/>
      <c r="EL357" s="318"/>
      <c r="EM357" s="318">
        <f ca="1">'DARF e Declaração de IR'!$AJ$23</f>
        <v>0</v>
      </c>
      <c r="EN357" s="318"/>
      <c r="EO357" s="318"/>
      <c r="EP357" s="318"/>
      <c r="EQ357" s="318"/>
      <c r="ER357" s="318"/>
      <c r="ES357" s="318"/>
      <c r="ET357" s="318"/>
      <c r="EU357" s="318"/>
      <c r="EV357" s="318"/>
      <c r="EW357" s="318"/>
      <c r="EX357" s="318"/>
      <c r="EY357" s="318"/>
      <c r="EZ357" s="318"/>
    </row>
    <row r="358" spans="2:156" ht="10.5" customHeight="1" thickBot="1" x14ac:dyDescent="0.25">
      <c r="B358" s="393"/>
      <c r="C358" s="1051"/>
      <c r="D358" s="1052"/>
      <c r="E358" s="414"/>
      <c r="F358" s="925" t="s">
        <v>111</v>
      </c>
      <c r="G358" s="851"/>
      <c r="H358" s="851"/>
      <c r="I358" s="852"/>
      <c r="J358" s="901">
        <f>'DARF e Declaração de IR'!$P$23</f>
        <v>0</v>
      </c>
      <c r="K358" s="901"/>
      <c r="L358" s="901"/>
      <c r="M358" s="901"/>
      <c r="N358" s="456"/>
      <c r="O358" s="455">
        <v>44514</v>
      </c>
      <c r="P358" s="332"/>
      <c r="Q358" s="333"/>
      <c r="R358" s="334"/>
      <c r="S358" s="335"/>
      <c r="T358" s="408">
        <f t="shared" si="351"/>
        <v>0</v>
      </c>
      <c r="U358" s="409" t="str">
        <f t="shared" si="352"/>
        <v/>
      </c>
      <c r="V358" s="335"/>
      <c r="W358" s="410">
        <f t="shared" si="353"/>
        <v>0</v>
      </c>
      <c r="X358" s="410">
        <f t="shared" si="354"/>
        <v>0</v>
      </c>
      <c r="Y358" s="410">
        <f t="shared" si="355"/>
        <v>0</v>
      </c>
      <c r="Z358" s="410">
        <f t="shared" si="356"/>
        <v>0</v>
      </c>
      <c r="AA358" s="411">
        <f t="shared" si="357"/>
        <v>0</v>
      </c>
      <c r="AB358" s="412">
        <f t="shared" si="358"/>
        <v>0</v>
      </c>
      <c r="AC358" s="336"/>
      <c r="AD358" s="333"/>
      <c r="AE358" s="334"/>
      <c r="AF358" s="335"/>
      <c r="AG358" s="408">
        <f t="shared" si="359"/>
        <v>0</v>
      </c>
      <c r="AH358" s="409" t="str">
        <f t="shared" si="360"/>
        <v/>
      </c>
      <c r="AI358" s="335"/>
      <c r="AJ358" s="410">
        <f t="shared" si="361"/>
        <v>0</v>
      </c>
      <c r="AK358" s="410">
        <f t="shared" si="362"/>
        <v>0</v>
      </c>
      <c r="AL358" s="410">
        <f t="shared" si="363"/>
        <v>0</v>
      </c>
      <c r="AM358" s="410">
        <f t="shared" si="364"/>
        <v>0</v>
      </c>
      <c r="AN358" s="411">
        <f t="shared" si="365"/>
        <v>0</v>
      </c>
      <c r="AO358" s="412">
        <f t="shared" si="366"/>
        <v>0</v>
      </c>
      <c r="AP358" s="337"/>
      <c r="AQ358" s="410">
        <f t="shared" si="367"/>
        <v>0</v>
      </c>
      <c r="AR358" s="411">
        <f t="shared" si="368"/>
        <v>0</v>
      </c>
      <c r="AS358" s="413">
        <f t="shared" si="369"/>
        <v>0</v>
      </c>
      <c r="AT358" s="337"/>
      <c r="AU358" s="410">
        <f t="shared" si="370"/>
        <v>0</v>
      </c>
      <c r="AV358" s="411">
        <f t="shared" si="371"/>
        <v>0</v>
      </c>
      <c r="AW358" s="410">
        <f t="shared" si="372"/>
        <v>0</v>
      </c>
      <c r="AX358" s="411">
        <f t="shared" si="373"/>
        <v>0</v>
      </c>
      <c r="AY358" s="412">
        <f t="shared" si="374"/>
        <v>0</v>
      </c>
      <c r="AZ358" s="988"/>
      <c r="BA358" s="989"/>
      <c r="BB358" s="989"/>
      <c r="BC358" s="989"/>
      <c r="BD358" s="989"/>
      <c r="BE358" s="990"/>
      <c r="BF358" s="991"/>
      <c r="BG358" s="992"/>
      <c r="BH358" s="337"/>
      <c r="BI358" s="338"/>
      <c r="BJ358" s="839"/>
      <c r="BK358" s="318"/>
      <c r="BL358" s="318"/>
      <c r="BM358" s="318"/>
      <c r="BN358" s="318"/>
      <c r="BO358" s="318"/>
      <c r="BP358" s="318"/>
      <c r="BQ358" s="318"/>
      <c r="BR358" s="318"/>
      <c r="BS358" s="318"/>
      <c r="BT358" s="839"/>
      <c r="BU358" s="318"/>
      <c r="BV358" s="318"/>
      <c r="BW358" s="318"/>
      <c r="BX358" s="318"/>
      <c r="BY358" s="318"/>
      <c r="BZ358" s="318"/>
      <c r="CA358" s="318"/>
      <c r="CB358" s="318"/>
      <c r="CC358" s="318"/>
      <c r="CD358" s="839"/>
      <c r="CE358" s="318"/>
      <c r="CF358" s="318"/>
      <c r="CG358" s="318"/>
      <c r="CH358" s="318"/>
      <c r="CI358" s="318"/>
      <c r="CJ358" s="318"/>
      <c r="CK358" s="318"/>
      <c r="CL358" s="318"/>
      <c r="CM358" s="318"/>
      <c r="CN358" s="318"/>
      <c r="CO358" s="318"/>
      <c r="CP358" s="318"/>
      <c r="CQ358" s="318"/>
      <c r="CR358" s="318"/>
      <c r="CS358" s="839"/>
      <c r="CT358" s="318"/>
      <c r="CU358" s="318"/>
      <c r="CV358" s="318"/>
      <c r="CW358" s="318"/>
      <c r="CX358" s="318"/>
      <c r="CY358" s="318"/>
      <c r="CZ358" s="318"/>
      <c r="DA358" s="318"/>
      <c r="DB358" s="318"/>
      <c r="DC358" s="318"/>
      <c r="DD358" s="318"/>
      <c r="DE358" s="318"/>
      <c r="DF358" s="318"/>
      <c r="DG358" s="318"/>
      <c r="DH358" s="839"/>
      <c r="DI358" s="318"/>
      <c r="DJ358" s="318"/>
      <c r="DK358" s="318"/>
      <c r="DL358" s="318"/>
      <c r="DM358" s="318"/>
      <c r="DN358" s="318"/>
      <c r="DO358" s="318"/>
      <c r="DP358" s="318"/>
      <c r="DQ358" s="318"/>
      <c r="DR358" s="318"/>
      <c r="DS358" s="318"/>
      <c r="DT358" s="318"/>
      <c r="DU358" s="318"/>
      <c r="DV358" s="318"/>
      <c r="DW358" s="839"/>
      <c r="DX358" s="318"/>
      <c r="DY358" s="318"/>
      <c r="DZ358" s="318"/>
      <c r="EA358" s="318"/>
      <c r="EB358" s="318"/>
      <c r="EC358" s="318"/>
      <c r="ED358" s="318"/>
      <c r="EE358" s="318"/>
      <c r="EF358" s="318"/>
      <c r="EG358" s="318"/>
      <c r="EH358" s="318"/>
      <c r="EI358" s="318"/>
      <c r="EJ358" s="318"/>
      <c r="EK358" s="318"/>
      <c r="EL358" s="318"/>
      <c r="EM358" s="318">
        <f ca="1">'DARF e Declaração de IR'!$AJ$23</f>
        <v>0</v>
      </c>
      <c r="EN358" s="318"/>
      <c r="EO358" s="318"/>
      <c r="EP358" s="318"/>
      <c r="EQ358" s="318"/>
      <c r="ER358" s="318"/>
      <c r="ES358" s="318"/>
      <c r="ET358" s="318"/>
      <c r="EU358" s="318"/>
      <c r="EV358" s="318"/>
      <c r="EW358" s="318"/>
      <c r="EX358" s="318"/>
      <c r="EY358" s="318"/>
      <c r="EZ358" s="318"/>
    </row>
    <row r="359" spans="2:156" ht="10.5" customHeight="1" x14ac:dyDescent="0.2">
      <c r="B359" s="393"/>
      <c r="C359" s="1051"/>
      <c r="D359" s="1052"/>
      <c r="E359" s="414"/>
      <c r="F359" s="421"/>
      <c r="G359" s="418"/>
      <c r="H359" s="418"/>
      <c r="I359" s="418"/>
      <c r="J359" s="473"/>
      <c r="K359" s="473"/>
      <c r="L359" s="473"/>
      <c r="M359" s="524"/>
      <c r="N359" s="414"/>
      <c r="O359" s="455">
        <v>44515</v>
      </c>
      <c r="P359" s="332"/>
      <c r="Q359" s="333"/>
      <c r="R359" s="334"/>
      <c r="S359" s="335"/>
      <c r="T359" s="408">
        <f t="shared" si="351"/>
        <v>0</v>
      </c>
      <c r="U359" s="409" t="str">
        <f t="shared" si="352"/>
        <v/>
      </c>
      <c r="V359" s="335"/>
      <c r="W359" s="410">
        <f t="shared" si="353"/>
        <v>0</v>
      </c>
      <c r="X359" s="410">
        <f t="shared" si="354"/>
        <v>0</v>
      </c>
      <c r="Y359" s="410">
        <f t="shared" si="355"/>
        <v>0</v>
      </c>
      <c r="Z359" s="410">
        <f t="shared" si="356"/>
        <v>0</v>
      </c>
      <c r="AA359" s="411">
        <f t="shared" si="357"/>
        <v>0</v>
      </c>
      <c r="AB359" s="412">
        <f t="shared" si="358"/>
        <v>0</v>
      </c>
      <c r="AC359" s="336"/>
      <c r="AD359" s="333"/>
      <c r="AE359" s="334"/>
      <c r="AF359" s="335"/>
      <c r="AG359" s="408">
        <f t="shared" si="359"/>
        <v>0</v>
      </c>
      <c r="AH359" s="409" t="str">
        <f t="shared" ref="AH359:AH375" si="375">IF(AG359=0,"",IF(AG359=0,0,AD359/AG359))</f>
        <v/>
      </c>
      <c r="AI359" s="335"/>
      <c r="AJ359" s="410">
        <f t="shared" si="361"/>
        <v>0</v>
      </c>
      <c r="AK359" s="410">
        <f t="shared" si="362"/>
        <v>0</v>
      </c>
      <c r="AL359" s="410">
        <f t="shared" si="363"/>
        <v>0</v>
      </c>
      <c r="AM359" s="410">
        <f t="shared" si="364"/>
        <v>0</v>
      </c>
      <c r="AN359" s="411">
        <f t="shared" si="365"/>
        <v>0</v>
      </c>
      <c r="AO359" s="412">
        <f t="shared" si="366"/>
        <v>0</v>
      </c>
      <c r="AP359" s="337"/>
      <c r="AQ359" s="410">
        <f t="shared" si="367"/>
        <v>0</v>
      </c>
      <c r="AR359" s="411">
        <f t="shared" si="368"/>
        <v>0</v>
      </c>
      <c r="AS359" s="413">
        <f t="shared" si="369"/>
        <v>0</v>
      </c>
      <c r="AT359" s="337"/>
      <c r="AU359" s="410">
        <f t="shared" si="370"/>
        <v>0</v>
      </c>
      <c r="AV359" s="411">
        <f t="shared" si="371"/>
        <v>0</v>
      </c>
      <c r="AW359" s="410">
        <f t="shared" si="372"/>
        <v>0</v>
      </c>
      <c r="AX359" s="411">
        <f t="shared" si="373"/>
        <v>0</v>
      </c>
      <c r="AY359" s="412">
        <f t="shared" si="374"/>
        <v>0</v>
      </c>
      <c r="AZ359" s="988"/>
      <c r="BA359" s="989"/>
      <c r="BB359" s="989"/>
      <c r="BC359" s="989"/>
      <c r="BD359" s="989"/>
      <c r="BE359" s="990"/>
      <c r="BF359" s="991"/>
      <c r="BG359" s="992"/>
      <c r="BH359" s="337"/>
      <c r="BI359" s="338"/>
      <c r="BJ359" s="839"/>
      <c r="BK359" s="318"/>
      <c r="BL359" s="318"/>
      <c r="BM359" s="318"/>
      <c r="BN359" s="318"/>
      <c r="BO359" s="318"/>
      <c r="BP359" s="318"/>
      <c r="BQ359" s="318"/>
      <c r="BR359" s="318"/>
      <c r="BS359" s="318"/>
      <c r="BT359" s="839"/>
      <c r="BU359" s="318"/>
      <c r="BV359" s="318"/>
      <c r="BW359" s="318"/>
      <c r="BX359" s="318"/>
      <c r="BY359" s="318"/>
      <c r="BZ359" s="318"/>
      <c r="CA359" s="318"/>
      <c r="CB359" s="318"/>
      <c r="CC359" s="318"/>
      <c r="CD359" s="839"/>
      <c r="CE359" s="318"/>
      <c r="CF359" s="318"/>
      <c r="CG359" s="318"/>
      <c r="CH359" s="318"/>
      <c r="CI359" s="318"/>
      <c r="CJ359" s="318"/>
      <c r="CK359" s="318"/>
      <c r="CL359" s="318"/>
      <c r="CM359" s="318"/>
      <c r="CN359" s="318"/>
      <c r="CO359" s="318"/>
      <c r="CP359" s="318"/>
      <c r="CQ359" s="318"/>
      <c r="CR359" s="318"/>
      <c r="CS359" s="839"/>
      <c r="CT359" s="318"/>
      <c r="CU359" s="318"/>
      <c r="CV359" s="318"/>
      <c r="CW359" s="318"/>
      <c r="CX359" s="318"/>
      <c r="CY359" s="318"/>
      <c r="CZ359" s="318"/>
      <c r="DA359" s="318"/>
      <c r="DB359" s="318"/>
      <c r="DC359" s="318"/>
      <c r="DD359" s="318"/>
      <c r="DE359" s="318"/>
      <c r="DF359" s="318"/>
      <c r="DG359" s="318"/>
      <c r="DH359" s="839"/>
      <c r="DI359" s="318"/>
      <c r="DJ359" s="318"/>
      <c r="DK359" s="318"/>
      <c r="DL359" s="318"/>
      <c r="DM359" s="318"/>
      <c r="DN359" s="318"/>
      <c r="DO359" s="318"/>
      <c r="DP359" s="318"/>
      <c r="DQ359" s="318"/>
      <c r="DR359" s="318"/>
      <c r="DS359" s="318"/>
      <c r="DT359" s="318"/>
      <c r="DU359" s="318"/>
      <c r="DV359" s="318"/>
      <c r="DW359" s="839"/>
      <c r="DX359" s="318"/>
      <c r="DY359" s="318"/>
      <c r="DZ359" s="318"/>
      <c r="EA359" s="318"/>
      <c r="EB359" s="318"/>
      <c r="EC359" s="318"/>
      <c r="ED359" s="318"/>
      <c r="EE359" s="318"/>
      <c r="EF359" s="318"/>
      <c r="EG359" s="318"/>
      <c r="EH359" s="318"/>
      <c r="EI359" s="318"/>
      <c r="EJ359" s="318"/>
      <c r="EK359" s="318"/>
      <c r="EL359" s="318"/>
      <c r="EM359" s="318">
        <f ca="1">'DARF e Declaração de IR'!$AJ$23</f>
        <v>0</v>
      </c>
      <c r="EN359" s="318"/>
      <c r="EO359" s="318"/>
      <c r="EP359" s="318"/>
      <c r="EQ359" s="318"/>
      <c r="ER359" s="318"/>
      <c r="ES359" s="318"/>
      <c r="ET359" s="318"/>
      <c r="EU359" s="318"/>
      <c r="EV359" s="318"/>
      <c r="EW359" s="318"/>
      <c r="EX359" s="318"/>
      <c r="EY359" s="318"/>
      <c r="EZ359" s="318"/>
    </row>
    <row r="360" spans="2:156" ht="10.5" customHeight="1" x14ac:dyDescent="0.2">
      <c r="B360" s="393"/>
      <c r="C360" s="1051"/>
      <c r="D360" s="1052"/>
      <c r="E360" s="414"/>
      <c r="F360" s="853" t="s">
        <v>112</v>
      </c>
      <c r="G360" s="853"/>
      <c r="H360" s="853"/>
      <c r="I360" s="853"/>
      <c r="J360" s="911" t="s">
        <v>22</v>
      </c>
      <c r="K360" s="928"/>
      <c r="L360" s="911" t="s">
        <v>23</v>
      </c>
      <c r="M360" s="912"/>
      <c r="N360" s="414"/>
      <c r="O360" s="455">
        <v>44516</v>
      </c>
      <c r="P360" s="332"/>
      <c r="Q360" s="333"/>
      <c r="R360" s="334"/>
      <c r="S360" s="335"/>
      <c r="T360" s="408">
        <f t="shared" si="351"/>
        <v>0</v>
      </c>
      <c r="U360" s="409" t="str">
        <f t="shared" si="352"/>
        <v/>
      </c>
      <c r="V360" s="335"/>
      <c r="W360" s="410">
        <f t="shared" si="353"/>
        <v>0</v>
      </c>
      <c r="X360" s="410">
        <f t="shared" si="354"/>
        <v>0</v>
      </c>
      <c r="Y360" s="410">
        <f t="shared" si="355"/>
        <v>0</v>
      </c>
      <c r="Z360" s="410">
        <f t="shared" si="356"/>
        <v>0</v>
      </c>
      <c r="AA360" s="411">
        <f t="shared" si="357"/>
        <v>0</v>
      </c>
      <c r="AB360" s="412">
        <f t="shared" si="358"/>
        <v>0</v>
      </c>
      <c r="AC360" s="336"/>
      <c r="AD360" s="333"/>
      <c r="AE360" s="334"/>
      <c r="AF360" s="335"/>
      <c r="AG360" s="408">
        <f t="shared" si="359"/>
        <v>0</v>
      </c>
      <c r="AH360" s="409" t="str">
        <f t="shared" si="375"/>
        <v/>
      </c>
      <c r="AI360" s="335"/>
      <c r="AJ360" s="410">
        <f t="shared" si="361"/>
        <v>0</v>
      </c>
      <c r="AK360" s="410">
        <f t="shared" si="362"/>
        <v>0</v>
      </c>
      <c r="AL360" s="410">
        <f t="shared" si="363"/>
        <v>0</v>
      </c>
      <c r="AM360" s="410">
        <f t="shared" si="364"/>
        <v>0</v>
      </c>
      <c r="AN360" s="411">
        <f t="shared" si="365"/>
        <v>0</v>
      </c>
      <c r="AO360" s="412">
        <f t="shared" si="366"/>
        <v>0</v>
      </c>
      <c r="AP360" s="337"/>
      <c r="AQ360" s="410">
        <f t="shared" si="367"/>
        <v>0</v>
      </c>
      <c r="AR360" s="411">
        <f t="shared" si="368"/>
        <v>0</v>
      </c>
      <c r="AS360" s="413">
        <f t="shared" si="369"/>
        <v>0</v>
      </c>
      <c r="AT360" s="337"/>
      <c r="AU360" s="410">
        <f t="shared" si="370"/>
        <v>0</v>
      </c>
      <c r="AV360" s="411">
        <f t="shared" si="371"/>
        <v>0</v>
      </c>
      <c r="AW360" s="410">
        <f t="shared" si="372"/>
        <v>0</v>
      </c>
      <c r="AX360" s="411">
        <f t="shared" si="373"/>
        <v>0</v>
      </c>
      <c r="AY360" s="412">
        <f t="shared" si="374"/>
        <v>0</v>
      </c>
      <c r="AZ360" s="988"/>
      <c r="BA360" s="989"/>
      <c r="BB360" s="989"/>
      <c r="BC360" s="989"/>
      <c r="BD360" s="989"/>
      <c r="BE360" s="990"/>
      <c r="BF360" s="991"/>
      <c r="BG360" s="992"/>
      <c r="BH360" s="337"/>
      <c r="BI360" s="338"/>
      <c r="BJ360" s="839"/>
      <c r="BK360" s="318"/>
      <c r="BL360" s="318"/>
      <c r="BM360" s="318"/>
      <c r="BN360" s="318"/>
      <c r="BO360" s="318"/>
      <c r="BP360" s="318"/>
      <c r="BQ360" s="318"/>
      <c r="BR360" s="318"/>
      <c r="BS360" s="318"/>
      <c r="BT360" s="839"/>
      <c r="BU360" s="318"/>
      <c r="BV360" s="318"/>
      <c r="BW360" s="318"/>
      <c r="BX360" s="318"/>
      <c r="BY360" s="318"/>
      <c r="BZ360" s="318"/>
      <c r="CA360" s="318"/>
      <c r="CB360" s="318"/>
      <c r="CC360" s="318"/>
      <c r="CD360" s="839"/>
      <c r="CE360" s="318"/>
      <c r="CF360" s="318"/>
      <c r="CG360" s="318"/>
      <c r="CH360" s="318"/>
      <c r="CI360" s="318"/>
      <c r="CJ360" s="318"/>
      <c r="CK360" s="318"/>
      <c r="CL360" s="318"/>
      <c r="CM360" s="318"/>
      <c r="CN360" s="318"/>
      <c r="CO360" s="318"/>
      <c r="CP360" s="318"/>
      <c r="CQ360" s="318"/>
      <c r="CR360" s="318"/>
      <c r="CS360" s="839"/>
      <c r="CT360" s="318"/>
      <c r="CU360" s="318"/>
      <c r="CV360" s="318"/>
      <c r="CW360" s="318"/>
      <c r="CX360" s="318"/>
      <c r="CY360" s="318"/>
      <c r="CZ360" s="318"/>
      <c r="DA360" s="318"/>
      <c r="DB360" s="318"/>
      <c r="DC360" s="318"/>
      <c r="DD360" s="318"/>
      <c r="DE360" s="318"/>
      <c r="DF360" s="318"/>
      <c r="DG360" s="318"/>
      <c r="DH360" s="839"/>
      <c r="DI360" s="318"/>
      <c r="DJ360" s="318"/>
      <c r="DK360" s="318"/>
      <c r="DL360" s="318"/>
      <c r="DM360" s="318"/>
      <c r="DN360" s="318"/>
      <c r="DO360" s="318"/>
      <c r="DP360" s="318"/>
      <c r="DQ360" s="318"/>
      <c r="DR360" s="318"/>
      <c r="DS360" s="318"/>
      <c r="DT360" s="318"/>
      <c r="DU360" s="318"/>
      <c r="DV360" s="318"/>
      <c r="DW360" s="839"/>
      <c r="DX360" s="318"/>
      <c r="DY360" s="318"/>
      <c r="DZ360" s="318"/>
      <c r="EA360" s="318"/>
      <c r="EB360" s="318"/>
      <c r="EC360" s="318"/>
      <c r="ED360" s="318"/>
      <c r="EE360" s="318"/>
      <c r="EF360" s="318"/>
      <c r="EG360" s="318"/>
      <c r="EH360" s="318"/>
      <c r="EI360" s="318"/>
      <c r="EJ360" s="318"/>
      <c r="EK360" s="318"/>
      <c r="EL360" s="318"/>
      <c r="EM360" s="318">
        <f ca="1">'DARF e Declaração de IR'!$AJ$23</f>
        <v>0</v>
      </c>
      <c r="EN360" s="318"/>
      <c r="EO360" s="318"/>
      <c r="EP360" s="318"/>
      <c r="EQ360" s="318"/>
      <c r="ER360" s="318"/>
      <c r="ES360" s="318"/>
      <c r="ET360" s="318"/>
      <c r="EU360" s="318"/>
      <c r="EV360" s="318"/>
      <c r="EW360" s="318"/>
      <c r="EX360" s="318"/>
      <c r="EY360" s="318"/>
      <c r="EZ360" s="318"/>
    </row>
    <row r="361" spans="2:156" ht="10.5" customHeight="1" x14ac:dyDescent="0.2">
      <c r="B361" s="393"/>
      <c r="C361" s="1051"/>
      <c r="D361" s="1052"/>
      <c r="E361" s="414"/>
      <c r="F361" s="855" t="s">
        <v>114</v>
      </c>
      <c r="G361" s="855"/>
      <c r="H361" s="855"/>
      <c r="I361" s="855"/>
      <c r="J361" s="880">
        <v>0.05</v>
      </c>
      <c r="K361" s="880"/>
      <c r="L361" s="886">
        <v>0.05</v>
      </c>
      <c r="M361" s="887"/>
      <c r="N361" s="414"/>
      <c r="O361" s="455">
        <v>44517</v>
      </c>
      <c r="P361" s="332"/>
      <c r="Q361" s="333"/>
      <c r="R361" s="334"/>
      <c r="S361" s="335"/>
      <c r="T361" s="408">
        <f t="shared" si="351"/>
        <v>0</v>
      </c>
      <c r="U361" s="409" t="str">
        <f t="shared" si="352"/>
        <v/>
      </c>
      <c r="V361" s="335"/>
      <c r="W361" s="410">
        <f t="shared" si="353"/>
        <v>0</v>
      </c>
      <c r="X361" s="410">
        <f t="shared" si="354"/>
        <v>0</v>
      </c>
      <c r="Y361" s="410">
        <f t="shared" si="355"/>
        <v>0</v>
      </c>
      <c r="Z361" s="410">
        <f t="shared" si="356"/>
        <v>0</v>
      </c>
      <c r="AA361" s="411">
        <f t="shared" si="357"/>
        <v>0</v>
      </c>
      <c r="AB361" s="412">
        <f t="shared" si="358"/>
        <v>0</v>
      </c>
      <c r="AC361" s="336"/>
      <c r="AD361" s="333"/>
      <c r="AE361" s="334"/>
      <c r="AF361" s="335"/>
      <c r="AG361" s="408">
        <f t="shared" si="359"/>
        <v>0</v>
      </c>
      <c r="AH361" s="409" t="str">
        <f t="shared" si="375"/>
        <v/>
      </c>
      <c r="AI361" s="335"/>
      <c r="AJ361" s="410">
        <f t="shared" si="361"/>
        <v>0</v>
      </c>
      <c r="AK361" s="410">
        <f t="shared" si="362"/>
        <v>0</v>
      </c>
      <c r="AL361" s="410">
        <f t="shared" si="363"/>
        <v>0</v>
      </c>
      <c r="AM361" s="410">
        <f t="shared" si="364"/>
        <v>0</v>
      </c>
      <c r="AN361" s="411">
        <f t="shared" si="365"/>
        <v>0</v>
      </c>
      <c r="AO361" s="412">
        <f t="shared" si="366"/>
        <v>0</v>
      </c>
      <c r="AP361" s="337"/>
      <c r="AQ361" s="410">
        <f t="shared" si="367"/>
        <v>0</v>
      </c>
      <c r="AR361" s="411">
        <f t="shared" si="368"/>
        <v>0</v>
      </c>
      <c r="AS361" s="413">
        <f t="shared" si="369"/>
        <v>0</v>
      </c>
      <c r="AT361" s="337"/>
      <c r="AU361" s="410">
        <f t="shared" si="370"/>
        <v>0</v>
      </c>
      <c r="AV361" s="411">
        <f t="shared" si="371"/>
        <v>0</v>
      </c>
      <c r="AW361" s="410">
        <f t="shared" si="372"/>
        <v>0</v>
      </c>
      <c r="AX361" s="411">
        <f t="shared" si="373"/>
        <v>0</v>
      </c>
      <c r="AY361" s="412">
        <f t="shared" si="374"/>
        <v>0</v>
      </c>
      <c r="AZ361" s="988"/>
      <c r="BA361" s="989"/>
      <c r="BB361" s="989"/>
      <c r="BC361" s="989"/>
      <c r="BD361" s="989"/>
      <c r="BE361" s="990"/>
      <c r="BF361" s="991"/>
      <c r="BG361" s="992"/>
      <c r="BH361" s="337"/>
      <c r="BI361" s="338"/>
      <c r="BJ361" s="839"/>
      <c r="BK361" s="318"/>
      <c r="BL361" s="318"/>
      <c r="BM361" s="318"/>
      <c r="BN361" s="318"/>
      <c r="BO361" s="318"/>
      <c r="BP361" s="318"/>
      <c r="BQ361" s="318"/>
      <c r="BR361" s="318"/>
      <c r="BS361" s="318"/>
      <c r="BT361" s="839"/>
      <c r="BU361" s="318"/>
      <c r="BV361" s="318"/>
      <c r="BW361" s="318"/>
      <c r="BX361" s="318"/>
      <c r="BY361" s="318"/>
      <c r="BZ361" s="318"/>
      <c r="CA361" s="318"/>
      <c r="CB361" s="318"/>
      <c r="CC361" s="318"/>
      <c r="CD361" s="839"/>
      <c r="CE361" s="318"/>
      <c r="CF361" s="318"/>
      <c r="CG361" s="318"/>
      <c r="CH361" s="318"/>
      <c r="CI361" s="318"/>
      <c r="CJ361" s="318"/>
      <c r="CK361" s="318"/>
      <c r="CL361" s="318"/>
      <c r="CM361" s="318"/>
      <c r="CN361" s="318"/>
      <c r="CO361" s="318"/>
      <c r="CP361" s="318"/>
      <c r="CQ361" s="318"/>
      <c r="CR361" s="318"/>
      <c r="CS361" s="839"/>
      <c r="CT361" s="318"/>
      <c r="CU361" s="318"/>
      <c r="CV361" s="318"/>
      <c r="CW361" s="318"/>
      <c r="CX361" s="318"/>
      <c r="CY361" s="318"/>
      <c r="CZ361" s="318"/>
      <c r="DA361" s="318"/>
      <c r="DB361" s="318"/>
      <c r="DC361" s="318"/>
      <c r="DD361" s="318"/>
      <c r="DE361" s="318"/>
      <c r="DF361" s="318"/>
      <c r="DG361" s="318"/>
      <c r="DH361" s="839"/>
      <c r="DI361" s="318"/>
      <c r="DJ361" s="318"/>
      <c r="DK361" s="318"/>
      <c r="DL361" s="318"/>
      <c r="DM361" s="318"/>
      <c r="DN361" s="318"/>
      <c r="DO361" s="318"/>
      <c r="DP361" s="318"/>
      <c r="DQ361" s="318"/>
      <c r="DR361" s="318"/>
      <c r="DS361" s="318"/>
      <c r="DT361" s="318"/>
      <c r="DU361" s="318"/>
      <c r="DV361" s="318"/>
      <c r="DW361" s="839"/>
      <c r="DX361" s="318"/>
      <c r="DY361" s="318"/>
      <c r="DZ361" s="318"/>
      <c r="EA361" s="318"/>
      <c r="EB361" s="318"/>
      <c r="EC361" s="318"/>
      <c r="ED361" s="318"/>
      <c r="EE361" s="318"/>
      <c r="EF361" s="318"/>
      <c r="EG361" s="318"/>
      <c r="EH361" s="318"/>
      <c r="EI361" s="318"/>
      <c r="EJ361" s="318"/>
      <c r="EK361" s="318"/>
      <c r="EL361" s="318"/>
      <c r="EM361" s="318">
        <f ca="1">'DARF e Declaração de IR'!$AJ$23</f>
        <v>0</v>
      </c>
      <c r="EN361" s="318"/>
      <c r="EO361" s="318"/>
      <c r="EP361" s="318"/>
      <c r="EQ361" s="318"/>
      <c r="ER361" s="318"/>
      <c r="ES361" s="318"/>
      <c r="ET361" s="318"/>
      <c r="EU361" s="318"/>
      <c r="EV361" s="318"/>
      <c r="EW361" s="318"/>
      <c r="EX361" s="318"/>
      <c r="EY361" s="318"/>
      <c r="EZ361" s="318"/>
    </row>
    <row r="362" spans="2:156" ht="10.5" customHeight="1" x14ac:dyDescent="0.2">
      <c r="B362" s="393"/>
      <c r="C362" s="1051"/>
      <c r="D362" s="1052"/>
      <c r="E362" s="414"/>
      <c r="F362" s="855" t="s">
        <v>115</v>
      </c>
      <c r="G362" s="855"/>
      <c r="H362" s="855"/>
      <c r="I362" s="855"/>
      <c r="J362" s="880">
        <v>0.81</v>
      </c>
      <c r="K362" s="880"/>
      <c r="L362" s="880">
        <v>0.6</v>
      </c>
      <c r="M362" s="881"/>
      <c r="N362" s="414"/>
      <c r="O362" s="455">
        <v>44518</v>
      </c>
      <c r="P362" s="332"/>
      <c r="Q362" s="333"/>
      <c r="R362" s="334"/>
      <c r="S362" s="335"/>
      <c r="T362" s="408">
        <f t="shared" si="351"/>
        <v>0</v>
      </c>
      <c r="U362" s="409" t="str">
        <f t="shared" si="352"/>
        <v/>
      </c>
      <c r="V362" s="335"/>
      <c r="W362" s="410">
        <f t="shared" si="353"/>
        <v>0</v>
      </c>
      <c r="X362" s="410">
        <f t="shared" si="354"/>
        <v>0</v>
      </c>
      <c r="Y362" s="410">
        <f t="shared" si="355"/>
        <v>0</v>
      </c>
      <c r="Z362" s="410">
        <f t="shared" si="356"/>
        <v>0</v>
      </c>
      <c r="AA362" s="411">
        <f t="shared" si="357"/>
        <v>0</v>
      </c>
      <c r="AB362" s="412">
        <f t="shared" si="358"/>
        <v>0</v>
      </c>
      <c r="AC362" s="336"/>
      <c r="AD362" s="333"/>
      <c r="AE362" s="334"/>
      <c r="AF362" s="335"/>
      <c r="AG362" s="408">
        <f t="shared" si="359"/>
        <v>0</v>
      </c>
      <c r="AH362" s="409" t="str">
        <f t="shared" si="375"/>
        <v/>
      </c>
      <c r="AI362" s="335"/>
      <c r="AJ362" s="410">
        <f t="shared" si="361"/>
        <v>0</v>
      </c>
      <c r="AK362" s="410">
        <f t="shared" si="362"/>
        <v>0</v>
      </c>
      <c r="AL362" s="410">
        <f t="shared" si="363"/>
        <v>0</v>
      </c>
      <c r="AM362" s="410">
        <f t="shared" si="364"/>
        <v>0</v>
      </c>
      <c r="AN362" s="411">
        <f t="shared" si="365"/>
        <v>0</v>
      </c>
      <c r="AO362" s="412">
        <f t="shared" si="366"/>
        <v>0</v>
      </c>
      <c r="AP362" s="337"/>
      <c r="AQ362" s="410">
        <f t="shared" si="367"/>
        <v>0</v>
      </c>
      <c r="AR362" s="411">
        <f t="shared" si="368"/>
        <v>0</v>
      </c>
      <c r="AS362" s="413">
        <f t="shared" si="369"/>
        <v>0</v>
      </c>
      <c r="AT362" s="337"/>
      <c r="AU362" s="410">
        <f t="shared" si="370"/>
        <v>0</v>
      </c>
      <c r="AV362" s="411">
        <f t="shared" si="371"/>
        <v>0</v>
      </c>
      <c r="AW362" s="410">
        <f t="shared" si="372"/>
        <v>0</v>
      </c>
      <c r="AX362" s="411">
        <f t="shared" si="373"/>
        <v>0</v>
      </c>
      <c r="AY362" s="412">
        <f t="shared" si="374"/>
        <v>0</v>
      </c>
      <c r="AZ362" s="988"/>
      <c r="BA362" s="989"/>
      <c r="BB362" s="989"/>
      <c r="BC362" s="989"/>
      <c r="BD362" s="989"/>
      <c r="BE362" s="990"/>
      <c r="BF362" s="991"/>
      <c r="BG362" s="992"/>
      <c r="BH362" s="337"/>
      <c r="BI362" s="338"/>
      <c r="BJ362" s="839"/>
      <c r="BK362" s="318"/>
      <c r="BL362" s="318"/>
      <c r="BM362" s="318"/>
      <c r="BN362" s="318"/>
      <c r="BO362" s="318"/>
      <c r="BP362" s="318"/>
      <c r="BQ362" s="318"/>
      <c r="BR362" s="318"/>
      <c r="BS362" s="318"/>
      <c r="BT362" s="839"/>
      <c r="BU362" s="318"/>
      <c r="BV362" s="318"/>
      <c r="BW362" s="318"/>
      <c r="BX362" s="318"/>
      <c r="BY362" s="318"/>
      <c r="BZ362" s="318"/>
      <c r="CA362" s="318"/>
      <c r="CB362" s="318"/>
      <c r="CC362" s="318"/>
      <c r="CD362" s="839"/>
      <c r="CE362" s="318"/>
      <c r="CF362" s="318"/>
      <c r="CG362" s="318"/>
      <c r="CH362" s="318"/>
      <c r="CI362" s="318"/>
      <c r="CJ362" s="318"/>
      <c r="CK362" s="318"/>
      <c r="CL362" s="318"/>
      <c r="CM362" s="318"/>
      <c r="CN362" s="318"/>
      <c r="CO362" s="318"/>
      <c r="CP362" s="318"/>
      <c r="CQ362" s="318"/>
      <c r="CR362" s="318"/>
      <c r="CS362" s="839"/>
      <c r="CT362" s="318"/>
      <c r="CU362" s="318"/>
      <c r="CV362" s="318"/>
      <c r="CW362" s="318"/>
      <c r="CX362" s="318"/>
      <c r="CY362" s="318"/>
      <c r="CZ362" s="318"/>
      <c r="DA362" s="318"/>
      <c r="DB362" s="318"/>
      <c r="DC362" s="318"/>
      <c r="DD362" s="318"/>
      <c r="DE362" s="318"/>
      <c r="DF362" s="318"/>
      <c r="DG362" s="318"/>
      <c r="DH362" s="839"/>
      <c r="DI362" s="318"/>
      <c r="DJ362" s="318"/>
      <c r="DK362" s="318"/>
      <c r="DL362" s="318"/>
      <c r="DM362" s="318"/>
      <c r="DN362" s="318"/>
      <c r="DO362" s="318"/>
      <c r="DP362" s="318"/>
      <c r="DQ362" s="318"/>
      <c r="DR362" s="318"/>
      <c r="DS362" s="318"/>
      <c r="DT362" s="318"/>
      <c r="DU362" s="318"/>
      <c r="DV362" s="318"/>
      <c r="DW362" s="839"/>
      <c r="DX362" s="318"/>
      <c r="DY362" s="318"/>
      <c r="DZ362" s="318"/>
      <c r="EA362" s="318"/>
      <c r="EB362" s="318"/>
      <c r="EC362" s="318"/>
      <c r="ED362" s="318"/>
      <c r="EE362" s="318"/>
      <c r="EF362" s="318"/>
      <c r="EG362" s="318"/>
      <c r="EH362" s="318"/>
      <c r="EI362" s="318"/>
      <c r="EJ362" s="318"/>
      <c r="EK362" s="318"/>
      <c r="EL362" s="318"/>
      <c r="EM362" s="318">
        <f ca="1">'DARF e Declaração de IR'!$AJ$23</f>
        <v>0</v>
      </c>
      <c r="EN362" s="318"/>
      <c r="EO362" s="318"/>
      <c r="EP362" s="318"/>
      <c r="EQ362" s="318"/>
      <c r="ER362" s="318"/>
      <c r="ES362" s="318"/>
      <c r="ET362" s="318"/>
      <c r="EU362" s="318"/>
      <c r="EV362" s="318"/>
      <c r="EW362" s="318"/>
      <c r="EX362" s="318"/>
      <c r="EY362" s="318"/>
      <c r="EZ362" s="318"/>
    </row>
    <row r="363" spans="2:156" ht="10.5" customHeight="1" x14ac:dyDescent="0.2">
      <c r="B363" s="393"/>
      <c r="C363" s="1051"/>
      <c r="D363" s="1052"/>
      <c r="E363" s="414"/>
      <c r="F363" s="855" t="s">
        <v>116</v>
      </c>
      <c r="G363" s="855"/>
      <c r="H363" s="855"/>
      <c r="I363" s="855"/>
      <c r="J363" s="880">
        <v>0.44</v>
      </c>
      <c r="K363" s="880"/>
      <c r="L363" s="880">
        <v>0.32</v>
      </c>
      <c r="M363" s="881"/>
      <c r="N363" s="414"/>
      <c r="O363" s="455">
        <v>44519</v>
      </c>
      <c r="P363" s="332"/>
      <c r="Q363" s="333"/>
      <c r="R363" s="334"/>
      <c r="S363" s="335"/>
      <c r="T363" s="408">
        <f t="shared" si="351"/>
        <v>0</v>
      </c>
      <c r="U363" s="409" t="str">
        <f t="shared" si="352"/>
        <v/>
      </c>
      <c r="V363" s="335"/>
      <c r="W363" s="410">
        <f t="shared" si="353"/>
        <v>0</v>
      </c>
      <c r="X363" s="410">
        <f t="shared" si="354"/>
        <v>0</v>
      </c>
      <c r="Y363" s="410">
        <f t="shared" si="355"/>
        <v>0</v>
      </c>
      <c r="Z363" s="410">
        <f t="shared" si="356"/>
        <v>0</v>
      </c>
      <c r="AA363" s="411">
        <f t="shared" si="357"/>
        <v>0</v>
      </c>
      <c r="AB363" s="412">
        <f t="shared" si="358"/>
        <v>0</v>
      </c>
      <c r="AC363" s="336"/>
      <c r="AD363" s="333"/>
      <c r="AE363" s="334"/>
      <c r="AF363" s="335"/>
      <c r="AG363" s="408">
        <f t="shared" si="359"/>
        <v>0</v>
      </c>
      <c r="AH363" s="409" t="str">
        <f t="shared" si="375"/>
        <v/>
      </c>
      <c r="AI363" s="335"/>
      <c r="AJ363" s="410">
        <f t="shared" si="361"/>
        <v>0</v>
      </c>
      <c r="AK363" s="410">
        <f t="shared" si="362"/>
        <v>0</v>
      </c>
      <c r="AL363" s="410">
        <f t="shared" si="363"/>
        <v>0</v>
      </c>
      <c r="AM363" s="410">
        <f t="shared" si="364"/>
        <v>0</v>
      </c>
      <c r="AN363" s="411">
        <f t="shared" si="365"/>
        <v>0</v>
      </c>
      <c r="AO363" s="412">
        <f t="shared" si="366"/>
        <v>0</v>
      </c>
      <c r="AP363" s="337"/>
      <c r="AQ363" s="410">
        <f t="shared" si="367"/>
        <v>0</v>
      </c>
      <c r="AR363" s="411">
        <f t="shared" si="368"/>
        <v>0</v>
      </c>
      <c r="AS363" s="413">
        <f t="shared" si="369"/>
        <v>0</v>
      </c>
      <c r="AT363" s="337"/>
      <c r="AU363" s="410">
        <f t="shared" si="370"/>
        <v>0</v>
      </c>
      <c r="AV363" s="411">
        <f t="shared" si="371"/>
        <v>0</v>
      </c>
      <c r="AW363" s="410">
        <f t="shared" si="372"/>
        <v>0</v>
      </c>
      <c r="AX363" s="411">
        <f t="shared" si="373"/>
        <v>0</v>
      </c>
      <c r="AY363" s="412">
        <f t="shared" si="374"/>
        <v>0</v>
      </c>
      <c r="AZ363" s="988"/>
      <c r="BA363" s="989"/>
      <c r="BB363" s="989"/>
      <c r="BC363" s="989"/>
      <c r="BD363" s="989"/>
      <c r="BE363" s="990"/>
      <c r="BF363" s="991"/>
      <c r="BG363" s="992"/>
      <c r="BH363" s="337"/>
      <c r="BI363" s="338"/>
      <c r="BJ363" s="839"/>
      <c r="BK363" s="318"/>
      <c r="BL363" s="318"/>
      <c r="BM363" s="318"/>
      <c r="BN363" s="318"/>
      <c r="BO363" s="318"/>
      <c r="BP363" s="318"/>
      <c r="BQ363" s="318"/>
      <c r="BR363" s="318"/>
      <c r="BS363" s="318"/>
      <c r="BT363" s="839"/>
      <c r="BU363" s="318"/>
      <c r="BV363" s="318"/>
      <c r="BW363" s="318"/>
      <c r="BX363" s="318"/>
      <c r="BY363" s="318"/>
      <c r="BZ363" s="318"/>
      <c r="CA363" s="318"/>
      <c r="CB363" s="318"/>
      <c r="CC363" s="318"/>
      <c r="CD363" s="839"/>
      <c r="CE363" s="318"/>
      <c r="CF363" s="318"/>
      <c r="CG363" s="318"/>
      <c r="CH363" s="318"/>
      <c r="CI363" s="318"/>
      <c r="CJ363" s="318"/>
      <c r="CK363" s="318"/>
      <c r="CL363" s="318"/>
      <c r="CM363" s="318"/>
      <c r="CN363" s="318"/>
      <c r="CO363" s="318"/>
      <c r="CP363" s="318"/>
      <c r="CQ363" s="318"/>
      <c r="CR363" s="318"/>
      <c r="CS363" s="839"/>
      <c r="CT363" s="318"/>
      <c r="CU363" s="318"/>
      <c r="CV363" s="318"/>
      <c r="CW363" s="318"/>
      <c r="CX363" s="318"/>
      <c r="CY363" s="318"/>
      <c r="CZ363" s="318"/>
      <c r="DA363" s="318"/>
      <c r="DB363" s="318"/>
      <c r="DC363" s="318"/>
      <c r="DD363" s="318"/>
      <c r="DE363" s="318"/>
      <c r="DF363" s="318"/>
      <c r="DG363" s="318"/>
      <c r="DH363" s="839"/>
      <c r="DI363" s="318"/>
      <c r="DJ363" s="318"/>
      <c r="DK363" s="318"/>
      <c r="DL363" s="318"/>
      <c r="DM363" s="318"/>
      <c r="DN363" s="318"/>
      <c r="DO363" s="318"/>
      <c r="DP363" s="318"/>
      <c r="DQ363" s="318"/>
      <c r="DR363" s="318"/>
      <c r="DS363" s="318"/>
      <c r="DT363" s="318"/>
      <c r="DU363" s="318"/>
      <c r="DV363" s="318"/>
      <c r="DW363" s="839"/>
      <c r="DX363" s="318"/>
      <c r="DY363" s="318"/>
      <c r="DZ363" s="318"/>
      <c r="EA363" s="318"/>
      <c r="EB363" s="318"/>
      <c r="EC363" s="318"/>
      <c r="ED363" s="318"/>
      <c r="EE363" s="318"/>
      <c r="EF363" s="318"/>
      <c r="EG363" s="318"/>
      <c r="EH363" s="318"/>
      <c r="EI363" s="318"/>
      <c r="EJ363" s="318"/>
      <c r="EK363" s="318"/>
      <c r="EL363" s="318"/>
      <c r="EM363" s="318">
        <f ca="1">'DARF e Declaração de IR'!$AJ$23</f>
        <v>0</v>
      </c>
      <c r="EN363" s="318"/>
      <c r="EO363" s="318"/>
      <c r="EP363" s="318"/>
      <c r="EQ363" s="318"/>
      <c r="ER363" s="318"/>
      <c r="ES363" s="318"/>
      <c r="ET363" s="318"/>
      <c r="EU363" s="318"/>
      <c r="EV363" s="318"/>
      <c r="EW363" s="318"/>
      <c r="EX363" s="318"/>
      <c r="EY363" s="318"/>
      <c r="EZ363" s="318"/>
    </row>
    <row r="364" spans="2:156" ht="10.5" customHeight="1" x14ac:dyDescent="0.2">
      <c r="B364" s="393"/>
      <c r="C364" s="1051"/>
      <c r="D364" s="1052"/>
      <c r="E364" s="414"/>
      <c r="F364" s="855" t="s">
        <v>95</v>
      </c>
      <c r="G364" s="855"/>
      <c r="H364" s="855"/>
      <c r="I364" s="855"/>
      <c r="J364" s="871">
        <v>0</v>
      </c>
      <c r="K364" s="871"/>
      <c r="L364" s="871">
        <v>0</v>
      </c>
      <c r="M364" s="872"/>
      <c r="N364" s="414"/>
      <c r="O364" s="455">
        <v>44520</v>
      </c>
      <c r="P364" s="332"/>
      <c r="Q364" s="333"/>
      <c r="R364" s="334"/>
      <c r="S364" s="335"/>
      <c r="T364" s="408">
        <f t="shared" si="351"/>
        <v>0</v>
      </c>
      <c r="U364" s="409" t="str">
        <f t="shared" si="352"/>
        <v/>
      </c>
      <c r="V364" s="335"/>
      <c r="W364" s="410">
        <f t="shared" si="353"/>
        <v>0</v>
      </c>
      <c r="X364" s="410">
        <f t="shared" si="354"/>
        <v>0</v>
      </c>
      <c r="Y364" s="410">
        <f t="shared" si="355"/>
        <v>0</v>
      </c>
      <c r="Z364" s="410">
        <f t="shared" si="356"/>
        <v>0</v>
      </c>
      <c r="AA364" s="411">
        <f t="shared" si="357"/>
        <v>0</v>
      </c>
      <c r="AB364" s="412">
        <f t="shared" si="358"/>
        <v>0</v>
      </c>
      <c r="AC364" s="336"/>
      <c r="AD364" s="333"/>
      <c r="AE364" s="334"/>
      <c r="AF364" s="335"/>
      <c r="AG364" s="408">
        <f t="shared" si="359"/>
        <v>0</v>
      </c>
      <c r="AH364" s="409" t="str">
        <f t="shared" si="375"/>
        <v/>
      </c>
      <c r="AI364" s="335"/>
      <c r="AJ364" s="410">
        <f t="shared" si="361"/>
        <v>0</v>
      </c>
      <c r="AK364" s="410">
        <f t="shared" si="362"/>
        <v>0</v>
      </c>
      <c r="AL364" s="410">
        <f t="shared" si="363"/>
        <v>0</v>
      </c>
      <c r="AM364" s="410">
        <f t="shared" si="364"/>
        <v>0</v>
      </c>
      <c r="AN364" s="411">
        <f t="shared" si="365"/>
        <v>0</v>
      </c>
      <c r="AO364" s="412">
        <f t="shared" si="366"/>
        <v>0</v>
      </c>
      <c r="AP364" s="337"/>
      <c r="AQ364" s="410">
        <f t="shared" si="367"/>
        <v>0</v>
      </c>
      <c r="AR364" s="411">
        <f t="shared" si="368"/>
        <v>0</v>
      </c>
      <c r="AS364" s="413">
        <f t="shared" si="369"/>
        <v>0</v>
      </c>
      <c r="AT364" s="337"/>
      <c r="AU364" s="410">
        <f t="shared" si="370"/>
        <v>0</v>
      </c>
      <c r="AV364" s="411">
        <f t="shared" si="371"/>
        <v>0</v>
      </c>
      <c r="AW364" s="410">
        <f t="shared" si="372"/>
        <v>0</v>
      </c>
      <c r="AX364" s="411">
        <f t="shared" si="373"/>
        <v>0</v>
      </c>
      <c r="AY364" s="412">
        <f t="shared" si="374"/>
        <v>0</v>
      </c>
      <c r="AZ364" s="988"/>
      <c r="BA364" s="989"/>
      <c r="BB364" s="989"/>
      <c r="BC364" s="989"/>
      <c r="BD364" s="989"/>
      <c r="BE364" s="990"/>
      <c r="BF364" s="991"/>
      <c r="BG364" s="992"/>
      <c r="BH364" s="337"/>
      <c r="BI364" s="338"/>
      <c r="BJ364" s="839"/>
      <c r="BK364" s="318"/>
      <c r="BL364" s="318"/>
      <c r="BM364" s="318"/>
      <c r="BN364" s="318"/>
      <c r="BO364" s="318"/>
      <c r="BP364" s="318"/>
      <c r="BQ364" s="318"/>
      <c r="BR364" s="318"/>
      <c r="BS364" s="318"/>
      <c r="BT364" s="839"/>
      <c r="BU364" s="318"/>
      <c r="BV364" s="318"/>
      <c r="BW364" s="318"/>
      <c r="BX364" s="318"/>
      <c r="BY364" s="318"/>
      <c r="BZ364" s="318"/>
      <c r="CA364" s="318"/>
      <c r="CB364" s="318"/>
      <c r="CC364" s="318"/>
      <c r="CD364" s="839"/>
      <c r="CE364" s="318"/>
      <c r="CF364" s="318"/>
      <c r="CG364" s="318"/>
      <c r="CH364" s="318"/>
      <c r="CI364" s="318"/>
      <c r="CJ364" s="318"/>
      <c r="CK364" s="318"/>
      <c r="CL364" s="318"/>
      <c r="CM364" s="318"/>
      <c r="CN364" s="318"/>
      <c r="CO364" s="318"/>
      <c r="CP364" s="318"/>
      <c r="CQ364" s="318"/>
      <c r="CR364" s="318"/>
      <c r="CS364" s="839"/>
      <c r="CT364" s="318"/>
      <c r="CU364" s="318"/>
      <c r="CV364" s="318"/>
      <c r="CW364" s="318"/>
      <c r="CX364" s="318"/>
      <c r="CY364" s="318"/>
      <c r="CZ364" s="318"/>
      <c r="DA364" s="318"/>
      <c r="DB364" s="318"/>
      <c r="DC364" s="318"/>
      <c r="DD364" s="318"/>
      <c r="DE364" s="318"/>
      <c r="DF364" s="318"/>
      <c r="DG364" s="318"/>
      <c r="DH364" s="839"/>
      <c r="DI364" s="318"/>
      <c r="DJ364" s="318"/>
      <c r="DK364" s="318"/>
      <c r="DL364" s="318"/>
      <c r="DM364" s="318"/>
      <c r="DN364" s="318"/>
      <c r="DO364" s="318"/>
      <c r="DP364" s="318"/>
      <c r="DQ364" s="318"/>
      <c r="DR364" s="318"/>
      <c r="DS364" s="318"/>
      <c r="DT364" s="318"/>
      <c r="DU364" s="318"/>
      <c r="DV364" s="318"/>
      <c r="DW364" s="839"/>
      <c r="DX364" s="318"/>
      <c r="DY364" s="318"/>
      <c r="DZ364" s="318"/>
      <c r="EA364" s="318"/>
      <c r="EB364" s="318"/>
      <c r="EC364" s="318"/>
      <c r="ED364" s="318"/>
      <c r="EE364" s="318"/>
      <c r="EF364" s="318"/>
      <c r="EG364" s="318"/>
      <c r="EH364" s="318"/>
      <c r="EI364" s="318"/>
      <c r="EJ364" s="318"/>
      <c r="EK364" s="318"/>
      <c r="EL364" s="318"/>
      <c r="EM364" s="318">
        <f ca="1">'DARF e Declaração de IR'!$AJ$23</f>
        <v>0</v>
      </c>
      <c r="EN364" s="318"/>
      <c r="EO364" s="318"/>
      <c r="EP364" s="318"/>
      <c r="EQ364" s="318"/>
      <c r="ER364" s="318"/>
      <c r="ES364" s="318"/>
      <c r="ET364" s="318"/>
      <c r="EU364" s="318"/>
      <c r="EV364" s="318"/>
      <c r="EW364" s="318"/>
      <c r="EX364" s="318"/>
      <c r="EY364" s="318"/>
      <c r="EZ364" s="318"/>
    </row>
    <row r="365" spans="2:156" ht="10.5" customHeight="1" x14ac:dyDescent="0.2">
      <c r="B365" s="393"/>
      <c r="C365" s="1051"/>
      <c r="D365" s="1052"/>
      <c r="E365" s="414"/>
      <c r="F365" s="855" t="s">
        <v>117</v>
      </c>
      <c r="G365" s="855"/>
      <c r="H365" s="855"/>
      <c r="I365" s="855"/>
      <c r="J365" s="871">
        <v>0.01</v>
      </c>
      <c r="K365" s="871"/>
      <c r="L365" s="871"/>
      <c r="M365" s="872"/>
      <c r="N365" s="414"/>
      <c r="O365" s="455">
        <v>44521</v>
      </c>
      <c r="P365" s="332"/>
      <c r="Q365" s="333"/>
      <c r="R365" s="334"/>
      <c r="S365" s="335"/>
      <c r="T365" s="408">
        <f t="shared" si="351"/>
        <v>0</v>
      </c>
      <c r="U365" s="409" t="str">
        <f t="shared" si="352"/>
        <v/>
      </c>
      <c r="V365" s="335"/>
      <c r="W365" s="410">
        <f t="shared" si="353"/>
        <v>0</v>
      </c>
      <c r="X365" s="410">
        <f t="shared" si="354"/>
        <v>0</v>
      </c>
      <c r="Y365" s="410">
        <f t="shared" si="355"/>
        <v>0</v>
      </c>
      <c r="Z365" s="410">
        <f t="shared" si="356"/>
        <v>0</v>
      </c>
      <c r="AA365" s="411">
        <f t="shared" si="357"/>
        <v>0</v>
      </c>
      <c r="AB365" s="412">
        <f t="shared" si="358"/>
        <v>0</v>
      </c>
      <c r="AC365" s="336"/>
      <c r="AD365" s="333"/>
      <c r="AE365" s="334"/>
      <c r="AF365" s="335"/>
      <c r="AG365" s="408">
        <f t="shared" si="359"/>
        <v>0</v>
      </c>
      <c r="AH365" s="409" t="str">
        <f t="shared" si="375"/>
        <v/>
      </c>
      <c r="AI365" s="335"/>
      <c r="AJ365" s="410">
        <f t="shared" si="361"/>
        <v>0</v>
      </c>
      <c r="AK365" s="410">
        <f t="shared" si="362"/>
        <v>0</v>
      </c>
      <c r="AL365" s="410">
        <f t="shared" si="363"/>
        <v>0</v>
      </c>
      <c r="AM365" s="410">
        <f t="shared" si="364"/>
        <v>0</v>
      </c>
      <c r="AN365" s="411">
        <f t="shared" si="365"/>
        <v>0</v>
      </c>
      <c r="AO365" s="412">
        <f t="shared" si="366"/>
        <v>0</v>
      </c>
      <c r="AP365" s="337"/>
      <c r="AQ365" s="410">
        <f t="shared" si="367"/>
        <v>0</v>
      </c>
      <c r="AR365" s="411">
        <f t="shared" si="368"/>
        <v>0</v>
      </c>
      <c r="AS365" s="413">
        <f t="shared" si="369"/>
        <v>0</v>
      </c>
      <c r="AT365" s="337"/>
      <c r="AU365" s="410">
        <f t="shared" si="370"/>
        <v>0</v>
      </c>
      <c r="AV365" s="411">
        <f t="shared" si="371"/>
        <v>0</v>
      </c>
      <c r="AW365" s="410">
        <f t="shared" si="372"/>
        <v>0</v>
      </c>
      <c r="AX365" s="411">
        <f t="shared" si="373"/>
        <v>0</v>
      </c>
      <c r="AY365" s="412">
        <f t="shared" si="374"/>
        <v>0</v>
      </c>
      <c r="AZ365" s="988"/>
      <c r="BA365" s="989"/>
      <c r="BB365" s="989"/>
      <c r="BC365" s="989"/>
      <c r="BD365" s="989"/>
      <c r="BE365" s="990"/>
      <c r="BF365" s="991"/>
      <c r="BG365" s="992"/>
      <c r="BH365" s="337"/>
      <c r="BI365" s="338"/>
      <c r="BJ365" s="839"/>
      <c r="BK365" s="318"/>
      <c r="BL365" s="318"/>
      <c r="BM365" s="318"/>
      <c r="BN365" s="318"/>
      <c r="BO365" s="318"/>
      <c r="BP365" s="318"/>
      <c r="BQ365" s="318"/>
      <c r="BR365" s="318"/>
      <c r="BS365" s="318"/>
      <c r="BT365" s="839"/>
      <c r="BU365" s="318"/>
      <c r="BV365" s="318"/>
      <c r="BW365" s="318"/>
      <c r="BX365" s="318"/>
      <c r="BY365" s="318"/>
      <c r="BZ365" s="318"/>
      <c r="CA365" s="318"/>
      <c r="CB365" s="318"/>
      <c r="CC365" s="318"/>
      <c r="CD365" s="839"/>
      <c r="CE365" s="318"/>
      <c r="CF365" s="318"/>
      <c r="CG365" s="318"/>
      <c r="CH365" s="318"/>
      <c r="CI365" s="318"/>
      <c r="CJ365" s="318"/>
      <c r="CK365" s="318"/>
      <c r="CL365" s="318"/>
      <c r="CM365" s="318"/>
      <c r="CN365" s="318"/>
      <c r="CO365" s="318"/>
      <c r="CP365" s="318"/>
      <c r="CQ365" s="318"/>
      <c r="CR365" s="318"/>
      <c r="CS365" s="839"/>
      <c r="CT365" s="318"/>
      <c r="CU365" s="318"/>
      <c r="CV365" s="318"/>
      <c r="CW365" s="318"/>
      <c r="CX365" s="318"/>
      <c r="CY365" s="318"/>
      <c r="CZ365" s="318"/>
      <c r="DA365" s="318"/>
      <c r="DB365" s="318"/>
      <c r="DC365" s="318"/>
      <c r="DD365" s="318"/>
      <c r="DE365" s="318"/>
      <c r="DF365" s="318"/>
      <c r="DG365" s="318"/>
      <c r="DH365" s="839"/>
      <c r="DI365" s="318"/>
      <c r="DJ365" s="318"/>
      <c r="DK365" s="318"/>
      <c r="DL365" s="318"/>
      <c r="DM365" s="318"/>
      <c r="DN365" s="318"/>
      <c r="DO365" s="318"/>
      <c r="DP365" s="318"/>
      <c r="DQ365" s="318"/>
      <c r="DR365" s="318"/>
      <c r="DS365" s="318"/>
      <c r="DT365" s="318"/>
      <c r="DU365" s="318"/>
      <c r="DV365" s="318"/>
      <c r="DW365" s="839"/>
      <c r="DX365" s="318"/>
      <c r="DY365" s="318"/>
      <c r="DZ365" s="318"/>
      <c r="EA365" s="318"/>
      <c r="EB365" s="318"/>
      <c r="EC365" s="318"/>
      <c r="ED365" s="318"/>
      <c r="EE365" s="318"/>
      <c r="EF365" s="318"/>
      <c r="EG365" s="318"/>
      <c r="EH365" s="318"/>
      <c r="EI365" s="318"/>
      <c r="EJ365" s="318"/>
      <c r="EK365" s="318"/>
      <c r="EL365" s="318"/>
      <c r="EM365" s="318">
        <f ca="1">'DARF e Declaração de IR'!$AJ$23</f>
        <v>0</v>
      </c>
      <c r="EN365" s="318"/>
      <c r="EO365" s="318"/>
      <c r="EP365" s="318"/>
      <c r="EQ365" s="318"/>
      <c r="ER365" s="318"/>
      <c r="ES365" s="318"/>
      <c r="ET365" s="318"/>
      <c r="EU365" s="318"/>
      <c r="EV365" s="318"/>
      <c r="EW365" s="318"/>
      <c r="EX365" s="318"/>
      <c r="EY365" s="318"/>
      <c r="EZ365" s="318"/>
    </row>
    <row r="366" spans="2:156" ht="10.5" customHeight="1" thickBot="1" x14ac:dyDescent="0.25">
      <c r="B366" s="393"/>
      <c r="C366" s="1051"/>
      <c r="D366" s="1052"/>
      <c r="E366" s="414"/>
      <c r="F366" s="855" t="s">
        <v>118</v>
      </c>
      <c r="G366" s="855"/>
      <c r="H366" s="855"/>
      <c r="I366" s="855"/>
      <c r="J366" s="884">
        <v>0.2</v>
      </c>
      <c r="K366" s="884"/>
      <c r="L366" s="884"/>
      <c r="M366" s="885"/>
      <c r="N366" s="414"/>
      <c r="O366" s="455">
        <v>44522</v>
      </c>
      <c r="P366" s="332"/>
      <c r="Q366" s="333"/>
      <c r="R366" s="334"/>
      <c r="S366" s="335"/>
      <c r="T366" s="408">
        <f t="shared" si="351"/>
        <v>0</v>
      </c>
      <c r="U366" s="409" t="str">
        <f t="shared" si="352"/>
        <v/>
      </c>
      <c r="V366" s="335"/>
      <c r="W366" s="410">
        <f t="shared" si="353"/>
        <v>0</v>
      </c>
      <c r="X366" s="410">
        <f t="shared" si="354"/>
        <v>0</v>
      </c>
      <c r="Y366" s="410">
        <f t="shared" si="355"/>
        <v>0</v>
      </c>
      <c r="Z366" s="410">
        <f t="shared" si="356"/>
        <v>0</v>
      </c>
      <c r="AA366" s="411">
        <f t="shared" si="357"/>
        <v>0</v>
      </c>
      <c r="AB366" s="412">
        <f t="shared" si="358"/>
        <v>0</v>
      </c>
      <c r="AC366" s="336"/>
      <c r="AD366" s="333"/>
      <c r="AE366" s="334"/>
      <c r="AF366" s="335"/>
      <c r="AG366" s="408">
        <f t="shared" si="359"/>
        <v>0</v>
      </c>
      <c r="AH366" s="409" t="str">
        <f t="shared" si="375"/>
        <v/>
      </c>
      <c r="AI366" s="335"/>
      <c r="AJ366" s="410">
        <f t="shared" si="361"/>
        <v>0</v>
      </c>
      <c r="AK366" s="410">
        <f t="shared" si="362"/>
        <v>0</v>
      </c>
      <c r="AL366" s="410">
        <f t="shared" si="363"/>
        <v>0</v>
      </c>
      <c r="AM366" s="410">
        <f t="shared" si="364"/>
        <v>0</v>
      </c>
      <c r="AN366" s="411">
        <f t="shared" si="365"/>
        <v>0</v>
      </c>
      <c r="AO366" s="412">
        <f t="shared" si="366"/>
        <v>0</v>
      </c>
      <c r="AP366" s="337"/>
      <c r="AQ366" s="410">
        <f t="shared" si="367"/>
        <v>0</v>
      </c>
      <c r="AR366" s="411">
        <f t="shared" si="368"/>
        <v>0</v>
      </c>
      <c r="AS366" s="413">
        <f t="shared" si="369"/>
        <v>0</v>
      </c>
      <c r="AT366" s="337"/>
      <c r="AU366" s="410">
        <f t="shared" si="370"/>
        <v>0</v>
      </c>
      <c r="AV366" s="411">
        <f t="shared" si="371"/>
        <v>0</v>
      </c>
      <c r="AW366" s="410">
        <f t="shared" si="372"/>
        <v>0</v>
      </c>
      <c r="AX366" s="411">
        <f t="shared" si="373"/>
        <v>0</v>
      </c>
      <c r="AY366" s="412">
        <f t="shared" si="374"/>
        <v>0</v>
      </c>
      <c r="AZ366" s="988"/>
      <c r="BA366" s="989"/>
      <c r="BB366" s="989"/>
      <c r="BC366" s="989"/>
      <c r="BD366" s="989"/>
      <c r="BE366" s="990"/>
      <c r="BF366" s="991"/>
      <c r="BG366" s="992"/>
      <c r="BH366" s="337"/>
      <c r="BI366" s="338"/>
      <c r="BJ366" s="839"/>
      <c r="BK366" s="318"/>
      <c r="BL366" s="318"/>
      <c r="BM366" s="318"/>
      <c r="BN366" s="318"/>
      <c r="BO366" s="318"/>
      <c r="BP366" s="318"/>
      <c r="BQ366" s="318"/>
      <c r="BR366" s="318"/>
      <c r="BS366" s="318"/>
      <c r="BT366" s="839"/>
      <c r="BU366" s="318"/>
      <c r="BV366" s="318"/>
      <c r="BW366" s="318"/>
      <c r="BX366" s="318"/>
      <c r="BY366" s="318"/>
      <c r="BZ366" s="318"/>
      <c r="CA366" s="318"/>
      <c r="CB366" s="318"/>
      <c r="CC366" s="318"/>
      <c r="CD366" s="839"/>
      <c r="CE366" s="318"/>
      <c r="CF366" s="318"/>
      <c r="CG366" s="318"/>
      <c r="CH366" s="318"/>
      <c r="CI366" s="318"/>
      <c r="CJ366" s="318"/>
      <c r="CK366" s="318"/>
      <c r="CL366" s="318"/>
      <c r="CM366" s="318"/>
      <c r="CN366" s="318"/>
      <c r="CO366" s="318"/>
      <c r="CP366" s="318"/>
      <c r="CQ366" s="318"/>
      <c r="CR366" s="318"/>
      <c r="CS366" s="839"/>
      <c r="CT366" s="318"/>
      <c r="CU366" s="318"/>
      <c r="CV366" s="318"/>
      <c r="CW366" s="318"/>
      <c r="CX366" s="318"/>
      <c r="CY366" s="318"/>
      <c r="CZ366" s="318"/>
      <c r="DA366" s="318"/>
      <c r="DB366" s="318"/>
      <c r="DC366" s="318"/>
      <c r="DD366" s="318"/>
      <c r="DE366" s="318"/>
      <c r="DF366" s="318"/>
      <c r="DG366" s="318"/>
      <c r="DH366" s="839"/>
      <c r="DI366" s="318"/>
      <c r="DJ366" s="318"/>
      <c r="DK366" s="318"/>
      <c r="DL366" s="318"/>
      <c r="DM366" s="318"/>
      <c r="DN366" s="318"/>
      <c r="DO366" s="318"/>
      <c r="DP366" s="318"/>
      <c r="DQ366" s="318"/>
      <c r="DR366" s="318"/>
      <c r="DS366" s="318"/>
      <c r="DT366" s="318"/>
      <c r="DU366" s="318"/>
      <c r="DV366" s="318"/>
      <c r="DW366" s="839"/>
      <c r="DX366" s="318"/>
      <c r="DY366" s="318"/>
      <c r="DZ366" s="318"/>
      <c r="EA366" s="318"/>
      <c r="EB366" s="318"/>
      <c r="EC366" s="318"/>
      <c r="ED366" s="318"/>
      <c r="EE366" s="318"/>
      <c r="EF366" s="318"/>
      <c r="EG366" s="318"/>
      <c r="EH366" s="318"/>
      <c r="EI366" s="318"/>
      <c r="EJ366" s="318"/>
      <c r="EK366" s="318"/>
      <c r="EL366" s="318"/>
      <c r="EM366" s="318">
        <f ca="1">'DARF e Declaração de IR'!$AJ$23</f>
        <v>0</v>
      </c>
      <c r="EN366" s="318"/>
      <c r="EO366" s="318"/>
      <c r="EP366" s="318"/>
      <c r="EQ366" s="318"/>
      <c r="ER366" s="318"/>
      <c r="ES366" s="318"/>
      <c r="ET366" s="318"/>
      <c r="EU366" s="318"/>
      <c r="EV366" s="318"/>
      <c r="EW366" s="318"/>
      <c r="EX366" s="318"/>
      <c r="EY366" s="318"/>
      <c r="EZ366" s="318"/>
    </row>
    <row r="367" spans="2:156" ht="10.5" customHeight="1" x14ac:dyDescent="0.2">
      <c r="B367" s="393"/>
      <c r="C367" s="1051"/>
      <c r="D367" s="1052"/>
      <c r="E367" s="414"/>
      <c r="F367" s="421"/>
      <c r="G367" s="418"/>
      <c r="H367" s="418"/>
      <c r="I367" s="418"/>
      <c r="J367" s="913"/>
      <c r="K367" s="929"/>
      <c r="L367" s="913"/>
      <c r="M367" s="914"/>
      <c r="N367" s="414"/>
      <c r="O367" s="455">
        <v>44523</v>
      </c>
      <c r="P367" s="332"/>
      <c r="Q367" s="333"/>
      <c r="R367" s="334"/>
      <c r="S367" s="335"/>
      <c r="T367" s="408">
        <f t="shared" si="351"/>
        <v>0</v>
      </c>
      <c r="U367" s="409" t="str">
        <f t="shared" si="352"/>
        <v/>
      </c>
      <c r="V367" s="335"/>
      <c r="W367" s="410">
        <f t="shared" si="353"/>
        <v>0</v>
      </c>
      <c r="X367" s="410">
        <f t="shared" si="354"/>
        <v>0</v>
      </c>
      <c r="Y367" s="410">
        <f t="shared" si="355"/>
        <v>0</v>
      </c>
      <c r="Z367" s="410">
        <f t="shared" si="356"/>
        <v>0</v>
      </c>
      <c r="AA367" s="411">
        <f t="shared" si="357"/>
        <v>0</v>
      </c>
      <c r="AB367" s="412">
        <f t="shared" si="358"/>
        <v>0</v>
      </c>
      <c r="AC367" s="336"/>
      <c r="AD367" s="333"/>
      <c r="AE367" s="334"/>
      <c r="AF367" s="335"/>
      <c r="AG367" s="408">
        <f t="shared" si="359"/>
        <v>0</v>
      </c>
      <c r="AH367" s="409" t="str">
        <f t="shared" si="375"/>
        <v/>
      </c>
      <c r="AI367" s="335"/>
      <c r="AJ367" s="410">
        <f t="shared" si="361"/>
        <v>0</v>
      </c>
      <c r="AK367" s="410">
        <f t="shared" si="362"/>
        <v>0</v>
      </c>
      <c r="AL367" s="410">
        <f t="shared" si="363"/>
        <v>0</v>
      </c>
      <c r="AM367" s="410">
        <f t="shared" si="364"/>
        <v>0</v>
      </c>
      <c r="AN367" s="411">
        <f t="shared" si="365"/>
        <v>0</v>
      </c>
      <c r="AO367" s="412">
        <f t="shared" si="366"/>
        <v>0</v>
      </c>
      <c r="AP367" s="337"/>
      <c r="AQ367" s="410">
        <f t="shared" si="367"/>
        <v>0</v>
      </c>
      <c r="AR367" s="411">
        <f t="shared" si="368"/>
        <v>0</v>
      </c>
      <c r="AS367" s="413">
        <f t="shared" si="369"/>
        <v>0</v>
      </c>
      <c r="AT367" s="337"/>
      <c r="AU367" s="410">
        <f t="shared" si="370"/>
        <v>0</v>
      </c>
      <c r="AV367" s="411">
        <f t="shared" si="371"/>
        <v>0</v>
      </c>
      <c r="AW367" s="410">
        <f t="shared" si="372"/>
        <v>0</v>
      </c>
      <c r="AX367" s="411">
        <f t="shared" si="373"/>
        <v>0</v>
      </c>
      <c r="AY367" s="412">
        <f t="shared" si="374"/>
        <v>0</v>
      </c>
      <c r="AZ367" s="988"/>
      <c r="BA367" s="989"/>
      <c r="BB367" s="989"/>
      <c r="BC367" s="989"/>
      <c r="BD367" s="989"/>
      <c r="BE367" s="990"/>
      <c r="BF367" s="991"/>
      <c r="BG367" s="992"/>
      <c r="BH367" s="337"/>
      <c r="BI367" s="338"/>
      <c r="BJ367" s="839"/>
      <c r="BK367" s="318"/>
      <c r="BL367" s="318"/>
      <c r="BM367" s="318"/>
      <c r="BN367" s="318"/>
      <c r="BO367" s="318"/>
      <c r="BP367" s="318"/>
      <c r="BQ367" s="318"/>
      <c r="BR367" s="318"/>
      <c r="BS367" s="318"/>
      <c r="BT367" s="839"/>
      <c r="BU367" s="318"/>
      <c r="BV367" s="318"/>
      <c r="BW367" s="318"/>
      <c r="BX367" s="318"/>
      <c r="BY367" s="318"/>
      <c r="BZ367" s="318"/>
      <c r="CA367" s="318"/>
      <c r="CB367" s="318"/>
      <c r="CC367" s="318"/>
      <c r="CD367" s="839"/>
      <c r="CE367" s="318"/>
      <c r="CF367" s="318"/>
      <c r="CG367" s="318"/>
      <c r="CH367" s="318"/>
      <c r="CI367" s="318"/>
      <c r="CJ367" s="318"/>
      <c r="CK367" s="318"/>
      <c r="CL367" s="318"/>
      <c r="CM367" s="318"/>
      <c r="CN367" s="318"/>
      <c r="CO367" s="318"/>
      <c r="CP367" s="318"/>
      <c r="CQ367" s="318"/>
      <c r="CR367" s="318"/>
      <c r="CS367" s="839"/>
      <c r="CT367" s="318"/>
      <c r="CU367" s="318"/>
      <c r="CV367" s="318"/>
      <c r="CW367" s="318"/>
      <c r="CX367" s="318"/>
      <c r="CY367" s="318"/>
      <c r="CZ367" s="318"/>
      <c r="DA367" s="318"/>
      <c r="DB367" s="318"/>
      <c r="DC367" s="318"/>
      <c r="DD367" s="318"/>
      <c r="DE367" s="318"/>
      <c r="DF367" s="318"/>
      <c r="DG367" s="318"/>
      <c r="DH367" s="839"/>
      <c r="DI367" s="318"/>
      <c r="DJ367" s="318"/>
      <c r="DK367" s="318"/>
      <c r="DL367" s="318"/>
      <c r="DM367" s="318"/>
      <c r="DN367" s="318"/>
      <c r="DO367" s="318"/>
      <c r="DP367" s="318"/>
      <c r="DQ367" s="318"/>
      <c r="DR367" s="318"/>
      <c r="DS367" s="318"/>
      <c r="DT367" s="318"/>
      <c r="DU367" s="318"/>
      <c r="DV367" s="318"/>
      <c r="DW367" s="839"/>
      <c r="DX367" s="318"/>
      <c r="DY367" s="318"/>
      <c r="DZ367" s="318"/>
      <c r="EA367" s="318"/>
      <c r="EB367" s="318"/>
      <c r="EC367" s="318"/>
      <c r="ED367" s="318"/>
      <c r="EE367" s="318"/>
      <c r="EF367" s="318"/>
      <c r="EG367" s="318"/>
      <c r="EH367" s="318"/>
      <c r="EI367" s="318"/>
      <c r="EJ367" s="318"/>
      <c r="EK367" s="318"/>
      <c r="EL367" s="318"/>
      <c r="EM367" s="318">
        <f ca="1">'DARF e Declaração de IR'!$AJ$23</f>
        <v>0</v>
      </c>
      <c r="EN367" s="318"/>
      <c r="EO367" s="318"/>
      <c r="EP367" s="318"/>
      <c r="EQ367" s="318"/>
      <c r="ER367" s="318"/>
      <c r="ES367" s="318"/>
      <c r="ET367" s="318"/>
      <c r="EU367" s="318"/>
      <c r="EV367" s="318"/>
      <c r="EW367" s="318"/>
      <c r="EX367" s="318"/>
      <c r="EY367" s="318"/>
      <c r="EZ367" s="318"/>
    </row>
    <row r="368" spans="2:156" ht="10.5" customHeight="1" x14ac:dyDescent="0.2">
      <c r="B368" s="393"/>
      <c r="C368" s="1051"/>
      <c r="D368" s="1052"/>
      <c r="E368" s="414"/>
      <c r="F368" s="853" t="s">
        <v>209</v>
      </c>
      <c r="G368" s="853"/>
      <c r="H368" s="853"/>
      <c r="I368" s="853"/>
      <c r="J368" s="874" t="s">
        <v>22</v>
      </c>
      <c r="K368" s="874"/>
      <c r="L368" s="874" t="s">
        <v>23</v>
      </c>
      <c r="M368" s="874"/>
      <c r="N368" s="456"/>
      <c r="O368" s="455">
        <v>44524</v>
      </c>
      <c r="P368" s="332"/>
      <c r="Q368" s="333"/>
      <c r="R368" s="334"/>
      <c r="S368" s="335"/>
      <c r="T368" s="408">
        <f t="shared" si="351"/>
        <v>0</v>
      </c>
      <c r="U368" s="409" t="str">
        <f t="shared" si="352"/>
        <v/>
      </c>
      <c r="V368" s="335"/>
      <c r="W368" s="410">
        <f t="shared" si="353"/>
        <v>0</v>
      </c>
      <c r="X368" s="410">
        <f t="shared" si="354"/>
        <v>0</v>
      </c>
      <c r="Y368" s="410">
        <f t="shared" si="355"/>
        <v>0</v>
      </c>
      <c r="Z368" s="410">
        <f t="shared" si="356"/>
        <v>0</v>
      </c>
      <c r="AA368" s="411">
        <f t="shared" si="357"/>
        <v>0</v>
      </c>
      <c r="AB368" s="412">
        <f t="shared" si="358"/>
        <v>0</v>
      </c>
      <c r="AC368" s="336"/>
      <c r="AD368" s="333"/>
      <c r="AE368" s="334"/>
      <c r="AF368" s="335"/>
      <c r="AG368" s="408">
        <f t="shared" si="359"/>
        <v>0</v>
      </c>
      <c r="AH368" s="409" t="str">
        <f t="shared" si="375"/>
        <v/>
      </c>
      <c r="AI368" s="335"/>
      <c r="AJ368" s="410">
        <f t="shared" si="361"/>
        <v>0</v>
      </c>
      <c r="AK368" s="410">
        <f t="shared" si="362"/>
        <v>0</v>
      </c>
      <c r="AL368" s="410">
        <f t="shared" si="363"/>
        <v>0</v>
      </c>
      <c r="AM368" s="410">
        <f t="shared" si="364"/>
        <v>0</v>
      </c>
      <c r="AN368" s="411">
        <f t="shared" si="365"/>
        <v>0</v>
      </c>
      <c r="AO368" s="412">
        <f t="shared" si="366"/>
        <v>0</v>
      </c>
      <c r="AP368" s="337"/>
      <c r="AQ368" s="410">
        <f t="shared" si="367"/>
        <v>0</v>
      </c>
      <c r="AR368" s="411">
        <f t="shared" si="368"/>
        <v>0</v>
      </c>
      <c r="AS368" s="413">
        <f t="shared" si="369"/>
        <v>0</v>
      </c>
      <c r="AT368" s="337"/>
      <c r="AU368" s="410">
        <f t="shared" si="370"/>
        <v>0</v>
      </c>
      <c r="AV368" s="411">
        <f t="shared" si="371"/>
        <v>0</v>
      </c>
      <c r="AW368" s="410">
        <f t="shared" si="372"/>
        <v>0</v>
      </c>
      <c r="AX368" s="411">
        <f t="shared" si="373"/>
        <v>0</v>
      </c>
      <c r="AY368" s="412">
        <f t="shared" si="374"/>
        <v>0</v>
      </c>
      <c r="AZ368" s="988"/>
      <c r="BA368" s="989"/>
      <c r="BB368" s="989"/>
      <c r="BC368" s="989"/>
      <c r="BD368" s="989"/>
      <c r="BE368" s="990"/>
      <c r="BF368" s="991"/>
      <c r="BG368" s="992"/>
      <c r="BH368" s="337"/>
      <c r="BI368" s="338"/>
      <c r="BJ368" s="839"/>
      <c r="BK368" s="318"/>
      <c r="BL368" s="318"/>
      <c r="BM368" s="318"/>
      <c r="BN368" s="318"/>
      <c r="BO368" s="318"/>
      <c r="BP368" s="318"/>
      <c r="BQ368" s="318"/>
      <c r="BR368" s="318"/>
      <c r="BS368" s="318"/>
      <c r="BT368" s="839"/>
      <c r="BU368" s="318"/>
      <c r="BV368" s="318"/>
      <c r="BW368" s="318"/>
      <c r="BX368" s="318"/>
      <c r="BY368" s="318"/>
      <c r="BZ368" s="318"/>
      <c r="CA368" s="318"/>
      <c r="CB368" s="318"/>
      <c r="CC368" s="318"/>
      <c r="CD368" s="839"/>
      <c r="CE368" s="318"/>
      <c r="CF368" s="318"/>
      <c r="CG368" s="318"/>
      <c r="CH368" s="318"/>
      <c r="CI368" s="318"/>
      <c r="CJ368" s="318"/>
      <c r="CK368" s="318"/>
      <c r="CL368" s="318"/>
      <c r="CM368" s="318"/>
      <c r="CN368" s="318"/>
      <c r="CO368" s="318"/>
      <c r="CP368" s="318"/>
      <c r="CQ368" s="318"/>
      <c r="CR368" s="318"/>
      <c r="CS368" s="839"/>
      <c r="CT368" s="318"/>
      <c r="CU368" s="318"/>
      <c r="CV368" s="318"/>
      <c r="CW368" s="318"/>
      <c r="CX368" s="318"/>
      <c r="CY368" s="318"/>
      <c r="CZ368" s="318"/>
      <c r="DA368" s="318"/>
      <c r="DB368" s="318"/>
      <c r="DC368" s="318"/>
      <c r="DD368" s="318"/>
      <c r="DE368" s="318"/>
      <c r="DF368" s="318"/>
      <c r="DG368" s="318"/>
      <c r="DH368" s="839"/>
      <c r="DI368" s="318"/>
      <c r="DJ368" s="318"/>
      <c r="DK368" s="318"/>
      <c r="DL368" s="318"/>
      <c r="DM368" s="318"/>
      <c r="DN368" s="318"/>
      <c r="DO368" s="318"/>
      <c r="DP368" s="318"/>
      <c r="DQ368" s="318"/>
      <c r="DR368" s="318"/>
      <c r="DS368" s="318"/>
      <c r="DT368" s="318"/>
      <c r="DU368" s="318"/>
      <c r="DV368" s="318"/>
      <c r="DW368" s="839"/>
      <c r="DX368" s="318"/>
      <c r="DY368" s="318"/>
      <c r="DZ368" s="318"/>
      <c r="EA368" s="318"/>
      <c r="EB368" s="318"/>
      <c r="EC368" s="318"/>
      <c r="ED368" s="318"/>
      <c r="EE368" s="318"/>
      <c r="EF368" s="318"/>
      <c r="EG368" s="318"/>
      <c r="EH368" s="318"/>
      <c r="EI368" s="318"/>
      <c r="EJ368" s="318"/>
      <c r="EK368" s="318"/>
      <c r="EL368" s="318"/>
      <c r="EM368" s="318">
        <f ca="1">'DARF e Declaração de IR'!$AJ$23</f>
        <v>0</v>
      </c>
      <c r="EN368" s="318"/>
      <c r="EO368" s="318"/>
      <c r="EP368" s="318"/>
      <c r="EQ368" s="318"/>
      <c r="ER368" s="318"/>
      <c r="ES368" s="318"/>
      <c r="ET368" s="318"/>
      <c r="EU368" s="318"/>
      <c r="EV368" s="318"/>
      <c r="EW368" s="318"/>
      <c r="EX368" s="318"/>
      <c r="EY368" s="318"/>
      <c r="EZ368" s="318"/>
    </row>
    <row r="369" spans="2:156" ht="10.5" customHeight="1" x14ac:dyDescent="0.2">
      <c r="B369" s="393"/>
      <c r="C369" s="1051"/>
      <c r="D369" s="1052"/>
      <c r="E369" s="414"/>
      <c r="F369" s="855" t="s">
        <v>119</v>
      </c>
      <c r="G369" s="855"/>
      <c r="H369" s="855"/>
      <c r="I369" s="855"/>
      <c r="J369" s="882">
        <f>T376</f>
        <v>0</v>
      </c>
      <c r="K369" s="882"/>
      <c r="L369" s="882">
        <f>AG376</f>
        <v>0</v>
      </c>
      <c r="M369" s="882"/>
      <c r="N369" s="456"/>
      <c r="O369" s="455">
        <v>44525</v>
      </c>
      <c r="P369" s="332"/>
      <c r="Q369" s="333"/>
      <c r="R369" s="334"/>
      <c r="S369" s="335"/>
      <c r="T369" s="408">
        <f t="shared" si="351"/>
        <v>0</v>
      </c>
      <c r="U369" s="409" t="str">
        <f t="shared" si="352"/>
        <v/>
      </c>
      <c r="V369" s="335"/>
      <c r="W369" s="410">
        <f t="shared" si="353"/>
        <v>0</v>
      </c>
      <c r="X369" s="410">
        <f t="shared" si="354"/>
        <v>0</v>
      </c>
      <c r="Y369" s="410">
        <f t="shared" si="355"/>
        <v>0</v>
      </c>
      <c r="Z369" s="410">
        <f t="shared" si="356"/>
        <v>0</v>
      </c>
      <c r="AA369" s="411">
        <f t="shared" si="357"/>
        <v>0</v>
      </c>
      <c r="AB369" s="412">
        <f t="shared" si="358"/>
        <v>0</v>
      </c>
      <c r="AC369" s="336"/>
      <c r="AD369" s="333"/>
      <c r="AE369" s="334"/>
      <c r="AF369" s="335"/>
      <c r="AG369" s="408">
        <f t="shared" si="359"/>
        <v>0</v>
      </c>
      <c r="AH369" s="409" t="str">
        <f t="shared" si="375"/>
        <v/>
      </c>
      <c r="AI369" s="335"/>
      <c r="AJ369" s="410">
        <f t="shared" si="361"/>
        <v>0</v>
      </c>
      <c r="AK369" s="410">
        <f t="shared" si="362"/>
        <v>0</v>
      </c>
      <c r="AL369" s="410">
        <f t="shared" si="363"/>
        <v>0</v>
      </c>
      <c r="AM369" s="410">
        <f t="shared" si="364"/>
        <v>0</v>
      </c>
      <c r="AN369" s="411">
        <f t="shared" si="365"/>
        <v>0</v>
      </c>
      <c r="AO369" s="412">
        <f t="shared" si="366"/>
        <v>0</v>
      </c>
      <c r="AP369" s="337"/>
      <c r="AQ369" s="410">
        <f t="shared" si="367"/>
        <v>0</v>
      </c>
      <c r="AR369" s="411">
        <f t="shared" si="368"/>
        <v>0</v>
      </c>
      <c r="AS369" s="413">
        <f t="shared" si="369"/>
        <v>0</v>
      </c>
      <c r="AT369" s="337"/>
      <c r="AU369" s="410">
        <f t="shared" si="370"/>
        <v>0</v>
      </c>
      <c r="AV369" s="411">
        <f t="shared" si="371"/>
        <v>0</v>
      </c>
      <c r="AW369" s="410">
        <f t="shared" si="372"/>
        <v>0</v>
      </c>
      <c r="AX369" s="411">
        <f t="shared" si="373"/>
        <v>0</v>
      </c>
      <c r="AY369" s="412">
        <f t="shared" si="374"/>
        <v>0</v>
      </c>
      <c r="AZ369" s="988"/>
      <c r="BA369" s="989"/>
      <c r="BB369" s="989"/>
      <c r="BC369" s="989"/>
      <c r="BD369" s="989"/>
      <c r="BE369" s="990"/>
      <c r="BF369" s="991"/>
      <c r="BG369" s="992"/>
      <c r="BH369" s="337"/>
      <c r="BI369" s="338"/>
      <c r="BJ369" s="839"/>
      <c r="BK369" s="318"/>
      <c r="BL369" s="318"/>
      <c r="BM369" s="318"/>
      <c r="BN369" s="318"/>
      <c r="BO369" s="318"/>
      <c r="BP369" s="318"/>
      <c r="BQ369" s="318"/>
      <c r="BR369" s="318"/>
      <c r="BS369" s="318"/>
      <c r="BT369" s="839"/>
      <c r="BU369" s="318"/>
      <c r="BV369" s="318"/>
      <c r="BW369" s="318"/>
      <c r="BX369" s="318"/>
      <c r="BY369" s="318"/>
      <c r="BZ369" s="318"/>
      <c r="CA369" s="318"/>
      <c r="CB369" s="318"/>
      <c r="CC369" s="318"/>
      <c r="CD369" s="839"/>
      <c r="CE369" s="318"/>
      <c r="CF369" s="318"/>
      <c r="CG369" s="318"/>
      <c r="CH369" s="318"/>
      <c r="CI369" s="318"/>
      <c r="CJ369" s="318"/>
      <c r="CK369" s="318"/>
      <c r="CL369" s="318"/>
      <c r="CM369" s="318"/>
      <c r="CN369" s="318"/>
      <c r="CO369" s="318"/>
      <c r="CP369" s="318"/>
      <c r="CQ369" s="318"/>
      <c r="CR369" s="318"/>
      <c r="CS369" s="839"/>
      <c r="CT369" s="318"/>
      <c r="CU369" s="318"/>
      <c r="CV369" s="318"/>
      <c r="CW369" s="318"/>
      <c r="CX369" s="318"/>
      <c r="CY369" s="318"/>
      <c r="CZ369" s="318"/>
      <c r="DA369" s="318"/>
      <c r="DB369" s="318"/>
      <c r="DC369" s="318"/>
      <c r="DD369" s="318"/>
      <c r="DE369" s="318"/>
      <c r="DF369" s="318"/>
      <c r="DG369" s="318"/>
      <c r="DH369" s="839"/>
      <c r="DI369" s="318"/>
      <c r="DJ369" s="318"/>
      <c r="DK369" s="318"/>
      <c r="DL369" s="318"/>
      <c r="DM369" s="318"/>
      <c r="DN369" s="318"/>
      <c r="DO369" s="318"/>
      <c r="DP369" s="318"/>
      <c r="DQ369" s="318"/>
      <c r="DR369" s="318"/>
      <c r="DS369" s="318"/>
      <c r="DT369" s="318"/>
      <c r="DU369" s="318"/>
      <c r="DV369" s="318"/>
      <c r="DW369" s="839"/>
      <c r="DX369" s="318"/>
      <c r="DY369" s="318"/>
      <c r="DZ369" s="318"/>
      <c r="EA369" s="318"/>
      <c r="EB369" s="318"/>
      <c r="EC369" s="318"/>
      <c r="ED369" s="318"/>
      <c r="EE369" s="318"/>
      <c r="EF369" s="318"/>
      <c r="EG369" s="318"/>
      <c r="EH369" s="318"/>
      <c r="EI369" s="318"/>
      <c r="EJ369" s="318"/>
      <c r="EK369" s="318"/>
      <c r="EL369" s="318"/>
      <c r="EM369" s="318">
        <f ca="1">'DARF e Declaração de IR'!$AJ$23</f>
        <v>0</v>
      </c>
      <c r="EN369" s="318"/>
      <c r="EO369" s="318"/>
      <c r="EP369" s="318"/>
      <c r="EQ369" s="318"/>
      <c r="ER369" s="318"/>
      <c r="ES369" s="318"/>
      <c r="ET369" s="318"/>
      <c r="EU369" s="318"/>
      <c r="EV369" s="318"/>
      <c r="EW369" s="318"/>
      <c r="EX369" s="318"/>
      <c r="EY369" s="318"/>
      <c r="EZ369" s="318"/>
    </row>
    <row r="370" spans="2:156" ht="10.5" customHeight="1" x14ac:dyDescent="0.2">
      <c r="B370" s="393"/>
      <c r="C370" s="1051"/>
      <c r="D370" s="1052"/>
      <c r="E370" s="414"/>
      <c r="F370" s="878" t="s">
        <v>203</v>
      </c>
      <c r="G370" s="878"/>
      <c r="H370" s="878"/>
      <c r="I370" s="878"/>
      <c r="J370" s="883">
        <f>Q376</f>
        <v>0</v>
      </c>
      <c r="K370" s="883"/>
      <c r="L370" s="883">
        <f>AD376</f>
        <v>0</v>
      </c>
      <c r="M370" s="883"/>
      <c r="N370" s="456"/>
      <c r="O370" s="455">
        <v>44526</v>
      </c>
      <c r="P370" s="332"/>
      <c r="Q370" s="333"/>
      <c r="R370" s="334"/>
      <c r="S370" s="335"/>
      <c r="T370" s="408">
        <f t="shared" si="351"/>
        <v>0</v>
      </c>
      <c r="U370" s="409" t="str">
        <f t="shared" si="352"/>
        <v/>
      </c>
      <c r="V370" s="335"/>
      <c r="W370" s="410">
        <f t="shared" si="353"/>
        <v>0</v>
      </c>
      <c r="X370" s="410">
        <f t="shared" si="354"/>
        <v>0</v>
      </c>
      <c r="Y370" s="410">
        <f t="shared" si="355"/>
        <v>0</v>
      </c>
      <c r="Z370" s="410">
        <f t="shared" si="356"/>
        <v>0</v>
      </c>
      <c r="AA370" s="411">
        <f t="shared" si="357"/>
        <v>0</v>
      </c>
      <c r="AB370" s="412">
        <f t="shared" si="358"/>
        <v>0</v>
      </c>
      <c r="AC370" s="336"/>
      <c r="AD370" s="333"/>
      <c r="AE370" s="334"/>
      <c r="AF370" s="335"/>
      <c r="AG370" s="408">
        <f t="shared" si="359"/>
        <v>0</v>
      </c>
      <c r="AH370" s="409" t="str">
        <f t="shared" si="375"/>
        <v/>
      </c>
      <c r="AI370" s="335"/>
      <c r="AJ370" s="410">
        <f t="shared" si="361"/>
        <v>0</v>
      </c>
      <c r="AK370" s="410">
        <f t="shared" si="362"/>
        <v>0</v>
      </c>
      <c r="AL370" s="410">
        <f t="shared" si="363"/>
        <v>0</v>
      </c>
      <c r="AM370" s="410">
        <f t="shared" si="364"/>
        <v>0</v>
      </c>
      <c r="AN370" s="411">
        <f t="shared" si="365"/>
        <v>0</v>
      </c>
      <c r="AO370" s="412">
        <f t="shared" si="366"/>
        <v>0</v>
      </c>
      <c r="AP370" s="337"/>
      <c r="AQ370" s="410">
        <f t="shared" si="367"/>
        <v>0</v>
      </c>
      <c r="AR370" s="411">
        <f t="shared" si="368"/>
        <v>0</v>
      </c>
      <c r="AS370" s="413">
        <f t="shared" si="369"/>
        <v>0</v>
      </c>
      <c r="AT370" s="337"/>
      <c r="AU370" s="410">
        <f t="shared" si="370"/>
        <v>0</v>
      </c>
      <c r="AV370" s="411">
        <f t="shared" si="371"/>
        <v>0</v>
      </c>
      <c r="AW370" s="410">
        <f t="shared" si="372"/>
        <v>0</v>
      </c>
      <c r="AX370" s="411">
        <f t="shared" si="373"/>
        <v>0</v>
      </c>
      <c r="AY370" s="412">
        <f t="shared" si="374"/>
        <v>0</v>
      </c>
      <c r="AZ370" s="988"/>
      <c r="BA370" s="989"/>
      <c r="BB370" s="989"/>
      <c r="BC370" s="989"/>
      <c r="BD370" s="989"/>
      <c r="BE370" s="990"/>
      <c r="BF370" s="991"/>
      <c r="BG370" s="992"/>
      <c r="BH370" s="337"/>
      <c r="BI370" s="338"/>
      <c r="BJ370" s="839"/>
      <c r="BK370" s="318"/>
      <c r="BL370" s="318"/>
      <c r="BM370" s="318"/>
      <c r="BN370" s="318"/>
      <c r="BO370" s="318"/>
      <c r="BP370" s="318"/>
      <c r="BQ370" s="318"/>
      <c r="BR370" s="318"/>
      <c r="BS370" s="318"/>
      <c r="BT370" s="839"/>
      <c r="BU370" s="318"/>
      <c r="BV370" s="318"/>
      <c r="BW370" s="318"/>
      <c r="BX370" s="318"/>
      <c r="BY370" s="318"/>
      <c r="BZ370" s="318"/>
      <c r="CA370" s="318"/>
      <c r="CB370" s="318"/>
      <c r="CC370" s="318"/>
      <c r="CD370" s="839"/>
      <c r="CE370" s="318"/>
      <c r="CF370" s="318"/>
      <c r="CG370" s="318"/>
      <c r="CH370" s="318"/>
      <c r="CI370" s="318"/>
      <c r="CJ370" s="318"/>
      <c r="CK370" s="318"/>
      <c r="CL370" s="318"/>
      <c r="CM370" s="318"/>
      <c r="CN370" s="318"/>
      <c r="CO370" s="318"/>
      <c r="CP370" s="318"/>
      <c r="CQ370" s="318"/>
      <c r="CR370" s="318"/>
      <c r="CS370" s="839"/>
      <c r="CT370" s="318"/>
      <c r="CU370" s="318"/>
      <c r="CV370" s="318"/>
      <c r="CW370" s="318"/>
      <c r="CX370" s="318"/>
      <c r="CY370" s="318"/>
      <c r="CZ370" s="318"/>
      <c r="DA370" s="318"/>
      <c r="DB370" s="318"/>
      <c r="DC370" s="318"/>
      <c r="DD370" s="318"/>
      <c r="DE370" s="318"/>
      <c r="DF370" s="318"/>
      <c r="DG370" s="318"/>
      <c r="DH370" s="839"/>
      <c r="DI370" s="318"/>
      <c r="DJ370" s="318"/>
      <c r="DK370" s="318"/>
      <c r="DL370" s="318"/>
      <c r="DM370" s="318"/>
      <c r="DN370" s="318"/>
      <c r="DO370" s="318"/>
      <c r="DP370" s="318"/>
      <c r="DQ370" s="318"/>
      <c r="DR370" s="318"/>
      <c r="DS370" s="318"/>
      <c r="DT370" s="318"/>
      <c r="DU370" s="318"/>
      <c r="DV370" s="318"/>
      <c r="DW370" s="839"/>
      <c r="DX370" s="318"/>
      <c r="DY370" s="318"/>
      <c r="DZ370" s="318"/>
      <c r="EA370" s="318"/>
      <c r="EB370" s="318"/>
      <c r="EC370" s="318"/>
      <c r="ED370" s="318"/>
      <c r="EE370" s="318"/>
      <c r="EF370" s="318"/>
      <c r="EG370" s="318"/>
      <c r="EH370" s="318"/>
      <c r="EI370" s="318"/>
      <c r="EJ370" s="318"/>
      <c r="EK370" s="318"/>
      <c r="EL370" s="318"/>
      <c r="EM370" s="318">
        <f ca="1">'DARF e Declaração de IR'!$AJ$23</f>
        <v>0</v>
      </c>
      <c r="EN370" s="318"/>
      <c r="EO370" s="318"/>
      <c r="EP370" s="318"/>
      <c r="EQ370" s="318"/>
      <c r="ER370" s="318"/>
      <c r="ES370" s="318"/>
      <c r="ET370" s="318"/>
      <c r="EU370" s="318"/>
      <c r="EV370" s="318"/>
      <c r="EW370" s="318"/>
      <c r="EX370" s="318"/>
      <c r="EY370" s="318"/>
      <c r="EZ370" s="318"/>
    </row>
    <row r="371" spans="2:156" ht="10.5" customHeight="1" x14ac:dyDescent="0.2">
      <c r="B371" s="393"/>
      <c r="C371" s="1051"/>
      <c r="D371" s="1052"/>
      <c r="E371" s="414"/>
      <c r="F371" s="878" t="s">
        <v>204</v>
      </c>
      <c r="G371" s="878"/>
      <c r="H371" s="878"/>
      <c r="I371" s="878"/>
      <c r="J371" s="890">
        <f>R376</f>
        <v>0</v>
      </c>
      <c r="K371" s="890"/>
      <c r="L371" s="890">
        <f>AE376</f>
        <v>0</v>
      </c>
      <c r="M371" s="890"/>
      <c r="N371" s="456"/>
      <c r="O371" s="455">
        <v>44527</v>
      </c>
      <c r="P371" s="332"/>
      <c r="Q371" s="333"/>
      <c r="R371" s="334"/>
      <c r="S371" s="335"/>
      <c r="T371" s="408">
        <f t="shared" si="351"/>
        <v>0</v>
      </c>
      <c r="U371" s="409" t="str">
        <f t="shared" si="352"/>
        <v/>
      </c>
      <c r="V371" s="335"/>
      <c r="W371" s="410">
        <f t="shared" si="353"/>
        <v>0</v>
      </c>
      <c r="X371" s="410">
        <f t="shared" si="354"/>
        <v>0</v>
      </c>
      <c r="Y371" s="410">
        <f t="shared" si="355"/>
        <v>0</v>
      </c>
      <c r="Z371" s="410">
        <f t="shared" si="356"/>
        <v>0</v>
      </c>
      <c r="AA371" s="411">
        <f t="shared" si="357"/>
        <v>0</v>
      </c>
      <c r="AB371" s="412">
        <f t="shared" si="358"/>
        <v>0</v>
      </c>
      <c r="AC371" s="336"/>
      <c r="AD371" s="333"/>
      <c r="AE371" s="334"/>
      <c r="AF371" s="335"/>
      <c r="AG371" s="408">
        <f t="shared" si="359"/>
        <v>0</v>
      </c>
      <c r="AH371" s="409" t="str">
        <f t="shared" si="375"/>
        <v/>
      </c>
      <c r="AI371" s="335"/>
      <c r="AJ371" s="410">
        <f t="shared" si="361"/>
        <v>0</v>
      </c>
      <c r="AK371" s="410">
        <f t="shared" si="362"/>
        <v>0</v>
      </c>
      <c r="AL371" s="410">
        <f t="shared" si="363"/>
        <v>0</v>
      </c>
      <c r="AM371" s="410">
        <f t="shared" si="364"/>
        <v>0</v>
      </c>
      <c r="AN371" s="411">
        <f t="shared" si="365"/>
        <v>0</v>
      </c>
      <c r="AO371" s="412">
        <f t="shared" si="366"/>
        <v>0</v>
      </c>
      <c r="AP371" s="337"/>
      <c r="AQ371" s="410">
        <f t="shared" si="367"/>
        <v>0</v>
      </c>
      <c r="AR371" s="411">
        <f t="shared" si="368"/>
        <v>0</v>
      </c>
      <c r="AS371" s="413">
        <f t="shared" si="369"/>
        <v>0</v>
      </c>
      <c r="AT371" s="337"/>
      <c r="AU371" s="410">
        <f t="shared" si="370"/>
        <v>0</v>
      </c>
      <c r="AV371" s="411">
        <f t="shared" si="371"/>
        <v>0</v>
      </c>
      <c r="AW371" s="410">
        <f t="shared" si="372"/>
        <v>0</v>
      </c>
      <c r="AX371" s="411">
        <f t="shared" si="373"/>
        <v>0</v>
      </c>
      <c r="AY371" s="412">
        <f t="shared" si="374"/>
        <v>0</v>
      </c>
      <c r="AZ371" s="988"/>
      <c r="BA371" s="989"/>
      <c r="BB371" s="989"/>
      <c r="BC371" s="989"/>
      <c r="BD371" s="989"/>
      <c r="BE371" s="990"/>
      <c r="BF371" s="991"/>
      <c r="BG371" s="992"/>
      <c r="BH371" s="337"/>
      <c r="BI371" s="338"/>
      <c r="BJ371" s="839"/>
      <c r="BK371" s="318"/>
      <c r="BL371" s="318"/>
      <c r="BM371" s="318"/>
      <c r="BN371" s="318"/>
      <c r="BO371" s="318"/>
      <c r="BP371" s="318"/>
      <c r="BQ371" s="318"/>
      <c r="BR371" s="318"/>
      <c r="BS371" s="318"/>
      <c r="BT371" s="839"/>
      <c r="BU371" s="318"/>
      <c r="BV371" s="318"/>
      <c r="BW371" s="318"/>
      <c r="BX371" s="318"/>
      <c r="BY371" s="318"/>
      <c r="BZ371" s="318"/>
      <c r="CA371" s="318"/>
      <c r="CB371" s="318"/>
      <c r="CC371" s="318"/>
      <c r="CD371" s="839"/>
      <c r="CE371" s="318"/>
      <c r="CF371" s="318"/>
      <c r="CG371" s="318"/>
      <c r="CH371" s="318"/>
      <c r="CI371" s="318"/>
      <c r="CJ371" s="318"/>
      <c r="CK371" s="318"/>
      <c r="CL371" s="318"/>
      <c r="CM371" s="318"/>
      <c r="CN371" s="318"/>
      <c r="CO371" s="318"/>
      <c r="CP371" s="318"/>
      <c r="CQ371" s="318"/>
      <c r="CR371" s="318"/>
      <c r="CS371" s="839"/>
      <c r="CT371" s="318"/>
      <c r="CU371" s="318"/>
      <c r="CV371" s="318"/>
      <c r="CW371" s="318"/>
      <c r="CX371" s="318"/>
      <c r="CY371" s="318"/>
      <c r="CZ371" s="318"/>
      <c r="DA371" s="318"/>
      <c r="DB371" s="318"/>
      <c r="DC371" s="318"/>
      <c r="DD371" s="318"/>
      <c r="DE371" s="318"/>
      <c r="DF371" s="318"/>
      <c r="DG371" s="318"/>
      <c r="DH371" s="839"/>
      <c r="DI371" s="318"/>
      <c r="DJ371" s="318"/>
      <c r="DK371" s="318"/>
      <c r="DL371" s="318"/>
      <c r="DM371" s="318"/>
      <c r="DN371" s="318"/>
      <c r="DO371" s="318"/>
      <c r="DP371" s="318"/>
      <c r="DQ371" s="318"/>
      <c r="DR371" s="318"/>
      <c r="DS371" s="318"/>
      <c r="DT371" s="318"/>
      <c r="DU371" s="318"/>
      <c r="DV371" s="318"/>
      <c r="DW371" s="839"/>
      <c r="DX371" s="318"/>
      <c r="DY371" s="318"/>
      <c r="DZ371" s="318"/>
      <c r="EA371" s="318"/>
      <c r="EB371" s="318"/>
      <c r="EC371" s="318"/>
      <c r="ED371" s="318"/>
      <c r="EE371" s="318"/>
      <c r="EF371" s="318"/>
      <c r="EG371" s="318"/>
      <c r="EH371" s="318"/>
      <c r="EI371" s="318"/>
      <c r="EJ371" s="318"/>
      <c r="EK371" s="318"/>
      <c r="EL371" s="318"/>
      <c r="EM371" s="318">
        <f ca="1">'DARF e Declaração de IR'!$AJ$23</f>
        <v>0</v>
      </c>
      <c r="EN371" s="318"/>
      <c r="EO371" s="318"/>
      <c r="EP371" s="318"/>
      <c r="EQ371" s="318"/>
      <c r="ER371" s="318"/>
      <c r="ES371" s="318"/>
      <c r="ET371" s="318"/>
      <c r="EU371" s="318"/>
      <c r="EV371" s="318"/>
      <c r="EW371" s="318"/>
      <c r="EX371" s="318"/>
      <c r="EY371" s="318"/>
      <c r="EZ371" s="318"/>
    </row>
    <row r="372" spans="2:156" ht="10.5" customHeight="1" x14ac:dyDescent="0.2">
      <c r="B372" s="393"/>
      <c r="C372" s="1051"/>
      <c r="D372" s="1052"/>
      <c r="E372" s="414"/>
      <c r="F372" s="878" t="s">
        <v>120</v>
      </c>
      <c r="G372" s="878"/>
      <c r="H372" s="878"/>
      <c r="I372" s="878"/>
      <c r="J372" s="882">
        <f>S376</f>
        <v>0</v>
      </c>
      <c r="K372" s="882"/>
      <c r="L372" s="882">
        <f>AF376</f>
        <v>0</v>
      </c>
      <c r="M372" s="882"/>
      <c r="N372" s="456"/>
      <c r="O372" s="455">
        <v>44528</v>
      </c>
      <c r="P372" s="332"/>
      <c r="Q372" s="333"/>
      <c r="R372" s="334"/>
      <c r="S372" s="335"/>
      <c r="T372" s="408">
        <f t="shared" si="351"/>
        <v>0</v>
      </c>
      <c r="U372" s="409" t="str">
        <f t="shared" si="352"/>
        <v/>
      </c>
      <c r="V372" s="335"/>
      <c r="W372" s="410">
        <f t="shared" si="353"/>
        <v>0</v>
      </c>
      <c r="X372" s="410">
        <f t="shared" si="354"/>
        <v>0</v>
      </c>
      <c r="Y372" s="410">
        <f t="shared" si="355"/>
        <v>0</v>
      </c>
      <c r="Z372" s="410">
        <f t="shared" si="356"/>
        <v>0</v>
      </c>
      <c r="AA372" s="411">
        <f t="shared" si="357"/>
        <v>0</v>
      </c>
      <c r="AB372" s="412">
        <f t="shared" si="358"/>
        <v>0</v>
      </c>
      <c r="AC372" s="336"/>
      <c r="AD372" s="333"/>
      <c r="AE372" s="334"/>
      <c r="AF372" s="335"/>
      <c r="AG372" s="408">
        <f t="shared" si="359"/>
        <v>0</v>
      </c>
      <c r="AH372" s="409" t="str">
        <f t="shared" si="375"/>
        <v/>
      </c>
      <c r="AI372" s="335"/>
      <c r="AJ372" s="410">
        <f t="shared" si="361"/>
        <v>0</v>
      </c>
      <c r="AK372" s="410">
        <f t="shared" si="362"/>
        <v>0</v>
      </c>
      <c r="AL372" s="410">
        <f t="shared" si="363"/>
        <v>0</v>
      </c>
      <c r="AM372" s="410">
        <f t="shared" si="364"/>
        <v>0</v>
      </c>
      <c r="AN372" s="411">
        <f t="shared" si="365"/>
        <v>0</v>
      </c>
      <c r="AO372" s="412">
        <f t="shared" si="366"/>
        <v>0</v>
      </c>
      <c r="AP372" s="337"/>
      <c r="AQ372" s="410">
        <f t="shared" si="367"/>
        <v>0</v>
      </c>
      <c r="AR372" s="411">
        <f t="shared" si="368"/>
        <v>0</v>
      </c>
      <c r="AS372" s="413">
        <f t="shared" si="369"/>
        <v>0</v>
      </c>
      <c r="AT372" s="337"/>
      <c r="AU372" s="410">
        <f t="shared" si="370"/>
        <v>0</v>
      </c>
      <c r="AV372" s="411">
        <f t="shared" si="371"/>
        <v>0</v>
      </c>
      <c r="AW372" s="410">
        <f t="shared" si="372"/>
        <v>0</v>
      </c>
      <c r="AX372" s="411">
        <f t="shared" si="373"/>
        <v>0</v>
      </c>
      <c r="AY372" s="412">
        <f t="shared" si="374"/>
        <v>0</v>
      </c>
      <c r="AZ372" s="988"/>
      <c r="BA372" s="989"/>
      <c r="BB372" s="989"/>
      <c r="BC372" s="989"/>
      <c r="BD372" s="989"/>
      <c r="BE372" s="990"/>
      <c r="BF372" s="991"/>
      <c r="BG372" s="992"/>
      <c r="BH372" s="337"/>
      <c r="BI372" s="338"/>
      <c r="BJ372" s="839"/>
      <c r="BK372" s="318"/>
      <c r="BL372" s="318"/>
      <c r="BM372" s="318"/>
      <c r="BN372" s="318"/>
      <c r="BO372" s="318"/>
      <c r="BP372" s="318"/>
      <c r="BQ372" s="318"/>
      <c r="BR372" s="318"/>
      <c r="BS372" s="318"/>
      <c r="BT372" s="839"/>
      <c r="BU372" s="318"/>
      <c r="BV372" s="318"/>
      <c r="BW372" s="318"/>
      <c r="BX372" s="318"/>
      <c r="BY372" s="318"/>
      <c r="BZ372" s="318"/>
      <c r="CA372" s="318"/>
      <c r="CB372" s="318"/>
      <c r="CC372" s="318"/>
      <c r="CD372" s="839"/>
      <c r="CE372" s="318"/>
      <c r="CF372" s="318"/>
      <c r="CG372" s="318"/>
      <c r="CH372" s="318"/>
      <c r="CI372" s="318"/>
      <c r="CJ372" s="318"/>
      <c r="CK372" s="318"/>
      <c r="CL372" s="318"/>
      <c r="CM372" s="318"/>
      <c r="CN372" s="318"/>
      <c r="CO372" s="318"/>
      <c r="CP372" s="318"/>
      <c r="CQ372" s="318"/>
      <c r="CR372" s="318"/>
      <c r="CS372" s="839"/>
      <c r="CT372" s="318"/>
      <c r="CU372" s="318"/>
      <c r="CV372" s="318"/>
      <c r="CW372" s="318"/>
      <c r="CX372" s="318"/>
      <c r="CY372" s="318"/>
      <c r="CZ372" s="318"/>
      <c r="DA372" s="318"/>
      <c r="DB372" s="318"/>
      <c r="DC372" s="318"/>
      <c r="DD372" s="318"/>
      <c r="DE372" s="318"/>
      <c r="DF372" s="318"/>
      <c r="DG372" s="318"/>
      <c r="DH372" s="839"/>
      <c r="DI372" s="318"/>
      <c r="DJ372" s="318"/>
      <c r="DK372" s="318"/>
      <c r="DL372" s="318"/>
      <c r="DM372" s="318"/>
      <c r="DN372" s="318"/>
      <c r="DO372" s="318"/>
      <c r="DP372" s="318"/>
      <c r="DQ372" s="318"/>
      <c r="DR372" s="318"/>
      <c r="DS372" s="318"/>
      <c r="DT372" s="318"/>
      <c r="DU372" s="318"/>
      <c r="DV372" s="318"/>
      <c r="DW372" s="839"/>
      <c r="DX372" s="318"/>
      <c r="DY372" s="318"/>
      <c r="DZ372" s="318"/>
      <c r="EA372" s="318"/>
      <c r="EB372" s="318"/>
      <c r="EC372" s="318"/>
      <c r="ED372" s="318"/>
      <c r="EE372" s="318"/>
      <c r="EF372" s="318"/>
      <c r="EG372" s="318"/>
      <c r="EH372" s="318"/>
      <c r="EI372" s="318"/>
      <c r="EJ372" s="318"/>
      <c r="EK372" s="318"/>
      <c r="EL372" s="318"/>
      <c r="EM372" s="318">
        <f ca="1">'DARF e Declaração de IR'!$AJ$23</f>
        <v>0</v>
      </c>
      <c r="EN372" s="318"/>
      <c r="EO372" s="318"/>
      <c r="EP372" s="318"/>
      <c r="EQ372" s="318"/>
      <c r="ER372" s="318"/>
      <c r="ES372" s="318"/>
      <c r="ET372" s="318"/>
      <c r="EU372" s="318"/>
      <c r="EV372" s="318"/>
      <c r="EW372" s="318"/>
      <c r="EX372" s="318"/>
      <c r="EY372" s="318"/>
      <c r="EZ372" s="318"/>
    </row>
    <row r="373" spans="2:156" ht="10.5" customHeight="1" x14ac:dyDescent="0.2">
      <c r="B373" s="393"/>
      <c r="C373" s="1051"/>
      <c r="D373" s="1052"/>
      <c r="E373" s="414"/>
      <c r="F373" s="855" t="s">
        <v>121</v>
      </c>
      <c r="G373" s="855"/>
      <c r="H373" s="855"/>
      <c r="I373" s="855"/>
      <c r="J373" s="891">
        <f>U376</f>
        <v>0</v>
      </c>
      <c r="K373" s="891"/>
      <c r="L373" s="891">
        <f>AH376</f>
        <v>0</v>
      </c>
      <c r="M373" s="891"/>
      <c r="N373" s="456"/>
      <c r="O373" s="455">
        <v>44529</v>
      </c>
      <c r="P373" s="332"/>
      <c r="Q373" s="333"/>
      <c r="R373" s="334"/>
      <c r="S373" s="335"/>
      <c r="T373" s="408">
        <f t="shared" si="351"/>
        <v>0</v>
      </c>
      <c r="U373" s="409" t="str">
        <f t="shared" si="352"/>
        <v/>
      </c>
      <c r="V373" s="335"/>
      <c r="W373" s="410">
        <f t="shared" si="353"/>
        <v>0</v>
      </c>
      <c r="X373" s="410">
        <f t="shared" si="354"/>
        <v>0</v>
      </c>
      <c r="Y373" s="410">
        <f t="shared" si="355"/>
        <v>0</v>
      </c>
      <c r="Z373" s="410">
        <f t="shared" si="356"/>
        <v>0</v>
      </c>
      <c r="AA373" s="411">
        <f t="shared" si="357"/>
        <v>0</v>
      </c>
      <c r="AB373" s="412">
        <f t="shared" si="358"/>
        <v>0</v>
      </c>
      <c r="AC373" s="336"/>
      <c r="AD373" s="333"/>
      <c r="AE373" s="334"/>
      <c r="AF373" s="335"/>
      <c r="AG373" s="408">
        <f t="shared" si="359"/>
        <v>0</v>
      </c>
      <c r="AH373" s="409" t="str">
        <f t="shared" si="375"/>
        <v/>
      </c>
      <c r="AI373" s="335"/>
      <c r="AJ373" s="410">
        <f t="shared" si="361"/>
        <v>0</v>
      </c>
      <c r="AK373" s="410">
        <f t="shared" si="362"/>
        <v>0</v>
      </c>
      <c r="AL373" s="410">
        <f t="shared" si="363"/>
        <v>0</v>
      </c>
      <c r="AM373" s="410">
        <f t="shared" si="364"/>
        <v>0</v>
      </c>
      <c r="AN373" s="411">
        <f t="shared" si="365"/>
        <v>0</v>
      </c>
      <c r="AO373" s="412">
        <f t="shared" si="366"/>
        <v>0</v>
      </c>
      <c r="AP373" s="337"/>
      <c r="AQ373" s="410">
        <f t="shared" si="367"/>
        <v>0</v>
      </c>
      <c r="AR373" s="411">
        <f t="shared" si="368"/>
        <v>0</v>
      </c>
      <c r="AS373" s="413">
        <f t="shared" si="369"/>
        <v>0</v>
      </c>
      <c r="AT373" s="337"/>
      <c r="AU373" s="410">
        <f t="shared" si="370"/>
        <v>0</v>
      </c>
      <c r="AV373" s="411">
        <f t="shared" si="371"/>
        <v>0</v>
      </c>
      <c r="AW373" s="410">
        <f t="shared" si="372"/>
        <v>0</v>
      </c>
      <c r="AX373" s="411">
        <f t="shared" si="373"/>
        <v>0</v>
      </c>
      <c r="AY373" s="412">
        <f t="shared" si="374"/>
        <v>0</v>
      </c>
      <c r="AZ373" s="988"/>
      <c r="BA373" s="989"/>
      <c r="BB373" s="989"/>
      <c r="BC373" s="989"/>
      <c r="BD373" s="989"/>
      <c r="BE373" s="990"/>
      <c r="BF373" s="991"/>
      <c r="BG373" s="992"/>
      <c r="BH373" s="337"/>
      <c r="BI373" s="338"/>
      <c r="BJ373" s="839"/>
      <c r="BK373" s="318"/>
      <c r="BL373" s="318"/>
      <c r="BM373" s="318"/>
      <c r="BN373" s="318"/>
      <c r="BO373" s="318"/>
      <c r="BP373" s="318"/>
      <c r="BQ373" s="318"/>
      <c r="BR373" s="318"/>
      <c r="BS373" s="318"/>
      <c r="BT373" s="839"/>
      <c r="BU373" s="318"/>
      <c r="BV373" s="318"/>
      <c r="BW373" s="318"/>
      <c r="BX373" s="318"/>
      <c r="BY373" s="318"/>
      <c r="BZ373" s="318"/>
      <c r="CA373" s="318"/>
      <c r="CB373" s="318"/>
      <c r="CC373" s="318"/>
      <c r="CD373" s="839"/>
      <c r="CE373" s="318"/>
      <c r="CF373" s="318"/>
      <c r="CG373" s="318"/>
      <c r="CH373" s="318"/>
      <c r="CI373" s="318"/>
      <c r="CJ373" s="318"/>
      <c r="CK373" s="318"/>
      <c r="CL373" s="318"/>
      <c r="CM373" s="318"/>
      <c r="CN373" s="318"/>
      <c r="CO373" s="318"/>
      <c r="CP373" s="318"/>
      <c r="CQ373" s="318"/>
      <c r="CR373" s="318"/>
      <c r="CS373" s="839"/>
      <c r="CT373" s="318"/>
      <c r="CU373" s="318"/>
      <c r="CV373" s="318"/>
      <c r="CW373" s="318"/>
      <c r="CX373" s="318"/>
      <c r="CY373" s="318"/>
      <c r="CZ373" s="318"/>
      <c r="DA373" s="318"/>
      <c r="DB373" s="318"/>
      <c r="DC373" s="318"/>
      <c r="DD373" s="318"/>
      <c r="DE373" s="318"/>
      <c r="DF373" s="318"/>
      <c r="DG373" s="318"/>
      <c r="DH373" s="839"/>
      <c r="DI373" s="318"/>
      <c r="DJ373" s="318"/>
      <c r="DK373" s="318"/>
      <c r="DL373" s="318"/>
      <c r="DM373" s="318"/>
      <c r="DN373" s="318"/>
      <c r="DO373" s="318"/>
      <c r="DP373" s="318"/>
      <c r="DQ373" s="318"/>
      <c r="DR373" s="318"/>
      <c r="DS373" s="318"/>
      <c r="DT373" s="318"/>
      <c r="DU373" s="318"/>
      <c r="DV373" s="318"/>
      <c r="DW373" s="839"/>
      <c r="DX373" s="318"/>
      <c r="DY373" s="318"/>
      <c r="DZ373" s="318"/>
      <c r="EA373" s="318"/>
      <c r="EB373" s="318"/>
      <c r="EC373" s="318"/>
      <c r="ED373" s="318"/>
      <c r="EE373" s="318"/>
      <c r="EF373" s="318"/>
      <c r="EG373" s="318"/>
      <c r="EH373" s="318"/>
      <c r="EI373" s="318"/>
      <c r="EJ373" s="318"/>
      <c r="EK373" s="318"/>
      <c r="EL373" s="318"/>
      <c r="EM373" s="318">
        <f ca="1">'DARF e Declaração de IR'!$AJ$23</f>
        <v>0</v>
      </c>
      <c r="EN373" s="318"/>
      <c r="EO373" s="318"/>
      <c r="EP373" s="318"/>
      <c r="EQ373" s="318"/>
      <c r="ER373" s="318"/>
      <c r="ES373" s="318"/>
      <c r="ET373" s="318"/>
      <c r="EU373" s="318"/>
      <c r="EV373" s="318"/>
      <c r="EW373" s="318"/>
      <c r="EX373" s="318"/>
      <c r="EY373" s="318"/>
      <c r="EZ373" s="318"/>
    </row>
    <row r="374" spans="2:156" ht="10.5" customHeight="1" thickBot="1" x14ac:dyDescent="0.25">
      <c r="B374" s="393"/>
      <c r="C374" s="1051"/>
      <c r="D374" s="1052"/>
      <c r="E374" s="414"/>
      <c r="F374" s="895" t="s">
        <v>91</v>
      </c>
      <c r="G374" s="895"/>
      <c r="H374" s="895"/>
      <c r="I374" s="895"/>
      <c r="J374" s="892">
        <f>AA376</f>
        <v>0</v>
      </c>
      <c r="K374" s="892"/>
      <c r="L374" s="892">
        <f>AN376</f>
        <v>0</v>
      </c>
      <c r="M374" s="892"/>
      <c r="N374" s="456"/>
      <c r="O374" s="455">
        <v>44530</v>
      </c>
      <c r="P374" s="332"/>
      <c r="Q374" s="333"/>
      <c r="R374" s="334"/>
      <c r="S374" s="335"/>
      <c r="T374" s="408">
        <f t="shared" si="351"/>
        <v>0</v>
      </c>
      <c r="U374" s="409" t="str">
        <f t="shared" si="352"/>
        <v/>
      </c>
      <c r="V374" s="335"/>
      <c r="W374" s="410">
        <f t="shared" si="353"/>
        <v>0</v>
      </c>
      <c r="X374" s="410">
        <f t="shared" si="354"/>
        <v>0</v>
      </c>
      <c r="Y374" s="410">
        <f t="shared" si="355"/>
        <v>0</v>
      </c>
      <c r="Z374" s="410">
        <f t="shared" si="356"/>
        <v>0</v>
      </c>
      <c r="AA374" s="411">
        <f t="shared" si="357"/>
        <v>0</v>
      </c>
      <c r="AB374" s="412">
        <f t="shared" si="358"/>
        <v>0</v>
      </c>
      <c r="AC374" s="336"/>
      <c r="AD374" s="333"/>
      <c r="AE374" s="334"/>
      <c r="AF374" s="335"/>
      <c r="AG374" s="408">
        <f t="shared" si="359"/>
        <v>0</v>
      </c>
      <c r="AH374" s="409" t="str">
        <f t="shared" si="375"/>
        <v/>
      </c>
      <c r="AI374" s="335"/>
      <c r="AJ374" s="410">
        <f t="shared" si="361"/>
        <v>0</v>
      </c>
      <c r="AK374" s="410">
        <f t="shared" si="362"/>
        <v>0</v>
      </c>
      <c r="AL374" s="410">
        <f t="shared" si="363"/>
        <v>0</v>
      </c>
      <c r="AM374" s="410">
        <f t="shared" si="364"/>
        <v>0</v>
      </c>
      <c r="AN374" s="411">
        <f t="shared" si="365"/>
        <v>0</v>
      </c>
      <c r="AO374" s="412">
        <f t="shared" si="366"/>
        <v>0</v>
      </c>
      <c r="AP374" s="337"/>
      <c r="AQ374" s="410">
        <f t="shared" si="367"/>
        <v>0</v>
      </c>
      <c r="AR374" s="411">
        <f t="shared" si="368"/>
        <v>0</v>
      </c>
      <c r="AS374" s="413">
        <f t="shared" si="369"/>
        <v>0</v>
      </c>
      <c r="AT374" s="337"/>
      <c r="AU374" s="410">
        <f t="shared" si="370"/>
        <v>0</v>
      </c>
      <c r="AV374" s="411">
        <f t="shared" si="371"/>
        <v>0</v>
      </c>
      <c r="AW374" s="410">
        <f t="shared" si="372"/>
        <v>0</v>
      </c>
      <c r="AX374" s="411">
        <f t="shared" si="373"/>
        <v>0</v>
      </c>
      <c r="AY374" s="412">
        <f t="shared" si="374"/>
        <v>0</v>
      </c>
      <c r="AZ374" s="988"/>
      <c r="BA374" s="989"/>
      <c r="BB374" s="989"/>
      <c r="BC374" s="989"/>
      <c r="BD374" s="989"/>
      <c r="BE374" s="990"/>
      <c r="BF374" s="991"/>
      <c r="BG374" s="992"/>
      <c r="BH374" s="337"/>
      <c r="BI374" s="338"/>
      <c r="BJ374" s="839"/>
      <c r="BK374" s="318"/>
      <c r="BL374" s="318"/>
      <c r="BM374" s="318"/>
      <c r="BN374" s="318"/>
      <c r="BO374" s="318"/>
      <c r="BP374" s="318"/>
      <c r="BQ374" s="318"/>
      <c r="BR374" s="318"/>
      <c r="BS374" s="318"/>
      <c r="BT374" s="839"/>
      <c r="BU374" s="318"/>
      <c r="BV374" s="318"/>
      <c r="BW374" s="318"/>
      <c r="BX374" s="318"/>
      <c r="BY374" s="318"/>
      <c r="BZ374" s="318"/>
      <c r="CA374" s="318"/>
      <c r="CB374" s="318"/>
      <c r="CC374" s="318"/>
      <c r="CD374" s="839"/>
      <c r="CE374" s="318"/>
      <c r="CF374" s="318"/>
      <c r="CG374" s="318"/>
      <c r="CH374" s="318"/>
      <c r="CI374" s="318"/>
      <c r="CJ374" s="318"/>
      <c r="CK374" s="318"/>
      <c r="CL374" s="318"/>
      <c r="CM374" s="318"/>
      <c r="CN374" s="318"/>
      <c r="CO374" s="318"/>
      <c r="CP374" s="318"/>
      <c r="CQ374" s="318"/>
      <c r="CR374" s="318"/>
      <c r="CS374" s="839"/>
      <c r="CT374" s="318"/>
      <c r="CU374" s="318"/>
      <c r="CV374" s="318"/>
      <c r="CW374" s="318"/>
      <c r="CX374" s="318"/>
      <c r="CY374" s="318"/>
      <c r="CZ374" s="318"/>
      <c r="DA374" s="318"/>
      <c r="DB374" s="318"/>
      <c r="DC374" s="318"/>
      <c r="DD374" s="318"/>
      <c r="DE374" s="318"/>
      <c r="DF374" s="318"/>
      <c r="DG374" s="318"/>
      <c r="DH374" s="839"/>
      <c r="DI374" s="318"/>
      <c r="DJ374" s="318"/>
      <c r="DK374" s="318"/>
      <c r="DL374" s="318"/>
      <c r="DM374" s="318"/>
      <c r="DN374" s="318"/>
      <c r="DO374" s="318"/>
      <c r="DP374" s="318"/>
      <c r="DQ374" s="318"/>
      <c r="DR374" s="318"/>
      <c r="DS374" s="318"/>
      <c r="DT374" s="318"/>
      <c r="DU374" s="318"/>
      <c r="DV374" s="318"/>
      <c r="DW374" s="839"/>
      <c r="DX374" s="318"/>
      <c r="DY374" s="318"/>
      <c r="DZ374" s="318"/>
      <c r="EA374" s="318"/>
      <c r="EB374" s="318"/>
      <c r="EC374" s="318"/>
      <c r="ED374" s="318"/>
      <c r="EE374" s="318"/>
      <c r="EF374" s="318"/>
      <c r="EG374" s="318"/>
      <c r="EH374" s="318"/>
      <c r="EI374" s="318"/>
      <c r="EJ374" s="318"/>
      <c r="EK374" s="318"/>
      <c r="EL374" s="318"/>
      <c r="EM374" s="318">
        <f ca="1">'DARF e Declaração de IR'!$AJ$23</f>
        <v>0</v>
      </c>
      <c r="EN374" s="318"/>
      <c r="EO374" s="318"/>
      <c r="EP374" s="318"/>
      <c r="EQ374" s="318"/>
      <c r="ER374" s="318"/>
      <c r="ES374" s="318"/>
      <c r="ET374" s="318"/>
      <c r="EU374" s="318"/>
      <c r="EV374" s="318"/>
      <c r="EW374" s="318"/>
      <c r="EX374" s="318"/>
      <c r="EY374" s="318"/>
      <c r="EZ374" s="318"/>
    </row>
    <row r="375" spans="2:156" ht="10.5" customHeight="1" x14ac:dyDescent="0.25">
      <c r="B375" s="393"/>
      <c r="C375" s="1051"/>
      <c r="D375" s="1052"/>
      <c r="E375" s="414"/>
      <c r="F375" s="500" t="s">
        <v>121</v>
      </c>
      <c r="G375" s="501"/>
      <c r="H375" s="501"/>
      <c r="I375" s="502"/>
      <c r="J375" s="508"/>
      <c r="K375" s="508"/>
      <c r="M375" s="509"/>
      <c r="N375" s="414"/>
      <c r="O375" s="455"/>
      <c r="P375" s="332"/>
      <c r="Q375" s="333"/>
      <c r="R375" s="334"/>
      <c r="S375" s="335"/>
      <c r="T375" s="408">
        <f t="shared" si="351"/>
        <v>0</v>
      </c>
      <c r="U375" s="409" t="str">
        <f t="shared" si="352"/>
        <v/>
      </c>
      <c r="V375" s="335"/>
      <c r="W375" s="410">
        <f t="shared" si="353"/>
        <v>0</v>
      </c>
      <c r="X375" s="410">
        <f t="shared" si="354"/>
        <v>0</v>
      </c>
      <c r="Y375" s="410">
        <f t="shared" si="355"/>
        <v>0</v>
      </c>
      <c r="Z375" s="410">
        <f t="shared" si="356"/>
        <v>0</v>
      </c>
      <c r="AA375" s="411">
        <f t="shared" si="357"/>
        <v>0</v>
      </c>
      <c r="AB375" s="412">
        <f t="shared" si="358"/>
        <v>0</v>
      </c>
      <c r="AC375" s="336"/>
      <c r="AD375" s="333"/>
      <c r="AE375" s="334"/>
      <c r="AF375" s="335"/>
      <c r="AG375" s="408">
        <f t="shared" si="359"/>
        <v>0</v>
      </c>
      <c r="AH375" s="409" t="str">
        <f t="shared" si="375"/>
        <v/>
      </c>
      <c r="AI375" s="335"/>
      <c r="AJ375" s="410">
        <f t="shared" si="361"/>
        <v>0</v>
      </c>
      <c r="AK375" s="410">
        <f t="shared" si="362"/>
        <v>0</v>
      </c>
      <c r="AL375" s="410">
        <f t="shared" si="363"/>
        <v>0</v>
      </c>
      <c r="AM375" s="410">
        <f t="shared" si="364"/>
        <v>0</v>
      </c>
      <c r="AN375" s="411">
        <f t="shared" si="365"/>
        <v>0</v>
      </c>
      <c r="AO375" s="412">
        <f t="shared" si="366"/>
        <v>0</v>
      </c>
      <c r="AP375" s="337"/>
      <c r="AQ375" s="410">
        <f t="shared" si="367"/>
        <v>0</v>
      </c>
      <c r="AR375" s="411">
        <f t="shared" si="368"/>
        <v>0</v>
      </c>
      <c r="AS375" s="413">
        <f t="shared" si="369"/>
        <v>0</v>
      </c>
      <c r="AT375" s="337"/>
      <c r="AU375" s="410">
        <f t="shared" si="370"/>
        <v>0</v>
      </c>
      <c r="AV375" s="411">
        <f t="shared" si="371"/>
        <v>0</v>
      </c>
      <c r="AW375" s="410">
        <f t="shared" si="372"/>
        <v>0</v>
      </c>
      <c r="AX375" s="411">
        <f t="shared" si="373"/>
        <v>0</v>
      </c>
      <c r="AY375" s="412">
        <f t="shared" si="374"/>
        <v>0</v>
      </c>
      <c r="AZ375" s="988"/>
      <c r="BA375" s="989"/>
      <c r="BB375" s="989"/>
      <c r="BC375" s="989"/>
      <c r="BD375" s="989"/>
      <c r="BE375" s="990"/>
      <c r="BF375" s="991"/>
      <c r="BG375" s="992"/>
      <c r="BH375" s="337"/>
      <c r="BI375" s="338"/>
      <c r="BJ375" s="839"/>
      <c r="BK375" s="318"/>
      <c r="BL375" s="318"/>
      <c r="BM375" s="318"/>
      <c r="BN375" s="318"/>
      <c r="BO375" s="318"/>
      <c r="BP375" s="318"/>
      <c r="BQ375" s="318"/>
      <c r="BR375" s="318"/>
      <c r="BS375" s="318"/>
      <c r="BT375" s="839"/>
      <c r="BU375" s="318"/>
      <c r="BV375" s="318"/>
      <c r="BW375" s="318"/>
      <c r="BX375" s="318"/>
      <c r="BY375" s="318"/>
      <c r="BZ375" s="318"/>
      <c r="CA375" s="318"/>
      <c r="CB375" s="318"/>
      <c r="CC375" s="318"/>
      <c r="CD375" s="839"/>
      <c r="CE375" s="318"/>
      <c r="CF375" s="318"/>
      <c r="CG375" s="318"/>
      <c r="CH375" s="318"/>
      <c r="CI375" s="318"/>
      <c r="CJ375" s="318"/>
      <c r="CK375" s="318"/>
      <c r="CL375" s="318"/>
      <c r="CM375" s="318"/>
      <c r="CN375" s="318"/>
      <c r="CO375" s="318"/>
      <c r="CP375" s="318"/>
      <c r="CQ375" s="318"/>
      <c r="CR375" s="318"/>
      <c r="CS375" s="839"/>
      <c r="CT375" s="318"/>
      <c r="CU375" s="318"/>
      <c r="CV375" s="318"/>
      <c r="CW375" s="318"/>
      <c r="CX375" s="318"/>
      <c r="CY375" s="318"/>
      <c r="CZ375" s="318"/>
      <c r="DA375" s="318"/>
      <c r="DB375" s="318"/>
      <c r="DC375" s="318"/>
      <c r="DD375" s="318"/>
      <c r="DE375" s="318"/>
      <c r="DF375" s="318"/>
      <c r="DG375" s="318"/>
      <c r="DH375" s="839"/>
      <c r="DI375" s="318"/>
      <c r="DJ375" s="318"/>
      <c r="DK375" s="318"/>
      <c r="DL375" s="318"/>
      <c r="DM375" s="318"/>
      <c r="DN375" s="318"/>
      <c r="DO375" s="318"/>
      <c r="DP375" s="318"/>
      <c r="DQ375" s="318"/>
      <c r="DR375" s="318"/>
      <c r="DS375" s="318"/>
      <c r="DT375" s="318"/>
      <c r="DU375" s="318"/>
      <c r="DV375" s="318"/>
      <c r="DW375" s="839"/>
      <c r="DX375" s="318"/>
      <c r="DY375" s="318"/>
      <c r="DZ375" s="318"/>
      <c r="EA375" s="318"/>
      <c r="EB375" s="318"/>
      <c r="EC375" s="318"/>
      <c r="ED375" s="318"/>
      <c r="EE375" s="318"/>
      <c r="EF375" s="318"/>
      <c r="EG375" s="318"/>
      <c r="EH375" s="318"/>
      <c r="EI375" s="318"/>
      <c r="EJ375" s="318"/>
      <c r="EK375" s="318"/>
      <c r="EL375" s="318"/>
      <c r="EM375" s="318">
        <f ca="1">'DARF e Declaração de IR'!$AJ$23</f>
        <v>0</v>
      </c>
      <c r="EN375" s="318"/>
      <c r="EO375" s="318"/>
      <c r="EP375" s="318"/>
      <c r="EQ375" s="318"/>
      <c r="ER375" s="318"/>
      <c r="ES375" s="318"/>
      <c r="ET375" s="318"/>
      <c r="EU375" s="318"/>
      <c r="EV375" s="318"/>
      <c r="EW375" s="318"/>
      <c r="EX375" s="318"/>
      <c r="EY375" s="318"/>
      <c r="EZ375" s="318"/>
    </row>
    <row r="376" spans="2:156" ht="10.5" customHeight="1" x14ac:dyDescent="0.2">
      <c r="B376" s="393"/>
      <c r="C376" s="1051"/>
      <c r="D376" s="1052"/>
      <c r="E376" s="422"/>
      <c r="F376" s="503" t="s">
        <v>91</v>
      </c>
      <c r="G376" s="478"/>
      <c r="H376" s="478"/>
      <c r="J376" s="510"/>
      <c r="K376" s="510"/>
      <c r="M376" s="511"/>
      <c r="N376" s="422"/>
      <c r="O376" s="424" t="s">
        <v>122</v>
      </c>
      <c r="P376" s="480">
        <f t="shared" ref="P376:T376" si="376">SUM(P345:P375)</f>
        <v>0</v>
      </c>
      <c r="Q376" s="481">
        <f t="shared" si="376"/>
        <v>0</v>
      </c>
      <c r="R376" s="482">
        <f t="shared" si="376"/>
        <v>0</v>
      </c>
      <c r="S376" s="483">
        <f t="shared" si="376"/>
        <v>0</v>
      </c>
      <c r="T376" s="483">
        <f t="shared" si="376"/>
        <v>0</v>
      </c>
      <c r="U376" s="484">
        <f>IFERROR(SUM(U345:U375)/COUNT(U345:U375),0)</f>
        <v>0</v>
      </c>
      <c r="V376" s="485">
        <f t="shared" ref="V376:AA376" si="377">SUM(V345:V375)</f>
        <v>0</v>
      </c>
      <c r="W376" s="486">
        <f t="shared" si="377"/>
        <v>0</v>
      </c>
      <c r="X376" s="486">
        <f t="shared" si="377"/>
        <v>0</v>
      </c>
      <c r="Y376" s="486">
        <f t="shared" si="377"/>
        <v>0</v>
      </c>
      <c r="Z376" s="486">
        <f t="shared" si="377"/>
        <v>0</v>
      </c>
      <c r="AA376" s="485">
        <f t="shared" si="377"/>
        <v>0</v>
      </c>
      <c r="AB376" s="487">
        <f t="shared" ref="AB376" si="378">SUM(AB345:AB375)</f>
        <v>0</v>
      </c>
      <c r="AC376" s="488">
        <f t="shared" ref="AC376:AF376" si="379">SUM(AC345:AC375)</f>
        <v>0</v>
      </c>
      <c r="AD376" s="481">
        <f t="shared" si="379"/>
        <v>0</v>
      </c>
      <c r="AE376" s="482">
        <f t="shared" si="379"/>
        <v>0</v>
      </c>
      <c r="AF376" s="483">
        <f t="shared" si="379"/>
        <v>0</v>
      </c>
      <c r="AG376" s="483">
        <f t="shared" ref="AG376" si="380">SUM(AG345:AG375)</f>
        <v>0</v>
      </c>
      <c r="AH376" s="484">
        <f>IFERROR(SUM(AH345:AH375)/COUNT(AH345:AH375),0)</f>
        <v>0</v>
      </c>
      <c r="AI376" s="485">
        <f t="shared" ref="AI376" si="381">SUM(AI345:AI375)</f>
        <v>0</v>
      </c>
      <c r="AJ376" s="486">
        <f t="shared" ref="AJ376:AN376" si="382">SUM(AJ345:AJ375)</f>
        <v>0</v>
      </c>
      <c r="AK376" s="486">
        <f t="shared" si="382"/>
        <v>0</v>
      </c>
      <c r="AL376" s="486">
        <f t="shared" si="382"/>
        <v>0</v>
      </c>
      <c r="AM376" s="486">
        <f t="shared" si="382"/>
        <v>0</v>
      </c>
      <c r="AN376" s="485">
        <f t="shared" si="382"/>
        <v>0</v>
      </c>
      <c r="AO376" s="487">
        <f t="shared" ref="AO376" si="383">SUM(AO345:AO375)</f>
        <v>0</v>
      </c>
      <c r="AP376" s="489">
        <f t="shared" ref="AP376:AW376" si="384">SUM(AP345:AP375)</f>
        <v>0</v>
      </c>
      <c r="AQ376" s="486">
        <f t="shared" si="384"/>
        <v>0</v>
      </c>
      <c r="AR376" s="485">
        <f t="shared" si="384"/>
        <v>0</v>
      </c>
      <c r="AS376" s="490">
        <f t="shared" si="384"/>
        <v>0</v>
      </c>
      <c r="AT376" s="489">
        <f t="shared" si="384"/>
        <v>0</v>
      </c>
      <c r="AU376" s="486">
        <f t="shared" si="384"/>
        <v>0</v>
      </c>
      <c r="AV376" s="485">
        <f t="shared" si="384"/>
        <v>0</v>
      </c>
      <c r="AW376" s="486">
        <f t="shared" si="384"/>
        <v>0</v>
      </c>
      <c r="AX376" s="485">
        <f>ROUNDUP(SUM(AX345:AX375),2)</f>
        <v>0</v>
      </c>
      <c r="AY376" s="487">
        <f>AY375</f>
        <v>0</v>
      </c>
      <c r="AZ376" s="996" t="s">
        <v>122</v>
      </c>
      <c r="BA376" s="997"/>
      <c r="BB376" s="997"/>
      <c r="BC376" s="997"/>
      <c r="BD376" s="997"/>
      <c r="BE376" s="993">
        <f>SUM(BE345:BE375)</f>
        <v>0</v>
      </c>
      <c r="BF376" s="994"/>
      <c r="BG376" s="995"/>
      <c r="BH376" s="489">
        <f t="shared" ref="BH376:BI376" si="385">SUM(BH345:BH375)</f>
        <v>0</v>
      </c>
      <c r="BI376" s="491">
        <f t="shared" si="385"/>
        <v>0</v>
      </c>
      <c r="BJ376" s="839"/>
      <c r="BK376" s="318"/>
      <c r="BL376" s="318"/>
      <c r="BM376" s="318"/>
      <c r="BN376" s="318"/>
      <c r="BO376" s="318"/>
      <c r="BP376" s="318"/>
      <c r="BQ376" s="318"/>
      <c r="BR376" s="318"/>
      <c r="BS376" s="318"/>
      <c r="BT376" s="839"/>
      <c r="BU376" s="318"/>
      <c r="BV376" s="318"/>
      <c r="BW376" s="318"/>
      <c r="BX376" s="318"/>
      <c r="BY376" s="318"/>
      <c r="BZ376" s="318"/>
      <c r="CA376" s="318"/>
      <c r="CB376" s="318"/>
      <c r="CC376" s="318"/>
      <c r="CD376" s="839"/>
      <c r="CE376" s="318"/>
      <c r="CF376" s="318"/>
      <c r="CG376" s="318"/>
      <c r="CH376" s="318"/>
      <c r="CI376" s="318"/>
      <c r="CJ376" s="318"/>
      <c r="CK376" s="318"/>
      <c r="CL376" s="318"/>
      <c r="CM376" s="318"/>
      <c r="CN376" s="318"/>
      <c r="CO376" s="318"/>
      <c r="CP376" s="318"/>
      <c r="CQ376" s="318"/>
      <c r="CR376" s="318"/>
      <c r="CS376" s="839"/>
      <c r="CT376" s="318"/>
      <c r="CU376" s="318"/>
      <c r="CV376" s="318"/>
      <c r="CW376" s="318"/>
      <c r="CX376" s="318"/>
      <c r="CY376" s="318"/>
      <c r="CZ376" s="318"/>
      <c r="DA376" s="318"/>
      <c r="DB376" s="318"/>
      <c r="DC376" s="318"/>
      <c r="DD376" s="318"/>
      <c r="DE376" s="318"/>
      <c r="DF376" s="318"/>
      <c r="DG376" s="318"/>
      <c r="DH376" s="839"/>
      <c r="DI376" s="318"/>
      <c r="DJ376" s="318"/>
      <c r="DK376" s="318"/>
      <c r="DL376" s="318"/>
      <c r="DM376" s="318"/>
      <c r="DN376" s="318"/>
      <c r="DO376" s="318"/>
      <c r="DP376" s="318"/>
      <c r="DQ376" s="318"/>
      <c r="DR376" s="318"/>
      <c r="DS376" s="318"/>
      <c r="DT376" s="318"/>
      <c r="DU376" s="318"/>
      <c r="DV376" s="318"/>
      <c r="DW376" s="839"/>
      <c r="DX376" s="318"/>
      <c r="DY376" s="318"/>
      <c r="DZ376" s="318"/>
      <c r="EA376" s="318"/>
      <c r="EB376" s="318"/>
      <c r="EC376" s="318"/>
      <c r="ED376" s="318"/>
      <c r="EE376" s="318"/>
      <c r="EF376" s="318"/>
      <c r="EG376" s="318"/>
      <c r="EH376" s="318"/>
      <c r="EI376" s="318"/>
      <c r="EJ376" s="318"/>
      <c r="EK376" s="318"/>
      <c r="EL376" s="318"/>
      <c r="EM376" s="318"/>
      <c r="EN376" s="318"/>
      <c r="EO376" s="318"/>
      <c r="EP376" s="318"/>
      <c r="EQ376" s="318"/>
      <c r="ER376" s="318"/>
      <c r="ES376" s="318"/>
      <c r="ET376" s="318"/>
      <c r="EU376" s="318"/>
      <c r="EV376" s="318"/>
      <c r="EW376" s="318"/>
      <c r="EX376" s="318"/>
      <c r="EY376" s="318"/>
      <c r="EZ376" s="318"/>
    </row>
    <row r="377" spans="2:156" ht="10.5" customHeight="1" x14ac:dyDescent="0.2">
      <c r="B377" s="437"/>
      <c r="C377" s="438"/>
      <c r="D377" s="438"/>
      <c r="E377" s="439"/>
      <c r="F377" s="439"/>
      <c r="G377" s="439"/>
      <c r="H377" s="439"/>
      <c r="I377" s="439"/>
      <c r="J377" s="439"/>
      <c r="K377" s="439"/>
      <c r="L377" s="439"/>
      <c r="M377" s="439"/>
      <c r="N377" s="439"/>
      <c r="O377" s="440"/>
      <c r="P377" s="440"/>
      <c r="Q377" s="441"/>
      <c r="R377" s="442"/>
      <c r="S377" s="440"/>
      <c r="T377" s="440"/>
      <c r="U377" s="443"/>
      <c r="V377" s="444"/>
      <c r="W377" s="445"/>
      <c r="X377" s="446"/>
      <c r="Y377" s="446"/>
      <c r="Z377" s="446"/>
      <c r="AA377" s="447"/>
      <c r="AB377" s="448"/>
      <c r="AC377" s="440"/>
      <c r="AD377" s="441"/>
      <c r="AE377" s="442"/>
      <c r="AF377" s="440"/>
      <c r="AG377" s="440"/>
      <c r="AH377" s="443"/>
      <c r="AI377" s="444"/>
      <c r="AJ377" s="445"/>
      <c r="AK377" s="446"/>
      <c r="AL377" s="446"/>
      <c r="AM377" s="446"/>
      <c r="AN377" s="447"/>
      <c r="AO377" s="448"/>
      <c r="AP377" s="446"/>
      <c r="AQ377" s="446"/>
      <c r="AR377" s="447"/>
      <c r="AS377" s="449"/>
      <c r="AT377" s="446"/>
      <c r="AU377" s="446"/>
      <c r="AV377" s="450"/>
      <c r="AW377" s="446"/>
      <c r="AX377" s="447"/>
      <c r="AY377" s="448"/>
      <c r="AZ377" s="451"/>
      <c r="BA377" s="451"/>
      <c r="BB377" s="451"/>
      <c r="BC377" s="451"/>
      <c r="BD377" s="451"/>
      <c r="BE377" s="451"/>
      <c r="BF377" s="451"/>
      <c r="BG377" s="452"/>
      <c r="BH377" s="453"/>
      <c r="BI377" s="454"/>
      <c r="BJ377" s="318"/>
      <c r="BK377" s="318"/>
      <c r="BL377" s="318"/>
      <c r="BM377" s="318"/>
      <c r="BN377" s="318"/>
      <c r="BO377" s="318"/>
      <c r="BP377" s="318"/>
      <c r="BQ377" s="318"/>
      <c r="BR377" s="318"/>
      <c r="BS377" s="318"/>
      <c r="BT377" s="318"/>
      <c r="BU377" s="318"/>
      <c r="BV377" s="318"/>
      <c r="BW377" s="318"/>
      <c r="BX377" s="318"/>
      <c r="BY377" s="318"/>
      <c r="BZ377" s="318"/>
      <c r="CA377" s="318"/>
      <c r="CB377" s="318"/>
      <c r="CC377" s="318"/>
      <c r="CD377" s="318"/>
      <c r="CE377" s="318"/>
      <c r="CF377" s="318"/>
      <c r="CG377" s="318"/>
      <c r="CH377" s="318"/>
      <c r="CI377" s="318"/>
      <c r="CJ377" s="318"/>
      <c r="CK377" s="318"/>
      <c r="CL377" s="318"/>
      <c r="CM377" s="318"/>
      <c r="CN377" s="318"/>
      <c r="CO377" s="318"/>
      <c r="CP377" s="318"/>
      <c r="CQ377" s="318"/>
      <c r="CR377" s="318"/>
      <c r="CS377" s="318"/>
      <c r="CT377" s="318"/>
      <c r="CU377" s="318"/>
      <c r="CV377" s="318"/>
      <c r="CW377" s="318"/>
      <c r="CX377" s="318"/>
      <c r="CY377" s="318"/>
      <c r="CZ377" s="318"/>
      <c r="DA377" s="318"/>
      <c r="DB377" s="318"/>
      <c r="DC377" s="318"/>
      <c r="DD377" s="318"/>
      <c r="DE377" s="318"/>
      <c r="DF377" s="318"/>
      <c r="DG377" s="318"/>
      <c r="DH377" s="318"/>
      <c r="DI377" s="318"/>
      <c r="DJ377" s="318"/>
      <c r="DK377" s="318"/>
      <c r="DL377" s="318"/>
      <c r="DM377" s="318"/>
      <c r="DN377" s="318"/>
      <c r="DO377" s="318"/>
      <c r="DP377" s="318"/>
      <c r="DQ377" s="318"/>
      <c r="DR377" s="318"/>
      <c r="DS377" s="318"/>
      <c r="DT377" s="318"/>
      <c r="DU377" s="318"/>
      <c r="DV377" s="318"/>
      <c r="DW377" s="318"/>
      <c r="DX377" s="318"/>
      <c r="DY377" s="318"/>
      <c r="DZ377" s="318"/>
      <c r="EA377" s="318"/>
      <c r="EB377" s="318"/>
      <c r="EC377" s="318"/>
      <c r="ED377" s="318"/>
      <c r="EE377" s="318"/>
      <c r="EF377" s="318"/>
      <c r="EG377" s="318"/>
      <c r="EH377" s="318"/>
      <c r="EI377" s="318"/>
      <c r="EJ377" s="318"/>
      <c r="EK377" s="318"/>
      <c r="EL377" s="318"/>
      <c r="EM377" s="318"/>
      <c r="EN377" s="318"/>
      <c r="EO377" s="318"/>
      <c r="EP377" s="318"/>
      <c r="EQ377" s="318"/>
      <c r="ER377" s="318"/>
      <c r="ES377" s="318"/>
      <c r="ET377" s="318"/>
      <c r="EU377" s="318"/>
      <c r="EV377" s="318"/>
      <c r="EW377" s="318"/>
      <c r="EX377" s="318"/>
      <c r="EY377" s="318"/>
      <c r="EZ377" s="318"/>
    </row>
    <row r="378" spans="2:156" ht="10.5" customHeight="1" thickBot="1" x14ac:dyDescent="0.25">
      <c r="B378" s="393"/>
      <c r="C378" s="998" t="s">
        <v>79</v>
      </c>
      <c r="D378" s="1052"/>
      <c r="E378" s="407"/>
      <c r="F378" s="512"/>
      <c r="G378" s="513"/>
      <c r="H378" s="513"/>
      <c r="I378" s="513"/>
      <c r="J378" s="513"/>
      <c r="K378" s="513"/>
      <c r="L378" s="513"/>
      <c r="M378" s="515"/>
      <c r="N378" s="407"/>
      <c r="O378" s="455">
        <v>44531</v>
      </c>
      <c r="P378" s="332"/>
      <c r="Q378" s="333"/>
      <c r="R378" s="334"/>
      <c r="S378" s="335"/>
      <c r="T378" s="408">
        <f t="shared" ref="T378:T408" si="386">Q378+S378+R378</f>
        <v>0</v>
      </c>
      <c r="U378" s="409" t="str">
        <f t="shared" ref="U378:U408" si="387">IF(T378=0,"",IF(T378=0,0,Q378/T378))</f>
        <v/>
      </c>
      <c r="V378" s="335"/>
      <c r="W378" s="410">
        <f t="shared" ref="W378:W383" si="388">V378*-J394*2</f>
        <v>0</v>
      </c>
      <c r="X378" s="410">
        <f t="shared" ref="X378:X408" si="389">ROUNDDOWN(V378*-$J$395,3)*2</f>
        <v>0</v>
      </c>
      <c r="Y378" s="410">
        <f t="shared" ref="Y378:Y408" si="390">V378*-$J$396*2</f>
        <v>0</v>
      </c>
      <c r="Z378" s="410">
        <f t="shared" ref="Z378:Z408" si="391">SUM(W378:Y378)</f>
        <v>0</v>
      </c>
      <c r="AA378" s="411">
        <f t="shared" ref="AA378:AA408" si="392">P378+Z378</f>
        <v>0</v>
      </c>
      <c r="AB378" s="412">
        <f t="shared" ref="AB378:AB408" si="393">Q378+AA378</f>
        <v>0</v>
      </c>
      <c r="AC378" s="336"/>
      <c r="AD378" s="333"/>
      <c r="AE378" s="334"/>
      <c r="AF378" s="335"/>
      <c r="AG378" s="408">
        <f t="shared" ref="AG378:AG408" si="394">AD378+AF378+AE378</f>
        <v>0</v>
      </c>
      <c r="AH378" s="409" t="str">
        <f t="shared" ref="AH378:AH391" si="395">IF(AG378=0,"",IF(AG378=0,0,AD378/AG378))</f>
        <v/>
      </c>
      <c r="AI378" s="335"/>
      <c r="AJ378" s="410">
        <f t="shared" ref="AJ378:AJ408" si="396">AI378*-$L$394*2</f>
        <v>0</v>
      </c>
      <c r="AK378" s="410">
        <f t="shared" ref="AK378:AK408" si="397">AI378*-$L$395*2</f>
        <v>0</v>
      </c>
      <c r="AL378" s="410">
        <f t="shared" ref="AL378:AL408" si="398">AI378*-$L$396*2</f>
        <v>0</v>
      </c>
      <c r="AM378" s="410">
        <f t="shared" ref="AM378:AM408" si="399">SUM(AJ378:AL378)</f>
        <v>0</v>
      </c>
      <c r="AN378" s="411">
        <f t="shared" ref="AN378:AN408" si="400">AC378+AM378</f>
        <v>0</v>
      </c>
      <c r="AO378" s="412">
        <f t="shared" ref="AO378:AO408" si="401">AD378+AN378</f>
        <v>0</v>
      </c>
      <c r="AP378" s="337"/>
      <c r="AQ378" s="410">
        <f t="shared" ref="AQ378:AQ408" si="402">Z378+AM378</f>
        <v>0</v>
      </c>
      <c r="AR378" s="411">
        <f t="shared" ref="AR378:AR408" si="403">P378+AC378+AP378</f>
        <v>0</v>
      </c>
      <c r="AS378" s="413">
        <f t="shared" ref="AS378:AS408" si="404">AR378+AQ378</f>
        <v>0</v>
      </c>
      <c r="AT378" s="337"/>
      <c r="AU378" s="410">
        <f t="shared" ref="AU378:AU408" si="405">AQ378+AT378</f>
        <v>0</v>
      </c>
      <c r="AV378" s="411">
        <f t="shared" ref="AV378:AV408" si="406">AR378+AU378</f>
        <v>0</v>
      </c>
      <c r="AW378" s="410">
        <f t="shared" ref="AW378:AW408" si="407">IF(AV378&lt;=0,0,AV378*-$J$36)</f>
        <v>0</v>
      </c>
      <c r="AX378" s="411">
        <f t="shared" ref="AX378:AX408" si="408">ROUNDUP(AV378+AW378,2)</f>
        <v>0</v>
      </c>
      <c r="AY378" s="412">
        <f>AX378</f>
        <v>0</v>
      </c>
      <c r="AZ378" s="988"/>
      <c r="BA378" s="989"/>
      <c r="BB378" s="989"/>
      <c r="BC378" s="989"/>
      <c r="BD378" s="989"/>
      <c r="BE378" s="990"/>
      <c r="BF378" s="991"/>
      <c r="BG378" s="992"/>
      <c r="BH378" s="337"/>
      <c r="BI378" s="338"/>
      <c r="BJ378" s="839"/>
      <c r="BK378" s="318"/>
      <c r="BL378" s="318"/>
      <c r="BM378" s="318"/>
      <c r="BN378" s="318"/>
      <c r="BO378" s="318"/>
      <c r="BP378" s="318"/>
      <c r="BQ378" s="318"/>
      <c r="BR378" s="318"/>
      <c r="BS378" s="318"/>
      <c r="BT378" s="839"/>
      <c r="BU378" s="318"/>
      <c r="BV378" s="318"/>
      <c r="BW378" s="318"/>
      <c r="BX378" s="318"/>
      <c r="BY378" s="318"/>
      <c r="BZ378" s="318"/>
      <c r="CA378" s="318"/>
      <c r="CB378" s="318"/>
      <c r="CC378" s="318"/>
      <c r="CD378" s="839"/>
      <c r="CE378" s="318"/>
      <c r="CF378" s="318"/>
      <c r="CG378" s="318"/>
      <c r="CH378" s="318"/>
      <c r="CI378" s="318"/>
      <c r="CJ378" s="318"/>
      <c r="CK378" s="318"/>
      <c r="CL378" s="318"/>
      <c r="CM378" s="318"/>
      <c r="CN378" s="318"/>
      <c r="CO378" s="318"/>
      <c r="CP378" s="318"/>
      <c r="CQ378" s="318"/>
      <c r="CR378" s="318"/>
      <c r="CS378" s="839"/>
      <c r="CT378" s="318"/>
      <c r="CU378" s="318"/>
      <c r="CV378" s="318"/>
      <c r="CW378" s="318"/>
      <c r="CX378" s="318"/>
      <c r="CY378" s="318"/>
      <c r="CZ378" s="318"/>
      <c r="DA378" s="318"/>
      <c r="DB378" s="318"/>
      <c r="DC378" s="318"/>
      <c r="DD378" s="318"/>
      <c r="DE378" s="318"/>
      <c r="DF378" s="318"/>
      <c r="DG378" s="318"/>
      <c r="DH378" s="839"/>
      <c r="DI378" s="318"/>
      <c r="DJ378" s="318"/>
      <c r="DK378" s="318"/>
      <c r="DL378" s="318"/>
      <c r="DM378" s="318"/>
      <c r="DN378" s="318"/>
      <c r="DO378" s="318"/>
      <c r="DP378" s="318"/>
      <c r="DQ378" s="318"/>
      <c r="DR378" s="318"/>
      <c r="DS378" s="318"/>
      <c r="DT378" s="318"/>
      <c r="DU378" s="318"/>
      <c r="DV378" s="318"/>
      <c r="DW378" s="839"/>
      <c r="DX378" s="318"/>
      <c r="DY378" s="318"/>
      <c r="DZ378" s="318"/>
      <c r="EA378" s="318"/>
      <c r="EB378" s="318"/>
      <c r="EC378" s="318"/>
      <c r="ED378" s="318"/>
      <c r="EE378" s="318"/>
      <c r="EF378" s="318"/>
      <c r="EG378" s="318"/>
      <c r="EH378" s="318"/>
      <c r="EI378" s="318"/>
      <c r="EJ378" s="318"/>
      <c r="EK378" s="318"/>
      <c r="EL378" s="318"/>
      <c r="EM378" s="318">
        <f ca="1">'DARF e Declaração de IR'!$AJ$24</f>
        <v>0</v>
      </c>
      <c r="EN378" s="318"/>
      <c r="EO378" s="318"/>
      <c r="EP378" s="318"/>
      <c r="EQ378" s="318"/>
      <c r="ER378" s="318"/>
      <c r="ES378" s="318"/>
      <c r="ET378" s="318"/>
      <c r="EU378" s="318"/>
      <c r="EV378" s="318"/>
      <c r="EW378" s="318"/>
      <c r="EX378" s="318"/>
      <c r="EY378" s="318"/>
      <c r="EZ378" s="318"/>
    </row>
    <row r="379" spans="2:156" ht="10.5" customHeight="1" x14ac:dyDescent="0.2">
      <c r="B379" s="367"/>
      <c r="C379" s="1051"/>
      <c r="D379" s="1052"/>
      <c r="E379" s="414"/>
      <c r="F379" s="840" t="s">
        <v>104</v>
      </c>
      <c r="G379" s="841"/>
      <c r="H379" s="841"/>
      <c r="I379" s="841"/>
      <c r="J379" s="841"/>
      <c r="K379" s="841"/>
      <c r="L379" s="841"/>
      <c r="M379" s="842"/>
      <c r="N379" s="456"/>
      <c r="O379" s="455">
        <v>44532</v>
      </c>
      <c r="P379" s="332"/>
      <c r="Q379" s="333"/>
      <c r="R379" s="334"/>
      <c r="S379" s="335"/>
      <c r="T379" s="408">
        <f t="shared" si="386"/>
        <v>0</v>
      </c>
      <c r="U379" s="409" t="str">
        <f t="shared" si="387"/>
        <v/>
      </c>
      <c r="V379" s="335"/>
      <c r="W379" s="410">
        <f t="shared" si="388"/>
        <v>0</v>
      </c>
      <c r="X379" s="410">
        <f t="shared" si="389"/>
        <v>0</v>
      </c>
      <c r="Y379" s="410">
        <f t="shared" si="390"/>
        <v>0</v>
      </c>
      <c r="Z379" s="410">
        <f t="shared" si="391"/>
        <v>0</v>
      </c>
      <c r="AA379" s="411">
        <f t="shared" si="392"/>
        <v>0</v>
      </c>
      <c r="AB379" s="412">
        <f t="shared" si="393"/>
        <v>0</v>
      </c>
      <c r="AC379" s="336"/>
      <c r="AD379" s="333"/>
      <c r="AE379" s="334"/>
      <c r="AF379" s="335"/>
      <c r="AG379" s="408">
        <f t="shared" si="394"/>
        <v>0</v>
      </c>
      <c r="AH379" s="409" t="str">
        <f t="shared" si="395"/>
        <v/>
      </c>
      <c r="AI379" s="335"/>
      <c r="AJ379" s="410">
        <f t="shared" si="396"/>
        <v>0</v>
      </c>
      <c r="AK379" s="410">
        <f t="shared" si="397"/>
        <v>0</v>
      </c>
      <c r="AL379" s="410">
        <f t="shared" si="398"/>
        <v>0</v>
      </c>
      <c r="AM379" s="410">
        <f t="shared" si="399"/>
        <v>0</v>
      </c>
      <c r="AN379" s="411">
        <f t="shared" si="400"/>
        <v>0</v>
      </c>
      <c r="AO379" s="412">
        <f t="shared" si="401"/>
        <v>0</v>
      </c>
      <c r="AP379" s="337"/>
      <c r="AQ379" s="410">
        <f t="shared" si="402"/>
        <v>0</v>
      </c>
      <c r="AR379" s="411">
        <f t="shared" si="403"/>
        <v>0</v>
      </c>
      <c r="AS379" s="413">
        <f t="shared" si="404"/>
        <v>0</v>
      </c>
      <c r="AT379" s="337"/>
      <c r="AU379" s="410">
        <f t="shared" si="405"/>
        <v>0</v>
      </c>
      <c r="AV379" s="411">
        <f t="shared" si="406"/>
        <v>0</v>
      </c>
      <c r="AW379" s="410">
        <f t="shared" si="407"/>
        <v>0</v>
      </c>
      <c r="AX379" s="411">
        <f t="shared" si="408"/>
        <v>0</v>
      </c>
      <c r="AY379" s="412">
        <f>AY378+AX379</f>
        <v>0</v>
      </c>
      <c r="AZ379" s="988"/>
      <c r="BA379" s="989"/>
      <c r="BB379" s="989"/>
      <c r="BC379" s="989"/>
      <c r="BD379" s="989"/>
      <c r="BE379" s="990"/>
      <c r="BF379" s="991"/>
      <c r="BG379" s="992"/>
      <c r="BH379" s="337"/>
      <c r="BI379" s="338"/>
      <c r="BJ379" s="839"/>
      <c r="BK379" s="318"/>
      <c r="BL379" s="318"/>
      <c r="BM379" s="318"/>
      <c r="BN379" s="318"/>
      <c r="BO379" s="318"/>
      <c r="BP379" s="318"/>
      <c r="BQ379" s="318"/>
      <c r="BR379" s="318"/>
      <c r="BS379" s="318"/>
      <c r="BT379" s="839"/>
      <c r="BU379" s="318"/>
      <c r="BV379" s="318"/>
      <c r="BW379" s="318"/>
      <c r="BX379" s="318"/>
      <c r="BY379" s="318"/>
      <c r="BZ379" s="318"/>
      <c r="CA379" s="318"/>
      <c r="CB379" s="318"/>
      <c r="CC379" s="318"/>
      <c r="CD379" s="839"/>
      <c r="CE379" s="318"/>
      <c r="CF379" s="318"/>
      <c r="CG379" s="318"/>
      <c r="CH379" s="318"/>
      <c r="CI379" s="318"/>
      <c r="CJ379" s="318"/>
      <c r="CK379" s="318"/>
      <c r="CL379" s="318"/>
      <c r="CM379" s="318"/>
      <c r="CN379" s="318"/>
      <c r="CO379" s="318"/>
      <c r="CP379" s="318"/>
      <c r="CQ379" s="318"/>
      <c r="CR379" s="318"/>
      <c r="CS379" s="839"/>
      <c r="CT379" s="318"/>
      <c r="CU379" s="318"/>
      <c r="CV379" s="318"/>
      <c r="CW379" s="318"/>
      <c r="CX379" s="318"/>
      <c r="CY379" s="318"/>
      <c r="CZ379" s="318"/>
      <c r="DA379" s="318"/>
      <c r="DB379" s="318"/>
      <c r="DC379" s="318"/>
      <c r="DD379" s="318"/>
      <c r="DE379" s="318"/>
      <c r="DF379" s="318"/>
      <c r="DG379" s="318"/>
      <c r="DH379" s="839"/>
      <c r="DI379" s="318"/>
      <c r="DJ379" s="318"/>
      <c r="DK379" s="318"/>
      <c r="DL379" s="318"/>
      <c r="DM379" s="318"/>
      <c r="DN379" s="318"/>
      <c r="DO379" s="318"/>
      <c r="DP379" s="318"/>
      <c r="DQ379" s="318"/>
      <c r="DR379" s="318"/>
      <c r="DS379" s="318"/>
      <c r="DT379" s="318"/>
      <c r="DU379" s="318"/>
      <c r="DV379" s="318"/>
      <c r="DW379" s="839"/>
      <c r="DX379" s="318"/>
      <c r="DY379" s="318"/>
      <c r="DZ379" s="318"/>
      <c r="EA379" s="318"/>
      <c r="EB379" s="318"/>
      <c r="EC379" s="318"/>
      <c r="ED379" s="318"/>
      <c r="EE379" s="318"/>
      <c r="EF379" s="318"/>
      <c r="EG379" s="318"/>
      <c r="EH379" s="318"/>
      <c r="EI379" s="318"/>
      <c r="EJ379" s="318"/>
      <c r="EK379" s="318"/>
      <c r="EL379" s="318"/>
      <c r="EM379" s="318">
        <f ca="1">'DARF e Declaração de IR'!$AJ$24</f>
        <v>0</v>
      </c>
      <c r="EN379" s="318"/>
      <c r="EO379" s="318"/>
      <c r="EP379" s="318"/>
      <c r="EQ379" s="318"/>
      <c r="ER379" s="318"/>
      <c r="ES379" s="318"/>
      <c r="ET379" s="318"/>
      <c r="EU379" s="318"/>
      <c r="EV379" s="318"/>
      <c r="EW379" s="318"/>
      <c r="EX379" s="318"/>
      <c r="EY379" s="318"/>
      <c r="EZ379" s="318"/>
    </row>
    <row r="380" spans="2:156" ht="10.5" customHeight="1" x14ac:dyDescent="0.2">
      <c r="B380" s="367"/>
      <c r="C380" s="1051"/>
      <c r="D380" s="1052"/>
      <c r="E380" s="414"/>
      <c r="F380" s="843"/>
      <c r="G380" s="844"/>
      <c r="H380" s="844"/>
      <c r="I380" s="844"/>
      <c r="J380" s="844"/>
      <c r="K380" s="844"/>
      <c r="L380" s="844"/>
      <c r="M380" s="845"/>
      <c r="N380" s="456"/>
      <c r="O380" s="455">
        <v>44533</v>
      </c>
      <c r="P380" s="332"/>
      <c r="Q380" s="333"/>
      <c r="R380" s="334"/>
      <c r="S380" s="335"/>
      <c r="T380" s="408">
        <f t="shared" si="386"/>
        <v>0</v>
      </c>
      <c r="U380" s="409" t="str">
        <f t="shared" si="387"/>
        <v/>
      </c>
      <c r="V380" s="335"/>
      <c r="W380" s="410">
        <f t="shared" si="388"/>
        <v>0</v>
      </c>
      <c r="X380" s="410">
        <f t="shared" si="389"/>
        <v>0</v>
      </c>
      <c r="Y380" s="410">
        <f t="shared" si="390"/>
        <v>0</v>
      </c>
      <c r="Z380" s="410">
        <f t="shared" si="391"/>
        <v>0</v>
      </c>
      <c r="AA380" s="411">
        <f t="shared" si="392"/>
        <v>0</v>
      </c>
      <c r="AB380" s="412">
        <f t="shared" si="393"/>
        <v>0</v>
      </c>
      <c r="AC380" s="336"/>
      <c r="AD380" s="333"/>
      <c r="AE380" s="334"/>
      <c r="AF380" s="335"/>
      <c r="AG380" s="408">
        <f t="shared" si="394"/>
        <v>0</v>
      </c>
      <c r="AH380" s="409" t="str">
        <f t="shared" si="395"/>
        <v/>
      </c>
      <c r="AI380" s="335"/>
      <c r="AJ380" s="410">
        <f t="shared" si="396"/>
        <v>0</v>
      </c>
      <c r="AK380" s="410">
        <f t="shared" si="397"/>
        <v>0</v>
      </c>
      <c r="AL380" s="410">
        <f t="shared" si="398"/>
        <v>0</v>
      </c>
      <c r="AM380" s="410">
        <f t="shared" si="399"/>
        <v>0</v>
      </c>
      <c r="AN380" s="411">
        <f t="shared" si="400"/>
        <v>0</v>
      </c>
      <c r="AO380" s="412">
        <f t="shared" si="401"/>
        <v>0</v>
      </c>
      <c r="AP380" s="337"/>
      <c r="AQ380" s="410">
        <f t="shared" si="402"/>
        <v>0</v>
      </c>
      <c r="AR380" s="411">
        <f t="shared" si="403"/>
        <v>0</v>
      </c>
      <c r="AS380" s="413">
        <f t="shared" si="404"/>
        <v>0</v>
      </c>
      <c r="AT380" s="337"/>
      <c r="AU380" s="410">
        <f t="shared" si="405"/>
        <v>0</v>
      </c>
      <c r="AV380" s="411">
        <f t="shared" si="406"/>
        <v>0</v>
      </c>
      <c r="AW380" s="410">
        <f t="shared" si="407"/>
        <v>0</v>
      </c>
      <c r="AX380" s="411">
        <f t="shared" si="408"/>
        <v>0</v>
      </c>
      <c r="AY380" s="412">
        <f t="shared" ref="AY380:AY408" si="409">AY379+AX380</f>
        <v>0</v>
      </c>
      <c r="AZ380" s="988"/>
      <c r="BA380" s="989"/>
      <c r="BB380" s="989"/>
      <c r="BC380" s="989"/>
      <c r="BD380" s="989"/>
      <c r="BE380" s="990"/>
      <c r="BF380" s="991"/>
      <c r="BG380" s="992"/>
      <c r="BH380" s="337"/>
      <c r="BI380" s="338"/>
      <c r="BJ380" s="839"/>
      <c r="BK380" s="318"/>
      <c r="BL380" s="318"/>
      <c r="BM380" s="318"/>
      <c r="BN380" s="318"/>
      <c r="BO380" s="318"/>
      <c r="BP380" s="318"/>
      <c r="BQ380" s="318"/>
      <c r="BR380" s="318"/>
      <c r="BS380" s="318"/>
      <c r="BT380" s="839"/>
      <c r="BU380" s="318"/>
      <c r="BV380" s="318"/>
      <c r="BW380" s="318"/>
      <c r="BX380" s="318"/>
      <c r="BY380" s="318"/>
      <c r="BZ380" s="318"/>
      <c r="CA380" s="318"/>
      <c r="CB380" s="318"/>
      <c r="CC380" s="318"/>
      <c r="CD380" s="839"/>
      <c r="CE380" s="318"/>
      <c r="CF380" s="318"/>
      <c r="CG380" s="318"/>
      <c r="CH380" s="318"/>
      <c r="CI380" s="318"/>
      <c r="CJ380" s="318"/>
      <c r="CK380" s="318"/>
      <c r="CL380" s="318"/>
      <c r="CM380" s="318"/>
      <c r="CN380" s="318"/>
      <c r="CO380" s="318"/>
      <c r="CP380" s="318"/>
      <c r="CQ380" s="318"/>
      <c r="CR380" s="318"/>
      <c r="CS380" s="839"/>
      <c r="CT380" s="318"/>
      <c r="CU380" s="318"/>
      <c r="CV380" s="318"/>
      <c r="CW380" s="318"/>
      <c r="CX380" s="318"/>
      <c r="CY380" s="318"/>
      <c r="CZ380" s="318"/>
      <c r="DA380" s="318"/>
      <c r="DB380" s="318"/>
      <c r="DC380" s="318"/>
      <c r="DD380" s="318"/>
      <c r="DE380" s="318"/>
      <c r="DF380" s="318"/>
      <c r="DG380" s="318"/>
      <c r="DH380" s="839"/>
      <c r="DI380" s="318"/>
      <c r="DJ380" s="318"/>
      <c r="DK380" s="318"/>
      <c r="DL380" s="318"/>
      <c r="DM380" s="318"/>
      <c r="DN380" s="318"/>
      <c r="DO380" s="318"/>
      <c r="DP380" s="318"/>
      <c r="DQ380" s="318"/>
      <c r="DR380" s="318"/>
      <c r="DS380" s="318"/>
      <c r="DT380" s="318"/>
      <c r="DU380" s="318"/>
      <c r="DV380" s="318"/>
      <c r="DW380" s="839"/>
      <c r="DX380" s="318"/>
      <c r="DY380" s="318"/>
      <c r="DZ380" s="318"/>
      <c r="EA380" s="318"/>
      <c r="EB380" s="318"/>
      <c r="EC380" s="318"/>
      <c r="ED380" s="318"/>
      <c r="EE380" s="318"/>
      <c r="EF380" s="318"/>
      <c r="EG380" s="318"/>
      <c r="EH380" s="318"/>
      <c r="EI380" s="318"/>
      <c r="EJ380" s="318"/>
      <c r="EK380" s="318"/>
      <c r="EL380" s="318"/>
      <c r="EM380" s="318">
        <f ca="1">'DARF e Declaração de IR'!$AJ$24</f>
        <v>0</v>
      </c>
      <c r="EN380" s="318"/>
      <c r="EO380" s="318"/>
      <c r="EP380" s="318"/>
      <c r="EQ380" s="318"/>
      <c r="ER380" s="318"/>
      <c r="ES380" s="318"/>
      <c r="ET380" s="318"/>
      <c r="EU380" s="318"/>
      <c r="EV380" s="318"/>
      <c r="EW380" s="318"/>
      <c r="EX380" s="318"/>
      <c r="EY380" s="318"/>
      <c r="EZ380" s="318"/>
    </row>
    <row r="381" spans="2:156" ht="10.5" customHeight="1" x14ac:dyDescent="0.2">
      <c r="B381" s="367"/>
      <c r="C381" s="1051"/>
      <c r="D381" s="1052"/>
      <c r="E381" s="414"/>
      <c r="F381" s="916" t="s">
        <v>105</v>
      </c>
      <c r="G381" s="917"/>
      <c r="H381" s="917"/>
      <c r="I381" s="918"/>
      <c r="J381" s="899">
        <f>J348+J382</f>
        <v>6000</v>
      </c>
      <c r="K381" s="899"/>
      <c r="L381" s="899"/>
      <c r="M381" s="900"/>
      <c r="N381" s="456"/>
      <c r="O381" s="455">
        <v>44534</v>
      </c>
      <c r="P381" s="332"/>
      <c r="Q381" s="333"/>
      <c r="R381" s="334"/>
      <c r="S381" s="335"/>
      <c r="T381" s="408">
        <f t="shared" si="386"/>
        <v>0</v>
      </c>
      <c r="U381" s="409" t="str">
        <f t="shared" si="387"/>
        <v/>
      </c>
      <c r="V381" s="335"/>
      <c r="W381" s="410">
        <f t="shared" si="388"/>
        <v>0</v>
      </c>
      <c r="X381" s="410">
        <f t="shared" si="389"/>
        <v>0</v>
      </c>
      <c r="Y381" s="410">
        <f t="shared" si="390"/>
        <v>0</v>
      </c>
      <c r="Z381" s="410">
        <f t="shared" si="391"/>
        <v>0</v>
      </c>
      <c r="AA381" s="411">
        <f t="shared" si="392"/>
        <v>0</v>
      </c>
      <c r="AB381" s="412">
        <f t="shared" si="393"/>
        <v>0</v>
      </c>
      <c r="AC381" s="336"/>
      <c r="AD381" s="333"/>
      <c r="AE381" s="334"/>
      <c r="AF381" s="335"/>
      <c r="AG381" s="408">
        <f t="shared" si="394"/>
        <v>0</v>
      </c>
      <c r="AH381" s="409" t="str">
        <f t="shared" si="395"/>
        <v/>
      </c>
      <c r="AI381" s="335"/>
      <c r="AJ381" s="410">
        <f t="shared" si="396"/>
        <v>0</v>
      </c>
      <c r="AK381" s="410">
        <f t="shared" si="397"/>
        <v>0</v>
      </c>
      <c r="AL381" s="410">
        <f t="shared" si="398"/>
        <v>0</v>
      </c>
      <c r="AM381" s="410">
        <f t="shared" si="399"/>
        <v>0</v>
      </c>
      <c r="AN381" s="411">
        <f t="shared" si="400"/>
        <v>0</v>
      </c>
      <c r="AO381" s="412">
        <f t="shared" si="401"/>
        <v>0</v>
      </c>
      <c r="AP381" s="337"/>
      <c r="AQ381" s="410">
        <f t="shared" si="402"/>
        <v>0</v>
      </c>
      <c r="AR381" s="411">
        <f t="shared" si="403"/>
        <v>0</v>
      </c>
      <c r="AS381" s="413">
        <f t="shared" si="404"/>
        <v>0</v>
      </c>
      <c r="AT381" s="337"/>
      <c r="AU381" s="410">
        <f t="shared" si="405"/>
        <v>0</v>
      </c>
      <c r="AV381" s="411">
        <f t="shared" si="406"/>
        <v>0</v>
      </c>
      <c r="AW381" s="410">
        <f t="shared" si="407"/>
        <v>0</v>
      </c>
      <c r="AX381" s="411">
        <f t="shared" si="408"/>
        <v>0</v>
      </c>
      <c r="AY381" s="412">
        <f t="shared" si="409"/>
        <v>0</v>
      </c>
      <c r="AZ381" s="988"/>
      <c r="BA381" s="989"/>
      <c r="BB381" s="989"/>
      <c r="BC381" s="989"/>
      <c r="BD381" s="989"/>
      <c r="BE381" s="990"/>
      <c r="BF381" s="991"/>
      <c r="BG381" s="992"/>
      <c r="BH381" s="337"/>
      <c r="BI381" s="338"/>
      <c r="BJ381" s="839"/>
      <c r="BK381" s="318"/>
      <c r="BL381" s="318"/>
      <c r="BM381" s="318"/>
      <c r="BN381" s="318"/>
      <c r="BO381" s="318"/>
      <c r="BP381" s="318"/>
      <c r="BQ381" s="318"/>
      <c r="BR381" s="318"/>
      <c r="BS381" s="318"/>
      <c r="BT381" s="839"/>
      <c r="BU381" s="318"/>
      <c r="BV381" s="318"/>
      <c r="BW381" s="318"/>
      <c r="BX381" s="318"/>
      <c r="BY381" s="318"/>
      <c r="BZ381" s="318"/>
      <c r="CA381" s="318"/>
      <c r="CB381" s="318"/>
      <c r="CC381" s="318"/>
      <c r="CD381" s="839"/>
      <c r="CE381" s="318"/>
      <c r="CF381" s="318"/>
      <c r="CG381" s="318"/>
      <c r="CH381" s="318"/>
      <c r="CI381" s="318"/>
      <c r="CJ381" s="318"/>
      <c r="CK381" s="318"/>
      <c r="CL381" s="318"/>
      <c r="CM381" s="318"/>
      <c r="CN381" s="318"/>
      <c r="CO381" s="318"/>
      <c r="CP381" s="318"/>
      <c r="CQ381" s="318"/>
      <c r="CR381" s="318"/>
      <c r="CS381" s="839"/>
      <c r="CT381" s="318"/>
      <c r="CU381" s="318"/>
      <c r="CV381" s="318"/>
      <c r="CW381" s="318"/>
      <c r="CX381" s="318"/>
      <c r="CY381" s="318"/>
      <c r="CZ381" s="318"/>
      <c r="DA381" s="318"/>
      <c r="DB381" s="318"/>
      <c r="DC381" s="318"/>
      <c r="DD381" s="318"/>
      <c r="DE381" s="318"/>
      <c r="DF381" s="318"/>
      <c r="DG381" s="318"/>
      <c r="DH381" s="839"/>
      <c r="DI381" s="318"/>
      <c r="DJ381" s="318"/>
      <c r="DK381" s="318"/>
      <c r="DL381" s="318"/>
      <c r="DM381" s="318"/>
      <c r="DN381" s="318"/>
      <c r="DO381" s="318"/>
      <c r="DP381" s="318"/>
      <c r="DQ381" s="318"/>
      <c r="DR381" s="318"/>
      <c r="DS381" s="318"/>
      <c r="DT381" s="318"/>
      <c r="DU381" s="318"/>
      <c r="DV381" s="318"/>
      <c r="DW381" s="839"/>
      <c r="DX381" s="318"/>
      <c r="DY381" s="318"/>
      <c r="DZ381" s="318"/>
      <c r="EA381" s="318"/>
      <c r="EB381" s="318"/>
      <c r="EC381" s="318"/>
      <c r="ED381" s="318"/>
      <c r="EE381" s="318"/>
      <c r="EF381" s="318"/>
      <c r="EG381" s="318"/>
      <c r="EH381" s="318"/>
      <c r="EI381" s="318"/>
      <c r="EJ381" s="318"/>
      <c r="EK381" s="318"/>
      <c r="EL381" s="318"/>
      <c r="EM381" s="318">
        <f ca="1">'DARF e Declaração de IR'!$AJ$24</f>
        <v>0</v>
      </c>
      <c r="EN381" s="318"/>
      <c r="EO381" s="318"/>
      <c r="EP381" s="318"/>
      <c r="EQ381" s="318"/>
      <c r="ER381" s="318"/>
      <c r="ES381" s="318"/>
      <c r="ET381" s="318"/>
      <c r="EU381" s="318"/>
      <c r="EV381" s="318"/>
      <c r="EW381" s="318"/>
      <c r="EX381" s="318"/>
      <c r="EY381" s="318"/>
      <c r="EZ381" s="318"/>
    </row>
    <row r="382" spans="2:156" ht="10.5" customHeight="1" x14ac:dyDescent="0.2">
      <c r="B382" s="367"/>
      <c r="C382" s="1051"/>
      <c r="D382" s="1052"/>
      <c r="E382" s="414"/>
      <c r="F382" s="919" t="s">
        <v>91</v>
      </c>
      <c r="G382" s="920"/>
      <c r="H382" s="920"/>
      <c r="I382" s="921"/>
      <c r="J382" s="899">
        <f>AX409+BE409+BH409+BI409</f>
        <v>0</v>
      </c>
      <c r="K382" s="899"/>
      <c r="L382" s="899"/>
      <c r="M382" s="900"/>
      <c r="N382" s="456"/>
      <c r="O382" s="455">
        <v>44535</v>
      </c>
      <c r="P382" s="332"/>
      <c r="Q382" s="333"/>
      <c r="R382" s="334"/>
      <c r="S382" s="335"/>
      <c r="T382" s="408">
        <f t="shared" si="386"/>
        <v>0</v>
      </c>
      <c r="U382" s="409" t="str">
        <f t="shared" si="387"/>
        <v/>
      </c>
      <c r="V382" s="335"/>
      <c r="W382" s="410">
        <f t="shared" si="388"/>
        <v>0</v>
      </c>
      <c r="X382" s="410">
        <f t="shared" si="389"/>
        <v>0</v>
      </c>
      <c r="Y382" s="410">
        <f t="shared" si="390"/>
        <v>0</v>
      </c>
      <c r="Z382" s="410">
        <f t="shared" si="391"/>
        <v>0</v>
      </c>
      <c r="AA382" s="411">
        <f t="shared" si="392"/>
        <v>0</v>
      </c>
      <c r="AB382" s="412">
        <f t="shared" si="393"/>
        <v>0</v>
      </c>
      <c r="AC382" s="336"/>
      <c r="AD382" s="333"/>
      <c r="AE382" s="334"/>
      <c r="AF382" s="335"/>
      <c r="AG382" s="408">
        <f t="shared" si="394"/>
        <v>0</v>
      </c>
      <c r="AH382" s="409" t="str">
        <f t="shared" si="395"/>
        <v/>
      </c>
      <c r="AI382" s="335"/>
      <c r="AJ382" s="410">
        <f t="shared" si="396"/>
        <v>0</v>
      </c>
      <c r="AK382" s="410">
        <f t="shared" si="397"/>
        <v>0</v>
      </c>
      <c r="AL382" s="410">
        <f t="shared" si="398"/>
        <v>0</v>
      </c>
      <c r="AM382" s="410">
        <f t="shared" si="399"/>
        <v>0</v>
      </c>
      <c r="AN382" s="411">
        <f t="shared" si="400"/>
        <v>0</v>
      </c>
      <c r="AO382" s="412">
        <f t="shared" si="401"/>
        <v>0</v>
      </c>
      <c r="AP382" s="337"/>
      <c r="AQ382" s="410">
        <f t="shared" si="402"/>
        <v>0</v>
      </c>
      <c r="AR382" s="411">
        <f t="shared" si="403"/>
        <v>0</v>
      </c>
      <c r="AS382" s="413">
        <f t="shared" si="404"/>
        <v>0</v>
      </c>
      <c r="AT382" s="337"/>
      <c r="AU382" s="410">
        <f t="shared" si="405"/>
        <v>0</v>
      </c>
      <c r="AV382" s="411">
        <f t="shared" si="406"/>
        <v>0</v>
      </c>
      <c r="AW382" s="410">
        <f t="shared" si="407"/>
        <v>0</v>
      </c>
      <c r="AX382" s="411">
        <f t="shared" si="408"/>
        <v>0</v>
      </c>
      <c r="AY382" s="412">
        <f t="shared" si="409"/>
        <v>0</v>
      </c>
      <c r="AZ382" s="988"/>
      <c r="BA382" s="989"/>
      <c r="BB382" s="989"/>
      <c r="BC382" s="989"/>
      <c r="BD382" s="989"/>
      <c r="BE382" s="990"/>
      <c r="BF382" s="991"/>
      <c r="BG382" s="992"/>
      <c r="BH382" s="337"/>
      <c r="BI382" s="338"/>
      <c r="BJ382" s="839"/>
      <c r="BK382" s="318"/>
      <c r="BL382" s="318"/>
      <c r="BM382" s="318"/>
      <c r="BN382" s="318"/>
      <c r="BO382" s="318"/>
      <c r="BP382" s="318"/>
      <c r="BQ382" s="318"/>
      <c r="BR382" s="318"/>
      <c r="BS382" s="318"/>
      <c r="BT382" s="839"/>
      <c r="BU382" s="318"/>
      <c r="BV382" s="318"/>
      <c r="BW382" s="318"/>
      <c r="BX382" s="318"/>
      <c r="BY382" s="318"/>
      <c r="BZ382" s="318"/>
      <c r="CA382" s="318"/>
      <c r="CB382" s="318"/>
      <c r="CC382" s="318"/>
      <c r="CD382" s="839"/>
      <c r="CE382" s="318"/>
      <c r="CF382" s="318"/>
      <c r="CG382" s="318"/>
      <c r="CH382" s="318"/>
      <c r="CI382" s="318"/>
      <c r="CJ382" s="318"/>
      <c r="CK382" s="318"/>
      <c r="CL382" s="318"/>
      <c r="CM382" s="318"/>
      <c r="CN382" s="318"/>
      <c r="CO382" s="318"/>
      <c r="CP382" s="318"/>
      <c r="CQ382" s="318"/>
      <c r="CR382" s="318"/>
      <c r="CS382" s="839"/>
      <c r="CT382" s="318"/>
      <c r="CU382" s="318"/>
      <c r="CV382" s="318"/>
      <c r="CW382" s="318"/>
      <c r="CX382" s="318"/>
      <c r="CY382" s="318"/>
      <c r="CZ382" s="318"/>
      <c r="DA382" s="318"/>
      <c r="DB382" s="318"/>
      <c r="DC382" s="318"/>
      <c r="DD382" s="318"/>
      <c r="DE382" s="318"/>
      <c r="DF382" s="318"/>
      <c r="DG382" s="318"/>
      <c r="DH382" s="839"/>
      <c r="DI382" s="318"/>
      <c r="DJ382" s="318"/>
      <c r="DK382" s="318"/>
      <c r="DL382" s="318"/>
      <c r="DM382" s="318"/>
      <c r="DN382" s="318"/>
      <c r="DO382" s="318"/>
      <c r="DP382" s="318"/>
      <c r="DQ382" s="318"/>
      <c r="DR382" s="318"/>
      <c r="DS382" s="318"/>
      <c r="DT382" s="318"/>
      <c r="DU382" s="318"/>
      <c r="DV382" s="318"/>
      <c r="DW382" s="839"/>
      <c r="DX382" s="318"/>
      <c r="DY382" s="318"/>
      <c r="DZ382" s="318"/>
      <c r="EA382" s="318"/>
      <c r="EB382" s="318"/>
      <c r="EC382" s="318"/>
      <c r="ED382" s="318"/>
      <c r="EE382" s="318"/>
      <c r="EF382" s="318"/>
      <c r="EG382" s="318"/>
      <c r="EH382" s="318"/>
      <c r="EI382" s="318"/>
      <c r="EJ382" s="318"/>
      <c r="EK382" s="318"/>
      <c r="EL382" s="318"/>
      <c r="EM382" s="318">
        <f ca="1">'DARF e Declaração de IR'!$AJ$24</f>
        <v>0</v>
      </c>
      <c r="EN382" s="318"/>
      <c r="EO382" s="318"/>
      <c r="EP382" s="318"/>
      <c r="EQ382" s="318"/>
      <c r="ER382" s="318"/>
      <c r="ES382" s="318"/>
      <c r="ET382" s="318"/>
      <c r="EU382" s="318"/>
      <c r="EV382" s="318"/>
      <c r="EW382" s="318"/>
      <c r="EX382" s="318"/>
      <c r="EY382" s="318"/>
      <c r="EZ382" s="318"/>
    </row>
    <row r="383" spans="2:156" ht="10.5" customHeight="1" x14ac:dyDescent="0.2">
      <c r="B383" s="367"/>
      <c r="C383" s="1051"/>
      <c r="D383" s="1052"/>
      <c r="E383" s="414"/>
      <c r="F383" s="922" t="s">
        <v>202</v>
      </c>
      <c r="G383" s="923"/>
      <c r="H383" s="923"/>
      <c r="I383" s="924"/>
      <c r="J383" s="901">
        <f>BH409</f>
        <v>0</v>
      </c>
      <c r="K383" s="901"/>
      <c r="L383" s="901"/>
      <c r="M383" s="902"/>
      <c r="N383" s="457"/>
      <c r="O383" s="455">
        <v>44536</v>
      </c>
      <c r="P383" s="332"/>
      <c r="Q383" s="333"/>
      <c r="R383" s="334"/>
      <c r="S383" s="335"/>
      <c r="T383" s="408">
        <f t="shared" si="386"/>
        <v>0</v>
      </c>
      <c r="U383" s="409" t="str">
        <f t="shared" si="387"/>
        <v/>
      </c>
      <c r="V383" s="335"/>
      <c r="W383" s="410">
        <f t="shared" si="388"/>
        <v>0</v>
      </c>
      <c r="X383" s="410">
        <f t="shared" si="389"/>
        <v>0</v>
      </c>
      <c r="Y383" s="410">
        <f t="shared" si="390"/>
        <v>0</v>
      </c>
      <c r="Z383" s="410">
        <f t="shared" si="391"/>
        <v>0</v>
      </c>
      <c r="AA383" s="411">
        <f t="shared" si="392"/>
        <v>0</v>
      </c>
      <c r="AB383" s="412">
        <f t="shared" si="393"/>
        <v>0</v>
      </c>
      <c r="AC383" s="336"/>
      <c r="AD383" s="333"/>
      <c r="AE383" s="334"/>
      <c r="AF383" s="335"/>
      <c r="AG383" s="408">
        <f t="shared" si="394"/>
        <v>0</v>
      </c>
      <c r="AH383" s="409" t="str">
        <f t="shared" si="395"/>
        <v/>
      </c>
      <c r="AI383" s="335"/>
      <c r="AJ383" s="410">
        <f t="shared" si="396"/>
        <v>0</v>
      </c>
      <c r="AK383" s="410">
        <f t="shared" si="397"/>
        <v>0</v>
      </c>
      <c r="AL383" s="410">
        <f t="shared" si="398"/>
        <v>0</v>
      </c>
      <c r="AM383" s="410">
        <f t="shared" si="399"/>
        <v>0</v>
      </c>
      <c r="AN383" s="411">
        <f t="shared" si="400"/>
        <v>0</v>
      </c>
      <c r="AO383" s="412">
        <f t="shared" si="401"/>
        <v>0</v>
      </c>
      <c r="AP383" s="337"/>
      <c r="AQ383" s="410">
        <f t="shared" si="402"/>
        <v>0</v>
      </c>
      <c r="AR383" s="411">
        <f t="shared" si="403"/>
        <v>0</v>
      </c>
      <c r="AS383" s="413">
        <f t="shared" si="404"/>
        <v>0</v>
      </c>
      <c r="AT383" s="337"/>
      <c r="AU383" s="410">
        <f t="shared" si="405"/>
        <v>0</v>
      </c>
      <c r="AV383" s="411">
        <f t="shared" si="406"/>
        <v>0</v>
      </c>
      <c r="AW383" s="410">
        <f t="shared" si="407"/>
        <v>0</v>
      </c>
      <c r="AX383" s="411">
        <f t="shared" si="408"/>
        <v>0</v>
      </c>
      <c r="AY383" s="412">
        <f t="shared" si="409"/>
        <v>0</v>
      </c>
      <c r="AZ383" s="988"/>
      <c r="BA383" s="989"/>
      <c r="BB383" s="989"/>
      <c r="BC383" s="989"/>
      <c r="BD383" s="989"/>
      <c r="BE383" s="990"/>
      <c r="BF383" s="991"/>
      <c r="BG383" s="992"/>
      <c r="BH383" s="337"/>
      <c r="BI383" s="338"/>
      <c r="BJ383" s="839"/>
      <c r="BK383" s="318"/>
      <c r="BL383" s="318"/>
      <c r="BM383" s="318"/>
      <c r="BN383" s="318"/>
      <c r="BO383" s="318"/>
      <c r="BP383" s="318"/>
      <c r="BQ383" s="318"/>
      <c r="BR383" s="318"/>
      <c r="BS383" s="318"/>
      <c r="BT383" s="839"/>
      <c r="BU383" s="318"/>
      <c r="BV383" s="318"/>
      <c r="BW383" s="318"/>
      <c r="BX383" s="318"/>
      <c r="BY383" s="318"/>
      <c r="BZ383" s="318"/>
      <c r="CA383" s="318"/>
      <c r="CB383" s="318"/>
      <c r="CC383" s="318"/>
      <c r="CD383" s="839"/>
      <c r="CE383" s="318"/>
      <c r="CF383" s="318"/>
      <c r="CG383" s="318"/>
      <c r="CH383" s="318"/>
      <c r="CI383" s="318"/>
      <c r="CJ383" s="318"/>
      <c r="CK383" s="318"/>
      <c r="CL383" s="318"/>
      <c r="CM383" s="318"/>
      <c r="CN383" s="318"/>
      <c r="CO383" s="318"/>
      <c r="CP383" s="318"/>
      <c r="CQ383" s="318"/>
      <c r="CR383" s="318"/>
      <c r="CS383" s="839"/>
      <c r="CT383" s="318"/>
      <c r="CU383" s="318"/>
      <c r="CV383" s="318"/>
      <c r="CW383" s="318"/>
      <c r="CX383" s="318"/>
      <c r="CY383" s="318"/>
      <c r="CZ383" s="318"/>
      <c r="DA383" s="318"/>
      <c r="DB383" s="318"/>
      <c r="DC383" s="318"/>
      <c r="DD383" s="318"/>
      <c r="DE383" s="318"/>
      <c r="DF383" s="318"/>
      <c r="DG383" s="318"/>
      <c r="DH383" s="839"/>
      <c r="DI383" s="318"/>
      <c r="DJ383" s="318"/>
      <c r="DK383" s="318"/>
      <c r="DL383" s="318"/>
      <c r="DM383" s="318"/>
      <c r="DN383" s="318"/>
      <c r="DO383" s="318"/>
      <c r="DP383" s="318"/>
      <c r="DQ383" s="318"/>
      <c r="DR383" s="318"/>
      <c r="DS383" s="318"/>
      <c r="DT383" s="318"/>
      <c r="DU383" s="318"/>
      <c r="DV383" s="318"/>
      <c r="DW383" s="839"/>
      <c r="DX383" s="318"/>
      <c r="DY383" s="318"/>
      <c r="DZ383" s="318"/>
      <c r="EA383" s="318"/>
      <c r="EB383" s="318"/>
      <c r="EC383" s="318"/>
      <c r="ED383" s="318"/>
      <c r="EE383" s="318"/>
      <c r="EF383" s="318"/>
      <c r="EG383" s="318"/>
      <c r="EH383" s="318"/>
      <c r="EI383" s="318"/>
      <c r="EJ383" s="318"/>
      <c r="EK383" s="318"/>
      <c r="EL383" s="318"/>
      <c r="EM383" s="318">
        <f ca="1">'DARF e Declaração de IR'!$AJ$24</f>
        <v>0</v>
      </c>
      <c r="EN383" s="318"/>
      <c r="EO383" s="318"/>
      <c r="EP383" s="318"/>
      <c r="EQ383" s="318"/>
      <c r="ER383" s="318"/>
      <c r="ES383" s="318"/>
      <c r="ET383" s="318"/>
      <c r="EU383" s="318"/>
      <c r="EV383" s="318"/>
      <c r="EW383" s="318"/>
      <c r="EX383" s="318"/>
      <c r="EY383" s="318"/>
      <c r="EZ383" s="318"/>
    </row>
    <row r="384" spans="2:156" ht="10.5" customHeight="1" x14ac:dyDescent="0.2">
      <c r="B384" s="393"/>
      <c r="C384" s="1051"/>
      <c r="D384" s="1052"/>
      <c r="E384" s="414"/>
      <c r="F384" s="922" t="s">
        <v>201</v>
      </c>
      <c r="G384" s="923"/>
      <c r="H384" s="923"/>
      <c r="I384" s="924"/>
      <c r="J384" s="903">
        <f>BI409</f>
        <v>0</v>
      </c>
      <c r="K384" s="903"/>
      <c r="L384" s="903"/>
      <c r="M384" s="904"/>
      <c r="N384" s="456"/>
      <c r="O384" s="455">
        <v>44537</v>
      </c>
      <c r="P384" s="332"/>
      <c r="Q384" s="333"/>
      <c r="R384" s="334"/>
      <c r="S384" s="335"/>
      <c r="T384" s="408">
        <f t="shared" si="386"/>
        <v>0</v>
      </c>
      <c r="U384" s="409" t="str">
        <f t="shared" si="387"/>
        <v/>
      </c>
      <c r="V384" s="335"/>
      <c r="W384" s="410">
        <f t="shared" ref="W384:W408" si="410">V384*-H400*2</f>
        <v>0</v>
      </c>
      <c r="X384" s="410">
        <f t="shared" si="389"/>
        <v>0</v>
      </c>
      <c r="Y384" s="410">
        <f t="shared" si="390"/>
        <v>0</v>
      </c>
      <c r="Z384" s="410">
        <f t="shared" si="391"/>
        <v>0</v>
      </c>
      <c r="AA384" s="411">
        <f t="shared" si="392"/>
        <v>0</v>
      </c>
      <c r="AB384" s="412">
        <f t="shared" si="393"/>
        <v>0</v>
      </c>
      <c r="AC384" s="336"/>
      <c r="AD384" s="333"/>
      <c r="AE384" s="334"/>
      <c r="AF384" s="335"/>
      <c r="AG384" s="408">
        <f t="shared" si="394"/>
        <v>0</v>
      </c>
      <c r="AH384" s="409" t="str">
        <f t="shared" si="395"/>
        <v/>
      </c>
      <c r="AI384" s="335"/>
      <c r="AJ384" s="410">
        <f t="shared" si="396"/>
        <v>0</v>
      </c>
      <c r="AK384" s="410">
        <f t="shared" si="397"/>
        <v>0</v>
      </c>
      <c r="AL384" s="410">
        <f t="shared" si="398"/>
        <v>0</v>
      </c>
      <c r="AM384" s="410">
        <f t="shared" si="399"/>
        <v>0</v>
      </c>
      <c r="AN384" s="411">
        <f t="shared" si="400"/>
        <v>0</v>
      </c>
      <c r="AO384" s="412">
        <f t="shared" si="401"/>
        <v>0</v>
      </c>
      <c r="AP384" s="337"/>
      <c r="AQ384" s="410">
        <f t="shared" si="402"/>
        <v>0</v>
      </c>
      <c r="AR384" s="411">
        <f t="shared" si="403"/>
        <v>0</v>
      </c>
      <c r="AS384" s="413">
        <f t="shared" si="404"/>
        <v>0</v>
      </c>
      <c r="AT384" s="337"/>
      <c r="AU384" s="410">
        <f t="shared" si="405"/>
        <v>0</v>
      </c>
      <c r="AV384" s="411">
        <f t="shared" si="406"/>
        <v>0</v>
      </c>
      <c r="AW384" s="410">
        <f t="shared" si="407"/>
        <v>0</v>
      </c>
      <c r="AX384" s="411">
        <f t="shared" si="408"/>
        <v>0</v>
      </c>
      <c r="AY384" s="412">
        <f t="shared" si="409"/>
        <v>0</v>
      </c>
      <c r="AZ384" s="988"/>
      <c r="BA384" s="989"/>
      <c r="BB384" s="989"/>
      <c r="BC384" s="989"/>
      <c r="BD384" s="989"/>
      <c r="BE384" s="990"/>
      <c r="BF384" s="991"/>
      <c r="BG384" s="992"/>
      <c r="BH384" s="337"/>
      <c r="BI384" s="338"/>
      <c r="BJ384" s="839"/>
      <c r="BK384" s="318"/>
      <c r="BL384" s="318"/>
      <c r="BM384" s="318"/>
      <c r="BN384" s="318"/>
      <c r="BO384" s="318"/>
      <c r="BP384" s="318"/>
      <c r="BQ384" s="318"/>
      <c r="BR384" s="318"/>
      <c r="BS384" s="318"/>
      <c r="BT384" s="839"/>
      <c r="BU384" s="318"/>
      <c r="BV384" s="318"/>
      <c r="BW384" s="318"/>
      <c r="BX384" s="318"/>
      <c r="BY384" s="318"/>
      <c r="BZ384" s="318"/>
      <c r="CA384" s="318"/>
      <c r="CB384" s="318"/>
      <c r="CC384" s="318"/>
      <c r="CD384" s="839"/>
      <c r="CE384" s="318"/>
      <c r="CF384" s="318"/>
      <c r="CG384" s="318"/>
      <c r="CH384" s="318"/>
      <c r="CI384" s="318"/>
      <c r="CJ384" s="318"/>
      <c r="CK384" s="318"/>
      <c r="CL384" s="318"/>
      <c r="CM384" s="318"/>
      <c r="CN384" s="318"/>
      <c r="CO384" s="318"/>
      <c r="CP384" s="318"/>
      <c r="CQ384" s="318"/>
      <c r="CR384" s="318"/>
      <c r="CS384" s="839"/>
      <c r="CT384" s="318"/>
      <c r="CU384" s="318"/>
      <c r="CV384" s="318"/>
      <c r="CW384" s="318"/>
      <c r="CX384" s="318"/>
      <c r="CY384" s="318"/>
      <c r="CZ384" s="318"/>
      <c r="DA384" s="318"/>
      <c r="DB384" s="318"/>
      <c r="DC384" s="318"/>
      <c r="DD384" s="318"/>
      <c r="DE384" s="318"/>
      <c r="DF384" s="318"/>
      <c r="DG384" s="318"/>
      <c r="DH384" s="839"/>
      <c r="DI384" s="318"/>
      <c r="DJ384" s="318"/>
      <c r="DK384" s="318"/>
      <c r="DL384" s="318"/>
      <c r="DM384" s="318"/>
      <c r="DN384" s="318"/>
      <c r="DO384" s="318"/>
      <c r="DP384" s="318"/>
      <c r="DQ384" s="318"/>
      <c r="DR384" s="318"/>
      <c r="DS384" s="318"/>
      <c r="DT384" s="318"/>
      <c r="DU384" s="318"/>
      <c r="DV384" s="318"/>
      <c r="DW384" s="839"/>
      <c r="DX384" s="318"/>
      <c r="DY384" s="318"/>
      <c r="DZ384" s="318"/>
      <c r="EA384" s="318"/>
      <c r="EB384" s="318"/>
      <c r="EC384" s="318"/>
      <c r="ED384" s="318"/>
      <c r="EE384" s="318"/>
      <c r="EF384" s="318"/>
      <c r="EG384" s="318"/>
      <c r="EH384" s="318"/>
      <c r="EI384" s="318"/>
      <c r="EJ384" s="318"/>
      <c r="EK384" s="318"/>
      <c r="EL384" s="318"/>
      <c r="EM384" s="318">
        <f ca="1">'DARF e Declaração de IR'!$AJ$24</f>
        <v>0</v>
      </c>
      <c r="EN384" s="318"/>
      <c r="EO384" s="318"/>
      <c r="EP384" s="318"/>
      <c r="EQ384" s="318"/>
      <c r="ER384" s="318"/>
      <c r="ES384" s="318"/>
      <c r="ET384" s="318"/>
      <c r="EU384" s="318"/>
      <c r="EV384" s="318"/>
      <c r="EW384" s="318"/>
      <c r="EX384" s="318"/>
      <c r="EY384" s="318"/>
      <c r="EZ384" s="318"/>
    </row>
    <row r="385" spans="2:156" ht="10.5" customHeight="1" x14ac:dyDescent="0.2">
      <c r="B385" s="393"/>
      <c r="C385" s="1051"/>
      <c r="D385" s="1052"/>
      <c r="E385" s="414"/>
      <c r="F385" s="847" t="s">
        <v>106</v>
      </c>
      <c r="G385" s="848"/>
      <c r="H385" s="848"/>
      <c r="I385" s="849"/>
      <c r="J385" s="899">
        <f>AS409</f>
        <v>0</v>
      </c>
      <c r="K385" s="899"/>
      <c r="L385" s="899"/>
      <c r="M385" s="900"/>
      <c r="N385" s="456"/>
      <c r="O385" s="455">
        <v>44538</v>
      </c>
      <c r="P385" s="332"/>
      <c r="Q385" s="333"/>
      <c r="R385" s="334"/>
      <c r="S385" s="335"/>
      <c r="T385" s="408">
        <f t="shared" si="386"/>
        <v>0</v>
      </c>
      <c r="U385" s="409" t="str">
        <f t="shared" si="387"/>
        <v/>
      </c>
      <c r="V385" s="335"/>
      <c r="W385" s="410">
        <f t="shared" si="410"/>
        <v>0</v>
      </c>
      <c r="X385" s="410">
        <f t="shared" si="389"/>
        <v>0</v>
      </c>
      <c r="Y385" s="410">
        <f t="shared" si="390"/>
        <v>0</v>
      </c>
      <c r="Z385" s="410">
        <f t="shared" si="391"/>
        <v>0</v>
      </c>
      <c r="AA385" s="411">
        <f t="shared" si="392"/>
        <v>0</v>
      </c>
      <c r="AB385" s="412">
        <f t="shared" si="393"/>
        <v>0</v>
      </c>
      <c r="AC385" s="336"/>
      <c r="AD385" s="333"/>
      <c r="AE385" s="334"/>
      <c r="AF385" s="335"/>
      <c r="AG385" s="408">
        <f t="shared" si="394"/>
        <v>0</v>
      </c>
      <c r="AH385" s="409" t="str">
        <f t="shared" si="395"/>
        <v/>
      </c>
      <c r="AI385" s="335"/>
      <c r="AJ385" s="410">
        <f t="shared" si="396"/>
        <v>0</v>
      </c>
      <c r="AK385" s="410">
        <f t="shared" si="397"/>
        <v>0</v>
      </c>
      <c r="AL385" s="410">
        <f t="shared" si="398"/>
        <v>0</v>
      </c>
      <c r="AM385" s="410">
        <f t="shared" si="399"/>
        <v>0</v>
      </c>
      <c r="AN385" s="411">
        <f t="shared" si="400"/>
        <v>0</v>
      </c>
      <c r="AO385" s="412">
        <f t="shared" si="401"/>
        <v>0</v>
      </c>
      <c r="AP385" s="337"/>
      <c r="AQ385" s="410">
        <f t="shared" si="402"/>
        <v>0</v>
      </c>
      <c r="AR385" s="411">
        <f t="shared" si="403"/>
        <v>0</v>
      </c>
      <c r="AS385" s="413">
        <f t="shared" si="404"/>
        <v>0</v>
      </c>
      <c r="AT385" s="337"/>
      <c r="AU385" s="410">
        <f t="shared" si="405"/>
        <v>0</v>
      </c>
      <c r="AV385" s="411">
        <f t="shared" si="406"/>
        <v>0</v>
      </c>
      <c r="AW385" s="410">
        <f t="shared" si="407"/>
        <v>0</v>
      </c>
      <c r="AX385" s="411">
        <f t="shared" si="408"/>
        <v>0</v>
      </c>
      <c r="AY385" s="412">
        <f t="shared" si="409"/>
        <v>0</v>
      </c>
      <c r="AZ385" s="988"/>
      <c r="BA385" s="989"/>
      <c r="BB385" s="989"/>
      <c r="BC385" s="989"/>
      <c r="BD385" s="989"/>
      <c r="BE385" s="990"/>
      <c r="BF385" s="991"/>
      <c r="BG385" s="992"/>
      <c r="BH385" s="337"/>
      <c r="BI385" s="338"/>
      <c r="BJ385" s="839"/>
      <c r="BK385" s="318"/>
      <c r="BL385" s="318"/>
      <c r="BM385" s="318"/>
      <c r="BN385" s="318"/>
      <c r="BO385" s="318"/>
      <c r="BP385" s="318"/>
      <c r="BQ385" s="318"/>
      <c r="BR385" s="318"/>
      <c r="BS385" s="318"/>
      <c r="BT385" s="839"/>
      <c r="BU385" s="318"/>
      <c r="BV385" s="318"/>
      <c r="BW385" s="318"/>
      <c r="BX385" s="318"/>
      <c r="BY385" s="318"/>
      <c r="BZ385" s="318"/>
      <c r="CA385" s="318"/>
      <c r="CB385" s="318"/>
      <c r="CC385" s="318"/>
      <c r="CD385" s="839"/>
      <c r="CE385" s="318"/>
      <c r="CF385" s="318"/>
      <c r="CG385" s="318"/>
      <c r="CH385" s="318"/>
      <c r="CI385" s="318"/>
      <c r="CJ385" s="318"/>
      <c r="CK385" s="318"/>
      <c r="CL385" s="318"/>
      <c r="CM385" s="318"/>
      <c r="CN385" s="318"/>
      <c r="CO385" s="318"/>
      <c r="CP385" s="318"/>
      <c r="CQ385" s="318"/>
      <c r="CR385" s="318"/>
      <c r="CS385" s="839"/>
      <c r="CT385" s="318"/>
      <c r="CU385" s="318"/>
      <c r="CV385" s="318"/>
      <c r="CW385" s="318"/>
      <c r="CX385" s="318"/>
      <c r="CY385" s="318"/>
      <c r="CZ385" s="318"/>
      <c r="DA385" s="318"/>
      <c r="DB385" s="318"/>
      <c r="DC385" s="318"/>
      <c r="DD385" s="318"/>
      <c r="DE385" s="318"/>
      <c r="DF385" s="318"/>
      <c r="DG385" s="318"/>
      <c r="DH385" s="839"/>
      <c r="DI385" s="318"/>
      <c r="DJ385" s="318"/>
      <c r="DK385" s="318"/>
      <c r="DL385" s="318"/>
      <c r="DM385" s="318"/>
      <c r="DN385" s="318"/>
      <c r="DO385" s="318"/>
      <c r="DP385" s="318"/>
      <c r="DQ385" s="318"/>
      <c r="DR385" s="318"/>
      <c r="DS385" s="318"/>
      <c r="DT385" s="318"/>
      <c r="DU385" s="318"/>
      <c r="DV385" s="318"/>
      <c r="DW385" s="839"/>
      <c r="DX385" s="318"/>
      <c r="DY385" s="318"/>
      <c r="DZ385" s="318"/>
      <c r="EA385" s="318"/>
      <c r="EB385" s="318"/>
      <c r="EC385" s="318"/>
      <c r="ED385" s="318"/>
      <c r="EE385" s="318"/>
      <c r="EF385" s="318"/>
      <c r="EG385" s="318"/>
      <c r="EH385" s="318"/>
      <c r="EI385" s="318"/>
      <c r="EJ385" s="318"/>
      <c r="EK385" s="318"/>
      <c r="EL385" s="318"/>
      <c r="EM385" s="318">
        <f ca="1">'DARF e Declaração de IR'!$AJ$24</f>
        <v>0</v>
      </c>
      <c r="EN385" s="318"/>
      <c r="EO385" s="318"/>
      <c r="EP385" s="318"/>
      <c r="EQ385" s="318"/>
      <c r="ER385" s="318"/>
      <c r="ES385" s="318"/>
      <c r="ET385" s="318"/>
      <c r="EU385" s="318"/>
      <c r="EV385" s="318"/>
      <c r="EW385" s="318"/>
      <c r="EX385" s="318"/>
      <c r="EY385" s="318"/>
      <c r="EZ385" s="318"/>
    </row>
    <row r="386" spans="2:156" ht="10.5" customHeight="1" x14ac:dyDescent="0.2">
      <c r="B386" s="393"/>
      <c r="C386" s="1051"/>
      <c r="D386" s="1052"/>
      <c r="E386" s="414"/>
      <c r="F386" s="847" t="s">
        <v>98</v>
      </c>
      <c r="G386" s="848"/>
      <c r="H386" s="848"/>
      <c r="I386" s="849"/>
      <c r="J386" s="901">
        <f>AW409</f>
        <v>0</v>
      </c>
      <c r="K386" s="901"/>
      <c r="L386" s="901"/>
      <c r="M386" s="902"/>
      <c r="N386" s="456"/>
      <c r="O386" s="455">
        <v>44539</v>
      </c>
      <c r="P386" s="332"/>
      <c r="Q386" s="333"/>
      <c r="R386" s="334"/>
      <c r="S386" s="335"/>
      <c r="T386" s="408">
        <f t="shared" si="386"/>
        <v>0</v>
      </c>
      <c r="U386" s="409" t="str">
        <f t="shared" si="387"/>
        <v/>
      </c>
      <c r="V386" s="335"/>
      <c r="W386" s="410">
        <f t="shared" si="410"/>
        <v>0</v>
      </c>
      <c r="X386" s="410">
        <f t="shared" si="389"/>
        <v>0</v>
      </c>
      <c r="Y386" s="410">
        <f t="shared" si="390"/>
        <v>0</v>
      </c>
      <c r="Z386" s="410">
        <f t="shared" si="391"/>
        <v>0</v>
      </c>
      <c r="AA386" s="411">
        <f t="shared" si="392"/>
        <v>0</v>
      </c>
      <c r="AB386" s="412">
        <f t="shared" si="393"/>
        <v>0</v>
      </c>
      <c r="AC386" s="336"/>
      <c r="AD386" s="333"/>
      <c r="AE386" s="334"/>
      <c r="AF386" s="335"/>
      <c r="AG386" s="408">
        <f t="shared" si="394"/>
        <v>0</v>
      </c>
      <c r="AH386" s="409" t="str">
        <f t="shared" si="395"/>
        <v/>
      </c>
      <c r="AI386" s="335"/>
      <c r="AJ386" s="410">
        <f t="shared" si="396"/>
        <v>0</v>
      </c>
      <c r="AK386" s="410">
        <f t="shared" si="397"/>
        <v>0</v>
      </c>
      <c r="AL386" s="410">
        <f t="shared" si="398"/>
        <v>0</v>
      </c>
      <c r="AM386" s="410">
        <f t="shared" si="399"/>
        <v>0</v>
      </c>
      <c r="AN386" s="411">
        <f t="shared" si="400"/>
        <v>0</v>
      </c>
      <c r="AO386" s="412">
        <f t="shared" si="401"/>
        <v>0</v>
      </c>
      <c r="AP386" s="337"/>
      <c r="AQ386" s="410">
        <f t="shared" si="402"/>
        <v>0</v>
      </c>
      <c r="AR386" s="411">
        <f t="shared" si="403"/>
        <v>0</v>
      </c>
      <c r="AS386" s="413">
        <f t="shared" si="404"/>
        <v>0</v>
      </c>
      <c r="AT386" s="337"/>
      <c r="AU386" s="410">
        <f t="shared" si="405"/>
        <v>0</v>
      </c>
      <c r="AV386" s="411">
        <f t="shared" si="406"/>
        <v>0</v>
      </c>
      <c r="AW386" s="410">
        <f t="shared" si="407"/>
        <v>0</v>
      </c>
      <c r="AX386" s="411">
        <f t="shared" si="408"/>
        <v>0</v>
      </c>
      <c r="AY386" s="412">
        <f t="shared" si="409"/>
        <v>0</v>
      </c>
      <c r="AZ386" s="988"/>
      <c r="BA386" s="989"/>
      <c r="BB386" s="989"/>
      <c r="BC386" s="989"/>
      <c r="BD386" s="989"/>
      <c r="BE386" s="990"/>
      <c r="BF386" s="991"/>
      <c r="BG386" s="992"/>
      <c r="BH386" s="337"/>
      <c r="BI386" s="338"/>
      <c r="BJ386" s="839"/>
      <c r="BK386" s="318"/>
      <c r="BL386" s="318"/>
      <c r="BM386" s="318"/>
      <c r="BN386" s="318"/>
      <c r="BO386" s="318"/>
      <c r="BP386" s="318"/>
      <c r="BQ386" s="318"/>
      <c r="BR386" s="318"/>
      <c r="BS386" s="318"/>
      <c r="BT386" s="839"/>
      <c r="BU386" s="318"/>
      <c r="BV386" s="318"/>
      <c r="BW386" s="318"/>
      <c r="BX386" s="318"/>
      <c r="BY386" s="318"/>
      <c r="BZ386" s="318"/>
      <c r="CA386" s="318"/>
      <c r="CB386" s="318"/>
      <c r="CC386" s="318"/>
      <c r="CD386" s="839"/>
      <c r="CE386" s="318"/>
      <c r="CF386" s="318"/>
      <c r="CG386" s="318"/>
      <c r="CH386" s="318"/>
      <c r="CI386" s="318"/>
      <c r="CJ386" s="318"/>
      <c r="CK386" s="318"/>
      <c r="CL386" s="318"/>
      <c r="CM386" s="318"/>
      <c r="CN386" s="318"/>
      <c r="CO386" s="318"/>
      <c r="CP386" s="318"/>
      <c r="CQ386" s="318"/>
      <c r="CR386" s="318"/>
      <c r="CS386" s="839"/>
      <c r="CT386" s="318"/>
      <c r="CU386" s="318"/>
      <c r="CV386" s="318"/>
      <c r="CW386" s="318"/>
      <c r="CX386" s="318"/>
      <c r="CY386" s="318"/>
      <c r="CZ386" s="318"/>
      <c r="DA386" s="318"/>
      <c r="DB386" s="318"/>
      <c r="DC386" s="318"/>
      <c r="DD386" s="318"/>
      <c r="DE386" s="318"/>
      <c r="DF386" s="318"/>
      <c r="DG386" s="318"/>
      <c r="DH386" s="839"/>
      <c r="DI386" s="318"/>
      <c r="DJ386" s="318"/>
      <c r="DK386" s="318"/>
      <c r="DL386" s="318"/>
      <c r="DM386" s="318"/>
      <c r="DN386" s="318"/>
      <c r="DO386" s="318"/>
      <c r="DP386" s="318"/>
      <c r="DQ386" s="318"/>
      <c r="DR386" s="318"/>
      <c r="DS386" s="318"/>
      <c r="DT386" s="318"/>
      <c r="DU386" s="318"/>
      <c r="DV386" s="318"/>
      <c r="DW386" s="839"/>
      <c r="DX386" s="318"/>
      <c r="DY386" s="318"/>
      <c r="DZ386" s="318"/>
      <c r="EA386" s="318"/>
      <c r="EB386" s="318"/>
      <c r="EC386" s="318"/>
      <c r="ED386" s="318"/>
      <c r="EE386" s="318"/>
      <c r="EF386" s="318"/>
      <c r="EG386" s="318"/>
      <c r="EH386" s="318"/>
      <c r="EI386" s="318"/>
      <c r="EJ386" s="318"/>
      <c r="EK386" s="318"/>
      <c r="EL386" s="318"/>
      <c r="EM386" s="318">
        <f ca="1">'DARF e Declaração de IR'!$AJ$24</f>
        <v>0</v>
      </c>
      <c r="EN386" s="318"/>
      <c r="EO386" s="318"/>
      <c r="EP386" s="318"/>
      <c r="EQ386" s="318"/>
      <c r="ER386" s="318"/>
      <c r="ES386" s="318"/>
      <c r="ET386" s="318"/>
      <c r="EU386" s="318"/>
      <c r="EV386" s="318"/>
      <c r="EW386" s="318"/>
      <c r="EX386" s="318"/>
      <c r="EY386" s="318"/>
      <c r="EZ386" s="318"/>
    </row>
    <row r="387" spans="2:156" ht="10.5" customHeight="1" x14ac:dyDescent="0.2">
      <c r="B387" s="393"/>
      <c r="C387" s="1051"/>
      <c r="D387" s="1052"/>
      <c r="E387" s="414"/>
      <c r="F387" s="847" t="s">
        <v>107</v>
      </c>
      <c r="G387" s="848"/>
      <c r="H387" s="848"/>
      <c r="I387" s="849"/>
      <c r="J387" s="901">
        <f>IF(J391=0,J386,0)</f>
        <v>0</v>
      </c>
      <c r="K387" s="901"/>
      <c r="L387" s="901"/>
      <c r="M387" s="902"/>
      <c r="N387" s="456"/>
      <c r="O387" s="455">
        <v>44540</v>
      </c>
      <c r="P387" s="332"/>
      <c r="Q387" s="333"/>
      <c r="R387" s="334"/>
      <c r="S387" s="335"/>
      <c r="T387" s="408">
        <f t="shared" si="386"/>
        <v>0</v>
      </c>
      <c r="U387" s="409" t="str">
        <f t="shared" si="387"/>
        <v/>
      </c>
      <c r="V387" s="335"/>
      <c r="W387" s="410">
        <f t="shared" si="410"/>
        <v>0</v>
      </c>
      <c r="X387" s="410">
        <f t="shared" si="389"/>
        <v>0</v>
      </c>
      <c r="Y387" s="410">
        <f t="shared" si="390"/>
        <v>0</v>
      </c>
      <c r="Z387" s="410">
        <f t="shared" si="391"/>
        <v>0</v>
      </c>
      <c r="AA387" s="411">
        <f t="shared" si="392"/>
        <v>0</v>
      </c>
      <c r="AB387" s="412">
        <f t="shared" si="393"/>
        <v>0</v>
      </c>
      <c r="AC387" s="336"/>
      <c r="AD387" s="333"/>
      <c r="AE387" s="334"/>
      <c r="AF387" s="335"/>
      <c r="AG387" s="408">
        <f t="shared" si="394"/>
        <v>0</v>
      </c>
      <c r="AH387" s="409" t="str">
        <f t="shared" si="395"/>
        <v/>
      </c>
      <c r="AI387" s="335"/>
      <c r="AJ387" s="410">
        <f t="shared" si="396"/>
        <v>0</v>
      </c>
      <c r="AK387" s="410">
        <f t="shared" si="397"/>
        <v>0</v>
      </c>
      <c r="AL387" s="410">
        <f t="shared" si="398"/>
        <v>0</v>
      </c>
      <c r="AM387" s="410">
        <f t="shared" si="399"/>
        <v>0</v>
      </c>
      <c r="AN387" s="411">
        <f t="shared" si="400"/>
        <v>0</v>
      </c>
      <c r="AO387" s="412">
        <f t="shared" si="401"/>
        <v>0</v>
      </c>
      <c r="AP387" s="337"/>
      <c r="AQ387" s="410">
        <f t="shared" si="402"/>
        <v>0</v>
      </c>
      <c r="AR387" s="411">
        <f t="shared" si="403"/>
        <v>0</v>
      </c>
      <c r="AS387" s="413">
        <f t="shared" si="404"/>
        <v>0</v>
      </c>
      <c r="AT387" s="337"/>
      <c r="AU387" s="410">
        <f t="shared" si="405"/>
        <v>0</v>
      </c>
      <c r="AV387" s="411">
        <f t="shared" si="406"/>
        <v>0</v>
      </c>
      <c r="AW387" s="410">
        <f t="shared" si="407"/>
        <v>0</v>
      </c>
      <c r="AX387" s="411">
        <f t="shared" si="408"/>
        <v>0</v>
      </c>
      <c r="AY387" s="412">
        <f t="shared" si="409"/>
        <v>0</v>
      </c>
      <c r="AZ387" s="988"/>
      <c r="BA387" s="989"/>
      <c r="BB387" s="989"/>
      <c r="BC387" s="989"/>
      <c r="BD387" s="989"/>
      <c r="BE387" s="990"/>
      <c r="BF387" s="991"/>
      <c r="BG387" s="992"/>
      <c r="BH387" s="337"/>
      <c r="BI387" s="338"/>
      <c r="BJ387" s="839"/>
      <c r="BK387" s="318"/>
      <c r="BL387" s="318"/>
      <c r="BM387" s="318"/>
      <c r="BN387" s="318"/>
      <c r="BO387" s="318"/>
      <c r="BP387" s="318"/>
      <c r="BQ387" s="318"/>
      <c r="BR387" s="318"/>
      <c r="BS387" s="318"/>
      <c r="BT387" s="839"/>
      <c r="BU387" s="318"/>
      <c r="BV387" s="318"/>
      <c r="BW387" s="318"/>
      <c r="BX387" s="318"/>
      <c r="BY387" s="318"/>
      <c r="BZ387" s="318"/>
      <c r="CA387" s="318"/>
      <c r="CB387" s="318"/>
      <c r="CC387" s="318"/>
      <c r="CD387" s="839"/>
      <c r="CE387" s="318"/>
      <c r="CF387" s="318"/>
      <c r="CG387" s="318"/>
      <c r="CH387" s="318"/>
      <c r="CI387" s="318"/>
      <c r="CJ387" s="318"/>
      <c r="CK387" s="318"/>
      <c r="CL387" s="318"/>
      <c r="CM387" s="318"/>
      <c r="CN387" s="318"/>
      <c r="CO387" s="318"/>
      <c r="CP387" s="318"/>
      <c r="CQ387" s="318"/>
      <c r="CR387" s="318"/>
      <c r="CS387" s="839"/>
      <c r="CT387" s="318"/>
      <c r="CU387" s="318"/>
      <c r="CV387" s="318"/>
      <c r="CW387" s="318"/>
      <c r="CX387" s="318"/>
      <c r="CY387" s="318"/>
      <c r="CZ387" s="318"/>
      <c r="DA387" s="318"/>
      <c r="DB387" s="318"/>
      <c r="DC387" s="318"/>
      <c r="DD387" s="318"/>
      <c r="DE387" s="318"/>
      <c r="DF387" s="318"/>
      <c r="DG387" s="318"/>
      <c r="DH387" s="839"/>
      <c r="DI387" s="318"/>
      <c r="DJ387" s="318"/>
      <c r="DK387" s="318"/>
      <c r="DL387" s="318"/>
      <c r="DM387" s="318"/>
      <c r="DN387" s="318"/>
      <c r="DO387" s="318"/>
      <c r="DP387" s="318"/>
      <c r="DQ387" s="318"/>
      <c r="DR387" s="318"/>
      <c r="DS387" s="318"/>
      <c r="DT387" s="318"/>
      <c r="DU387" s="318"/>
      <c r="DV387" s="318"/>
      <c r="DW387" s="839"/>
      <c r="DX387" s="318"/>
      <c r="DY387" s="318"/>
      <c r="DZ387" s="318"/>
      <c r="EA387" s="318"/>
      <c r="EB387" s="318"/>
      <c r="EC387" s="318"/>
      <c r="ED387" s="318"/>
      <c r="EE387" s="318"/>
      <c r="EF387" s="318"/>
      <c r="EG387" s="318"/>
      <c r="EH387" s="318"/>
      <c r="EI387" s="318"/>
      <c r="EJ387" s="318"/>
      <c r="EK387" s="318"/>
      <c r="EL387" s="318"/>
      <c r="EM387" s="318">
        <f ca="1">'DARF e Declaração de IR'!$AJ$24</f>
        <v>0</v>
      </c>
      <c r="EN387" s="318"/>
      <c r="EO387" s="318"/>
      <c r="EP387" s="318"/>
      <c r="EQ387" s="318"/>
      <c r="ER387" s="318"/>
      <c r="ES387" s="318"/>
      <c r="ET387" s="318"/>
      <c r="EU387" s="318"/>
      <c r="EV387" s="318"/>
      <c r="EW387" s="318"/>
      <c r="EX387" s="318"/>
      <c r="EY387" s="318"/>
      <c r="EZ387" s="318"/>
    </row>
    <row r="388" spans="2:156" ht="10.5" customHeight="1" x14ac:dyDescent="0.2">
      <c r="B388" s="393"/>
      <c r="C388" s="1051"/>
      <c r="D388" s="1052"/>
      <c r="E388" s="414"/>
      <c r="F388" s="847" t="s">
        <v>210</v>
      </c>
      <c r="G388" s="848"/>
      <c r="H388" s="848"/>
      <c r="I388" s="849"/>
      <c r="J388" s="901">
        <f>'DARF e Declaração de IR'!K24</f>
        <v>0</v>
      </c>
      <c r="K388" s="901"/>
      <c r="L388" s="901"/>
      <c r="M388" s="902"/>
      <c r="N388" s="456"/>
      <c r="O388" s="455">
        <v>44541</v>
      </c>
      <c r="P388" s="332"/>
      <c r="Q388" s="333"/>
      <c r="R388" s="334"/>
      <c r="S388" s="335"/>
      <c r="T388" s="408">
        <f t="shared" si="386"/>
        <v>0</v>
      </c>
      <c r="U388" s="409" t="str">
        <f t="shared" si="387"/>
        <v/>
      </c>
      <c r="V388" s="335"/>
      <c r="W388" s="410">
        <f t="shared" si="410"/>
        <v>0</v>
      </c>
      <c r="X388" s="410">
        <f t="shared" si="389"/>
        <v>0</v>
      </c>
      <c r="Y388" s="410">
        <f t="shared" si="390"/>
        <v>0</v>
      </c>
      <c r="Z388" s="410">
        <f t="shared" si="391"/>
        <v>0</v>
      </c>
      <c r="AA388" s="411">
        <f t="shared" si="392"/>
        <v>0</v>
      </c>
      <c r="AB388" s="412">
        <f t="shared" si="393"/>
        <v>0</v>
      </c>
      <c r="AC388" s="336"/>
      <c r="AD388" s="333"/>
      <c r="AE388" s="334"/>
      <c r="AF388" s="335"/>
      <c r="AG388" s="408">
        <f t="shared" si="394"/>
        <v>0</v>
      </c>
      <c r="AH388" s="409" t="str">
        <f t="shared" si="395"/>
        <v/>
      </c>
      <c r="AI388" s="335"/>
      <c r="AJ388" s="410">
        <f t="shared" si="396"/>
        <v>0</v>
      </c>
      <c r="AK388" s="410">
        <f t="shared" si="397"/>
        <v>0</v>
      </c>
      <c r="AL388" s="410">
        <f t="shared" si="398"/>
        <v>0</v>
      </c>
      <c r="AM388" s="410">
        <f t="shared" si="399"/>
        <v>0</v>
      </c>
      <c r="AN388" s="411">
        <f t="shared" si="400"/>
        <v>0</v>
      </c>
      <c r="AO388" s="412">
        <f t="shared" si="401"/>
        <v>0</v>
      </c>
      <c r="AP388" s="337"/>
      <c r="AQ388" s="410">
        <f t="shared" si="402"/>
        <v>0</v>
      </c>
      <c r="AR388" s="411">
        <f t="shared" si="403"/>
        <v>0</v>
      </c>
      <c r="AS388" s="413">
        <f t="shared" si="404"/>
        <v>0</v>
      </c>
      <c r="AT388" s="337"/>
      <c r="AU388" s="410">
        <f t="shared" si="405"/>
        <v>0</v>
      </c>
      <c r="AV388" s="411">
        <f t="shared" si="406"/>
        <v>0</v>
      </c>
      <c r="AW388" s="410">
        <f t="shared" si="407"/>
        <v>0</v>
      </c>
      <c r="AX388" s="411">
        <f t="shared" si="408"/>
        <v>0</v>
      </c>
      <c r="AY388" s="412">
        <f t="shared" si="409"/>
        <v>0</v>
      </c>
      <c r="AZ388" s="988"/>
      <c r="BA388" s="989"/>
      <c r="BB388" s="989"/>
      <c r="BC388" s="989"/>
      <c r="BD388" s="989"/>
      <c r="BE388" s="990"/>
      <c r="BF388" s="991"/>
      <c r="BG388" s="992"/>
      <c r="BH388" s="337"/>
      <c r="BI388" s="338"/>
      <c r="BJ388" s="839"/>
      <c r="BK388" s="318"/>
      <c r="BL388" s="318"/>
      <c r="BM388" s="318"/>
      <c r="BN388" s="318"/>
      <c r="BO388" s="318"/>
      <c r="BP388" s="318"/>
      <c r="BQ388" s="318"/>
      <c r="BR388" s="318"/>
      <c r="BS388" s="318"/>
      <c r="BT388" s="839"/>
      <c r="BU388" s="318"/>
      <c r="BV388" s="318"/>
      <c r="BW388" s="318"/>
      <c r="BX388" s="318"/>
      <c r="BY388" s="318"/>
      <c r="BZ388" s="318"/>
      <c r="CA388" s="318"/>
      <c r="CB388" s="318"/>
      <c r="CC388" s="318"/>
      <c r="CD388" s="839"/>
      <c r="CE388" s="318"/>
      <c r="CF388" s="318"/>
      <c r="CG388" s="318"/>
      <c r="CH388" s="318"/>
      <c r="CI388" s="318"/>
      <c r="CJ388" s="318"/>
      <c r="CK388" s="318"/>
      <c r="CL388" s="318"/>
      <c r="CM388" s="318"/>
      <c r="CN388" s="318"/>
      <c r="CO388" s="318"/>
      <c r="CP388" s="318"/>
      <c r="CQ388" s="318"/>
      <c r="CR388" s="318"/>
      <c r="CS388" s="839"/>
      <c r="CT388" s="318"/>
      <c r="CU388" s="318"/>
      <c r="CV388" s="318"/>
      <c r="CW388" s="318"/>
      <c r="CX388" s="318"/>
      <c r="CY388" s="318"/>
      <c r="CZ388" s="318"/>
      <c r="DA388" s="318"/>
      <c r="DB388" s="318"/>
      <c r="DC388" s="318"/>
      <c r="DD388" s="318"/>
      <c r="DE388" s="318"/>
      <c r="DF388" s="318"/>
      <c r="DG388" s="318"/>
      <c r="DH388" s="839"/>
      <c r="DI388" s="318"/>
      <c r="DJ388" s="318"/>
      <c r="DK388" s="318"/>
      <c r="DL388" s="318"/>
      <c r="DM388" s="318"/>
      <c r="DN388" s="318"/>
      <c r="DO388" s="318"/>
      <c r="DP388" s="318"/>
      <c r="DQ388" s="318"/>
      <c r="DR388" s="318"/>
      <c r="DS388" s="318"/>
      <c r="DT388" s="318"/>
      <c r="DU388" s="318"/>
      <c r="DV388" s="318"/>
      <c r="DW388" s="839"/>
      <c r="DX388" s="318"/>
      <c r="DY388" s="318"/>
      <c r="DZ388" s="318"/>
      <c r="EA388" s="318"/>
      <c r="EB388" s="318"/>
      <c r="EC388" s="318"/>
      <c r="ED388" s="318"/>
      <c r="EE388" s="318"/>
      <c r="EF388" s="318"/>
      <c r="EG388" s="318"/>
      <c r="EH388" s="318"/>
      <c r="EI388" s="318"/>
      <c r="EJ388" s="318"/>
      <c r="EK388" s="318"/>
      <c r="EL388" s="318"/>
      <c r="EM388" s="318">
        <f ca="1">'DARF e Declaração de IR'!$AJ$24</f>
        <v>0</v>
      </c>
      <c r="EN388" s="318"/>
      <c r="EO388" s="318"/>
      <c r="EP388" s="318"/>
      <c r="EQ388" s="318"/>
      <c r="ER388" s="318"/>
      <c r="ES388" s="318"/>
      <c r="ET388" s="318"/>
      <c r="EU388" s="318"/>
      <c r="EV388" s="318"/>
      <c r="EW388" s="318"/>
      <c r="EX388" s="318"/>
      <c r="EY388" s="318"/>
      <c r="EZ388" s="318"/>
    </row>
    <row r="389" spans="2:156" ht="10.5" customHeight="1" x14ac:dyDescent="0.2">
      <c r="B389" s="393"/>
      <c r="C389" s="1051"/>
      <c r="D389" s="1052"/>
      <c r="E389" s="414"/>
      <c r="F389" s="847" t="s">
        <v>109</v>
      </c>
      <c r="G389" s="848"/>
      <c r="H389" s="848"/>
      <c r="I389" s="849"/>
      <c r="J389" s="901">
        <f>AS409*$J$37+AW409</f>
        <v>0</v>
      </c>
      <c r="K389" s="901"/>
      <c r="L389" s="901"/>
      <c r="M389" s="902"/>
      <c r="N389" s="456"/>
      <c r="O389" s="455">
        <v>44542</v>
      </c>
      <c r="P389" s="332"/>
      <c r="Q389" s="333"/>
      <c r="R389" s="334"/>
      <c r="S389" s="335"/>
      <c r="T389" s="408">
        <f t="shared" si="386"/>
        <v>0</v>
      </c>
      <c r="U389" s="409" t="str">
        <f t="shared" si="387"/>
        <v/>
      </c>
      <c r="V389" s="335"/>
      <c r="W389" s="410">
        <f t="shared" si="410"/>
        <v>0</v>
      </c>
      <c r="X389" s="410">
        <f t="shared" si="389"/>
        <v>0</v>
      </c>
      <c r="Y389" s="410">
        <f t="shared" si="390"/>
        <v>0</v>
      </c>
      <c r="Z389" s="410">
        <f t="shared" si="391"/>
        <v>0</v>
      </c>
      <c r="AA389" s="411">
        <f t="shared" si="392"/>
        <v>0</v>
      </c>
      <c r="AB389" s="412">
        <f t="shared" si="393"/>
        <v>0</v>
      </c>
      <c r="AC389" s="336"/>
      <c r="AD389" s="333"/>
      <c r="AE389" s="334"/>
      <c r="AF389" s="335"/>
      <c r="AG389" s="408">
        <f t="shared" si="394"/>
        <v>0</v>
      </c>
      <c r="AH389" s="409" t="str">
        <f t="shared" si="395"/>
        <v/>
      </c>
      <c r="AI389" s="335"/>
      <c r="AJ389" s="410">
        <f t="shared" si="396"/>
        <v>0</v>
      </c>
      <c r="AK389" s="410">
        <f t="shared" si="397"/>
        <v>0</v>
      </c>
      <c r="AL389" s="410">
        <f t="shared" si="398"/>
        <v>0</v>
      </c>
      <c r="AM389" s="410">
        <f t="shared" si="399"/>
        <v>0</v>
      </c>
      <c r="AN389" s="411">
        <f t="shared" si="400"/>
        <v>0</v>
      </c>
      <c r="AO389" s="412">
        <f t="shared" si="401"/>
        <v>0</v>
      </c>
      <c r="AP389" s="337"/>
      <c r="AQ389" s="410">
        <f t="shared" si="402"/>
        <v>0</v>
      </c>
      <c r="AR389" s="411">
        <f t="shared" si="403"/>
        <v>0</v>
      </c>
      <c r="AS389" s="413">
        <f t="shared" si="404"/>
        <v>0</v>
      </c>
      <c r="AT389" s="337"/>
      <c r="AU389" s="410">
        <f t="shared" si="405"/>
        <v>0</v>
      </c>
      <c r="AV389" s="411">
        <f t="shared" si="406"/>
        <v>0</v>
      </c>
      <c r="AW389" s="410">
        <f t="shared" si="407"/>
        <v>0</v>
      </c>
      <c r="AX389" s="411">
        <f t="shared" si="408"/>
        <v>0</v>
      </c>
      <c r="AY389" s="412">
        <f t="shared" si="409"/>
        <v>0</v>
      </c>
      <c r="AZ389" s="988"/>
      <c r="BA389" s="989"/>
      <c r="BB389" s="989"/>
      <c r="BC389" s="989"/>
      <c r="BD389" s="989"/>
      <c r="BE389" s="990"/>
      <c r="BF389" s="991"/>
      <c r="BG389" s="992"/>
      <c r="BH389" s="337"/>
      <c r="BI389" s="338"/>
      <c r="BJ389" s="839"/>
      <c r="BK389" s="318"/>
      <c r="BL389" s="318"/>
      <c r="BM389" s="318"/>
      <c r="BN389" s="318"/>
      <c r="BO389" s="318"/>
      <c r="BP389" s="318"/>
      <c r="BQ389" s="318"/>
      <c r="BR389" s="318"/>
      <c r="BS389" s="318"/>
      <c r="BT389" s="839"/>
      <c r="BU389" s="318"/>
      <c r="BV389" s="318"/>
      <c r="BW389" s="318"/>
      <c r="BX389" s="318"/>
      <c r="BY389" s="318"/>
      <c r="BZ389" s="318"/>
      <c r="CA389" s="318"/>
      <c r="CB389" s="318"/>
      <c r="CC389" s="318"/>
      <c r="CD389" s="839"/>
      <c r="CE389" s="318"/>
      <c r="CF389" s="318"/>
      <c r="CG389" s="318"/>
      <c r="CH389" s="318"/>
      <c r="CI389" s="318"/>
      <c r="CJ389" s="318"/>
      <c r="CK389" s="318"/>
      <c r="CL389" s="318"/>
      <c r="CM389" s="318"/>
      <c r="CN389" s="318"/>
      <c r="CO389" s="318"/>
      <c r="CP389" s="318"/>
      <c r="CQ389" s="318"/>
      <c r="CR389" s="318"/>
      <c r="CS389" s="839"/>
      <c r="CT389" s="318"/>
      <c r="CU389" s="318"/>
      <c r="CV389" s="318"/>
      <c r="CW389" s="318"/>
      <c r="CX389" s="318"/>
      <c r="CY389" s="318"/>
      <c r="CZ389" s="318"/>
      <c r="DA389" s="318"/>
      <c r="DB389" s="318"/>
      <c r="DC389" s="318"/>
      <c r="DD389" s="318"/>
      <c r="DE389" s="318"/>
      <c r="DF389" s="318"/>
      <c r="DG389" s="318"/>
      <c r="DH389" s="839"/>
      <c r="DI389" s="318"/>
      <c r="DJ389" s="318"/>
      <c r="DK389" s="318"/>
      <c r="DL389" s="318"/>
      <c r="DM389" s="318"/>
      <c r="DN389" s="318"/>
      <c r="DO389" s="318"/>
      <c r="DP389" s="318"/>
      <c r="DQ389" s="318"/>
      <c r="DR389" s="318"/>
      <c r="DS389" s="318"/>
      <c r="DT389" s="318"/>
      <c r="DU389" s="318"/>
      <c r="DV389" s="318"/>
      <c r="DW389" s="839"/>
      <c r="DX389" s="318"/>
      <c r="DY389" s="318"/>
      <c r="DZ389" s="318"/>
      <c r="EA389" s="318"/>
      <c r="EB389" s="318"/>
      <c r="EC389" s="318"/>
      <c r="ED389" s="318"/>
      <c r="EE389" s="318"/>
      <c r="EF389" s="318"/>
      <c r="EG389" s="318"/>
      <c r="EH389" s="318"/>
      <c r="EI389" s="318"/>
      <c r="EJ389" s="318"/>
      <c r="EK389" s="318"/>
      <c r="EL389" s="318"/>
      <c r="EM389" s="318">
        <f ca="1">'DARF e Declaração de IR'!$AJ$24</f>
        <v>0</v>
      </c>
      <c r="EN389" s="318"/>
      <c r="EO389" s="318"/>
      <c r="EP389" s="318"/>
      <c r="EQ389" s="318"/>
      <c r="ER389" s="318"/>
      <c r="ES389" s="318"/>
      <c r="ET389" s="318"/>
      <c r="EU389" s="318"/>
      <c r="EV389" s="318"/>
      <c r="EW389" s="318"/>
      <c r="EX389" s="318"/>
      <c r="EY389" s="318"/>
      <c r="EZ389" s="318"/>
    </row>
    <row r="390" spans="2:156" ht="10.5" customHeight="1" x14ac:dyDescent="0.2">
      <c r="B390" s="393"/>
      <c r="C390" s="1051"/>
      <c r="D390" s="1052"/>
      <c r="E390" s="414"/>
      <c r="F390" s="847" t="s">
        <v>110</v>
      </c>
      <c r="G390" s="848"/>
      <c r="H390" s="848"/>
      <c r="I390" s="849"/>
      <c r="J390" s="901">
        <f>'DARF e Declaração de IR'!$Q$24</f>
        <v>0</v>
      </c>
      <c r="K390" s="901"/>
      <c r="L390" s="901"/>
      <c r="M390" s="902"/>
      <c r="N390" s="456"/>
      <c r="O390" s="455">
        <v>44543</v>
      </c>
      <c r="P390" s="332"/>
      <c r="Q390" s="333"/>
      <c r="R390" s="334"/>
      <c r="S390" s="335"/>
      <c r="T390" s="408">
        <f t="shared" si="386"/>
        <v>0</v>
      </c>
      <c r="U390" s="409" t="str">
        <f t="shared" si="387"/>
        <v/>
      </c>
      <c r="V390" s="335"/>
      <c r="W390" s="410">
        <f t="shared" si="410"/>
        <v>0</v>
      </c>
      <c r="X390" s="410">
        <f t="shared" si="389"/>
        <v>0</v>
      </c>
      <c r="Y390" s="410">
        <f t="shared" si="390"/>
        <v>0</v>
      </c>
      <c r="Z390" s="410">
        <f t="shared" si="391"/>
        <v>0</v>
      </c>
      <c r="AA390" s="411">
        <f t="shared" si="392"/>
        <v>0</v>
      </c>
      <c r="AB390" s="412">
        <f t="shared" si="393"/>
        <v>0</v>
      </c>
      <c r="AC390" s="336"/>
      <c r="AD390" s="333"/>
      <c r="AE390" s="334"/>
      <c r="AF390" s="335"/>
      <c r="AG390" s="408">
        <f t="shared" si="394"/>
        <v>0</v>
      </c>
      <c r="AH390" s="409" t="str">
        <f t="shared" si="395"/>
        <v/>
      </c>
      <c r="AI390" s="335"/>
      <c r="AJ390" s="410">
        <f t="shared" si="396"/>
        <v>0</v>
      </c>
      <c r="AK390" s="410">
        <f t="shared" si="397"/>
        <v>0</v>
      </c>
      <c r="AL390" s="410">
        <f t="shared" si="398"/>
        <v>0</v>
      </c>
      <c r="AM390" s="410">
        <f t="shared" si="399"/>
        <v>0</v>
      </c>
      <c r="AN390" s="411">
        <f t="shared" si="400"/>
        <v>0</v>
      </c>
      <c r="AO390" s="412">
        <f t="shared" si="401"/>
        <v>0</v>
      </c>
      <c r="AP390" s="337"/>
      <c r="AQ390" s="410">
        <f t="shared" si="402"/>
        <v>0</v>
      </c>
      <c r="AR390" s="411">
        <f t="shared" si="403"/>
        <v>0</v>
      </c>
      <c r="AS390" s="413">
        <f t="shared" si="404"/>
        <v>0</v>
      </c>
      <c r="AT390" s="337"/>
      <c r="AU390" s="410">
        <f t="shared" si="405"/>
        <v>0</v>
      </c>
      <c r="AV390" s="411">
        <f t="shared" si="406"/>
        <v>0</v>
      </c>
      <c r="AW390" s="410">
        <f t="shared" si="407"/>
        <v>0</v>
      </c>
      <c r="AX390" s="411">
        <f t="shared" si="408"/>
        <v>0</v>
      </c>
      <c r="AY390" s="412">
        <f t="shared" si="409"/>
        <v>0</v>
      </c>
      <c r="AZ390" s="988"/>
      <c r="BA390" s="989"/>
      <c r="BB390" s="989"/>
      <c r="BC390" s="989"/>
      <c r="BD390" s="989"/>
      <c r="BE390" s="990"/>
      <c r="BF390" s="991"/>
      <c r="BG390" s="992"/>
      <c r="BH390" s="337"/>
      <c r="BI390" s="338"/>
      <c r="BJ390" s="839"/>
      <c r="BK390" s="318"/>
      <c r="BL390" s="318"/>
      <c r="BM390" s="318"/>
      <c r="BN390" s="318"/>
      <c r="BO390" s="318"/>
      <c r="BP390" s="318"/>
      <c r="BQ390" s="318"/>
      <c r="BR390" s="318"/>
      <c r="BS390" s="318"/>
      <c r="BT390" s="839"/>
      <c r="BU390" s="318"/>
      <c r="BV390" s="318"/>
      <c r="BW390" s="318"/>
      <c r="BX390" s="318"/>
      <c r="BY390" s="318"/>
      <c r="BZ390" s="318"/>
      <c r="CA390" s="318"/>
      <c r="CB390" s="318"/>
      <c r="CC390" s="318"/>
      <c r="CD390" s="839"/>
      <c r="CE390" s="318"/>
      <c r="CF390" s="318"/>
      <c r="CG390" s="318"/>
      <c r="CH390" s="318"/>
      <c r="CI390" s="318"/>
      <c r="CJ390" s="318"/>
      <c r="CK390" s="318"/>
      <c r="CL390" s="318"/>
      <c r="CM390" s="318"/>
      <c r="CN390" s="318"/>
      <c r="CO390" s="318"/>
      <c r="CP390" s="318"/>
      <c r="CQ390" s="318"/>
      <c r="CR390" s="318"/>
      <c r="CS390" s="839"/>
      <c r="CT390" s="318"/>
      <c r="CU390" s="318"/>
      <c r="CV390" s="318"/>
      <c r="CW390" s="318"/>
      <c r="CX390" s="318"/>
      <c r="CY390" s="318"/>
      <c r="CZ390" s="318"/>
      <c r="DA390" s="318"/>
      <c r="DB390" s="318"/>
      <c r="DC390" s="318"/>
      <c r="DD390" s="318"/>
      <c r="DE390" s="318"/>
      <c r="DF390" s="318"/>
      <c r="DG390" s="318"/>
      <c r="DH390" s="839"/>
      <c r="DI390" s="318"/>
      <c r="DJ390" s="318"/>
      <c r="DK390" s="318"/>
      <c r="DL390" s="318"/>
      <c r="DM390" s="318"/>
      <c r="DN390" s="318"/>
      <c r="DO390" s="318"/>
      <c r="DP390" s="318"/>
      <c r="DQ390" s="318"/>
      <c r="DR390" s="318"/>
      <c r="DS390" s="318"/>
      <c r="DT390" s="318"/>
      <c r="DU390" s="318"/>
      <c r="DV390" s="318"/>
      <c r="DW390" s="839"/>
      <c r="DX390" s="318"/>
      <c r="DY390" s="318"/>
      <c r="DZ390" s="318"/>
      <c r="EA390" s="318"/>
      <c r="EB390" s="318"/>
      <c r="EC390" s="318"/>
      <c r="ED390" s="318"/>
      <c r="EE390" s="318"/>
      <c r="EF390" s="318"/>
      <c r="EG390" s="318"/>
      <c r="EH390" s="318"/>
      <c r="EI390" s="318"/>
      <c r="EJ390" s="318"/>
      <c r="EK390" s="318"/>
      <c r="EL390" s="318"/>
      <c r="EM390" s="318">
        <f ca="1">'DARF e Declaração de IR'!$AJ$24</f>
        <v>0</v>
      </c>
      <c r="EN390" s="318"/>
      <c r="EO390" s="318"/>
      <c r="EP390" s="318"/>
      <c r="EQ390" s="318"/>
      <c r="ER390" s="318"/>
      <c r="ES390" s="318"/>
      <c r="ET390" s="318"/>
      <c r="EU390" s="318"/>
      <c r="EV390" s="318"/>
      <c r="EW390" s="318"/>
      <c r="EX390" s="318"/>
      <c r="EY390" s="318"/>
      <c r="EZ390" s="318"/>
    </row>
    <row r="391" spans="2:156" ht="10.5" customHeight="1" thickBot="1" x14ac:dyDescent="0.25">
      <c r="B391" s="393"/>
      <c r="C391" s="1051"/>
      <c r="D391" s="1052"/>
      <c r="E391" s="414"/>
      <c r="F391" s="850" t="s">
        <v>111</v>
      </c>
      <c r="G391" s="851"/>
      <c r="H391" s="851"/>
      <c r="I391" s="852"/>
      <c r="J391" s="908">
        <f>'DARF e Declaração de IR'!$P$24</f>
        <v>0</v>
      </c>
      <c r="K391" s="908"/>
      <c r="L391" s="908"/>
      <c r="M391" s="909"/>
      <c r="N391" s="467"/>
      <c r="O391" s="455">
        <v>44544</v>
      </c>
      <c r="P391" s="332"/>
      <c r="Q391" s="333"/>
      <c r="R391" s="334"/>
      <c r="S391" s="335"/>
      <c r="T391" s="408">
        <f t="shared" si="386"/>
        <v>0</v>
      </c>
      <c r="U391" s="409" t="str">
        <f t="shared" si="387"/>
        <v/>
      </c>
      <c r="V391" s="335"/>
      <c r="W391" s="410">
        <f t="shared" si="410"/>
        <v>0</v>
      </c>
      <c r="X391" s="410">
        <f t="shared" si="389"/>
        <v>0</v>
      </c>
      <c r="Y391" s="410">
        <f t="shared" si="390"/>
        <v>0</v>
      </c>
      <c r="Z391" s="410">
        <f t="shared" si="391"/>
        <v>0</v>
      </c>
      <c r="AA391" s="411">
        <f t="shared" si="392"/>
        <v>0</v>
      </c>
      <c r="AB391" s="412">
        <f t="shared" si="393"/>
        <v>0</v>
      </c>
      <c r="AC391" s="336"/>
      <c r="AD391" s="333"/>
      <c r="AE391" s="334"/>
      <c r="AF391" s="335"/>
      <c r="AG391" s="408">
        <f t="shared" si="394"/>
        <v>0</v>
      </c>
      <c r="AH391" s="409" t="str">
        <f t="shared" si="395"/>
        <v/>
      </c>
      <c r="AI391" s="335"/>
      <c r="AJ391" s="410">
        <f t="shared" si="396"/>
        <v>0</v>
      </c>
      <c r="AK391" s="410">
        <f t="shared" si="397"/>
        <v>0</v>
      </c>
      <c r="AL391" s="410">
        <f t="shared" si="398"/>
        <v>0</v>
      </c>
      <c r="AM391" s="410">
        <f t="shared" si="399"/>
        <v>0</v>
      </c>
      <c r="AN391" s="411">
        <f t="shared" si="400"/>
        <v>0</v>
      </c>
      <c r="AO391" s="412">
        <f t="shared" si="401"/>
        <v>0</v>
      </c>
      <c r="AP391" s="337"/>
      <c r="AQ391" s="410">
        <f t="shared" si="402"/>
        <v>0</v>
      </c>
      <c r="AR391" s="411">
        <f t="shared" si="403"/>
        <v>0</v>
      </c>
      <c r="AS391" s="413">
        <f t="shared" si="404"/>
        <v>0</v>
      </c>
      <c r="AT391" s="337"/>
      <c r="AU391" s="410">
        <f t="shared" si="405"/>
        <v>0</v>
      </c>
      <c r="AV391" s="411">
        <f t="shared" si="406"/>
        <v>0</v>
      </c>
      <c r="AW391" s="410">
        <f t="shared" si="407"/>
        <v>0</v>
      </c>
      <c r="AX391" s="411">
        <f t="shared" si="408"/>
        <v>0</v>
      </c>
      <c r="AY391" s="412">
        <f t="shared" si="409"/>
        <v>0</v>
      </c>
      <c r="AZ391" s="988"/>
      <c r="BA391" s="989"/>
      <c r="BB391" s="989"/>
      <c r="BC391" s="989"/>
      <c r="BD391" s="989"/>
      <c r="BE391" s="990"/>
      <c r="BF391" s="991"/>
      <c r="BG391" s="992"/>
      <c r="BH391" s="337"/>
      <c r="BI391" s="338"/>
      <c r="BJ391" s="839"/>
      <c r="BK391" s="318"/>
      <c r="BL391" s="318"/>
      <c r="BM391" s="318"/>
      <c r="BN391" s="318"/>
      <c r="BO391" s="318"/>
      <c r="BP391" s="318"/>
      <c r="BQ391" s="318"/>
      <c r="BR391" s="318"/>
      <c r="BS391" s="318"/>
      <c r="BT391" s="839"/>
      <c r="BU391" s="318"/>
      <c r="BV391" s="318"/>
      <c r="BW391" s="318"/>
      <c r="BX391" s="318"/>
      <c r="BY391" s="318"/>
      <c r="BZ391" s="318"/>
      <c r="CA391" s="318"/>
      <c r="CB391" s="318"/>
      <c r="CC391" s="318"/>
      <c r="CD391" s="839"/>
      <c r="CE391" s="318"/>
      <c r="CF391" s="318"/>
      <c r="CG391" s="318"/>
      <c r="CH391" s="318"/>
      <c r="CI391" s="318"/>
      <c r="CJ391" s="318"/>
      <c r="CK391" s="318"/>
      <c r="CL391" s="318"/>
      <c r="CM391" s="318"/>
      <c r="CN391" s="318"/>
      <c r="CO391" s="318"/>
      <c r="CP391" s="318"/>
      <c r="CQ391" s="318"/>
      <c r="CR391" s="318"/>
      <c r="CS391" s="839"/>
      <c r="CT391" s="318"/>
      <c r="CU391" s="318"/>
      <c r="CV391" s="318"/>
      <c r="CW391" s="318"/>
      <c r="CX391" s="318"/>
      <c r="CY391" s="318"/>
      <c r="CZ391" s="318"/>
      <c r="DA391" s="318"/>
      <c r="DB391" s="318"/>
      <c r="DC391" s="318"/>
      <c r="DD391" s="318"/>
      <c r="DE391" s="318"/>
      <c r="DF391" s="318"/>
      <c r="DG391" s="318"/>
      <c r="DH391" s="839"/>
      <c r="DI391" s="318"/>
      <c r="DJ391" s="318"/>
      <c r="DK391" s="318"/>
      <c r="DL391" s="318"/>
      <c r="DM391" s="318"/>
      <c r="DN391" s="318"/>
      <c r="DO391" s="318"/>
      <c r="DP391" s="318"/>
      <c r="DQ391" s="318"/>
      <c r="DR391" s="318"/>
      <c r="DS391" s="318"/>
      <c r="DT391" s="318"/>
      <c r="DU391" s="318"/>
      <c r="DV391" s="318"/>
      <c r="DW391" s="839"/>
      <c r="DX391" s="318"/>
      <c r="DY391" s="318"/>
      <c r="DZ391" s="318"/>
      <c r="EA391" s="318"/>
      <c r="EB391" s="318"/>
      <c r="EC391" s="318"/>
      <c r="ED391" s="318"/>
      <c r="EE391" s="318"/>
      <c r="EF391" s="318"/>
      <c r="EG391" s="318"/>
      <c r="EH391" s="318"/>
      <c r="EI391" s="318"/>
      <c r="EJ391" s="318"/>
      <c r="EK391" s="318"/>
      <c r="EL391" s="318"/>
      <c r="EM391" s="318">
        <f ca="1">'DARF e Declaração de IR'!$AJ$24</f>
        <v>0</v>
      </c>
      <c r="EN391" s="318"/>
      <c r="EO391" s="318"/>
      <c r="EP391" s="318"/>
      <c r="EQ391" s="318"/>
      <c r="ER391" s="318"/>
      <c r="ES391" s="318"/>
      <c r="ET391" s="318"/>
      <c r="EU391" s="318"/>
      <c r="EV391" s="318"/>
      <c r="EW391" s="318"/>
      <c r="EX391" s="318"/>
      <c r="EY391" s="318"/>
      <c r="EZ391" s="318"/>
    </row>
    <row r="392" spans="2:156" ht="10.5" customHeight="1" thickBot="1" x14ac:dyDescent="0.25">
      <c r="B392" s="393"/>
      <c r="C392" s="1051"/>
      <c r="D392" s="1052"/>
      <c r="E392" s="414"/>
      <c r="F392" s="496"/>
      <c r="G392" s="497"/>
      <c r="H392" s="497"/>
      <c r="I392" s="497"/>
      <c r="J392" s="513"/>
      <c r="K392" s="513"/>
      <c r="L392" s="513"/>
      <c r="M392" s="525"/>
      <c r="N392" s="394"/>
      <c r="O392" s="455">
        <v>44545</v>
      </c>
      <c r="P392" s="332"/>
      <c r="Q392" s="333"/>
      <c r="R392" s="334"/>
      <c r="S392" s="335"/>
      <c r="T392" s="408">
        <f t="shared" si="386"/>
        <v>0</v>
      </c>
      <c r="U392" s="409" t="str">
        <f t="shared" si="387"/>
        <v/>
      </c>
      <c r="V392" s="335"/>
      <c r="W392" s="410">
        <f t="shared" si="410"/>
        <v>0</v>
      </c>
      <c r="X392" s="410">
        <f t="shared" si="389"/>
        <v>0</v>
      </c>
      <c r="Y392" s="410">
        <f t="shared" si="390"/>
        <v>0</v>
      </c>
      <c r="Z392" s="410">
        <f t="shared" si="391"/>
        <v>0</v>
      </c>
      <c r="AA392" s="411">
        <f t="shared" si="392"/>
        <v>0</v>
      </c>
      <c r="AB392" s="412">
        <f t="shared" si="393"/>
        <v>0</v>
      </c>
      <c r="AC392" s="336"/>
      <c r="AD392" s="333"/>
      <c r="AE392" s="334"/>
      <c r="AF392" s="335"/>
      <c r="AG392" s="408">
        <f t="shared" si="394"/>
        <v>0</v>
      </c>
      <c r="AH392" s="409" t="str">
        <f t="shared" ref="AH392:AH408" si="411">IF(AG392=0,"",IF(AG392=0,0,AD392/AG392))</f>
        <v/>
      </c>
      <c r="AI392" s="335"/>
      <c r="AJ392" s="410">
        <f t="shared" si="396"/>
        <v>0</v>
      </c>
      <c r="AK392" s="410">
        <f t="shared" si="397"/>
        <v>0</v>
      </c>
      <c r="AL392" s="410">
        <f t="shared" si="398"/>
        <v>0</v>
      </c>
      <c r="AM392" s="410">
        <f t="shared" si="399"/>
        <v>0</v>
      </c>
      <c r="AN392" s="411">
        <f t="shared" si="400"/>
        <v>0</v>
      </c>
      <c r="AO392" s="412">
        <f t="shared" si="401"/>
        <v>0</v>
      </c>
      <c r="AP392" s="337"/>
      <c r="AQ392" s="410">
        <f t="shared" si="402"/>
        <v>0</v>
      </c>
      <c r="AR392" s="411">
        <f t="shared" si="403"/>
        <v>0</v>
      </c>
      <c r="AS392" s="413">
        <f t="shared" si="404"/>
        <v>0</v>
      </c>
      <c r="AT392" s="337"/>
      <c r="AU392" s="410">
        <f t="shared" si="405"/>
        <v>0</v>
      </c>
      <c r="AV392" s="411">
        <f t="shared" si="406"/>
        <v>0</v>
      </c>
      <c r="AW392" s="410">
        <f t="shared" si="407"/>
        <v>0</v>
      </c>
      <c r="AX392" s="411">
        <f t="shared" si="408"/>
        <v>0</v>
      </c>
      <c r="AY392" s="412">
        <f t="shared" si="409"/>
        <v>0</v>
      </c>
      <c r="AZ392" s="988"/>
      <c r="BA392" s="989"/>
      <c r="BB392" s="989"/>
      <c r="BC392" s="989"/>
      <c r="BD392" s="989"/>
      <c r="BE392" s="990"/>
      <c r="BF392" s="991"/>
      <c r="BG392" s="992"/>
      <c r="BH392" s="337"/>
      <c r="BI392" s="338"/>
      <c r="BJ392" s="839"/>
      <c r="BK392" s="318"/>
      <c r="BL392" s="318"/>
      <c r="BM392" s="318"/>
      <c r="BN392" s="318"/>
      <c r="BO392" s="318"/>
      <c r="BP392" s="318"/>
      <c r="BQ392" s="318"/>
      <c r="BR392" s="318"/>
      <c r="BS392" s="318"/>
      <c r="BT392" s="839"/>
      <c r="BU392" s="318"/>
      <c r="BV392" s="318"/>
      <c r="BW392" s="318"/>
      <c r="BX392" s="318"/>
      <c r="BY392" s="318"/>
      <c r="BZ392" s="318"/>
      <c r="CA392" s="318"/>
      <c r="CB392" s="318"/>
      <c r="CC392" s="318"/>
      <c r="CD392" s="839"/>
      <c r="CE392" s="318"/>
      <c r="CF392" s="318"/>
      <c r="CG392" s="318"/>
      <c r="CH392" s="318"/>
      <c r="CI392" s="318"/>
      <c r="CJ392" s="318"/>
      <c r="CK392" s="318"/>
      <c r="CL392" s="318"/>
      <c r="CM392" s="318"/>
      <c r="CN392" s="318"/>
      <c r="CO392" s="318"/>
      <c r="CP392" s="318"/>
      <c r="CQ392" s="318"/>
      <c r="CR392" s="318"/>
      <c r="CS392" s="839"/>
      <c r="CT392" s="318"/>
      <c r="CU392" s="318"/>
      <c r="CV392" s="318"/>
      <c r="CW392" s="318"/>
      <c r="CX392" s="318"/>
      <c r="CY392" s="318"/>
      <c r="CZ392" s="318"/>
      <c r="DA392" s="318"/>
      <c r="DB392" s="318"/>
      <c r="DC392" s="318"/>
      <c r="DD392" s="318"/>
      <c r="DE392" s="318"/>
      <c r="DF392" s="318"/>
      <c r="DG392" s="318"/>
      <c r="DH392" s="839"/>
      <c r="DI392" s="318"/>
      <c r="DJ392" s="318"/>
      <c r="DK392" s="318"/>
      <c r="DL392" s="318"/>
      <c r="DM392" s="318"/>
      <c r="DN392" s="318"/>
      <c r="DO392" s="318"/>
      <c r="DP392" s="318"/>
      <c r="DQ392" s="318"/>
      <c r="DR392" s="318"/>
      <c r="DS392" s="318"/>
      <c r="DT392" s="318"/>
      <c r="DU392" s="318"/>
      <c r="DV392" s="318"/>
      <c r="DW392" s="839"/>
      <c r="DX392" s="318"/>
      <c r="DY392" s="318"/>
      <c r="DZ392" s="318"/>
      <c r="EA392" s="318"/>
      <c r="EB392" s="318"/>
      <c r="EC392" s="318"/>
      <c r="ED392" s="318"/>
      <c r="EE392" s="318"/>
      <c r="EF392" s="318"/>
      <c r="EG392" s="318"/>
      <c r="EH392" s="318"/>
      <c r="EI392" s="318"/>
      <c r="EJ392" s="318"/>
      <c r="EK392" s="318"/>
      <c r="EL392" s="318"/>
      <c r="EM392" s="318">
        <f ca="1">'DARF e Declaração de IR'!$AJ$24</f>
        <v>0</v>
      </c>
      <c r="EN392" s="318"/>
      <c r="EO392" s="318"/>
      <c r="EP392" s="318"/>
      <c r="EQ392" s="318"/>
      <c r="ER392" s="318"/>
      <c r="ES392" s="318"/>
      <c r="ET392" s="318"/>
      <c r="EU392" s="318"/>
      <c r="EV392" s="318"/>
      <c r="EW392" s="318"/>
      <c r="EX392" s="318"/>
      <c r="EY392" s="318"/>
      <c r="EZ392" s="318"/>
    </row>
    <row r="393" spans="2:156" ht="10.5" customHeight="1" x14ac:dyDescent="0.2">
      <c r="B393" s="393"/>
      <c r="C393" s="1051"/>
      <c r="D393" s="1052"/>
      <c r="E393" s="414"/>
      <c r="F393" s="876" t="s">
        <v>112</v>
      </c>
      <c r="G393" s="876"/>
      <c r="H393" s="876"/>
      <c r="I393" s="876"/>
      <c r="J393" s="897" t="s">
        <v>22</v>
      </c>
      <c r="K393" s="898"/>
      <c r="L393" s="897" t="s">
        <v>23</v>
      </c>
      <c r="M393" s="905"/>
      <c r="N393" s="407"/>
      <c r="O393" s="455">
        <v>44546</v>
      </c>
      <c r="P393" s="332"/>
      <c r="Q393" s="333"/>
      <c r="R393" s="334"/>
      <c r="S393" s="335"/>
      <c r="T393" s="408">
        <f t="shared" si="386"/>
        <v>0</v>
      </c>
      <c r="U393" s="409" t="str">
        <f t="shared" si="387"/>
        <v/>
      </c>
      <c r="V393" s="335"/>
      <c r="W393" s="410">
        <f t="shared" si="410"/>
        <v>0</v>
      </c>
      <c r="X393" s="410">
        <f t="shared" si="389"/>
        <v>0</v>
      </c>
      <c r="Y393" s="410">
        <f t="shared" si="390"/>
        <v>0</v>
      </c>
      <c r="Z393" s="410">
        <f t="shared" si="391"/>
        <v>0</v>
      </c>
      <c r="AA393" s="411">
        <f t="shared" si="392"/>
        <v>0</v>
      </c>
      <c r="AB393" s="412">
        <f t="shared" si="393"/>
        <v>0</v>
      </c>
      <c r="AC393" s="336"/>
      <c r="AD393" s="333"/>
      <c r="AE393" s="334"/>
      <c r="AF393" s="335"/>
      <c r="AG393" s="408">
        <f t="shared" si="394"/>
        <v>0</v>
      </c>
      <c r="AH393" s="409" t="str">
        <f t="shared" si="411"/>
        <v/>
      </c>
      <c r="AI393" s="335"/>
      <c r="AJ393" s="410">
        <f t="shared" si="396"/>
        <v>0</v>
      </c>
      <c r="AK393" s="410">
        <f t="shared" si="397"/>
        <v>0</v>
      </c>
      <c r="AL393" s="410">
        <f t="shared" si="398"/>
        <v>0</v>
      </c>
      <c r="AM393" s="410">
        <f t="shared" si="399"/>
        <v>0</v>
      </c>
      <c r="AN393" s="411">
        <f t="shared" si="400"/>
        <v>0</v>
      </c>
      <c r="AO393" s="412">
        <f t="shared" si="401"/>
        <v>0</v>
      </c>
      <c r="AP393" s="337"/>
      <c r="AQ393" s="410">
        <f t="shared" si="402"/>
        <v>0</v>
      </c>
      <c r="AR393" s="411">
        <f t="shared" si="403"/>
        <v>0</v>
      </c>
      <c r="AS393" s="413">
        <f t="shared" si="404"/>
        <v>0</v>
      </c>
      <c r="AT393" s="337"/>
      <c r="AU393" s="410">
        <f t="shared" si="405"/>
        <v>0</v>
      </c>
      <c r="AV393" s="411">
        <f t="shared" si="406"/>
        <v>0</v>
      </c>
      <c r="AW393" s="410">
        <f t="shared" si="407"/>
        <v>0</v>
      </c>
      <c r="AX393" s="411">
        <f t="shared" si="408"/>
        <v>0</v>
      </c>
      <c r="AY393" s="412">
        <f t="shared" si="409"/>
        <v>0</v>
      </c>
      <c r="AZ393" s="988"/>
      <c r="BA393" s="989"/>
      <c r="BB393" s="989"/>
      <c r="BC393" s="989"/>
      <c r="BD393" s="989"/>
      <c r="BE393" s="990"/>
      <c r="BF393" s="991"/>
      <c r="BG393" s="992"/>
      <c r="BH393" s="337"/>
      <c r="BI393" s="338"/>
      <c r="BJ393" s="839"/>
      <c r="BK393" s="318"/>
      <c r="BL393" s="318"/>
      <c r="BM393" s="318"/>
      <c r="BN393" s="318"/>
      <c r="BO393" s="318"/>
      <c r="BP393" s="318"/>
      <c r="BQ393" s="318"/>
      <c r="BR393" s="318"/>
      <c r="BS393" s="318"/>
      <c r="BT393" s="839"/>
      <c r="BU393" s="318"/>
      <c r="BV393" s="318"/>
      <c r="BW393" s="318"/>
      <c r="BX393" s="318"/>
      <c r="BY393" s="318"/>
      <c r="BZ393" s="318"/>
      <c r="CA393" s="318"/>
      <c r="CB393" s="318"/>
      <c r="CC393" s="318"/>
      <c r="CD393" s="839"/>
      <c r="CE393" s="318"/>
      <c r="CF393" s="318"/>
      <c r="CG393" s="318"/>
      <c r="CH393" s="318"/>
      <c r="CI393" s="318"/>
      <c r="CJ393" s="318"/>
      <c r="CK393" s="318"/>
      <c r="CL393" s="318"/>
      <c r="CM393" s="318"/>
      <c r="CN393" s="318"/>
      <c r="CO393" s="318"/>
      <c r="CP393" s="318"/>
      <c r="CQ393" s="318"/>
      <c r="CR393" s="318"/>
      <c r="CS393" s="839"/>
      <c r="CT393" s="318"/>
      <c r="CU393" s="318"/>
      <c r="CV393" s="318"/>
      <c r="CW393" s="318"/>
      <c r="CX393" s="318"/>
      <c r="CY393" s="318"/>
      <c r="CZ393" s="318"/>
      <c r="DA393" s="318"/>
      <c r="DB393" s="318"/>
      <c r="DC393" s="318"/>
      <c r="DD393" s="318"/>
      <c r="DE393" s="318"/>
      <c r="DF393" s="318"/>
      <c r="DG393" s="318"/>
      <c r="DH393" s="839"/>
      <c r="DI393" s="318"/>
      <c r="DJ393" s="318"/>
      <c r="DK393" s="318"/>
      <c r="DL393" s="318"/>
      <c r="DM393" s="318"/>
      <c r="DN393" s="318"/>
      <c r="DO393" s="318"/>
      <c r="DP393" s="318"/>
      <c r="DQ393" s="318"/>
      <c r="DR393" s="318"/>
      <c r="DS393" s="318"/>
      <c r="DT393" s="318"/>
      <c r="DU393" s="318"/>
      <c r="DV393" s="318"/>
      <c r="DW393" s="839"/>
      <c r="DX393" s="318"/>
      <c r="DY393" s="318"/>
      <c r="DZ393" s="318"/>
      <c r="EA393" s="318"/>
      <c r="EB393" s="318"/>
      <c r="EC393" s="318"/>
      <c r="ED393" s="318"/>
      <c r="EE393" s="318"/>
      <c r="EF393" s="318"/>
      <c r="EG393" s="318"/>
      <c r="EH393" s="318"/>
      <c r="EI393" s="318"/>
      <c r="EJ393" s="318"/>
      <c r="EK393" s="318"/>
      <c r="EL393" s="318"/>
      <c r="EM393" s="318">
        <f ca="1">'DARF e Declaração de IR'!$AJ$24</f>
        <v>0</v>
      </c>
      <c r="EN393" s="318"/>
      <c r="EO393" s="318"/>
      <c r="EP393" s="318"/>
      <c r="EQ393" s="318"/>
      <c r="ER393" s="318"/>
      <c r="ES393" s="318"/>
      <c r="ET393" s="318"/>
      <c r="EU393" s="318"/>
      <c r="EV393" s="318"/>
      <c r="EW393" s="318"/>
      <c r="EX393" s="318"/>
      <c r="EY393" s="318"/>
      <c r="EZ393" s="318"/>
    </row>
    <row r="394" spans="2:156" ht="10.5" customHeight="1" x14ac:dyDescent="0.2">
      <c r="B394" s="393"/>
      <c r="C394" s="1051"/>
      <c r="D394" s="1052"/>
      <c r="E394" s="414"/>
      <c r="F394" s="855" t="s">
        <v>114</v>
      </c>
      <c r="G394" s="855"/>
      <c r="H394" s="855"/>
      <c r="I394" s="855"/>
      <c r="J394" s="881">
        <v>0.05</v>
      </c>
      <c r="K394" s="915"/>
      <c r="L394" s="886">
        <v>0.05</v>
      </c>
      <c r="M394" s="887"/>
      <c r="N394" s="414"/>
      <c r="O394" s="455">
        <v>44547</v>
      </c>
      <c r="P394" s="332"/>
      <c r="Q394" s="333"/>
      <c r="R394" s="334"/>
      <c r="S394" s="335"/>
      <c r="T394" s="408">
        <f t="shared" si="386"/>
        <v>0</v>
      </c>
      <c r="U394" s="409" t="str">
        <f t="shared" si="387"/>
        <v/>
      </c>
      <c r="V394" s="335"/>
      <c r="W394" s="410">
        <f t="shared" si="410"/>
        <v>0</v>
      </c>
      <c r="X394" s="410">
        <f t="shared" si="389"/>
        <v>0</v>
      </c>
      <c r="Y394" s="410">
        <f t="shared" si="390"/>
        <v>0</v>
      </c>
      <c r="Z394" s="410">
        <f t="shared" si="391"/>
        <v>0</v>
      </c>
      <c r="AA394" s="411">
        <f t="shared" si="392"/>
        <v>0</v>
      </c>
      <c r="AB394" s="412">
        <f t="shared" si="393"/>
        <v>0</v>
      </c>
      <c r="AC394" s="336"/>
      <c r="AD394" s="333"/>
      <c r="AE394" s="334"/>
      <c r="AF394" s="335"/>
      <c r="AG394" s="408">
        <f t="shared" si="394"/>
        <v>0</v>
      </c>
      <c r="AH394" s="409" t="str">
        <f t="shared" si="411"/>
        <v/>
      </c>
      <c r="AI394" s="335"/>
      <c r="AJ394" s="410">
        <f t="shared" si="396"/>
        <v>0</v>
      </c>
      <c r="AK394" s="410">
        <f t="shared" si="397"/>
        <v>0</v>
      </c>
      <c r="AL394" s="410">
        <f t="shared" si="398"/>
        <v>0</v>
      </c>
      <c r="AM394" s="410">
        <f t="shared" si="399"/>
        <v>0</v>
      </c>
      <c r="AN394" s="411">
        <f t="shared" si="400"/>
        <v>0</v>
      </c>
      <c r="AO394" s="412">
        <f t="shared" si="401"/>
        <v>0</v>
      </c>
      <c r="AP394" s="337"/>
      <c r="AQ394" s="410">
        <f t="shared" si="402"/>
        <v>0</v>
      </c>
      <c r="AR394" s="411">
        <f t="shared" si="403"/>
        <v>0</v>
      </c>
      <c r="AS394" s="413">
        <f t="shared" si="404"/>
        <v>0</v>
      </c>
      <c r="AT394" s="337"/>
      <c r="AU394" s="410">
        <f t="shared" si="405"/>
        <v>0</v>
      </c>
      <c r="AV394" s="411">
        <f t="shared" si="406"/>
        <v>0</v>
      </c>
      <c r="AW394" s="410">
        <f t="shared" si="407"/>
        <v>0</v>
      </c>
      <c r="AX394" s="411">
        <f t="shared" si="408"/>
        <v>0</v>
      </c>
      <c r="AY394" s="412">
        <f t="shared" si="409"/>
        <v>0</v>
      </c>
      <c r="AZ394" s="988"/>
      <c r="BA394" s="989"/>
      <c r="BB394" s="989"/>
      <c r="BC394" s="989"/>
      <c r="BD394" s="989"/>
      <c r="BE394" s="990"/>
      <c r="BF394" s="991"/>
      <c r="BG394" s="992"/>
      <c r="BH394" s="337"/>
      <c r="BI394" s="338"/>
      <c r="BJ394" s="839"/>
      <c r="BK394" s="318"/>
      <c r="BL394" s="318"/>
      <c r="BM394" s="318"/>
      <c r="BN394" s="318"/>
      <c r="BO394" s="318"/>
      <c r="BP394" s="318"/>
      <c r="BQ394" s="318"/>
      <c r="BR394" s="318"/>
      <c r="BS394" s="318"/>
      <c r="BT394" s="839"/>
      <c r="BU394" s="318"/>
      <c r="BV394" s="318"/>
      <c r="BW394" s="318"/>
      <c r="BX394" s="318"/>
      <c r="BY394" s="318"/>
      <c r="BZ394" s="318"/>
      <c r="CA394" s="318"/>
      <c r="CB394" s="318"/>
      <c r="CC394" s="318"/>
      <c r="CD394" s="839"/>
      <c r="CE394" s="318"/>
      <c r="CF394" s="318"/>
      <c r="CG394" s="318"/>
      <c r="CH394" s="318"/>
      <c r="CI394" s="318"/>
      <c r="CJ394" s="318"/>
      <c r="CK394" s="318"/>
      <c r="CL394" s="318"/>
      <c r="CM394" s="318"/>
      <c r="CN394" s="318"/>
      <c r="CO394" s="318"/>
      <c r="CP394" s="318"/>
      <c r="CQ394" s="318"/>
      <c r="CR394" s="318"/>
      <c r="CS394" s="839"/>
      <c r="CT394" s="318"/>
      <c r="CU394" s="318"/>
      <c r="CV394" s="318"/>
      <c r="CW394" s="318"/>
      <c r="CX394" s="318"/>
      <c r="CY394" s="318"/>
      <c r="CZ394" s="318"/>
      <c r="DA394" s="318"/>
      <c r="DB394" s="318"/>
      <c r="DC394" s="318"/>
      <c r="DD394" s="318"/>
      <c r="DE394" s="318"/>
      <c r="DF394" s="318"/>
      <c r="DG394" s="318"/>
      <c r="DH394" s="839"/>
      <c r="DI394" s="318"/>
      <c r="DJ394" s="318"/>
      <c r="DK394" s="318"/>
      <c r="DL394" s="318"/>
      <c r="DM394" s="318"/>
      <c r="DN394" s="318"/>
      <c r="DO394" s="318"/>
      <c r="DP394" s="318"/>
      <c r="DQ394" s="318"/>
      <c r="DR394" s="318"/>
      <c r="DS394" s="318"/>
      <c r="DT394" s="318"/>
      <c r="DU394" s="318"/>
      <c r="DV394" s="318"/>
      <c r="DW394" s="839"/>
      <c r="DX394" s="318"/>
      <c r="DY394" s="318"/>
      <c r="DZ394" s="318"/>
      <c r="EA394" s="318"/>
      <c r="EB394" s="318"/>
      <c r="EC394" s="318"/>
      <c r="ED394" s="318"/>
      <c r="EE394" s="318"/>
      <c r="EF394" s="318"/>
      <c r="EG394" s="318"/>
      <c r="EH394" s="318"/>
      <c r="EI394" s="318"/>
      <c r="EJ394" s="318"/>
      <c r="EK394" s="318"/>
      <c r="EL394" s="318"/>
      <c r="EM394" s="318">
        <f ca="1">'DARF e Declaração de IR'!$AJ$24</f>
        <v>0</v>
      </c>
      <c r="EN394" s="318"/>
      <c r="EO394" s="318"/>
      <c r="EP394" s="318"/>
      <c r="EQ394" s="318"/>
      <c r="ER394" s="318"/>
      <c r="ES394" s="318"/>
      <c r="ET394" s="318"/>
      <c r="EU394" s="318"/>
      <c r="EV394" s="318"/>
      <c r="EW394" s="318"/>
      <c r="EX394" s="318"/>
      <c r="EY394" s="318"/>
      <c r="EZ394" s="318"/>
    </row>
    <row r="395" spans="2:156" ht="10.5" customHeight="1" x14ac:dyDescent="0.2">
      <c r="B395" s="393"/>
      <c r="C395" s="1051"/>
      <c r="D395" s="1052"/>
      <c r="E395" s="414"/>
      <c r="F395" s="855" t="s">
        <v>115</v>
      </c>
      <c r="G395" s="855"/>
      <c r="H395" s="855"/>
      <c r="I395" s="855"/>
      <c r="J395" s="880">
        <v>0.81</v>
      </c>
      <c r="K395" s="880"/>
      <c r="L395" s="880">
        <v>0.6</v>
      </c>
      <c r="M395" s="881"/>
      <c r="N395" s="414"/>
      <c r="O395" s="455">
        <v>44548</v>
      </c>
      <c r="P395" s="332"/>
      <c r="Q395" s="333"/>
      <c r="R395" s="334"/>
      <c r="S395" s="335"/>
      <c r="T395" s="408">
        <f t="shared" si="386"/>
        <v>0</v>
      </c>
      <c r="U395" s="409" t="str">
        <f t="shared" si="387"/>
        <v/>
      </c>
      <c r="V395" s="335"/>
      <c r="W395" s="410">
        <f t="shared" si="410"/>
        <v>0</v>
      </c>
      <c r="X395" s="410">
        <f t="shared" si="389"/>
        <v>0</v>
      </c>
      <c r="Y395" s="410">
        <f t="shared" si="390"/>
        <v>0</v>
      </c>
      <c r="Z395" s="410">
        <f t="shared" si="391"/>
        <v>0</v>
      </c>
      <c r="AA395" s="411">
        <f t="shared" si="392"/>
        <v>0</v>
      </c>
      <c r="AB395" s="412">
        <f t="shared" si="393"/>
        <v>0</v>
      </c>
      <c r="AC395" s="336"/>
      <c r="AD395" s="333"/>
      <c r="AE395" s="334"/>
      <c r="AF395" s="335"/>
      <c r="AG395" s="408">
        <f t="shared" si="394"/>
        <v>0</v>
      </c>
      <c r="AH395" s="409" t="str">
        <f t="shared" si="411"/>
        <v/>
      </c>
      <c r="AI395" s="335"/>
      <c r="AJ395" s="410">
        <f t="shared" si="396"/>
        <v>0</v>
      </c>
      <c r="AK395" s="410">
        <f t="shared" si="397"/>
        <v>0</v>
      </c>
      <c r="AL395" s="410">
        <f t="shared" si="398"/>
        <v>0</v>
      </c>
      <c r="AM395" s="410">
        <f t="shared" si="399"/>
        <v>0</v>
      </c>
      <c r="AN395" s="411">
        <f t="shared" si="400"/>
        <v>0</v>
      </c>
      <c r="AO395" s="412">
        <f t="shared" si="401"/>
        <v>0</v>
      </c>
      <c r="AP395" s="337"/>
      <c r="AQ395" s="410">
        <f t="shared" si="402"/>
        <v>0</v>
      </c>
      <c r="AR395" s="411">
        <f t="shared" si="403"/>
        <v>0</v>
      </c>
      <c r="AS395" s="413">
        <f t="shared" si="404"/>
        <v>0</v>
      </c>
      <c r="AT395" s="337"/>
      <c r="AU395" s="410">
        <f t="shared" si="405"/>
        <v>0</v>
      </c>
      <c r="AV395" s="411">
        <f t="shared" si="406"/>
        <v>0</v>
      </c>
      <c r="AW395" s="410">
        <f t="shared" si="407"/>
        <v>0</v>
      </c>
      <c r="AX395" s="411">
        <f t="shared" si="408"/>
        <v>0</v>
      </c>
      <c r="AY395" s="412">
        <f t="shared" si="409"/>
        <v>0</v>
      </c>
      <c r="AZ395" s="988"/>
      <c r="BA395" s="989"/>
      <c r="BB395" s="989"/>
      <c r="BC395" s="989"/>
      <c r="BD395" s="989"/>
      <c r="BE395" s="990"/>
      <c r="BF395" s="991"/>
      <c r="BG395" s="992"/>
      <c r="BH395" s="337"/>
      <c r="BI395" s="338"/>
      <c r="BJ395" s="839"/>
      <c r="BK395" s="318"/>
      <c r="BL395" s="318"/>
      <c r="BM395" s="318"/>
      <c r="BN395" s="318"/>
      <c r="BO395" s="318"/>
      <c r="BP395" s="318"/>
      <c r="BQ395" s="318"/>
      <c r="BR395" s="318"/>
      <c r="BS395" s="318"/>
      <c r="BT395" s="839"/>
      <c r="BU395" s="318"/>
      <c r="BV395" s="318"/>
      <c r="BW395" s="318"/>
      <c r="BX395" s="318"/>
      <c r="BY395" s="318"/>
      <c r="BZ395" s="318"/>
      <c r="CA395" s="318"/>
      <c r="CB395" s="318"/>
      <c r="CC395" s="318"/>
      <c r="CD395" s="839"/>
      <c r="CE395" s="318"/>
      <c r="CF395" s="318"/>
      <c r="CG395" s="318"/>
      <c r="CH395" s="318"/>
      <c r="CI395" s="318"/>
      <c r="CJ395" s="318"/>
      <c r="CK395" s="318"/>
      <c r="CL395" s="318"/>
      <c r="CM395" s="318"/>
      <c r="CN395" s="318"/>
      <c r="CO395" s="318"/>
      <c r="CP395" s="318"/>
      <c r="CQ395" s="318"/>
      <c r="CR395" s="318"/>
      <c r="CS395" s="839"/>
      <c r="CT395" s="318"/>
      <c r="CU395" s="318"/>
      <c r="CV395" s="318"/>
      <c r="CW395" s="318"/>
      <c r="CX395" s="318"/>
      <c r="CY395" s="318"/>
      <c r="CZ395" s="318"/>
      <c r="DA395" s="318"/>
      <c r="DB395" s="318"/>
      <c r="DC395" s="318"/>
      <c r="DD395" s="318"/>
      <c r="DE395" s="318"/>
      <c r="DF395" s="318"/>
      <c r="DG395" s="318"/>
      <c r="DH395" s="839"/>
      <c r="DI395" s="318"/>
      <c r="DJ395" s="318"/>
      <c r="DK395" s="318"/>
      <c r="DL395" s="318"/>
      <c r="DM395" s="318"/>
      <c r="DN395" s="318"/>
      <c r="DO395" s="318"/>
      <c r="DP395" s="318"/>
      <c r="DQ395" s="318"/>
      <c r="DR395" s="318"/>
      <c r="DS395" s="318"/>
      <c r="DT395" s="318"/>
      <c r="DU395" s="318"/>
      <c r="DV395" s="318"/>
      <c r="DW395" s="839"/>
      <c r="DX395" s="318"/>
      <c r="DY395" s="318"/>
      <c r="DZ395" s="318"/>
      <c r="EA395" s="318"/>
      <c r="EB395" s="318"/>
      <c r="EC395" s="318"/>
      <c r="ED395" s="318"/>
      <c r="EE395" s="318"/>
      <c r="EF395" s="318"/>
      <c r="EG395" s="318"/>
      <c r="EH395" s="318"/>
      <c r="EI395" s="318"/>
      <c r="EJ395" s="318"/>
      <c r="EK395" s="318"/>
      <c r="EL395" s="318"/>
      <c r="EM395" s="318">
        <f ca="1">'DARF e Declaração de IR'!$AJ$24</f>
        <v>0</v>
      </c>
      <c r="EN395" s="318"/>
      <c r="EO395" s="318"/>
      <c r="EP395" s="318"/>
      <c r="EQ395" s="318"/>
      <c r="ER395" s="318"/>
      <c r="ES395" s="318"/>
      <c r="ET395" s="318"/>
      <c r="EU395" s="318"/>
      <c r="EV395" s="318"/>
      <c r="EW395" s="318"/>
      <c r="EX395" s="318"/>
      <c r="EY395" s="318"/>
      <c r="EZ395" s="318"/>
    </row>
    <row r="396" spans="2:156" ht="10.5" customHeight="1" x14ac:dyDescent="0.2">
      <c r="B396" s="393"/>
      <c r="C396" s="1051"/>
      <c r="D396" s="1052"/>
      <c r="E396" s="414"/>
      <c r="F396" s="855" t="s">
        <v>116</v>
      </c>
      <c r="G396" s="855"/>
      <c r="H396" s="855"/>
      <c r="I396" s="855"/>
      <c r="J396" s="880">
        <v>0.44</v>
      </c>
      <c r="K396" s="880"/>
      <c r="L396" s="880">
        <v>0.32</v>
      </c>
      <c r="M396" s="881"/>
      <c r="N396" s="414"/>
      <c r="O396" s="455">
        <v>44549</v>
      </c>
      <c r="P396" s="332"/>
      <c r="Q396" s="333"/>
      <c r="R396" s="334"/>
      <c r="S396" s="335"/>
      <c r="T396" s="408">
        <f t="shared" si="386"/>
        <v>0</v>
      </c>
      <c r="U396" s="409" t="str">
        <f t="shared" si="387"/>
        <v/>
      </c>
      <c r="V396" s="335"/>
      <c r="W396" s="410">
        <f t="shared" si="410"/>
        <v>0</v>
      </c>
      <c r="X396" s="410">
        <f t="shared" si="389"/>
        <v>0</v>
      </c>
      <c r="Y396" s="410">
        <f t="shared" si="390"/>
        <v>0</v>
      </c>
      <c r="Z396" s="410">
        <f t="shared" si="391"/>
        <v>0</v>
      </c>
      <c r="AA396" s="411">
        <f t="shared" si="392"/>
        <v>0</v>
      </c>
      <c r="AB396" s="412">
        <f t="shared" si="393"/>
        <v>0</v>
      </c>
      <c r="AC396" s="336"/>
      <c r="AD396" s="333"/>
      <c r="AE396" s="334"/>
      <c r="AF396" s="335"/>
      <c r="AG396" s="408">
        <f t="shared" si="394"/>
        <v>0</v>
      </c>
      <c r="AH396" s="409" t="str">
        <f t="shared" si="411"/>
        <v/>
      </c>
      <c r="AI396" s="335"/>
      <c r="AJ396" s="410">
        <f t="shared" si="396"/>
        <v>0</v>
      </c>
      <c r="AK396" s="410">
        <f t="shared" si="397"/>
        <v>0</v>
      </c>
      <c r="AL396" s="410">
        <f t="shared" si="398"/>
        <v>0</v>
      </c>
      <c r="AM396" s="410">
        <f t="shared" si="399"/>
        <v>0</v>
      </c>
      <c r="AN396" s="411">
        <f t="shared" si="400"/>
        <v>0</v>
      </c>
      <c r="AO396" s="412">
        <f t="shared" si="401"/>
        <v>0</v>
      </c>
      <c r="AP396" s="337"/>
      <c r="AQ396" s="410">
        <f t="shared" si="402"/>
        <v>0</v>
      </c>
      <c r="AR396" s="411">
        <f t="shared" si="403"/>
        <v>0</v>
      </c>
      <c r="AS396" s="413">
        <f t="shared" si="404"/>
        <v>0</v>
      </c>
      <c r="AT396" s="337"/>
      <c r="AU396" s="410">
        <f t="shared" si="405"/>
        <v>0</v>
      </c>
      <c r="AV396" s="411">
        <f t="shared" si="406"/>
        <v>0</v>
      </c>
      <c r="AW396" s="410">
        <f t="shared" si="407"/>
        <v>0</v>
      </c>
      <c r="AX396" s="411">
        <f t="shared" si="408"/>
        <v>0</v>
      </c>
      <c r="AY396" s="412">
        <f t="shared" si="409"/>
        <v>0</v>
      </c>
      <c r="AZ396" s="988"/>
      <c r="BA396" s="989"/>
      <c r="BB396" s="989"/>
      <c r="BC396" s="989"/>
      <c r="BD396" s="989"/>
      <c r="BE396" s="990"/>
      <c r="BF396" s="991"/>
      <c r="BG396" s="992"/>
      <c r="BH396" s="337"/>
      <c r="BI396" s="338"/>
      <c r="BJ396" s="839"/>
      <c r="BK396" s="318"/>
      <c r="BL396" s="318"/>
      <c r="BM396" s="318"/>
      <c r="BN396" s="318"/>
      <c r="BO396" s="318"/>
      <c r="BP396" s="318"/>
      <c r="BQ396" s="318"/>
      <c r="BR396" s="318"/>
      <c r="BS396" s="318"/>
      <c r="BT396" s="839"/>
      <c r="BU396" s="318"/>
      <c r="BV396" s="318"/>
      <c r="BW396" s="318"/>
      <c r="BX396" s="318"/>
      <c r="BY396" s="318"/>
      <c r="BZ396" s="318"/>
      <c r="CA396" s="318"/>
      <c r="CB396" s="318"/>
      <c r="CC396" s="318"/>
      <c r="CD396" s="839"/>
      <c r="CE396" s="318"/>
      <c r="CF396" s="318"/>
      <c r="CG396" s="318"/>
      <c r="CH396" s="318"/>
      <c r="CI396" s="318"/>
      <c r="CJ396" s="318"/>
      <c r="CK396" s="318"/>
      <c r="CL396" s="318"/>
      <c r="CM396" s="318"/>
      <c r="CN396" s="318"/>
      <c r="CO396" s="318"/>
      <c r="CP396" s="318"/>
      <c r="CQ396" s="318"/>
      <c r="CR396" s="318"/>
      <c r="CS396" s="839"/>
      <c r="CT396" s="318"/>
      <c r="CU396" s="318"/>
      <c r="CV396" s="318"/>
      <c r="CW396" s="318"/>
      <c r="CX396" s="318"/>
      <c r="CY396" s="318"/>
      <c r="CZ396" s="318"/>
      <c r="DA396" s="318"/>
      <c r="DB396" s="318"/>
      <c r="DC396" s="318"/>
      <c r="DD396" s="318"/>
      <c r="DE396" s="318"/>
      <c r="DF396" s="318"/>
      <c r="DG396" s="318"/>
      <c r="DH396" s="839"/>
      <c r="DI396" s="318"/>
      <c r="DJ396" s="318"/>
      <c r="DK396" s="318"/>
      <c r="DL396" s="318"/>
      <c r="DM396" s="318"/>
      <c r="DN396" s="318"/>
      <c r="DO396" s="318"/>
      <c r="DP396" s="318"/>
      <c r="DQ396" s="318"/>
      <c r="DR396" s="318"/>
      <c r="DS396" s="318"/>
      <c r="DT396" s="318"/>
      <c r="DU396" s="318"/>
      <c r="DV396" s="318"/>
      <c r="DW396" s="839"/>
      <c r="DX396" s="318"/>
      <c r="DY396" s="318"/>
      <c r="DZ396" s="318"/>
      <c r="EA396" s="318"/>
      <c r="EB396" s="318"/>
      <c r="EC396" s="318"/>
      <c r="ED396" s="318"/>
      <c r="EE396" s="318"/>
      <c r="EF396" s="318"/>
      <c r="EG396" s="318"/>
      <c r="EH396" s="318"/>
      <c r="EI396" s="318"/>
      <c r="EJ396" s="318"/>
      <c r="EK396" s="318"/>
      <c r="EL396" s="318"/>
      <c r="EM396" s="318">
        <f ca="1">'DARF e Declaração de IR'!$AJ$24</f>
        <v>0</v>
      </c>
      <c r="EN396" s="318"/>
      <c r="EO396" s="318"/>
      <c r="EP396" s="318"/>
      <c r="EQ396" s="318"/>
      <c r="ER396" s="318"/>
      <c r="ES396" s="318"/>
      <c r="ET396" s="318"/>
      <c r="EU396" s="318"/>
      <c r="EV396" s="318"/>
      <c r="EW396" s="318"/>
      <c r="EX396" s="318"/>
      <c r="EY396" s="318"/>
      <c r="EZ396" s="318"/>
    </row>
    <row r="397" spans="2:156" ht="10.5" customHeight="1" x14ac:dyDescent="0.2">
      <c r="B397" s="393"/>
      <c r="C397" s="1051"/>
      <c r="D397" s="1052"/>
      <c r="E397" s="414"/>
      <c r="F397" s="855" t="s">
        <v>95</v>
      </c>
      <c r="G397" s="855"/>
      <c r="H397" s="855"/>
      <c r="I397" s="855"/>
      <c r="J397" s="871">
        <v>0</v>
      </c>
      <c r="K397" s="871"/>
      <c r="L397" s="871">
        <v>0</v>
      </c>
      <c r="M397" s="872"/>
      <c r="N397" s="414"/>
      <c r="O397" s="455">
        <v>44550</v>
      </c>
      <c r="P397" s="332"/>
      <c r="Q397" s="333"/>
      <c r="R397" s="334"/>
      <c r="S397" s="335"/>
      <c r="T397" s="408">
        <f t="shared" si="386"/>
        <v>0</v>
      </c>
      <c r="U397" s="409" t="str">
        <f t="shared" si="387"/>
        <v/>
      </c>
      <c r="V397" s="335"/>
      <c r="W397" s="410">
        <f t="shared" si="410"/>
        <v>0</v>
      </c>
      <c r="X397" s="410">
        <f t="shared" si="389"/>
        <v>0</v>
      </c>
      <c r="Y397" s="410">
        <f t="shared" si="390"/>
        <v>0</v>
      </c>
      <c r="Z397" s="410">
        <f t="shared" si="391"/>
        <v>0</v>
      </c>
      <c r="AA397" s="411">
        <f t="shared" si="392"/>
        <v>0</v>
      </c>
      <c r="AB397" s="412">
        <f t="shared" si="393"/>
        <v>0</v>
      </c>
      <c r="AC397" s="336"/>
      <c r="AD397" s="333"/>
      <c r="AE397" s="334"/>
      <c r="AF397" s="335"/>
      <c r="AG397" s="408">
        <f t="shared" si="394"/>
        <v>0</v>
      </c>
      <c r="AH397" s="409" t="str">
        <f t="shared" si="411"/>
        <v/>
      </c>
      <c r="AI397" s="335"/>
      <c r="AJ397" s="410">
        <f t="shared" si="396"/>
        <v>0</v>
      </c>
      <c r="AK397" s="410">
        <f t="shared" si="397"/>
        <v>0</v>
      </c>
      <c r="AL397" s="410">
        <f t="shared" si="398"/>
        <v>0</v>
      </c>
      <c r="AM397" s="410">
        <f t="shared" si="399"/>
        <v>0</v>
      </c>
      <c r="AN397" s="411">
        <f t="shared" si="400"/>
        <v>0</v>
      </c>
      <c r="AO397" s="412">
        <f t="shared" si="401"/>
        <v>0</v>
      </c>
      <c r="AP397" s="337"/>
      <c r="AQ397" s="410">
        <f t="shared" si="402"/>
        <v>0</v>
      </c>
      <c r="AR397" s="411">
        <f t="shared" si="403"/>
        <v>0</v>
      </c>
      <c r="AS397" s="413">
        <f t="shared" si="404"/>
        <v>0</v>
      </c>
      <c r="AT397" s="337"/>
      <c r="AU397" s="410">
        <f t="shared" si="405"/>
        <v>0</v>
      </c>
      <c r="AV397" s="411">
        <f t="shared" si="406"/>
        <v>0</v>
      </c>
      <c r="AW397" s="410">
        <f t="shared" si="407"/>
        <v>0</v>
      </c>
      <c r="AX397" s="411">
        <f t="shared" si="408"/>
        <v>0</v>
      </c>
      <c r="AY397" s="412">
        <f t="shared" si="409"/>
        <v>0</v>
      </c>
      <c r="AZ397" s="988"/>
      <c r="BA397" s="989"/>
      <c r="BB397" s="989"/>
      <c r="BC397" s="989"/>
      <c r="BD397" s="989"/>
      <c r="BE397" s="990"/>
      <c r="BF397" s="991"/>
      <c r="BG397" s="992"/>
      <c r="BH397" s="337"/>
      <c r="BI397" s="338"/>
      <c r="BJ397" s="839"/>
      <c r="BK397" s="318"/>
      <c r="BL397" s="318"/>
      <c r="BM397" s="318"/>
      <c r="BN397" s="318"/>
      <c r="BO397" s="318"/>
      <c r="BP397" s="318"/>
      <c r="BQ397" s="318"/>
      <c r="BR397" s="318"/>
      <c r="BS397" s="318"/>
      <c r="BT397" s="839"/>
      <c r="BU397" s="318"/>
      <c r="BV397" s="318"/>
      <c r="BW397" s="318"/>
      <c r="BX397" s="318"/>
      <c r="BY397" s="318"/>
      <c r="BZ397" s="318"/>
      <c r="CA397" s="318"/>
      <c r="CB397" s="318"/>
      <c r="CC397" s="318"/>
      <c r="CD397" s="839"/>
      <c r="CE397" s="318"/>
      <c r="CF397" s="318"/>
      <c r="CG397" s="318"/>
      <c r="CH397" s="318"/>
      <c r="CI397" s="318"/>
      <c r="CJ397" s="318"/>
      <c r="CK397" s="318"/>
      <c r="CL397" s="318"/>
      <c r="CM397" s="318"/>
      <c r="CN397" s="318"/>
      <c r="CO397" s="318"/>
      <c r="CP397" s="318"/>
      <c r="CQ397" s="318"/>
      <c r="CR397" s="318"/>
      <c r="CS397" s="839"/>
      <c r="CT397" s="318"/>
      <c r="CU397" s="318"/>
      <c r="CV397" s="318"/>
      <c r="CW397" s="318"/>
      <c r="CX397" s="318"/>
      <c r="CY397" s="318"/>
      <c r="CZ397" s="318"/>
      <c r="DA397" s="318"/>
      <c r="DB397" s="318"/>
      <c r="DC397" s="318"/>
      <c r="DD397" s="318"/>
      <c r="DE397" s="318"/>
      <c r="DF397" s="318"/>
      <c r="DG397" s="318"/>
      <c r="DH397" s="839"/>
      <c r="DI397" s="318"/>
      <c r="DJ397" s="318"/>
      <c r="DK397" s="318"/>
      <c r="DL397" s="318"/>
      <c r="DM397" s="318"/>
      <c r="DN397" s="318"/>
      <c r="DO397" s="318"/>
      <c r="DP397" s="318"/>
      <c r="DQ397" s="318"/>
      <c r="DR397" s="318"/>
      <c r="DS397" s="318"/>
      <c r="DT397" s="318"/>
      <c r="DU397" s="318"/>
      <c r="DV397" s="318"/>
      <c r="DW397" s="839"/>
      <c r="DX397" s="318"/>
      <c r="DY397" s="318"/>
      <c r="DZ397" s="318"/>
      <c r="EA397" s="318"/>
      <c r="EB397" s="318"/>
      <c r="EC397" s="318"/>
      <c r="ED397" s="318"/>
      <c r="EE397" s="318"/>
      <c r="EF397" s="318"/>
      <c r="EG397" s="318"/>
      <c r="EH397" s="318"/>
      <c r="EI397" s="318"/>
      <c r="EJ397" s="318"/>
      <c r="EK397" s="318"/>
      <c r="EL397" s="318"/>
      <c r="EM397" s="318">
        <f ca="1">'DARF e Declaração de IR'!$AJ$24</f>
        <v>0</v>
      </c>
      <c r="EN397" s="318"/>
      <c r="EO397" s="318"/>
      <c r="EP397" s="318"/>
      <c r="EQ397" s="318"/>
      <c r="ER397" s="318"/>
      <c r="ES397" s="318"/>
      <c r="ET397" s="318"/>
      <c r="EU397" s="318"/>
      <c r="EV397" s="318"/>
      <c r="EW397" s="318"/>
      <c r="EX397" s="318"/>
      <c r="EY397" s="318"/>
      <c r="EZ397" s="318"/>
    </row>
    <row r="398" spans="2:156" ht="10.5" customHeight="1" x14ac:dyDescent="0.2">
      <c r="B398" s="393"/>
      <c r="C398" s="1051"/>
      <c r="D398" s="1052"/>
      <c r="E398" s="414"/>
      <c r="F398" s="855" t="s">
        <v>117</v>
      </c>
      <c r="G398" s="855"/>
      <c r="H398" s="855"/>
      <c r="I398" s="855"/>
      <c r="J398" s="871">
        <v>0.01</v>
      </c>
      <c r="K398" s="871"/>
      <c r="L398" s="871"/>
      <c r="M398" s="872"/>
      <c r="N398" s="414"/>
      <c r="O398" s="455">
        <v>44551</v>
      </c>
      <c r="P398" s="332"/>
      <c r="Q398" s="333"/>
      <c r="R398" s="334"/>
      <c r="S398" s="335"/>
      <c r="T398" s="408">
        <f t="shared" si="386"/>
        <v>0</v>
      </c>
      <c r="U398" s="409" t="str">
        <f t="shared" si="387"/>
        <v/>
      </c>
      <c r="V398" s="335"/>
      <c r="W398" s="410">
        <f t="shared" ref="W398:W403" si="412">V398*-H414*2</f>
        <v>0</v>
      </c>
      <c r="X398" s="410">
        <f t="shared" si="389"/>
        <v>0</v>
      </c>
      <c r="Y398" s="410">
        <f t="shared" si="390"/>
        <v>0</v>
      </c>
      <c r="Z398" s="410">
        <f t="shared" si="391"/>
        <v>0</v>
      </c>
      <c r="AA398" s="411">
        <f t="shared" si="392"/>
        <v>0</v>
      </c>
      <c r="AB398" s="412">
        <f t="shared" si="393"/>
        <v>0</v>
      </c>
      <c r="AC398" s="336"/>
      <c r="AD398" s="333"/>
      <c r="AE398" s="334"/>
      <c r="AF398" s="335"/>
      <c r="AG398" s="408">
        <f t="shared" si="394"/>
        <v>0</v>
      </c>
      <c r="AH398" s="409" t="str">
        <f t="shared" si="411"/>
        <v/>
      </c>
      <c r="AI398" s="335"/>
      <c r="AJ398" s="410">
        <f t="shared" si="396"/>
        <v>0</v>
      </c>
      <c r="AK398" s="410">
        <f t="shared" si="397"/>
        <v>0</v>
      </c>
      <c r="AL398" s="410">
        <f t="shared" si="398"/>
        <v>0</v>
      </c>
      <c r="AM398" s="410">
        <f t="shared" si="399"/>
        <v>0</v>
      </c>
      <c r="AN398" s="411">
        <f t="shared" si="400"/>
        <v>0</v>
      </c>
      <c r="AO398" s="412">
        <f t="shared" si="401"/>
        <v>0</v>
      </c>
      <c r="AP398" s="337"/>
      <c r="AQ398" s="410">
        <f t="shared" si="402"/>
        <v>0</v>
      </c>
      <c r="AR398" s="411">
        <f t="shared" si="403"/>
        <v>0</v>
      </c>
      <c r="AS398" s="413">
        <f t="shared" si="404"/>
        <v>0</v>
      </c>
      <c r="AT398" s="337"/>
      <c r="AU398" s="410">
        <f t="shared" si="405"/>
        <v>0</v>
      </c>
      <c r="AV398" s="411">
        <f t="shared" si="406"/>
        <v>0</v>
      </c>
      <c r="AW398" s="410">
        <f t="shared" si="407"/>
        <v>0</v>
      </c>
      <c r="AX398" s="411">
        <f t="shared" si="408"/>
        <v>0</v>
      </c>
      <c r="AY398" s="412">
        <f t="shared" si="409"/>
        <v>0</v>
      </c>
      <c r="AZ398" s="988"/>
      <c r="BA398" s="989"/>
      <c r="BB398" s="989"/>
      <c r="BC398" s="989"/>
      <c r="BD398" s="989"/>
      <c r="BE398" s="990"/>
      <c r="BF398" s="991"/>
      <c r="BG398" s="992"/>
      <c r="BH398" s="337"/>
      <c r="BI398" s="338"/>
      <c r="BJ398" s="839"/>
      <c r="BK398" s="318"/>
      <c r="BL398" s="318"/>
      <c r="BM398" s="318"/>
      <c r="BN398" s="318"/>
      <c r="BO398" s="318"/>
      <c r="BP398" s="318"/>
      <c r="BQ398" s="318"/>
      <c r="BR398" s="318"/>
      <c r="BS398" s="318"/>
      <c r="BT398" s="839"/>
      <c r="BU398" s="318"/>
      <c r="BV398" s="318"/>
      <c r="BW398" s="318"/>
      <c r="BX398" s="318"/>
      <c r="BY398" s="318"/>
      <c r="BZ398" s="318"/>
      <c r="CA398" s="318"/>
      <c r="CB398" s="318"/>
      <c r="CC398" s="318"/>
      <c r="CD398" s="839"/>
      <c r="CE398" s="318"/>
      <c r="CF398" s="318"/>
      <c r="CG398" s="318"/>
      <c r="CH398" s="318"/>
      <c r="CI398" s="318"/>
      <c r="CJ398" s="318"/>
      <c r="CK398" s="318"/>
      <c r="CL398" s="318"/>
      <c r="CM398" s="318"/>
      <c r="CN398" s="318"/>
      <c r="CO398" s="318"/>
      <c r="CP398" s="318"/>
      <c r="CQ398" s="318"/>
      <c r="CR398" s="318"/>
      <c r="CS398" s="839"/>
      <c r="CT398" s="318"/>
      <c r="CU398" s="318"/>
      <c r="CV398" s="318"/>
      <c r="CW398" s="318"/>
      <c r="CX398" s="318"/>
      <c r="CY398" s="318"/>
      <c r="CZ398" s="318"/>
      <c r="DA398" s="318"/>
      <c r="DB398" s="318"/>
      <c r="DC398" s="318"/>
      <c r="DD398" s="318"/>
      <c r="DE398" s="318"/>
      <c r="DF398" s="318"/>
      <c r="DG398" s="318"/>
      <c r="DH398" s="839"/>
      <c r="DI398" s="318"/>
      <c r="DJ398" s="318"/>
      <c r="DK398" s="318"/>
      <c r="DL398" s="318"/>
      <c r="DM398" s="318"/>
      <c r="DN398" s="318"/>
      <c r="DO398" s="318"/>
      <c r="DP398" s="318"/>
      <c r="DQ398" s="318"/>
      <c r="DR398" s="318"/>
      <c r="DS398" s="318"/>
      <c r="DT398" s="318"/>
      <c r="DU398" s="318"/>
      <c r="DV398" s="318"/>
      <c r="DW398" s="839"/>
      <c r="DX398" s="318"/>
      <c r="DY398" s="318"/>
      <c r="DZ398" s="318"/>
      <c r="EA398" s="318"/>
      <c r="EB398" s="318"/>
      <c r="EC398" s="318"/>
      <c r="ED398" s="318"/>
      <c r="EE398" s="318"/>
      <c r="EF398" s="318"/>
      <c r="EG398" s="318"/>
      <c r="EH398" s="318"/>
      <c r="EI398" s="318"/>
      <c r="EJ398" s="318"/>
      <c r="EK398" s="318"/>
      <c r="EL398" s="318"/>
      <c r="EM398" s="318">
        <f ca="1">'DARF e Declaração de IR'!$AJ$24</f>
        <v>0</v>
      </c>
      <c r="EN398" s="318"/>
      <c r="EO398" s="318"/>
      <c r="EP398" s="318"/>
      <c r="EQ398" s="318"/>
      <c r="ER398" s="318"/>
      <c r="ES398" s="318"/>
      <c r="ET398" s="318"/>
      <c r="EU398" s="318"/>
      <c r="EV398" s="318"/>
      <c r="EW398" s="318"/>
      <c r="EX398" s="318"/>
      <c r="EY398" s="318"/>
      <c r="EZ398" s="318"/>
    </row>
    <row r="399" spans="2:156" ht="10.5" customHeight="1" thickBot="1" x14ac:dyDescent="0.25">
      <c r="B399" s="393"/>
      <c r="C399" s="1051"/>
      <c r="D399" s="1052"/>
      <c r="E399" s="414"/>
      <c r="F399" s="857" t="s">
        <v>118</v>
      </c>
      <c r="G399" s="857"/>
      <c r="H399" s="857"/>
      <c r="I399" s="857"/>
      <c r="J399" s="884">
        <v>0.2</v>
      </c>
      <c r="K399" s="884"/>
      <c r="L399" s="884"/>
      <c r="M399" s="885"/>
      <c r="N399" s="414"/>
      <c r="O399" s="455">
        <v>44552</v>
      </c>
      <c r="P399" s="332"/>
      <c r="Q399" s="333"/>
      <c r="R399" s="334"/>
      <c r="S399" s="335"/>
      <c r="T399" s="408">
        <f t="shared" si="386"/>
        <v>0</v>
      </c>
      <c r="U399" s="409" t="str">
        <f t="shared" si="387"/>
        <v/>
      </c>
      <c r="V399" s="335"/>
      <c r="W399" s="410">
        <f t="shared" si="412"/>
        <v>0</v>
      </c>
      <c r="X399" s="410">
        <f t="shared" si="389"/>
        <v>0</v>
      </c>
      <c r="Y399" s="410">
        <f t="shared" si="390"/>
        <v>0</v>
      </c>
      <c r="Z399" s="410">
        <f t="shared" si="391"/>
        <v>0</v>
      </c>
      <c r="AA399" s="411">
        <f t="shared" si="392"/>
        <v>0</v>
      </c>
      <c r="AB399" s="412">
        <f t="shared" si="393"/>
        <v>0</v>
      </c>
      <c r="AC399" s="336"/>
      <c r="AD399" s="333"/>
      <c r="AE399" s="334"/>
      <c r="AF399" s="335"/>
      <c r="AG399" s="408">
        <f t="shared" si="394"/>
        <v>0</v>
      </c>
      <c r="AH399" s="409" t="str">
        <f t="shared" si="411"/>
        <v/>
      </c>
      <c r="AI399" s="335"/>
      <c r="AJ399" s="410">
        <f t="shared" si="396"/>
        <v>0</v>
      </c>
      <c r="AK399" s="410">
        <f t="shared" si="397"/>
        <v>0</v>
      </c>
      <c r="AL399" s="410">
        <f t="shared" si="398"/>
        <v>0</v>
      </c>
      <c r="AM399" s="410">
        <f t="shared" si="399"/>
        <v>0</v>
      </c>
      <c r="AN399" s="411">
        <f t="shared" si="400"/>
        <v>0</v>
      </c>
      <c r="AO399" s="412">
        <f t="shared" si="401"/>
        <v>0</v>
      </c>
      <c r="AP399" s="337"/>
      <c r="AQ399" s="410">
        <f t="shared" si="402"/>
        <v>0</v>
      </c>
      <c r="AR399" s="411">
        <f t="shared" si="403"/>
        <v>0</v>
      </c>
      <c r="AS399" s="413">
        <f t="shared" si="404"/>
        <v>0</v>
      </c>
      <c r="AT399" s="337"/>
      <c r="AU399" s="410">
        <f t="shared" si="405"/>
        <v>0</v>
      </c>
      <c r="AV399" s="411">
        <f t="shared" si="406"/>
        <v>0</v>
      </c>
      <c r="AW399" s="410">
        <f t="shared" si="407"/>
        <v>0</v>
      </c>
      <c r="AX399" s="411">
        <f t="shared" si="408"/>
        <v>0</v>
      </c>
      <c r="AY399" s="412">
        <f t="shared" si="409"/>
        <v>0</v>
      </c>
      <c r="AZ399" s="988"/>
      <c r="BA399" s="989"/>
      <c r="BB399" s="989"/>
      <c r="BC399" s="989"/>
      <c r="BD399" s="989"/>
      <c r="BE399" s="990"/>
      <c r="BF399" s="991"/>
      <c r="BG399" s="992"/>
      <c r="BH399" s="337"/>
      <c r="BI399" s="338"/>
      <c r="BJ399" s="839"/>
      <c r="BK399" s="318"/>
      <c r="BL399" s="318"/>
      <c r="BM399" s="318"/>
      <c r="BN399" s="318"/>
      <c r="BO399" s="318"/>
      <c r="BP399" s="318"/>
      <c r="BQ399" s="318"/>
      <c r="BR399" s="318"/>
      <c r="BS399" s="318"/>
      <c r="BT399" s="839"/>
      <c r="BU399" s="318"/>
      <c r="BV399" s="318"/>
      <c r="BW399" s="318"/>
      <c r="BX399" s="318"/>
      <c r="BY399" s="318"/>
      <c r="BZ399" s="318"/>
      <c r="CA399" s="318"/>
      <c r="CB399" s="318"/>
      <c r="CC399" s="318"/>
      <c r="CD399" s="839"/>
      <c r="CE399" s="318"/>
      <c r="CF399" s="318"/>
      <c r="CG399" s="318"/>
      <c r="CH399" s="318"/>
      <c r="CI399" s="318"/>
      <c r="CJ399" s="318"/>
      <c r="CK399" s="318"/>
      <c r="CL399" s="318"/>
      <c r="CM399" s="318"/>
      <c r="CN399" s="318"/>
      <c r="CO399" s="318"/>
      <c r="CP399" s="318"/>
      <c r="CQ399" s="318"/>
      <c r="CR399" s="318"/>
      <c r="CS399" s="839"/>
      <c r="CT399" s="318"/>
      <c r="CU399" s="318"/>
      <c r="CV399" s="318"/>
      <c r="CW399" s="318"/>
      <c r="CX399" s="318"/>
      <c r="CY399" s="318"/>
      <c r="CZ399" s="318"/>
      <c r="DA399" s="318"/>
      <c r="DB399" s="318"/>
      <c r="DC399" s="318"/>
      <c r="DD399" s="318"/>
      <c r="DE399" s="318"/>
      <c r="DF399" s="318"/>
      <c r="DG399" s="318"/>
      <c r="DH399" s="839"/>
      <c r="DI399" s="318"/>
      <c r="DJ399" s="318"/>
      <c r="DK399" s="318"/>
      <c r="DL399" s="318"/>
      <c r="DM399" s="318"/>
      <c r="DN399" s="318"/>
      <c r="DO399" s="318"/>
      <c r="DP399" s="318"/>
      <c r="DQ399" s="318"/>
      <c r="DR399" s="318"/>
      <c r="DS399" s="318"/>
      <c r="DT399" s="318"/>
      <c r="DU399" s="318"/>
      <c r="DV399" s="318"/>
      <c r="DW399" s="839"/>
      <c r="DX399" s="318"/>
      <c r="DY399" s="318"/>
      <c r="DZ399" s="318"/>
      <c r="EA399" s="318"/>
      <c r="EB399" s="318"/>
      <c r="EC399" s="318"/>
      <c r="ED399" s="318"/>
      <c r="EE399" s="318"/>
      <c r="EF399" s="318"/>
      <c r="EG399" s="318"/>
      <c r="EH399" s="318"/>
      <c r="EI399" s="318"/>
      <c r="EJ399" s="318"/>
      <c r="EK399" s="318"/>
      <c r="EL399" s="318"/>
      <c r="EM399" s="318">
        <f ca="1">'DARF e Declaração de IR'!$AJ$24</f>
        <v>0</v>
      </c>
      <c r="EN399" s="318"/>
      <c r="EO399" s="318"/>
      <c r="EP399" s="318"/>
      <c r="EQ399" s="318"/>
      <c r="ER399" s="318"/>
      <c r="ES399" s="318"/>
      <c r="ET399" s="318"/>
      <c r="EU399" s="318"/>
      <c r="EV399" s="318"/>
      <c r="EW399" s="318"/>
      <c r="EX399" s="318"/>
      <c r="EY399" s="318"/>
      <c r="EZ399" s="318"/>
    </row>
    <row r="400" spans="2:156" ht="10.5" customHeight="1" thickBot="1" x14ac:dyDescent="0.25">
      <c r="B400" s="393"/>
      <c r="C400" s="1051"/>
      <c r="D400" s="1052"/>
      <c r="E400" s="414"/>
      <c r="F400" s="499"/>
      <c r="G400" s="396"/>
      <c r="H400" s="396"/>
      <c r="I400" s="396"/>
      <c r="J400" s="906"/>
      <c r="K400" s="910"/>
      <c r="L400" s="906"/>
      <c r="M400" s="907"/>
      <c r="N400" s="414"/>
      <c r="O400" s="455">
        <v>44553</v>
      </c>
      <c r="P400" s="332"/>
      <c r="Q400" s="333"/>
      <c r="R400" s="334"/>
      <c r="S400" s="335"/>
      <c r="T400" s="408">
        <f t="shared" si="386"/>
        <v>0</v>
      </c>
      <c r="U400" s="409" t="str">
        <f t="shared" si="387"/>
        <v/>
      </c>
      <c r="V400" s="335"/>
      <c r="W400" s="410">
        <f t="shared" si="412"/>
        <v>0</v>
      </c>
      <c r="X400" s="410">
        <f t="shared" si="389"/>
        <v>0</v>
      </c>
      <c r="Y400" s="410">
        <f t="shared" si="390"/>
        <v>0</v>
      </c>
      <c r="Z400" s="410">
        <f t="shared" si="391"/>
        <v>0</v>
      </c>
      <c r="AA400" s="411">
        <f t="shared" si="392"/>
        <v>0</v>
      </c>
      <c r="AB400" s="412">
        <f t="shared" si="393"/>
        <v>0</v>
      </c>
      <c r="AC400" s="336"/>
      <c r="AD400" s="333"/>
      <c r="AE400" s="334"/>
      <c r="AF400" s="335"/>
      <c r="AG400" s="408">
        <f t="shared" si="394"/>
        <v>0</v>
      </c>
      <c r="AH400" s="409" t="str">
        <f t="shared" si="411"/>
        <v/>
      </c>
      <c r="AI400" s="335"/>
      <c r="AJ400" s="410">
        <f t="shared" si="396"/>
        <v>0</v>
      </c>
      <c r="AK400" s="410">
        <f t="shared" si="397"/>
        <v>0</v>
      </c>
      <c r="AL400" s="410">
        <f t="shared" si="398"/>
        <v>0</v>
      </c>
      <c r="AM400" s="410">
        <f t="shared" si="399"/>
        <v>0</v>
      </c>
      <c r="AN400" s="411">
        <f t="shared" si="400"/>
        <v>0</v>
      </c>
      <c r="AO400" s="412">
        <f t="shared" si="401"/>
        <v>0</v>
      </c>
      <c r="AP400" s="337"/>
      <c r="AQ400" s="410">
        <f t="shared" si="402"/>
        <v>0</v>
      </c>
      <c r="AR400" s="411">
        <f t="shared" si="403"/>
        <v>0</v>
      </c>
      <c r="AS400" s="413">
        <f t="shared" si="404"/>
        <v>0</v>
      </c>
      <c r="AT400" s="337"/>
      <c r="AU400" s="410">
        <f t="shared" si="405"/>
        <v>0</v>
      </c>
      <c r="AV400" s="411">
        <f t="shared" si="406"/>
        <v>0</v>
      </c>
      <c r="AW400" s="410">
        <f t="shared" si="407"/>
        <v>0</v>
      </c>
      <c r="AX400" s="411">
        <f t="shared" si="408"/>
        <v>0</v>
      </c>
      <c r="AY400" s="412">
        <f t="shared" si="409"/>
        <v>0</v>
      </c>
      <c r="AZ400" s="988"/>
      <c r="BA400" s="989"/>
      <c r="BB400" s="989"/>
      <c r="BC400" s="989"/>
      <c r="BD400" s="989"/>
      <c r="BE400" s="990"/>
      <c r="BF400" s="991"/>
      <c r="BG400" s="992"/>
      <c r="BH400" s="337"/>
      <c r="BI400" s="338"/>
      <c r="BJ400" s="839"/>
      <c r="BK400" s="318"/>
      <c r="BL400" s="318"/>
      <c r="BM400" s="318"/>
      <c r="BN400" s="318"/>
      <c r="BO400" s="318"/>
      <c r="BP400" s="318"/>
      <c r="BQ400" s="318"/>
      <c r="BR400" s="318"/>
      <c r="BS400" s="318"/>
      <c r="BT400" s="839"/>
      <c r="BU400" s="318"/>
      <c r="BV400" s="318"/>
      <c r="BW400" s="318"/>
      <c r="BX400" s="318"/>
      <c r="BY400" s="318"/>
      <c r="BZ400" s="318"/>
      <c r="CA400" s="318"/>
      <c r="CB400" s="318"/>
      <c r="CC400" s="318"/>
      <c r="CD400" s="839"/>
      <c r="CE400" s="318"/>
      <c r="CF400" s="318"/>
      <c r="CG400" s="318"/>
      <c r="CH400" s="318"/>
      <c r="CI400" s="318"/>
      <c r="CJ400" s="318"/>
      <c r="CK400" s="318"/>
      <c r="CL400" s="318"/>
      <c r="CM400" s="318"/>
      <c r="CN400" s="318"/>
      <c r="CO400" s="318"/>
      <c r="CP400" s="318"/>
      <c r="CQ400" s="318"/>
      <c r="CR400" s="318"/>
      <c r="CS400" s="839"/>
      <c r="CT400" s="318"/>
      <c r="CU400" s="318"/>
      <c r="CV400" s="318"/>
      <c r="CW400" s="318"/>
      <c r="CX400" s="318"/>
      <c r="CY400" s="318"/>
      <c r="CZ400" s="318"/>
      <c r="DA400" s="318"/>
      <c r="DB400" s="318"/>
      <c r="DC400" s="318"/>
      <c r="DD400" s="318"/>
      <c r="DE400" s="318"/>
      <c r="DF400" s="318"/>
      <c r="DG400" s="318"/>
      <c r="DH400" s="839"/>
      <c r="DI400" s="318"/>
      <c r="DJ400" s="318"/>
      <c r="DK400" s="318"/>
      <c r="DL400" s="318"/>
      <c r="DM400" s="318"/>
      <c r="DN400" s="318"/>
      <c r="DO400" s="318"/>
      <c r="DP400" s="318"/>
      <c r="DQ400" s="318"/>
      <c r="DR400" s="318"/>
      <c r="DS400" s="318"/>
      <c r="DT400" s="318"/>
      <c r="DU400" s="318"/>
      <c r="DV400" s="318"/>
      <c r="DW400" s="839"/>
      <c r="DX400" s="318"/>
      <c r="DY400" s="318"/>
      <c r="DZ400" s="318"/>
      <c r="EA400" s="318"/>
      <c r="EB400" s="318"/>
      <c r="EC400" s="318"/>
      <c r="ED400" s="318"/>
      <c r="EE400" s="318"/>
      <c r="EF400" s="318"/>
      <c r="EG400" s="318"/>
      <c r="EH400" s="318"/>
      <c r="EI400" s="318"/>
      <c r="EJ400" s="318"/>
      <c r="EK400" s="318"/>
      <c r="EL400" s="318"/>
      <c r="EM400" s="318">
        <f ca="1">'DARF e Declaração de IR'!$AJ$24</f>
        <v>0</v>
      </c>
      <c r="EN400" s="318"/>
      <c r="EO400" s="318"/>
      <c r="EP400" s="318"/>
      <c r="EQ400" s="318"/>
      <c r="ER400" s="318"/>
      <c r="ES400" s="318"/>
      <c r="ET400" s="318"/>
      <c r="EU400" s="318"/>
      <c r="EV400" s="318"/>
      <c r="EW400" s="318"/>
      <c r="EX400" s="318"/>
      <c r="EY400" s="318"/>
      <c r="EZ400" s="318"/>
    </row>
    <row r="401" spans="1:157" ht="10.5" customHeight="1" x14ac:dyDescent="0.2">
      <c r="B401" s="393"/>
      <c r="C401" s="1051"/>
      <c r="D401" s="1052"/>
      <c r="E401" s="414"/>
      <c r="F401" s="876" t="s">
        <v>209</v>
      </c>
      <c r="G401" s="876"/>
      <c r="H401" s="876"/>
      <c r="I401" s="876"/>
      <c r="J401" s="874" t="s">
        <v>22</v>
      </c>
      <c r="K401" s="874"/>
      <c r="L401" s="874" t="s">
        <v>23</v>
      </c>
      <c r="M401" s="874"/>
      <c r="N401" s="456"/>
      <c r="O401" s="455">
        <v>44554</v>
      </c>
      <c r="P401" s="332"/>
      <c r="Q401" s="333"/>
      <c r="R401" s="334"/>
      <c r="S401" s="335"/>
      <c r="T401" s="408">
        <f t="shared" si="386"/>
        <v>0</v>
      </c>
      <c r="U401" s="409" t="str">
        <f t="shared" si="387"/>
        <v/>
      </c>
      <c r="V401" s="335"/>
      <c r="W401" s="410">
        <f t="shared" si="412"/>
        <v>0</v>
      </c>
      <c r="X401" s="410">
        <f t="shared" si="389"/>
        <v>0</v>
      </c>
      <c r="Y401" s="410">
        <f t="shared" si="390"/>
        <v>0</v>
      </c>
      <c r="Z401" s="410">
        <f t="shared" si="391"/>
        <v>0</v>
      </c>
      <c r="AA401" s="411">
        <f t="shared" si="392"/>
        <v>0</v>
      </c>
      <c r="AB401" s="412">
        <f t="shared" si="393"/>
        <v>0</v>
      </c>
      <c r="AC401" s="336"/>
      <c r="AD401" s="333"/>
      <c r="AE401" s="334"/>
      <c r="AF401" s="335"/>
      <c r="AG401" s="408">
        <f t="shared" si="394"/>
        <v>0</v>
      </c>
      <c r="AH401" s="409" t="str">
        <f t="shared" si="411"/>
        <v/>
      </c>
      <c r="AI401" s="335"/>
      <c r="AJ401" s="410">
        <f t="shared" si="396"/>
        <v>0</v>
      </c>
      <c r="AK401" s="410">
        <f t="shared" si="397"/>
        <v>0</v>
      </c>
      <c r="AL401" s="410">
        <f t="shared" si="398"/>
        <v>0</v>
      </c>
      <c r="AM401" s="410">
        <f t="shared" si="399"/>
        <v>0</v>
      </c>
      <c r="AN401" s="411">
        <f t="shared" si="400"/>
        <v>0</v>
      </c>
      <c r="AO401" s="412">
        <f t="shared" si="401"/>
        <v>0</v>
      </c>
      <c r="AP401" s="337"/>
      <c r="AQ401" s="410">
        <f t="shared" si="402"/>
        <v>0</v>
      </c>
      <c r="AR401" s="411">
        <f t="shared" si="403"/>
        <v>0</v>
      </c>
      <c r="AS401" s="413">
        <f t="shared" si="404"/>
        <v>0</v>
      </c>
      <c r="AT401" s="337"/>
      <c r="AU401" s="410">
        <f t="shared" si="405"/>
        <v>0</v>
      </c>
      <c r="AV401" s="411">
        <f t="shared" si="406"/>
        <v>0</v>
      </c>
      <c r="AW401" s="410">
        <f t="shared" si="407"/>
        <v>0</v>
      </c>
      <c r="AX401" s="411">
        <f t="shared" si="408"/>
        <v>0</v>
      </c>
      <c r="AY401" s="412">
        <f t="shared" si="409"/>
        <v>0</v>
      </c>
      <c r="AZ401" s="988"/>
      <c r="BA401" s="989"/>
      <c r="BB401" s="989"/>
      <c r="BC401" s="989"/>
      <c r="BD401" s="989"/>
      <c r="BE401" s="990"/>
      <c r="BF401" s="991"/>
      <c r="BG401" s="992"/>
      <c r="BH401" s="337"/>
      <c r="BI401" s="338"/>
      <c r="BJ401" s="839"/>
      <c r="BK401" s="318"/>
      <c r="BL401" s="318"/>
      <c r="BM401" s="318"/>
      <c r="BN401" s="318"/>
      <c r="BO401" s="318"/>
      <c r="BP401" s="318"/>
      <c r="BQ401" s="318"/>
      <c r="BR401" s="318"/>
      <c r="BS401" s="318"/>
      <c r="BT401" s="839"/>
      <c r="BU401" s="318"/>
      <c r="BV401" s="318"/>
      <c r="BW401" s="318"/>
      <c r="BX401" s="318"/>
      <c r="BY401" s="318"/>
      <c r="BZ401" s="318"/>
      <c r="CA401" s="318"/>
      <c r="CB401" s="318"/>
      <c r="CC401" s="318"/>
      <c r="CD401" s="839"/>
      <c r="CE401" s="318"/>
      <c r="CF401" s="318"/>
      <c r="CG401" s="318"/>
      <c r="CH401" s="318"/>
      <c r="CI401" s="318"/>
      <c r="CJ401" s="318"/>
      <c r="CK401" s="318"/>
      <c r="CL401" s="318"/>
      <c r="CM401" s="318"/>
      <c r="CN401" s="318"/>
      <c r="CO401" s="318"/>
      <c r="CP401" s="318"/>
      <c r="CQ401" s="318"/>
      <c r="CR401" s="318"/>
      <c r="CS401" s="839"/>
      <c r="CT401" s="318"/>
      <c r="CU401" s="318"/>
      <c r="CV401" s="318"/>
      <c r="CW401" s="318"/>
      <c r="CX401" s="318"/>
      <c r="CY401" s="318"/>
      <c r="CZ401" s="318"/>
      <c r="DA401" s="318"/>
      <c r="DB401" s="318"/>
      <c r="DC401" s="318"/>
      <c r="DD401" s="318"/>
      <c r="DE401" s="318"/>
      <c r="DF401" s="318"/>
      <c r="DG401" s="318"/>
      <c r="DH401" s="839"/>
      <c r="DI401" s="318"/>
      <c r="DJ401" s="318"/>
      <c r="DK401" s="318"/>
      <c r="DL401" s="318"/>
      <c r="DM401" s="318"/>
      <c r="DN401" s="318"/>
      <c r="DO401" s="318"/>
      <c r="DP401" s="318"/>
      <c r="DQ401" s="318"/>
      <c r="DR401" s="318"/>
      <c r="DS401" s="318"/>
      <c r="DT401" s="318"/>
      <c r="DU401" s="318"/>
      <c r="DV401" s="318"/>
      <c r="DW401" s="839"/>
      <c r="DX401" s="318"/>
      <c r="DY401" s="318"/>
      <c r="DZ401" s="318"/>
      <c r="EA401" s="318"/>
      <c r="EB401" s="318"/>
      <c r="EC401" s="318"/>
      <c r="ED401" s="318"/>
      <c r="EE401" s="318"/>
      <c r="EF401" s="318"/>
      <c r="EG401" s="318"/>
      <c r="EH401" s="318"/>
      <c r="EI401" s="318"/>
      <c r="EJ401" s="318"/>
      <c r="EK401" s="318"/>
      <c r="EL401" s="318"/>
      <c r="EM401" s="318">
        <f ca="1">'DARF e Declaração de IR'!$AJ$24</f>
        <v>0</v>
      </c>
      <c r="EN401" s="318"/>
      <c r="EO401" s="318"/>
      <c r="EP401" s="318"/>
      <c r="EQ401" s="318"/>
      <c r="ER401" s="318"/>
      <c r="ES401" s="318"/>
      <c r="ET401" s="318"/>
      <c r="EU401" s="318"/>
      <c r="EV401" s="318"/>
      <c r="EW401" s="318"/>
      <c r="EX401" s="318"/>
      <c r="EY401" s="318"/>
      <c r="EZ401" s="318"/>
    </row>
    <row r="402" spans="1:157" ht="10.5" customHeight="1" x14ac:dyDescent="0.2">
      <c r="B402" s="393"/>
      <c r="C402" s="1051"/>
      <c r="D402" s="1052"/>
      <c r="E402" s="414"/>
      <c r="F402" s="855" t="s">
        <v>119</v>
      </c>
      <c r="G402" s="855"/>
      <c r="H402" s="855"/>
      <c r="I402" s="855"/>
      <c r="J402" s="882">
        <f>T409</f>
        <v>0</v>
      </c>
      <c r="K402" s="882"/>
      <c r="L402" s="882">
        <f>AG409</f>
        <v>0</v>
      </c>
      <c r="M402" s="882"/>
      <c r="N402" s="456"/>
      <c r="O402" s="455">
        <v>44555</v>
      </c>
      <c r="P402" s="332"/>
      <c r="Q402" s="333"/>
      <c r="R402" s="334"/>
      <c r="S402" s="335"/>
      <c r="T402" s="408">
        <f t="shared" si="386"/>
        <v>0</v>
      </c>
      <c r="U402" s="409" t="str">
        <f t="shared" si="387"/>
        <v/>
      </c>
      <c r="V402" s="335"/>
      <c r="W402" s="410">
        <f t="shared" si="412"/>
        <v>0</v>
      </c>
      <c r="X402" s="410">
        <f t="shared" si="389"/>
        <v>0</v>
      </c>
      <c r="Y402" s="410">
        <f t="shared" si="390"/>
        <v>0</v>
      </c>
      <c r="Z402" s="410">
        <f t="shared" si="391"/>
        <v>0</v>
      </c>
      <c r="AA402" s="411">
        <f t="shared" si="392"/>
        <v>0</v>
      </c>
      <c r="AB402" s="412">
        <f t="shared" si="393"/>
        <v>0</v>
      </c>
      <c r="AC402" s="336"/>
      <c r="AD402" s="333"/>
      <c r="AE402" s="334"/>
      <c r="AF402" s="335"/>
      <c r="AG402" s="408">
        <f t="shared" si="394"/>
        <v>0</v>
      </c>
      <c r="AH402" s="409" t="str">
        <f t="shared" si="411"/>
        <v/>
      </c>
      <c r="AI402" s="335"/>
      <c r="AJ402" s="410">
        <f t="shared" si="396"/>
        <v>0</v>
      </c>
      <c r="AK402" s="410">
        <f t="shared" si="397"/>
        <v>0</v>
      </c>
      <c r="AL402" s="410">
        <f t="shared" si="398"/>
        <v>0</v>
      </c>
      <c r="AM402" s="410">
        <f t="shared" si="399"/>
        <v>0</v>
      </c>
      <c r="AN402" s="411">
        <f t="shared" si="400"/>
        <v>0</v>
      </c>
      <c r="AO402" s="412">
        <f t="shared" si="401"/>
        <v>0</v>
      </c>
      <c r="AP402" s="337"/>
      <c r="AQ402" s="410">
        <f t="shared" si="402"/>
        <v>0</v>
      </c>
      <c r="AR402" s="411">
        <f t="shared" si="403"/>
        <v>0</v>
      </c>
      <c r="AS402" s="413">
        <f t="shared" si="404"/>
        <v>0</v>
      </c>
      <c r="AT402" s="337"/>
      <c r="AU402" s="410">
        <f t="shared" si="405"/>
        <v>0</v>
      </c>
      <c r="AV402" s="411">
        <f t="shared" si="406"/>
        <v>0</v>
      </c>
      <c r="AW402" s="410">
        <f t="shared" si="407"/>
        <v>0</v>
      </c>
      <c r="AX402" s="411">
        <f t="shared" si="408"/>
        <v>0</v>
      </c>
      <c r="AY402" s="412">
        <f t="shared" si="409"/>
        <v>0</v>
      </c>
      <c r="AZ402" s="988"/>
      <c r="BA402" s="989"/>
      <c r="BB402" s="989"/>
      <c r="BC402" s="989"/>
      <c r="BD402" s="989"/>
      <c r="BE402" s="990"/>
      <c r="BF402" s="991"/>
      <c r="BG402" s="992"/>
      <c r="BH402" s="337"/>
      <c r="BI402" s="338"/>
      <c r="BJ402" s="839"/>
      <c r="BK402" s="318"/>
      <c r="BL402" s="318"/>
      <c r="BM402" s="318"/>
      <c r="BN402" s="318"/>
      <c r="BO402" s="318"/>
      <c r="BP402" s="318"/>
      <c r="BQ402" s="318"/>
      <c r="BR402" s="318"/>
      <c r="BS402" s="318"/>
      <c r="BT402" s="839"/>
      <c r="BU402" s="318"/>
      <c r="BV402" s="318"/>
      <c r="BW402" s="318"/>
      <c r="BX402" s="318"/>
      <c r="BY402" s="318"/>
      <c r="BZ402" s="318"/>
      <c r="CA402" s="318"/>
      <c r="CB402" s="318"/>
      <c r="CC402" s="318"/>
      <c r="CD402" s="839"/>
      <c r="CE402" s="318"/>
      <c r="CF402" s="318"/>
      <c r="CG402" s="318"/>
      <c r="CH402" s="318"/>
      <c r="CI402" s="318"/>
      <c r="CJ402" s="318"/>
      <c r="CK402" s="318"/>
      <c r="CL402" s="318"/>
      <c r="CM402" s="318"/>
      <c r="CN402" s="318"/>
      <c r="CO402" s="318"/>
      <c r="CP402" s="318"/>
      <c r="CQ402" s="318"/>
      <c r="CR402" s="318"/>
      <c r="CS402" s="839"/>
      <c r="CT402" s="318"/>
      <c r="CU402" s="318"/>
      <c r="CV402" s="318"/>
      <c r="CW402" s="318"/>
      <c r="CX402" s="318"/>
      <c r="CY402" s="318"/>
      <c r="CZ402" s="318"/>
      <c r="DA402" s="318"/>
      <c r="DB402" s="318"/>
      <c r="DC402" s="318"/>
      <c r="DD402" s="318"/>
      <c r="DE402" s="318"/>
      <c r="DF402" s="318"/>
      <c r="DG402" s="318"/>
      <c r="DH402" s="839"/>
      <c r="DI402" s="318"/>
      <c r="DJ402" s="318"/>
      <c r="DK402" s="318"/>
      <c r="DL402" s="318"/>
      <c r="DM402" s="318"/>
      <c r="DN402" s="318"/>
      <c r="DO402" s="318"/>
      <c r="DP402" s="318"/>
      <c r="DQ402" s="318"/>
      <c r="DR402" s="318"/>
      <c r="DS402" s="318"/>
      <c r="DT402" s="318"/>
      <c r="DU402" s="318"/>
      <c r="DV402" s="318"/>
      <c r="DW402" s="839"/>
      <c r="DX402" s="318"/>
      <c r="DY402" s="318"/>
      <c r="DZ402" s="318"/>
      <c r="EA402" s="318"/>
      <c r="EB402" s="318"/>
      <c r="EC402" s="318"/>
      <c r="ED402" s="318"/>
      <c r="EE402" s="318"/>
      <c r="EF402" s="318"/>
      <c r="EG402" s="318"/>
      <c r="EH402" s="318"/>
      <c r="EI402" s="318"/>
      <c r="EJ402" s="318"/>
      <c r="EK402" s="318"/>
      <c r="EL402" s="318"/>
      <c r="EM402" s="318">
        <f ca="1">'DARF e Declaração de IR'!$AJ$24</f>
        <v>0</v>
      </c>
      <c r="EN402" s="318"/>
      <c r="EO402" s="318"/>
      <c r="EP402" s="318"/>
      <c r="EQ402" s="318"/>
      <c r="ER402" s="318"/>
      <c r="ES402" s="318"/>
      <c r="ET402" s="318"/>
      <c r="EU402" s="318"/>
      <c r="EV402" s="318"/>
      <c r="EW402" s="318"/>
      <c r="EX402" s="318"/>
      <c r="EY402" s="318"/>
      <c r="EZ402" s="318"/>
    </row>
    <row r="403" spans="1:157" ht="10.5" customHeight="1" x14ac:dyDescent="0.2">
      <c r="B403" s="393"/>
      <c r="C403" s="1051"/>
      <c r="D403" s="1052"/>
      <c r="E403" s="414"/>
      <c r="F403" s="878" t="s">
        <v>203</v>
      </c>
      <c r="G403" s="878"/>
      <c r="H403" s="878"/>
      <c r="I403" s="878"/>
      <c r="J403" s="883">
        <f>Q409</f>
        <v>0</v>
      </c>
      <c r="K403" s="883"/>
      <c r="L403" s="883">
        <f>AD409</f>
        <v>0</v>
      </c>
      <c r="M403" s="883"/>
      <c r="N403" s="456"/>
      <c r="O403" s="455">
        <v>44556</v>
      </c>
      <c r="P403" s="332"/>
      <c r="Q403" s="333"/>
      <c r="R403" s="334"/>
      <c r="S403" s="335"/>
      <c r="T403" s="408">
        <f t="shared" si="386"/>
        <v>0</v>
      </c>
      <c r="U403" s="409" t="str">
        <f t="shared" si="387"/>
        <v/>
      </c>
      <c r="V403" s="335"/>
      <c r="W403" s="410">
        <f t="shared" si="412"/>
        <v>0</v>
      </c>
      <c r="X403" s="410">
        <f t="shared" si="389"/>
        <v>0</v>
      </c>
      <c r="Y403" s="410">
        <f t="shared" si="390"/>
        <v>0</v>
      </c>
      <c r="Z403" s="410">
        <f t="shared" si="391"/>
        <v>0</v>
      </c>
      <c r="AA403" s="411">
        <f t="shared" si="392"/>
        <v>0</v>
      </c>
      <c r="AB403" s="412">
        <f t="shared" si="393"/>
        <v>0</v>
      </c>
      <c r="AC403" s="336"/>
      <c r="AD403" s="333"/>
      <c r="AE403" s="334"/>
      <c r="AF403" s="335"/>
      <c r="AG403" s="408">
        <f t="shared" si="394"/>
        <v>0</v>
      </c>
      <c r="AH403" s="409" t="str">
        <f t="shared" si="411"/>
        <v/>
      </c>
      <c r="AI403" s="335"/>
      <c r="AJ403" s="410">
        <f t="shared" si="396"/>
        <v>0</v>
      </c>
      <c r="AK403" s="410">
        <f t="shared" si="397"/>
        <v>0</v>
      </c>
      <c r="AL403" s="410">
        <f t="shared" si="398"/>
        <v>0</v>
      </c>
      <c r="AM403" s="410">
        <f t="shared" si="399"/>
        <v>0</v>
      </c>
      <c r="AN403" s="411">
        <f t="shared" si="400"/>
        <v>0</v>
      </c>
      <c r="AO403" s="412">
        <f t="shared" si="401"/>
        <v>0</v>
      </c>
      <c r="AP403" s="337"/>
      <c r="AQ403" s="410">
        <f t="shared" si="402"/>
        <v>0</v>
      </c>
      <c r="AR403" s="411">
        <f t="shared" si="403"/>
        <v>0</v>
      </c>
      <c r="AS403" s="413">
        <f t="shared" si="404"/>
        <v>0</v>
      </c>
      <c r="AT403" s="337"/>
      <c r="AU403" s="410">
        <f t="shared" si="405"/>
        <v>0</v>
      </c>
      <c r="AV403" s="411">
        <f t="shared" si="406"/>
        <v>0</v>
      </c>
      <c r="AW403" s="410">
        <f t="shared" si="407"/>
        <v>0</v>
      </c>
      <c r="AX403" s="411">
        <f t="shared" si="408"/>
        <v>0</v>
      </c>
      <c r="AY403" s="412">
        <f t="shared" si="409"/>
        <v>0</v>
      </c>
      <c r="AZ403" s="988"/>
      <c r="BA403" s="989"/>
      <c r="BB403" s="989"/>
      <c r="BC403" s="989"/>
      <c r="BD403" s="989"/>
      <c r="BE403" s="990"/>
      <c r="BF403" s="991"/>
      <c r="BG403" s="992"/>
      <c r="BH403" s="337"/>
      <c r="BI403" s="338"/>
      <c r="BJ403" s="839"/>
      <c r="BK403" s="318"/>
      <c r="BL403" s="318"/>
      <c r="BM403" s="318"/>
      <c r="BN403" s="318"/>
      <c r="BO403" s="318"/>
      <c r="BP403" s="318"/>
      <c r="BQ403" s="318"/>
      <c r="BR403" s="318"/>
      <c r="BS403" s="318"/>
      <c r="BT403" s="839"/>
      <c r="BU403" s="318"/>
      <c r="BV403" s="318"/>
      <c r="BW403" s="318"/>
      <c r="BX403" s="318"/>
      <c r="BY403" s="318"/>
      <c r="BZ403" s="318"/>
      <c r="CA403" s="318"/>
      <c r="CB403" s="318"/>
      <c r="CC403" s="318"/>
      <c r="CD403" s="839"/>
      <c r="CE403" s="318"/>
      <c r="CF403" s="318"/>
      <c r="CG403" s="318"/>
      <c r="CH403" s="318"/>
      <c r="CI403" s="318"/>
      <c r="CJ403" s="318"/>
      <c r="CK403" s="318"/>
      <c r="CL403" s="318"/>
      <c r="CM403" s="318"/>
      <c r="CN403" s="318"/>
      <c r="CO403" s="318"/>
      <c r="CP403" s="318"/>
      <c r="CQ403" s="318"/>
      <c r="CR403" s="318"/>
      <c r="CS403" s="839"/>
      <c r="CT403" s="318"/>
      <c r="CU403" s="318"/>
      <c r="CV403" s="318"/>
      <c r="CW403" s="318"/>
      <c r="CX403" s="318"/>
      <c r="CY403" s="318"/>
      <c r="CZ403" s="318"/>
      <c r="DA403" s="318"/>
      <c r="DB403" s="318"/>
      <c r="DC403" s="318"/>
      <c r="DD403" s="318"/>
      <c r="DE403" s="318"/>
      <c r="DF403" s="318"/>
      <c r="DG403" s="318"/>
      <c r="DH403" s="839"/>
      <c r="DI403" s="318"/>
      <c r="DJ403" s="318"/>
      <c r="DK403" s="318"/>
      <c r="DL403" s="318"/>
      <c r="DM403" s="318"/>
      <c r="DN403" s="318"/>
      <c r="DO403" s="318"/>
      <c r="DP403" s="318"/>
      <c r="DQ403" s="318"/>
      <c r="DR403" s="318"/>
      <c r="DS403" s="318"/>
      <c r="DT403" s="318"/>
      <c r="DU403" s="318"/>
      <c r="DV403" s="318"/>
      <c r="DW403" s="839"/>
      <c r="DX403" s="318"/>
      <c r="DY403" s="318"/>
      <c r="DZ403" s="318"/>
      <c r="EA403" s="318"/>
      <c r="EB403" s="318"/>
      <c r="EC403" s="318"/>
      <c r="ED403" s="318"/>
      <c r="EE403" s="318"/>
      <c r="EF403" s="318"/>
      <c r="EG403" s="318"/>
      <c r="EH403" s="318"/>
      <c r="EI403" s="318"/>
      <c r="EJ403" s="318"/>
      <c r="EK403" s="318"/>
      <c r="EL403" s="318"/>
      <c r="EM403" s="318">
        <f ca="1">'DARF e Declaração de IR'!$AJ$24</f>
        <v>0</v>
      </c>
      <c r="EN403" s="318"/>
      <c r="EO403" s="318"/>
      <c r="EP403" s="318"/>
      <c r="EQ403" s="318"/>
      <c r="ER403" s="318"/>
      <c r="ES403" s="318"/>
      <c r="ET403" s="318"/>
      <c r="EU403" s="318"/>
      <c r="EV403" s="318"/>
      <c r="EW403" s="318"/>
      <c r="EX403" s="318"/>
      <c r="EY403" s="318"/>
      <c r="EZ403" s="318"/>
    </row>
    <row r="404" spans="1:157" ht="10.5" customHeight="1" x14ac:dyDescent="0.2">
      <c r="B404" s="393"/>
      <c r="C404" s="1051"/>
      <c r="D404" s="1052"/>
      <c r="E404" s="414"/>
      <c r="F404" s="878" t="s">
        <v>204</v>
      </c>
      <c r="G404" s="878"/>
      <c r="H404" s="878"/>
      <c r="I404" s="878"/>
      <c r="J404" s="890">
        <f>R409</f>
        <v>0</v>
      </c>
      <c r="K404" s="890"/>
      <c r="L404" s="890">
        <f>AE409</f>
        <v>0</v>
      </c>
      <c r="M404" s="890"/>
      <c r="N404" s="456"/>
      <c r="O404" s="455">
        <v>44557</v>
      </c>
      <c r="P404" s="332"/>
      <c r="Q404" s="333"/>
      <c r="R404" s="334"/>
      <c r="S404" s="335"/>
      <c r="T404" s="408">
        <f t="shared" si="386"/>
        <v>0</v>
      </c>
      <c r="U404" s="409" t="str">
        <f t="shared" si="387"/>
        <v/>
      </c>
      <c r="V404" s="335"/>
      <c r="W404" s="410">
        <f t="shared" si="410"/>
        <v>0</v>
      </c>
      <c r="X404" s="410">
        <f t="shared" si="389"/>
        <v>0</v>
      </c>
      <c r="Y404" s="410">
        <f t="shared" si="390"/>
        <v>0</v>
      </c>
      <c r="Z404" s="410">
        <f t="shared" si="391"/>
        <v>0</v>
      </c>
      <c r="AA404" s="411">
        <f t="shared" si="392"/>
        <v>0</v>
      </c>
      <c r="AB404" s="412">
        <f t="shared" si="393"/>
        <v>0</v>
      </c>
      <c r="AC404" s="336"/>
      <c r="AD404" s="333"/>
      <c r="AE404" s="334"/>
      <c r="AF404" s="335"/>
      <c r="AG404" s="408">
        <f t="shared" si="394"/>
        <v>0</v>
      </c>
      <c r="AH404" s="409" t="str">
        <f t="shared" si="411"/>
        <v/>
      </c>
      <c r="AI404" s="335"/>
      <c r="AJ404" s="410">
        <f t="shared" si="396"/>
        <v>0</v>
      </c>
      <c r="AK404" s="410">
        <f t="shared" si="397"/>
        <v>0</v>
      </c>
      <c r="AL404" s="410">
        <f t="shared" si="398"/>
        <v>0</v>
      </c>
      <c r="AM404" s="410">
        <f t="shared" si="399"/>
        <v>0</v>
      </c>
      <c r="AN404" s="411">
        <f t="shared" si="400"/>
        <v>0</v>
      </c>
      <c r="AO404" s="412">
        <f t="shared" si="401"/>
        <v>0</v>
      </c>
      <c r="AP404" s="337"/>
      <c r="AQ404" s="410">
        <f t="shared" si="402"/>
        <v>0</v>
      </c>
      <c r="AR404" s="411">
        <f t="shared" si="403"/>
        <v>0</v>
      </c>
      <c r="AS404" s="413">
        <f t="shared" si="404"/>
        <v>0</v>
      </c>
      <c r="AT404" s="337"/>
      <c r="AU404" s="410">
        <f t="shared" si="405"/>
        <v>0</v>
      </c>
      <c r="AV404" s="411">
        <f t="shared" si="406"/>
        <v>0</v>
      </c>
      <c r="AW404" s="410">
        <f t="shared" si="407"/>
        <v>0</v>
      </c>
      <c r="AX404" s="411">
        <f t="shared" si="408"/>
        <v>0</v>
      </c>
      <c r="AY404" s="412">
        <f t="shared" si="409"/>
        <v>0</v>
      </c>
      <c r="AZ404" s="988"/>
      <c r="BA404" s="989"/>
      <c r="BB404" s="989"/>
      <c r="BC404" s="989"/>
      <c r="BD404" s="989"/>
      <c r="BE404" s="990"/>
      <c r="BF404" s="991"/>
      <c r="BG404" s="992"/>
      <c r="BH404" s="337"/>
      <c r="BI404" s="338"/>
      <c r="BJ404" s="839"/>
      <c r="BK404" s="318"/>
      <c r="BL404" s="318"/>
      <c r="BM404" s="318"/>
      <c r="BN404" s="318"/>
      <c r="BO404" s="318"/>
      <c r="BP404" s="318"/>
      <c r="BQ404" s="318"/>
      <c r="BR404" s="318"/>
      <c r="BS404" s="318"/>
      <c r="BT404" s="839"/>
      <c r="BU404" s="318"/>
      <c r="BV404" s="318"/>
      <c r="BW404" s="318"/>
      <c r="BX404" s="318"/>
      <c r="BY404" s="318"/>
      <c r="BZ404" s="318"/>
      <c r="CA404" s="318"/>
      <c r="CB404" s="318"/>
      <c r="CC404" s="318"/>
      <c r="CD404" s="839"/>
      <c r="CE404" s="318"/>
      <c r="CF404" s="318"/>
      <c r="CG404" s="318"/>
      <c r="CH404" s="318"/>
      <c r="CI404" s="318"/>
      <c r="CJ404" s="318"/>
      <c r="CK404" s="318"/>
      <c r="CL404" s="318"/>
      <c r="CM404" s="318"/>
      <c r="CN404" s="318"/>
      <c r="CO404" s="318"/>
      <c r="CP404" s="318"/>
      <c r="CQ404" s="318"/>
      <c r="CR404" s="318"/>
      <c r="CS404" s="839"/>
      <c r="CT404" s="318"/>
      <c r="CU404" s="318"/>
      <c r="CV404" s="318"/>
      <c r="CW404" s="318"/>
      <c r="CX404" s="318"/>
      <c r="CY404" s="318"/>
      <c r="CZ404" s="318"/>
      <c r="DA404" s="318"/>
      <c r="DB404" s="318"/>
      <c r="DC404" s="318"/>
      <c r="DD404" s="318"/>
      <c r="DE404" s="318"/>
      <c r="DF404" s="318"/>
      <c r="DG404" s="318"/>
      <c r="DH404" s="839"/>
      <c r="DI404" s="318"/>
      <c r="DJ404" s="318"/>
      <c r="DK404" s="318"/>
      <c r="DL404" s="318"/>
      <c r="DM404" s="318"/>
      <c r="DN404" s="318"/>
      <c r="DO404" s="318"/>
      <c r="DP404" s="318"/>
      <c r="DQ404" s="318"/>
      <c r="DR404" s="318"/>
      <c r="DS404" s="318"/>
      <c r="DT404" s="318"/>
      <c r="DU404" s="318"/>
      <c r="DV404" s="318"/>
      <c r="DW404" s="839"/>
      <c r="DX404" s="318"/>
      <c r="DY404" s="318"/>
      <c r="DZ404" s="318"/>
      <c r="EA404" s="318"/>
      <c r="EB404" s="318"/>
      <c r="EC404" s="318"/>
      <c r="ED404" s="318"/>
      <c r="EE404" s="318"/>
      <c r="EF404" s="318"/>
      <c r="EG404" s="318"/>
      <c r="EH404" s="318"/>
      <c r="EI404" s="318"/>
      <c r="EJ404" s="318"/>
      <c r="EK404" s="318"/>
      <c r="EL404" s="318"/>
      <c r="EM404" s="318">
        <f ca="1">'DARF e Declaração de IR'!$AJ$24</f>
        <v>0</v>
      </c>
      <c r="EN404" s="318"/>
      <c r="EO404" s="318"/>
      <c r="EP404" s="318"/>
      <c r="EQ404" s="318"/>
      <c r="ER404" s="318"/>
      <c r="ES404" s="318"/>
      <c r="ET404" s="318"/>
      <c r="EU404" s="318"/>
      <c r="EV404" s="318"/>
      <c r="EW404" s="318"/>
      <c r="EX404" s="318"/>
      <c r="EY404" s="318"/>
      <c r="EZ404" s="318"/>
    </row>
    <row r="405" spans="1:157" ht="10.5" customHeight="1" x14ac:dyDescent="0.2">
      <c r="B405" s="393"/>
      <c r="C405" s="1051"/>
      <c r="D405" s="1052"/>
      <c r="E405" s="414"/>
      <c r="F405" s="878" t="s">
        <v>120</v>
      </c>
      <c r="G405" s="878"/>
      <c r="H405" s="878"/>
      <c r="I405" s="878"/>
      <c r="J405" s="882">
        <f>S409</f>
        <v>0</v>
      </c>
      <c r="K405" s="882"/>
      <c r="L405" s="882">
        <f>AF409</f>
        <v>0</v>
      </c>
      <c r="M405" s="882"/>
      <c r="N405" s="456"/>
      <c r="O405" s="455">
        <v>44558</v>
      </c>
      <c r="P405" s="332"/>
      <c r="Q405" s="333"/>
      <c r="R405" s="334"/>
      <c r="S405" s="335"/>
      <c r="T405" s="408">
        <f t="shared" si="386"/>
        <v>0</v>
      </c>
      <c r="U405" s="409" t="str">
        <f t="shared" si="387"/>
        <v/>
      </c>
      <c r="V405" s="335"/>
      <c r="W405" s="410">
        <f t="shared" si="410"/>
        <v>0</v>
      </c>
      <c r="X405" s="410">
        <f t="shared" si="389"/>
        <v>0</v>
      </c>
      <c r="Y405" s="410">
        <f t="shared" si="390"/>
        <v>0</v>
      </c>
      <c r="Z405" s="410">
        <f t="shared" si="391"/>
        <v>0</v>
      </c>
      <c r="AA405" s="411">
        <f t="shared" si="392"/>
        <v>0</v>
      </c>
      <c r="AB405" s="412">
        <f t="shared" si="393"/>
        <v>0</v>
      </c>
      <c r="AC405" s="336"/>
      <c r="AD405" s="333"/>
      <c r="AE405" s="334"/>
      <c r="AF405" s="335"/>
      <c r="AG405" s="408">
        <f t="shared" si="394"/>
        <v>0</v>
      </c>
      <c r="AH405" s="409" t="str">
        <f t="shared" si="411"/>
        <v/>
      </c>
      <c r="AI405" s="335"/>
      <c r="AJ405" s="410">
        <f t="shared" si="396"/>
        <v>0</v>
      </c>
      <c r="AK405" s="410">
        <f t="shared" si="397"/>
        <v>0</v>
      </c>
      <c r="AL405" s="410">
        <f t="shared" si="398"/>
        <v>0</v>
      </c>
      <c r="AM405" s="410">
        <f t="shared" si="399"/>
        <v>0</v>
      </c>
      <c r="AN405" s="411">
        <f t="shared" si="400"/>
        <v>0</v>
      </c>
      <c r="AO405" s="412">
        <f t="shared" si="401"/>
        <v>0</v>
      </c>
      <c r="AP405" s="337"/>
      <c r="AQ405" s="410">
        <f t="shared" si="402"/>
        <v>0</v>
      </c>
      <c r="AR405" s="411">
        <f t="shared" si="403"/>
        <v>0</v>
      </c>
      <c r="AS405" s="413">
        <f t="shared" si="404"/>
        <v>0</v>
      </c>
      <c r="AT405" s="337"/>
      <c r="AU405" s="410">
        <f t="shared" si="405"/>
        <v>0</v>
      </c>
      <c r="AV405" s="411">
        <f t="shared" si="406"/>
        <v>0</v>
      </c>
      <c r="AW405" s="410">
        <f t="shared" si="407"/>
        <v>0</v>
      </c>
      <c r="AX405" s="411">
        <f t="shared" si="408"/>
        <v>0</v>
      </c>
      <c r="AY405" s="412">
        <f t="shared" si="409"/>
        <v>0</v>
      </c>
      <c r="AZ405" s="988"/>
      <c r="BA405" s="989"/>
      <c r="BB405" s="989"/>
      <c r="BC405" s="989"/>
      <c r="BD405" s="989"/>
      <c r="BE405" s="990"/>
      <c r="BF405" s="991"/>
      <c r="BG405" s="992"/>
      <c r="BH405" s="337"/>
      <c r="BI405" s="338"/>
      <c r="BJ405" s="839"/>
      <c r="BK405" s="318"/>
      <c r="BL405" s="318"/>
      <c r="BM405" s="318"/>
      <c r="BN405" s="318"/>
      <c r="BO405" s="318"/>
      <c r="BP405" s="318"/>
      <c r="BQ405" s="318"/>
      <c r="BR405" s="318"/>
      <c r="BS405" s="318"/>
      <c r="BT405" s="839"/>
      <c r="BU405" s="318"/>
      <c r="BV405" s="318"/>
      <c r="BW405" s="318"/>
      <c r="BX405" s="318"/>
      <c r="BY405" s="318"/>
      <c r="BZ405" s="318"/>
      <c r="CA405" s="318"/>
      <c r="CB405" s="318"/>
      <c r="CC405" s="318"/>
      <c r="CD405" s="839"/>
      <c r="CE405" s="318"/>
      <c r="CF405" s="318"/>
      <c r="CG405" s="318"/>
      <c r="CH405" s="318"/>
      <c r="CI405" s="318"/>
      <c r="CJ405" s="318"/>
      <c r="CK405" s="318"/>
      <c r="CL405" s="318"/>
      <c r="CM405" s="318"/>
      <c r="CN405" s="318"/>
      <c r="CO405" s="318"/>
      <c r="CP405" s="318"/>
      <c r="CQ405" s="318"/>
      <c r="CR405" s="318"/>
      <c r="CS405" s="839"/>
      <c r="CT405" s="318"/>
      <c r="CU405" s="318"/>
      <c r="CV405" s="318"/>
      <c r="CW405" s="318"/>
      <c r="CX405" s="318"/>
      <c r="CY405" s="318"/>
      <c r="CZ405" s="318"/>
      <c r="DA405" s="318"/>
      <c r="DB405" s="318"/>
      <c r="DC405" s="318"/>
      <c r="DD405" s="318"/>
      <c r="DE405" s="318"/>
      <c r="DF405" s="318"/>
      <c r="DG405" s="318"/>
      <c r="DH405" s="839"/>
      <c r="DI405" s="318"/>
      <c r="DJ405" s="318"/>
      <c r="DK405" s="318"/>
      <c r="DL405" s="318"/>
      <c r="DM405" s="318"/>
      <c r="DN405" s="318"/>
      <c r="DO405" s="318"/>
      <c r="DP405" s="318"/>
      <c r="DQ405" s="318"/>
      <c r="DR405" s="318"/>
      <c r="DS405" s="318"/>
      <c r="DT405" s="318"/>
      <c r="DU405" s="318"/>
      <c r="DV405" s="318"/>
      <c r="DW405" s="839"/>
      <c r="DX405" s="318"/>
      <c r="DY405" s="318"/>
      <c r="DZ405" s="318"/>
      <c r="EA405" s="318"/>
      <c r="EB405" s="318"/>
      <c r="EC405" s="318"/>
      <c r="ED405" s="318"/>
      <c r="EE405" s="318"/>
      <c r="EF405" s="318"/>
      <c r="EG405" s="318"/>
      <c r="EH405" s="318"/>
      <c r="EI405" s="318"/>
      <c r="EJ405" s="318"/>
      <c r="EK405" s="318"/>
      <c r="EL405" s="318"/>
      <c r="EM405" s="318">
        <f ca="1">'DARF e Declaração de IR'!$AJ$24</f>
        <v>0</v>
      </c>
      <c r="EN405" s="318"/>
      <c r="EO405" s="318"/>
      <c r="EP405" s="318"/>
      <c r="EQ405" s="318"/>
      <c r="ER405" s="318"/>
      <c r="ES405" s="318"/>
      <c r="ET405" s="318"/>
      <c r="EU405" s="318"/>
      <c r="EV405" s="318"/>
      <c r="EW405" s="318"/>
      <c r="EX405" s="318"/>
      <c r="EY405" s="318"/>
      <c r="EZ405" s="318"/>
    </row>
    <row r="406" spans="1:157" ht="10.5" customHeight="1" x14ac:dyDescent="0.2">
      <c r="B406" s="393"/>
      <c r="C406" s="1051"/>
      <c r="D406" s="1052"/>
      <c r="E406" s="414"/>
      <c r="F406" s="855" t="s">
        <v>121</v>
      </c>
      <c r="G406" s="855"/>
      <c r="H406" s="855"/>
      <c r="I406" s="855"/>
      <c r="J406" s="891">
        <f>U409</f>
        <v>0</v>
      </c>
      <c r="K406" s="891"/>
      <c r="L406" s="891">
        <f>AH409</f>
        <v>0</v>
      </c>
      <c r="M406" s="891"/>
      <c r="N406" s="456"/>
      <c r="O406" s="455">
        <v>44559</v>
      </c>
      <c r="P406" s="332"/>
      <c r="Q406" s="333"/>
      <c r="R406" s="334"/>
      <c r="S406" s="335"/>
      <c r="T406" s="408">
        <f t="shared" si="386"/>
        <v>0</v>
      </c>
      <c r="U406" s="409" t="str">
        <f t="shared" si="387"/>
        <v/>
      </c>
      <c r="V406" s="335"/>
      <c r="W406" s="410">
        <f t="shared" si="410"/>
        <v>0</v>
      </c>
      <c r="X406" s="410">
        <f t="shared" si="389"/>
        <v>0</v>
      </c>
      <c r="Y406" s="410">
        <f t="shared" si="390"/>
        <v>0</v>
      </c>
      <c r="Z406" s="410">
        <f t="shared" si="391"/>
        <v>0</v>
      </c>
      <c r="AA406" s="411">
        <f t="shared" si="392"/>
        <v>0</v>
      </c>
      <c r="AB406" s="412">
        <f t="shared" si="393"/>
        <v>0</v>
      </c>
      <c r="AC406" s="336"/>
      <c r="AD406" s="333"/>
      <c r="AE406" s="334"/>
      <c r="AF406" s="335"/>
      <c r="AG406" s="408">
        <f t="shared" si="394"/>
        <v>0</v>
      </c>
      <c r="AH406" s="409" t="str">
        <f t="shared" si="411"/>
        <v/>
      </c>
      <c r="AI406" s="335"/>
      <c r="AJ406" s="410">
        <f t="shared" si="396"/>
        <v>0</v>
      </c>
      <c r="AK406" s="410">
        <f t="shared" si="397"/>
        <v>0</v>
      </c>
      <c r="AL406" s="410">
        <f t="shared" si="398"/>
        <v>0</v>
      </c>
      <c r="AM406" s="410">
        <f t="shared" si="399"/>
        <v>0</v>
      </c>
      <c r="AN406" s="411">
        <f t="shared" si="400"/>
        <v>0</v>
      </c>
      <c r="AO406" s="412">
        <f t="shared" si="401"/>
        <v>0</v>
      </c>
      <c r="AP406" s="337"/>
      <c r="AQ406" s="410">
        <f t="shared" si="402"/>
        <v>0</v>
      </c>
      <c r="AR406" s="411">
        <f t="shared" si="403"/>
        <v>0</v>
      </c>
      <c r="AS406" s="413">
        <f t="shared" si="404"/>
        <v>0</v>
      </c>
      <c r="AT406" s="337"/>
      <c r="AU406" s="410">
        <f t="shared" si="405"/>
        <v>0</v>
      </c>
      <c r="AV406" s="411">
        <f t="shared" si="406"/>
        <v>0</v>
      </c>
      <c r="AW406" s="410">
        <f t="shared" si="407"/>
        <v>0</v>
      </c>
      <c r="AX406" s="411">
        <f t="shared" si="408"/>
        <v>0</v>
      </c>
      <c r="AY406" s="412">
        <f t="shared" si="409"/>
        <v>0</v>
      </c>
      <c r="AZ406" s="988"/>
      <c r="BA406" s="989"/>
      <c r="BB406" s="989"/>
      <c r="BC406" s="989"/>
      <c r="BD406" s="989"/>
      <c r="BE406" s="990"/>
      <c r="BF406" s="991"/>
      <c r="BG406" s="992"/>
      <c r="BH406" s="337"/>
      <c r="BI406" s="338"/>
      <c r="BJ406" s="839"/>
      <c r="BK406" s="318"/>
      <c r="BL406" s="318"/>
      <c r="BM406" s="318"/>
      <c r="BN406" s="318"/>
      <c r="BO406" s="318"/>
      <c r="BP406" s="318"/>
      <c r="BQ406" s="318"/>
      <c r="BR406" s="318"/>
      <c r="BS406" s="318"/>
      <c r="BT406" s="839"/>
      <c r="BU406" s="318"/>
      <c r="BV406" s="318"/>
      <c r="BW406" s="318"/>
      <c r="BX406" s="318"/>
      <c r="BY406" s="318"/>
      <c r="BZ406" s="318"/>
      <c r="CA406" s="318"/>
      <c r="CB406" s="318"/>
      <c r="CC406" s="318"/>
      <c r="CD406" s="839"/>
      <c r="CE406" s="318"/>
      <c r="CF406" s="318"/>
      <c r="CG406" s="318"/>
      <c r="CH406" s="318"/>
      <c r="CI406" s="318"/>
      <c r="CJ406" s="318"/>
      <c r="CK406" s="318"/>
      <c r="CL406" s="318"/>
      <c r="CM406" s="318"/>
      <c r="CN406" s="318"/>
      <c r="CO406" s="318"/>
      <c r="CP406" s="318"/>
      <c r="CQ406" s="318"/>
      <c r="CR406" s="318"/>
      <c r="CS406" s="839"/>
      <c r="CT406" s="318"/>
      <c r="CU406" s="318"/>
      <c r="CV406" s="318"/>
      <c r="CW406" s="318"/>
      <c r="CX406" s="318"/>
      <c r="CY406" s="318"/>
      <c r="CZ406" s="318"/>
      <c r="DA406" s="318"/>
      <c r="DB406" s="318"/>
      <c r="DC406" s="318"/>
      <c r="DD406" s="318"/>
      <c r="DE406" s="318"/>
      <c r="DF406" s="318"/>
      <c r="DG406" s="318"/>
      <c r="DH406" s="839"/>
      <c r="DI406" s="318"/>
      <c r="DJ406" s="318"/>
      <c r="DK406" s="318"/>
      <c r="DL406" s="318"/>
      <c r="DM406" s="318"/>
      <c r="DN406" s="318"/>
      <c r="DO406" s="318"/>
      <c r="DP406" s="318"/>
      <c r="DQ406" s="318"/>
      <c r="DR406" s="318"/>
      <c r="DS406" s="318"/>
      <c r="DT406" s="318"/>
      <c r="DU406" s="318"/>
      <c r="DV406" s="318"/>
      <c r="DW406" s="839"/>
      <c r="DX406" s="318"/>
      <c r="DY406" s="318"/>
      <c r="DZ406" s="318"/>
      <c r="EA406" s="318"/>
      <c r="EB406" s="318"/>
      <c r="EC406" s="318"/>
      <c r="ED406" s="318"/>
      <c r="EE406" s="318"/>
      <c r="EF406" s="318"/>
      <c r="EG406" s="318"/>
      <c r="EH406" s="318"/>
      <c r="EI406" s="318"/>
      <c r="EJ406" s="318"/>
      <c r="EK406" s="318"/>
      <c r="EL406" s="318"/>
      <c r="EM406" s="318">
        <f ca="1">'DARF e Declaração de IR'!$AJ$24</f>
        <v>0</v>
      </c>
      <c r="EN406" s="318"/>
      <c r="EO406" s="318"/>
      <c r="EP406" s="318"/>
      <c r="EQ406" s="318"/>
      <c r="ER406" s="318"/>
      <c r="ES406" s="318"/>
      <c r="ET406" s="318"/>
      <c r="EU406" s="318"/>
      <c r="EV406" s="318"/>
      <c r="EW406" s="318"/>
      <c r="EX406" s="318"/>
      <c r="EY406" s="318"/>
      <c r="EZ406" s="318"/>
    </row>
    <row r="407" spans="1:157" ht="10.5" customHeight="1" thickBot="1" x14ac:dyDescent="0.25">
      <c r="B407" s="393"/>
      <c r="C407" s="1051"/>
      <c r="D407" s="1052"/>
      <c r="E407" s="414"/>
      <c r="F407" s="895" t="s">
        <v>91</v>
      </c>
      <c r="G407" s="895"/>
      <c r="H407" s="895"/>
      <c r="I407" s="895"/>
      <c r="J407" s="892">
        <f>AA409</f>
        <v>0</v>
      </c>
      <c r="K407" s="892"/>
      <c r="L407" s="892">
        <f>AN409</f>
        <v>0</v>
      </c>
      <c r="M407" s="892"/>
      <c r="N407" s="526"/>
      <c r="O407" s="455">
        <v>44560</v>
      </c>
      <c r="P407" s="332"/>
      <c r="Q407" s="333"/>
      <c r="R407" s="334"/>
      <c r="S407" s="335"/>
      <c r="T407" s="408">
        <f t="shared" si="386"/>
        <v>0</v>
      </c>
      <c r="U407" s="409" t="str">
        <f t="shared" si="387"/>
        <v/>
      </c>
      <c r="V407" s="335"/>
      <c r="W407" s="410">
        <f t="shared" si="410"/>
        <v>0</v>
      </c>
      <c r="X407" s="410">
        <f t="shared" si="389"/>
        <v>0</v>
      </c>
      <c r="Y407" s="410">
        <f t="shared" si="390"/>
        <v>0</v>
      </c>
      <c r="Z407" s="410">
        <f t="shared" si="391"/>
        <v>0</v>
      </c>
      <c r="AA407" s="411">
        <f t="shared" si="392"/>
        <v>0</v>
      </c>
      <c r="AB407" s="412">
        <f t="shared" si="393"/>
        <v>0</v>
      </c>
      <c r="AC407" s="336"/>
      <c r="AD407" s="333"/>
      <c r="AE407" s="334"/>
      <c r="AF407" s="335"/>
      <c r="AG407" s="408">
        <f t="shared" si="394"/>
        <v>0</v>
      </c>
      <c r="AH407" s="409" t="str">
        <f t="shared" si="411"/>
        <v/>
      </c>
      <c r="AI407" s="335"/>
      <c r="AJ407" s="410">
        <f t="shared" si="396"/>
        <v>0</v>
      </c>
      <c r="AK407" s="410">
        <f t="shared" si="397"/>
        <v>0</v>
      </c>
      <c r="AL407" s="410">
        <f t="shared" si="398"/>
        <v>0</v>
      </c>
      <c r="AM407" s="410">
        <f t="shared" si="399"/>
        <v>0</v>
      </c>
      <c r="AN407" s="411">
        <f t="shared" si="400"/>
        <v>0</v>
      </c>
      <c r="AO407" s="412">
        <f t="shared" si="401"/>
        <v>0</v>
      </c>
      <c r="AP407" s="337"/>
      <c r="AQ407" s="410">
        <f t="shared" si="402"/>
        <v>0</v>
      </c>
      <c r="AR407" s="411">
        <f t="shared" si="403"/>
        <v>0</v>
      </c>
      <c r="AS407" s="413">
        <f t="shared" si="404"/>
        <v>0</v>
      </c>
      <c r="AT407" s="337"/>
      <c r="AU407" s="410">
        <f t="shared" si="405"/>
        <v>0</v>
      </c>
      <c r="AV407" s="411">
        <f t="shared" si="406"/>
        <v>0</v>
      </c>
      <c r="AW407" s="410">
        <f t="shared" si="407"/>
        <v>0</v>
      </c>
      <c r="AX407" s="411">
        <f t="shared" si="408"/>
        <v>0</v>
      </c>
      <c r="AY407" s="412">
        <f t="shared" si="409"/>
        <v>0</v>
      </c>
      <c r="AZ407" s="988"/>
      <c r="BA407" s="989"/>
      <c r="BB407" s="989"/>
      <c r="BC407" s="989"/>
      <c r="BD407" s="989"/>
      <c r="BE407" s="990"/>
      <c r="BF407" s="991"/>
      <c r="BG407" s="992"/>
      <c r="BH407" s="337"/>
      <c r="BI407" s="338"/>
      <c r="BJ407" s="839"/>
      <c r="BK407" s="318"/>
      <c r="BL407" s="318"/>
      <c r="BM407" s="318"/>
      <c r="BN407" s="318"/>
      <c r="BO407" s="318"/>
      <c r="BP407" s="318"/>
      <c r="BQ407" s="318"/>
      <c r="BR407" s="318"/>
      <c r="BS407" s="318"/>
      <c r="BT407" s="839"/>
      <c r="BU407" s="318"/>
      <c r="BV407" s="318"/>
      <c r="BW407" s="318"/>
      <c r="BX407" s="318"/>
      <c r="BY407" s="318"/>
      <c r="BZ407" s="318"/>
      <c r="CA407" s="318"/>
      <c r="CB407" s="318"/>
      <c r="CC407" s="318"/>
      <c r="CD407" s="839"/>
      <c r="CE407" s="318"/>
      <c r="CF407" s="318"/>
      <c r="CG407" s="318"/>
      <c r="CH407" s="318"/>
      <c r="CI407" s="318"/>
      <c r="CJ407" s="318"/>
      <c r="CK407" s="318"/>
      <c r="CL407" s="318"/>
      <c r="CM407" s="318"/>
      <c r="CN407" s="318"/>
      <c r="CO407" s="318"/>
      <c r="CP407" s="318"/>
      <c r="CQ407" s="318"/>
      <c r="CR407" s="318"/>
      <c r="CS407" s="839"/>
      <c r="CT407" s="318"/>
      <c r="CU407" s="318"/>
      <c r="CV407" s="318"/>
      <c r="CW407" s="318"/>
      <c r="CX407" s="318"/>
      <c r="CY407" s="318"/>
      <c r="CZ407" s="318"/>
      <c r="DA407" s="318"/>
      <c r="DB407" s="318"/>
      <c r="DC407" s="318"/>
      <c r="DD407" s="318"/>
      <c r="DE407" s="318"/>
      <c r="DF407" s="318"/>
      <c r="DG407" s="318"/>
      <c r="DH407" s="839"/>
      <c r="DI407" s="318"/>
      <c r="DJ407" s="318"/>
      <c r="DK407" s="318"/>
      <c r="DL407" s="318"/>
      <c r="DM407" s="318"/>
      <c r="DN407" s="318"/>
      <c r="DO407" s="318"/>
      <c r="DP407" s="318"/>
      <c r="DQ407" s="318"/>
      <c r="DR407" s="318"/>
      <c r="DS407" s="318"/>
      <c r="DT407" s="318"/>
      <c r="DU407" s="318"/>
      <c r="DV407" s="318"/>
      <c r="DW407" s="839"/>
      <c r="DX407" s="318"/>
      <c r="DY407" s="318"/>
      <c r="DZ407" s="318"/>
      <c r="EA407" s="318"/>
      <c r="EB407" s="318"/>
      <c r="EC407" s="318"/>
      <c r="ED407" s="318"/>
      <c r="EE407" s="318"/>
      <c r="EF407" s="318"/>
      <c r="EG407" s="318"/>
      <c r="EH407" s="318"/>
      <c r="EI407" s="318"/>
      <c r="EJ407" s="318"/>
      <c r="EK407" s="318"/>
      <c r="EL407" s="318"/>
      <c r="EM407" s="318">
        <f ca="1">'DARF e Declaração de IR'!$AJ$24</f>
        <v>0</v>
      </c>
      <c r="EN407" s="318"/>
      <c r="EO407" s="318"/>
      <c r="EP407" s="318"/>
      <c r="EQ407" s="318"/>
      <c r="ER407" s="318"/>
      <c r="ES407" s="318"/>
      <c r="ET407" s="318"/>
      <c r="EU407" s="318"/>
      <c r="EV407" s="318"/>
      <c r="EW407" s="318"/>
      <c r="EX407" s="318"/>
      <c r="EY407" s="318"/>
      <c r="EZ407" s="318"/>
    </row>
    <row r="408" spans="1:157" ht="10.5" customHeight="1" x14ac:dyDescent="0.25">
      <c r="B408" s="393"/>
      <c r="C408" s="1051"/>
      <c r="D408" s="1052"/>
      <c r="E408" s="414"/>
      <c r="F408" s="500"/>
      <c r="G408" s="501"/>
      <c r="H408" s="501"/>
      <c r="I408" s="502"/>
      <c r="J408" s="508"/>
      <c r="K408" s="508"/>
      <c r="M408" s="520"/>
      <c r="N408" s="527"/>
      <c r="O408" s="455">
        <v>44561</v>
      </c>
      <c r="P408" s="332"/>
      <c r="Q408" s="333"/>
      <c r="R408" s="334"/>
      <c r="S408" s="335"/>
      <c r="T408" s="408">
        <f t="shared" si="386"/>
        <v>0</v>
      </c>
      <c r="U408" s="409" t="str">
        <f t="shared" si="387"/>
        <v/>
      </c>
      <c r="V408" s="335"/>
      <c r="W408" s="410">
        <f t="shared" si="410"/>
        <v>0</v>
      </c>
      <c r="X408" s="410">
        <f t="shared" si="389"/>
        <v>0</v>
      </c>
      <c r="Y408" s="410">
        <f t="shared" si="390"/>
        <v>0</v>
      </c>
      <c r="Z408" s="410">
        <f t="shared" si="391"/>
        <v>0</v>
      </c>
      <c r="AA408" s="411">
        <f t="shared" si="392"/>
        <v>0</v>
      </c>
      <c r="AB408" s="412">
        <f t="shared" si="393"/>
        <v>0</v>
      </c>
      <c r="AC408" s="336"/>
      <c r="AD408" s="333"/>
      <c r="AE408" s="334"/>
      <c r="AF408" s="335"/>
      <c r="AG408" s="408">
        <f t="shared" si="394"/>
        <v>0</v>
      </c>
      <c r="AH408" s="409" t="str">
        <f t="shared" si="411"/>
        <v/>
      </c>
      <c r="AI408" s="335"/>
      <c r="AJ408" s="410">
        <f t="shared" si="396"/>
        <v>0</v>
      </c>
      <c r="AK408" s="410">
        <f t="shared" si="397"/>
        <v>0</v>
      </c>
      <c r="AL408" s="410">
        <f t="shared" si="398"/>
        <v>0</v>
      </c>
      <c r="AM408" s="410">
        <f t="shared" si="399"/>
        <v>0</v>
      </c>
      <c r="AN408" s="411">
        <f t="shared" si="400"/>
        <v>0</v>
      </c>
      <c r="AO408" s="412">
        <f t="shared" si="401"/>
        <v>0</v>
      </c>
      <c r="AP408" s="337"/>
      <c r="AQ408" s="410">
        <f t="shared" si="402"/>
        <v>0</v>
      </c>
      <c r="AR408" s="411">
        <f t="shared" si="403"/>
        <v>0</v>
      </c>
      <c r="AS408" s="413">
        <f t="shared" si="404"/>
        <v>0</v>
      </c>
      <c r="AT408" s="337"/>
      <c r="AU408" s="410">
        <f t="shared" si="405"/>
        <v>0</v>
      </c>
      <c r="AV408" s="411">
        <f t="shared" si="406"/>
        <v>0</v>
      </c>
      <c r="AW408" s="410">
        <f t="shared" si="407"/>
        <v>0</v>
      </c>
      <c r="AX408" s="411">
        <f t="shared" si="408"/>
        <v>0</v>
      </c>
      <c r="AY408" s="412">
        <f t="shared" si="409"/>
        <v>0</v>
      </c>
      <c r="AZ408" s="988"/>
      <c r="BA408" s="989"/>
      <c r="BB408" s="989"/>
      <c r="BC408" s="989"/>
      <c r="BD408" s="989"/>
      <c r="BE408" s="990"/>
      <c r="BF408" s="991"/>
      <c r="BG408" s="992"/>
      <c r="BH408" s="337"/>
      <c r="BI408" s="338"/>
      <c r="BJ408" s="839"/>
      <c r="BK408" s="318"/>
      <c r="BL408" s="318"/>
      <c r="BM408" s="318"/>
      <c r="BN408" s="318"/>
      <c r="BO408" s="318"/>
      <c r="BP408" s="318"/>
      <c r="BQ408" s="318"/>
      <c r="BR408" s="318"/>
      <c r="BS408" s="318"/>
      <c r="BT408" s="839"/>
      <c r="BU408" s="318"/>
      <c r="BV408" s="318"/>
      <c r="BW408" s="318"/>
      <c r="BX408" s="318"/>
      <c r="BY408" s="318"/>
      <c r="BZ408" s="318"/>
      <c r="CA408" s="318"/>
      <c r="CB408" s="318"/>
      <c r="CC408" s="318"/>
      <c r="CD408" s="839"/>
      <c r="CE408" s="318"/>
      <c r="CF408" s="318"/>
      <c r="CG408" s="318"/>
      <c r="CH408" s="318"/>
      <c r="CI408" s="318"/>
      <c r="CJ408" s="318"/>
      <c r="CK408" s="318"/>
      <c r="CL408" s="318"/>
      <c r="CM408" s="318"/>
      <c r="CN408" s="318"/>
      <c r="CO408" s="318"/>
      <c r="CP408" s="318"/>
      <c r="CQ408" s="318"/>
      <c r="CR408" s="318"/>
      <c r="CS408" s="839"/>
      <c r="CT408" s="318"/>
      <c r="CU408" s="318"/>
      <c r="CV408" s="318"/>
      <c r="CW408" s="318"/>
      <c r="CX408" s="318"/>
      <c r="CY408" s="318"/>
      <c r="CZ408" s="318"/>
      <c r="DA408" s="318"/>
      <c r="DB408" s="318"/>
      <c r="DC408" s="318"/>
      <c r="DD408" s="318"/>
      <c r="DE408" s="318"/>
      <c r="DF408" s="318"/>
      <c r="DG408" s="318"/>
      <c r="DH408" s="839"/>
      <c r="DI408" s="318"/>
      <c r="DJ408" s="318"/>
      <c r="DK408" s="318"/>
      <c r="DL408" s="318"/>
      <c r="DM408" s="318"/>
      <c r="DN408" s="318"/>
      <c r="DO408" s="318"/>
      <c r="DP408" s="318"/>
      <c r="DQ408" s="318"/>
      <c r="DR408" s="318"/>
      <c r="DS408" s="318"/>
      <c r="DT408" s="318"/>
      <c r="DU408" s="318"/>
      <c r="DV408" s="318"/>
      <c r="DW408" s="839"/>
      <c r="DX408" s="318"/>
      <c r="DY408" s="318"/>
      <c r="DZ408" s="318"/>
      <c r="EA408" s="318"/>
      <c r="EB408" s="318"/>
      <c r="EC408" s="318"/>
      <c r="ED408" s="318"/>
      <c r="EE408" s="318"/>
      <c r="EF408" s="318"/>
      <c r="EG408" s="318"/>
      <c r="EH408" s="318"/>
      <c r="EI408" s="318"/>
      <c r="EJ408" s="318"/>
      <c r="EK408" s="318"/>
      <c r="EL408" s="318"/>
      <c r="EM408" s="318">
        <f ca="1">'DARF e Declaração de IR'!$AJ$24</f>
        <v>0</v>
      </c>
      <c r="EN408" s="318"/>
      <c r="EO408" s="318"/>
      <c r="EP408" s="318"/>
      <c r="EQ408" s="318"/>
      <c r="ER408" s="318"/>
      <c r="ES408" s="318"/>
      <c r="ET408" s="318"/>
      <c r="EU408" s="318"/>
      <c r="EV408" s="318"/>
      <c r="EW408" s="318"/>
      <c r="EX408" s="318"/>
      <c r="EY408" s="318"/>
      <c r="EZ408" s="318"/>
    </row>
    <row r="409" spans="1:157" ht="10.5" customHeight="1" thickBot="1" x14ac:dyDescent="0.25">
      <c r="B409" s="393"/>
      <c r="C409" s="1051"/>
      <c r="D409" s="1052"/>
      <c r="E409" s="422"/>
      <c r="F409" s="503"/>
      <c r="G409" s="478"/>
      <c r="H409" s="478"/>
      <c r="J409" s="510"/>
      <c r="K409" s="510"/>
      <c r="M409" s="521"/>
      <c r="N409" s="422"/>
      <c r="O409" s="528" t="s">
        <v>122</v>
      </c>
      <c r="P409" s="480">
        <f t="shared" ref="P409:T409" si="413">SUM(P378:P408)</f>
        <v>0</v>
      </c>
      <c r="Q409" s="481">
        <f t="shared" si="413"/>
        <v>0</v>
      </c>
      <c r="R409" s="482">
        <f t="shared" si="413"/>
        <v>0</v>
      </c>
      <c r="S409" s="483">
        <f t="shared" si="413"/>
        <v>0</v>
      </c>
      <c r="T409" s="483">
        <f t="shared" si="413"/>
        <v>0</v>
      </c>
      <c r="U409" s="484">
        <f>IFERROR(SUM(U378:U408)/COUNT(U378:U408),0)</f>
        <v>0</v>
      </c>
      <c r="V409" s="485">
        <f t="shared" ref="V409:AA409" si="414">SUM(V378:V408)</f>
        <v>0</v>
      </c>
      <c r="W409" s="486">
        <f t="shared" si="414"/>
        <v>0</v>
      </c>
      <c r="X409" s="486">
        <f t="shared" si="414"/>
        <v>0</v>
      </c>
      <c r="Y409" s="486">
        <f t="shared" si="414"/>
        <v>0</v>
      </c>
      <c r="Z409" s="486">
        <f t="shared" si="414"/>
        <v>0</v>
      </c>
      <c r="AA409" s="485">
        <f t="shared" si="414"/>
        <v>0</v>
      </c>
      <c r="AB409" s="487">
        <f t="shared" ref="AB409" si="415">SUM(AB378:AB408)</f>
        <v>0</v>
      </c>
      <c r="AC409" s="488">
        <f t="shared" ref="AC409:AF409" si="416">SUM(AC378:AC408)</f>
        <v>0</v>
      </c>
      <c r="AD409" s="481">
        <f t="shared" si="416"/>
        <v>0</v>
      </c>
      <c r="AE409" s="482">
        <f t="shared" si="416"/>
        <v>0</v>
      </c>
      <c r="AF409" s="483">
        <f t="shared" si="416"/>
        <v>0</v>
      </c>
      <c r="AG409" s="483">
        <f t="shared" ref="AG409" si="417">SUM(AG378:AG408)</f>
        <v>0</v>
      </c>
      <c r="AH409" s="484">
        <f>IFERROR(SUM(AH378:AH408)/COUNT(AH378:AH408),0)</f>
        <v>0</v>
      </c>
      <c r="AI409" s="485">
        <f t="shared" ref="AI409" si="418">SUM(AI378:AI408)</f>
        <v>0</v>
      </c>
      <c r="AJ409" s="486">
        <f t="shared" ref="AJ409:AN409" si="419">SUM(AJ378:AJ408)</f>
        <v>0</v>
      </c>
      <c r="AK409" s="486">
        <f t="shared" si="419"/>
        <v>0</v>
      </c>
      <c r="AL409" s="486">
        <f t="shared" si="419"/>
        <v>0</v>
      </c>
      <c r="AM409" s="486">
        <f t="shared" si="419"/>
        <v>0</v>
      </c>
      <c r="AN409" s="485">
        <f t="shared" si="419"/>
        <v>0</v>
      </c>
      <c r="AO409" s="487">
        <f t="shared" ref="AO409" si="420">SUM(AO378:AO408)</f>
        <v>0</v>
      </c>
      <c r="AP409" s="489">
        <f t="shared" ref="AP409:AW409" si="421">SUM(AP378:AP408)</f>
        <v>0</v>
      </c>
      <c r="AQ409" s="486">
        <f t="shared" si="421"/>
        <v>0</v>
      </c>
      <c r="AR409" s="485">
        <f t="shared" si="421"/>
        <v>0</v>
      </c>
      <c r="AS409" s="490">
        <f t="shared" si="421"/>
        <v>0</v>
      </c>
      <c r="AT409" s="489">
        <f t="shared" si="421"/>
        <v>0</v>
      </c>
      <c r="AU409" s="486">
        <f t="shared" si="421"/>
        <v>0</v>
      </c>
      <c r="AV409" s="485">
        <f t="shared" si="421"/>
        <v>0</v>
      </c>
      <c r="AW409" s="486">
        <f t="shared" si="421"/>
        <v>0</v>
      </c>
      <c r="AX409" s="485">
        <f>ROUNDUP(SUM(AX378:AX408),2)</f>
        <v>0</v>
      </c>
      <c r="AY409" s="487">
        <f>AY408</f>
        <v>0</v>
      </c>
      <c r="AZ409" s="996" t="s">
        <v>122</v>
      </c>
      <c r="BA409" s="997"/>
      <c r="BB409" s="997"/>
      <c r="BC409" s="997"/>
      <c r="BD409" s="997"/>
      <c r="BE409" s="993">
        <f>SUM(BE378:BE408)</f>
        <v>0</v>
      </c>
      <c r="BF409" s="994"/>
      <c r="BG409" s="995"/>
      <c r="BH409" s="489">
        <f t="shared" ref="BH409:BI409" si="422">SUM(BH378:BH408)</f>
        <v>0</v>
      </c>
      <c r="BI409" s="491">
        <f t="shared" si="422"/>
        <v>0</v>
      </c>
      <c r="BJ409" s="839"/>
      <c r="BK409" s="318"/>
      <c r="BL409" s="318"/>
      <c r="BM409" s="318"/>
      <c r="BN409" s="318"/>
      <c r="BO409" s="318"/>
      <c r="BP409" s="318"/>
      <c r="BQ409" s="318"/>
      <c r="BR409" s="318"/>
      <c r="BS409" s="318"/>
      <c r="BT409" s="839"/>
      <c r="BU409" s="318"/>
      <c r="BV409" s="318"/>
      <c r="BW409" s="318"/>
      <c r="BX409" s="318"/>
      <c r="BY409" s="318"/>
      <c r="BZ409" s="318"/>
      <c r="CA409" s="318"/>
      <c r="CB409" s="318"/>
      <c r="CC409" s="318"/>
      <c r="CD409" s="839"/>
      <c r="CE409" s="318"/>
      <c r="CF409" s="318"/>
      <c r="CG409" s="318"/>
      <c r="CH409" s="318"/>
      <c r="CI409" s="318"/>
      <c r="CJ409" s="318"/>
      <c r="CK409" s="318"/>
      <c r="CL409" s="318"/>
      <c r="CM409" s="318"/>
      <c r="CN409" s="318"/>
      <c r="CO409" s="318"/>
      <c r="CP409" s="318"/>
      <c r="CQ409" s="318"/>
      <c r="CR409" s="318"/>
      <c r="CS409" s="839"/>
      <c r="CT409" s="318"/>
      <c r="CU409" s="318"/>
      <c r="CV409" s="318"/>
      <c r="CW409" s="318"/>
      <c r="CX409" s="318"/>
      <c r="CY409" s="318"/>
      <c r="CZ409" s="318"/>
      <c r="DA409" s="318"/>
      <c r="DB409" s="318"/>
      <c r="DC409" s="318"/>
      <c r="DD409" s="318"/>
      <c r="DE409" s="318"/>
      <c r="DF409" s="318"/>
      <c r="DG409" s="318"/>
      <c r="DH409" s="839"/>
      <c r="DI409" s="318"/>
      <c r="DJ409" s="318"/>
      <c r="DK409" s="318"/>
      <c r="DL409" s="318"/>
      <c r="DM409" s="318"/>
      <c r="DN409" s="318"/>
      <c r="DO409" s="318"/>
      <c r="DP409" s="318"/>
      <c r="DQ409" s="318"/>
      <c r="DR409" s="318"/>
      <c r="DS409" s="318"/>
      <c r="DT409" s="318"/>
      <c r="DU409" s="318"/>
      <c r="DV409" s="318"/>
      <c r="DW409" s="839"/>
      <c r="DX409" s="318"/>
      <c r="DY409" s="318"/>
      <c r="DZ409" s="318"/>
      <c r="EA409" s="318"/>
      <c r="EB409" s="318"/>
      <c r="EC409" s="318"/>
      <c r="ED409" s="318"/>
      <c r="EE409" s="318"/>
      <c r="EF409" s="318"/>
      <c r="EG409" s="318"/>
      <c r="EH409" s="318"/>
      <c r="EI409" s="318"/>
      <c r="EJ409" s="318"/>
      <c r="EK409" s="318"/>
      <c r="EL409" s="318"/>
      <c r="EM409" s="318"/>
      <c r="EN409" s="318"/>
      <c r="EO409" s="318"/>
      <c r="EP409" s="318"/>
      <c r="EQ409" s="318"/>
      <c r="ER409" s="318"/>
      <c r="ES409" s="318"/>
      <c r="ET409" s="318"/>
      <c r="EU409" s="318"/>
      <c r="EV409" s="318"/>
      <c r="EW409" s="318"/>
      <c r="EX409" s="318"/>
      <c r="EY409" s="318"/>
      <c r="EZ409" s="318"/>
    </row>
    <row r="410" spans="1:157" ht="23.25" customHeight="1" x14ac:dyDescent="0.2">
      <c r="B410" s="529"/>
      <c r="C410" s="530"/>
      <c r="D410" s="531"/>
      <c r="E410" s="531"/>
      <c r="F410" s="531"/>
      <c r="G410" s="531"/>
      <c r="H410" s="531"/>
      <c r="I410" s="531"/>
      <c r="J410" s="531"/>
      <c r="K410" s="531"/>
      <c r="L410" s="531"/>
      <c r="M410" s="531"/>
      <c r="N410" s="529"/>
      <c r="O410" s="532"/>
      <c r="P410" s="533"/>
      <c r="Q410" s="533"/>
      <c r="R410" s="533"/>
      <c r="S410" s="533"/>
      <c r="T410" s="533"/>
      <c r="U410" s="534"/>
      <c r="V410" s="534"/>
      <c r="W410" s="534"/>
      <c r="X410" s="535"/>
      <c r="Y410" s="535"/>
      <c r="Z410" s="535"/>
      <c r="AA410" s="535"/>
      <c r="AB410" s="535"/>
      <c r="AC410" s="533"/>
      <c r="AD410" s="533"/>
      <c r="AE410" s="533"/>
      <c r="AF410" s="534"/>
      <c r="AG410" s="534"/>
      <c r="AH410" s="534"/>
      <c r="AI410" s="534"/>
      <c r="AJ410" s="534"/>
      <c r="AK410" s="535"/>
      <c r="AL410" s="535"/>
      <c r="AM410" s="535"/>
      <c r="AN410" s="535"/>
      <c r="AO410" s="535"/>
      <c r="AP410" s="535"/>
      <c r="AQ410" s="535"/>
      <c r="AR410" s="535"/>
      <c r="AS410" s="535"/>
      <c r="AT410" s="535"/>
      <c r="AU410" s="535"/>
      <c r="AV410" s="535"/>
      <c r="AW410" s="535"/>
      <c r="AX410" s="535"/>
      <c r="AY410" s="535"/>
      <c r="AZ410" s="273"/>
      <c r="BA410" s="273"/>
      <c r="BB410" s="273"/>
      <c r="BC410" s="273"/>
      <c r="BD410" s="273"/>
      <c r="BE410" s="273"/>
      <c r="BF410" s="273"/>
      <c r="BG410" s="273"/>
      <c r="BH410" s="273"/>
      <c r="BI410" s="273"/>
      <c r="BT410" s="90"/>
      <c r="CD410" s="90"/>
      <c r="CS410" s="90"/>
      <c r="DH410" s="90"/>
      <c r="DW410" s="90"/>
      <c r="FA410" s="502"/>
    </row>
    <row r="411" spans="1:157" s="59" customFormat="1" ht="14.25" customHeight="1" thickBot="1" x14ac:dyDescent="0.25">
      <c r="A411" s="256"/>
      <c r="B411" s="256"/>
      <c r="C411" s="273"/>
      <c r="D411" s="26"/>
      <c r="E411" s="26"/>
      <c r="F411" s="26"/>
      <c r="G411" s="26"/>
      <c r="H411" s="26"/>
      <c r="I411" s="26"/>
      <c r="J411" s="256"/>
      <c r="K411" s="26"/>
      <c r="L411" s="26"/>
      <c r="M411" s="26"/>
      <c r="N411" s="26"/>
      <c r="O411" s="26"/>
      <c r="P411" s="26"/>
      <c r="Q411" s="273"/>
      <c r="R411" s="256"/>
      <c r="S411" s="256"/>
      <c r="T411" s="256"/>
      <c r="U411" s="256"/>
      <c r="V411" s="256"/>
      <c r="W411" s="256"/>
      <c r="X411" s="256"/>
      <c r="Y411" s="256"/>
      <c r="Z411" s="256"/>
      <c r="AA411" s="256"/>
      <c r="AB411" s="256"/>
    </row>
    <row r="412" spans="1:157" s="59" customFormat="1" ht="14.25" customHeight="1" x14ac:dyDescent="0.2">
      <c r="A412" s="256"/>
      <c r="B412" s="256"/>
      <c r="C412" s="273"/>
      <c r="D412" s="256"/>
      <c r="E412" s="256"/>
      <c r="F412" s="256"/>
      <c r="G412" s="256"/>
      <c r="H412" s="256"/>
      <c r="I412" s="256"/>
      <c r="J412" s="256"/>
      <c r="K412" s="256"/>
      <c r="L412" s="256"/>
      <c r="M412" s="256"/>
      <c r="N412" s="256"/>
      <c r="O412" s="256"/>
      <c r="P412" s="256"/>
      <c r="Q412" s="273"/>
      <c r="R412" s="256"/>
      <c r="S412" s="256"/>
      <c r="T412" s="256"/>
      <c r="U412" s="256"/>
      <c r="V412" s="256"/>
      <c r="W412" s="256"/>
      <c r="X412" s="256"/>
      <c r="Y412" s="256"/>
      <c r="Z412" s="256"/>
      <c r="AA412" s="256"/>
      <c r="AB412" s="256"/>
    </row>
    <row r="413" spans="1:157" s="59" customFormat="1" ht="14.25" customHeight="1" x14ac:dyDescent="0.2">
      <c r="A413" s="256"/>
      <c r="B413" s="256"/>
      <c r="C413" s="273"/>
      <c r="D413" s="256"/>
      <c r="E413" s="256"/>
      <c r="F413" s="256"/>
      <c r="G413" s="256"/>
      <c r="H413" s="256"/>
      <c r="I413" s="256"/>
      <c r="J413" s="256"/>
      <c r="K413" s="256"/>
      <c r="L413" s="256"/>
      <c r="M413" s="256"/>
      <c r="N413" s="256"/>
      <c r="O413" s="256"/>
      <c r="P413" s="256"/>
      <c r="Q413" s="273"/>
      <c r="R413" s="256"/>
      <c r="S413" s="256"/>
      <c r="T413" s="256"/>
      <c r="U413" s="256"/>
      <c r="V413" s="256"/>
      <c r="W413" s="256"/>
      <c r="X413" s="256"/>
      <c r="Y413" s="256"/>
      <c r="Z413" s="256"/>
      <c r="AA413" s="256"/>
      <c r="AB413" s="256"/>
    </row>
    <row r="414" spans="1:157" s="59" customFormat="1" ht="14.25" customHeight="1" x14ac:dyDescent="0.2">
      <c r="A414" s="256"/>
      <c r="B414" s="256"/>
      <c r="C414" s="273"/>
      <c r="D414" s="256"/>
      <c r="E414" s="256"/>
      <c r="F414" s="256"/>
      <c r="G414" s="256"/>
      <c r="H414" s="256"/>
      <c r="I414" s="256"/>
      <c r="J414" s="256"/>
      <c r="K414" s="256"/>
      <c r="L414" s="256"/>
      <c r="M414" s="256"/>
      <c r="N414" s="256"/>
      <c r="O414" s="256"/>
      <c r="P414" s="256"/>
      <c r="Q414" s="273"/>
      <c r="R414" s="256"/>
      <c r="S414" s="256"/>
      <c r="T414" s="256"/>
      <c r="U414" s="256"/>
      <c r="V414" s="256"/>
      <c r="W414" s="256"/>
      <c r="X414" s="256"/>
      <c r="Y414" s="256"/>
      <c r="Z414" s="256"/>
      <c r="AA414" s="256"/>
      <c r="AB414" s="256"/>
    </row>
    <row r="415" spans="1:157" s="59" customFormat="1" ht="14.25" customHeight="1" x14ac:dyDescent="0.2">
      <c r="A415" s="256"/>
      <c r="B415" s="256"/>
      <c r="C415" s="273"/>
      <c r="D415" s="256"/>
      <c r="E415" s="256"/>
      <c r="F415" s="256"/>
      <c r="G415" s="256"/>
      <c r="H415" s="256"/>
      <c r="I415" s="256"/>
      <c r="J415" s="256"/>
      <c r="K415" s="256"/>
      <c r="L415" s="256"/>
      <c r="M415" s="256"/>
      <c r="N415" s="256"/>
      <c r="O415" s="256"/>
      <c r="P415" s="256"/>
      <c r="Q415" s="273"/>
      <c r="R415" s="256"/>
      <c r="S415" s="256"/>
      <c r="T415" s="256"/>
      <c r="U415" s="256"/>
      <c r="V415" s="256"/>
      <c r="W415" s="256"/>
      <c r="X415" s="256"/>
      <c r="Y415" s="256"/>
      <c r="Z415" s="256"/>
      <c r="AA415" s="256"/>
      <c r="AB415" s="256"/>
    </row>
    <row r="416" spans="1:157" s="59" customFormat="1" ht="14.25" customHeight="1" x14ac:dyDescent="0.2">
      <c r="A416" s="256"/>
      <c r="B416" s="256"/>
      <c r="C416" s="273"/>
      <c r="D416" s="256"/>
      <c r="E416" s="256"/>
      <c r="F416" s="256"/>
      <c r="G416" s="256"/>
      <c r="H416" s="256"/>
      <c r="I416" s="256"/>
      <c r="J416" s="256"/>
      <c r="K416" s="256"/>
      <c r="L416" s="256"/>
      <c r="M416" s="256"/>
      <c r="N416" s="256"/>
      <c r="O416" s="256"/>
      <c r="P416" s="256"/>
      <c r="Q416" s="273"/>
      <c r="R416" s="256"/>
      <c r="S416" s="256"/>
      <c r="T416" s="256"/>
      <c r="U416" s="256"/>
      <c r="V416" s="256"/>
      <c r="W416" s="256"/>
      <c r="X416" s="256"/>
      <c r="Y416" s="256"/>
      <c r="Z416" s="256"/>
      <c r="AA416" s="256"/>
      <c r="AB416" s="256"/>
    </row>
    <row r="417" spans="1:61" s="59" customFormat="1" ht="14.25" customHeight="1" x14ac:dyDescent="0.2">
      <c r="A417" s="256"/>
      <c r="B417" s="256"/>
      <c r="C417" s="273"/>
      <c r="D417" s="256"/>
      <c r="E417" s="256"/>
      <c r="F417" s="256"/>
      <c r="G417" s="256"/>
      <c r="H417" s="256"/>
      <c r="I417" s="256"/>
      <c r="J417" s="256"/>
      <c r="K417" s="256"/>
      <c r="L417" s="256"/>
      <c r="M417" s="256"/>
      <c r="N417" s="256"/>
      <c r="O417" s="256"/>
      <c r="P417" s="256"/>
      <c r="Q417" s="273"/>
      <c r="R417" s="256"/>
      <c r="S417" s="256"/>
      <c r="T417" s="256"/>
      <c r="U417" s="256"/>
      <c r="V417" s="256"/>
      <c r="W417" s="256"/>
      <c r="X417" s="256"/>
      <c r="Y417" s="256"/>
      <c r="Z417" s="256"/>
      <c r="AA417" s="256"/>
      <c r="AB417" s="256"/>
    </row>
    <row r="418" spans="1:61" ht="14.25" customHeight="1" x14ac:dyDescent="0.2">
      <c r="B418" s="273"/>
      <c r="C418" s="273"/>
      <c r="D418" s="273"/>
      <c r="E418" s="273"/>
      <c r="F418" s="273"/>
      <c r="G418" s="273"/>
      <c r="H418" s="273"/>
      <c r="I418" s="273"/>
      <c r="J418" s="273"/>
      <c r="K418" s="273"/>
      <c r="L418" s="273"/>
      <c r="M418" s="273"/>
      <c r="N418" s="273"/>
      <c r="O418" s="215"/>
      <c r="P418" s="215"/>
      <c r="Q418" s="215"/>
      <c r="R418" s="215"/>
      <c r="S418" s="215"/>
      <c r="T418" s="215"/>
      <c r="U418" s="286"/>
      <c r="V418" s="286"/>
      <c r="W418" s="286"/>
      <c r="X418" s="286"/>
      <c r="Y418" s="286"/>
      <c r="Z418" s="286"/>
      <c r="AA418" s="286"/>
      <c r="AB418" s="286"/>
      <c r="AC418" s="215"/>
      <c r="AD418" s="215"/>
      <c r="AE418" s="215"/>
      <c r="AF418" s="215"/>
      <c r="AH418" s="286"/>
      <c r="AI418" s="286"/>
      <c r="AJ418" s="286"/>
      <c r="AK418" s="286"/>
      <c r="AL418" s="286"/>
      <c r="AM418" s="286"/>
      <c r="AN418" s="286"/>
      <c r="AO418" s="286"/>
      <c r="AP418" s="286"/>
      <c r="AQ418" s="286"/>
      <c r="AR418" s="286"/>
      <c r="AS418" s="286"/>
      <c r="AT418" s="286"/>
      <c r="AU418" s="286"/>
      <c r="AV418" s="286"/>
      <c r="AW418" s="286"/>
      <c r="AX418" s="286"/>
      <c r="AY418" s="286"/>
      <c r="AZ418" s="286"/>
      <c r="BA418" s="286"/>
      <c r="BB418" s="273"/>
      <c r="BC418" s="273"/>
      <c r="BD418" s="273"/>
      <c r="BE418" s="273"/>
      <c r="BF418" s="273"/>
      <c r="BG418" s="273"/>
      <c r="BH418" s="273"/>
      <c r="BI418" s="536"/>
    </row>
    <row r="419" spans="1:61" ht="14.25" customHeight="1" x14ac:dyDescent="0.2">
      <c r="B419" s="273"/>
      <c r="C419" s="273"/>
      <c r="D419" s="273"/>
      <c r="E419" s="273"/>
      <c r="F419" s="273"/>
      <c r="G419" s="273"/>
      <c r="H419" s="273"/>
      <c r="I419" s="273"/>
      <c r="J419" s="273"/>
      <c r="K419" s="273"/>
      <c r="L419" s="273"/>
      <c r="M419" s="273"/>
      <c r="N419" s="273"/>
      <c r="O419" s="215"/>
      <c r="P419" s="215"/>
      <c r="Q419" s="215"/>
      <c r="R419" s="215"/>
      <c r="S419" s="215"/>
      <c r="T419" s="215"/>
      <c r="U419" s="286"/>
      <c r="V419" s="286"/>
      <c r="W419" s="286"/>
      <c r="X419" s="286"/>
      <c r="Y419" s="286"/>
      <c r="Z419" s="286"/>
      <c r="AA419" s="286"/>
      <c r="AB419" s="286"/>
      <c r="AC419" s="215"/>
      <c r="AD419" s="215"/>
      <c r="AE419" s="215"/>
      <c r="AF419" s="215"/>
      <c r="AH419" s="286"/>
      <c r="AI419" s="286"/>
      <c r="AJ419" s="286"/>
      <c r="AK419" s="286"/>
      <c r="AL419" s="286"/>
      <c r="AM419" s="286"/>
      <c r="AN419" s="286"/>
      <c r="AO419" s="286"/>
      <c r="AP419" s="286"/>
      <c r="AQ419" s="286"/>
      <c r="AR419" s="286"/>
      <c r="AS419" s="286"/>
      <c r="AT419" s="286"/>
      <c r="AU419" s="286"/>
      <c r="AV419" s="286"/>
      <c r="AW419" s="286"/>
      <c r="AX419" s="286"/>
      <c r="AY419" s="286"/>
      <c r="AZ419" s="286"/>
      <c r="BA419" s="286"/>
      <c r="BB419" s="273"/>
      <c r="BC419" s="273"/>
      <c r="BD419" s="273"/>
      <c r="BE419" s="273"/>
      <c r="BF419" s="273"/>
      <c r="BG419" s="273"/>
      <c r="BH419" s="273"/>
      <c r="BI419" s="536"/>
    </row>
    <row r="420" spans="1:61" ht="14.25" customHeight="1" x14ac:dyDescent="0.2">
      <c r="B420" s="273"/>
      <c r="C420" s="273"/>
      <c r="D420" s="273"/>
      <c r="E420" s="273"/>
      <c r="F420" s="273"/>
      <c r="G420" s="273"/>
      <c r="H420" s="273"/>
      <c r="I420" s="273"/>
      <c r="J420" s="273"/>
      <c r="K420" s="273"/>
      <c r="L420" s="273"/>
      <c r="M420" s="273"/>
      <c r="N420" s="273"/>
      <c r="O420" s="215"/>
      <c r="P420" s="215"/>
      <c r="Q420" s="215"/>
      <c r="R420" s="215"/>
      <c r="S420" s="215"/>
      <c r="T420" s="215"/>
      <c r="U420" s="286"/>
      <c r="V420" s="286"/>
      <c r="W420" s="286"/>
      <c r="X420" s="286"/>
      <c r="Y420" s="286"/>
      <c r="Z420" s="286"/>
      <c r="AA420" s="286"/>
      <c r="AB420" s="286"/>
      <c r="AC420" s="215"/>
      <c r="AD420" s="215"/>
      <c r="AE420" s="215"/>
      <c r="AF420" s="215"/>
      <c r="AH420" s="286"/>
      <c r="AI420" s="286"/>
      <c r="AJ420" s="286"/>
      <c r="AK420" s="286"/>
      <c r="AL420" s="286"/>
      <c r="AM420" s="286"/>
      <c r="AN420" s="286"/>
      <c r="AO420" s="286"/>
      <c r="AP420" s="286"/>
      <c r="AQ420" s="286"/>
      <c r="AR420" s="286"/>
      <c r="AS420" s="286"/>
      <c r="AT420" s="286"/>
      <c r="AU420" s="286"/>
      <c r="AV420" s="286"/>
      <c r="AW420" s="286"/>
      <c r="AX420" s="286"/>
      <c r="AY420" s="286"/>
      <c r="AZ420" s="286"/>
      <c r="BA420" s="286"/>
      <c r="BB420" s="273"/>
      <c r="BC420" s="273"/>
      <c r="BD420" s="273"/>
      <c r="BE420" s="273"/>
      <c r="BF420" s="273"/>
      <c r="BG420" s="273"/>
      <c r="BH420" s="273"/>
      <c r="BI420" s="536"/>
    </row>
    <row r="421" spans="1:61" ht="14.25" customHeight="1" x14ac:dyDescent="0.2">
      <c r="B421" s="273"/>
      <c r="C421" s="273"/>
      <c r="D421" s="273"/>
      <c r="E421" s="273"/>
      <c r="F421" s="273"/>
      <c r="G421" s="273"/>
      <c r="H421" s="273"/>
      <c r="I421" s="273"/>
      <c r="J421" s="273"/>
      <c r="K421" s="273"/>
      <c r="L421" s="273"/>
      <c r="M421" s="273"/>
      <c r="N421" s="273"/>
      <c r="O421" s="215"/>
      <c r="P421" s="215"/>
      <c r="Q421" s="215"/>
      <c r="R421" s="215"/>
      <c r="S421" s="215"/>
      <c r="T421" s="215"/>
      <c r="U421" s="286"/>
      <c r="V421" s="286"/>
      <c r="W421" s="286"/>
      <c r="X421" s="286"/>
      <c r="Y421" s="286"/>
      <c r="Z421" s="286"/>
      <c r="AA421" s="286"/>
      <c r="AB421" s="286"/>
      <c r="AC421" s="215"/>
      <c r="AD421" s="215"/>
      <c r="AE421" s="215"/>
      <c r="AF421" s="215"/>
      <c r="AH421" s="286"/>
      <c r="AI421" s="286"/>
      <c r="AJ421" s="286"/>
      <c r="AK421" s="286"/>
      <c r="AL421" s="286"/>
      <c r="AM421" s="286"/>
      <c r="AN421" s="286"/>
      <c r="AO421" s="286"/>
      <c r="AP421" s="286"/>
      <c r="AQ421" s="286"/>
      <c r="AR421" s="286"/>
      <c r="AS421" s="286"/>
      <c r="AT421" s="286"/>
      <c r="AU421" s="286"/>
      <c r="AV421" s="286"/>
      <c r="AW421" s="286"/>
      <c r="AX421" s="286"/>
      <c r="AY421" s="286"/>
      <c r="AZ421" s="286"/>
      <c r="BA421" s="286"/>
      <c r="BB421" s="273"/>
      <c r="BC421" s="273"/>
      <c r="BD421" s="273"/>
      <c r="BE421" s="273"/>
      <c r="BF421" s="273"/>
      <c r="BG421" s="273"/>
      <c r="BH421" s="273"/>
      <c r="BI421" s="536"/>
    </row>
    <row r="422" spans="1:61" ht="14.25" customHeight="1" x14ac:dyDescent="0.2">
      <c r="B422" s="273"/>
      <c r="C422" s="273"/>
      <c r="D422" s="273"/>
      <c r="E422" s="273"/>
      <c r="F422" s="273"/>
      <c r="G422" s="273"/>
      <c r="H422" s="273"/>
      <c r="I422" s="273"/>
      <c r="J422" s="273"/>
      <c r="K422" s="273"/>
      <c r="L422" s="273"/>
      <c r="M422" s="273"/>
      <c r="N422" s="273"/>
      <c r="O422" s="215"/>
      <c r="P422" s="215"/>
      <c r="Q422" s="215"/>
      <c r="R422" s="215"/>
      <c r="S422" s="215"/>
      <c r="T422" s="215"/>
      <c r="U422" s="286"/>
      <c r="V422" s="286"/>
      <c r="W422" s="286"/>
      <c r="X422" s="286"/>
      <c r="Y422" s="286"/>
      <c r="Z422" s="286"/>
      <c r="AA422" s="286"/>
      <c r="AB422" s="286"/>
      <c r="AC422" s="215"/>
      <c r="AD422" s="215"/>
      <c r="AE422" s="215"/>
      <c r="AF422" s="215"/>
      <c r="AH422" s="286"/>
      <c r="AI422" s="286"/>
      <c r="AJ422" s="286"/>
      <c r="AK422" s="286"/>
      <c r="AL422" s="286"/>
      <c r="AM422" s="286"/>
      <c r="AN422" s="286"/>
      <c r="AO422" s="286"/>
      <c r="AP422" s="286"/>
      <c r="AQ422" s="286"/>
      <c r="AR422" s="286"/>
      <c r="AS422" s="286"/>
      <c r="AT422" s="286"/>
      <c r="AU422" s="286"/>
      <c r="AV422" s="286"/>
      <c r="AW422" s="286"/>
      <c r="AX422" s="286"/>
      <c r="AY422" s="286"/>
      <c r="AZ422" s="286"/>
      <c r="BA422" s="286"/>
      <c r="BB422" s="273"/>
      <c r="BC422" s="273"/>
      <c r="BD422" s="273"/>
      <c r="BE422" s="273"/>
      <c r="BF422" s="273"/>
      <c r="BG422" s="273"/>
      <c r="BH422" s="273"/>
      <c r="BI422" s="536"/>
    </row>
    <row r="423" spans="1:61" ht="14.25" customHeight="1" x14ac:dyDescent="0.2">
      <c r="B423" s="273"/>
      <c r="C423" s="273"/>
      <c r="D423" s="273"/>
      <c r="E423" s="273"/>
      <c r="F423" s="273"/>
      <c r="G423" s="273"/>
      <c r="H423" s="273"/>
      <c r="I423" s="273"/>
      <c r="J423" s="273"/>
      <c r="K423" s="273"/>
      <c r="L423" s="273"/>
      <c r="M423" s="273"/>
      <c r="N423" s="273"/>
      <c r="O423" s="215"/>
      <c r="P423" s="215"/>
      <c r="Q423" s="215"/>
      <c r="R423" s="215"/>
      <c r="S423" s="215"/>
      <c r="T423" s="215"/>
      <c r="U423" s="286"/>
      <c r="V423" s="286"/>
      <c r="W423" s="286"/>
      <c r="X423" s="286"/>
      <c r="Y423" s="286"/>
      <c r="Z423" s="286"/>
      <c r="AA423" s="286"/>
      <c r="AB423" s="286"/>
      <c r="AC423" s="215"/>
      <c r="AD423" s="215"/>
      <c r="AE423" s="215"/>
      <c r="AF423" s="215"/>
      <c r="AH423" s="286"/>
      <c r="AI423" s="286"/>
      <c r="AJ423" s="286"/>
      <c r="AK423" s="286"/>
      <c r="AL423" s="286"/>
      <c r="AM423" s="286"/>
      <c r="AN423" s="286"/>
      <c r="AO423" s="286"/>
      <c r="AP423" s="286"/>
      <c r="AQ423" s="286"/>
      <c r="AR423" s="286"/>
      <c r="AS423" s="286"/>
      <c r="AT423" s="286"/>
      <c r="AU423" s="286"/>
      <c r="AV423" s="286"/>
      <c r="AW423" s="286"/>
      <c r="AX423" s="286"/>
      <c r="AY423" s="286"/>
      <c r="AZ423" s="286"/>
      <c r="BA423" s="286"/>
      <c r="BB423" s="273"/>
      <c r="BC423" s="273"/>
      <c r="BD423" s="273"/>
      <c r="BE423" s="273"/>
      <c r="BF423" s="273"/>
      <c r="BG423" s="273"/>
      <c r="BH423" s="273"/>
      <c r="BI423" s="536"/>
    </row>
    <row r="424" spans="1:61" ht="14.25" customHeight="1" x14ac:dyDescent="0.2">
      <c r="B424" s="273"/>
      <c r="C424" s="273"/>
      <c r="D424" s="273"/>
      <c r="E424" s="273"/>
      <c r="F424" s="273"/>
      <c r="G424" s="273"/>
      <c r="H424" s="273"/>
      <c r="I424" s="273"/>
      <c r="J424" s="273"/>
      <c r="K424" s="273"/>
      <c r="L424" s="273"/>
      <c r="M424" s="273"/>
      <c r="N424" s="273"/>
      <c r="O424" s="215"/>
      <c r="P424" s="215"/>
      <c r="Q424" s="215"/>
      <c r="R424" s="215"/>
      <c r="S424" s="215"/>
      <c r="T424" s="215"/>
      <c r="U424" s="286"/>
      <c r="V424" s="286"/>
      <c r="W424" s="286"/>
      <c r="X424" s="286"/>
      <c r="Y424" s="286"/>
      <c r="Z424" s="286"/>
      <c r="AA424" s="286"/>
      <c r="AB424" s="286"/>
      <c r="AC424" s="215"/>
      <c r="AD424" s="215"/>
      <c r="AE424" s="215"/>
      <c r="AF424" s="215"/>
      <c r="AH424" s="286"/>
      <c r="AI424" s="286"/>
      <c r="AJ424" s="286"/>
      <c r="AK424" s="286"/>
      <c r="AL424" s="286"/>
      <c r="AM424" s="286"/>
      <c r="AN424" s="286"/>
      <c r="AO424" s="286"/>
      <c r="AP424" s="286"/>
      <c r="AQ424" s="286"/>
      <c r="AR424" s="286"/>
      <c r="AS424" s="286"/>
      <c r="AT424" s="286"/>
      <c r="AU424" s="286"/>
      <c r="AV424" s="286"/>
      <c r="AW424" s="286"/>
      <c r="AX424" s="286"/>
      <c r="AY424" s="286"/>
      <c r="AZ424" s="286"/>
      <c r="BA424" s="286"/>
      <c r="BB424" s="273"/>
      <c r="BC424" s="273"/>
      <c r="BD424" s="273"/>
      <c r="BE424" s="273"/>
      <c r="BF424" s="273"/>
      <c r="BG424" s="273"/>
      <c r="BH424" s="273"/>
      <c r="BI424" s="536"/>
    </row>
    <row r="425" spans="1:61" ht="14.25" customHeight="1" x14ac:dyDescent="0.2">
      <c r="B425" s="273"/>
      <c r="C425" s="273"/>
      <c r="D425" s="273"/>
      <c r="E425" s="273"/>
      <c r="F425" s="273"/>
      <c r="G425" s="273"/>
      <c r="H425" s="273"/>
      <c r="I425" s="273"/>
      <c r="J425" s="273"/>
      <c r="K425" s="273"/>
      <c r="L425" s="273"/>
      <c r="M425" s="273"/>
      <c r="N425" s="273"/>
      <c r="O425" s="215"/>
      <c r="P425" s="215"/>
      <c r="Q425" s="215"/>
      <c r="R425" s="215"/>
      <c r="S425" s="215"/>
      <c r="T425" s="215"/>
      <c r="U425" s="286"/>
      <c r="V425" s="286"/>
      <c r="W425" s="286"/>
      <c r="X425" s="286"/>
      <c r="Y425" s="286"/>
      <c r="Z425" s="286"/>
      <c r="AA425" s="286"/>
      <c r="AB425" s="286"/>
      <c r="AC425" s="215"/>
      <c r="AD425" s="215"/>
      <c r="AE425" s="215"/>
      <c r="AF425" s="215"/>
      <c r="AH425" s="286"/>
      <c r="AI425" s="286"/>
      <c r="AJ425" s="286"/>
      <c r="AK425" s="286"/>
      <c r="AL425" s="286"/>
      <c r="AM425" s="286"/>
      <c r="AN425" s="286"/>
      <c r="AO425" s="286"/>
      <c r="AP425" s="286"/>
      <c r="AQ425" s="286"/>
      <c r="AR425" s="286"/>
      <c r="AS425" s="286"/>
      <c r="AT425" s="286"/>
      <c r="AU425" s="286"/>
      <c r="AV425" s="286"/>
      <c r="AW425" s="286"/>
      <c r="AX425" s="286"/>
      <c r="AY425" s="286"/>
      <c r="AZ425" s="286"/>
      <c r="BA425" s="286"/>
      <c r="BB425" s="273"/>
      <c r="BC425" s="273"/>
      <c r="BD425" s="273"/>
      <c r="BE425" s="273"/>
      <c r="BF425" s="273"/>
      <c r="BG425" s="273"/>
      <c r="BH425" s="273"/>
      <c r="BI425" s="536"/>
    </row>
    <row r="426" spans="1:61" ht="14.25" customHeight="1" x14ac:dyDescent="0.2">
      <c r="B426" s="273"/>
      <c r="C426" s="273"/>
      <c r="D426" s="273"/>
      <c r="E426" s="273"/>
      <c r="F426" s="273"/>
      <c r="G426" s="273"/>
      <c r="H426" s="273"/>
      <c r="I426" s="273"/>
      <c r="J426" s="273"/>
      <c r="K426" s="273"/>
      <c r="L426" s="273"/>
      <c r="M426" s="273"/>
      <c r="N426" s="273"/>
      <c r="O426" s="215"/>
      <c r="P426" s="215"/>
      <c r="Q426" s="215"/>
      <c r="R426" s="215"/>
      <c r="S426" s="215"/>
      <c r="T426" s="215"/>
      <c r="U426" s="286"/>
      <c r="V426" s="286"/>
      <c r="W426" s="286"/>
      <c r="X426" s="286"/>
      <c r="Y426" s="286"/>
      <c r="Z426" s="286"/>
      <c r="AA426" s="286"/>
      <c r="AB426" s="286"/>
      <c r="AC426" s="215"/>
      <c r="AD426" s="215"/>
      <c r="AE426" s="215"/>
      <c r="AF426" s="215"/>
      <c r="AH426" s="286"/>
      <c r="AI426" s="286"/>
      <c r="AJ426" s="286"/>
      <c r="AK426" s="286"/>
      <c r="AL426" s="286"/>
      <c r="AM426" s="286"/>
      <c r="AN426" s="286"/>
      <c r="AO426" s="286"/>
      <c r="AP426" s="286"/>
      <c r="AQ426" s="286"/>
      <c r="AR426" s="286"/>
      <c r="AS426" s="286"/>
      <c r="AT426" s="286"/>
      <c r="AU426" s="286"/>
      <c r="AV426" s="286"/>
      <c r="AW426" s="286"/>
      <c r="AX426" s="286"/>
      <c r="AY426" s="286"/>
      <c r="AZ426" s="286"/>
      <c r="BA426" s="286"/>
      <c r="BB426" s="273"/>
      <c r="BC426" s="273"/>
      <c r="BD426" s="273"/>
      <c r="BE426" s="273"/>
      <c r="BF426" s="273"/>
      <c r="BG426" s="273"/>
      <c r="BH426" s="273"/>
      <c r="BI426" s="536"/>
    </row>
    <row r="427" spans="1:61" ht="14.25" customHeight="1" x14ac:dyDescent="0.2">
      <c r="B427" s="273"/>
      <c r="C427" s="273"/>
      <c r="D427" s="273"/>
      <c r="E427" s="273"/>
      <c r="F427" s="273"/>
      <c r="G427" s="273"/>
      <c r="H427" s="273"/>
      <c r="I427" s="273"/>
      <c r="J427" s="273"/>
      <c r="K427" s="273"/>
      <c r="L427" s="273"/>
      <c r="M427" s="273"/>
      <c r="N427" s="273"/>
      <c r="O427" s="215"/>
      <c r="P427" s="215"/>
      <c r="Q427" s="215"/>
      <c r="R427" s="215"/>
      <c r="S427" s="215"/>
      <c r="T427" s="215"/>
      <c r="U427" s="286"/>
      <c r="V427" s="286"/>
      <c r="W427" s="286"/>
      <c r="X427" s="286"/>
      <c r="Y427" s="286"/>
      <c r="Z427" s="286"/>
      <c r="AA427" s="286"/>
      <c r="AB427" s="286"/>
      <c r="AC427" s="215"/>
      <c r="AD427" s="215"/>
      <c r="AE427" s="215"/>
      <c r="AF427" s="215"/>
      <c r="AH427" s="286"/>
      <c r="AI427" s="286"/>
      <c r="AJ427" s="286"/>
      <c r="AK427" s="286"/>
      <c r="AL427" s="286"/>
      <c r="AM427" s="286"/>
      <c r="AN427" s="286"/>
      <c r="AO427" s="286"/>
      <c r="AP427" s="286"/>
      <c r="AQ427" s="286"/>
      <c r="AR427" s="286"/>
      <c r="AS427" s="286"/>
      <c r="AT427" s="286"/>
      <c r="AU427" s="286"/>
      <c r="AV427" s="286"/>
      <c r="AW427" s="286"/>
      <c r="AX427" s="286"/>
      <c r="AY427" s="286"/>
      <c r="AZ427" s="286"/>
      <c r="BA427" s="286"/>
      <c r="BB427" s="273"/>
      <c r="BC427" s="273"/>
      <c r="BD427" s="273"/>
      <c r="BE427" s="273"/>
      <c r="BF427" s="273"/>
      <c r="BG427" s="273"/>
      <c r="BH427" s="273"/>
      <c r="BI427" s="536"/>
    </row>
    <row r="428" spans="1:61" ht="14.25" customHeight="1" x14ac:dyDescent="0.2">
      <c r="B428" s="273"/>
      <c r="C428" s="273"/>
      <c r="D428" s="273"/>
      <c r="E428" s="273"/>
      <c r="F428" s="273"/>
      <c r="G428" s="273"/>
      <c r="H428" s="273"/>
      <c r="I428" s="273"/>
      <c r="J428" s="273"/>
      <c r="K428" s="273"/>
      <c r="L428" s="273"/>
      <c r="M428" s="273"/>
      <c r="N428" s="273"/>
      <c r="O428" s="215"/>
      <c r="P428" s="215"/>
      <c r="Q428" s="215"/>
      <c r="R428" s="215"/>
      <c r="S428" s="215"/>
      <c r="T428" s="215"/>
      <c r="U428" s="286"/>
      <c r="V428" s="286"/>
      <c r="W428" s="286"/>
      <c r="X428" s="286"/>
      <c r="Y428" s="286"/>
      <c r="Z428" s="286"/>
      <c r="AA428" s="286"/>
      <c r="AB428" s="286"/>
      <c r="AC428" s="215"/>
      <c r="AD428" s="215"/>
      <c r="AE428" s="215"/>
      <c r="AF428" s="215"/>
      <c r="AH428" s="286"/>
      <c r="AI428" s="286"/>
      <c r="AJ428" s="286"/>
      <c r="AK428" s="286"/>
      <c r="AL428" s="286"/>
      <c r="AM428" s="286"/>
      <c r="AN428" s="286"/>
      <c r="AO428" s="286"/>
      <c r="AP428" s="286"/>
      <c r="AQ428" s="286"/>
      <c r="AR428" s="286"/>
      <c r="AS428" s="286"/>
      <c r="AT428" s="286"/>
      <c r="AU428" s="286"/>
      <c r="AV428" s="286"/>
      <c r="AW428" s="286"/>
      <c r="AX428" s="286"/>
      <c r="AY428" s="286"/>
      <c r="AZ428" s="286"/>
      <c r="BA428" s="286"/>
      <c r="BB428" s="273"/>
      <c r="BC428" s="273"/>
      <c r="BD428" s="273"/>
      <c r="BE428" s="273"/>
      <c r="BF428" s="273"/>
      <c r="BG428" s="273"/>
      <c r="BH428" s="273"/>
      <c r="BI428" s="536"/>
    </row>
    <row r="429" spans="1:61" ht="14.25" customHeight="1" x14ac:dyDescent="0.2">
      <c r="B429" s="273"/>
      <c r="C429" s="273"/>
      <c r="D429" s="273"/>
      <c r="E429" s="273"/>
      <c r="F429" s="273"/>
      <c r="G429" s="273"/>
      <c r="H429" s="273"/>
      <c r="I429" s="273"/>
      <c r="J429" s="273"/>
      <c r="K429" s="273"/>
      <c r="L429" s="273"/>
      <c r="M429" s="273"/>
      <c r="N429" s="273"/>
      <c r="O429" s="215"/>
      <c r="P429" s="215"/>
      <c r="Q429" s="215"/>
      <c r="R429" s="215"/>
      <c r="S429" s="215"/>
      <c r="T429" s="215"/>
      <c r="U429" s="286"/>
      <c r="V429" s="286"/>
      <c r="W429" s="286"/>
      <c r="X429" s="286"/>
      <c r="Y429" s="286"/>
      <c r="Z429" s="286"/>
      <c r="AA429" s="286"/>
      <c r="AB429" s="286"/>
      <c r="AC429" s="215"/>
      <c r="AD429" s="215"/>
      <c r="AE429" s="215"/>
      <c r="AF429" s="215"/>
      <c r="AH429" s="286"/>
      <c r="AI429" s="286"/>
      <c r="AJ429" s="286"/>
      <c r="AK429" s="286"/>
      <c r="AL429" s="286"/>
      <c r="AM429" s="286"/>
      <c r="AN429" s="286"/>
      <c r="AO429" s="286"/>
      <c r="AP429" s="286"/>
      <c r="AQ429" s="286"/>
      <c r="AR429" s="286"/>
      <c r="AS429" s="286"/>
      <c r="AT429" s="286"/>
      <c r="AU429" s="286"/>
      <c r="AV429" s="286"/>
      <c r="AW429" s="286"/>
      <c r="AX429" s="286"/>
      <c r="AY429" s="286"/>
      <c r="AZ429" s="286"/>
      <c r="BA429" s="286"/>
      <c r="BB429" s="273"/>
      <c r="BC429" s="273"/>
      <c r="BD429" s="273"/>
      <c r="BE429" s="273"/>
      <c r="BF429" s="273"/>
      <c r="BG429" s="273"/>
      <c r="BH429" s="273"/>
      <c r="BI429" s="536"/>
    </row>
    <row r="430" spans="1:61" ht="14.25" customHeight="1" x14ac:dyDescent="0.2">
      <c r="B430" s="273"/>
      <c r="C430" s="273"/>
      <c r="D430" s="273"/>
      <c r="E430" s="273"/>
      <c r="F430" s="273"/>
      <c r="G430" s="273"/>
      <c r="H430" s="273"/>
      <c r="I430" s="273"/>
      <c r="J430" s="273"/>
      <c r="K430" s="273"/>
      <c r="L430" s="273"/>
      <c r="M430" s="273"/>
      <c r="N430" s="273"/>
      <c r="O430" s="215"/>
      <c r="P430" s="215"/>
      <c r="Q430" s="215"/>
      <c r="R430" s="215"/>
      <c r="S430" s="215"/>
      <c r="T430" s="215"/>
      <c r="U430" s="286"/>
      <c r="V430" s="286"/>
      <c r="W430" s="286"/>
      <c r="X430" s="286"/>
      <c r="Y430" s="286"/>
      <c r="Z430" s="286"/>
      <c r="AA430" s="286"/>
      <c r="AB430" s="286"/>
      <c r="AC430" s="215"/>
      <c r="AD430" s="215"/>
      <c r="AE430" s="215"/>
      <c r="AF430" s="215"/>
      <c r="AH430" s="286"/>
      <c r="AI430" s="286"/>
      <c r="AJ430" s="286"/>
      <c r="AK430" s="286"/>
      <c r="AL430" s="286"/>
      <c r="AM430" s="286"/>
      <c r="AN430" s="286"/>
      <c r="AO430" s="286"/>
      <c r="AP430" s="286"/>
      <c r="AQ430" s="286"/>
      <c r="AR430" s="286"/>
      <c r="AS430" s="286"/>
      <c r="AT430" s="286"/>
      <c r="AU430" s="286"/>
      <c r="AV430" s="286"/>
      <c r="AW430" s="286"/>
      <c r="AX430" s="286"/>
      <c r="AY430" s="286"/>
      <c r="AZ430" s="286"/>
      <c r="BA430" s="286"/>
      <c r="BB430" s="273"/>
      <c r="BC430" s="273"/>
      <c r="BD430" s="273"/>
      <c r="BE430" s="273"/>
      <c r="BF430" s="273"/>
      <c r="BG430" s="273"/>
      <c r="BH430" s="273"/>
      <c r="BI430" s="536"/>
    </row>
    <row r="431" spans="1:61" ht="14.25" customHeight="1" x14ac:dyDescent="0.2">
      <c r="B431" s="273"/>
      <c r="C431" s="273"/>
      <c r="D431" s="273"/>
      <c r="E431" s="273"/>
      <c r="F431" s="273"/>
      <c r="G431" s="273"/>
      <c r="H431" s="273"/>
      <c r="I431" s="273"/>
      <c r="J431" s="273"/>
      <c r="K431" s="273"/>
      <c r="L431" s="273"/>
      <c r="M431" s="273"/>
      <c r="N431" s="273"/>
      <c r="O431" s="215"/>
      <c r="P431" s="215"/>
      <c r="Q431" s="215"/>
      <c r="R431" s="215"/>
      <c r="S431" s="215"/>
      <c r="T431" s="215"/>
      <c r="U431" s="286"/>
      <c r="V431" s="286"/>
      <c r="W431" s="286"/>
      <c r="X431" s="286"/>
      <c r="Y431" s="286"/>
      <c r="Z431" s="286"/>
      <c r="AA431" s="286"/>
      <c r="AB431" s="286"/>
      <c r="AC431" s="215"/>
      <c r="AD431" s="215"/>
      <c r="AE431" s="215"/>
      <c r="AF431" s="215"/>
      <c r="AH431" s="286"/>
      <c r="AI431" s="286"/>
      <c r="AJ431" s="286"/>
      <c r="AK431" s="286"/>
      <c r="AL431" s="286"/>
      <c r="AM431" s="286"/>
      <c r="AN431" s="286"/>
      <c r="AO431" s="286"/>
      <c r="AP431" s="286"/>
      <c r="AQ431" s="286"/>
      <c r="AR431" s="286"/>
      <c r="AS431" s="286"/>
      <c r="AT431" s="286"/>
      <c r="AU431" s="286"/>
      <c r="AV431" s="286"/>
      <c r="AW431" s="286"/>
      <c r="AX431" s="286"/>
      <c r="AY431" s="286"/>
      <c r="AZ431" s="286"/>
      <c r="BA431" s="286"/>
      <c r="BB431" s="273"/>
      <c r="BC431" s="273"/>
      <c r="BD431" s="273"/>
      <c r="BE431" s="273"/>
      <c r="BF431" s="273"/>
      <c r="BG431" s="273"/>
      <c r="BH431" s="273"/>
      <c r="BI431" s="536"/>
    </row>
    <row r="432" spans="1:61" ht="14.25" customHeight="1" x14ac:dyDescent="0.2">
      <c r="B432" s="273"/>
      <c r="C432" s="273"/>
      <c r="D432" s="273"/>
      <c r="E432" s="273"/>
      <c r="F432" s="273"/>
      <c r="G432" s="273"/>
      <c r="H432" s="273"/>
      <c r="I432" s="273"/>
      <c r="J432" s="273"/>
      <c r="K432" s="273"/>
      <c r="L432" s="273"/>
      <c r="M432" s="273"/>
      <c r="N432" s="273"/>
      <c r="O432" s="215"/>
      <c r="P432" s="215"/>
      <c r="Q432" s="215"/>
      <c r="R432" s="215"/>
      <c r="S432" s="215"/>
      <c r="T432" s="215"/>
      <c r="U432" s="286"/>
      <c r="V432" s="286"/>
      <c r="W432" s="286"/>
      <c r="X432" s="286"/>
      <c r="Y432" s="286"/>
      <c r="Z432" s="286"/>
      <c r="AA432" s="286"/>
      <c r="AB432" s="286"/>
      <c r="AC432" s="215"/>
      <c r="AD432" s="215"/>
      <c r="AE432" s="215"/>
      <c r="AF432" s="215"/>
      <c r="AH432" s="286"/>
      <c r="AI432" s="286"/>
      <c r="AJ432" s="286"/>
      <c r="AK432" s="286"/>
      <c r="AL432" s="286"/>
      <c r="AM432" s="286"/>
      <c r="AN432" s="286"/>
      <c r="AO432" s="286"/>
      <c r="AP432" s="286"/>
      <c r="AQ432" s="286"/>
      <c r="AR432" s="286"/>
      <c r="AS432" s="286"/>
      <c r="AT432" s="286"/>
      <c r="AU432" s="286"/>
      <c r="AV432" s="286"/>
      <c r="AW432" s="286"/>
      <c r="AX432" s="286"/>
      <c r="AY432" s="286"/>
      <c r="AZ432" s="286"/>
      <c r="BA432" s="286"/>
      <c r="BB432" s="273"/>
      <c r="BC432" s="273"/>
      <c r="BD432" s="273"/>
      <c r="BE432" s="273"/>
      <c r="BF432" s="273"/>
      <c r="BG432" s="273"/>
      <c r="BH432" s="273"/>
      <c r="BI432" s="536"/>
    </row>
    <row r="433" spans="2:61" ht="14.25" customHeight="1" x14ac:dyDescent="0.2">
      <c r="B433" s="273"/>
      <c r="C433" s="273"/>
      <c r="D433" s="273"/>
      <c r="E433" s="273"/>
      <c r="F433" s="273"/>
      <c r="G433" s="273"/>
      <c r="H433" s="273"/>
      <c r="I433" s="273"/>
      <c r="J433" s="273"/>
      <c r="K433" s="273"/>
      <c r="L433" s="273"/>
      <c r="M433" s="273"/>
      <c r="N433" s="273"/>
      <c r="O433" s="215"/>
      <c r="P433" s="215"/>
      <c r="Q433" s="215"/>
      <c r="R433" s="215"/>
      <c r="S433" s="215"/>
      <c r="T433" s="215"/>
      <c r="U433" s="286"/>
      <c r="V433" s="286"/>
      <c r="W433" s="286"/>
      <c r="X433" s="286"/>
      <c r="Y433" s="286"/>
      <c r="Z433" s="286"/>
      <c r="AA433" s="286"/>
      <c r="AB433" s="286"/>
      <c r="AC433" s="215"/>
      <c r="AD433" s="215"/>
      <c r="AE433" s="215"/>
      <c r="AF433" s="215"/>
      <c r="AH433" s="286"/>
      <c r="AI433" s="286"/>
      <c r="AJ433" s="286"/>
      <c r="AK433" s="286"/>
      <c r="AL433" s="286"/>
      <c r="AM433" s="286"/>
      <c r="AN433" s="286"/>
      <c r="AO433" s="286"/>
      <c r="AP433" s="286"/>
      <c r="AQ433" s="286"/>
      <c r="AR433" s="286"/>
      <c r="AS433" s="286"/>
      <c r="AT433" s="286"/>
      <c r="AU433" s="286"/>
      <c r="AV433" s="286"/>
      <c r="AW433" s="286"/>
      <c r="AX433" s="286"/>
      <c r="AY433" s="286"/>
      <c r="AZ433" s="286"/>
      <c r="BA433" s="286"/>
      <c r="BB433" s="273"/>
      <c r="BC433" s="273"/>
      <c r="BD433" s="273"/>
      <c r="BE433" s="273"/>
      <c r="BF433" s="273"/>
      <c r="BG433" s="273"/>
      <c r="BH433" s="273"/>
      <c r="BI433" s="536"/>
    </row>
    <row r="434" spans="2:61" ht="14.25" customHeight="1" x14ac:dyDescent="0.2">
      <c r="B434" s="273"/>
      <c r="C434" s="273"/>
      <c r="D434" s="273"/>
      <c r="E434" s="273"/>
      <c r="F434" s="273"/>
      <c r="G434" s="273"/>
      <c r="H434" s="273"/>
      <c r="I434" s="273"/>
      <c r="J434" s="273"/>
      <c r="K434" s="273"/>
      <c r="L434" s="273"/>
      <c r="M434" s="273"/>
      <c r="N434" s="273"/>
      <c r="O434" s="215"/>
      <c r="P434" s="215"/>
      <c r="Q434" s="215"/>
      <c r="R434" s="215"/>
      <c r="S434" s="215"/>
      <c r="T434" s="215"/>
      <c r="U434" s="286"/>
      <c r="V434" s="286"/>
      <c r="W434" s="286"/>
      <c r="X434" s="286"/>
      <c r="Y434" s="286"/>
      <c r="Z434" s="286"/>
      <c r="AA434" s="286"/>
      <c r="AB434" s="286"/>
      <c r="AC434" s="215"/>
      <c r="AD434" s="215"/>
      <c r="AE434" s="215"/>
      <c r="AF434" s="215"/>
      <c r="AH434" s="286"/>
      <c r="AI434" s="286"/>
      <c r="AJ434" s="286"/>
      <c r="AK434" s="286"/>
      <c r="AL434" s="286"/>
      <c r="AM434" s="286"/>
      <c r="AN434" s="286"/>
      <c r="AO434" s="286"/>
      <c r="AP434" s="286"/>
      <c r="AQ434" s="286"/>
      <c r="AR434" s="286"/>
      <c r="AS434" s="286"/>
      <c r="AT434" s="286"/>
      <c r="AU434" s="286"/>
      <c r="AV434" s="286"/>
      <c r="AW434" s="286"/>
      <c r="AX434" s="286"/>
      <c r="AY434" s="286"/>
      <c r="AZ434" s="286"/>
      <c r="BA434" s="286"/>
      <c r="BB434" s="273"/>
      <c r="BC434" s="273"/>
      <c r="BD434" s="273"/>
      <c r="BE434" s="273"/>
      <c r="BF434" s="273"/>
      <c r="BG434" s="273"/>
      <c r="BH434" s="273"/>
      <c r="BI434" s="536"/>
    </row>
    <row r="435" spans="2:61" ht="14.25" customHeight="1" x14ac:dyDescent="0.2">
      <c r="B435" s="273"/>
      <c r="C435" s="273"/>
      <c r="D435" s="273"/>
      <c r="E435" s="273"/>
      <c r="F435" s="273"/>
      <c r="G435" s="273"/>
      <c r="H435" s="273"/>
      <c r="I435" s="273"/>
      <c r="J435" s="273"/>
      <c r="K435" s="273"/>
      <c r="L435" s="273"/>
      <c r="M435" s="273"/>
      <c r="N435" s="273"/>
      <c r="O435" s="215"/>
      <c r="P435" s="215"/>
      <c r="Q435" s="215"/>
      <c r="R435" s="215"/>
      <c r="S435" s="215"/>
      <c r="T435" s="215"/>
      <c r="U435" s="286"/>
      <c r="V435" s="286"/>
      <c r="W435" s="286"/>
      <c r="X435" s="286"/>
      <c r="Y435" s="286"/>
      <c r="Z435" s="286"/>
      <c r="AA435" s="286"/>
      <c r="AB435" s="286"/>
      <c r="AC435" s="215"/>
      <c r="AD435" s="215"/>
      <c r="AE435" s="215"/>
      <c r="AF435" s="215"/>
      <c r="AH435" s="286"/>
      <c r="AI435" s="286"/>
      <c r="AJ435" s="286"/>
      <c r="AK435" s="286"/>
      <c r="AL435" s="286"/>
      <c r="AM435" s="286"/>
      <c r="AN435" s="286"/>
      <c r="AO435" s="286"/>
      <c r="AP435" s="286"/>
      <c r="AQ435" s="286"/>
      <c r="AR435" s="286"/>
      <c r="AS435" s="286"/>
      <c r="AT435" s="286"/>
      <c r="AU435" s="286"/>
      <c r="AV435" s="286"/>
      <c r="AW435" s="286"/>
      <c r="AX435" s="286"/>
      <c r="AY435" s="286"/>
      <c r="AZ435" s="286"/>
      <c r="BA435" s="286"/>
      <c r="BB435" s="273"/>
      <c r="BC435" s="273"/>
      <c r="BD435" s="273"/>
      <c r="BE435" s="273"/>
      <c r="BF435" s="273"/>
      <c r="BG435" s="273"/>
      <c r="BH435" s="273"/>
      <c r="BI435" s="536"/>
    </row>
    <row r="436" spans="2:61" ht="14.25" customHeight="1" x14ac:dyDescent="0.2">
      <c r="B436" s="273"/>
      <c r="C436" s="273"/>
      <c r="D436" s="273"/>
      <c r="E436" s="273"/>
      <c r="F436" s="273"/>
      <c r="G436" s="273"/>
      <c r="H436" s="273"/>
      <c r="I436" s="273"/>
      <c r="J436" s="273"/>
      <c r="K436" s="273"/>
      <c r="L436" s="273"/>
      <c r="M436" s="273"/>
      <c r="N436" s="273"/>
      <c r="O436" s="215"/>
      <c r="P436" s="215"/>
      <c r="Q436" s="215"/>
      <c r="R436" s="215"/>
      <c r="S436" s="215"/>
      <c r="T436" s="215"/>
      <c r="U436" s="286"/>
      <c r="V436" s="286"/>
      <c r="W436" s="286"/>
      <c r="X436" s="286"/>
      <c r="Y436" s="286"/>
      <c r="Z436" s="286"/>
      <c r="AA436" s="286"/>
      <c r="AB436" s="286"/>
      <c r="AC436" s="215"/>
      <c r="AD436" s="215"/>
      <c r="AE436" s="215"/>
      <c r="AF436" s="215"/>
      <c r="AH436" s="286"/>
      <c r="AI436" s="286"/>
      <c r="AJ436" s="286"/>
      <c r="AK436" s="286"/>
      <c r="AL436" s="286"/>
      <c r="AM436" s="286"/>
      <c r="AN436" s="286"/>
      <c r="AO436" s="286"/>
      <c r="AP436" s="286"/>
      <c r="AQ436" s="286"/>
      <c r="AR436" s="286"/>
      <c r="AS436" s="286"/>
      <c r="AT436" s="286"/>
      <c r="AU436" s="286"/>
      <c r="AV436" s="286"/>
      <c r="AW436" s="286"/>
      <c r="AX436" s="286"/>
      <c r="AY436" s="286"/>
      <c r="AZ436" s="286"/>
      <c r="BA436" s="286"/>
      <c r="BB436" s="273"/>
      <c r="BC436" s="273"/>
      <c r="BD436" s="273"/>
      <c r="BE436" s="273"/>
      <c r="BF436" s="273"/>
      <c r="BG436" s="273"/>
      <c r="BH436" s="273"/>
      <c r="BI436" s="536"/>
    </row>
    <row r="437" spans="2:61" ht="14.25" customHeight="1" x14ac:dyDescent="0.2">
      <c r="B437" s="273"/>
      <c r="C437" s="273"/>
      <c r="D437" s="273"/>
      <c r="E437" s="273"/>
      <c r="F437" s="273"/>
      <c r="G437" s="273"/>
      <c r="H437" s="273"/>
      <c r="I437" s="273"/>
      <c r="J437" s="273"/>
      <c r="K437" s="273"/>
      <c r="L437" s="273"/>
      <c r="M437" s="273"/>
      <c r="N437" s="273"/>
      <c r="O437" s="215"/>
      <c r="P437" s="215"/>
      <c r="Q437" s="215"/>
      <c r="R437" s="215"/>
      <c r="S437" s="215"/>
      <c r="T437" s="215"/>
      <c r="U437" s="286"/>
      <c r="V437" s="286"/>
      <c r="W437" s="286"/>
      <c r="X437" s="286"/>
      <c r="Y437" s="286"/>
      <c r="Z437" s="286"/>
      <c r="AA437" s="286"/>
      <c r="AB437" s="286"/>
      <c r="AC437" s="215"/>
      <c r="AD437" s="215"/>
      <c r="AE437" s="215"/>
      <c r="AF437" s="215"/>
      <c r="AG437" s="215"/>
      <c r="AH437" s="286"/>
      <c r="AI437" s="286"/>
      <c r="AJ437" s="286"/>
      <c r="AK437" s="286"/>
      <c r="AL437" s="286"/>
      <c r="AM437" s="286"/>
      <c r="AN437" s="286"/>
      <c r="AO437" s="286"/>
      <c r="AP437" s="286"/>
      <c r="AQ437" s="286"/>
      <c r="AR437" s="286"/>
      <c r="AS437" s="286"/>
      <c r="AT437" s="286"/>
      <c r="AU437" s="286"/>
      <c r="AV437" s="286"/>
      <c r="AW437" s="286"/>
      <c r="AX437" s="286"/>
      <c r="AY437" s="286"/>
      <c r="AZ437" s="286"/>
      <c r="BA437" s="286"/>
      <c r="BB437" s="273"/>
      <c r="BC437" s="273"/>
      <c r="BD437" s="273"/>
      <c r="BE437" s="273"/>
      <c r="BF437" s="273"/>
      <c r="BG437" s="273"/>
      <c r="BH437" s="273"/>
      <c r="BI437" s="536"/>
    </row>
    <row r="438" spans="2:61" ht="14.25" customHeight="1" x14ac:dyDescent="0.2">
      <c r="B438" s="273"/>
      <c r="C438" s="273"/>
      <c r="D438" s="273"/>
      <c r="E438" s="273"/>
      <c r="F438" s="273"/>
      <c r="G438" s="273"/>
      <c r="H438" s="273"/>
      <c r="I438" s="273"/>
      <c r="J438" s="273"/>
      <c r="K438" s="273"/>
      <c r="L438" s="273"/>
      <c r="M438" s="273"/>
      <c r="N438" s="273"/>
      <c r="O438" s="215"/>
      <c r="P438" s="215"/>
      <c r="Q438" s="215"/>
      <c r="R438" s="215"/>
      <c r="S438" s="215"/>
      <c r="T438" s="215"/>
      <c r="U438" s="286"/>
      <c r="V438" s="286"/>
      <c r="W438" s="286"/>
      <c r="X438" s="286"/>
      <c r="Y438" s="286"/>
      <c r="Z438" s="286"/>
      <c r="AA438" s="286"/>
      <c r="AB438" s="286"/>
      <c r="AC438" s="215"/>
      <c r="AD438" s="215"/>
      <c r="AE438" s="215"/>
      <c r="AF438" s="215"/>
      <c r="AG438" s="215"/>
      <c r="AH438" s="286"/>
      <c r="AI438" s="286"/>
      <c r="AJ438" s="286"/>
      <c r="AK438" s="286"/>
      <c r="AL438" s="286"/>
      <c r="AM438" s="286"/>
      <c r="AN438" s="286"/>
      <c r="AO438" s="286"/>
      <c r="AP438" s="286"/>
      <c r="AQ438" s="286"/>
      <c r="AR438" s="286"/>
      <c r="AS438" s="286"/>
      <c r="AT438" s="286"/>
      <c r="AU438" s="286"/>
      <c r="AV438" s="286"/>
      <c r="AW438" s="286"/>
      <c r="AX438" s="286"/>
      <c r="AY438" s="286"/>
      <c r="AZ438" s="286"/>
      <c r="BA438" s="286"/>
      <c r="BB438" s="273"/>
      <c r="BC438" s="273"/>
      <c r="BD438" s="273"/>
      <c r="BE438" s="273"/>
      <c r="BF438" s="273"/>
      <c r="BG438" s="273"/>
      <c r="BH438" s="273"/>
      <c r="BI438" s="536"/>
    </row>
    <row r="439" spans="2:61" ht="14.25" customHeight="1" x14ac:dyDescent="0.2">
      <c r="B439" s="273"/>
      <c r="C439" s="273"/>
      <c r="D439" s="273"/>
      <c r="E439" s="273"/>
      <c r="F439" s="273"/>
      <c r="G439" s="273"/>
      <c r="H439" s="273"/>
      <c r="I439" s="273"/>
      <c r="J439" s="273"/>
      <c r="K439" s="273"/>
      <c r="L439" s="273"/>
      <c r="M439" s="273"/>
      <c r="N439" s="273"/>
      <c r="O439" s="215"/>
      <c r="P439" s="215"/>
      <c r="Q439" s="215"/>
      <c r="R439" s="215"/>
      <c r="S439" s="215"/>
      <c r="T439" s="215"/>
      <c r="U439" s="286"/>
      <c r="V439" s="286"/>
      <c r="W439" s="286"/>
      <c r="X439" s="286"/>
      <c r="Y439" s="286"/>
      <c r="Z439" s="286"/>
      <c r="AA439" s="286"/>
      <c r="AB439" s="286"/>
      <c r="AC439" s="215"/>
      <c r="AD439" s="215"/>
      <c r="AE439" s="215"/>
      <c r="AF439" s="215"/>
      <c r="AG439" s="215"/>
      <c r="AH439" s="286"/>
      <c r="AI439" s="286"/>
      <c r="AJ439" s="286"/>
      <c r="AK439" s="286"/>
      <c r="AL439" s="286"/>
      <c r="AM439" s="286"/>
      <c r="AN439" s="286"/>
      <c r="AO439" s="286"/>
      <c r="AP439" s="286"/>
      <c r="AQ439" s="286"/>
      <c r="AR439" s="286"/>
      <c r="AS439" s="286"/>
      <c r="AT439" s="286"/>
      <c r="AU439" s="286"/>
      <c r="AV439" s="286"/>
      <c r="AW439" s="286"/>
      <c r="AX439" s="286"/>
      <c r="AY439" s="286"/>
      <c r="AZ439" s="286"/>
      <c r="BA439" s="286"/>
      <c r="BB439" s="273"/>
      <c r="BC439" s="273"/>
      <c r="BD439" s="273"/>
      <c r="BE439" s="273"/>
      <c r="BF439" s="273"/>
      <c r="BG439" s="273"/>
      <c r="BH439" s="273"/>
      <c r="BI439" s="536"/>
    </row>
    <row r="440" spans="2:61" ht="14.25" customHeight="1" x14ac:dyDescent="0.2">
      <c r="B440" s="273"/>
      <c r="C440" s="273"/>
      <c r="D440" s="273"/>
      <c r="E440" s="273"/>
      <c r="F440" s="273"/>
      <c r="G440" s="273"/>
      <c r="H440" s="273"/>
      <c r="I440" s="273"/>
      <c r="J440" s="273"/>
      <c r="K440" s="273"/>
      <c r="L440" s="273"/>
      <c r="M440" s="273"/>
      <c r="N440" s="273"/>
      <c r="O440" s="215"/>
      <c r="P440" s="215"/>
      <c r="Q440" s="215"/>
      <c r="R440" s="215"/>
      <c r="S440" s="215"/>
      <c r="T440" s="215"/>
      <c r="U440" s="286"/>
      <c r="V440" s="286"/>
      <c r="W440" s="286"/>
      <c r="X440" s="286"/>
      <c r="Y440" s="286"/>
      <c r="Z440" s="286"/>
      <c r="AA440" s="286"/>
      <c r="AB440" s="286"/>
      <c r="AC440" s="215"/>
      <c r="AD440" s="215"/>
      <c r="AE440" s="215"/>
      <c r="AF440" s="215"/>
      <c r="AG440" s="215"/>
      <c r="AH440" s="286"/>
      <c r="AI440" s="286"/>
      <c r="AJ440" s="286"/>
      <c r="AK440" s="286"/>
      <c r="AL440" s="286"/>
      <c r="AM440" s="286"/>
      <c r="AN440" s="286"/>
      <c r="AO440" s="286"/>
      <c r="AP440" s="286"/>
      <c r="AQ440" s="286"/>
      <c r="AR440" s="286"/>
      <c r="AS440" s="286"/>
      <c r="AT440" s="286"/>
      <c r="AU440" s="286"/>
      <c r="AV440" s="286"/>
      <c r="AW440" s="286"/>
      <c r="AX440" s="286"/>
      <c r="AY440" s="286"/>
      <c r="AZ440" s="286"/>
      <c r="BA440" s="286"/>
      <c r="BB440" s="273"/>
      <c r="BC440" s="273"/>
      <c r="BD440" s="273"/>
      <c r="BE440" s="273"/>
      <c r="BF440" s="273"/>
      <c r="BG440" s="273"/>
      <c r="BH440" s="273"/>
      <c r="BI440" s="536"/>
    </row>
    <row r="441" spans="2:61" ht="14.25" customHeight="1" x14ac:dyDescent="0.2">
      <c r="B441" s="273"/>
      <c r="C441" s="273"/>
      <c r="D441" s="273"/>
      <c r="E441" s="273"/>
      <c r="F441" s="273"/>
      <c r="G441" s="273"/>
      <c r="H441" s="273"/>
      <c r="I441" s="273"/>
      <c r="J441" s="273"/>
      <c r="K441" s="273"/>
      <c r="L441" s="273"/>
      <c r="M441" s="273"/>
      <c r="N441" s="273"/>
      <c r="O441" s="215"/>
      <c r="P441" s="215"/>
      <c r="Q441" s="215"/>
      <c r="R441" s="215"/>
      <c r="S441" s="215"/>
      <c r="T441" s="215"/>
      <c r="U441" s="286"/>
      <c r="V441" s="286"/>
      <c r="W441" s="286"/>
      <c r="X441" s="286"/>
      <c r="Y441" s="286"/>
      <c r="Z441" s="286"/>
      <c r="AA441" s="286"/>
      <c r="AB441" s="286"/>
      <c r="AC441" s="215"/>
      <c r="AD441" s="215"/>
      <c r="AE441" s="215"/>
      <c r="AF441" s="215"/>
      <c r="AG441" s="215"/>
      <c r="AH441" s="286"/>
      <c r="AI441" s="286"/>
      <c r="AJ441" s="286"/>
      <c r="AK441" s="286"/>
      <c r="AL441" s="286"/>
      <c r="AM441" s="286"/>
      <c r="AN441" s="286"/>
      <c r="AO441" s="286"/>
      <c r="AP441" s="286"/>
      <c r="AQ441" s="286"/>
      <c r="AR441" s="286"/>
      <c r="AS441" s="286"/>
      <c r="AT441" s="286"/>
      <c r="AU441" s="286"/>
      <c r="AV441" s="286"/>
      <c r="AW441" s="286"/>
      <c r="AX441" s="286"/>
      <c r="AY441" s="286"/>
      <c r="AZ441" s="286"/>
      <c r="BA441" s="286"/>
      <c r="BB441" s="273"/>
      <c r="BC441" s="273"/>
      <c r="BD441" s="273"/>
      <c r="BE441" s="273"/>
      <c r="BF441" s="273"/>
      <c r="BG441" s="273"/>
      <c r="BH441" s="273"/>
      <c r="BI441" s="536"/>
    </row>
    <row r="442" spans="2:61" ht="14.25" customHeight="1" x14ac:dyDescent="0.2">
      <c r="B442" s="273"/>
      <c r="C442" s="273"/>
      <c r="D442" s="273"/>
      <c r="E442" s="273"/>
      <c r="F442" s="273"/>
      <c r="G442" s="273"/>
      <c r="H442" s="273"/>
      <c r="I442" s="273"/>
      <c r="J442" s="273"/>
      <c r="K442" s="273"/>
      <c r="L442" s="273"/>
      <c r="M442" s="273"/>
      <c r="N442" s="273"/>
      <c r="O442" s="215"/>
      <c r="P442" s="215"/>
      <c r="Q442" s="215"/>
      <c r="R442" s="215"/>
      <c r="S442" s="215"/>
      <c r="T442" s="215"/>
      <c r="U442" s="286"/>
      <c r="V442" s="286"/>
      <c r="W442" s="286"/>
      <c r="X442" s="286"/>
      <c r="Y442" s="286"/>
      <c r="Z442" s="286"/>
      <c r="AA442" s="286"/>
      <c r="AB442" s="286"/>
      <c r="AC442" s="215"/>
      <c r="AD442" s="215"/>
      <c r="AE442" s="215"/>
      <c r="AF442" s="215"/>
      <c r="AG442" s="215"/>
      <c r="AH442" s="286"/>
      <c r="AI442" s="286"/>
      <c r="AJ442" s="286"/>
      <c r="AK442" s="286"/>
      <c r="AL442" s="286"/>
      <c r="AM442" s="286"/>
      <c r="AN442" s="286"/>
      <c r="AO442" s="286"/>
      <c r="AP442" s="286"/>
      <c r="AQ442" s="286"/>
      <c r="AR442" s="286"/>
      <c r="AS442" s="286"/>
      <c r="AT442" s="286"/>
      <c r="AU442" s="286"/>
      <c r="AV442" s="286"/>
      <c r="AW442" s="286"/>
      <c r="AX442" s="286"/>
      <c r="AY442" s="286"/>
      <c r="AZ442" s="286"/>
      <c r="BA442" s="286"/>
      <c r="BB442" s="273"/>
      <c r="BC442" s="273"/>
      <c r="BD442" s="273"/>
      <c r="BE442" s="273"/>
      <c r="BF442" s="273"/>
      <c r="BG442" s="273"/>
      <c r="BH442" s="273"/>
      <c r="BI442" s="536"/>
    </row>
    <row r="443" spans="2:61" ht="14.25" customHeight="1" x14ac:dyDescent="0.2">
      <c r="B443" s="273"/>
      <c r="C443" s="273"/>
      <c r="D443" s="273"/>
      <c r="E443" s="273"/>
      <c r="F443" s="273"/>
      <c r="G443" s="273"/>
      <c r="H443" s="273"/>
      <c r="I443" s="273"/>
      <c r="J443" s="273"/>
      <c r="K443" s="273"/>
      <c r="L443" s="273"/>
      <c r="M443" s="273"/>
      <c r="N443" s="273"/>
      <c r="O443" s="215"/>
      <c r="P443" s="215"/>
      <c r="Q443" s="215"/>
      <c r="R443" s="215"/>
      <c r="S443" s="215"/>
      <c r="T443" s="215"/>
      <c r="U443" s="286"/>
      <c r="V443" s="286"/>
      <c r="W443" s="286"/>
      <c r="X443" s="286"/>
      <c r="Y443" s="286"/>
      <c r="Z443" s="286"/>
      <c r="AA443" s="286"/>
      <c r="AB443" s="286"/>
      <c r="AC443" s="215"/>
      <c r="AD443" s="215"/>
      <c r="AE443" s="215"/>
      <c r="AF443" s="215"/>
      <c r="AG443" s="215"/>
      <c r="AH443" s="286"/>
      <c r="AI443" s="286"/>
      <c r="AJ443" s="286"/>
      <c r="AK443" s="286"/>
      <c r="AL443" s="286"/>
      <c r="AM443" s="286"/>
      <c r="AN443" s="286"/>
      <c r="AO443" s="286"/>
      <c r="AP443" s="286"/>
      <c r="AQ443" s="286"/>
      <c r="AR443" s="286"/>
      <c r="AS443" s="286"/>
      <c r="AT443" s="286"/>
      <c r="AU443" s="286"/>
      <c r="AV443" s="286"/>
      <c r="AW443" s="286"/>
      <c r="AX443" s="286"/>
      <c r="AY443" s="286"/>
      <c r="AZ443" s="286"/>
      <c r="BA443" s="286"/>
      <c r="BB443" s="273"/>
      <c r="BC443" s="273"/>
      <c r="BD443" s="273"/>
      <c r="BE443" s="273"/>
      <c r="BF443" s="273"/>
      <c r="BG443" s="273"/>
      <c r="BH443" s="273"/>
      <c r="BI443" s="536"/>
    </row>
    <row r="444" spans="2:61" ht="14.25" customHeight="1" x14ac:dyDescent="0.2">
      <c r="B444" s="273"/>
      <c r="C444" s="273"/>
      <c r="D444" s="273"/>
      <c r="E444" s="273"/>
      <c r="F444" s="273"/>
      <c r="G444" s="273"/>
      <c r="H444" s="273"/>
      <c r="I444" s="273"/>
      <c r="J444" s="273"/>
      <c r="K444" s="273"/>
      <c r="L444" s="273"/>
      <c r="M444" s="273"/>
      <c r="N444" s="273"/>
      <c r="O444" s="215"/>
      <c r="P444" s="215"/>
      <c r="Q444" s="215"/>
      <c r="R444" s="215"/>
      <c r="S444" s="215"/>
      <c r="T444" s="215"/>
      <c r="U444" s="286"/>
      <c r="V444" s="286"/>
      <c r="W444" s="286"/>
      <c r="X444" s="286"/>
      <c r="Y444" s="286"/>
      <c r="Z444" s="286"/>
      <c r="AA444" s="286"/>
      <c r="AB444" s="286"/>
      <c r="AC444" s="215"/>
      <c r="AD444" s="215"/>
      <c r="AE444" s="215"/>
      <c r="AF444" s="215"/>
      <c r="AG444" s="215"/>
      <c r="AH444" s="286"/>
      <c r="AI444" s="286"/>
      <c r="AJ444" s="286"/>
      <c r="AK444" s="286"/>
      <c r="AL444" s="286"/>
      <c r="AM444" s="286"/>
      <c r="AN444" s="286"/>
      <c r="AO444" s="286"/>
      <c r="AP444" s="286"/>
      <c r="AQ444" s="286"/>
      <c r="AR444" s="286"/>
      <c r="AS444" s="286"/>
      <c r="AT444" s="286"/>
      <c r="AU444" s="286"/>
      <c r="AV444" s="286"/>
      <c r="AW444" s="286"/>
      <c r="AX444" s="286"/>
      <c r="AY444" s="286"/>
      <c r="AZ444" s="286"/>
      <c r="BA444" s="286"/>
      <c r="BB444" s="273"/>
      <c r="BC444" s="273"/>
      <c r="BD444" s="273"/>
      <c r="BE444" s="273"/>
      <c r="BF444" s="273"/>
      <c r="BG444" s="273"/>
      <c r="BH444" s="273"/>
      <c r="BI444" s="536"/>
    </row>
    <row r="445" spans="2:61" ht="14.25" customHeight="1" x14ac:dyDescent="0.2">
      <c r="B445" s="273"/>
      <c r="C445" s="273"/>
      <c r="D445" s="273"/>
      <c r="E445" s="273"/>
      <c r="F445" s="273"/>
      <c r="G445" s="273"/>
      <c r="H445" s="273"/>
      <c r="I445" s="273"/>
      <c r="J445" s="273"/>
      <c r="K445" s="273"/>
      <c r="L445" s="273"/>
      <c r="M445" s="273"/>
      <c r="N445" s="273"/>
      <c r="O445" s="215"/>
      <c r="P445" s="215"/>
      <c r="Q445" s="215"/>
      <c r="R445" s="215"/>
      <c r="S445" s="215"/>
      <c r="T445" s="215"/>
      <c r="U445" s="286"/>
      <c r="V445" s="286"/>
      <c r="W445" s="286"/>
      <c r="X445" s="286"/>
      <c r="Y445" s="286"/>
      <c r="Z445" s="286"/>
      <c r="AA445" s="286"/>
      <c r="AB445" s="286"/>
      <c r="AC445" s="215"/>
      <c r="AD445" s="215"/>
      <c r="AE445" s="215"/>
      <c r="AF445" s="215"/>
      <c r="AG445" s="215"/>
      <c r="AH445" s="286"/>
      <c r="AI445" s="286"/>
      <c r="AJ445" s="286"/>
      <c r="AK445" s="286"/>
      <c r="AL445" s="286"/>
      <c r="AM445" s="286"/>
      <c r="AN445" s="286"/>
      <c r="AO445" s="286"/>
      <c r="AP445" s="286"/>
      <c r="AQ445" s="286"/>
      <c r="AR445" s="286"/>
      <c r="AS445" s="286"/>
      <c r="AT445" s="286"/>
      <c r="AU445" s="286"/>
      <c r="AV445" s="286"/>
      <c r="AW445" s="286"/>
      <c r="AX445" s="286"/>
      <c r="AY445" s="286"/>
      <c r="AZ445" s="286"/>
      <c r="BA445" s="286"/>
      <c r="BB445" s="273"/>
      <c r="BC445" s="273"/>
      <c r="BD445" s="273"/>
      <c r="BE445" s="273"/>
      <c r="BF445" s="273"/>
      <c r="BG445" s="273"/>
      <c r="BH445" s="273"/>
      <c r="BI445" s="536"/>
    </row>
    <row r="446" spans="2:61" ht="14.25" customHeight="1" x14ac:dyDescent="0.2">
      <c r="B446" s="273"/>
      <c r="C446" s="273"/>
      <c r="D446" s="273"/>
      <c r="E446" s="273"/>
      <c r="F446" s="273"/>
      <c r="G446" s="273"/>
      <c r="H446" s="273"/>
      <c r="I446" s="273"/>
      <c r="J446" s="273"/>
      <c r="K446" s="273"/>
      <c r="L446" s="273"/>
      <c r="M446" s="273"/>
      <c r="N446" s="273"/>
      <c r="O446" s="215"/>
      <c r="P446" s="215"/>
      <c r="Q446" s="215"/>
      <c r="R446" s="215"/>
      <c r="S446" s="215"/>
      <c r="T446" s="215"/>
      <c r="U446" s="286"/>
      <c r="V446" s="286"/>
      <c r="W446" s="286"/>
      <c r="X446" s="286"/>
      <c r="Y446" s="286"/>
      <c r="Z446" s="286"/>
      <c r="AA446" s="286"/>
      <c r="AB446" s="286"/>
      <c r="AC446" s="215"/>
      <c r="AD446" s="215"/>
      <c r="AE446" s="215"/>
      <c r="AF446" s="215"/>
      <c r="AG446" s="215"/>
      <c r="AH446" s="286"/>
      <c r="AI446" s="286"/>
      <c r="AJ446" s="286"/>
      <c r="AK446" s="286"/>
      <c r="AL446" s="286"/>
      <c r="AM446" s="286"/>
      <c r="AN446" s="286"/>
      <c r="AO446" s="286"/>
      <c r="AP446" s="286"/>
      <c r="AQ446" s="286"/>
      <c r="AR446" s="286"/>
      <c r="AS446" s="286"/>
      <c r="AT446" s="286"/>
      <c r="AU446" s="286"/>
      <c r="AV446" s="286"/>
      <c r="AW446" s="286"/>
      <c r="AX446" s="286"/>
      <c r="AY446" s="286"/>
      <c r="AZ446" s="286"/>
      <c r="BA446" s="286"/>
      <c r="BB446" s="273"/>
      <c r="BC446" s="273"/>
      <c r="BD446" s="273"/>
      <c r="BE446" s="273"/>
      <c r="BF446" s="273"/>
      <c r="BG446" s="273"/>
      <c r="BH446" s="273"/>
      <c r="BI446" s="536"/>
    </row>
    <row r="447" spans="2:61" ht="14.25" customHeight="1" x14ac:dyDescent="0.2">
      <c r="B447" s="273"/>
      <c r="C447" s="273"/>
      <c r="D447" s="273"/>
      <c r="E447" s="273"/>
      <c r="F447" s="273"/>
      <c r="G447" s="273"/>
      <c r="H447" s="273"/>
      <c r="I447" s="273"/>
      <c r="J447" s="273"/>
      <c r="K447" s="273"/>
      <c r="L447" s="273"/>
      <c r="M447" s="273"/>
      <c r="N447" s="273"/>
      <c r="O447" s="215"/>
      <c r="P447" s="215"/>
      <c r="Q447" s="215"/>
      <c r="R447" s="215"/>
      <c r="S447" s="215"/>
      <c r="T447" s="215"/>
      <c r="U447" s="286"/>
      <c r="V447" s="286"/>
      <c r="W447" s="286"/>
      <c r="X447" s="286"/>
      <c r="Y447" s="286"/>
      <c r="Z447" s="286"/>
      <c r="AA447" s="286"/>
      <c r="AB447" s="286"/>
      <c r="AC447" s="215"/>
      <c r="AD447" s="215"/>
      <c r="AE447" s="215"/>
      <c r="AF447" s="215"/>
      <c r="AG447" s="215"/>
      <c r="AH447" s="286"/>
      <c r="AI447" s="286"/>
      <c r="AJ447" s="286"/>
      <c r="AK447" s="286"/>
      <c r="AL447" s="286"/>
      <c r="AM447" s="286"/>
      <c r="AN447" s="286"/>
      <c r="AO447" s="286"/>
      <c r="AP447" s="286"/>
      <c r="AQ447" s="286"/>
      <c r="AR447" s="286"/>
      <c r="AS447" s="286"/>
      <c r="AT447" s="286"/>
      <c r="AU447" s="286"/>
      <c r="AV447" s="286"/>
      <c r="AW447" s="286"/>
      <c r="AX447" s="286"/>
      <c r="AY447" s="286"/>
      <c r="AZ447" s="286"/>
      <c r="BA447" s="286"/>
      <c r="BB447" s="273"/>
      <c r="BC447" s="273"/>
      <c r="BD447" s="273"/>
      <c r="BE447" s="273"/>
      <c r="BF447" s="273"/>
      <c r="BG447" s="273"/>
      <c r="BH447" s="273"/>
      <c r="BI447" s="536"/>
    </row>
    <row r="448" spans="2:61" ht="14.25" customHeight="1" x14ac:dyDescent="0.2">
      <c r="B448" s="273"/>
      <c r="C448" s="273"/>
      <c r="D448" s="273"/>
      <c r="E448" s="273"/>
      <c r="F448" s="273"/>
      <c r="G448" s="273"/>
      <c r="H448" s="273"/>
      <c r="I448" s="273"/>
      <c r="J448" s="273"/>
      <c r="K448" s="273"/>
      <c r="L448" s="273"/>
      <c r="M448" s="273"/>
      <c r="N448" s="273"/>
      <c r="O448" s="215"/>
      <c r="P448" s="215"/>
      <c r="Q448" s="215"/>
      <c r="R448" s="215"/>
      <c r="S448" s="215"/>
      <c r="T448" s="215"/>
      <c r="U448" s="286"/>
      <c r="V448" s="286"/>
      <c r="W448" s="286"/>
      <c r="X448" s="286"/>
      <c r="Y448" s="286"/>
      <c r="Z448" s="286"/>
      <c r="AA448" s="286"/>
      <c r="AB448" s="286"/>
      <c r="AC448" s="215"/>
      <c r="AD448" s="215"/>
      <c r="AE448" s="215"/>
      <c r="AF448" s="215"/>
      <c r="AG448" s="215"/>
      <c r="AH448" s="286"/>
      <c r="AI448" s="286"/>
      <c r="AJ448" s="286"/>
      <c r="AK448" s="286"/>
      <c r="AL448" s="286"/>
      <c r="AM448" s="286"/>
      <c r="AN448" s="286"/>
      <c r="AO448" s="286"/>
      <c r="AP448" s="286"/>
      <c r="AQ448" s="286"/>
      <c r="AR448" s="286"/>
      <c r="AS448" s="286"/>
      <c r="AT448" s="286"/>
      <c r="AU448" s="286"/>
      <c r="AV448" s="286"/>
      <c r="AW448" s="286"/>
      <c r="AX448" s="286"/>
      <c r="AY448" s="286"/>
      <c r="AZ448" s="286"/>
      <c r="BA448" s="286"/>
      <c r="BB448" s="273"/>
      <c r="BC448" s="273"/>
      <c r="BD448" s="273"/>
      <c r="BE448" s="273"/>
      <c r="BF448" s="273"/>
      <c r="BG448" s="273"/>
      <c r="BH448" s="273"/>
      <c r="BI448" s="536"/>
    </row>
    <row r="449" spans="2:61" ht="14.25" customHeight="1" x14ac:dyDescent="0.2">
      <c r="B449" s="273"/>
      <c r="C449" s="273"/>
      <c r="D449" s="273"/>
      <c r="E449" s="273"/>
      <c r="F449" s="273"/>
      <c r="G449" s="273"/>
      <c r="H449" s="273"/>
      <c r="I449" s="273"/>
      <c r="J449" s="273"/>
      <c r="K449" s="273"/>
      <c r="L449" s="273"/>
      <c r="M449" s="273"/>
      <c r="N449" s="273"/>
      <c r="O449" s="215"/>
      <c r="P449" s="215"/>
      <c r="Q449" s="215"/>
      <c r="R449" s="215"/>
      <c r="S449" s="215"/>
      <c r="T449" s="215"/>
      <c r="U449" s="286"/>
      <c r="V449" s="286"/>
      <c r="W449" s="286"/>
      <c r="X449" s="286"/>
      <c r="Y449" s="286"/>
      <c r="Z449" s="286"/>
      <c r="AA449" s="286"/>
      <c r="AB449" s="286"/>
      <c r="AC449" s="215"/>
      <c r="AD449" s="215"/>
      <c r="AE449" s="215"/>
      <c r="AF449" s="215"/>
      <c r="AG449" s="215"/>
      <c r="AH449" s="286"/>
      <c r="AI449" s="286"/>
      <c r="AJ449" s="286"/>
      <c r="AK449" s="286"/>
      <c r="AL449" s="286"/>
      <c r="AM449" s="286"/>
      <c r="AN449" s="286"/>
      <c r="AO449" s="286"/>
      <c r="AP449" s="286"/>
      <c r="AQ449" s="286"/>
      <c r="AR449" s="286"/>
      <c r="AS449" s="286"/>
      <c r="AT449" s="286"/>
      <c r="AU449" s="286"/>
      <c r="AV449" s="286"/>
      <c r="AW449" s="286"/>
      <c r="AX449" s="286"/>
      <c r="AY449" s="286"/>
      <c r="AZ449" s="286"/>
      <c r="BA449" s="286"/>
      <c r="BB449" s="273"/>
      <c r="BC449" s="273"/>
      <c r="BD449" s="273"/>
      <c r="BE449" s="273"/>
      <c r="BF449" s="273"/>
      <c r="BG449" s="273"/>
      <c r="BH449" s="273"/>
      <c r="BI449" s="536"/>
    </row>
    <row r="450" spans="2:61" ht="14.25" customHeight="1" x14ac:dyDescent="0.2">
      <c r="B450" s="273"/>
      <c r="C450" s="273"/>
      <c r="D450" s="273"/>
      <c r="E450" s="273"/>
      <c r="F450" s="273"/>
      <c r="G450" s="273"/>
      <c r="H450" s="273"/>
      <c r="I450" s="273"/>
      <c r="J450" s="273"/>
      <c r="K450" s="273"/>
      <c r="L450" s="273"/>
      <c r="M450" s="273"/>
      <c r="N450" s="273"/>
      <c r="O450" s="215"/>
      <c r="P450" s="215"/>
      <c r="Q450" s="215"/>
      <c r="R450" s="215"/>
      <c r="S450" s="215"/>
      <c r="T450" s="215"/>
      <c r="U450" s="286"/>
      <c r="V450" s="286"/>
      <c r="W450" s="286"/>
      <c r="X450" s="286"/>
      <c r="Y450" s="286"/>
      <c r="Z450" s="286"/>
      <c r="AA450" s="286"/>
      <c r="AB450" s="286"/>
      <c r="AC450" s="215"/>
      <c r="AD450" s="215"/>
      <c r="AE450" s="215"/>
      <c r="AF450" s="215"/>
      <c r="AG450" s="215"/>
      <c r="AH450" s="286"/>
      <c r="AI450" s="286"/>
      <c r="AJ450" s="286"/>
      <c r="AK450" s="286"/>
      <c r="AL450" s="286"/>
      <c r="AM450" s="286"/>
      <c r="AN450" s="286"/>
      <c r="AO450" s="286"/>
      <c r="AP450" s="286"/>
      <c r="AQ450" s="286"/>
      <c r="AR450" s="286"/>
      <c r="AS450" s="286"/>
      <c r="AT450" s="286"/>
      <c r="AU450" s="286"/>
      <c r="AV450" s="286"/>
      <c r="AW450" s="286"/>
      <c r="AX450" s="286"/>
      <c r="AY450" s="286"/>
      <c r="AZ450" s="286"/>
      <c r="BA450" s="286"/>
      <c r="BB450" s="273"/>
      <c r="BC450" s="273"/>
      <c r="BD450" s="273"/>
      <c r="BE450" s="273"/>
      <c r="BF450" s="273"/>
      <c r="BG450" s="273"/>
      <c r="BH450" s="273"/>
      <c r="BI450" s="536"/>
    </row>
    <row r="451" spans="2:61" ht="14.25" customHeight="1" x14ac:dyDescent="0.2">
      <c r="B451" s="273"/>
      <c r="C451" s="273"/>
      <c r="D451" s="273"/>
      <c r="E451" s="273"/>
      <c r="F451" s="273"/>
      <c r="G451" s="273"/>
      <c r="H451" s="273"/>
      <c r="I451" s="273"/>
      <c r="J451" s="273"/>
      <c r="K451" s="273"/>
      <c r="L451" s="273"/>
      <c r="M451" s="273"/>
      <c r="N451" s="273"/>
      <c r="O451" s="215"/>
      <c r="P451" s="215"/>
      <c r="Q451" s="215"/>
      <c r="R451" s="215"/>
      <c r="S451" s="215"/>
      <c r="T451" s="215"/>
      <c r="U451" s="286"/>
      <c r="V451" s="286"/>
      <c r="W451" s="286"/>
      <c r="X451" s="286"/>
      <c r="Y451" s="286"/>
      <c r="Z451" s="286"/>
      <c r="AA451" s="286"/>
      <c r="AB451" s="286"/>
      <c r="AC451" s="215"/>
      <c r="AD451" s="215"/>
      <c r="AE451" s="215"/>
      <c r="AF451" s="215"/>
      <c r="AG451" s="215"/>
      <c r="AH451" s="286"/>
      <c r="AI451" s="286"/>
      <c r="AJ451" s="286"/>
      <c r="AK451" s="286"/>
      <c r="AL451" s="286"/>
      <c r="AM451" s="286"/>
      <c r="AN451" s="286"/>
      <c r="AO451" s="286"/>
      <c r="AP451" s="286"/>
      <c r="AQ451" s="286"/>
      <c r="AR451" s="286"/>
      <c r="AS451" s="286"/>
      <c r="AT451" s="286"/>
      <c r="AU451" s="286"/>
      <c r="AV451" s="286"/>
      <c r="AW451" s="286"/>
      <c r="AX451" s="286"/>
      <c r="AY451" s="286"/>
      <c r="AZ451" s="286"/>
      <c r="BA451" s="286"/>
      <c r="BB451" s="273"/>
      <c r="BC451" s="273"/>
      <c r="BD451" s="273"/>
      <c r="BE451" s="273"/>
      <c r="BF451" s="273"/>
      <c r="BG451" s="273"/>
      <c r="BH451" s="273"/>
      <c r="BI451" s="536"/>
    </row>
    <row r="452" spans="2:61" ht="14.25" customHeight="1" x14ac:dyDescent="0.2">
      <c r="B452" s="273"/>
      <c r="C452" s="273"/>
      <c r="D452" s="273"/>
      <c r="E452" s="273"/>
      <c r="F452" s="273"/>
      <c r="G452" s="273"/>
      <c r="H452" s="273"/>
      <c r="I452" s="273"/>
      <c r="J452" s="273"/>
      <c r="K452" s="273"/>
      <c r="L452" s="273"/>
      <c r="M452" s="273"/>
      <c r="N452" s="273"/>
      <c r="O452" s="215"/>
      <c r="P452" s="215"/>
      <c r="Q452" s="215"/>
      <c r="R452" s="215"/>
      <c r="S452" s="215"/>
      <c r="T452" s="215"/>
      <c r="U452" s="286"/>
      <c r="V452" s="286"/>
      <c r="W452" s="286"/>
      <c r="X452" s="286"/>
      <c r="Y452" s="286"/>
      <c r="Z452" s="286"/>
      <c r="AA452" s="286"/>
      <c r="AB452" s="286"/>
      <c r="AC452" s="215"/>
      <c r="AD452" s="215"/>
      <c r="AE452" s="215"/>
      <c r="AF452" s="215"/>
      <c r="AG452" s="215"/>
      <c r="AH452" s="286"/>
      <c r="AI452" s="286"/>
      <c r="AJ452" s="286"/>
      <c r="AK452" s="286"/>
      <c r="AL452" s="286"/>
      <c r="AM452" s="286"/>
      <c r="AN452" s="286"/>
      <c r="AO452" s="286"/>
      <c r="AP452" s="286"/>
      <c r="AQ452" s="286"/>
      <c r="AR452" s="286"/>
      <c r="AS452" s="286"/>
      <c r="AT452" s="286"/>
      <c r="AU452" s="286"/>
      <c r="AV452" s="286"/>
      <c r="AW452" s="286"/>
      <c r="AX452" s="286"/>
      <c r="AY452" s="286"/>
      <c r="AZ452" s="286"/>
      <c r="BA452" s="286"/>
      <c r="BB452" s="273"/>
      <c r="BC452" s="273"/>
      <c r="BD452" s="273"/>
      <c r="BE452" s="273"/>
      <c r="BF452" s="273"/>
      <c r="BG452" s="273"/>
      <c r="BH452" s="273"/>
      <c r="BI452" s="536"/>
    </row>
    <row r="453" spans="2:61" ht="14.25" customHeight="1" x14ac:dyDescent="0.2">
      <c r="B453" s="273"/>
      <c r="C453" s="273"/>
      <c r="D453" s="273"/>
      <c r="E453" s="273"/>
      <c r="F453" s="273"/>
      <c r="G453" s="273"/>
      <c r="H453" s="273"/>
      <c r="I453" s="273"/>
      <c r="J453" s="273"/>
      <c r="K453" s="273"/>
      <c r="L453" s="273"/>
      <c r="M453" s="273"/>
      <c r="N453" s="273"/>
      <c r="O453" s="215"/>
      <c r="P453" s="215"/>
      <c r="Q453" s="215"/>
      <c r="R453" s="215"/>
      <c r="S453" s="215"/>
      <c r="T453" s="215"/>
      <c r="U453" s="286"/>
      <c r="V453" s="286"/>
      <c r="W453" s="286"/>
      <c r="X453" s="286"/>
      <c r="Y453" s="286"/>
      <c r="Z453" s="286"/>
      <c r="AA453" s="286"/>
      <c r="AB453" s="286"/>
      <c r="AC453" s="215"/>
      <c r="AD453" s="215"/>
      <c r="AE453" s="215"/>
      <c r="AF453" s="215"/>
      <c r="AG453" s="215"/>
      <c r="AH453" s="286"/>
      <c r="AI453" s="286"/>
      <c r="AJ453" s="286"/>
      <c r="AK453" s="286"/>
      <c r="AL453" s="286"/>
      <c r="AM453" s="286"/>
      <c r="AN453" s="286"/>
      <c r="AO453" s="286"/>
      <c r="AP453" s="286"/>
      <c r="AQ453" s="286"/>
      <c r="AR453" s="286"/>
      <c r="AS453" s="286"/>
      <c r="AT453" s="286"/>
      <c r="AU453" s="286"/>
      <c r="AV453" s="286"/>
      <c r="AW453" s="286"/>
      <c r="AX453" s="286"/>
      <c r="AY453" s="286"/>
      <c r="AZ453" s="286"/>
      <c r="BA453" s="286"/>
      <c r="BB453" s="273"/>
      <c r="BC453" s="273"/>
      <c r="BD453" s="273"/>
      <c r="BE453" s="273"/>
      <c r="BF453" s="273"/>
      <c r="BG453" s="273"/>
      <c r="BH453" s="273"/>
      <c r="BI453" s="536"/>
    </row>
    <row r="454" spans="2:61" ht="14.25" customHeight="1" x14ac:dyDescent="0.2">
      <c r="B454" s="273"/>
      <c r="C454" s="273"/>
      <c r="D454" s="273"/>
      <c r="E454" s="273"/>
      <c r="F454" s="273"/>
      <c r="G454" s="273"/>
      <c r="H454" s="273"/>
      <c r="I454" s="273"/>
      <c r="J454" s="273"/>
      <c r="K454" s="273"/>
      <c r="L454" s="273"/>
      <c r="M454" s="273"/>
      <c r="N454" s="273"/>
      <c r="O454" s="215"/>
      <c r="P454" s="215"/>
      <c r="Q454" s="215"/>
      <c r="R454" s="215"/>
      <c r="S454" s="215"/>
      <c r="T454" s="215"/>
      <c r="U454" s="286"/>
      <c r="V454" s="286"/>
      <c r="W454" s="286"/>
      <c r="X454" s="286"/>
      <c r="Y454" s="286"/>
      <c r="Z454" s="286"/>
      <c r="AA454" s="286"/>
      <c r="AB454" s="286"/>
      <c r="AC454" s="215"/>
      <c r="AD454" s="215"/>
      <c r="AE454" s="215"/>
      <c r="AF454" s="215"/>
      <c r="AG454" s="215"/>
      <c r="AH454" s="286"/>
      <c r="AI454" s="286"/>
      <c r="AJ454" s="286"/>
      <c r="AK454" s="286"/>
      <c r="AL454" s="286"/>
      <c r="AM454" s="286"/>
      <c r="AN454" s="286"/>
      <c r="AO454" s="286"/>
      <c r="AP454" s="286"/>
      <c r="AQ454" s="286"/>
      <c r="AR454" s="286"/>
      <c r="AS454" s="286"/>
      <c r="AT454" s="286"/>
      <c r="AU454" s="286"/>
      <c r="AV454" s="286"/>
      <c r="AW454" s="286"/>
      <c r="AX454" s="286"/>
      <c r="AY454" s="286"/>
      <c r="AZ454" s="286"/>
      <c r="BA454" s="286"/>
      <c r="BB454" s="273"/>
      <c r="BC454" s="273"/>
      <c r="BD454" s="273"/>
      <c r="BE454" s="273"/>
      <c r="BF454" s="273"/>
      <c r="BG454" s="273"/>
      <c r="BH454" s="273"/>
      <c r="BI454" s="536"/>
    </row>
    <row r="455" spans="2:61" ht="14.25" customHeight="1" x14ac:dyDescent="0.2">
      <c r="B455" s="273"/>
      <c r="C455" s="273"/>
      <c r="D455" s="273"/>
      <c r="E455" s="273"/>
      <c r="F455" s="273"/>
      <c r="G455" s="273"/>
      <c r="H455" s="273"/>
      <c r="I455" s="273"/>
      <c r="J455" s="273"/>
      <c r="K455" s="273"/>
      <c r="L455" s="273"/>
      <c r="M455" s="273"/>
      <c r="N455" s="273"/>
      <c r="O455" s="215"/>
      <c r="P455" s="215"/>
      <c r="Q455" s="215"/>
      <c r="R455" s="215"/>
      <c r="S455" s="215"/>
      <c r="T455" s="215"/>
      <c r="U455" s="286"/>
      <c r="V455" s="286"/>
      <c r="W455" s="286"/>
      <c r="X455" s="286"/>
      <c r="Y455" s="286"/>
      <c r="Z455" s="286"/>
      <c r="AA455" s="286"/>
      <c r="AB455" s="286"/>
      <c r="AC455" s="215"/>
      <c r="AD455" s="215"/>
      <c r="AE455" s="215"/>
      <c r="AF455" s="215"/>
      <c r="AG455" s="215"/>
      <c r="AH455" s="286"/>
      <c r="AI455" s="286"/>
      <c r="AJ455" s="286"/>
      <c r="AK455" s="286"/>
      <c r="AL455" s="286"/>
      <c r="AM455" s="286"/>
      <c r="AN455" s="286"/>
      <c r="AO455" s="286"/>
      <c r="AP455" s="286"/>
      <c r="AQ455" s="286"/>
      <c r="AR455" s="286"/>
      <c r="AS455" s="286"/>
      <c r="AT455" s="286"/>
      <c r="AU455" s="286"/>
      <c r="AV455" s="286"/>
      <c r="AW455" s="286"/>
      <c r="AX455" s="286"/>
      <c r="AY455" s="286"/>
      <c r="AZ455" s="286"/>
      <c r="BA455" s="286"/>
      <c r="BB455" s="273"/>
      <c r="BC455" s="273"/>
      <c r="BD455" s="273"/>
      <c r="BE455" s="273"/>
      <c r="BF455" s="273"/>
      <c r="BG455" s="273"/>
      <c r="BH455" s="273"/>
      <c r="BI455" s="536"/>
    </row>
    <row r="456" spans="2:61" ht="14.25" customHeight="1" x14ac:dyDescent="0.2">
      <c r="B456" s="273"/>
      <c r="C456" s="273"/>
      <c r="D456" s="273"/>
      <c r="E456" s="273"/>
      <c r="F456" s="273"/>
      <c r="G456" s="273"/>
      <c r="H456" s="273"/>
      <c r="I456" s="273"/>
      <c r="J456" s="273"/>
      <c r="K456" s="273"/>
      <c r="L456" s="273"/>
      <c r="M456" s="273"/>
      <c r="N456" s="273"/>
      <c r="O456" s="215"/>
      <c r="P456" s="215"/>
      <c r="Q456" s="215"/>
      <c r="R456" s="215"/>
      <c r="S456" s="215"/>
      <c r="T456" s="215"/>
      <c r="U456" s="286"/>
      <c r="V456" s="286"/>
      <c r="W456" s="286"/>
      <c r="X456" s="286"/>
      <c r="Y456" s="286"/>
      <c r="Z456" s="286"/>
      <c r="AA456" s="286"/>
      <c r="AB456" s="286"/>
      <c r="AC456" s="215"/>
      <c r="AD456" s="215"/>
      <c r="AE456" s="215"/>
      <c r="AF456" s="215"/>
      <c r="AG456" s="215"/>
      <c r="AH456" s="286"/>
      <c r="AI456" s="286"/>
      <c r="AJ456" s="286"/>
      <c r="AK456" s="286"/>
      <c r="AL456" s="286"/>
      <c r="AM456" s="286"/>
      <c r="AN456" s="286"/>
      <c r="AO456" s="286"/>
      <c r="AP456" s="286"/>
      <c r="AQ456" s="286"/>
      <c r="AR456" s="286"/>
      <c r="AS456" s="286"/>
      <c r="AT456" s="286"/>
      <c r="AU456" s="286"/>
      <c r="AV456" s="286"/>
      <c r="AW456" s="286"/>
      <c r="AX456" s="286"/>
      <c r="AY456" s="286"/>
      <c r="AZ456" s="286"/>
      <c r="BA456" s="286"/>
      <c r="BB456" s="273"/>
      <c r="BC456" s="273"/>
      <c r="BD456" s="273"/>
      <c r="BE456" s="273"/>
      <c r="BF456" s="273"/>
      <c r="BG456" s="273"/>
      <c r="BH456" s="273"/>
      <c r="BI456" s="536"/>
    </row>
    <row r="457" spans="2:61" ht="14.25" customHeight="1" x14ac:dyDescent="0.2">
      <c r="B457" s="273"/>
      <c r="C457" s="273"/>
      <c r="D457" s="273"/>
      <c r="E457" s="273"/>
      <c r="F457" s="273"/>
      <c r="G457" s="273"/>
      <c r="H457" s="273"/>
      <c r="I457" s="273"/>
      <c r="J457" s="273"/>
      <c r="K457" s="273"/>
      <c r="L457" s="273"/>
      <c r="M457" s="273"/>
      <c r="N457" s="273"/>
      <c r="O457" s="215"/>
      <c r="P457" s="215"/>
      <c r="Q457" s="215"/>
      <c r="R457" s="215"/>
      <c r="S457" s="215"/>
      <c r="T457" s="215"/>
      <c r="U457" s="286"/>
      <c r="V457" s="286"/>
      <c r="W457" s="286"/>
      <c r="X457" s="286"/>
      <c r="Y457" s="286"/>
      <c r="Z457" s="286"/>
      <c r="AA457" s="286"/>
      <c r="AB457" s="286"/>
      <c r="AC457" s="215"/>
      <c r="AD457" s="215"/>
      <c r="AE457" s="215"/>
      <c r="AF457" s="215"/>
      <c r="AG457" s="215"/>
      <c r="AH457" s="286"/>
      <c r="AI457" s="286"/>
      <c r="AJ457" s="286"/>
      <c r="AK457" s="286"/>
      <c r="AL457" s="286"/>
      <c r="AM457" s="286"/>
      <c r="AN457" s="286"/>
      <c r="AO457" s="286"/>
      <c r="AP457" s="286"/>
      <c r="AQ457" s="286"/>
      <c r="AR457" s="286"/>
      <c r="AS457" s="286"/>
      <c r="AT457" s="286"/>
      <c r="AU457" s="286"/>
      <c r="AV457" s="286"/>
      <c r="AW457" s="286"/>
      <c r="AX457" s="286"/>
      <c r="AY457" s="286"/>
      <c r="AZ457" s="286"/>
      <c r="BA457" s="286"/>
      <c r="BB457" s="273"/>
      <c r="BC457" s="273"/>
      <c r="BD457" s="273"/>
      <c r="BE457" s="273"/>
      <c r="BF457" s="273"/>
      <c r="BG457" s="273"/>
      <c r="BH457" s="273"/>
      <c r="BI457" s="536"/>
    </row>
    <row r="458" spans="2:61" ht="14.25" customHeight="1" x14ac:dyDescent="0.2">
      <c r="B458" s="273"/>
      <c r="C458" s="273"/>
      <c r="D458" s="273"/>
      <c r="E458" s="273"/>
      <c r="F458" s="273"/>
      <c r="G458" s="273"/>
      <c r="H458" s="273"/>
      <c r="I458" s="273"/>
      <c r="J458" s="273"/>
      <c r="K458" s="273"/>
      <c r="L458" s="273"/>
      <c r="M458" s="273"/>
      <c r="N458" s="273"/>
      <c r="O458" s="215"/>
      <c r="P458" s="215"/>
      <c r="Q458" s="215"/>
      <c r="R458" s="215"/>
      <c r="S458" s="215"/>
      <c r="T458" s="215"/>
      <c r="U458" s="286"/>
      <c r="V458" s="286"/>
      <c r="W458" s="286"/>
      <c r="X458" s="286"/>
      <c r="Y458" s="286"/>
      <c r="Z458" s="286"/>
      <c r="AA458" s="286"/>
      <c r="AB458" s="286"/>
      <c r="AC458" s="215"/>
      <c r="AD458" s="215"/>
      <c r="AE458" s="215"/>
      <c r="AF458" s="215"/>
      <c r="AG458" s="215"/>
      <c r="AH458" s="286"/>
      <c r="AI458" s="286"/>
      <c r="AJ458" s="286"/>
      <c r="AK458" s="286"/>
      <c r="AL458" s="286"/>
      <c r="AM458" s="286"/>
      <c r="AN458" s="286"/>
      <c r="AO458" s="286"/>
      <c r="AP458" s="286"/>
      <c r="AQ458" s="286"/>
      <c r="AR458" s="286"/>
      <c r="AS458" s="286"/>
      <c r="AT458" s="286"/>
      <c r="AU458" s="286"/>
      <c r="AV458" s="286"/>
      <c r="AW458" s="286"/>
      <c r="AX458" s="286"/>
      <c r="AY458" s="286"/>
      <c r="AZ458" s="286"/>
      <c r="BA458" s="286"/>
      <c r="BB458" s="273"/>
      <c r="BC458" s="273"/>
      <c r="BD458" s="273"/>
      <c r="BE458" s="273"/>
      <c r="BF458" s="273"/>
      <c r="BG458" s="273"/>
      <c r="BH458" s="273"/>
      <c r="BI458" s="536"/>
    </row>
    <row r="459" spans="2:61" ht="14.25" customHeight="1" x14ac:dyDescent="0.2">
      <c r="B459" s="273"/>
      <c r="C459" s="273"/>
      <c r="D459" s="273"/>
      <c r="E459" s="273"/>
      <c r="F459" s="273"/>
      <c r="G459" s="273"/>
      <c r="H459" s="273"/>
      <c r="I459" s="273"/>
      <c r="J459" s="273"/>
      <c r="K459" s="273"/>
      <c r="L459" s="273"/>
      <c r="M459" s="273"/>
      <c r="N459" s="273"/>
      <c r="O459" s="215"/>
      <c r="P459" s="215"/>
      <c r="Q459" s="215"/>
      <c r="R459" s="215"/>
      <c r="S459" s="215"/>
      <c r="T459" s="215"/>
      <c r="U459" s="286"/>
      <c r="V459" s="286"/>
      <c r="W459" s="286"/>
      <c r="X459" s="286"/>
      <c r="Y459" s="286"/>
      <c r="Z459" s="286"/>
      <c r="AA459" s="286"/>
      <c r="AB459" s="286"/>
      <c r="AC459" s="215"/>
      <c r="AD459" s="215"/>
      <c r="AE459" s="215"/>
      <c r="AF459" s="215"/>
      <c r="AG459" s="215"/>
      <c r="AH459" s="286"/>
      <c r="AI459" s="286"/>
      <c r="AJ459" s="286"/>
      <c r="AK459" s="286"/>
      <c r="AL459" s="286"/>
      <c r="AM459" s="286"/>
      <c r="AN459" s="286"/>
      <c r="AO459" s="286"/>
      <c r="AP459" s="286"/>
      <c r="AQ459" s="286"/>
      <c r="AR459" s="286"/>
      <c r="AS459" s="286"/>
      <c r="AT459" s="286"/>
      <c r="AU459" s="286"/>
      <c r="AV459" s="286"/>
      <c r="AW459" s="286"/>
      <c r="AX459" s="286"/>
      <c r="AY459" s="286"/>
      <c r="AZ459" s="286"/>
      <c r="BA459" s="286"/>
      <c r="BB459" s="273"/>
      <c r="BC459" s="273"/>
      <c r="BD459" s="273"/>
      <c r="BE459" s="273"/>
      <c r="BF459" s="273"/>
      <c r="BG459" s="273"/>
      <c r="BH459" s="273"/>
      <c r="BI459" s="536"/>
    </row>
    <row r="460" spans="2:61" ht="14.25" customHeight="1" x14ac:dyDescent="0.2">
      <c r="B460" s="273"/>
      <c r="C460" s="273"/>
      <c r="D460" s="273"/>
      <c r="E460" s="273"/>
      <c r="F460" s="273"/>
      <c r="G460" s="273"/>
      <c r="H460" s="273"/>
      <c r="I460" s="273"/>
      <c r="J460" s="273"/>
      <c r="K460" s="273"/>
      <c r="L460" s="273"/>
      <c r="M460" s="273"/>
      <c r="N460" s="273"/>
      <c r="O460" s="215"/>
      <c r="P460" s="215"/>
      <c r="Q460" s="215"/>
      <c r="R460" s="215"/>
      <c r="S460" s="215"/>
      <c r="T460" s="215"/>
      <c r="U460" s="286"/>
      <c r="V460" s="286"/>
      <c r="W460" s="286"/>
      <c r="X460" s="286"/>
      <c r="Y460" s="286"/>
      <c r="Z460" s="286"/>
      <c r="AA460" s="286"/>
      <c r="AB460" s="286"/>
      <c r="AC460" s="215"/>
      <c r="AD460" s="215"/>
      <c r="AE460" s="215"/>
      <c r="AF460" s="215"/>
      <c r="AG460" s="215"/>
      <c r="AH460" s="286"/>
      <c r="AI460" s="286"/>
      <c r="AJ460" s="286"/>
      <c r="AK460" s="286"/>
      <c r="AL460" s="286"/>
      <c r="AM460" s="286"/>
      <c r="AN460" s="286"/>
      <c r="AO460" s="286"/>
      <c r="AP460" s="286"/>
      <c r="AQ460" s="286"/>
      <c r="AR460" s="286"/>
      <c r="AS460" s="286"/>
      <c r="AT460" s="286"/>
      <c r="AU460" s="286"/>
      <c r="AV460" s="286"/>
      <c r="AW460" s="286"/>
      <c r="AX460" s="286"/>
      <c r="AY460" s="286"/>
      <c r="AZ460" s="286"/>
      <c r="BA460" s="286"/>
      <c r="BB460" s="273"/>
      <c r="BC460" s="273"/>
      <c r="BD460" s="273"/>
      <c r="BE460" s="273"/>
      <c r="BF460" s="273"/>
      <c r="BG460" s="273"/>
      <c r="BH460" s="273"/>
      <c r="BI460" s="536"/>
    </row>
    <row r="461" spans="2:61" ht="14.25" customHeight="1" x14ac:dyDescent="0.2">
      <c r="B461" s="273"/>
      <c r="C461" s="273"/>
      <c r="D461" s="273"/>
      <c r="E461" s="273"/>
      <c r="F461" s="273"/>
      <c r="G461" s="273"/>
      <c r="H461" s="273"/>
      <c r="I461" s="273"/>
      <c r="J461" s="273"/>
      <c r="K461" s="273"/>
      <c r="L461" s="273"/>
      <c r="M461" s="273"/>
      <c r="N461" s="273"/>
      <c r="O461" s="215"/>
      <c r="P461" s="215"/>
      <c r="Q461" s="215"/>
      <c r="R461" s="215"/>
      <c r="S461" s="215"/>
      <c r="T461" s="215"/>
      <c r="U461" s="286"/>
      <c r="V461" s="286"/>
      <c r="W461" s="286"/>
      <c r="X461" s="286"/>
      <c r="Y461" s="286"/>
      <c r="Z461" s="286"/>
      <c r="AA461" s="286"/>
      <c r="AB461" s="286"/>
      <c r="AC461" s="215"/>
      <c r="AD461" s="215"/>
      <c r="AE461" s="215"/>
      <c r="AF461" s="215"/>
      <c r="AG461" s="215"/>
      <c r="AH461" s="286"/>
      <c r="AI461" s="286"/>
      <c r="AJ461" s="286"/>
      <c r="AK461" s="286"/>
      <c r="AL461" s="286"/>
      <c r="AM461" s="286"/>
      <c r="AN461" s="286"/>
      <c r="AO461" s="286"/>
      <c r="AP461" s="286"/>
      <c r="AQ461" s="286"/>
      <c r="AR461" s="286"/>
      <c r="AS461" s="286"/>
      <c r="AT461" s="286"/>
      <c r="AU461" s="286"/>
      <c r="AV461" s="286"/>
      <c r="AW461" s="286"/>
      <c r="AX461" s="286"/>
      <c r="AY461" s="286"/>
      <c r="AZ461" s="286"/>
      <c r="BA461" s="286"/>
      <c r="BB461" s="273"/>
      <c r="BC461" s="273"/>
      <c r="BD461" s="273"/>
      <c r="BE461" s="273"/>
      <c r="BF461" s="273"/>
      <c r="BG461" s="273"/>
      <c r="BH461" s="273"/>
      <c r="BI461" s="536"/>
    </row>
    <row r="462" spans="2:61" ht="14.25" customHeight="1" x14ac:dyDescent="0.2">
      <c r="B462" s="273"/>
      <c r="C462" s="273"/>
      <c r="D462" s="273"/>
      <c r="E462" s="273"/>
      <c r="F462" s="273"/>
      <c r="G462" s="273"/>
      <c r="H462" s="273"/>
      <c r="I462" s="273"/>
      <c r="J462" s="273"/>
      <c r="K462" s="273"/>
      <c r="L462" s="273"/>
      <c r="M462" s="273"/>
      <c r="N462" s="273"/>
      <c r="O462" s="215"/>
      <c r="P462" s="215"/>
      <c r="Q462" s="215"/>
      <c r="R462" s="215"/>
      <c r="S462" s="215"/>
      <c r="T462" s="215"/>
      <c r="U462" s="286"/>
      <c r="V462" s="286"/>
      <c r="W462" s="286"/>
      <c r="X462" s="286"/>
      <c r="Y462" s="286"/>
      <c r="Z462" s="286"/>
      <c r="AA462" s="286"/>
      <c r="AB462" s="286"/>
      <c r="AC462" s="215"/>
      <c r="AD462" s="215"/>
      <c r="AE462" s="215"/>
      <c r="AF462" s="215"/>
      <c r="AG462" s="215"/>
      <c r="AH462" s="286"/>
      <c r="AI462" s="286"/>
      <c r="AJ462" s="286"/>
      <c r="AK462" s="286"/>
      <c r="AL462" s="286"/>
      <c r="AM462" s="286"/>
      <c r="AN462" s="286"/>
      <c r="AO462" s="286"/>
      <c r="AP462" s="286"/>
      <c r="AQ462" s="286"/>
      <c r="AR462" s="286"/>
      <c r="AS462" s="286"/>
      <c r="AT462" s="286"/>
      <c r="AU462" s="286"/>
      <c r="AV462" s="286"/>
      <c r="AW462" s="286"/>
      <c r="AX462" s="286"/>
      <c r="AY462" s="286"/>
      <c r="AZ462" s="286"/>
      <c r="BA462" s="286"/>
      <c r="BB462" s="273"/>
      <c r="BC462" s="273"/>
      <c r="BD462" s="273"/>
      <c r="BE462" s="273"/>
      <c r="BF462" s="273"/>
      <c r="BG462" s="273"/>
      <c r="BH462" s="273"/>
      <c r="BI462" s="536"/>
    </row>
    <row r="463" spans="2:61" ht="14.25" customHeight="1" x14ac:dyDescent="0.2">
      <c r="B463" s="273"/>
      <c r="C463" s="273"/>
      <c r="D463" s="273"/>
      <c r="E463" s="273"/>
      <c r="F463" s="273"/>
      <c r="G463" s="273"/>
      <c r="H463" s="273"/>
      <c r="I463" s="273"/>
      <c r="J463" s="273"/>
      <c r="K463" s="273"/>
      <c r="L463" s="273"/>
      <c r="M463" s="273"/>
      <c r="N463" s="273"/>
      <c r="O463" s="215"/>
      <c r="P463" s="215"/>
      <c r="Q463" s="215"/>
      <c r="R463" s="215"/>
      <c r="S463" s="215"/>
      <c r="T463" s="215"/>
      <c r="U463" s="286"/>
      <c r="V463" s="286"/>
      <c r="W463" s="286"/>
      <c r="X463" s="286"/>
      <c r="Y463" s="286"/>
      <c r="Z463" s="286"/>
      <c r="AA463" s="286"/>
      <c r="AB463" s="286"/>
      <c r="AC463" s="215"/>
      <c r="AD463" s="215"/>
      <c r="AE463" s="215"/>
      <c r="AF463" s="215"/>
      <c r="AG463" s="215"/>
      <c r="AH463" s="286"/>
      <c r="AI463" s="286"/>
      <c r="AJ463" s="286"/>
      <c r="AK463" s="286"/>
      <c r="AL463" s="286"/>
      <c r="AM463" s="286"/>
      <c r="AN463" s="286"/>
      <c r="AO463" s="286"/>
      <c r="AP463" s="286"/>
      <c r="AQ463" s="286"/>
      <c r="AR463" s="286"/>
      <c r="AS463" s="286"/>
      <c r="AT463" s="286"/>
      <c r="AU463" s="286"/>
      <c r="AV463" s="286"/>
      <c r="AW463" s="286"/>
      <c r="AX463" s="286"/>
      <c r="AY463" s="286"/>
      <c r="AZ463" s="286"/>
      <c r="BA463" s="286"/>
      <c r="BB463" s="273"/>
      <c r="BC463" s="273"/>
      <c r="BD463" s="273"/>
      <c r="BE463" s="273"/>
      <c r="BF463" s="273"/>
      <c r="BG463" s="273"/>
      <c r="BH463" s="273"/>
      <c r="BI463" s="536"/>
    </row>
    <row r="464" spans="2:61" ht="14.25" customHeight="1" x14ac:dyDescent="0.2">
      <c r="B464" s="273"/>
      <c r="C464" s="273"/>
      <c r="D464" s="273"/>
      <c r="E464" s="273"/>
      <c r="F464" s="273"/>
      <c r="G464" s="273"/>
      <c r="H464" s="273"/>
      <c r="I464" s="273"/>
      <c r="J464" s="273"/>
      <c r="K464" s="273"/>
      <c r="L464" s="273"/>
      <c r="M464" s="273"/>
      <c r="N464" s="273"/>
      <c r="O464" s="215"/>
      <c r="P464" s="215"/>
      <c r="Q464" s="215"/>
      <c r="R464" s="215"/>
      <c r="S464" s="215"/>
      <c r="T464" s="215"/>
      <c r="U464" s="286"/>
      <c r="V464" s="286"/>
      <c r="W464" s="286"/>
      <c r="X464" s="286"/>
      <c r="Y464" s="286"/>
      <c r="Z464" s="286"/>
      <c r="AA464" s="286"/>
      <c r="AB464" s="286"/>
      <c r="AC464" s="215"/>
      <c r="AD464" s="215"/>
      <c r="AE464" s="215"/>
      <c r="AF464" s="215"/>
      <c r="AG464" s="215"/>
      <c r="AH464" s="286"/>
      <c r="AI464" s="286"/>
      <c r="AJ464" s="286"/>
      <c r="AK464" s="286"/>
      <c r="AL464" s="286"/>
      <c r="AM464" s="286"/>
      <c r="AN464" s="286"/>
      <c r="AO464" s="286"/>
      <c r="AP464" s="286"/>
      <c r="AQ464" s="286"/>
      <c r="AR464" s="286"/>
      <c r="AS464" s="286"/>
      <c r="AT464" s="286"/>
      <c r="AU464" s="286"/>
      <c r="AV464" s="286"/>
      <c r="AW464" s="286"/>
      <c r="AX464" s="286"/>
      <c r="AY464" s="286"/>
      <c r="AZ464" s="286"/>
      <c r="BA464" s="286"/>
      <c r="BB464" s="273"/>
      <c r="BC464" s="273"/>
      <c r="BD464" s="273"/>
      <c r="BE464" s="273"/>
      <c r="BF464" s="273"/>
      <c r="BG464" s="273"/>
      <c r="BH464" s="273"/>
      <c r="BI464" s="536"/>
    </row>
    <row r="465" spans="2:61" ht="14.25" customHeight="1" x14ac:dyDescent="0.2">
      <c r="B465" s="273"/>
      <c r="C465" s="273"/>
      <c r="D465" s="273"/>
      <c r="E465" s="273"/>
      <c r="F465" s="273"/>
      <c r="G465" s="273"/>
      <c r="H465" s="273"/>
      <c r="I465" s="273"/>
      <c r="J465" s="273"/>
      <c r="K465" s="273"/>
      <c r="L465" s="273"/>
      <c r="M465" s="273"/>
      <c r="N465" s="273"/>
      <c r="O465" s="215"/>
      <c r="P465" s="215"/>
      <c r="Q465" s="215"/>
      <c r="R465" s="215"/>
      <c r="S465" s="215"/>
      <c r="T465" s="215"/>
      <c r="U465" s="286"/>
      <c r="V465" s="286"/>
      <c r="W465" s="286"/>
      <c r="X465" s="286"/>
      <c r="Y465" s="286"/>
      <c r="Z465" s="286"/>
      <c r="AA465" s="286"/>
      <c r="AB465" s="286"/>
      <c r="AC465" s="215"/>
      <c r="AD465" s="215"/>
      <c r="AE465" s="215"/>
      <c r="AF465" s="215"/>
      <c r="AG465" s="215"/>
      <c r="AH465" s="286"/>
      <c r="AI465" s="286"/>
      <c r="AJ465" s="286"/>
      <c r="AK465" s="286"/>
      <c r="AL465" s="286"/>
      <c r="AM465" s="286"/>
      <c r="AN465" s="286"/>
      <c r="AO465" s="286"/>
      <c r="AP465" s="286"/>
      <c r="AQ465" s="286"/>
      <c r="AR465" s="286"/>
      <c r="AS465" s="286"/>
      <c r="AT465" s="286"/>
      <c r="AU465" s="286"/>
      <c r="AV465" s="286"/>
      <c r="AW465" s="286"/>
      <c r="AX465" s="286"/>
      <c r="AY465" s="286"/>
      <c r="AZ465" s="286"/>
      <c r="BA465" s="286"/>
      <c r="BB465" s="273"/>
      <c r="BC465" s="273"/>
      <c r="BD465" s="273"/>
      <c r="BE465" s="273"/>
      <c r="BF465" s="273"/>
      <c r="BG465" s="273"/>
      <c r="BH465" s="273"/>
      <c r="BI465" s="536"/>
    </row>
    <row r="466" spans="2:61" ht="14.25" customHeight="1" x14ac:dyDescent="0.2">
      <c r="B466" s="273"/>
      <c r="C466" s="273"/>
      <c r="D466" s="273"/>
      <c r="E466" s="273"/>
      <c r="F466" s="273"/>
      <c r="G466" s="273"/>
      <c r="H466" s="273"/>
      <c r="I466" s="273"/>
      <c r="J466" s="273"/>
      <c r="K466" s="273"/>
      <c r="L466" s="273"/>
      <c r="M466" s="273"/>
      <c r="N466" s="273"/>
      <c r="O466" s="215"/>
      <c r="P466" s="215"/>
      <c r="Q466" s="215"/>
      <c r="R466" s="215"/>
      <c r="S466" s="215"/>
      <c r="T466" s="215"/>
      <c r="U466" s="286"/>
      <c r="V466" s="286"/>
      <c r="W466" s="286"/>
      <c r="X466" s="286"/>
      <c r="Y466" s="286"/>
      <c r="Z466" s="286"/>
      <c r="AA466" s="286"/>
      <c r="AB466" s="286"/>
      <c r="AC466" s="215"/>
      <c r="AD466" s="215"/>
      <c r="AE466" s="215"/>
      <c r="AF466" s="215"/>
      <c r="AG466" s="215"/>
      <c r="AH466" s="286"/>
      <c r="AI466" s="286"/>
      <c r="AJ466" s="286"/>
      <c r="AK466" s="286"/>
      <c r="AL466" s="286"/>
      <c r="AM466" s="286"/>
      <c r="AN466" s="286"/>
      <c r="AO466" s="286"/>
      <c r="AP466" s="286"/>
      <c r="AQ466" s="286"/>
      <c r="AR466" s="286"/>
      <c r="AS466" s="286"/>
      <c r="AT466" s="286"/>
      <c r="AU466" s="286"/>
      <c r="AV466" s="286"/>
      <c r="AW466" s="286"/>
      <c r="AX466" s="286"/>
      <c r="AY466" s="286"/>
      <c r="AZ466" s="286"/>
      <c r="BA466" s="286"/>
      <c r="BB466" s="273"/>
      <c r="BC466" s="273"/>
      <c r="BD466" s="273"/>
      <c r="BE466" s="273"/>
      <c r="BF466" s="273"/>
      <c r="BG466" s="273"/>
      <c r="BH466" s="273"/>
      <c r="BI466" s="536"/>
    </row>
    <row r="467" spans="2:61" ht="14.25" customHeight="1" x14ac:dyDescent="0.2">
      <c r="B467" s="273"/>
      <c r="C467" s="273"/>
      <c r="D467" s="273"/>
      <c r="E467" s="273"/>
      <c r="F467" s="273"/>
      <c r="G467" s="273"/>
      <c r="H467" s="273"/>
      <c r="I467" s="273"/>
      <c r="J467" s="273"/>
      <c r="K467" s="273"/>
      <c r="L467" s="273"/>
      <c r="M467" s="273"/>
      <c r="N467" s="273"/>
      <c r="O467" s="215"/>
      <c r="P467" s="215"/>
      <c r="Q467" s="215"/>
      <c r="R467" s="215"/>
      <c r="S467" s="215"/>
      <c r="T467" s="215"/>
      <c r="U467" s="286"/>
      <c r="V467" s="286"/>
      <c r="W467" s="286"/>
      <c r="X467" s="286"/>
      <c r="Y467" s="286"/>
      <c r="Z467" s="286"/>
      <c r="AA467" s="286"/>
      <c r="AB467" s="286"/>
      <c r="AC467" s="215"/>
      <c r="AD467" s="215"/>
      <c r="AE467" s="215"/>
      <c r="AF467" s="215"/>
      <c r="AG467" s="215"/>
      <c r="AH467" s="286"/>
      <c r="AI467" s="286"/>
      <c r="AJ467" s="286"/>
      <c r="AK467" s="286"/>
      <c r="AL467" s="286"/>
      <c r="AM467" s="286"/>
      <c r="AN467" s="286"/>
      <c r="AO467" s="286"/>
      <c r="AP467" s="286"/>
      <c r="AQ467" s="286"/>
      <c r="AR467" s="286"/>
      <c r="AS467" s="286"/>
      <c r="AT467" s="286"/>
      <c r="AU467" s="286"/>
      <c r="AV467" s="286"/>
      <c r="AW467" s="286"/>
      <c r="AX467" s="286"/>
      <c r="AY467" s="286"/>
      <c r="AZ467" s="286"/>
      <c r="BA467" s="286"/>
      <c r="BB467" s="273"/>
      <c r="BC467" s="273"/>
      <c r="BD467" s="273"/>
      <c r="BE467" s="273"/>
      <c r="BF467" s="273"/>
      <c r="BG467" s="273"/>
      <c r="BH467" s="273"/>
      <c r="BI467" s="536"/>
    </row>
    <row r="468" spans="2:61" ht="14.25" customHeight="1" x14ac:dyDescent="0.2">
      <c r="B468" s="273"/>
      <c r="C468" s="273"/>
      <c r="D468" s="273"/>
      <c r="E468" s="273"/>
      <c r="F468" s="273"/>
      <c r="G468" s="273"/>
      <c r="H468" s="273"/>
      <c r="I468" s="273"/>
      <c r="J468" s="273"/>
      <c r="K468" s="273"/>
      <c r="L468" s="273"/>
      <c r="M468" s="273"/>
      <c r="N468" s="273"/>
      <c r="O468" s="215"/>
      <c r="P468" s="215"/>
      <c r="Q468" s="215"/>
      <c r="R468" s="215"/>
      <c r="S468" s="215"/>
      <c r="T468" s="215"/>
      <c r="U468" s="286"/>
      <c r="V468" s="286"/>
      <c r="W468" s="286"/>
      <c r="X468" s="286"/>
      <c r="Y468" s="286"/>
      <c r="Z468" s="286"/>
      <c r="AA468" s="286"/>
      <c r="AB468" s="286"/>
      <c r="AC468" s="215"/>
      <c r="AD468" s="215"/>
      <c r="AE468" s="215"/>
      <c r="AF468" s="215"/>
      <c r="AG468" s="215"/>
      <c r="AH468" s="286"/>
      <c r="AI468" s="286"/>
      <c r="AJ468" s="286"/>
      <c r="AK468" s="286"/>
      <c r="AL468" s="286"/>
      <c r="AM468" s="286"/>
      <c r="AN468" s="286"/>
      <c r="AO468" s="286"/>
      <c r="AP468" s="286"/>
      <c r="AQ468" s="286"/>
      <c r="AR468" s="286"/>
      <c r="AS468" s="286"/>
      <c r="AT468" s="286"/>
      <c r="AU468" s="286"/>
      <c r="AV468" s="286"/>
      <c r="AW468" s="286"/>
      <c r="AX468" s="286"/>
      <c r="AY468" s="286"/>
      <c r="AZ468" s="286"/>
      <c r="BA468" s="286"/>
      <c r="BB468" s="273"/>
      <c r="BC468" s="273"/>
      <c r="BD468" s="273"/>
      <c r="BE468" s="273"/>
      <c r="BF468" s="273"/>
      <c r="BG468" s="273"/>
      <c r="BH468" s="273"/>
      <c r="BI468" s="536"/>
    </row>
    <row r="469" spans="2:61" ht="14.25" customHeight="1" x14ac:dyDescent="0.2">
      <c r="B469" s="273"/>
      <c r="C469" s="273"/>
      <c r="D469" s="273"/>
      <c r="E469" s="273"/>
      <c r="F469" s="273"/>
      <c r="G469" s="273"/>
      <c r="H469" s="273"/>
      <c r="I469" s="273"/>
      <c r="J469" s="273"/>
      <c r="K469" s="273"/>
      <c r="L469" s="273"/>
      <c r="M469" s="273"/>
      <c r="N469" s="273"/>
      <c r="O469" s="215"/>
      <c r="P469" s="215"/>
      <c r="Q469" s="215"/>
      <c r="R469" s="215"/>
      <c r="S469" s="215"/>
      <c r="T469" s="215"/>
      <c r="U469" s="286"/>
      <c r="V469" s="286"/>
      <c r="W469" s="286"/>
      <c r="X469" s="286"/>
      <c r="Y469" s="286"/>
      <c r="Z469" s="286"/>
      <c r="AA469" s="286"/>
      <c r="AB469" s="286"/>
      <c r="AC469" s="215"/>
      <c r="AD469" s="215"/>
      <c r="AE469" s="215"/>
      <c r="AF469" s="215"/>
      <c r="AG469" s="215"/>
      <c r="AH469" s="286"/>
      <c r="AI469" s="286"/>
      <c r="AJ469" s="286"/>
      <c r="AK469" s="286"/>
      <c r="AL469" s="286"/>
      <c r="AM469" s="286"/>
      <c r="AN469" s="286"/>
      <c r="AO469" s="286"/>
      <c r="AP469" s="286"/>
      <c r="AQ469" s="286"/>
      <c r="AR469" s="286"/>
      <c r="AS469" s="286"/>
      <c r="AT469" s="286"/>
      <c r="AU469" s="286"/>
      <c r="AV469" s="286"/>
      <c r="AW469" s="286"/>
      <c r="AX469" s="286"/>
      <c r="AY469" s="286"/>
      <c r="AZ469" s="286"/>
      <c r="BA469" s="286"/>
      <c r="BB469" s="273"/>
      <c r="BC469" s="273"/>
      <c r="BD469" s="273"/>
      <c r="BE469" s="273"/>
      <c r="BF469" s="273"/>
      <c r="BG469" s="273"/>
      <c r="BH469" s="273"/>
      <c r="BI469" s="536"/>
    </row>
    <row r="470" spans="2:61" ht="14.25" customHeight="1" x14ac:dyDescent="0.2">
      <c r="B470" s="273"/>
      <c r="C470" s="273"/>
      <c r="D470" s="273"/>
      <c r="E470" s="273"/>
      <c r="F470" s="273"/>
      <c r="G470" s="273"/>
      <c r="H470" s="273"/>
      <c r="I470" s="273"/>
      <c r="J470" s="273"/>
      <c r="K470" s="273"/>
      <c r="L470" s="273"/>
      <c r="M470" s="273"/>
      <c r="N470" s="273"/>
      <c r="O470" s="215"/>
      <c r="P470" s="215"/>
      <c r="Q470" s="215"/>
      <c r="R470" s="215"/>
      <c r="S470" s="215"/>
      <c r="T470" s="215"/>
      <c r="U470" s="286"/>
      <c r="V470" s="286"/>
      <c r="W470" s="286"/>
      <c r="X470" s="286"/>
      <c r="Y470" s="286"/>
      <c r="Z470" s="286"/>
      <c r="AA470" s="286"/>
      <c r="AB470" s="286"/>
      <c r="AC470" s="215"/>
      <c r="AD470" s="215"/>
      <c r="AE470" s="215"/>
      <c r="AF470" s="215"/>
      <c r="AG470" s="215"/>
      <c r="AH470" s="286"/>
      <c r="AI470" s="286"/>
      <c r="AJ470" s="286"/>
      <c r="AK470" s="286"/>
      <c r="AL470" s="286"/>
      <c r="AM470" s="286"/>
      <c r="AN470" s="286"/>
      <c r="AO470" s="286"/>
      <c r="AP470" s="286"/>
      <c r="AQ470" s="286"/>
      <c r="AR470" s="286"/>
      <c r="AS470" s="286"/>
      <c r="AT470" s="286"/>
      <c r="AU470" s="286"/>
      <c r="AV470" s="286"/>
      <c r="AW470" s="286"/>
      <c r="AX470" s="286"/>
      <c r="AY470" s="286"/>
      <c r="AZ470" s="286"/>
      <c r="BA470" s="286"/>
      <c r="BB470" s="273"/>
      <c r="BC470" s="273"/>
      <c r="BD470" s="273"/>
      <c r="BE470" s="273"/>
      <c r="BF470" s="273"/>
      <c r="BG470" s="273"/>
      <c r="BH470" s="273"/>
      <c r="BI470" s="536"/>
    </row>
    <row r="471" spans="2:61" ht="14.25" customHeight="1" x14ac:dyDescent="0.2">
      <c r="B471" s="273"/>
      <c r="C471" s="273"/>
      <c r="D471" s="273"/>
      <c r="E471" s="273"/>
      <c r="F471" s="273"/>
      <c r="G471" s="273"/>
      <c r="H471" s="273"/>
      <c r="I471" s="273"/>
      <c r="J471" s="273"/>
      <c r="K471" s="273"/>
      <c r="L471" s="273"/>
      <c r="M471" s="273"/>
      <c r="N471" s="273"/>
      <c r="O471" s="215"/>
      <c r="P471" s="215"/>
      <c r="Q471" s="215"/>
      <c r="R471" s="215"/>
      <c r="S471" s="215"/>
      <c r="T471" s="215"/>
      <c r="U471" s="286"/>
      <c r="V471" s="286"/>
      <c r="W471" s="286"/>
      <c r="X471" s="286"/>
      <c r="Y471" s="286"/>
      <c r="Z471" s="286"/>
      <c r="AA471" s="286"/>
      <c r="AB471" s="286"/>
      <c r="AC471" s="215"/>
      <c r="AD471" s="215"/>
      <c r="AE471" s="215"/>
      <c r="AF471" s="215"/>
      <c r="AG471" s="215"/>
      <c r="AH471" s="286"/>
      <c r="AI471" s="286"/>
      <c r="AJ471" s="286"/>
      <c r="AK471" s="286"/>
      <c r="AL471" s="286"/>
      <c r="AM471" s="286"/>
      <c r="AN471" s="286"/>
      <c r="AO471" s="286"/>
      <c r="AP471" s="286"/>
      <c r="AQ471" s="286"/>
      <c r="AR471" s="286"/>
      <c r="AS471" s="286"/>
      <c r="AT471" s="286"/>
      <c r="AU471" s="286"/>
      <c r="AV471" s="286"/>
      <c r="AW471" s="286"/>
      <c r="AX471" s="286"/>
      <c r="AY471" s="286"/>
      <c r="AZ471" s="286"/>
      <c r="BA471" s="286"/>
      <c r="BB471" s="273"/>
      <c r="BC471" s="273"/>
      <c r="BD471" s="273"/>
      <c r="BE471" s="273"/>
      <c r="BF471" s="273"/>
      <c r="BG471" s="273"/>
      <c r="BH471" s="273"/>
      <c r="BI471" s="536"/>
    </row>
    <row r="472" spans="2:61" ht="14.25" customHeight="1" x14ac:dyDescent="0.2">
      <c r="B472" s="273"/>
      <c r="C472" s="273"/>
      <c r="D472" s="273"/>
      <c r="E472" s="273"/>
      <c r="F472" s="273"/>
      <c r="G472" s="273"/>
      <c r="H472" s="273"/>
      <c r="I472" s="273"/>
      <c r="J472" s="273"/>
      <c r="K472" s="273"/>
      <c r="L472" s="273"/>
      <c r="M472" s="273"/>
      <c r="N472" s="273"/>
      <c r="O472" s="215"/>
      <c r="P472" s="215"/>
      <c r="Q472" s="215"/>
      <c r="R472" s="215"/>
      <c r="S472" s="215"/>
      <c r="T472" s="215"/>
      <c r="U472" s="286"/>
      <c r="V472" s="286"/>
      <c r="W472" s="286"/>
      <c r="X472" s="286"/>
      <c r="Y472" s="286"/>
      <c r="Z472" s="286"/>
      <c r="AA472" s="286"/>
      <c r="AB472" s="286"/>
      <c r="AC472" s="215"/>
      <c r="AD472" s="215"/>
      <c r="AE472" s="215"/>
      <c r="AF472" s="215"/>
      <c r="AG472" s="215"/>
      <c r="AH472" s="286"/>
      <c r="AI472" s="286"/>
      <c r="AJ472" s="286"/>
      <c r="AK472" s="286"/>
      <c r="AL472" s="286"/>
      <c r="AM472" s="286"/>
      <c r="AN472" s="286"/>
      <c r="AO472" s="286"/>
      <c r="AP472" s="286"/>
      <c r="AQ472" s="286"/>
      <c r="AR472" s="286"/>
      <c r="AS472" s="286"/>
      <c r="AT472" s="286"/>
      <c r="AU472" s="286"/>
      <c r="AV472" s="286"/>
      <c r="AW472" s="286"/>
      <c r="AX472" s="286"/>
      <c r="AY472" s="286"/>
      <c r="AZ472" s="286"/>
      <c r="BA472" s="286"/>
      <c r="BB472" s="273"/>
      <c r="BC472" s="273"/>
      <c r="BD472" s="273"/>
      <c r="BE472" s="273"/>
      <c r="BF472" s="273"/>
      <c r="BG472" s="273"/>
      <c r="BH472" s="273"/>
      <c r="BI472" s="536"/>
    </row>
    <row r="473" spans="2:61" ht="14.25" customHeight="1" x14ac:dyDescent="0.2">
      <c r="B473" s="273"/>
      <c r="C473" s="273"/>
      <c r="D473" s="273"/>
      <c r="E473" s="273"/>
      <c r="F473" s="273"/>
      <c r="G473" s="273"/>
      <c r="H473" s="273"/>
      <c r="I473" s="273"/>
      <c r="J473" s="273"/>
      <c r="K473" s="273"/>
      <c r="L473" s="273"/>
      <c r="M473" s="273"/>
      <c r="N473" s="273"/>
      <c r="O473" s="215"/>
      <c r="P473" s="215"/>
      <c r="Q473" s="215"/>
      <c r="R473" s="215"/>
      <c r="S473" s="215"/>
      <c r="T473" s="215"/>
      <c r="U473" s="286"/>
      <c r="V473" s="286"/>
      <c r="W473" s="286"/>
      <c r="X473" s="286"/>
      <c r="Y473" s="286"/>
      <c r="Z473" s="286"/>
      <c r="AA473" s="286"/>
      <c r="AB473" s="286"/>
      <c r="AC473" s="215"/>
      <c r="AD473" s="215"/>
      <c r="AE473" s="215"/>
      <c r="AF473" s="215"/>
      <c r="AG473" s="215"/>
      <c r="AH473" s="286"/>
      <c r="AI473" s="286"/>
      <c r="AJ473" s="286"/>
      <c r="AK473" s="286"/>
      <c r="AL473" s="286"/>
      <c r="AM473" s="286"/>
      <c r="AN473" s="286"/>
      <c r="AO473" s="286"/>
      <c r="AP473" s="286"/>
      <c r="AQ473" s="286"/>
      <c r="AR473" s="286"/>
      <c r="AS473" s="286"/>
      <c r="AT473" s="286"/>
      <c r="AU473" s="286"/>
      <c r="AV473" s="286"/>
      <c r="AW473" s="286"/>
      <c r="AX473" s="286"/>
      <c r="AY473" s="286"/>
      <c r="AZ473" s="286"/>
      <c r="BA473" s="286"/>
      <c r="BB473" s="273"/>
      <c r="BC473" s="273"/>
      <c r="BD473" s="273"/>
      <c r="BE473" s="273"/>
      <c r="BF473" s="273"/>
      <c r="BG473" s="273"/>
      <c r="BH473" s="273"/>
      <c r="BI473" s="536"/>
    </row>
    <row r="474" spans="2:61" ht="14.25" customHeight="1" x14ac:dyDescent="0.2">
      <c r="B474" s="273"/>
      <c r="C474" s="273"/>
      <c r="D474" s="273"/>
      <c r="E474" s="273"/>
      <c r="F474" s="273"/>
      <c r="G474" s="273"/>
      <c r="H474" s="273"/>
      <c r="I474" s="273"/>
      <c r="J474" s="273"/>
      <c r="K474" s="273"/>
      <c r="L474" s="273"/>
      <c r="M474" s="273"/>
      <c r="N474" s="273"/>
      <c r="O474" s="215"/>
      <c r="P474" s="215"/>
      <c r="Q474" s="215"/>
      <c r="R474" s="215"/>
      <c r="S474" s="215"/>
      <c r="T474" s="215"/>
      <c r="U474" s="286"/>
      <c r="V474" s="286"/>
      <c r="W474" s="286"/>
      <c r="X474" s="286"/>
      <c r="Y474" s="286"/>
      <c r="Z474" s="286"/>
      <c r="AA474" s="286"/>
      <c r="AB474" s="286"/>
      <c r="AC474" s="215"/>
      <c r="AD474" s="215"/>
      <c r="AE474" s="215"/>
      <c r="AF474" s="215"/>
      <c r="AG474" s="215"/>
      <c r="AH474" s="286"/>
      <c r="AI474" s="286"/>
      <c r="AJ474" s="286"/>
      <c r="AK474" s="286"/>
      <c r="AL474" s="286"/>
      <c r="AM474" s="286"/>
      <c r="AN474" s="286"/>
      <c r="AO474" s="286"/>
      <c r="AP474" s="286"/>
      <c r="AQ474" s="286"/>
      <c r="AR474" s="286"/>
      <c r="AS474" s="286"/>
      <c r="AT474" s="286"/>
      <c r="AU474" s="286"/>
      <c r="AV474" s="286"/>
      <c r="AW474" s="286"/>
      <c r="AX474" s="286"/>
      <c r="AY474" s="286"/>
      <c r="AZ474" s="286"/>
      <c r="BA474" s="286"/>
      <c r="BB474" s="273"/>
      <c r="BC474" s="273"/>
      <c r="BD474" s="273"/>
      <c r="BE474" s="273"/>
      <c r="BF474" s="273"/>
      <c r="BG474" s="273"/>
      <c r="BH474" s="273"/>
      <c r="BI474" s="536"/>
    </row>
    <row r="475" spans="2:61" ht="14.25" customHeight="1" x14ac:dyDescent="0.2">
      <c r="B475" s="273"/>
      <c r="C475" s="273"/>
      <c r="D475" s="273"/>
      <c r="E475" s="273"/>
      <c r="F475" s="273"/>
      <c r="G475" s="273"/>
      <c r="H475" s="273"/>
      <c r="I475" s="273"/>
      <c r="J475" s="273"/>
      <c r="K475" s="273"/>
      <c r="L475" s="273"/>
      <c r="M475" s="273"/>
      <c r="N475" s="273"/>
      <c r="O475" s="215"/>
      <c r="P475" s="215"/>
      <c r="Q475" s="215"/>
      <c r="R475" s="215"/>
      <c r="S475" s="215"/>
      <c r="T475" s="215"/>
      <c r="U475" s="286"/>
      <c r="V475" s="286"/>
      <c r="W475" s="286"/>
      <c r="X475" s="286"/>
      <c r="Y475" s="286"/>
      <c r="Z475" s="286"/>
      <c r="AA475" s="286"/>
      <c r="AB475" s="286"/>
      <c r="AC475" s="215"/>
      <c r="AD475" s="215"/>
      <c r="AE475" s="215"/>
      <c r="AF475" s="215"/>
      <c r="AG475" s="215"/>
      <c r="AH475" s="286"/>
      <c r="AI475" s="286"/>
      <c r="AJ475" s="286"/>
      <c r="AK475" s="286"/>
      <c r="AL475" s="286"/>
      <c r="AM475" s="286"/>
      <c r="AN475" s="286"/>
      <c r="AO475" s="286"/>
      <c r="AP475" s="286"/>
      <c r="AQ475" s="286"/>
      <c r="AR475" s="286"/>
      <c r="AS475" s="286"/>
      <c r="AT475" s="286"/>
      <c r="AU475" s="286"/>
      <c r="AV475" s="286"/>
      <c r="AW475" s="286"/>
      <c r="AX475" s="286"/>
      <c r="AY475" s="286"/>
      <c r="AZ475" s="286"/>
      <c r="BA475" s="286"/>
      <c r="BB475" s="273"/>
      <c r="BC475" s="273"/>
      <c r="BD475" s="273"/>
      <c r="BE475" s="273"/>
      <c r="BF475" s="273"/>
      <c r="BG475" s="273"/>
      <c r="BH475" s="273"/>
      <c r="BI475" s="536"/>
    </row>
    <row r="476" spans="2:61" ht="14.25" customHeight="1" x14ac:dyDescent="0.2">
      <c r="B476" s="273"/>
      <c r="C476" s="273"/>
      <c r="D476" s="273"/>
      <c r="E476" s="273"/>
      <c r="F476" s="273"/>
      <c r="G476" s="273"/>
      <c r="H476" s="273"/>
      <c r="I476" s="273"/>
      <c r="J476" s="273"/>
      <c r="K476" s="273"/>
      <c r="L476" s="273"/>
      <c r="M476" s="273"/>
      <c r="N476" s="273"/>
      <c r="O476" s="215"/>
      <c r="P476" s="215"/>
      <c r="Q476" s="215"/>
      <c r="R476" s="215"/>
      <c r="S476" s="215"/>
      <c r="T476" s="215"/>
      <c r="U476" s="286"/>
      <c r="V476" s="286"/>
      <c r="W476" s="286"/>
      <c r="X476" s="286"/>
      <c r="Y476" s="286"/>
      <c r="Z476" s="286"/>
      <c r="AA476" s="286"/>
      <c r="AB476" s="286"/>
      <c r="AC476" s="215"/>
      <c r="AD476" s="215"/>
      <c r="AE476" s="215"/>
      <c r="AF476" s="215"/>
      <c r="AG476" s="215"/>
      <c r="AH476" s="286"/>
      <c r="AI476" s="286"/>
      <c r="AJ476" s="286"/>
      <c r="AK476" s="286"/>
      <c r="AL476" s="286"/>
      <c r="AM476" s="286"/>
      <c r="AN476" s="286"/>
      <c r="AO476" s="286"/>
      <c r="AP476" s="286"/>
      <c r="AQ476" s="286"/>
      <c r="AR476" s="286"/>
      <c r="AS476" s="286"/>
      <c r="AT476" s="286"/>
      <c r="AU476" s="286"/>
      <c r="AV476" s="286"/>
      <c r="AW476" s="286"/>
      <c r="AX476" s="286"/>
      <c r="AY476" s="286"/>
      <c r="AZ476" s="286"/>
      <c r="BA476" s="286"/>
      <c r="BB476" s="273"/>
      <c r="BC476" s="273"/>
      <c r="BD476" s="273"/>
      <c r="BE476" s="273"/>
      <c r="BF476" s="273"/>
      <c r="BG476" s="273"/>
      <c r="BH476" s="273"/>
      <c r="BI476" s="536"/>
    </row>
    <row r="477" spans="2:61" ht="14.25" customHeight="1" x14ac:dyDescent="0.2">
      <c r="B477" s="273"/>
      <c r="C477" s="273"/>
      <c r="D477" s="273"/>
      <c r="E477" s="273"/>
      <c r="F477" s="273"/>
      <c r="G477" s="273"/>
      <c r="H477" s="273"/>
      <c r="I477" s="273"/>
      <c r="J477" s="273"/>
      <c r="K477" s="273"/>
      <c r="L477" s="273"/>
      <c r="M477" s="273"/>
      <c r="N477" s="273"/>
      <c r="O477" s="215"/>
      <c r="P477" s="215"/>
      <c r="Q477" s="215"/>
      <c r="R477" s="215"/>
      <c r="S477" s="215"/>
      <c r="T477" s="215"/>
      <c r="U477" s="286"/>
      <c r="V477" s="286"/>
      <c r="W477" s="286"/>
      <c r="X477" s="286"/>
      <c r="Y477" s="286"/>
      <c r="Z477" s="286"/>
      <c r="AA477" s="286"/>
      <c r="AB477" s="286"/>
      <c r="AC477" s="215"/>
      <c r="AD477" s="215"/>
      <c r="AE477" s="215"/>
      <c r="AF477" s="215"/>
      <c r="AG477" s="215"/>
      <c r="AH477" s="286"/>
      <c r="AI477" s="286"/>
      <c r="AJ477" s="286"/>
      <c r="AK477" s="286"/>
      <c r="AL477" s="286"/>
      <c r="AM477" s="286"/>
      <c r="AN477" s="286"/>
      <c r="AO477" s="286"/>
      <c r="AP477" s="286"/>
      <c r="AQ477" s="286"/>
      <c r="AR477" s="286"/>
      <c r="AS477" s="286"/>
      <c r="AT477" s="286"/>
      <c r="AU477" s="286"/>
      <c r="AV477" s="286"/>
      <c r="AW477" s="286"/>
      <c r="AX477" s="286"/>
      <c r="AY477" s="286"/>
      <c r="AZ477" s="286"/>
      <c r="BA477" s="286"/>
      <c r="BB477" s="273"/>
      <c r="BC477" s="273"/>
      <c r="BD477" s="273"/>
      <c r="BE477" s="273"/>
      <c r="BF477" s="273"/>
      <c r="BG477" s="273"/>
      <c r="BH477" s="273"/>
      <c r="BI477" s="536"/>
    </row>
    <row r="478" spans="2:61" ht="14.25" customHeight="1" x14ac:dyDescent="0.2">
      <c r="B478" s="273"/>
      <c r="C478" s="273"/>
      <c r="D478" s="273"/>
      <c r="E478" s="273"/>
      <c r="F478" s="273"/>
      <c r="G478" s="273"/>
      <c r="H478" s="273"/>
      <c r="I478" s="273"/>
      <c r="J478" s="273"/>
      <c r="K478" s="273"/>
      <c r="L478" s="273"/>
      <c r="M478" s="273"/>
      <c r="N478" s="273"/>
      <c r="O478" s="215"/>
      <c r="P478" s="215"/>
      <c r="Q478" s="215"/>
      <c r="R478" s="215"/>
      <c r="S478" s="215"/>
      <c r="T478" s="215"/>
      <c r="U478" s="286"/>
      <c r="V478" s="286"/>
      <c r="W478" s="286"/>
      <c r="X478" s="286"/>
      <c r="Y478" s="286"/>
      <c r="Z478" s="286"/>
      <c r="AA478" s="286"/>
      <c r="AB478" s="286"/>
      <c r="AC478" s="215"/>
      <c r="AD478" s="215"/>
      <c r="AE478" s="215"/>
      <c r="AF478" s="215"/>
      <c r="AG478" s="215"/>
      <c r="AH478" s="286"/>
      <c r="AI478" s="286"/>
      <c r="AJ478" s="286"/>
      <c r="AK478" s="286"/>
      <c r="AL478" s="286"/>
      <c r="AM478" s="286"/>
      <c r="AN478" s="286"/>
      <c r="AO478" s="286"/>
      <c r="AP478" s="286"/>
      <c r="AQ478" s="286"/>
      <c r="AR478" s="286"/>
      <c r="AS478" s="286"/>
      <c r="AT478" s="286"/>
      <c r="AU478" s="286"/>
      <c r="AV478" s="286"/>
      <c r="AW478" s="286"/>
      <c r="AX478" s="286"/>
      <c r="AY478" s="286"/>
      <c r="AZ478" s="286"/>
      <c r="BA478" s="286"/>
      <c r="BB478" s="273"/>
      <c r="BC478" s="273"/>
      <c r="BD478" s="273"/>
      <c r="BE478" s="273"/>
      <c r="BF478" s="273"/>
      <c r="BG478" s="273"/>
      <c r="BH478" s="273"/>
      <c r="BI478" s="536"/>
    </row>
    <row r="479" spans="2:61" ht="14.25" customHeight="1" x14ac:dyDescent="0.2">
      <c r="B479" s="273"/>
      <c r="C479" s="273"/>
      <c r="D479" s="273"/>
      <c r="E479" s="273"/>
      <c r="F479" s="273"/>
      <c r="G479" s="273"/>
      <c r="H479" s="273"/>
      <c r="I479" s="273"/>
      <c r="J479" s="273"/>
      <c r="K479" s="273"/>
      <c r="L479" s="273"/>
      <c r="M479" s="273"/>
      <c r="N479" s="273"/>
      <c r="O479" s="215"/>
      <c r="P479" s="215"/>
      <c r="Q479" s="215"/>
      <c r="R479" s="215"/>
      <c r="S479" s="215"/>
      <c r="T479" s="215"/>
      <c r="U479" s="286"/>
      <c r="V479" s="286"/>
      <c r="W479" s="286"/>
      <c r="X479" s="286"/>
      <c r="Y479" s="286"/>
      <c r="Z479" s="286"/>
      <c r="AA479" s="286"/>
      <c r="AB479" s="286"/>
      <c r="AC479" s="215"/>
      <c r="AD479" s="215"/>
      <c r="AE479" s="215"/>
      <c r="AF479" s="215"/>
      <c r="AG479" s="215"/>
      <c r="AH479" s="286"/>
      <c r="AI479" s="286"/>
      <c r="AJ479" s="286"/>
      <c r="AK479" s="286"/>
      <c r="AL479" s="286"/>
      <c r="AM479" s="286"/>
      <c r="AN479" s="286"/>
      <c r="AO479" s="286"/>
      <c r="AP479" s="286"/>
      <c r="AQ479" s="286"/>
      <c r="AR479" s="286"/>
      <c r="AS479" s="286"/>
      <c r="AT479" s="286"/>
      <c r="AU479" s="286"/>
      <c r="AV479" s="286"/>
      <c r="AW479" s="286"/>
      <c r="AX479" s="286"/>
      <c r="AY479" s="286"/>
      <c r="AZ479" s="286"/>
      <c r="BA479" s="286"/>
      <c r="BB479" s="273"/>
      <c r="BC479" s="273"/>
      <c r="BD479" s="273"/>
      <c r="BE479" s="273"/>
      <c r="BF479" s="273"/>
      <c r="BG479" s="273"/>
      <c r="BH479" s="273"/>
      <c r="BI479" s="536"/>
    </row>
    <row r="480" spans="2:61" ht="14.25" customHeight="1" x14ac:dyDescent="0.2">
      <c r="B480" s="273"/>
      <c r="C480" s="273"/>
      <c r="D480" s="273"/>
      <c r="E480" s="273"/>
      <c r="F480" s="273"/>
      <c r="G480" s="273"/>
      <c r="H480" s="273"/>
      <c r="I480" s="273"/>
      <c r="J480" s="273"/>
      <c r="K480" s="273"/>
      <c r="L480" s="273"/>
      <c r="M480" s="273"/>
      <c r="N480" s="273"/>
      <c r="O480" s="215"/>
      <c r="P480" s="215"/>
      <c r="Q480" s="215"/>
      <c r="R480" s="215"/>
      <c r="S480" s="215"/>
      <c r="T480" s="215"/>
      <c r="U480" s="286"/>
      <c r="V480" s="286"/>
      <c r="W480" s="286"/>
      <c r="X480" s="286"/>
      <c r="Y480" s="286"/>
      <c r="Z480" s="286"/>
      <c r="AA480" s="286"/>
      <c r="AB480" s="286"/>
      <c r="AC480" s="215"/>
      <c r="AD480" s="215"/>
      <c r="AE480" s="215"/>
      <c r="AF480" s="215"/>
      <c r="AG480" s="215"/>
      <c r="AH480" s="286"/>
      <c r="AI480" s="286"/>
      <c r="AJ480" s="286"/>
      <c r="AK480" s="286"/>
      <c r="AL480" s="286"/>
      <c r="AM480" s="286"/>
      <c r="AN480" s="286"/>
      <c r="AO480" s="286"/>
      <c r="AP480" s="286"/>
      <c r="AQ480" s="286"/>
      <c r="AR480" s="286"/>
      <c r="AS480" s="286"/>
      <c r="AT480" s="286"/>
      <c r="AU480" s="286"/>
      <c r="AV480" s="286"/>
      <c r="AW480" s="286"/>
      <c r="AX480" s="286"/>
      <c r="AY480" s="286"/>
      <c r="AZ480" s="286"/>
      <c r="BA480" s="286"/>
      <c r="BB480" s="273"/>
      <c r="BC480" s="273"/>
      <c r="BD480" s="273"/>
      <c r="BE480" s="273"/>
      <c r="BF480" s="273"/>
      <c r="BG480" s="273"/>
      <c r="BH480" s="273"/>
      <c r="BI480" s="536"/>
    </row>
    <row r="481" spans="2:61" ht="14.25" customHeight="1" x14ac:dyDescent="0.2">
      <c r="B481" s="273"/>
      <c r="C481" s="273"/>
      <c r="D481" s="273"/>
      <c r="E481" s="273"/>
      <c r="F481" s="273"/>
      <c r="G481" s="273"/>
      <c r="H481" s="273"/>
      <c r="I481" s="273"/>
      <c r="J481" s="273"/>
      <c r="K481" s="273"/>
      <c r="L481" s="273"/>
      <c r="M481" s="273"/>
      <c r="N481" s="273"/>
      <c r="O481" s="215"/>
      <c r="P481" s="215"/>
      <c r="Q481" s="215"/>
      <c r="R481" s="215"/>
      <c r="S481" s="215"/>
      <c r="T481" s="215"/>
      <c r="U481" s="286"/>
      <c r="V481" s="286"/>
      <c r="W481" s="286"/>
      <c r="X481" s="286"/>
      <c r="Y481" s="286"/>
      <c r="Z481" s="286"/>
      <c r="AA481" s="286"/>
      <c r="AB481" s="286"/>
      <c r="AC481" s="215"/>
      <c r="AD481" s="215"/>
      <c r="AE481" s="215"/>
      <c r="AF481" s="215"/>
      <c r="AG481" s="215"/>
      <c r="AH481" s="286"/>
      <c r="AI481" s="286"/>
      <c r="AJ481" s="286"/>
      <c r="AK481" s="286"/>
      <c r="AL481" s="286"/>
      <c r="AM481" s="286"/>
      <c r="AN481" s="286"/>
      <c r="AO481" s="286"/>
      <c r="AP481" s="286"/>
      <c r="AQ481" s="286"/>
      <c r="AR481" s="286"/>
      <c r="AS481" s="286"/>
      <c r="AT481" s="286"/>
      <c r="AU481" s="286"/>
      <c r="AV481" s="286"/>
      <c r="AW481" s="286"/>
      <c r="AX481" s="286"/>
      <c r="AY481" s="286"/>
      <c r="AZ481" s="286"/>
      <c r="BA481" s="286"/>
      <c r="BB481" s="273"/>
      <c r="BC481" s="273"/>
      <c r="BD481" s="273"/>
      <c r="BE481" s="273"/>
      <c r="BF481" s="273"/>
      <c r="BG481" s="273"/>
      <c r="BH481" s="273"/>
      <c r="BI481" s="536"/>
    </row>
    <row r="482" spans="2:61" ht="14.25" customHeight="1" x14ac:dyDescent="0.2">
      <c r="B482" s="273"/>
      <c r="C482" s="273"/>
      <c r="D482" s="273"/>
      <c r="E482" s="273"/>
      <c r="F482" s="273"/>
      <c r="G482" s="273"/>
      <c r="H482" s="273"/>
      <c r="I482" s="273"/>
      <c r="J482" s="273"/>
      <c r="K482" s="273"/>
      <c r="L482" s="273"/>
      <c r="M482" s="273"/>
      <c r="N482" s="273"/>
      <c r="O482" s="215"/>
      <c r="P482" s="215"/>
      <c r="Q482" s="215"/>
      <c r="R482" s="215"/>
      <c r="S482" s="215"/>
      <c r="T482" s="215"/>
      <c r="U482" s="286"/>
      <c r="V482" s="286"/>
      <c r="W482" s="286"/>
      <c r="X482" s="286"/>
      <c r="Y482" s="286"/>
      <c r="Z482" s="286"/>
      <c r="AA482" s="286"/>
      <c r="AB482" s="286"/>
      <c r="AC482" s="215"/>
      <c r="AD482" s="215"/>
      <c r="AE482" s="215"/>
      <c r="AF482" s="215"/>
      <c r="AG482" s="215"/>
      <c r="AH482" s="286"/>
      <c r="AI482" s="286"/>
      <c r="AJ482" s="286"/>
      <c r="AK482" s="286"/>
      <c r="AL482" s="286"/>
      <c r="AM482" s="286"/>
      <c r="AN482" s="286"/>
      <c r="AO482" s="286"/>
      <c r="AP482" s="286"/>
      <c r="AQ482" s="286"/>
      <c r="AR482" s="286"/>
      <c r="AS482" s="286"/>
      <c r="AT482" s="286"/>
      <c r="AU482" s="286"/>
      <c r="AV482" s="286"/>
      <c r="AW482" s="286"/>
      <c r="AX482" s="286"/>
      <c r="AY482" s="286"/>
      <c r="AZ482" s="286"/>
      <c r="BA482" s="286"/>
      <c r="BB482" s="273"/>
      <c r="BC482" s="273"/>
      <c r="BD482" s="273"/>
      <c r="BE482" s="273"/>
      <c r="BF482" s="273"/>
      <c r="BG482" s="273"/>
      <c r="BH482" s="273"/>
      <c r="BI482" s="536"/>
    </row>
    <row r="483" spans="2:61" ht="14.25" customHeight="1" x14ac:dyDescent="0.2">
      <c r="B483" s="273"/>
      <c r="C483" s="273"/>
      <c r="D483" s="273"/>
      <c r="E483" s="273"/>
      <c r="F483" s="273"/>
      <c r="G483" s="273"/>
      <c r="H483" s="273"/>
      <c r="I483" s="273"/>
      <c r="J483" s="273"/>
      <c r="K483" s="273"/>
      <c r="L483" s="273"/>
      <c r="M483" s="273"/>
      <c r="N483" s="273"/>
      <c r="O483" s="215"/>
      <c r="P483" s="215"/>
      <c r="Q483" s="215"/>
      <c r="R483" s="215"/>
      <c r="S483" s="215"/>
      <c r="T483" s="215"/>
      <c r="U483" s="286"/>
      <c r="V483" s="286"/>
      <c r="W483" s="286"/>
      <c r="X483" s="286"/>
      <c r="Y483" s="286"/>
      <c r="Z483" s="286"/>
      <c r="AA483" s="286"/>
      <c r="AB483" s="286"/>
      <c r="AC483" s="215"/>
      <c r="AD483" s="215"/>
      <c r="AE483" s="215"/>
      <c r="AF483" s="215"/>
      <c r="AG483" s="215"/>
      <c r="AH483" s="286"/>
      <c r="AI483" s="286"/>
      <c r="AJ483" s="286"/>
      <c r="AK483" s="286"/>
      <c r="AL483" s="286"/>
      <c r="AM483" s="286"/>
      <c r="AN483" s="286"/>
      <c r="AO483" s="286"/>
      <c r="AP483" s="286"/>
      <c r="AQ483" s="286"/>
      <c r="AR483" s="286"/>
      <c r="AS483" s="286"/>
      <c r="AT483" s="286"/>
      <c r="AU483" s="286"/>
      <c r="AV483" s="286"/>
      <c r="AW483" s="286"/>
      <c r="AX483" s="286"/>
      <c r="AY483" s="286"/>
      <c r="AZ483" s="286"/>
      <c r="BA483" s="286"/>
      <c r="BB483" s="273"/>
      <c r="BC483" s="273"/>
      <c r="BD483" s="273"/>
      <c r="BE483" s="273"/>
      <c r="BF483" s="273"/>
      <c r="BG483" s="273"/>
      <c r="BH483" s="273"/>
      <c r="BI483" s="536"/>
    </row>
    <row r="484" spans="2:61" ht="14.25" customHeight="1" x14ac:dyDescent="0.2">
      <c r="B484" s="273"/>
      <c r="C484" s="273"/>
      <c r="D484" s="273"/>
      <c r="E484" s="273"/>
      <c r="F484" s="273"/>
      <c r="G484" s="273"/>
      <c r="H484" s="273"/>
      <c r="I484" s="273"/>
      <c r="J484" s="273"/>
      <c r="K484" s="273"/>
      <c r="L484" s="273"/>
      <c r="M484" s="273"/>
      <c r="N484" s="273"/>
      <c r="O484" s="215"/>
      <c r="P484" s="215"/>
      <c r="Q484" s="215"/>
      <c r="R484" s="215"/>
      <c r="S484" s="215"/>
      <c r="T484" s="215"/>
      <c r="U484" s="286"/>
      <c r="V484" s="286"/>
      <c r="W484" s="286"/>
      <c r="X484" s="286"/>
      <c r="Y484" s="286"/>
      <c r="Z484" s="286"/>
      <c r="AA484" s="286"/>
      <c r="AB484" s="286"/>
      <c r="AC484" s="215"/>
      <c r="AD484" s="215"/>
      <c r="AE484" s="215"/>
      <c r="AF484" s="215"/>
      <c r="AG484" s="215"/>
      <c r="AH484" s="286"/>
      <c r="AI484" s="286"/>
      <c r="AJ484" s="286"/>
      <c r="AK484" s="286"/>
      <c r="AL484" s="286"/>
      <c r="AM484" s="286"/>
      <c r="AN484" s="286"/>
      <c r="AO484" s="286"/>
      <c r="AP484" s="286"/>
      <c r="AQ484" s="286"/>
      <c r="AR484" s="286"/>
      <c r="AS484" s="286"/>
      <c r="AT484" s="286"/>
      <c r="AU484" s="286"/>
      <c r="AV484" s="286"/>
      <c r="AW484" s="286"/>
      <c r="AX484" s="286"/>
      <c r="AY484" s="286"/>
      <c r="AZ484" s="286"/>
      <c r="BA484" s="286"/>
      <c r="BB484" s="273"/>
      <c r="BC484" s="273"/>
      <c r="BD484" s="273"/>
      <c r="BE484" s="273"/>
      <c r="BF484" s="273"/>
      <c r="BG484" s="273"/>
      <c r="BH484" s="273"/>
      <c r="BI484" s="536"/>
    </row>
    <row r="485" spans="2:61" ht="14.25" customHeight="1" x14ac:dyDescent="0.2">
      <c r="B485" s="273"/>
      <c r="C485" s="273"/>
      <c r="D485" s="273"/>
      <c r="E485" s="273"/>
      <c r="F485" s="273"/>
      <c r="G485" s="273"/>
      <c r="H485" s="273"/>
      <c r="I485" s="273"/>
      <c r="J485" s="273"/>
      <c r="K485" s="273"/>
      <c r="L485" s="273"/>
      <c r="M485" s="273"/>
      <c r="N485" s="273"/>
      <c r="O485" s="215"/>
      <c r="P485" s="215"/>
      <c r="Q485" s="215"/>
      <c r="R485" s="215"/>
      <c r="S485" s="215"/>
      <c r="T485" s="215"/>
      <c r="U485" s="286"/>
      <c r="V485" s="286"/>
      <c r="W485" s="286"/>
      <c r="X485" s="286"/>
      <c r="Y485" s="286"/>
      <c r="Z485" s="286"/>
      <c r="AA485" s="286"/>
      <c r="AB485" s="286"/>
      <c r="AC485" s="215"/>
      <c r="AD485" s="215"/>
      <c r="AE485" s="215"/>
      <c r="AF485" s="215"/>
      <c r="AG485" s="215"/>
      <c r="AH485" s="286"/>
      <c r="AI485" s="286"/>
      <c r="AJ485" s="286"/>
      <c r="AK485" s="286"/>
      <c r="AL485" s="286"/>
      <c r="AM485" s="286"/>
      <c r="AN485" s="286"/>
      <c r="AO485" s="286"/>
      <c r="AP485" s="286"/>
      <c r="AQ485" s="286"/>
      <c r="AR485" s="286"/>
      <c r="AS485" s="286"/>
      <c r="AT485" s="286"/>
      <c r="AU485" s="286"/>
      <c r="AV485" s="286"/>
      <c r="AW485" s="286"/>
      <c r="AX485" s="286"/>
      <c r="AY485" s="286"/>
      <c r="AZ485" s="286"/>
      <c r="BA485" s="286"/>
      <c r="BB485" s="273"/>
      <c r="BC485" s="273"/>
      <c r="BD485" s="273"/>
      <c r="BE485" s="273"/>
      <c r="BF485" s="273"/>
      <c r="BG485" s="273"/>
      <c r="BH485" s="273"/>
      <c r="BI485" s="536"/>
    </row>
    <row r="486" spans="2:61" ht="14.25" customHeight="1" x14ac:dyDescent="0.2">
      <c r="B486" s="273"/>
      <c r="C486" s="273"/>
      <c r="D486" s="273"/>
      <c r="E486" s="273"/>
      <c r="F486" s="273"/>
      <c r="G486" s="273"/>
      <c r="H486" s="273"/>
      <c r="I486" s="273"/>
      <c r="J486" s="273"/>
      <c r="K486" s="273"/>
      <c r="L486" s="273"/>
      <c r="M486" s="273"/>
      <c r="N486" s="273"/>
      <c r="O486" s="215"/>
      <c r="P486" s="215"/>
      <c r="Q486" s="215"/>
      <c r="R486" s="215"/>
      <c r="S486" s="215"/>
      <c r="T486" s="215"/>
      <c r="U486" s="286"/>
      <c r="V486" s="286"/>
      <c r="W486" s="286"/>
      <c r="X486" s="286"/>
      <c r="Y486" s="286"/>
      <c r="Z486" s="286"/>
      <c r="AA486" s="286"/>
      <c r="AB486" s="286"/>
      <c r="AC486" s="215"/>
      <c r="AD486" s="215"/>
      <c r="AE486" s="215"/>
      <c r="AF486" s="215"/>
      <c r="AG486" s="215"/>
      <c r="AH486" s="286"/>
      <c r="AI486" s="286"/>
      <c r="AJ486" s="286"/>
      <c r="AK486" s="286"/>
      <c r="AL486" s="286"/>
      <c r="AM486" s="286"/>
      <c r="AN486" s="286"/>
      <c r="AO486" s="286"/>
      <c r="AP486" s="286"/>
      <c r="AQ486" s="286"/>
      <c r="AR486" s="286"/>
      <c r="AS486" s="286"/>
      <c r="AT486" s="286"/>
      <c r="AU486" s="286"/>
      <c r="AV486" s="286"/>
      <c r="AW486" s="286"/>
      <c r="AX486" s="286"/>
      <c r="AY486" s="286"/>
      <c r="AZ486" s="286"/>
      <c r="BA486" s="286"/>
      <c r="BB486" s="273"/>
      <c r="BC486" s="273"/>
      <c r="BD486" s="273"/>
      <c r="BE486" s="273"/>
      <c r="BF486" s="273"/>
      <c r="BG486" s="273"/>
      <c r="BH486" s="273"/>
      <c r="BI486" s="536"/>
    </row>
    <row r="487" spans="2:61" ht="14.25" customHeight="1" x14ac:dyDescent="0.2">
      <c r="B487" s="273"/>
      <c r="C487" s="273"/>
      <c r="D487" s="273"/>
      <c r="E487" s="273"/>
      <c r="F487" s="273"/>
      <c r="G487" s="273"/>
      <c r="H487" s="273"/>
      <c r="I487" s="273"/>
      <c r="J487" s="273"/>
      <c r="K487" s="273"/>
      <c r="L487" s="273"/>
      <c r="M487" s="273"/>
      <c r="N487" s="273"/>
      <c r="O487" s="215"/>
      <c r="P487" s="215"/>
      <c r="Q487" s="215"/>
      <c r="R487" s="215"/>
      <c r="S487" s="215"/>
      <c r="T487" s="215"/>
      <c r="U487" s="286"/>
      <c r="V487" s="286"/>
      <c r="W487" s="286"/>
      <c r="X487" s="286"/>
      <c r="Y487" s="286"/>
      <c r="Z487" s="286"/>
      <c r="AA487" s="286"/>
      <c r="AB487" s="286"/>
      <c r="AC487" s="215"/>
      <c r="AD487" s="215"/>
      <c r="AE487" s="215"/>
      <c r="AF487" s="215"/>
      <c r="AG487" s="215"/>
      <c r="AH487" s="286"/>
      <c r="AI487" s="286"/>
      <c r="AJ487" s="286"/>
      <c r="AK487" s="286"/>
      <c r="AL487" s="286"/>
      <c r="AM487" s="286"/>
      <c r="AN487" s="286"/>
      <c r="AO487" s="286"/>
      <c r="AP487" s="286"/>
      <c r="AQ487" s="286"/>
      <c r="AR487" s="286"/>
      <c r="AS487" s="286"/>
      <c r="AT487" s="286"/>
      <c r="AU487" s="286"/>
      <c r="AV487" s="286"/>
      <c r="AW487" s="286"/>
      <c r="AX487" s="286"/>
      <c r="AY487" s="286"/>
      <c r="AZ487" s="286"/>
      <c r="BA487" s="286"/>
      <c r="BB487" s="273"/>
      <c r="BC487" s="273"/>
      <c r="BD487" s="273"/>
      <c r="BE487" s="273"/>
      <c r="BF487" s="273"/>
      <c r="BG487" s="273"/>
      <c r="BH487" s="273"/>
      <c r="BI487" s="536"/>
    </row>
    <row r="488" spans="2:61" ht="14.25" customHeight="1" x14ac:dyDescent="0.2">
      <c r="B488" s="273"/>
      <c r="C488" s="273"/>
      <c r="D488" s="273"/>
      <c r="E488" s="273"/>
      <c r="F488" s="273"/>
      <c r="G488" s="273"/>
      <c r="H488" s="273"/>
      <c r="I488" s="273"/>
      <c r="J488" s="273"/>
      <c r="K488" s="273"/>
      <c r="L488" s="273"/>
      <c r="M488" s="273"/>
      <c r="N488" s="273"/>
      <c r="O488" s="215"/>
      <c r="P488" s="215"/>
      <c r="Q488" s="215"/>
      <c r="R488" s="215"/>
      <c r="S488" s="215"/>
      <c r="T488" s="215"/>
      <c r="U488" s="286"/>
      <c r="V488" s="286"/>
      <c r="W488" s="286"/>
      <c r="X488" s="286"/>
      <c r="Y488" s="286"/>
      <c r="Z488" s="286"/>
      <c r="AA488" s="286"/>
      <c r="AB488" s="286"/>
      <c r="AC488" s="215"/>
      <c r="AD488" s="215"/>
      <c r="AE488" s="215"/>
      <c r="AF488" s="215"/>
      <c r="AG488" s="215"/>
      <c r="AH488" s="286"/>
      <c r="AI488" s="286"/>
      <c r="AJ488" s="286"/>
      <c r="AK488" s="286"/>
      <c r="AL488" s="286"/>
      <c r="AM488" s="286"/>
      <c r="AN488" s="286"/>
      <c r="AO488" s="286"/>
      <c r="AP488" s="286"/>
      <c r="AQ488" s="286"/>
      <c r="AR488" s="286"/>
      <c r="AS488" s="286"/>
      <c r="AT488" s="286"/>
      <c r="AU488" s="286"/>
      <c r="AV488" s="286"/>
      <c r="AW488" s="286"/>
      <c r="AX488" s="286"/>
      <c r="AY488" s="286"/>
      <c r="AZ488" s="286"/>
      <c r="BA488" s="286"/>
      <c r="BB488" s="273"/>
      <c r="BC488" s="273"/>
      <c r="BD488" s="273"/>
      <c r="BE488" s="273"/>
      <c r="BF488" s="273"/>
      <c r="BG488" s="273"/>
      <c r="BH488" s="273"/>
      <c r="BI488" s="536"/>
    </row>
    <row r="489" spans="2:61" ht="14.25" customHeight="1" x14ac:dyDescent="0.2">
      <c r="B489" s="273"/>
      <c r="C489" s="273"/>
      <c r="D489" s="273"/>
      <c r="E489" s="273"/>
      <c r="F489" s="273"/>
      <c r="G489" s="273"/>
      <c r="H489" s="273"/>
      <c r="I489" s="273"/>
      <c r="J489" s="273"/>
      <c r="K489" s="273"/>
      <c r="L489" s="273"/>
      <c r="M489" s="273"/>
      <c r="N489" s="273"/>
      <c r="O489" s="215"/>
      <c r="P489" s="215"/>
      <c r="Q489" s="215"/>
      <c r="R489" s="215"/>
      <c r="S489" s="215"/>
      <c r="T489" s="215"/>
      <c r="U489" s="286"/>
      <c r="V489" s="286"/>
      <c r="W489" s="286"/>
      <c r="X489" s="286"/>
      <c r="Y489" s="286"/>
      <c r="Z489" s="286"/>
      <c r="AA489" s="286"/>
      <c r="AB489" s="286"/>
      <c r="AC489" s="215"/>
      <c r="AD489" s="215"/>
      <c r="AE489" s="215"/>
      <c r="AF489" s="215"/>
      <c r="AG489" s="215"/>
      <c r="AH489" s="286"/>
      <c r="AI489" s="286"/>
      <c r="AJ489" s="286"/>
      <c r="AK489" s="286"/>
      <c r="AL489" s="286"/>
      <c r="AM489" s="286"/>
      <c r="AN489" s="286"/>
      <c r="AO489" s="286"/>
      <c r="AP489" s="286"/>
      <c r="AQ489" s="286"/>
      <c r="AR489" s="286"/>
      <c r="AS489" s="286"/>
      <c r="AT489" s="286"/>
      <c r="AU489" s="286"/>
      <c r="AV489" s="286"/>
      <c r="AW489" s="286"/>
      <c r="AX489" s="286"/>
      <c r="AY489" s="286"/>
      <c r="AZ489" s="286"/>
      <c r="BA489" s="286"/>
      <c r="BB489" s="273"/>
      <c r="BC489" s="273"/>
      <c r="BD489" s="273"/>
      <c r="BE489" s="273"/>
      <c r="BF489" s="273"/>
      <c r="BG489" s="273"/>
      <c r="BH489" s="273"/>
      <c r="BI489" s="536"/>
    </row>
    <row r="490" spans="2:61" ht="14.25" customHeight="1" x14ac:dyDescent="0.2">
      <c r="B490" s="273"/>
      <c r="C490" s="273"/>
      <c r="D490" s="273"/>
      <c r="E490" s="273"/>
      <c r="F490" s="273"/>
      <c r="G490" s="273"/>
      <c r="H490" s="273"/>
      <c r="I490" s="273"/>
      <c r="J490" s="273"/>
      <c r="K490" s="273"/>
      <c r="L490" s="273"/>
      <c r="M490" s="273"/>
      <c r="N490" s="273"/>
      <c r="O490" s="215"/>
      <c r="P490" s="215"/>
      <c r="Q490" s="215"/>
      <c r="R490" s="215"/>
      <c r="S490" s="215"/>
      <c r="T490" s="215"/>
      <c r="U490" s="286"/>
      <c r="V490" s="286"/>
      <c r="W490" s="286"/>
      <c r="X490" s="286"/>
      <c r="Y490" s="286"/>
      <c r="Z490" s="286"/>
      <c r="AA490" s="286"/>
      <c r="AB490" s="286"/>
      <c r="AC490" s="215"/>
      <c r="AD490" s="215"/>
      <c r="AE490" s="215"/>
      <c r="AF490" s="215"/>
      <c r="AG490" s="215"/>
      <c r="AH490" s="286"/>
      <c r="AI490" s="286"/>
      <c r="AJ490" s="286"/>
      <c r="AK490" s="286"/>
      <c r="AL490" s="286"/>
      <c r="AM490" s="286"/>
      <c r="AN490" s="286"/>
      <c r="AO490" s="286"/>
      <c r="AP490" s="286"/>
      <c r="AQ490" s="286"/>
      <c r="AR490" s="286"/>
      <c r="AS490" s="286"/>
      <c r="AT490" s="286"/>
      <c r="AU490" s="286"/>
      <c r="AV490" s="286"/>
      <c r="AW490" s="286"/>
      <c r="AX490" s="286"/>
      <c r="AY490" s="286"/>
      <c r="AZ490" s="286"/>
      <c r="BA490" s="286"/>
      <c r="BB490" s="273"/>
      <c r="BC490" s="273"/>
      <c r="BD490" s="273"/>
      <c r="BE490" s="273"/>
      <c r="BF490" s="273"/>
      <c r="BG490" s="273"/>
      <c r="BH490" s="273"/>
      <c r="BI490" s="536"/>
    </row>
    <row r="491" spans="2:61" ht="14.25" customHeight="1" x14ac:dyDescent="0.2">
      <c r="B491" s="273"/>
      <c r="C491" s="273"/>
      <c r="D491" s="273"/>
      <c r="E491" s="273"/>
      <c r="F491" s="273"/>
      <c r="G491" s="273"/>
      <c r="H491" s="273"/>
      <c r="I491" s="273"/>
      <c r="J491" s="273"/>
      <c r="K491" s="273"/>
      <c r="L491" s="273"/>
      <c r="M491" s="273"/>
      <c r="N491" s="273"/>
      <c r="O491" s="215"/>
      <c r="P491" s="215"/>
      <c r="Q491" s="215"/>
      <c r="R491" s="215"/>
      <c r="S491" s="215"/>
      <c r="T491" s="215"/>
      <c r="U491" s="286"/>
      <c r="V491" s="286"/>
      <c r="W491" s="286"/>
      <c r="X491" s="286"/>
      <c r="Y491" s="286"/>
      <c r="Z491" s="286"/>
      <c r="AA491" s="286"/>
      <c r="AB491" s="286"/>
      <c r="AC491" s="215"/>
      <c r="AD491" s="215"/>
      <c r="AE491" s="215"/>
      <c r="AF491" s="215"/>
      <c r="AG491" s="215"/>
      <c r="AH491" s="286"/>
      <c r="AI491" s="286"/>
      <c r="AJ491" s="286"/>
      <c r="AK491" s="286"/>
      <c r="AL491" s="286"/>
      <c r="AM491" s="286"/>
      <c r="AN491" s="286"/>
      <c r="AO491" s="286"/>
      <c r="AP491" s="286"/>
      <c r="AQ491" s="286"/>
      <c r="AR491" s="286"/>
      <c r="AS491" s="286"/>
      <c r="AT491" s="286"/>
      <c r="AU491" s="286"/>
      <c r="AV491" s="286"/>
      <c r="AW491" s="286"/>
      <c r="AX491" s="286"/>
      <c r="AY491" s="286"/>
      <c r="AZ491" s="286"/>
      <c r="BA491" s="286"/>
      <c r="BB491" s="273"/>
      <c r="BC491" s="273"/>
      <c r="BD491" s="273"/>
      <c r="BE491" s="273"/>
      <c r="BF491" s="273"/>
      <c r="BG491" s="273"/>
      <c r="BH491" s="273"/>
      <c r="BI491" s="536"/>
    </row>
    <row r="492" spans="2:61" ht="14.25" customHeight="1" x14ac:dyDescent="0.2">
      <c r="B492" s="273"/>
      <c r="C492" s="273"/>
      <c r="D492" s="273"/>
      <c r="E492" s="273"/>
      <c r="F492" s="273"/>
      <c r="G492" s="273"/>
      <c r="H492" s="273"/>
      <c r="I492" s="273"/>
      <c r="J492" s="273"/>
      <c r="K492" s="273"/>
      <c r="L492" s="273"/>
      <c r="M492" s="273"/>
      <c r="N492" s="273"/>
      <c r="O492" s="215"/>
      <c r="P492" s="215"/>
      <c r="Q492" s="215"/>
      <c r="R492" s="215"/>
      <c r="S492" s="215"/>
      <c r="T492" s="215"/>
      <c r="U492" s="286"/>
      <c r="V492" s="286"/>
      <c r="W492" s="286"/>
      <c r="X492" s="286"/>
      <c r="Y492" s="286"/>
      <c r="Z492" s="286"/>
      <c r="AA492" s="286"/>
      <c r="AB492" s="286"/>
      <c r="AC492" s="215"/>
      <c r="AD492" s="215"/>
      <c r="AE492" s="215"/>
      <c r="AF492" s="215"/>
      <c r="AG492" s="215"/>
      <c r="AH492" s="286"/>
      <c r="AI492" s="286"/>
      <c r="AJ492" s="286"/>
      <c r="AK492" s="286"/>
      <c r="AL492" s="286"/>
      <c r="AM492" s="286"/>
      <c r="AN492" s="286"/>
      <c r="AO492" s="286"/>
      <c r="AP492" s="286"/>
      <c r="AQ492" s="286"/>
      <c r="AR492" s="286"/>
      <c r="AS492" s="286"/>
      <c r="AT492" s="286"/>
      <c r="AU492" s="286"/>
      <c r="AV492" s="286"/>
      <c r="AW492" s="286"/>
      <c r="AX492" s="286"/>
      <c r="AY492" s="286"/>
      <c r="AZ492" s="286"/>
      <c r="BA492" s="286"/>
      <c r="BB492" s="273"/>
      <c r="BC492" s="273"/>
      <c r="BD492" s="273"/>
      <c r="BE492" s="273"/>
      <c r="BF492" s="273"/>
      <c r="BG492" s="273"/>
      <c r="BH492" s="273"/>
      <c r="BI492" s="536"/>
    </row>
    <row r="493" spans="2:61" ht="14.25" customHeight="1" x14ac:dyDescent="0.2">
      <c r="B493" s="273"/>
      <c r="C493" s="273"/>
      <c r="D493" s="273"/>
      <c r="E493" s="273"/>
      <c r="F493" s="273"/>
      <c r="G493" s="273"/>
      <c r="H493" s="273"/>
      <c r="I493" s="273"/>
      <c r="J493" s="273"/>
      <c r="K493" s="273"/>
      <c r="L493" s="273"/>
      <c r="M493" s="273"/>
      <c r="N493" s="273"/>
      <c r="O493" s="215"/>
      <c r="P493" s="215"/>
      <c r="Q493" s="215"/>
      <c r="R493" s="215"/>
      <c r="S493" s="215"/>
      <c r="T493" s="215"/>
      <c r="U493" s="286"/>
      <c r="V493" s="286"/>
      <c r="W493" s="286"/>
      <c r="X493" s="286"/>
      <c r="Y493" s="286"/>
      <c r="Z493" s="286"/>
      <c r="AA493" s="286"/>
      <c r="AB493" s="286"/>
      <c r="AC493" s="215"/>
      <c r="AD493" s="215"/>
      <c r="AE493" s="215"/>
      <c r="AF493" s="215"/>
      <c r="AG493" s="215"/>
      <c r="AH493" s="286"/>
      <c r="AI493" s="286"/>
      <c r="AJ493" s="286"/>
      <c r="AK493" s="286"/>
      <c r="AL493" s="286"/>
      <c r="AM493" s="286"/>
      <c r="AN493" s="286"/>
      <c r="AO493" s="286"/>
      <c r="AP493" s="286"/>
      <c r="AQ493" s="286"/>
      <c r="AR493" s="286"/>
      <c r="AS493" s="286"/>
      <c r="AT493" s="286"/>
      <c r="AU493" s="286"/>
      <c r="AV493" s="286"/>
      <c r="AW493" s="286"/>
      <c r="AX493" s="286"/>
      <c r="AY493" s="286"/>
      <c r="AZ493" s="286"/>
      <c r="BA493" s="286"/>
      <c r="BB493" s="273"/>
      <c r="BC493" s="273"/>
      <c r="BD493" s="273"/>
      <c r="BE493" s="273"/>
      <c r="BF493" s="273"/>
      <c r="BG493" s="273"/>
      <c r="BH493" s="273"/>
      <c r="BI493" s="536"/>
    </row>
    <row r="494" spans="2:61" ht="14.25" customHeight="1" x14ac:dyDescent="0.2">
      <c r="B494" s="273"/>
      <c r="C494" s="273"/>
      <c r="D494" s="273"/>
      <c r="E494" s="273"/>
      <c r="F494" s="273"/>
      <c r="G494" s="273"/>
      <c r="H494" s="273"/>
      <c r="I494" s="273"/>
      <c r="J494" s="273"/>
      <c r="K494" s="273"/>
      <c r="L494" s="273"/>
      <c r="M494" s="273"/>
      <c r="N494" s="273"/>
      <c r="O494" s="215"/>
      <c r="P494" s="215"/>
      <c r="Q494" s="215"/>
      <c r="R494" s="215"/>
      <c r="S494" s="215"/>
      <c r="T494" s="215"/>
      <c r="U494" s="286"/>
      <c r="V494" s="286"/>
      <c r="W494" s="286"/>
      <c r="X494" s="286"/>
      <c r="Y494" s="286"/>
      <c r="Z494" s="286"/>
      <c r="AA494" s="286"/>
      <c r="AB494" s="286"/>
      <c r="AC494" s="215"/>
      <c r="AD494" s="215"/>
      <c r="AE494" s="215"/>
      <c r="AF494" s="215"/>
      <c r="AG494" s="215"/>
      <c r="AH494" s="286"/>
      <c r="AI494" s="286"/>
      <c r="AJ494" s="286"/>
      <c r="AK494" s="286"/>
      <c r="AL494" s="286"/>
      <c r="AM494" s="286"/>
      <c r="AN494" s="286"/>
      <c r="AO494" s="286"/>
      <c r="AP494" s="286"/>
      <c r="AQ494" s="286"/>
      <c r="AR494" s="286"/>
      <c r="AS494" s="286"/>
      <c r="AT494" s="286"/>
      <c r="AU494" s="286"/>
      <c r="AV494" s="286"/>
      <c r="AW494" s="286"/>
      <c r="AX494" s="286"/>
      <c r="AY494" s="286"/>
      <c r="AZ494" s="286"/>
      <c r="BA494" s="286"/>
      <c r="BB494" s="273"/>
      <c r="BC494" s="273"/>
      <c r="BD494" s="273"/>
      <c r="BE494" s="273"/>
      <c r="BF494" s="273"/>
      <c r="BG494" s="273"/>
      <c r="BH494" s="273"/>
      <c r="BI494" s="536"/>
    </row>
    <row r="495" spans="2:61" ht="14.25" customHeight="1" x14ac:dyDescent="0.2">
      <c r="B495" s="273"/>
      <c r="C495" s="273"/>
      <c r="D495" s="273"/>
      <c r="E495" s="273"/>
      <c r="F495" s="273"/>
      <c r="G495" s="273"/>
      <c r="H495" s="273"/>
      <c r="I495" s="273"/>
      <c r="J495" s="273"/>
      <c r="K495" s="273"/>
      <c r="L495" s="273"/>
      <c r="M495" s="273"/>
      <c r="N495" s="273"/>
      <c r="O495" s="215"/>
      <c r="P495" s="215"/>
      <c r="Q495" s="215"/>
      <c r="R495" s="215"/>
      <c r="S495" s="215"/>
      <c r="T495" s="215"/>
      <c r="U495" s="286"/>
      <c r="V495" s="286"/>
      <c r="W495" s="286"/>
      <c r="X495" s="286"/>
      <c r="Y495" s="286"/>
      <c r="Z495" s="286"/>
      <c r="AA495" s="286"/>
      <c r="AB495" s="286"/>
      <c r="AC495" s="215"/>
      <c r="AD495" s="215"/>
      <c r="AE495" s="215"/>
      <c r="AF495" s="215"/>
      <c r="AG495" s="215"/>
      <c r="AH495" s="286"/>
      <c r="AI495" s="286"/>
      <c r="AJ495" s="286"/>
      <c r="AK495" s="286"/>
      <c r="AL495" s="286"/>
      <c r="AM495" s="286"/>
      <c r="AN495" s="286"/>
      <c r="AO495" s="286"/>
      <c r="AP495" s="286"/>
      <c r="AQ495" s="286"/>
      <c r="AR495" s="286"/>
      <c r="AS495" s="286"/>
      <c r="AT495" s="286"/>
      <c r="AU495" s="286"/>
      <c r="AV495" s="286"/>
      <c r="AW495" s="286"/>
      <c r="AX495" s="286"/>
      <c r="AY495" s="286"/>
      <c r="AZ495" s="286"/>
      <c r="BA495" s="286"/>
      <c r="BB495" s="273"/>
      <c r="BC495" s="273"/>
      <c r="BD495" s="273"/>
      <c r="BE495" s="273"/>
      <c r="BF495" s="273"/>
      <c r="BG495" s="273"/>
      <c r="BH495" s="273"/>
      <c r="BI495" s="536"/>
    </row>
    <row r="496" spans="2:61" ht="14.25" customHeight="1" x14ac:dyDescent="0.2">
      <c r="B496" s="273"/>
      <c r="C496" s="273"/>
      <c r="D496" s="273"/>
      <c r="E496" s="273"/>
      <c r="F496" s="273"/>
      <c r="G496" s="273"/>
      <c r="H496" s="273"/>
      <c r="I496" s="273"/>
      <c r="J496" s="273"/>
      <c r="K496" s="273"/>
      <c r="L496" s="273"/>
      <c r="M496" s="273"/>
      <c r="N496" s="273"/>
      <c r="O496" s="215"/>
      <c r="P496" s="215"/>
      <c r="Q496" s="215"/>
      <c r="R496" s="215"/>
      <c r="S496" s="215"/>
      <c r="T496" s="215"/>
      <c r="U496" s="286"/>
      <c r="V496" s="286"/>
      <c r="W496" s="286"/>
      <c r="X496" s="286"/>
      <c r="Y496" s="286"/>
      <c r="Z496" s="286"/>
      <c r="AA496" s="286"/>
      <c r="AB496" s="286"/>
      <c r="AC496" s="215"/>
      <c r="AD496" s="215"/>
      <c r="AE496" s="215"/>
      <c r="AF496" s="215"/>
      <c r="AG496" s="215"/>
      <c r="AH496" s="286"/>
      <c r="AI496" s="286"/>
      <c r="AJ496" s="286"/>
      <c r="AK496" s="286"/>
      <c r="AL496" s="286"/>
      <c r="AM496" s="286"/>
      <c r="AN496" s="286"/>
      <c r="AO496" s="286"/>
      <c r="AP496" s="286"/>
      <c r="AQ496" s="286"/>
      <c r="AR496" s="286"/>
      <c r="AS496" s="286"/>
      <c r="AT496" s="286"/>
      <c r="AU496" s="286"/>
      <c r="AV496" s="286"/>
      <c r="AW496" s="286"/>
      <c r="AX496" s="286"/>
      <c r="AY496" s="286"/>
      <c r="AZ496" s="286"/>
      <c r="BA496" s="286"/>
      <c r="BB496" s="273"/>
      <c r="BC496" s="273"/>
      <c r="BD496" s="273"/>
      <c r="BE496" s="273"/>
      <c r="BF496" s="273"/>
      <c r="BG496" s="273"/>
      <c r="BH496" s="273"/>
      <c r="BI496" s="536"/>
    </row>
    <row r="497" spans="2:61" ht="14.25" customHeight="1" x14ac:dyDescent="0.2">
      <c r="B497" s="273"/>
      <c r="C497" s="273"/>
      <c r="D497" s="273"/>
      <c r="E497" s="273"/>
      <c r="F497" s="273"/>
      <c r="G497" s="273"/>
      <c r="H497" s="273"/>
      <c r="I497" s="273"/>
      <c r="J497" s="273"/>
      <c r="K497" s="273"/>
      <c r="L497" s="273"/>
      <c r="M497" s="273"/>
      <c r="N497" s="273"/>
      <c r="O497" s="215"/>
      <c r="P497" s="215"/>
      <c r="Q497" s="215"/>
      <c r="R497" s="215"/>
      <c r="S497" s="215"/>
      <c r="T497" s="215"/>
      <c r="U497" s="286"/>
      <c r="V497" s="286"/>
      <c r="W497" s="286"/>
      <c r="X497" s="286"/>
      <c r="Y497" s="286"/>
      <c r="Z497" s="286"/>
      <c r="AA497" s="286"/>
      <c r="AB497" s="286"/>
      <c r="AC497" s="215"/>
      <c r="AD497" s="215"/>
      <c r="AE497" s="215"/>
      <c r="AF497" s="215"/>
      <c r="AG497" s="215"/>
      <c r="AH497" s="286"/>
      <c r="AI497" s="286"/>
      <c r="AJ497" s="286"/>
      <c r="AK497" s="286"/>
      <c r="AL497" s="286"/>
      <c r="AM497" s="286"/>
      <c r="AN497" s="286"/>
      <c r="AO497" s="286"/>
      <c r="AP497" s="286"/>
      <c r="AQ497" s="286"/>
      <c r="AR497" s="286"/>
      <c r="AS497" s="286"/>
      <c r="AT497" s="286"/>
      <c r="AU497" s="286"/>
      <c r="AV497" s="286"/>
      <c r="AW497" s="286"/>
      <c r="AX497" s="286"/>
      <c r="AY497" s="286"/>
      <c r="AZ497" s="286"/>
      <c r="BA497" s="286"/>
      <c r="BB497" s="273"/>
      <c r="BC497" s="273"/>
      <c r="BD497" s="273"/>
      <c r="BE497" s="273"/>
      <c r="BF497" s="273"/>
      <c r="BG497" s="273"/>
      <c r="BH497" s="273"/>
      <c r="BI497" s="536"/>
    </row>
    <row r="498" spans="2:61" ht="14.25" customHeight="1" x14ac:dyDescent="0.2">
      <c r="B498" s="273"/>
      <c r="C498" s="273"/>
      <c r="D498" s="273"/>
      <c r="E498" s="273"/>
      <c r="F498" s="273"/>
      <c r="G498" s="273"/>
      <c r="H498" s="273"/>
      <c r="I498" s="273"/>
      <c r="J498" s="273"/>
      <c r="K498" s="273"/>
      <c r="L498" s="273"/>
      <c r="M498" s="273"/>
      <c r="N498" s="273"/>
      <c r="O498" s="215"/>
      <c r="P498" s="215"/>
      <c r="Q498" s="215"/>
      <c r="R498" s="215"/>
      <c r="S498" s="215"/>
      <c r="T498" s="215"/>
      <c r="U498" s="286"/>
      <c r="V498" s="286"/>
      <c r="W498" s="286"/>
      <c r="X498" s="286"/>
      <c r="Y498" s="286"/>
      <c r="Z498" s="286"/>
      <c r="AA498" s="286"/>
      <c r="AB498" s="286"/>
      <c r="AC498" s="215"/>
      <c r="AD498" s="215"/>
      <c r="AE498" s="215"/>
      <c r="AF498" s="215"/>
      <c r="AG498" s="215"/>
      <c r="AH498" s="286"/>
      <c r="AI498" s="286"/>
      <c r="AJ498" s="286"/>
      <c r="AK498" s="286"/>
      <c r="AL498" s="286"/>
      <c r="AM498" s="286"/>
      <c r="AN498" s="286"/>
      <c r="AO498" s="286"/>
      <c r="AP498" s="286"/>
      <c r="AQ498" s="286"/>
      <c r="AR498" s="286"/>
      <c r="AS498" s="286"/>
      <c r="AT498" s="286"/>
      <c r="AU498" s="286"/>
      <c r="AV498" s="286"/>
      <c r="AW498" s="286"/>
      <c r="AX498" s="286"/>
      <c r="AY498" s="286"/>
      <c r="AZ498" s="286"/>
      <c r="BA498" s="286"/>
      <c r="BB498" s="273"/>
      <c r="BC498" s="273"/>
      <c r="BD498" s="273"/>
      <c r="BE498" s="273"/>
      <c r="BF498" s="273"/>
      <c r="BG498" s="273"/>
      <c r="BH498" s="273"/>
      <c r="BI498" s="536"/>
    </row>
    <row r="499" spans="2:61" ht="14.25" customHeight="1" x14ac:dyDescent="0.2">
      <c r="B499" s="273"/>
      <c r="C499" s="273"/>
      <c r="D499" s="273"/>
      <c r="E499" s="273"/>
      <c r="F499" s="273"/>
      <c r="G499" s="273"/>
      <c r="H499" s="273"/>
      <c r="I499" s="273"/>
      <c r="J499" s="273"/>
      <c r="K499" s="273"/>
      <c r="L499" s="273"/>
      <c r="M499" s="273"/>
      <c r="N499" s="273"/>
      <c r="O499" s="215"/>
      <c r="P499" s="215"/>
      <c r="Q499" s="215"/>
      <c r="R499" s="215"/>
      <c r="S499" s="215"/>
      <c r="T499" s="215"/>
      <c r="U499" s="286"/>
      <c r="V499" s="286"/>
      <c r="W499" s="286"/>
      <c r="X499" s="286"/>
      <c r="Y499" s="286"/>
      <c r="Z499" s="286"/>
      <c r="AA499" s="286"/>
      <c r="AB499" s="286"/>
      <c r="AC499" s="215"/>
      <c r="AD499" s="215"/>
      <c r="AE499" s="215"/>
      <c r="AF499" s="215"/>
      <c r="AG499" s="215"/>
      <c r="AH499" s="286"/>
      <c r="AI499" s="286"/>
      <c r="AJ499" s="286"/>
      <c r="AK499" s="286"/>
      <c r="AL499" s="286"/>
      <c r="AM499" s="286"/>
      <c r="AN499" s="286"/>
      <c r="AO499" s="286"/>
      <c r="AP499" s="286"/>
      <c r="AQ499" s="286"/>
      <c r="AR499" s="286"/>
      <c r="AS499" s="286"/>
      <c r="AT499" s="286"/>
      <c r="AU499" s="286"/>
      <c r="AV499" s="286"/>
      <c r="AW499" s="286"/>
      <c r="AX499" s="286"/>
      <c r="AY499" s="286"/>
      <c r="AZ499" s="286"/>
      <c r="BA499" s="286"/>
      <c r="BB499" s="273"/>
      <c r="BC499" s="273"/>
      <c r="BD499" s="273"/>
      <c r="BE499" s="273"/>
      <c r="BF499" s="273"/>
      <c r="BG499" s="273"/>
      <c r="BH499" s="273"/>
      <c r="BI499" s="536"/>
    </row>
    <row r="500" spans="2:61" ht="14.25" customHeight="1" x14ac:dyDescent="0.2">
      <c r="B500" s="273"/>
      <c r="C500" s="273"/>
      <c r="D500" s="273"/>
      <c r="E500" s="273"/>
      <c r="F500" s="273"/>
      <c r="G500" s="273"/>
      <c r="H500" s="273"/>
      <c r="I500" s="273"/>
      <c r="J500" s="273"/>
      <c r="K500" s="273"/>
      <c r="L500" s="273"/>
      <c r="M500" s="273"/>
      <c r="N500" s="273"/>
      <c r="O500" s="215"/>
      <c r="P500" s="215"/>
      <c r="Q500" s="215"/>
      <c r="R500" s="215"/>
      <c r="S500" s="215"/>
      <c r="T500" s="215"/>
      <c r="U500" s="286"/>
      <c r="V500" s="286"/>
      <c r="W500" s="286"/>
      <c r="X500" s="286"/>
      <c r="Y500" s="286"/>
      <c r="Z500" s="286"/>
      <c r="AA500" s="286"/>
      <c r="AB500" s="286"/>
      <c r="AC500" s="215"/>
      <c r="AD500" s="215"/>
      <c r="AE500" s="215"/>
      <c r="AF500" s="215"/>
      <c r="AG500" s="215"/>
      <c r="AH500" s="286"/>
      <c r="AI500" s="286"/>
      <c r="AJ500" s="286"/>
      <c r="AK500" s="286"/>
      <c r="AL500" s="286"/>
      <c r="AM500" s="286"/>
      <c r="AN500" s="286"/>
      <c r="AO500" s="286"/>
      <c r="AP500" s="286"/>
      <c r="AQ500" s="286"/>
      <c r="AR500" s="286"/>
      <c r="AS500" s="286"/>
      <c r="AT500" s="286"/>
      <c r="AU500" s="286"/>
      <c r="AV500" s="286"/>
      <c r="AW500" s="286"/>
      <c r="AX500" s="286"/>
      <c r="AY500" s="286"/>
      <c r="AZ500" s="286"/>
      <c r="BA500" s="286"/>
      <c r="BB500" s="273"/>
      <c r="BC500" s="273"/>
      <c r="BD500" s="273"/>
      <c r="BE500" s="273"/>
      <c r="BF500" s="273"/>
      <c r="BG500" s="273"/>
      <c r="BH500" s="273"/>
      <c r="BI500" s="536"/>
    </row>
    <row r="501" spans="2:61" ht="14.25" customHeight="1" x14ac:dyDescent="0.2">
      <c r="B501" s="273"/>
      <c r="C501" s="273"/>
      <c r="D501" s="273"/>
      <c r="E501" s="273"/>
      <c r="F501" s="273"/>
      <c r="G501" s="273"/>
      <c r="H501" s="273"/>
      <c r="I501" s="273"/>
      <c r="J501" s="273"/>
      <c r="K501" s="273"/>
      <c r="L501" s="273"/>
      <c r="M501" s="273"/>
      <c r="N501" s="273"/>
      <c r="O501" s="215"/>
      <c r="P501" s="215"/>
      <c r="Q501" s="215"/>
      <c r="R501" s="215"/>
      <c r="S501" s="215"/>
      <c r="T501" s="215"/>
      <c r="U501" s="286"/>
      <c r="V501" s="286"/>
      <c r="W501" s="286"/>
      <c r="X501" s="286"/>
      <c r="Y501" s="286"/>
      <c r="Z501" s="286"/>
      <c r="AA501" s="286"/>
      <c r="AB501" s="286"/>
      <c r="AC501" s="215"/>
      <c r="AD501" s="215"/>
      <c r="AE501" s="215"/>
      <c r="AF501" s="215"/>
      <c r="AG501" s="215"/>
      <c r="AH501" s="286"/>
      <c r="AI501" s="286"/>
      <c r="AJ501" s="286"/>
      <c r="AK501" s="286"/>
      <c r="AL501" s="286"/>
      <c r="AM501" s="286"/>
      <c r="AN501" s="286"/>
      <c r="AO501" s="286"/>
      <c r="AP501" s="286"/>
      <c r="AQ501" s="286"/>
      <c r="AR501" s="286"/>
      <c r="AS501" s="286"/>
      <c r="AT501" s="286"/>
      <c r="AU501" s="286"/>
      <c r="AV501" s="286"/>
      <c r="AW501" s="286"/>
      <c r="AX501" s="286"/>
      <c r="AY501" s="286"/>
      <c r="AZ501" s="286"/>
      <c r="BA501" s="286"/>
      <c r="BB501" s="273"/>
      <c r="BC501" s="273"/>
      <c r="BD501" s="273"/>
      <c r="BE501" s="273"/>
      <c r="BF501" s="273"/>
      <c r="BG501" s="273"/>
      <c r="BH501" s="273"/>
      <c r="BI501" s="536"/>
    </row>
    <row r="502" spans="2:61" ht="14.25" customHeight="1" x14ac:dyDescent="0.2">
      <c r="B502" s="273"/>
      <c r="C502" s="273"/>
      <c r="D502" s="273"/>
      <c r="E502" s="273"/>
      <c r="F502" s="273"/>
      <c r="G502" s="273"/>
      <c r="H502" s="273"/>
      <c r="I502" s="273"/>
      <c r="J502" s="273"/>
      <c r="K502" s="273"/>
      <c r="L502" s="273"/>
      <c r="M502" s="273"/>
      <c r="N502" s="273"/>
      <c r="O502" s="215"/>
      <c r="P502" s="215"/>
      <c r="Q502" s="215"/>
      <c r="R502" s="215"/>
      <c r="S502" s="215"/>
      <c r="T502" s="215"/>
      <c r="U502" s="286"/>
      <c r="V502" s="286"/>
      <c r="W502" s="286"/>
      <c r="X502" s="286"/>
      <c r="Y502" s="286"/>
      <c r="Z502" s="286"/>
      <c r="AA502" s="286"/>
      <c r="AB502" s="286"/>
      <c r="AC502" s="215"/>
      <c r="AD502" s="215"/>
      <c r="AE502" s="215"/>
      <c r="AF502" s="215"/>
      <c r="AG502" s="215"/>
      <c r="AH502" s="286"/>
      <c r="AI502" s="286"/>
      <c r="AJ502" s="286"/>
      <c r="AK502" s="286"/>
      <c r="AL502" s="286"/>
      <c r="AM502" s="286"/>
      <c r="AN502" s="286"/>
      <c r="AO502" s="286"/>
      <c r="AP502" s="286"/>
      <c r="AQ502" s="286"/>
      <c r="AR502" s="286"/>
      <c r="AS502" s="286"/>
      <c r="AT502" s="286"/>
      <c r="AU502" s="286"/>
      <c r="AV502" s="286"/>
      <c r="AW502" s="286"/>
      <c r="AX502" s="286"/>
      <c r="AY502" s="286"/>
      <c r="AZ502" s="286"/>
      <c r="BA502" s="286"/>
      <c r="BB502" s="273"/>
      <c r="BC502" s="273"/>
      <c r="BD502" s="273"/>
      <c r="BE502" s="273"/>
      <c r="BF502" s="273"/>
      <c r="BG502" s="273"/>
      <c r="BH502" s="273"/>
      <c r="BI502" s="536"/>
    </row>
    <row r="503" spans="2:61" ht="14.25" customHeight="1" x14ac:dyDescent="0.2">
      <c r="B503" s="273"/>
      <c r="C503" s="273"/>
      <c r="D503" s="273"/>
      <c r="E503" s="273"/>
      <c r="F503" s="273"/>
      <c r="G503" s="273"/>
      <c r="H503" s="273"/>
      <c r="I503" s="273"/>
      <c r="J503" s="273"/>
      <c r="K503" s="273"/>
      <c r="L503" s="273"/>
      <c r="M503" s="273"/>
      <c r="N503" s="273"/>
      <c r="O503" s="215"/>
      <c r="P503" s="215"/>
      <c r="Q503" s="215"/>
      <c r="R503" s="215"/>
      <c r="S503" s="215"/>
      <c r="T503" s="215"/>
      <c r="U503" s="286"/>
      <c r="V503" s="286"/>
      <c r="W503" s="286"/>
      <c r="X503" s="286"/>
      <c r="Y503" s="286"/>
      <c r="Z503" s="286"/>
      <c r="AA503" s="286"/>
      <c r="AB503" s="286"/>
      <c r="AC503" s="215"/>
      <c r="AD503" s="215"/>
      <c r="AE503" s="215"/>
      <c r="AF503" s="215"/>
      <c r="AG503" s="215"/>
      <c r="AH503" s="286"/>
      <c r="AI503" s="286"/>
      <c r="AJ503" s="286"/>
      <c r="AK503" s="286"/>
      <c r="AL503" s="286"/>
      <c r="AM503" s="286"/>
      <c r="AN503" s="286"/>
      <c r="AO503" s="286"/>
      <c r="AP503" s="286"/>
      <c r="AQ503" s="286"/>
      <c r="AR503" s="286"/>
      <c r="AS503" s="286"/>
      <c r="AT503" s="286"/>
      <c r="AU503" s="286"/>
      <c r="AV503" s="286"/>
      <c r="AW503" s="286"/>
      <c r="AX503" s="286"/>
      <c r="AY503" s="286"/>
      <c r="AZ503" s="286"/>
      <c r="BA503" s="286"/>
      <c r="BB503" s="273"/>
      <c r="BC503" s="273"/>
      <c r="BD503" s="273"/>
      <c r="BE503" s="273"/>
      <c r="BF503" s="273"/>
      <c r="BG503" s="273"/>
      <c r="BH503" s="273"/>
      <c r="BI503" s="536"/>
    </row>
    <row r="504" spans="2:61" ht="14.25" customHeight="1" x14ac:dyDescent="0.2">
      <c r="B504" s="273"/>
      <c r="C504" s="273"/>
      <c r="D504" s="273"/>
      <c r="E504" s="273"/>
      <c r="F504" s="273"/>
      <c r="G504" s="273"/>
      <c r="H504" s="273"/>
      <c r="I504" s="273"/>
      <c r="J504" s="273"/>
      <c r="K504" s="273"/>
      <c r="L504" s="273"/>
      <c r="M504" s="273"/>
      <c r="N504" s="273"/>
      <c r="O504" s="215"/>
      <c r="P504" s="215"/>
      <c r="Q504" s="215"/>
      <c r="R504" s="215"/>
      <c r="S504" s="215"/>
      <c r="T504" s="215"/>
      <c r="U504" s="286"/>
      <c r="V504" s="286"/>
      <c r="W504" s="286"/>
      <c r="X504" s="286"/>
      <c r="Y504" s="286"/>
      <c r="Z504" s="286"/>
      <c r="AA504" s="286"/>
      <c r="AB504" s="286"/>
      <c r="AC504" s="215"/>
      <c r="AD504" s="215"/>
      <c r="AE504" s="215"/>
      <c r="AF504" s="215"/>
      <c r="AG504" s="215"/>
      <c r="AH504" s="286"/>
      <c r="AI504" s="286"/>
      <c r="AJ504" s="286"/>
      <c r="AK504" s="286"/>
      <c r="AL504" s="286"/>
      <c r="AM504" s="286"/>
      <c r="AN504" s="286"/>
      <c r="AO504" s="286"/>
      <c r="AP504" s="286"/>
      <c r="AQ504" s="286"/>
      <c r="AR504" s="286"/>
      <c r="AS504" s="286"/>
      <c r="AT504" s="286"/>
      <c r="AU504" s="286"/>
      <c r="AV504" s="286"/>
      <c r="AW504" s="286"/>
      <c r="AX504" s="286"/>
      <c r="AY504" s="286"/>
      <c r="AZ504" s="286"/>
      <c r="BA504" s="286"/>
      <c r="BB504" s="273"/>
      <c r="BC504" s="273"/>
      <c r="BD504" s="273"/>
      <c r="BE504" s="273"/>
      <c r="BF504" s="273"/>
      <c r="BG504" s="273"/>
      <c r="BH504" s="273"/>
      <c r="BI504" s="536"/>
    </row>
    <row r="505" spans="2:61" ht="14.25" customHeight="1" x14ac:dyDescent="0.2">
      <c r="B505" s="273"/>
      <c r="C505" s="273"/>
      <c r="D505" s="273"/>
      <c r="E505" s="273"/>
      <c r="F505" s="273"/>
      <c r="G505" s="273"/>
      <c r="H505" s="273"/>
      <c r="I505" s="273"/>
      <c r="J505" s="273"/>
      <c r="K505" s="273"/>
      <c r="L505" s="273"/>
      <c r="M505" s="273"/>
      <c r="N505" s="273"/>
      <c r="O505" s="215"/>
      <c r="P505" s="215"/>
      <c r="Q505" s="215"/>
      <c r="R505" s="215"/>
      <c r="S505" s="215"/>
      <c r="T505" s="215"/>
      <c r="U505" s="286"/>
      <c r="V505" s="286"/>
      <c r="W505" s="286"/>
      <c r="X505" s="286"/>
      <c r="Y505" s="286"/>
      <c r="Z505" s="286"/>
      <c r="AA505" s="286"/>
      <c r="AB505" s="286"/>
      <c r="AC505" s="215"/>
      <c r="AD505" s="215"/>
      <c r="AE505" s="215"/>
      <c r="AF505" s="215"/>
      <c r="AG505" s="215"/>
      <c r="AH505" s="286"/>
      <c r="AI505" s="286"/>
      <c r="AJ505" s="286"/>
      <c r="AK505" s="286"/>
      <c r="AL505" s="286"/>
      <c r="AM505" s="286"/>
      <c r="AN505" s="286"/>
      <c r="AO505" s="286"/>
      <c r="AP505" s="286"/>
      <c r="AQ505" s="286"/>
      <c r="AR505" s="286"/>
      <c r="AS505" s="286"/>
      <c r="AT505" s="286"/>
      <c r="AU505" s="286"/>
      <c r="AV505" s="286"/>
      <c r="AW505" s="286"/>
      <c r="AX505" s="286"/>
      <c r="AY505" s="286"/>
      <c r="AZ505" s="286"/>
      <c r="BA505" s="286"/>
      <c r="BB505" s="273"/>
      <c r="BC505" s="273"/>
      <c r="BD505" s="273"/>
      <c r="BE505" s="273"/>
      <c r="BF505" s="273"/>
      <c r="BG505" s="273"/>
      <c r="BH505" s="273"/>
      <c r="BI505" s="536"/>
    </row>
    <row r="506" spans="2:61" ht="14.25" customHeight="1" x14ac:dyDescent="0.2">
      <c r="B506" s="273"/>
      <c r="C506" s="273"/>
      <c r="D506" s="273"/>
      <c r="E506" s="273"/>
      <c r="F506" s="273"/>
      <c r="G506" s="273"/>
      <c r="H506" s="273"/>
      <c r="I506" s="273"/>
      <c r="J506" s="273"/>
      <c r="K506" s="273"/>
      <c r="L506" s="273"/>
      <c r="M506" s="273"/>
      <c r="N506" s="273"/>
      <c r="O506" s="215"/>
      <c r="P506" s="215"/>
      <c r="Q506" s="215"/>
      <c r="R506" s="215"/>
      <c r="S506" s="215"/>
      <c r="T506" s="215"/>
      <c r="U506" s="286"/>
      <c r="V506" s="286"/>
      <c r="W506" s="286"/>
      <c r="X506" s="286"/>
      <c r="Y506" s="286"/>
      <c r="Z506" s="286"/>
      <c r="AA506" s="286"/>
      <c r="AB506" s="286"/>
      <c r="AC506" s="215"/>
      <c r="AD506" s="215"/>
      <c r="AE506" s="215"/>
      <c r="AF506" s="215"/>
      <c r="AG506" s="215"/>
      <c r="AH506" s="286"/>
      <c r="AI506" s="286"/>
      <c r="AJ506" s="286"/>
      <c r="AK506" s="286"/>
      <c r="AL506" s="286"/>
      <c r="AM506" s="286"/>
      <c r="AN506" s="286"/>
      <c r="AO506" s="286"/>
      <c r="AP506" s="286"/>
      <c r="AQ506" s="286"/>
      <c r="AR506" s="286"/>
      <c r="AS506" s="286"/>
      <c r="AT506" s="286"/>
      <c r="AU506" s="286"/>
      <c r="AV506" s="286"/>
      <c r="AW506" s="286"/>
      <c r="AX506" s="286"/>
      <c r="AY506" s="286"/>
      <c r="AZ506" s="286"/>
      <c r="BA506" s="286"/>
      <c r="BB506" s="273"/>
      <c r="BC506" s="273"/>
      <c r="BD506" s="273"/>
      <c r="BE506" s="273"/>
      <c r="BF506" s="273"/>
      <c r="BG506" s="273"/>
      <c r="BH506" s="273"/>
      <c r="BI506" s="536"/>
    </row>
    <row r="507" spans="2:61" ht="14.25" customHeight="1" x14ac:dyDescent="0.2">
      <c r="B507" s="273"/>
      <c r="C507" s="273"/>
      <c r="D507" s="273"/>
      <c r="E507" s="273"/>
      <c r="F507" s="273"/>
      <c r="G507" s="273"/>
      <c r="H507" s="273"/>
      <c r="I507" s="273"/>
      <c r="J507" s="273"/>
      <c r="K507" s="273"/>
      <c r="L507" s="273"/>
      <c r="M507" s="273"/>
      <c r="N507" s="273"/>
      <c r="O507" s="215"/>
      <c r="P507" s="215"/>
      <c r="Q507" s="215"/>
      <c r="R507" s="215"/>
      <c r="S507" s="215"/>
      <c r="T507" s="215"/>
      <c r="U507" s="286"/>
      <c r="V507" s="286"/>
      <c r="W507" s="286"/>
      <c r="X507" s="286"/>
      <c r="Y507" s="286"/>
      <c r="Z507" s="286"/>
      <c r="AA507" s="286"/>
      <c r="AB507" s="286"/>
      <c r="AC507" s="215"/>
      <c r="AD507" s="215"/>
      <c r="AE507" s="215"/>
      <c r="AF507" s="215"/>
      <c r="AG507" s="215"/>
      <c r="AH507" s="286"/>
      <c r="AI507" s="286"/>
      <c r="AJ507" s="286"/>
      <c r="AK507" s="286"/>
      <c r="AL507" s="286"/>
      <c r="AM507" s="286"/>
      <c r="AN507" s="286"/>
      <c r="AO507" s="286"/>
      <c r="AP507" s="286"/>
      <c r="AQ507" s="286"/>
      <c r="AR507" s="286"/>
      <c r="AS507" s="286"/>
      <c r="AT507" s="286"/>
      <c r="AU507" s="286"/>
      <c r="AV507" s="286"/>
      <c r="AW507" s="286"/>
      <c r="AX507" s="286"/>
      <c r="AY507" s="286"/>
      <c r="AZ507" s="286"/>
      <c r="BA507" s="286"/>
      <c r="BB507" s="273"/>
      <c r="BC507" s="273"/>
      <c r="BD507" s="273"/>
      <c r="BE507" s="273"/>
      <c r="BF507" s="273"/>
      <c r="BG507" s="273"/>
      <c r="BH507" s="273"/>
      <c r="BI507" s="536"/>
    </row>
    <row r="508" spans="2:61" ht="14.25" customHeight="1" x14ac:dyDescent="0.2">
      <c r="B508" s="273"/>
      <c r="C508" s="273"/>
      <c r="D508" s="273"/>
      <c r="E508" s="273"/>
      <c r="F508" s="273"/>
      <c r="G508" s="273"/>
      <c r="H508" s="273"/>
      <c r="I508" s="273"/>
      <c r="J508" s="273"/>
      <c r="K508" s="273"/>
      <c r="L508" s="273"/>
      <c r="M508" s="273"/>
      <c r="N508" s="273"/>
      <c r="O508" s="215"/>
      <c r="P508" s="215"/>
      <c r="Q508" s="215"/>
      <c r="R508" s="215"/>
      <c r="S508" s="215"/>
      <c r="T508" s="215"/>
      <c r="U508" s="286"/>
      <c r="V508" s="286"/>
      <c r="W508" s="286"/>
      <c r="X508" s="286"/>
      <c r="Y508" s="286"/>
      <c r="Z508" s="286"/>
      <c r="AA508" s="286"/>
      <c r="AB508" s="286"/>
      <c r="AC508" s="215"/>
      <c r="AD508" s="215"/>
      <c r="AE508" s="215"/>
      <c r="AF508" s="215"/>
      <c r="AG508" s="215"/>
      <c r="AH508" s="286"/>
      <c r="AI508" s="286"/>
      <c r="AJ508" s="286"/>
      <c r="AK508" s="286"/>
      <c r="AL508" s="286"/>
      <c r="AM508" s="286"/>
      <c r="AN508" s="286"/>
      <c r="AO508" s="286"/>
      <c r="AP508" s="286"/>
      <c r="AQ508" s="286"/>
      <c r="AR508" s="286"/>
      <c r="AS508" s="286"/>
      <c r="AT508" s="286"/>
      <c r="AU508" s="286"/>
      <c r="AV508" s="286"/>
      <c r="AW508" s="286"/>
      <c r="AX508" s="286"/>
      <c r="AY508" s="286"/>
      <c r="AZ508" s="286"/>
      <c r="BA508" s="286"/>
      <c r="BB508" s="273"/>
      <c r="BC508" s="273"/>
      <c r="BD508" s="273"/>
      <c r="BE508" s="273"/>
      <c r="BF508" s="273"/>
      <c r="BG508" s="273"/>
      <c r="BH508" s="273"/>
      <c r="BI508" s="536"/>
    </row>
    <row r="509" spans="2:61" ht="14.25" customHeight="1" x14ac:dyDescent="0.2">
      <c r="B509" s="273"/>
      <c r="C509" s="273"/>
      <c r="D509" s="273"/>
      <c r="E509" s="273"/>
      <c r="F509" s="273"/>
      <c r="G509" s="273"/>
      <c r="H509" s="273"/>
      <c r="I509" s="273"/>
      <c r="J509" s="273"/>
      <c r="K509" s="273"/>
      <c r="L509" s="273"/>
      <c r="M509" s="273"/>
      <c r="N509" s="273"/>
      <c r="O509" s="215"/>
      <c r="P509" s="215"/>
      <c r="Q509" s="215"/>
      <c r="R509" s="215"/>
      <c r="S509" s="215"/>
      <c r="T509" s="215"/>
      <c r="U509" s="286"/>
      <c r="V509" s="286"/>
      <c r="W509" s="286"/>
      <c r="X509" s="286"/>
      <c r="Y509" s="286"/>
      <c r="Z509" s="286"/>
      <c r="AA509" s="286"/>
      <c r="AB509" s="286"/>
      <c r="AC509" s="215"/>
      <c r="AD509" s="215"/>
      <c r="AE509" s="215"/>
      <c r="AF509" s="215"/>
      <c r="AG509" s="215"/>
      <c r="AH509" s="286"/>
      <c r="AI509" s="286"/>
      <c r="AJ509" s="286"/>
      <c r="AK509" s="286"/>
      <c r="AL509" s="286"/>
      <c r="AM509" s="286"/>
      <c r="AN509" s="286"/>
      <c r="AO509" s="286"/>
      <c r="AP509" s="286"/>
      <c r="AQ509" s="286"/>
      <c r="AR509" s="286"/>
      <c r="AS509" s="286"/>
      <c r="AT509" s="286"/>
      <c r="AU509" s="286"/>
      <c r="AV509" s="286"/>
      <c r="AW509" s="286"/>
      <c r="AX509" s="286"/>
      <c r="AY509" s="286"/>
      <c r="AZ509" s="286"/>
      <c r="BA509" s="286"/>
      <c r="BB509" s="273"/>
      <c r="BC509" s="273"/>
      <c r="BD509" s="273"/>
      <c r="BE509" s="273"/>
      <c r="BF509" s="273"/>
      <c r="BG509" s="273"/>
      <c r="BH509" s="273"/>
      <c r="BI509" s="536"/>
    </row>
    <row r="510" spans="2:61" ht="14.25" customHeight="1" x14ac:dyDescent="0.2">
      <c r="B510" s="273"/>
      <c r="C510" s="273"/>
      <c r="D510" s="273"/>
      <c r="E510" s="273"/>
      <c r="F510" s="273"/>
      <c r="G510" s="273"/>
      <c r="H510" s="273"/>
      <c r="I510" s="273"/>
      <c r="J510" s="273"/>
      <c r="K510" s="273"/>
      <c r="L510" s="273"/>
      <c r="M510" s="273"/>
      <c r="N510" s="273"/>
      <c r="O510" s="215"/>
      <c r="P510" s="215"/>
      <c r="Q510" s="215"/>
      <c r="R510" s="215"/>
      <c r="S510" s="215"/>
      <c r="T510" s="215"/>
      <c r="U510" s="286"/>
      <c r="V510" s="286"/>
      <c r="W510" s="286"/>
      <c r="X510" s="286"/>
      <c r="Y510" s="286"/>
      <c r="Z510" s="286"/>
      <c r="AA510" s="286"/>
      <c r="AB510" s="286"/>
      <c r="AC510" s="215"/>
      <c r="AD510" s="215"/>
      <c r="AE510" s="215"/>
      <c r="AF510" s="215"/>
      <c r="AG510" s="215"/>
      <c r="AH510" s="286"/>
      <c r="AI510" s="286"/>
      <c r="AJ510" s="286"/>
      <c r="AK510" s="286"/>
      <c r="AL510" s="286"/>
      <c r="AM510" s="286"/>
      <c r="AN510" s="286"/>
      <c r="AO510" s="286"/>
      <c r="AP510" s="286"/>
      <c r="AQ510" s="286"/>
      <c r="AR510" s="286"/>
      <c r="AS510" s="286"/>
      <c r="AT510" s="286"/>
      <c r="AU510" s="286"/>
      <c r="AV510" s="286"/>
      <c r="AW510" s="286"/>
      <c r="AX510" s="286"/>
      <c r="AY510" s="286"/>
      <c r="AZ510" s="286"/>
      <c r="BA510" s="286"/>
      <c r="BB510" s="273"/>
      <c r="BC510" s="273"/>
      <c r="BD510" s="273"/>
      <c r="BE510" s="273"/>
      <c r="BF510" s="273"/>
      <c r="BG510" s="273"/>
      <c r="BH510" s="273"/>
      <c r="BI510" s="536"/>
    </row>
    <row r="511" spans="2:61" ht="14.25" customHeight="1" x14ac:dyDescent="0.2">
      <c r="B511" s="273"/>
      <c r="C511" s="273"/>
      <c r="D511" s="273"/>
      <c r="E511" s="273"/>
      <c r="F511" s="273"/>
      <c r="G511" s="273"/>
      <c r="H511" s="273"/>
      <c r="I511" s="273"/>
      <c r="J511" s="273"/>
      <c r="K511" s="273"/>
      <c r="L511" s="273"/>
      <c r="M511" s="273"/>
      <c r="N511" s="273"/>
      <c r="O511" s="215"/>
      <c r="P511" s="215"/>
      <c r="Q511" s="215"/>
      <c r="R511" s="215"/>
      <c r="S511" s="215"/>
      <c r="T511" s="215"/>
      <c r="U511" s="286"/>
      <c r="V511" s="286"/>
      <c r="W511" s="286"/>
      <c r="X511" s="286"/>
      <c r="Y511" s="286"/>
      <c r="Z511" s="286"/>
      <c r="AA511" s="286"/>
      <c r="AB511" s="286"/>
      <c r="AC511" s="215"/>
      <c r="AD511" s="215"/>
      <c r="AE511" s="215"/>
      <c r="AF511" s="215"/>
      <c r="AG511" s="215"/>
      <c r="AH511" s="286"/>
      <c r="AI511" s="286"/>
      <c r="AJ511" s="286"/>
      <c r="AK511" s="286"/>
      <c r="AL511" s="286"/>
      <c r="AM511" s="286"/>
      <c r="AN511" s="286"/>
      <c r="AO511" s="286"/>
      <c r="AP511" s="286"/>
      <c r="AQ511" s="286"/>
      <c r="AR511" s="286"/>
      <c r="AS511" s="286"/>
      <c r="AT511" s="286"/>
      <c r="AU511" s="286"/>
      <c r="AV511" s="286"/>
      <c r="AW511" s="286"/>
      <c r="AX511" s="286"/>
      <c r="AY511" s="286"/>
      <c r="AZ511" s="286"/>
      <c r="BA511" s="286"/>
      <c r="BB511" s="273"/>
      <c r="BC511" s="273"/>
      <c r="BD511" s="273"/>
      <c r="BE511" s="273"/>
      <c r="BF511" s="273"/>
      <c r="BG511" s="273"/>
      <c r="BH511" s="273"/>
      <c r="BI511" s="536"/>
    </row>
    <row r="512" spans="2:61" ht="14.25" customHeight="1" x14ac:dyDescent="0.2">
      <c r="B512" s="273"/>
      <c r="C512" s="273"/>
      <c r="D512" s="273"/>
      <c r="E512" s="273"/>
      <c r="F512" s="273"/>
      <c r="G512" s="273"/>
      <c r="H512" s="273"/>
      <c r="I512" s="273"/>
      <c r="J512" s="273"/>
      <c r="K512" s="273"/>
      <c r="L512" s="273"/>
      <c r="M512" s="273"/>
      <c r="N512" s="273"/>
      <c r="O512" s="215"/>
      <c r="P512" s="215"/>
      <c r="Q512" s="215"/>
      <c r="R512" s="215"/>
      <c r="S512" s="215"/>
      <c r="T512" s="215"/>
      <c r="U512" s="286"/>
      <c r="V512" s="286"/>
      <c r="W512" s="286"/>
      <c r="X512" s="286"/>
      <c r="Y512" s="286"/>
      <c r="Z512" s="286"/>
      <c r="AA512" s="286"/>
      <c r="AB512" s="286"/>
      <c r="AC512" s="215"/>
      <c r="AD512" s="215"/>
      <c r="AE512" s="215"/>
      <c r="AF512" s="215"/>
      <c r="AG512" s="215"/>
      <c r="AH512" s="286"/>
      <c r="AI512" s="286"/>
      <c r="AJ512" s="286"/>
      <c r="AK512" s="286"/>
      <c r="AL512" s="286"/>
      <c r="AM512" s="286"/>
      <c r="AN512" s="286"/>
      <c r="AO512" s="286"/>
      <c r="AP512" s="286"/>
      <c r="AQ512" s="286"/>
      <c r="AR512" s="286"/>
      <c r="AS512" s="286"/>
      <c r="AT512" s="286"/>
      <c r="AU512" s="286"/>
      <c r="AV512" s="286"/>
      <c r="AW512" s="286"/>
      <c r="AX512" s="286"/>
      <c r="AY512" s="286"/>
      <c r="AZ512" s="286"/>
      <c r="BA512" s="286"/>
      <c r="BB512" s="273"/>
      <c r="BC512" s="273"/>
      <c r="BD512" s="273"/>
      <c r="BE512" s="273"/>
      <c r="BF512" s="273"/>
      <c r="BG512" s="273"/>
      <c r="BH512" s="273"/>
      <c r="BI512" s="536"/>
    </row>
    <row r="513" spans="2:61" ht="14.25" customHeight="1" x14ac:dyDescent="0.2">
      <c r="B513" s="273"/>
      <c r="C513" s="273"/>
      <c r="D513" s="273"/>
      <c r="E513" s="273"/>
      <c r="F513" s="273"/>
      <c r="G513" s="273"/>
      <c r="H513" s="273"/>
      <c r="I513" s="273"/>
      <c r="J513" s="273"/>
      <c r="K513" s="273"/>
      <c r="L513" s="273"/>
      <c r="M513" s="273"/>
      <c r="N513" s="273"/>
      <c r="O513" s="215"/>
      <c r="P513" s="215"/>
      <c r="Q513" s="215"/>
      <c r="R513" s="215"/>
      <c r="S513" s="215"/>
      <c r="T513" s="215"/>
      <c r="U513" s="286"/>
      <c r="V513" s="286"/>
      <c r="W513" s="286"/>
      <c r="X513" s="286"/>
      <c r="Y513" s="286"/>
      <c r="Z513" s="286"/>
      <c r="AA513" s="286"/>
      <c r="AB513" s="286"/>
      <c r="AC513" s="215"/>
      <c r="AD513" s="215"/>
      <c r="AE513" s="215"/>
      <c r="AF513" s="215"/>
      <c r="AG513" s="215"/>
      <c r="AH513" s="286"/>
      <c r="AI513" s="286"/>
      <c r="AJ513" s="286"/>
      <c r="AK513" s="286"/>
      <c r="AL513" s="286"/>
      <c r="AM513" s="286"/>
      <c r="AN513" s="286"/>
      <c r="AO513" s="286"/>
      <c r="AP513" s="286"/>
      <c r="AQ513" s="286"/>
      <c r="AR513" s="286"/>
      <c r="AS513" s="286"/>
      <c r="AT513" s="286"/>
      <c r="AU513" s="286"/>
      <c r="AV513" s="286"/>
      <c r="AW513" s="286"/>
      <c r="AX513" s="286"/>
      <c r="AY513" s="286"/>
      <c r="AZ513" s="286"/>
      <c r="BA513" s="286"/>
      <c r="BB513" s="273"/>
      <c r="BC513" s="273"/>
      <c r="BD513" s="273"/>
      <c r="BE513" s="273"/>
      <c r="BF513" s="273"/>
      <c r="BG513" s="273"/>
      <c r="BH513" s="273"/>
      <c r="BI513" s="536"/>
    </row>
    <row r="514" spans="2:61" ht="14.25" customHeight="1" x14ac:dyDescent="0.2">
      <c r="B514" s="273"/>
      <c r="C514" s="273"/>
      <c r="D514" s="273"/>
      <c r="E514" s="273"/>
      <c r="F514" s="273"/>
      <c r="G514" s="273"/>
      <c r="H514" s="273"/>
      <c r="I514" s="273"/>
      <c r="J514" s="273"/>
      <c r="K514" s="273"/>
      <c r="L514" s="273"/>
      <c r="M514" s="273"/>
      <c r="N514" s="273"/>
      <c r="O514" s="215"/>
      <c r="P514" s="215"/>
      <c r="Q514" s="215"/>
      <c r="R514" s="215"/>
      <c r="S514" s="215"/>
      <c r="T514" s="215"/>
      <c r="U514" s="286"/>
      <c r="V514" s="286"/>
      <c r="W514" s="286"/>
      <c r="X514" s="286"/>
      <c r="Y514" s="286"/>
      <c r="Z514" s="286"/>
      <c r="AA514" s="286"/>
      <c r="AB514" s="286"/>
      <c r="AC514" s="215"/>
      <c r="AD514" s="215"/>
      <c r="AE514" s="215"/>
      <c r="AF514" s="215"/>
      <c r="AG514" s="215"/>
      <c r="AH514" s="286"/>
      <c r="AI514" s="286"/>
      <c r="AJ514" s="286"/>
      <c r="AK514" s="286"/>
      <c r="AL514" s="286"/>
      <c r="AM514" s="286"/>
      <c r="AN514" s="286"/>
      <c r="AO514" s="286"/>
      <c r="AP514" s="286"/>
      <c r="AQ514" s="286"/>
      <c r="AR514" s="286"/>
      <c r="AS514" s="286"/>
      <c r="AT514" s="286"/>
      <c r="AU514" s="286"/>
      <c r="AV514" s="286"/>
      <c r="AW514" s="286"/>
      <c r="AX514" s="286"/>
      <c r="AY514" s="286"/>
      <c r="AZ514" s="286"/>
      <c r="BA514" s="286"/>
      <c r="BB514" s="273"/>
      <c r="BC514" s="273"/>
      <c r="BD514" s="273"/>
      <c r="BE514" s="273"/>
      <c r="BF514" s="273"/>
      <c r="BG514" s="273"/>
      <c r="BH514" s="273"/>
      <c r="BI514" s="536"/>
    </row>
    <row r="515" spans="2:61" ht="14.25" customHeight="1" x14ac:dyDescent="0.2">
      <c r="B515" s="273"/>
      <c r="C515" s="273"/>
      <c r="D515" s="273"/>
      <c r="E515" s="273"/>
      <c r="F515" s="273"/>
      <c r="G515" s="273"/>
      <c r="H515" s="273"/>
      <c r="I515" s="273"/>
      <c r="J515" s="273"/>
      <c r="K515" s="273"/>
      <c r="L515" s="273"/>
      <c r="M515" s="273"/>
      <c r="N515" s="273"/>
      <c r="O515" s="215"/>
      <c r="P515" s="215"/>
      <c r="Q515" s="215"/>
      <c r="R515" s="215"/>
      <c r="S515" s="215"/>
      <c r="T515" s="215"/>
      <c r="U515" s="286"/>
      <c r="V515" s="286"/>
      <c r="W515" s="286"/>
      <c r="X515" s="286"/>
      <c r="Y515" s="286"/>
      <c r="Z515" s="286"/>
      <c r="AA515" s="286"/>
      <c r="AB515" s="286"/>
      <c r="AC515" s="215"/>
      <c r="AD515" s="215"/>
      <c r="AE515" s="215"/>
      <c r="AF515" s="215"/>
      <c r="AG515" s="215"/>
      <c r="AH515" s="286"/>
      <c r="AI515" s="286"/>
      <c r="AJ515" s="286"/>
      <c r="AK515" s="286"/>
      <c r="AL515" s="286"/>
      <c r="AM515" s="286"/>
      <c r="AN515" s="286"/>
      <c r="AO515" s="286"/>
      <c r="AP515" s="286"/>
      <c r="AQ515" s="286"/>
      <c r="AR515" s="286"/>
      <c r="AS515" s="286"/>
      <c r="AT515" s="286"/>
      <c r="AU515" s="286"/>
      <c r="AV515" s="286"/>
      <c r="AW515" s="286"/>
      <c r="AX515" s="286"/>
      <c r="AY515" s="286"/>
      <c r="AZ515" s="286"/>
      <c r="BA515" s="286"/>
      <c r="BB515" s="273"/>
      <c r="BC515" s="273"/>
      <c r="BD515" s="273"/>
      <c r="BE515" s="273"/>
      <c r="BF515" s="273"/>
      <c r="BG515" s="273"/>
      <c r="BH515" s="273"/>
      <c r="BI515" s="536"/>
    </row>
    <row r="516" spans="2:61" ht="14.25" customHeight="1" x14ac:dyDescent="0.2">
      <c r="B516" s="273"/>
      <c r="C516" s="273"/>
      <c r="D516" s="273"/>
      <c r="E516" s="273"/>
      <c r="F516" s="273"/>
      <c r="G516" s="273"/>
      <c r="H516" s="273"/>
      <c r="I516" s="273"/>
      <c r="J516" s="273"/>
      <c r="K516" s="273"/>
      <c r="L516" s="273"/>
      <c r="M516" s="273"/>
      <c r="N516" s="273"/>
      <c r="O516" s="215"/>
      <c r="P516" s="215"/>
      <c r="Q516" s="215"/>
      <c r="R516" s="215"/>
      <c r="S516" s="215"/>
      <c r="T516" s="215"/>
      <c r="U516" s="286"/>
      <c r="V516" s="286"/>
      <c r="W516" s="286"/>
      <c r="X516" s="286"/>
      <c r="Y516" s="286"/>
      <c r="Z516" s="286"/>
      <c r="AA516" s="286"/>
      <c r="AB516" s="286"/>
      <c r="AC516" s="215"/>
      <c r="AD516" s="215"/>
      <c r="AE516" s="215"/>
      <c r="AF516" s="215"/>
      <c r="AG516" s="215"/>
      <c r="AH516" s="286"/>
      <c r="AI516" s="286"/>
      <c r="AJ516" s="286"/>
      <c r="AK516" s="286"/>
      <c r="AL516" s="286"/>
      <c r="AM516" s="286"/>
      <c r="AN516" s="286"/>
      <c r="AO516" s="286"/>
      <c r="AP516" s="286"/>
      <c r="AQ516" s="286"/>
      <c r="AR516" s="286"/>
      <c r="AS516" s="286"/>
      <c r="AT516" s="286"/>
      <c r="AU516" s="286"/>
      <c r="AV516" s="286"/>
      <c r="AW516" s="286"/>
      <c r="AX516" s="286"/>
      <c r="AY516" s="286"/>
      <c r="AZ516" s="286"/>
      <c r="BA516" s="286"/>
      <c r="BB516" s="273"/>
      <c r="BC516" s="273"/>
      <c r="BD516" s="273"/>
      <c r="BE516" s="273"/>
      <c r="BF516" s="273"/>
      <c r="BG516" s="273"/>
      <c r="BH516" s="273"/>
      <c r="BI516" s="536"/>
    </row>
    <row r="517" spans="2:61" ht="14.25" customHeight="1" x14ac:dyDescent="0.2">
      <c r="B517" s="273"/>
      <c r="C517" s="273"/>
      <c r="D517" s="273"/>
      <c r="E517" s="273"/>
      <c r="F517" s="273"/>
      <c r="G517" s="273"/>
      <c r="H517" s="273"/>
      <c r="I517" s="273"/>
      <c r="J517" s="273"/>
      <c r="K517" s="273"/>
      <c r="L517" s="273"/>
      <c r="M517" s="273"/>
      <c r="N517" s="273"/>
      <c r="O517" s="215"/>
      <c r="P517" s="215"/>
      <c r="Q517" s="215"/>
      <c r="R517" s="215"/>
      <c r="S517" s="215"/>
      <c r="T517" s="215"/>
      <c r="U517" s="286"/>
      <c r="V517" s="286"/>
      <c r="W517" s="286"/>
      <c r="X517" s="286"/>
      <c r="Y517" s="286"/>
      <c r="Z517" s="286"/>
      <c r="AA517" s="286"/>
      <c r="AB517" s="286"/>
      <c r="AC517" s="215"/>
      <c r="AD517" s="215"/>
      <c r="AE517" s="215"/>
      <c r="AF517" s="215"/>
      <c r="AG517" s="215"/>
      <c r="AH517" s="286"/>
      <c r="AI517" s="286"/>
      <c r="AJ517" s="286"/>
      <c r="AK517" s="286"/>
      <c r="AL517" s="286"/>
      <c r="AM517" s="286"/>
      <c r="AN517" s="286"/>
      <c r="AO517" s="286"/>
      <c r="AP517" s="286"/>
      <c r="AQ517" s="286"/>
      <c r="AR517" s="286"/>
      <c r="AS517" s="286"/>
      <c r="AT517" s="286"/>
      <c r="AU517" s="286"/>
      <c r="AV517" s="286"/>
      <c r="AW517" s="286"/>
      <c r="AX517" s="286"/>
      <c r="AY517" s="286"/>
      <c r="AZ517" s="286"/>
      <c r="BA517" s="286"/>
      <c r="BB517" s="273"/>
      <c r="BC517" s="273"/>
      <c r="BD517" s="273"/>
      <c r="BE517" s="273"/>
      <c r="BF517" s="273"/>
      <c r="BG517" s="273"/>
      <c r="BH517" s="273"/>
      <c r="BI517" s="536"/>
    </row>
    <row r="518" spans="2:61" ht="14.25" customHeight="1" x14ac:dyDescent="0.2">
      <c r="B518" s="273"/>
      <c r="C518" s="273"/>
      <c r="D518" s="273"/>
      <c r="E518" s="273"/>
      <c r="F518" s="273"/>
      <c r="G518" s="273"/>
      <c r="H518" s="273"/>
      <c r="I518" s="273"/>
      <c r="J518" s="273"/>
      <c r="K518" s="273"/>
      <c r="L518" s="273"/>
      <c r="M518" s="273"/>
      <c r="N518" s="273"/>
      <c r="O518" s="215"/>
      <c r="P518" s="215"/>
      <c r="Q518" s="215"/>
      <c r="R518" s="215"/>
      <c r="S518" s="215"/>
      <c r="T518" s="215"/>
      <c r="U518" s="286"/>
      <c r="V518" s="286"/>
      <c r="W518" s="286"/>
      <c r="X518" s="286"/>
      <c r="Y518" s="286"/>
      <c r="Z518" s="286"/>
      <c r="AA518" s="286"/>
      <c r="AB518" s="286"/>
      <c r="AC518" s="215"/>
      <c r="AD518" s="215"/>
      <c r="AE518" s="215"/>
      <c r="AF518" s="215"/>
      <c r="AG518" s="215"/>
      <c r="AH518" s="286"/>
      <c r="AI518" s="286"/>
      <c r="AJ518" s="286"/>
      <c r="AK518" s="286"/>
      <c r="AL518" s="286"/>
      <c r="AM518" s="286"/>
      <c r="AN518" s="286"/>
      <c r="AO518" s="286"/>
      <c r="AP518" s="286"/>
      <c r="AQ518" s="286"/>
      <c r="AR518" s="286"/>
      <c r="AS518" s="286"/>
      <c r="AT518" s="286"/>
      <c r="AU518" s="286"/>
      <c r="AV518" s="286"/>
      <c r="AW518" s="286"/>
      <c r="AX518" s="286"/>
      <c r="AY518" s="286"/>
      <c r="AZ518" s="286"/>
      <c r="BA518" s="286"/>
      <c r="BB518" s="273"/>
      <c r="BC518" s="273"/>
      <c r="BD518" s="273"/>
      <c r="BE518" s="273"/>
      <c r="BF518" s="273"/>
      <c r="BG518" s="273"/>
      <c r="BH518" s="273"/>
      <c r="BI518" s="536"/>
    </row>
    <row r="519" spans="2:61" ht="14.25" customHeight="1" x14ac:dyDescent="0.2">
      <c r="B519" s="273"/>
      <c r="C519" s="273"/>
      <c r="D519" s="273"/>
      <c r="E519" s="273"/>
      <c r="F519" s="273"/>
      <c r="G519" s="273"/>
      <c r="H519" s="273"/>
      <c r="I519" s="273"/>
      <c r="J519" s="273"/>
      <c r="K519" s="273"/>
      <c r="L519" s="273"/>
      <c r="M519" s="273"/>
      <c r="N519" s="273"/>
      <c r="O519" s="215"/>
      <c r="P519" s="215"/>
      <c r="Q519" s="215"/>
      <c r="R519" s="215"/>
      <c r="S519" s="215"/>
      <c r="T519" s="215"/>
      <c r="U519" s="286"/>
      <c r="V519" s="286"/>
      <c r="W519" s="286"/>
      <c r="X519" s="286"/>
      <c r="Y519" s="286"/>
      <c r="Z519" s="286"/>
      <c r="AA519" s="286"/>
      <c r="AB519" s="286"/>
      <c r="AC519" s="215"/>
      <c r="AD519" s="215"/>
      <c r="AE519" s="215"/>
      <c r="AF519" s="215"/>
      <c r="AG519" s="215"/>
      <c r="AH519" s="286"/>
      <c r="AI519" s="286"/>
      <c r="AJ519" s="286"/>
      <c r="AK519" s="286"/>
      <c r="AL519" s="286"/>
      <c r="AM519" s="286"/>
      <c r="AN519" s="286"/>
      <c r="AO519" s="286"/>
      <c r="AP519" s="286"/>
      <c r="AQ519" s="286"/>
      <c r="AR519" s="286"/>
      <c r="AS519" s="286"/>
      <c r="AT519" s="286"/>
      <c r="AU519" s="286"/>
      <c r="AV519" s="286"/>
      <c r="AW519" s="286"/>
      <c r="AX519" s="286"/>
      <c r="AY519" s="286"/>
      <c r="AZ519" s="286"/>
      <c r="BA519" s="286"/>
      <c r="BB519" s="273"/>
      <c r="BC519" s="273"/>
      <c r="BD519" s="273"/>
      <c r="BE519" s="273"/>
      <c r="BF519" s="273"/>
      <c r="BG519" s="273"/>
      <c r="BH519" s="273"/>
      <c r="BI519" s="536"/>
    </row>
    <row r="520" spans="2:61" ht="14.25" customHeight="1" x14ac:dyDescent="0.2">
      <c r="B520" s="273"/>
      <c r="C520" s="273"/>
      <c r="D520" s="273"/>
      <c r="E520" s="273"/>
      <c r="F520" s="273"/>
      <c r="G520" s="273"/>
      <c r="H520" s="273"/>
      <c r="I520" s="273"/>
      <c r="J520" s="273"/>
      <c r="K520" s="273"/>
      <c r="L520" s="273"/>
      <c r="M520" s="273"/>
      <c r="N520" s="273"/>
      <c r="O520" s="215"/>
      <c r="P520" s="215"/>
      <c r="Q520" s="215"/>
      <c r="R520" s="215"/>
      <c r="S520" s="215"/>
      <c r="T520" s="215"/>
      <c r="U520" s="286"/>
      <c r="V520" s="286"/>
      <c r="W520" s="286"/>
      <c r="X520" s="286"/>
      <c r="Y520" s="286"/>
      <c r="Z520" s="286"/>
      <c r="AA520" s="286"/>
      <c r="AB520" s="286"/>
      <c r="AC520" s="215"/>
      <c r="AD520" s="215"/>
      <c r="AE520" s="215"/>
      <c r="AF520" s="215"/>
      <c r="AG520" s="215"/>
      <c r="AH520" s="286"/>
      <c r="AI520" s="286"/>
      <c r="AJ520" s="286"/>
      <c r="AK520" s="286"/>
      <c r="AL520" s="286"/>
      <c r="AM520" s="286"/>
      <c r="AN520" s="286"/>
      <c r="AO520" s="286"/>
      <c r="AP520" s="286"/>
      <c r="AQ520" s="286"/>
      <c r="AR520" s="286"/>
      <c r="AS520" s="286"/>
      <c r="AT520" s="286"/>
      <c r="AU520" s="286"/>
      <c r="AV520" s="286"/>
      <c r="AW520" s="286"/>
      <c r="AX520" s="286"/>
      <c r="AY520" s="286"/>
      <c r="AZ520" s="286"/>
      <c r="BA520" s="286"/>
      <c r="BB520" s="273"/>
      <c r="BC520" s="273"/>
      <c r="BD520" s="273"/>
      <c r="BE520" s="273"/>
      <c r="BF520" s="273"/>
      <c r="BG520" s="273"/>
      <c r="BH520" s="273"/>
      <c r="BI520" s="536"/>
    </row>
    <row r="521" spans="2:61" ht="14.25" customHeight="1" x14ac:dyDescent="0.2">
      <c r="B521" s="273"/>
      <c r="C521" s="273"/>
      <c r="D521" s="273"/>
      <c r="E521" s="273"/>
      <c r="F521" s="273"/>
      <c r="G521" s="273"/>
      <c r="H521" s="273"/>
      <c r="I521" s="273"/>
      <c r="J521" s="273"/>
      <c r="K521" s="273"/>
      <c r="L521" s="273"/>
      <c r="M521" s="273"/>
      <c r="N521" s="273"/>
      <c r="O521" s="215"/>
      <c r="P521" s="215"/>
      <c r="Q521" s="215"/>
      <c r="R521" s="215"/>
      <c r="S521" s="215"/>
      <c r="T521" s="215"/>
      <c r="U521" s="286"/>
      <c r="V521" s="286"/>
      <c r="W521" s="286"/>
      <c r="X521" s="286"/>
      <c r="Y521" s="286"/>
      <c r="Z521" s="286"/>
      <c r="AA521" s="286"/>
      <c r="AB521" s="286"/>
      <c r="AC521" s="215"/>
      <c r="AD521" s="215"/>
      <c r="AE521" s="215"/>
      <c r="AF521" s="215"/>
      <c r="AG521" s="215"/>
      <c r="AH521" s="286"/>
      <c r="AI521" s="286"/>
      <c r="AJ521" s="286"/>
      <c r="AK521" s="286"/>
      <c r="AL521" s="286"/>
      <c r="AM521" s="286"/>
      <c r="AN521" s="286"/>
      <c r="AO521" s="286"/>
      <c r="AP521" s="286"/>
      <c r="AQ521" s="286"/>
      <c r="AR521" s="286"/>
      <c r="AS521" s="286"/>
      <c r="AT521" s="286"/>
      <c r="AU521" s="286"/>
      <c r="AV521" s="286"/>
      <c r="AW521" s="286"/>
      <c r="AX521" s="286"/>
      <c r="AY521" s="286"/>
      <c r="AZ521" s="286"/>
      <c r="BA521" s="286"/>
      <c r="BB521" s="273"/>
      <c r="BC521" s="273"/>
      <c r="BD521" s="273"/>
      <c r="BE521" s="273"/>
      <c r="BF521" s="273"/>
      <c r="BG521" s="273"/>
      <c r="BH521" s="273"/>
      <c r="BI521" s="536"/>
    </row>
    <row r="522" spans="2:61" ht="14.25" customHeight="1" x14ac:dyDescent="0.2">
      <c r="B522" s="273"/>
      <c r="C522" s="273"/>
      <c r="D522" s="273"/>
      <c r="E522" s="273"/>
      <c r="F522" s="273"/>
      <c r="G522" s="273"/>
      <c r="H522" s="273"/>
      <c r="I522" s="273"/>
      <c r="J522" s="273"/>
      <c r="K522" s="273"/>
      <c r="L522" s="273"/>
      <c r="M522" s="273"/>
      <c r="N522" s="273"/>
      <c r="O522" s="215"/>
      <c r="P522" s="215"/>
      <c r="Q522" s="215"/>
      <c r="R522" s="215"/>
      <c r="S522" s="215"/>
      <c r="T522" s="215"/>
      <c r="U522" s="286"/>
      <c r="V522" s="286"/>
      <c r="W522" s="286"/>
      <c r="X522" s="286"/>
      <c r="Y522" s="286"/>
      <c r="Z522" s="286"/>
      <c r="AA522" s="286"/>
      <c r="AB522" s="286"/>
      <c r="AC522" s="215"/>
      <c r="AD522" s="215"/>
      <c r="AE522" s="215"/>
      <c r="AF522" s="215"/>
      <c r="AG522" s="215"/>
      <c r="AH522" s="286"/>
      <c r="AI522" s="286"/>
      <c r="AJ522" s="286"/>
      <c r="AK522" s="286"/>
      <c r="AL522" s="286"/>
      <c r="AM522" s="286"/>
      <c r="AN522" s="286"/>
      <c r="AO522" s="286"/>
      <c r="AP522" s="286"/>
      <c r="AQ522" s="286"/>
      <c r="AR522" s="286"/>
      <c r="AS522" s="286"/>
      <c r="AT522" s="286"/>
      <c r="AU522" s="286"/>
      <c r="AV522" s="286"/>
      <c r="AW522" s="286"/>
      <c r="AX522" s="286"/>
      <c r="AY522" s="286"/>
      <c r="AZ522" s="286"/>
      <c r="BA522" s="286"/>
      <c r="BB522" s="273"/>
      <c r="BC522" s="273"/>
      <c r="BD522" s="273"/>
      <c r="BE522" s="273"/>
      <c r="BF522" s="273"/>
      <c r="BG522" s="273"/>
      <c r="BH522" s="273"/>
      <c r="BI522" s="536"/>
    </row>
    <row r="523" spans="2:61" ht="14.25" customHeight="1" x14ac:dyDescent="0.2">
      <c r="B523" s="273"/>
      <c r="C523" s="273"/>
      <c r="D523" s="273"/>
      <c r="E523" s="273"/>
      <c r="F523" s="273"/>
      <c r="G523" s="273"/>
      <c r="H523" s="273"/>
      <c r="I523" s="273"/>
      <c r="J523" s="273"/>
      <c r="K523" s="273"/>
      <c r="L523" s="273"/>
      <c r="M523" s="273"/>
      <c r="N523" s="273"/>
      <c r="O523" s="215"/>
      <c r="P523" s="215"/>
      <c r="Q523" s="215"/>
      <c r="R523" s="215"/>
      <c r="S523" s="215"/>
      <c r="T523" s="215"/>
      <c r="U523" s="286"/>
      <c r="V523" s="286"/>
      <c r="W523" s="286"/>
      <c r="X523" s="286"/>
      <c r="Y523" s="286"/>
      <c r="Z523" s="286"/>
      <c r="AA523" s="286"/>
      <c r="AB523" s="286"/>
      <c r="AC523" s="215"/>
      <c r="AD523" s="215"/>
      <c r="AE523" s="215"/>
      <c r="AF523" s="215"/>
      <c r="AG523" s="215"/>
      <c r="AH523" s="286"/>
      <c r="AI523" s="286"/>
      <c r="AJ523" s="286"/>
      <c r="AK523" s="286"/>
      <c r="AL523" s="286"/>
      <c r="AM523" s="286"/>
      <c r="AN523" s="286"/>
      <c r="AO523" s="286"/>
      <c r="AP523" s="286"/>
      <c r="AQ523" s="286"/>
      <c r="AR523" s="286"/>
      <c r="AS523" s="286"/>
      <c r="AT523" s="286"/>
      <c r="AU523" s="286"/>
      <c r="AV523" s="286"/>
      <c r="AW523" s="286"/>
      <c r="AX523" s="286"/>
      <c r="AY523" s="286"/>
      <c r="AZ523" s="286"/>
      <c r="BA523" s="286"/>
      <c r="BB523" s="273"/>
      <c r="BC523" s="273"/>
      <c r="BD523" s="273"/>
      <c r="BE523" s="273"/>
      <c r="BF523" s="273"/>
      <c r="BG523" s="273"/>
      <c r="BH523" s="273"/>
      <c r="BI523" s="536"/>
    </row>
    <row r="524" spans="2:61" ht="14.25" customHeight="1" x14ac:dyDescent="0.2">
      <c r="B524" s="273"/>
      <c r="C524" s="273"/>
      <c r="D524" s="273"/>
      <c r="E524" s="273"/>
      <c r="F524" s="273"/>
      <c r="G524" s="273"/>
      <c r="H524" s="273"/>
      <c r="I524" s="273"/>
      <c r="J524" s="273"/>
      <c r="K524" s="273"/>
      <c r="L524" s="273"/>
      <c r="M524" s="273"/>
      <c r="N524" s="273"/>
      <c r="O524" s="215"/>
      <c r="P524" s="215"/>
      <c r="Q524" s="215"/>
      <c r="R524" s="215"/>
      <c r="S524" s="215"/>
      <c r="T524" s="215"/>
      <c r="U524" s="286"/>
      <c r="V524" s="286"/>
      <c r="W524" s="286"/>
      <c r="X524" s="286"/>
      <c r="Y524" s="286"/>
      <c r="Z524" s="286"/>
      <c r="AA524" s="286"/>
      <c r="AB524" s="286"/>
      <c r="AC524" s="215"/>
      <c r="AD524" s="215"/>
      <c r="AE524" s="215"/>
      <c r="AF524" s="215"/>
      <c r="AG524" s="215"/>
      <c r="AH524" s="286"/>
      <c r="AI524" s="286"/>
      <c r="AJ524" s="286"/>
      <c r="AK524" s="286"/>
      <c r="AL524" s="286"/>
      <c r="AM524" s="286"/>
      <c r="AN524" s="286"/>
      <c r="AO524" s="286"/>
      <c r="AP524" s="286"/>
      <c r="AQ524" s="286"/>
      <c r="AR524" s="286"/>
      <c r="AS524" s="286"/>
      <c r="AT524" s="286"/>
      <c r="AU524" s="286"/>
      <c r="AV524" s="286"/>
      <c r="AW524" s="286"/>
      <c r="AX524" s="286"/>
      <c r="AY524" s="286"/>
      <c r="AZ524" s="286"/>
      <c r="BA524" s="286"/>
      <c r="BB524" s="273"/>
      <c r="BC524" s="273"/>
      <c r="BD524" s="273"/>
      <c r="BE524" s="273"/>
      <c r="BF524" s="273"/>
      <c r="BG524" s="273"/>
      <c r="BH524" s="273"/>
      <c r="BI524" s="536"/>
    </row>
    <row r="525" spans="2:61" ht="14.25" customHeight="1" x14ac:dyDescent="0.2">
      <c r="B525" s="273"/>
      <c r="C525" s="273"/>
      <c r="D525" s="273"/>
      <c r="E525" s="273"/>
      <c r="F525" s="273"/>
      <c r="G525" s="273"/>
      <c r="H525" s="273"/>
      <c r="I525" s="273"/>
      <c r="J525" s="273"/>
      <c r="K525" s="273"/>
      <c r="L525" s="273"/>
      <c r="M525" s="273"/>
      <c r="N525" s="273"/>
      <c r="O525" s="215"/>
      <c r="P525" s="215"/>
      <c r="Q525" s="215"/>
      <c r="R525" s="215"/>
      <c r="S525" s="215"/>
      <c r="T525" s="215"/>
      <c r="U525" s="286"/>
      <c r="V525" s="286"/>
      <c r="W525" s="286"/>
      <c r="X525" s="286"/>
      <c r="Y525" s="286"/>
      <c r="Z525" s="286"/>
      <c r="AA525" s="286"/>
      <c r="AB525" s="286"/>
      <c r="AC525" s="215"/>
      <c r="AD525" s="215"/>
      <c r="AE525" s="215"/>
      <c r="AF525" s="215"/>
      <c r="AG525" s="215"/>
      <c r="AH525" s="286"/>
      <c r="AI525" s="286"/>
      <c r="AJ525" s="286"/>
      <c r="AK525" s="286"/>
      <c r="AL525" s="286"/>
      <c r="AM525" s="286"/>
      <c r="AN525" s="286"/>
      <c r="AO525" s="286"/>
      <c r="AP525" s="286"/>
      <c r="AQ525" s="286"/>
      <c r="AR525" s="286"/>
      <c r="AS525" s="286"/>
      <c r="AT525" s="286"/>
      <c r="AU525" s="286"/>
      <c r="AV525" s="286"/>
      <c r="AW525" s="286"/>
      <c r="AX525" s="286"/>
      <c r="AY525" s="286"/>
      <c r="AZ525" s="286"/>
      <c r="BA525" s="286"/>
      <c r="BB525" s="273"/>
      <c r="BC525" s="273"/>
      <c r="BD525" s="273"/>
      <c r="BE525" s="273"/>
      <c r="BF525" s="273"/>
      <c r="BG525" s="273"/>
      <c r="BH525" s="273"/>
      <c r="BI525" s="536"/>
    </row>
    <row r="526" spans="2:61" ht="14.25" customHeight="1" x14ac:dyDescent="0.2">
      <c r="B526" s="273"/>
      <c r="C526" s="273"/>
      <c r="D526" s="273"/>
      <c r="E526" s="273"/>
      <c r="F526" s="273"/>
      <c r="G526" s="273"/>
      <c r="H526" s="273"/>
      <c r="I526" s="273"/>
      <c r="J526" s="273"/>
      <c r="K526" s="273"/>
      <c r="L526" s="273"/>
      <c r="M526" s="273"/>
      <c r="N526" s="273"/>
      <c r="O526" s="215"/>
      <c r="P526" s="215"/>
      <c r="Q526" s="215"/>
      <c r="R526" s="215"/>
      <c r="S526" s="215"/>
      <c r="T526" s="215"/>
      <c r="U526" s="286"/>
      <c r="V526" s="286"/>
      <c r="W526" s="286"/>
      <c r="X526" s="286"/>
      <c r="Y526" s="286"/>
      <c r="Z526" s="286"/>
      <c r="AA526" s="286"/>
      <c r="AB526" s="286"/>
      <c r="AC526" s="215"/>
      <c r="AD526" s="215"/>
      <c r="AE526" s="215"/>
      <c r="AF526" s="215"/>
      <c r="AG526" s="215"/>
      <c r="AH526" s="286"/>
      <c r="AI526" s="286"/>
      <c r="AJ526" s="286"/>
      <c r="AK526" s="286"/>
      <c r="AL526" s="286"/>
      <c r="AM526" s="286"/>
      <c r="AN526" s="286"/>
      <c r="AO526" s="286"/>
      <c r="AP526" s="286"/>
      <c r="AQ526" s="286"/>
      <c r="AR526" s="286"/>
      <c r="AS526" s="286"/>
      <c r="AT526" s="286"/>
      <c r="AU526" s="286"/>
      <c r="AV526" s="286"/>
      <c r="AW526" s="286"/>
      <c r="AX526" s="286"/>
      <c r="AY526" s="286"/>
      <c r="AZ526" s="286"/>
      <c r="BA526" s="286"/>
      <c r="BB526" s="273"/>
      <c r="BC526" s="273"/>
      <c r="BD526" s="273"/>
      <c r="BE526" s="273"/>
      <c r="BF526" s="273"/>
      <c r="BG526" s="273"/>
      <c r="BH526" s="273"/>
      <c r="BI526" s="536"/>
    </row>
    <row r="527" spans="2:61" ht="14.25" customHeight="1" x14ac:dyDescent="0.2">
      <c r="B527" s="273"/>
      <c r="C527" s="273"/>
      <c r="D527" s="273"/>
      <c r="E527" s="273"/>
      <c r="F527" s="273"/>
      <c r="G527" s="273"/>
      <c r="H527" s="273"/>
      <c r="I527" s="273"/>
      <c r="J527" s="273"/>
      <c r="K527" s="273"/>
      <c r="L527" s="273"/>
      <c r="M527" s="273"/>
      <c r="N527" s="273"/>
      <c r="O527" s="215"/>
      <c r="P527" s="215"/>
      <c r="Q527" s="215"/>
      <c r="R527" s="215"/>
      <c r="S527" s="215"/>
      <c r="T527" s="215"/>
      <c r="U527" s="286"/>
      <c r="V527" s="286"/>
      <c r="W527" s="286"/>
      <c r="X527" s="286"/>
      <c r="Y527" s="286"/>
      <c r="Z527" s="286"/>
      <c r="AA527" s="286"/>
      <c r="AB527" s="286"/>
      <c r="AC527" s="215"/>
      <c r="AD527" s="215"/>
      <c r="AE527" s="215"/>
      <c r="AF527" s="215"/>
      <c r="AG527" s="215"/>
      <c r="AH527" s="286"/>
      <c r="AI527" s="286"/>
      <c r="AJ527" s="286"/>
      <c r="AK527" s="286"/>
      <c r="AL527" s="286"/>
      <c r="AM527" s="286"/>
      <c r="AN527" s="286"/>
      <c r="AO527" s="286"/>
      <c r="AP527" s="286"/>
      <c r="AQ527" s="286"/>
      <c r="AR527" s="286"/>
      <c r="AS527" s="286"/>
      <c r="AT527" s="286"/>
      <c r="AU527" s="286"/>
      <c r="AV527" s="286"/>
      <c r="AW527" s="286"/>
      <c r="AX527" s="286"/>
      <c r="AY527" s="286"/>
      <c r="AZ527" s="286"/>
      <c r="BA527" s="286"/>
      <c r="BB527" s="273"/>
      <c r="BC527" s="273"/>
      <c r="BD527" s="273"/>
      <c r="BE527" s="273"/>
      <c r="BF527" s="273"/>
      <c r="BG527" s="273"/>
      <c r="BH527" s="273"/>
      <c r="BI527" s="536"/>
    </row>
    <row r="528" spans="2:61" ht="14.25" customHeight="1" x14ac:dyDescent="0.2">
      <c r="B528" s="273"/>
      <c r="C528" s="273"/>
      <c r="D528" s="273"/>
      <c r="E528" s="273"/>
      <c r="F528" s="273"/>
      <c r="G528" s="273"/>
      <c r="H528" s="273"/>
      <c r="I528" s="273"/>
      <c r="J528" s="273"/>
      <c r="K528" s="273"/>
      <c r="L528" s="273"/>
      <c r="M528" s="273"/>
      <c r="N528" s="273"/>
      <c r="O528" s="215"/>
      <c r="P528" s="215"/>
      <c r="Q528" s="215"/>
      <c r="R528" s="215"/>
      <c r="S528" s="215"/>
      <c r="T528" s="215"/>
      <c r="U528" s="286"/>
      <c r="V528" s="286"/>
      <c r="W528" s="286"/>
      <c r="X528" s="286"/>
      <c r="Y528" s="286"/>
      <c r="Z528" s="286"/>
      <c r="AA528" s="286"/>
      <c r="AB528" s="286"/>
      <c r="AC528" s="215"/>
      <c r="AD528" s="215"/>
      <c r="AE528" s="215"/>
      <c r="AF528" s="215"/>
      <c r="AG528" s="215"/>
      <c r="AH528" s="286"/>
      <c r="AI528" s="286"/>
      <c r="AJ528" s="286"/>
      <c r="AK528" s="286"/>
      <c r="AL528" s="286"/>
      <c r="AM528" s="286"/>
      <c r="AN528" s="286"/>
      <c r="AO528" s="286"/>
      <c r="AP528" s="286"/>
      <c r="AQ528" s="286"/>
      <c r="AR528" s="286"/>
      <c r="AS528" s="286"/>
      <c r="AT528" s="286"/>
      <c r="AU528" s="286"/>
      <c r="AV528" s="286"/>
      <c r="AW528" s="286"/>
      <c r="AX528" s="286"/>
      <c r="AY528" s="286"/>
      <c r="AZ528" s="286"/>
      <c r="BA528" s="286"/>
      <c r="BB528" s="273"/>
      <c r="BC528" s="273"/>
      <c r="BD528" s="273"/>
      <c r="BE528" s="273"/>
      <c r="BF528" s="273"/>
      <c r="BG528" s="273"/>
      <c r="BH528" s="273"/>
      <c r="BI528" s="536"/>
    </row>
    <row r="529" spans="2:61" ht="14.25" customHeight="1" x14ac:dyDescent="0.2">
      <c r="B529" s="273"/>
      <c r="C529" s="273"/>
      <c r="D529" s="273"/>
      <c r="E529" s="273"/>
      <c r="F529" s="273"/>
      <c r="G529" s="273"/>
      <c r="H529" s="273"/>
      <c r="I529" s="273"/>
      <c r="J529" s="273"/>
      <c r="K529" s="273"/>
      <c r="L529" s="273"/>
      <c r="M529" s="273"/>
      <c r="N529" s="273"/>
      <c r="O529" s="215"/>
      <c r="P529" s="215"/>
      <c r="Q529" s="215"/>
      <c r="R529" s="215"/>
      <c r="S529" s="215"/>
      <c r="T529" s="215"/>
      <c r="U529" s="286"/>
      <c r="V529" s="286"/>
      <c r="W529" s="286"/>
      <c r="X529" s="286"/>
      <c r="Y529" s="286"/>
      <c r="Z529" s="286"/>
      <c r="AA529" s="286"/>
      <c r="AB529" s="286"/>
      <c r="AC529" s="215"/>
      <c r="AD529" s="215"/>
      <c r="AE529" s="215"/>
      <c r="AF529" s="215"/>
      <c r="AG529" s="215"/>
      <c r="AH529" s="286"/>
      <c r="AI529" s="286"/>
      <c r="AJ529" s="286"/>
      <c r="AK529" s="286"/>
      <c r="AL529" s="286"/>
      <c r="AM529" s="286"/>
      <c r="AN529" s="286"/>
      <c r="AO529" s="286"/>
      <c r="AP529" s="286"/>
      <c r="AQ529" s="286"/>
      <c r="AR529" s="286"/>
      <c r="AS529" s="286"/>
      <c r="AT529" s="286"/>
      <c r="AU529" s="286"/>
      <c r="AV529" s="286"/>
      <c r="AW529" s="286"/>
      <c r="AX529" s="286"/>
      <c r="AY529" s="286"/>
      <c r="AZ529" s="286"/>
      <c r="BA529" s="286"/>
      <c r="BB529" s="273"/>
      <c r="BC529" s="273"/>
      <c r="BD529" s="273"/>
      <c r="BE529" s="273"/>
      <c r="BF529" s="273"/>
      <c r="BG529" s="273"/>
      <c r="BH529" s="273"/>
      <c r="BI529" s="536"/>
    </row>
    <row r="530" spans="2:61" ht="14.25" customHeight="1" x14ac:dyDescent="0.2">
      <c r="B530" s="273"/>
      <c r="C530" s="273"/>
      <c r="D530" s="273"/>
      <c r="E530" s="273"/>
      <c r="F530" s="273"/>
      <c r="G530" s="273"/>
      <c r="H530" s="273"/>
      <c r="I530" s="273"/>
      <c r="J530" s="273"/>
      <c r="K530" s="273"/>
      <c r="L530" s="273"/>
      <c r="M530" s="273"/>
      <c r="N530" s="273"/>
      <c r="O530" s="215"/>
      <c r="P530" s="215"/>
      <c r="Q530" s="215"/>
      <c r="R530" s="215"/>
      <c r="S530" s="215"/>
      <c r="T530" s="215"/>
      <c r="U530" s="286"/>
      <c r="V530" s="286"/>
      <c r="W530" s="286"/>
      <c r="X530" s="286"/>
      <c r="Y530" s="286"/>
      <c r="Z530" s="286"/>
      <c r="AA530" s="286"/>
      <c r="AB530" s="286"/>
      <c r="AC530" s="215"/>
      <c r="AD530" s="215"/>
      <c r="AE530" s="215"/>
      <c r="AF530" s="215"/>
      <c r="AG530" s="215"/>
      <c r="AH530" s="286"/>
      <c r="AI530" s="286"/>
      <c r="AJ530" s="286"/>
      <c r="AK530" s="286"/>
      <c r="AL530" s="286"/>
      <c r="AM530" s="286"/>
      <c r="AN530" s="286"/>
      <c r="AO530" s="286"/>
      <c r="AP530" s="286"/>
      <c r="AQ530" s="286"/>
      <c r="AR530" s="286"/>
      <c r="AS530" s="286"/>
      <c r="AT530" s="286"/>
      <c r="AU530" s="286"/>
      <c r="AV530" s="286"/>
      <c r="AW530" s="286"/>
      <c r="AX530" s="286"/>
      <c r="AY530" s="286"/>
      <c r="AZ530" s="286"/>
      <c r="BA530" s="286"/>
      <c r="BB530" s="273"/>
      <c r="BC530" s="273"/>
      <c r="BD530" s="273"/>
      <c r="BE530" s="273"/>
      <c r="BF530" s="273"/>
      <c r="BG530" s="273"/>
      <c r="BH530" s="273"/>
      <c r="BI530" s="536"/>
    </row>
    <row r="531" spans="2:61" ht="14.25" customHeight="1" x14ac:dyDescent="0.2">
      <c r="B531" s="273"/>
      <c r="C531" s="273"/>
      <c r="D531" s="273"/>
      <c r="E531" s="273"/>
      <c r="F531" s="273"/>
      <c r="G531" s="273"/>
      <c r="H531" s="273"/>
      <c r="I531" s="273"/>
      <c r="J531" s="273"/>
      <c r="K531" s="273"/>
      <c r="L531" s="273"/>
      <c r="M531" s="273"/>
      <c r="N531" s="273"/>
      <c r="O531" s="215"/>
      <c r="P531" s="215"/>
      <c r="Q531" s="215"/>
      <c r="R531" s="215"/>
      <c r="S531" s="215"/>
      <c r="T531" s="215"/>
      <c r="U531" s="286"/>
      <c r="V531" s="286"/>
      <c r="W531" s="286"/>
      <c r="X531" s="286"/>
      <c r="Y531" s="286"/>
      <c r="Z531" s="286"/>
      <c r="AA531" s="286"/>
      <c r="AB531" s="286"/>
      <c r="AC531" s="215"/>
      <c r="AD531" s="215"/>
      <c r="AE531" s="215"/>
      <c r="AF531" s="215"/>
      <c r="AG531" s="215"/>
      <c r="AH531" s="286"/>
      <c r="AI531" s="286"/>
      <c r="AJ531" s="286"/>
      <c r="AK531" s="286"/>
      <c r="AL531" s="286"/>
      <c r="AM531" s="286"/>
      <c r="AN531" s="286"/>
      <c r="AO531" s="286"/>
      <c r="AP531" s="286"/>
      <c r="AQ531" s="286"/>
      <c r="AR531" s="286"/>
      <c r="AS531" s="286"/>
      <c r="AT531" s="286"/>
      <c r="AU531" s="286"/>
      <c r="AV531" s="286"/>
      <c r="AW531" s="286"/>
      <c r="AX531" s="286"/>
      <c r="AY531" s="286"/>
      <c r="AZ531" s="286"/>
      <c r="BA531" s="286"/>
      <c r="BB531" s="273"/>
      <c r="BC531" s="273"/>
      <c r="BD531" s="273"/>
      <c r="BE531" s="273"/>
      <c r="BF531" s="273"/>
      <c r="BG531" s="273"/>
      <c r="BH531" s="273"/>
      <c r="BI531" s="536"/>
    </row>
    <row r="532" spans="2:61" ht="14.25" customHeight="1" x14ac:dyDescent="0.2">
      <c r="B532" s="273"/>
      <c r="C532" s="273"/>
      <c r="D532" s="273"/>
      <c r="E532" s="273"/>
      <c r="F532" s="273"/>
      <c r="G532" s="273"/>
      <c r="H532" s="273"/>
      <c r="I532" s="273"/>
      <c r="J532" s="273"/>
      <c r="K532" s="273"/>
      <c r="L532" s="273"/>
      <c r="M532" s="273"/>
      <c r="N532" s="273"/>
      <c r="O532" s="215"/>
      <c r="P532" s="215"/>
      <c r="Q532" s="215"/>
      <c r="R532" s="215"/>
      <c r="S532" s="215"/>
      <c r="T532" s="215"/>
      <c r="U532" s="286"/>
      <c r="V532" s="286"/>
      <c r="W532" s="286"/>
      <c r="X532" s="286"/>
      <c r="Y532" s="286"/>
      <c r="Z532" s="286"/>
      <c r="AA532" s="286"/>
      <c r="AB532" s="286"/>
      <c r="AC532" s="215"/>
      <c r="AD532" s="215"/>
      <c r="AE532" s="215"/>
      <c r="AF532" s="215"/>
      <c r="AG532" s="215"/>
      <c r="AH532" s="286"/>
      <c r="AI532" s="286"/>
      <c r="AJ532" s="286"/>
      <c r="AK532" s="286"/>
      <c r="AL532" s="286"/>
      <c r="AM532" s="286"/>
      <c r="AN532" s="286"/>
      <c r="AO532" s="286"/>
      <c r="AP532" s="286"/>
      <c r="AQ532" s="286"/>
      <c r="AR532" s="286"/>
      <c r="AS532" s="286"/>
      <c r="AT532" s="286"/>
      <c r="AU532" s="286"/>
      <c r="AV532" s="286"/>
      <c r="AW532" s="286"/>
      <c r="AX532" s="286"/>
      <c r="AY532" s="286"/>
      <c r="AZ532" s="286"/>
      <c r="BA532" s="286"/>
      <c r="BB532" s="273"/>
      <c r="BC532" s="273"/>
      <c r="BD532" s="273"/>
      <c r="BE532" s="273"/>
      <c r="BF532" s="273"/>
      <c r="BG532" s="273"/>
      <c r="BH532" s="273"/>
      <c r="BI532" s="536"/>
    </row>
    <row r="533" spans="2:61" ht="14.25" customHeight="1" x14ac:dyDescent="0.2">
      <c r="B533" s="273"/>
      <c r="C533" s="273"/>
      <c r="D533" s="273"/>
      <c r="E533" s="273"/>
      <c r="F533" s="273"/>
      <c r="G533" s="273"/>
      <c r="H533" s="273"/>
      <c r="I533" s="273"/>
      <c r="J533" s="273"/>
      <c r="K533" s="273"/>
      <c r="L533" s="273"/>
      <c r="M533" s="273"/>
      <c r="N533" s="273"/>
      <c r="O533" s="215"/>
      <c r="P533" s="215"/>
      <c r="Q533" s="215"/>
      <c r="R533" s="215"/>
      <c r="S533" s="215"/>
      <c r="T533" s="215"/>
      <c r="U533" s="286"/>
      <c r="V533" s="286"/>
      <c r="W533" s="286"/>
      <c r="X533" s="286"/>
      <c r="Y533" s="286"/>
      <c r="Z533" s="286"/>
      <c r="AA533" s="286"/>
      <c r="AB533" s="286"/>
      <c r="AC533" s="215"/>
      <c r="AD533" s="215"/>
      <c r="AE533" s="215"/>
      <c r="AF533" s="215"/>
      <c r="AG533" s="215"/>
      <c r="AH533" s="286"/>
      <c r="AI533" s="286"/>
      <c r="AJ533" s="286"/>
      <c r="AK533" s="286"/>
      <c r="AL533" s="286"/>
      <c r="AM533" s="286"/>
      <c r="AN533" s="286"/>
      <c r="AO533" s="286"/>
      <c r="AP533" s="286"/>
      <c r="AQ533" s="286"/>
      <c r="AR533" s="286"/>
      <c r="AS533" s="286"/>
      <c r="AT533" s="286"/>
      <c r="AU533" s="286"/>
      <c r="AV533" s="286"/>
      <c r="AW533" s="286"/>
      <c r="AX533" s="286"/>
      <c r="AY533" s="286"/>
      <c r="AZ533" s="286"/>
      <c r="BA533" s="286"/>
      <c r="BB533" s="273"/>
      <c r="BC533" s="273"/>
      <c r="BD533" s="273"/>
      <c r="BE533" s="273"/>
      <c r="BF533" s="273"/>
      <c r="BG533" s="273"/>
      <c r="BH533" s="273"/>
      <c r="BI533" s="536"/>
    </row>
    <row r="534" spans="2:61" ht="14.25" customHeight="1" x14ac:dyDescent="0.2">
      <c r="B534" s="273"/>
      <c r="C534" s="273"/>
      <c r="D534" s="273"/>
      <c r="E534" s="273"/>
      <c r="F534" s="273"/>
      <c r="G534" s="273"/>
      <c r="H534" s="273"/>
      <c r="I534" s="273"/>
      <c r="J534" s="273"/>
      <c r="K534" s="273"/>
      <c r="L534" s="273"/>
      <c r="M534" s="273"/>
      <c r="N534" s="273"/>
      <c r="O534" s="215"/>
      <c r="P534" s="215"/>
      <c r="Q534" s="215"/>
      <c r="R534" s="215"/>
      <c r="S534" s="215"/>
      <c r="T534" s="215"/>
      <c r="U534" s="286"/>
      <c r="V534" s="286"/>
      <c r="W534" s="286"/>
      <c r="X534" s="286"/>
      <c r="Y534" s="286"/>
      <c r="Z534" s="286"/>
      <c r="AA534" s="286"/>
      <c r="AB534" s="286"/>
      <c r="AC534" s="215"/>
      <c r="AD534" s="215"/>
      <c r="AE534" s="215"/>
      <c r="AF534" s="215"/>
      <c r="AG534" s="215"/>
      <c r="AH534" s="286"/>
      <c r="AI534" s="286"/>
      <c r="AJ534" s="286"/>
      <c r="AK534" s="286"/>
      <c r="AL534" s="286"/>
      <c r="AM534" s="286"/>
      <c r="AN534" s="286"/>
      <c r="AO534" s="286"/>
      <c r="AP534" s="286"/>
      <c r="AQ534" s="286"/>
      <c r="AR534" s="286"/>
      <c r="AS534" s="286"/>
      <c r="AT534" s="286"/>
      <c r="AU534" s="286"/>
      <c r="AV534" s="286"/>
      <c r="AW534" s="286"/>
      <c r="AX534" s="286"/>
      <c r="AY534" s="286"/>
      <c r="AZ534" s="286"/>
      <c r="BA534" s="286"/>
      <c r="BB534" s="273"/>
      <c r="BC534" s="273"/>
      <c r="BD534" s="273"/>
      <c r="BE534" s="273"/>
      <c r="BF534" s="273"/>
      <c r="BG534" s="273"/>
      <c r="BH534" s="273"/>
      <c r="BI534" s="536"/>
    </row>
    <row r="535" spans="2:61" ht="14.25" customHeight="1" x14ac:dyDescent="0.2">
      <c r="B535" s="273"/>
      <c r="C535" s="273"/>
      <c r="D535" s="273"/>
      <c r="E535" s="273"/>
      <c r="F535" s="273"/>
      <c r="G535" s="273"/>
      <c r="H535" s="273"/>
      <c r="I535" s="273"/>
      <c r="J535" s="273"/>
      <c r="K535" s="273"/>
      <c r="L535" s="273"/>
      <c r="M535" s="273"/>
      <c r="N535" s="273"/>
      <c r="O535" s="215"/>
      <c r="P535" s="215"/>
      <c r="Q535" s="215"/>
      <c r="R535" s="215"/>
      <c r="S535" s="215"/>
      <c r="T535" s="215"/>
      <c r="U535" s="286"/>
      <c r="V535" s="286"/>
      <c r="W535" s="286"/>
      <c r="X535" s="286"/>
      <c r="Y535" s="286"/>
      <c r="Z535" s="286"/>
      <c r="AA535" s="286"/>
      <c r="AB535" s="286"/>
      <c r="AC535" s="215"/>
      <c r="AD535" s="215"/>
      <c r="AE535" s="215"/>
      <c r="AF535" s="215"/>
      <c r="AG535" s="215"/>
      <c r="AH535" s="286"/>
      <c r="AI535" s="286"/>
      <c r="AJ535" s="286"/>
      <c r="AK535" s="286"/>
      <c r="AL535" s="286"/>
      <c r="AM535" s="286"/>
      <c r="AN535" s="286"/>
      <c r="AO535" s="286"/>
      <c r="AP535" s="286"/>
      <c r="AQ535" s="286"/>
      <c r="AR535" s="286"/>
      <c r="AS535" s="286"/>
      <c r="AT535" s="286"/>
      <c r="AU535" s="286"/>
      <c r="AV535" s="286"/>
      <c r="AW535" s="286"/>
      <c r="AX535" s="286"/>
      <c r="AY535" s="286"/>
      <c r="AZ535" s="286"/>
      <c r="BA535" s="286"/>
      <c r="BB535" s="273"/>
      <c r="BC535" s="273"/>
      <c r="BD535" s="273"/>
      <c r="BE535" s="273"/>
      <c r="BF535" s="273"/>
      <c r="BG535" s="273"/>
      <c r="BH535" s="273"/>
      <c r="BI535" s="536"/>
    </row>
    <row r="536" spans="2:61" ht="14.25" customHeight="1" x14ac:dyDescent="0.2">
      <c r="B536" s="273"/>
      <c r="C536" s="273"/>
      <c r="D536" s="273"/>
      <c r="E536" s="273"/>
      <c r="F536" s="273"/>
      <c r="G536" s="273"/>
      <c r="H536" s="273"/>
      <c r="I536" s="273"/>
      <c r="J536" s="273"/>
      <c r="K536" s="273"/>
      <c r="L536" s="273"/>
      <c r="M536" s="273"/>
      <c r="N536" s="273"/>
      <c r="O536" s="215"/>
      <c r="P536" s="215"/>
      <c r="Q536" s="215"/>
      <c r="R536" s="215"/>
      <c r="S536" s="215"/>
      <c r="T536" s="215"/>
      <c r="U536" s="286"/>
      <c r="V536" s="286"/>
      <c r="W536" s="286"/>
      <c r="X536" s="286"/>
      <c r="Y536" s="286"/>
      <c r="Z536" s="286"/>
      <c r="AA536" s="286"/>
      <c r="AB536" s="286"/>
      <c r="AC536" s="215"/>
      <c r="AD536" s="215"/>
      <c r="AE536" s="215"/>
      <c r="AF536" s="215"/>
      <c r="AG536" s="215"/>
      <c r="AH536" s="286"/>
      <c r="AI536" s="286"/>
      <c r="AJ536" s="286"/>
      <c r="AK536" s="286"/>
      <c r="AL536" s="286"/>
      <c r="AM536" s="286"/>
      <c r="AN536" s="286"/>
      <c r="AO536" s="286"/>
      <c r="AP536" s="286"/>
      <c r="AQ536" s="286"/>
      <c r="AR536" s="286"/>
      <c r="AS536" s="286"/>
      <c r="AT536" s="286"/>
      <c r="AU536" s="286"/>
      <c r="AV536" s="286"/>
      <c r="AW536" s="286"/>
      <c r="AX536" s="286"/>
      <c r="AY536" s="286"/>
      <c r="AZ536" s="286"/>
      <c r="BA536" s="286"/>
      <c r="BB536" s="273"/>
      <c r="BC536" s="273"/>
      <c r="BD536" s="273"/>
      <c r="BE536" s="273"/>
      <c r="BF536" s="273"/>
      <c r="BG536" s="273"/>
      <c r="BH536" s="273"/>
      <c r="BI536" s="536"/>
    </row>
    <row r="537" spans="2:61" ht="14.25" customHeight="1" x14ac:dyDescent="0.2">
      <c r="B537" s="273"/>
      <c r="C537" s="273"/>
      <c r="D537" s="273"/>
      <c r="E537" s="273"/>
      <c r="F537" s="273"/>
      <c r="G537" s="273"/>
      <c r="H537" s="273"/>
      <c r="I537" s="273"/>
      <c r="J537" s="273"/>
      <c r="K537" s="273"/>
      <c r="L537" s="273"/>
      <c r="M537" s="273"/>
      <c r="N537" s="273"/>
      <c r="O537" s="215"/>
      <c r="P537" s="215"/>
      <c r="Q537" s="215"/>
      <c r="R537" s="215"/>
      <c r="S537" s="215"/>
      <c r="T537" s="215"/>
      <c r="U537" s="286"/>
      <c r="V537" s="286"/>
      <c r="W537" s="286"/>
      <c r="X537" s="286"/>
      <c r="Y537" s="286"/>
      <c r="Z537" s="286"/>
      <c r="AA537" s="286"/>
      <c r="AB537" s="286"/>
      <c r="AC537" s="215"/>
      <c r="AD537" s="215"/>
      <c r="AE537" s="215"/>
      <c r="AF537" s="215"/>
      <c r="AG537" s="215"/>
      <c r="AH537" s="286"/>
      <c r="AI537" s="286"/>
      <c r="AJ537" s="286"/>
      <c r="AK537" s="286"/>
      <c r="AL537" s="286"/>
      <c r="AM537" s="286"/>
      <c r="AN537" s="286"/>
      <c r="AO537" s="286"/>
      <c r="AP537" s="286"/>
      <c r="AQ537" s="286"/>
      <c r="AR537" s="286"/>
      <c r="AS537" s="286"/>
      <c r="AT537" s="286"/>
      <c r="AU537" s="286"/>
      <c r="AV537" s="286"/>
      <c r="AW537" s="286"/>
      <c r="AX537" s="286"/>
      <c r="AY537" s="286"/>
      <c r="AZ537" s="286"/>
      <c r="BA537" s="286"/>
      <c r="BB537" s="273"/>
      <c r="BC537" s="273"/>
      <c r="BD537" s="273"/>
      <c r="BE537" s="273"/>
      <c r="BF537" s="273"/>
      <c r="BG537" s="273"/>
      <c r="BH537" s="273"/>
      <c r="BI537" s="536"/>
    </row>
    <row r="538" spans="2:61" ht="14.25" customHeight="1" x14ac:dyDescent="0.2">
      <c r="B538" s="273"/>
      <c r="C538" s="273"/>
      <c r="D538" s="273"/>
      <c r="E538" s="273"/>
      <c r="F538" s="273"/>
      <c r="G538" s="273"/>
      <c r="H538" s="273"/>
      <c r="I538" s="273"/>
      <c r="J538" s="273"/>
      <c r="K538" s="273"/>
      <c r="L538" s="273"/>
      <c r="M538" s="273"/>
      <c r="N538" s="273"/>
      <c r="O538" s="215"/>
      <c r="P538" s="215"/>
      <c r="Q538" s="215"/>
      <c r="R538" s="215"/>
      <c r="S538" s="215"/>
      <c r="T538" s="215"/>
      <c r="U538" s="286"/>
      <c r="V538" s="286"/>
      <c r="W538" s="286"/>
      <c r="X538" s="286"/>
      <c r="Y538" s="286"/>
      <c r="Z538" s="286"/>
      <c r="AA538" s="286"/>
      <c r="AB538" s="286"/>
      <c r="AC538" s="215"/>
      <c r="AD538" s="215"/>
      <c r="AE538" s="215"/>
      <c r="AF538" s="215"/>
      <c r="AG538" s="215"/>
      <c r="AH538" s="286"/>
      <c r="AI538" s="286"/>
      <c r="AJ538" s="286"/>
      <c r="AK538" s="286"/>
      <c r="AL538" s="286"/>
      <c r="AM538" s="286"/>
      <c r="AN538" s="286"/>
      <c r="AO538" s="286"/>
      <c r="AP538" s="286"/>
      <c r="AQ538" s="286"/>
      <c r="AR538" s="286"/>
      <c r="AS538" s="286"/>
      <c r="AT538" s="286"/>
      <c r="AU538" s="286"/>
      <c r="AV538" s="286"/>
      <c r="AW538" s="286"/>
      <c r="AX538" s="286"/>
      <c r="AY538" s="286"/>
      <c r="AZ538" s="286"/>
      <c r="BA538" s="286"/>
      <c r="BB538" s="273"/>
      <c r="BC538" s="273"/>
      <c r="BD538" s="273"/>
      <c r="BE538" s="273"/>
      <c r="BF538" s="273"/>
      <c r="BG538" s="273"/>
      <c r="BH538" s="273"/>
      <c r="BI538" s="536"/>
    </row>
    <row r="539" spans="2:61" ht="14.25" customHeight="1" x14ac:dyDescent="0.2">
      <c r="B539" s="273"/>
      <c r="C539" s="273"/>
      <c r="D539" s="273"/>
      <c r="E539" s="273"/>
      <c r="F539" s="273"/>
      <c r="G539" s="273"/>
      <c r="H539" s="273"/>
      <c r="I539" s="273"/>
      <c r="J539" s="273"/>
      <c r="K539" s="273"/>
      <c r="L539" s="273"/>
      <c r="M539" s="273"/>
      <c r="N539" s="273"/>
      <c r="O539" s="215"/>
      <c r="P539" s="215"/>
      <c r="Q539" s="215"/>
      <c r="R539" s="215"/>
      <c r="S539" s="215"/>
      <c r="T539" s="215"/>
      <c r="U539" s="286"/>
      <c r="V539" s="286"/>
      <c r="W539" s="286"/>
      <c r="X539" s="286"/>
      <c r="Y539" s="286"/>
      <c r="Z539" s="286"/>
      <c r="AA539" s="286"/>
      <c r="AB539" s="286"/>
      <c r="AC539" s="215"/>
      <c r="AD539" s="215"/>
      <c r="AE539" s="215"/>
      <c r="AF539" s="215"/>
      <c r="AG539" s="215"/>
      <c r="AH539" s="286"/>
      <c r="AI539" s="286"/>
      <c r="AJ539" s="286"/>
      <c r="AK539" s="286"/>
      <c r="AL539" s="286"/>
      <c r="AM539" s="286"/>
      <c r="AN539" s="286"/>
      <c r="AO539" s="286"/>
      <c r="AP539" s="286"/>
      <c r="AQ539" s="286"/>
      <c r="AR539" s="286"/>
      <c r="AS539" s="286"/>
      <c r="AT539" s="286"/>
      <c r="AU539" s="286"/>
      <c r="AV539" s="286"/>
      <c r="AW539" s="286"/>
      <c r="AX539" s="286"/>
      <c r="AY539" s="286"/>
      <c r="AZ539" s="286"/>
      <c r="BA539" s="286"/>
      <c r="BB539" s="273"/>
      <c r="BC539" s="273"/>
      <c r="BD539" s="273"/>
      <c r="BE539" s="273"/>
      <c r="BF539" s="273"/>
      <c r="BG539" s="273"/>
      <c r="BH539" s="273"/>
      <c r="BI539" s="536"/>
    </row>
    <row r="540" spans="2:61" ht="14.25" customHeight="1" x14ac:dyDescent="0.2">
      <c r="B540" s="273"/>
      <c r="C540" s="273"/>
      <c r="D540" s="273"/>
      <c r="E540" s="273"/>
      <c r="F540" s="273"/>
      <c r="G540" s="273"/>
      <c r="H540" s="273"/>
      <c r="I540" s="273"/>
      <c r="J540" s="273"/>
      <c r="K540" s="273"/>
      <c r="L540" s="273"/>
      <c r="M540" s="273"/>
      <c r="N540" s="273"/>
      <c r="O540" s="215"/>
      <c r="P540" s="215"/>
      <c r="Q540" s="215"/>
      <c r="R540" s="215"/>
      <c r="S540" s="215"/>
      <c r="T540" s="215"/>
      <c r="U540" s="286"/>
      <c r="V540" s="286"/>
      <c r="W540" s="286"/>
      <c r="X540" s="286"/>
      <c r="Y540" s="286"/>
      <c r="Z540" s="286"/>
      <c r="AA540" s="286"/>
      <c r="AB540" s="286"/>
      <c r="AC540" s="215"/>
      <c r="AD540" s="215"/>
      <c r="AE540" s="215"/>
      <c r="AF540" s="215"/>
      <c r="AG540" s="215"/>
      <c r="AH540" s="286"/>
      <c r="AI540" s="286"/>
      <c r="AJ540" s="286"/>
      <c r="AK540" s="286"/>
      <c r="AL540" s="286"/>
      <c r="AM540" s="286"/>
      <c r="AN540" s="286"/>
      <c r="AO540" s="286"/>
      <c r="AP540" s="286"/>
      <c r="AQ540" s="286"/>
      <c r="AR540" s="286"/>
      <c r="AS540" s="286"/>
      <c r="AT540" s="286"/>
      <c r="AU540" s="286"/>
      <c r="AV540" s="286"/>
      <c r="AW540" s="286"/>
      <c r="AX540" s="286"/>
      <c r="AY540" s="286"/>
      <c r="AZ540" s="286"/>
      <c r="BA540" s="286"/>
      <c r="BB540" s="273"/>
      <c r="BC540" s="273"/>
      <c r="BD540" s="273"/>
      <c r="BE540" s="273"/>
      <c r="BF540" s="273"/>
      <c r="BG540" s="273"/>
      <c r="BH540" s="273"/>
      <c r="BI540" s="536"/>
    </row>
    <row r="541" spans="2:61" ht="14.25" customHeight="1" x14ac:dyDescent="0.2">
      <c r="B541" s="273"/>
      <c r="C541" s="273"/>
      <c r="D541" s="273"/>
      <c r="E541" s="273"/>
      <c r="F541" s="273"/>
      <c r="G541" s="273"/>
      <c r="H541" s="273"/>
      <c r="I541" s="273"/>
      <c r="J541" s="273"/>
      <c r="K541" s="273"/>
      <c r="L541" s="273"/>
      <c r="M541" s="273"/>
      <c r="N541" s="273"/>
      <c r="O541" s="215"/>
      <c r="P541" s="215"/>
      <c r="Q541" s="215"/>
      <c r="R541" s="215"/>
      <c r="S541" s="215"/>
      <c r="T541" s="215"/>
      <c r="U541" s="286"/>
      <c r="V541" s="286"/>
      <c r="W541" s="286"/>
      <c r="X541" s="286"/>
      <c r="Y541" s="286"/>
      <c r="Z541" s="286"/>
      <c r="AA541" s="286"/>
      <c r="AB541" s="286"/>
      <c r="AC541" s="215"/>
      <c r="AD541" s="215"/>
      <c r="AE541" s="215"/>
      <c r="AF541" s="215"/>
      <c r="AG541" s="215"/>
      <c r="AH541" s="286"/>
      <c r="AI541" s="286"/>
      <c r="AJ541" s="286"/>
      <c r="AK541" s="286"/>
      <c r="AL541" s="286"/>
      <c r="AM541" s="286"/>
      <c r="AN541" s="286"/>
      <c r="AO541" s="286"/>
      <c r="AP541" s="286"/>
      <c r="AQ541" s="286"/>
      <c r="AR541" s="286"/>
      <c r="AS541" s="286"/>
      <c r="AT541" s="286"/>
      <c r="AU541" s="286"/>
      <c r="AV541" s="286"/>
      <c r="AW541" s="286"/>
      <c r="AX541" s="286"/>
      <c r="AY541" s="286"/>
      <c r="AZ541" s="286"/>
      <c r="BA541" s="286"/>
      <c r="BB541" s="273"/>
      <c r="BC541" s="273"/>
      <c r="BD541" s="273"/>
      <c r="BE541" s="273"/>
      <c r="BF541" s="273"/>
      <c r="BG541" s="273"/>
      <c r="BH541" s="273"/>
      <c r="BI541" s="536"/>
    </row>
    <row r="542" spans="2:61" ht="14.25" customHeight="1" x14ac:dyDescent="0.2">
      <c r="B542" s="273"/>
      <c r="C542" s="273"/>
      <c r="D542" s="273"/>
      <c r="E542" s="273"/>
      <c r="F542" s="273"/>
      <c r="G542" s="273"/>
      <c r="H542" s="273"/>
      <c r="I542" s="273"/>
      <c r="J542" s="273"/>
      <c r="K542" s="273"/>
      <c r="L542" s="273"/>
      <c r="M542" s="273"/>
      <c r="N542" s="273"/>
      <c r="O542" s="215"/>
      <c r="P542" s="215"/>
      <c r="Q542" s="215"/>
      <c r="R542" s="215"/>
      <c r="S542" s="215"/>
      <c r="T542" s="215"/>
      <c r="U542" s="286"/>
      <c r="V542" s="286"/>
      <c r="W542" s="286"/>
      <c r="X542" s="286"/>
      <c r="Y542" s="286"/>
      <c r="Z542" s="286"/>
      <c r="AA542" s="286"/>
      <c r="AB542" s="286"/>
      <c r="AC542" s="215"/>
      <c r="AD542" s="215"/>
      <c r="AE542" s="215"/>
      <c r="AF542" s="215"/>
      <c r="AG542" s="215"/>
      <c r="AH542" s="286"/>
      <c r="AI542" s="286"/>
      <c r="AJ542" s="286"/>
      <c r="AK542" s="286"/>
      <c r="AL542" s="286"/>
      <c r="AM542" s="286"/>
      <c r="AN542" s="286"/>
      <c r="AO542" s="286"/>
      <c r="AP542" s="286"/>
      <c r="AQ542" s="286"/>
      <c r="AR542" s="286"/>
      <c r="AS542" s="286"/>
      <c r="AT542" s="286"/>
      <c r="AU542" s="286"/>
      <c r="AV542" s="286"/>
      <c r="AW542" s="286"/>
      <c r="AX542" s="286"/>
      <c r="AY542" s="286"/>
      <c r="AZ542" s="286"/>
      <c r="BA542" s="286"/>
      <c r="BB542" s="273"/>
      <c r="BC542" s="273"/>
      <c r="BD542" s="273"/>
      <c r="BE542" s="273"/>
      <c r="BF542" s="273"/>
      <c r="BG542" s="273"/>
      <c r="BH542" s="273"/>
      <c r="BI542" s="536"/>
    </row>
    <row r="543" spans="2:61" ht="14.25" customHeight="1" x14ac:dyDescent="0.2">
      <c r="B543" s="273"/>
      <c r="C543" s="273"/>
      <c r="D543" s="273"/>
      <c r="E543" s="273"/>
      <c r="F543" s="273"/>
      <c r="G543" s="273"/>
      <c r="H543" s="273"/>
      <c r="I543" s="273"/>
      <c r="J543" s="273"/>
      <c r="K543" s="273"/>
      <c r="L543" s="273"/>
      <c r="M543" s="273"/>
      <c r="N543" s="273"/>
      <c r="O543" s="215"/>
      <c r="P543" s="215"/>
      <c r="Q543" s="215"/>
      <c r="R543" s="215"/>
      <c r="S543" s="215"/>
      <c r="T543" s="215"/>
      <c r="U543" s="286"/>
      <c r="V543" s="286"/>
      <c r="W543" s="286"/>
      <c r="X543" s="286"/>
      <c r="Y543" s="286"/>
      <c r="Z543" s="286"/>
      <c r="AA543" s="286"/>
      <c r="AB543" s="286"/>
      <c r="AC543" s="215"/>
      <c r="AD543" s="215"/>
      <c r="AE543" s="215"/>
      <c r="AF543" s="215"/>
      <c r="AG543" s="215"/>
      <c r="AH543" s="286"/>
      <c r="AI543" s="286"/>
      <c r="AJ543" s="286"/>
      <c r="AK543" s="286"/>
      <c r="AL543" s="286"/>
      <c r="AM543" s="286"/>
      <c r="AN543" s="286"/>
      <c r="AO543" s="286"/>
      <c r="AP543" s="286"/>
      <c r="AQ543" s="286"/>
      <c r="AR543" s="286"/>
      <c r="AS543" s="286"/>
      <c r="AT543" s="286"/>
      <c r="AU543" s="286"/>
      <c r="AV543" s="286"/>
      <c r="AW543" s="286"/>
      <c r="AX543" s="286"/>
      <c r="AY543" s="286"/>
      <c r="AZ543" s="286"/>
      <c r="BA543" s="286"/>
      <c r="BB543" s="273"/>
      <c r="BC543" s="273"/>
      <c r="BD543" s="273"/>
      <c r="BE543" s="273"/>
      <c r="BF543" s="273"/>
      <c r="BG543" s="273"/>
      <c r="BH543" s="273"/>
      <c r="BI543" s="536"/>
    </row>
    <row r="544" spans="2:61" ht="14.25" customHeight="1" x14ac:dyDescent="0.2">
      <c r="B544" s="273"/>
      <c r="C544" s="273"/>
      <c r="D544" s="273"/>
      <c r="E544" s="273"/>
      <c r="F544" s="273"/>
      <c r="G544" s="273"/>
      <c r="H544" s="273"/>
      <c r="I544" s="273"/>
      <c r="J544" s="273"/>
      <c r="K544" s="273"/>
      <c r="L544" s="273"/>
      <c r="M544" s="273"/>
      <c r="N544" s="273"/>
      <c r="O544" s="215"/>
      <c r="P544" s="215"/>
      <c r="Q544" s="215"/>
      <c r="R544" s="215"/>
      <c r="S544" s="215"/>
      <c r="T544" s="215"/>
      <c r="U544" s="286"/>
      <c r="V544" s="286"/>
      <c r="W544" s="286"/>
      <c r="X544" s="286"/>
      <c r="Y544" s="286"/>
      <c r="Z544" s="286"/>
      <c r="AA544" s="286"/>
      <c r="AB544" s="286"/>
      <c r="AC544" s="215"/>
      <c r="AD544" s="215"/>
      <c r="AE544" s="215"/>
      <c r="AF544" s="215"/>
      <c r="AG544" s="215"/>
      <c r="AH544" s="286"/>
      <c r="AI544" s="286"/>
      <c r="AJ544" s="286"/>
      <c r="AK544" s="286"/>
      <c r="AL544" s="286"/>
      <c r="AM544" s="286"/>
      <c r="AN544" s="286"/>
      <c r="AO544" s="286"/>
      <c r="AP544" s="286"/>
      <c r="AQ544" s="286"/>
      <c r="AR544" s="286"/>
      <c r="AS544" s="286"/>
      <c r="AT544" s="286"/>
      <c r="AU544" s="286"/>
      <c r="AV544" s="286"/>
      <c r="AW544" s="286"/>
      <c r="AX544" s="286"/>
      <c r="AY544" s="286"/>
      <c r="AZ544" s="286"/>
      <c r="BA544" s="286"/>
      <c r="BB544" s="273"/>
      <c r="BC544" s="273"/>
      <c r="BD544" s="273"/>
      <c r="BE544" s="273"/>
      <c r="BF544" s="273"/>
      <c r="BG544" s="273"/>
      <c r="BH544" s="273"/>
      <c r="BI544" s="536"/>
    </row>
    <row r="545" spans="2:61" ht="14.25" customHeight="1" x14ac:dyDescent="0.2">
      <c r="B545" s="273"/>
      <c r="C545" s="273"/>
      <c r="D545" s="273"/>
      <c r="E545" s="273"/>
      <c r="F545" s="273"/>
      <c r="G545" s="273"/>
      <c r="H545" s="273"/>
      <c r="I545" s="273"/>
      <c r="J545" s="273"/>
      <c r="K545" s="273"/>
      <c r="L545" s="273"/>
      <c r="M545" s="273"/>
      <c r="N545" s="273"/>
      <c r="O545" s="215"/>
      <c r="P545" s="215"/>
      <c r="Q545" s="215"/>
      <c r="R545" s="215"/>
      <c r="S545" s="215"/>
      <c r="T545" s="215"/>
      <c r="U545" s="286"/>
      <c r="V545" s="286"/>
      <c r="W545" s="286"/>
      <c r="X545" s="286"/>
      <c r="Y545" s="286"/>
      <c r="Z545" s="286"/>
      <c r="AA545" s="286"/>
      <c r="AB545" s="286"/>
      <c r="AC545" s="215"/>
      <c r="AD545" s="215"/>
      <c r="AE545" s="215"/>
      <c r="AF545" s="215"/>
      <c r="AG545" s="215"/>
      <c r="AH545" s="286"/>
      <c r="AI545" s="286"/>
      <c r="AJ545" s="286"/>
      <c r="AK545" s="286"/>
      <c r="AL545" s="286"/>
      <c r="AM545" s="286"/>
      <c r="AN545" s="286"/>
      <c r="AO545" s="286"/>
      <c r="AP545" s="286"/>
      <c r="AQ545" s="286"/>
      <c r="AR545" s="286"/>
      <c r="AS545" s="286"/>
      <c r="AT545" s="286"/>
      <c r="AU545" s="286"/>
      <c r="AV545" s="286"/>
      <c r="AW545" s="286"/>
      <c r="AX545" s="286"/>
      <c r="AY545" s="286"/>
      <c r="AZ545" s="286"/>
      <c r="BA545" s="286"/>
      <c r="BB545" s="273"/>
      <c r="BC545" s="273"/>
      <c r="BD545" s="273"/>
      <c r="BE545" s="273"/>
      <c r="BF545" s="273"/>
      <c r="BG545" s="273"/>
      <c r="BH545" s="273"/>
      <c r="BI545" s="536"/>
    </row>
    <row r="546" spans="2:61" ht="14.25" customHeight="1" x14ac:dyDescent="0.2">
      <c r="B546" s="273"/>
      <c r="C546" s="273"/>
      <c r="D546" s="273"/>
      <c r="E546" s="273"/>
      <c r="F546" s="273"/>
      <c r="G546" s="273"/>
      <c r="H546" s="273"/>
      <c r="I546" s="273"/>
      <c r="J546" s="273"/>
      <c r="K546" s="273"/>
      <c r="L546" s="273"/>
      <c r="M546" s="273"/>
      <c r="N546" s="273"/>
      <c r="O546" s="215"/>
      <c r="P546" s="215"/>
      <c r="Q546" s="215"/>
      <c r="R546" s="215"/>
      <c r="S546" s="215"/>
      <c r="T546" s="215"/>
      <c r="U546" s="286"/>
      <c r="V546" s="286"/>
      <c r="W546" s="286"/>
      <c r="X546" s="286"/>
      <c r="Y546" s="286"/>
      <c r="Z546" s="286"/>
      <c r="AA546" s="286"/>
      <c r="AB546" s="286"/>
      <c r="AC546" s="215"/>
      <c r="AD546" s="215"/>
      <c r="AE546" s="215"/>
      <c r="AF546" s="215"/>
      <c r="AG546" s="215"/>
      <c r="AH546" s="286"/>
      <c r="AI546" s="286"/>
      <c r="AJ546" s="286"/>
      <c r="AK546" s="286"/>
      <c r="AL546" s="286"/>
      <c r="AM546" s="286"/>
      <c r="AN546" s="286"/>
      <c r="AO546" s="286"/>
      <c r="AP546" s="286"/>
      <c r="AQ546" s="286"/>
      <c r="AR546" s="286"/>
      <c r="AS546" s="286"/>
      <c r="AT546" s="286"/>
      <c r="AU546" s="286"/>
      <c r="AV546" s="286"/>
      <c r="AW546" s="286"/>
      <c r="AX546" s="286"/>
      <c r="AY546" s="286"/>
      <c r="AZ546" s="286"/>
      <c r="BA546" s="286"/>
      <c r="BB546" s="273"/>
      <c r="BC546" s="273"/>
      <c r="BD546" s="273"/>
      <c r="BE546" s="273"/>
      <c r="BF546" s="273"/>
      <c r="BG546" s="273"/>
      <c r="BH546" s="273"/>
      <c r="BI546" s="536"/>
    </row>
    <row r="547" spans="2:61" ht="14.25" customHeight="1" x14ac:dyDescent="0.2">
      <c r="B547" s="273"/>
      <c r="C547" s="273"/>
      <c r="D547" s="273"/>
      <c r="E547" s="273"/>
      <c r="F547" s="273"/>
      <c r="G547" s="273"/>
      <c r="H547" s="273"/>
      <c r="I547" s="273"/>
      <c r="J547" s="273"/>
      <c r="K547" s="273"/>
      <c r="L547" s="273"/>
      <c r="M547" s="273"/>
      <c r="N547" s="273"/>
      <c r="O547" s="215"/>
      <c r="P547" s="215"/>
      <c r="Q547" s="215"/>
      <c r="R547" s="215"/>
      <c r="S547" s="215"/>
      <c r="T547" s="215"/>
      <c r="U547" s="286"/>
      <c r="V547" s="286"/>
      <c r="W547" s="286"/>
      <c r="X547" s="286"/>
      <c r="Y547" s="286"/>
      <c r="Z547" s="286"/>
      <c r="AA547" s="286"/>
      <c r="AB547" s="286"/>
      <c r="AC547" s="215"/>
      <c r="AD547" s="215"/>
      <c r="AE547" s="215"/>
      <c r="AF547" s="215"/>
      <c r="AG547" s="215"/>
      <c r="AH547" s="286"/>
      <c r="AI547" s="286"/>
      <c r="AJ547" s="286"/>
      <c r="AK547" s="286"/>
      <c r="AL547" s="286"/>
      <c r="AM547" s="286"/>
      <c r="AN547" s="286"/>
      <c r="AO547" s="286"/>
      <c r="AP547" s="286"/>
      <c r="AQ547" s="286"/>
      <c r="AR547" s="286"/>
      <c r="AS547" s="286"/>
      <c r="AT547" s="286"/>
      <c r="AU547" s="286"/>
      <c r="AV547" s="286"/>
      <c r="AW547" s="286"/>
      <c r="AX547" s="286"/>
      <c r="AY547" s="286"/>
      <c r="AZ547" s="286"/>
      <c r="BA547" s="286"/>
      <c r="BB547" s="273"/>
      <c r="BC547" s="273"/>
      <c r="BD547" s="273"/>
      <c r="BE547" s="273"/>
      <c r="BF547" s="273"/>
      <c r="BG547" s="273"/>
      <c r="BH547" s="273"/>
      <c r="BI547" s="536"/>
    </row>
    <row r="548" spans="2:61" ht="14.25" customHeight="1" x14ac:dyDescent="0.2">
      <c r="B548" s="273"/>
      <c r="C548" s="273"/>
      <c r="D548" s="273"/>
      <c r="E548" s="273"/>
      <c r="F548" s="273"/>
      <c r="G548" s="273"/>
      <c r="H548" s="273"/>
      <c r="I548" s="273"/>
      <c r="J548" s="273"/>
      <c r="K548" s="273"/>
      <c r="L548" s="273"/>
      <c r="M548" s="273"/>
      <c r="N548" s="273"/>
      <c r="O548" s="215"/>
      <c r="P548" s="215"/>
      <c r="Q548" s="215"/>
      <c r="R548" s="215"/>
      <c r="S548" s="215"/>
      <c r="T548" s="215"/>
      <c r="U548" s="286"/>
      <c r="V548" s="286"/>
      <c r="W548" s="286"/>
      <c r="X548" s="286"/>
      <c r="Y548" s="286"/>
      <c r="Z548" s="286"/>
      <c r="AA548" s="286"/>
      <c r="AB548" s="286"/>
      <c r="AC548" s="215"/>
      <c r="AD548" s="215"/>
      <c r="AE548" s="215"/>
      <c r="AF548" s="215"/>
      <c r="AG548" s="215"/>
      <c r="AH548" s="286"/>
      <c r="AI548" s="286"/>
      <c r="AJ548" s="286"/>
      <c r="AK548" s="286"/>
      <c r="AL548" s="286"/>
      <c r="AM548" s="286"/>
      <c r="AN548" s="286"/>
      <c r="AO548" s="286"/>
      <c r="AP548" s="286"/>
      <c r="AQ548" s="286"/>
      <c r="AR548" s="286"/>
      <c r="AS548" s="286"/>
      <c r="AT548" s="286"/>
      <c r="AU548" s="286"/>
      <c r="AV548" s="286"/>
      <c r="AW548" s="286"/>
      <c r="AX548" s="286"/>
      <c r="AY548" s="286"/>
      <c r="AZ548" s="286"/>
      <c r="BA548" s="286"/>
      <c r="BB548" s="273"/>
      <c r="BC548" s="273"/>
      <c r="BD548" s="273"/>
      <c r="BE548" s="273"/>
      <c r="BF548" s="273"/>
      <c r="BG548" s="273"/>
      <c r="BH548" s="273"/>
      <c r="BI548" s="536"/>
    </row>
    <row r="549" spans="2:61" ht="14.25" customHeight="1" x14ac:dyDescent="0.2">
      <c r="B549" s="273"/>
      <c r="C549" s="273"/>
      <c r="D549" s="273"/>
      <c r="E549" s="273"/>
      <c r="F549" s="273"/>
      <c r="G549" s="273"/>
      <c r="H549" s="273"/>
      <c r="I549" s="273"/>
      <c r="J549" s="273"/>
      <c r="K549" s="273"/>
      <c r="L549" s="273"/>
      <c r="M549" s="273"/>
      <c r="N549" s="273"/>
      <c r="O549" s="215"/>
      <c r="P549" s="215"/>
      <c r="Q549" s="215"/>
      <c r="R549" s="215"/>
      <c r="S549" s="215"/>
      <c r="T549" s="215"/>
      <c r="U549" s="286"/>
      <c r="V549" s="286"/>
      <c r="W549" s="286"/>
      <c r="X549" s="286"/>
      <c r="Y549" s="286"/>
      <c r="Z549" s="286"/>
      <c r="AA549" s="286"/>
      <c r="AB549" s="286"/>
      <c r="AC549" s="215"/>
      <c r="AD549" s="215"/>
      <c r="AE549" s="215"/>
      <c r="AF549" s="215"/>
      <c r="AG549" s="215"/>
      <c r="AH549" s="286"/>
      <c r="AI549" s="286"/>
      <c r="AJ549" s="286"/>
      <c r="AK549" s="286"/>
      <c r="AL549" s="286"/>
      <c r="AM549" s="286"/>
      <c r="AN549" s="286"/>
      <c r="AO549" s="286"/>
      <c r="AP549" s="286"/>
      <c r="AQ549" s="286"/>
      <c r="AR549" s="286"/>
      <c r="AS549" s="286"/>
      <c r="AT549" s="286"/>
      <c r="AU549" s="286"/>
      <c r="AV549" s="286"/>
      <c r="AW549" s="286"/>
      <c r="AX549" s="286"/>
      <c r="AY549" s="286"/>
      <c r="AZ549" s="286"/>
      <c r="BA549" s="286"/>
      <c r="BB549" s="273"/>
      <c r="BC549" s="273"/>
      <c r="BD549" s="273"/>
      <c r="BE549" s="273"/>
      <c r="BF549" s="273"/>
      <c r="BG549" s="273"/>
      <c r="BH549" s="273"/>
      <c r="BI549" s="536"/>
    </row>
    <row r="550" spans="2:61" ht="14.25" customHeight="1" x14ac:dyDescent="0.2">
      <c r="B550" s="273"/>
      <c r="C550" s="273"/>
      <c r="D550" s="273"/>
      <c r="E550" s="273"/>
      <c r="F550" s="273"/>
      <c r="G550" s="273"/>
      <c r="H550" s="273"/>
      <c r="I550" s="273"/>
      <c r="J550" s="273"/>
      <c r="K550" s="273"/>
      <c r="L550" s="273"/>
      <c r="M550" s="273"/>
      <c r="N550" s="273"/>
      <c r="O550" s="215"/>
      <c r="P550" s="215"/>
      <c r="Q550" s="215"/>
      <c r="R550" s="215"/>
      <c r="S550" s="215"/>
      <c r="T550" s="215"/>
      <c r="U550" s="286"/>
      <c r="V550" s="286"/>
      <c r="W550" s="286"/>
      <c r="X550" s="286"/>
      <c r="Y550" s="286"/>
      <c r="Z550" s="286"/>
      <c r="AA550" s="286"/>
      <c r="AB550" s="286"/>
      <c r="AC550" s="215"/>
      <c r="AD550" s="215"/>
      <c r="AE550" s="215"/>
      <c r="AF550" s="215"/>
      <c r="AG550" s="215"/>
      <c r="AH550" s="286"/>
      <c r="AI550" s="286"/>
      <c r="AJ550" s="286"/>
      <c r="AK550" s="286"/>
      <c r="AL550" s="286"/>
      <c r="AM550" s="286"/>
      <c r="AN550" s="286"/>
      <c r="AO550" s="286"/>
      <c r="AP550" s="286"/>
      <c r="AQ550" s="286"/>
      <c r="AR550" s="286"/>
      <c r="AS550" s="286"/>
      <c r="AT550" s="286"/>
      <c r="AU550" s="286"/>
      <c r="AV550" s="286"/>
      <c r="AW550" s="286"/>
      <c r="AX550" s="286"/>
      <c r="AY550" s="286"/>
      <c r="AZ550" s="286"/>
      <c r="BA550" s="286"/>
      <c r="BB550" s="273"/>
      <c r="BC550" s="273"/>
      <c r="BD550" s="273"/>
      <c r="BE550" s="273"/>
      <c r="BF550" s="273"/>
      <c r="BG550" s="273"/>
      <c r="BH550" s="273"/>
      <c r="BI550" s="536"/>
    </row>
    <row r="551" spans="2:61" ht="14.25" customHeight="1" x14ac:dyDescent="0.2">
      <c r="B551" s="273"/>
      <c r="C551" s="273"/>
      <c r="D551" s="273"/>
      <c r="E551" s="273"/>
      <c r="F551" s="273"/>
      <c r="G551" s="273"/>
      <c r="H551" s="273"/>
      <c r="I551" s="273"/>
      <c r="J551" s="273"/>
      <c r="K551" s="273"/>
      <c r="L551" s="273"/>
      <c r="M551" s="273"/>
      <c r="N551" s="273"/>
      <c r="O551" s="215"/>
      <c r="P551" s="215"/>
      <c r="Q551" s="215"/>
      <c r="R551" s="215"/>
      <c r="S551" s="215"/>
      <c r="T551" s="215"/>
      <c r="U551" s="286"/>
      <c r="V551" s="286"/>
      <c r="W551" s="286"/>
      <c r="X551" s="286"/>
      <c r="Y551" s="286"/>
      <c r="Z551" s="286"/>
      <c r="AA551" s="286"/>
      <c r="AB551" s="286"/>
      <c r="AC551" s="215"/>
      <c r="AD551" s="215"/>
      <c r="AE551" s="215"/>
      <c r="AF551" s="215"/>
      <c r="AG551" s="215"/>
      <c r="AH551" s="286"/>
      <c r="AI551" s="286"/>
      <c r="AJ551" s="286"/>
      <c r="AK551" s="286"/>
      <c r="AL551" s="286"/>
      <c r="AM551" s="286"/>
      <c r="AN551" s="286"/>
      <c r="AO551" s="286"/>
      <c r="AP551" s="286"/>
      <c r="AQ551" s="286"/>
      <c r="AR551" s="286"/>
      <c r="AS551" s="286"/>
      <c r="AT551" s="286"/>
      <c r="AU551" s="286"/>
      <c r="AV551" s="286"/>
      <c r="AW551" s="286"/>
      <c r="AX551" s="286"/>
      <c r="AY551" s="286"/>
      <c r="AZ551" s="286"/>
      <c r="BA551" s="286"/>
      <c r="BB551" s="273"/>
      <c r="BC551" s="273"/>
      <c r="BD551" s="273"/>
      <c r="BE551" s="273"/>
      <c r="BF551" s="273"/>
      <c r="BG551" s="273"/>
      <c r="BH551" s="273"/>
      <c r="BI551" s="536"/>
    </row>
    <row r="552" spans="2:61" ht="14.25" customHeight="1" x14ac:dyDescent="0.2">
      <c r="B552" s="273"/>
      <c r="C552" s="273"/>
      <c r="D552" s="273"/>
      <c r="E552" s="273"/>
      <c r="F552" s="273"/>
      <c r="G552" s="273"/>
      <c r="H552" s="273"/>
      <c r="I552" s="273"/>
      <c r="J552" s="273"/>
      <c r="K552" s="273"/>
      <c r="L552" s="273"/>
      <c r="M552" s="273"/>
      <c r="N552" s="273"/>
      <c r="O552" s="215"/>
      <c r="P552" s="215"/>
      <c r="Q552" s="215"/>
      <c r="R552" s="215"/>
      <c r="S552" s="215"/>
      <c r="T552" s="215"/>
      <c r="U552" s="286"/>
      <c r="V552" s="286"/>
      <c r="W552" s="286"/>
      <c r="X552" s="286"/>
      <c r="Y552" s="286"/>
      <c r="Z552" s="286"/>
      <c r="AA552" s="286"/>
      <c r="AB552" s="286"/>
      <c r="AC552" s="215"/>
      <c r="AD552" s="215"/>
      <c r="AE552" s="215"/>
      <c r="AF552" s="215"/>
      <c r="AG552" s="215"/>
      <c r="AH552" s="286"/>
      <c r="AI552" s="286"/>
      <c r="AJ552" s="286"/>
      <c r="AK552" s="286"/>
      <c r="AL552" s="286"/>
      <c r="AM552" s="286"/>
      <c r="AN552" s="286"/>
      <c r="AO552" s="286"/>
      <c r="AP552" s="286"/>
      <c r="AQ552" s="286"/>
      <c r="AR552" s="286"/>
      <c r="AS552" s="286"/>
      <c r="AT552" s="286"/>
      <c r="AU552" s="286"/>
      <c r="AV552" s="286"/>
      <c r="AW552" s="286"/>
      <c r="AX552" s="286"/>
      <c r="AY552" s="286"/>
      <c r="AZ552" s="286"/>
      <c r="BA552" s="286"/>
      <c r="BB552" s="273"/>
      <c r="BC552" s="273"/>
      <c r="BD552" s="273"/>
      <c r="BE552" s="273"/>
      <c r="BF552" s="273"/>
      <c r="BG552" s="273"/>
      <c r="BH552" s="273"/>
      <c r="BI552" s="536"/>
    </row>
    <row r="553" spans="2:61" ht="14.25" customHeight="1" x14ac:dyDescent="0.2">
      <c r="B553" s="273"/>
      <c r="C553" s="273"/>
      <c r="D553" s="273"/>
      <c r="E553" s="273"/>
      <c r="F553" s="273"/>
      <c r="G553" s="273"/>
      <c r="H553" s="273"/>
      <c r="I553" s="273"/>
      <c r="J553" s="273"/>
      <c r="K553" s="273"/>
      <c r="L553" s="273"/>
      <c r="M553" s="273"/>
      <c r="N553" s="273"/>
      <c r="O553" s="215"/>
      <c r="P553" s="215"/>
      <c r="Q553" s="215"/>
      <c r="R553" s="215"/>
      <c r="S553" s="215"/>
      <c r="T553" s="215"/>
      <c r="U553" s="286"/>
      <c r="V553" s="286"/>
      <c r="W553" s="286"/>
      <c r="X553" s="286"/>
      <c r="Y553" s="286"/>
      <c r="Z553" s="286"/>
      <c r="AA553" s="286"/>
      <c r="AB553" s="286"/>
      <c r="AC553" s="215"/>
      <c r="AD553" s="215"/>
      <c r="AE553" s="215"/>
      <c r="AF553" s="215"/>
      <c r="AG553" s="215"/>
      <c r="AH553" s="286"/>
      <c r="AI553" s="286"/>
      <c r="AJ553" s="286"/>
      <c r="AK553" s="286"/>
      <c r="AL553" s="286"/>
      <c r="AM553" s="286"/>
      <c r="AN553" s="286"/>
      <c r="AO553" s="286"/>
      <c r="AP553" s="286"/>
      <c r="AQ553" s="286"/>
      <c r="AR553" s="286"/>
      <c r="AS553" s="286"/>
      <c r="AT553" s="286"/>
      <c r="AU553" s="286"/>
      <c r="AV553" s="286"/>
      <c r="AW553" s="286"/>
      <c r="AX553" s="286"/>
      <c r="AY553" s="286"/>
      <c r="AZ553" s="286"/>
      <c r="BA553" s="286"/>
      <c r="BB553" s="273"/>
      <c r="BC553" s="273"/>
      <c r="BD553" s="273"/>
      <c r="BE553" s="273"/>
      <c r="BF553" s="273"/>
      <c r="BG553" s="273"/>
      <c r="BH553" s="273"/>
      <c r="BI553" s="536"/>
    </row>
    <row r="554" spans="2:61" ht="14.25" customHeight="1" x14ac:dyDescent="0.2">
      <c r="B554" s="273"/>
      <c r="C554" s="273"/>
      <c r="D554" s="273"/>
      <c r="E554" s="273"/>
      <c r="F554" s="273"/>
      <c r="G554" s="273"/>
      <c r="H554" s="273"/>
      <c r="I554" s="273"/>
      <c r="J554" s="273"/>
      <c r="K554" s="273"/>
      <c r="L554" s="273"/>
      <c r="M554" s="273"/>
      <c r="N554" s="273"/>
      <c r="O554" s="215"/>
      <c r="P554" s="215"/>
      <c r="Q554" s="215"/>
      <c r="R554" s="215"/>
      <c r="S554" s="215"/>
      <c r="T554" s="215"/>
      <c r="U554" s="286"/>
      <c r="V554" s="286"/>
      <c r="W554" s="286"/>
      <c r="X554" s="286"/>
      <c r="Y554" s="286"/>
      <c r="Z554" s="286"/>
      <c r="AA554" s="286"/>
      <c r="AB554" s="286"/>
      <c r="AC554" s="215"/>
      <c r="AD554" s="215"/>
      <c r="AE554" s="215"/>
      <c r="AF554" s="215"/>
      <c r="AG554" s="215"/>
      <c r="AH554" s="286"/>
      <c r="AI554" s="286"/>
      <c r="AJ554" s="286"/>
      <c r="AK554" s="286"/>
      <c r="AL554" s="286"/>
      <c r="AM554" s="286"/>
      <c r="AN554" s="286"/>
      <c r="AO554" s="286"/>
      <c r="AP554" s="286"/>
      <c r="AQ554" s="286"/>
      <c r="AR554" s="286"/>
      <c r="AS554" s="286"/>
      <c r="AT554" s="286"/>
      <c r="AU554" s="286"/>
      <c r="AV554" s="286"/>
      <c r="AW554" s="286"/>
      <c r="AX554" s="286"/>
      <c r="AY554" s="286"/>
      <c r="AZ554" s="286"/>
      <c r="BA554" s="286"/>
      <c r="BB554" s="273"/>
      <c r="BC554" s="273"/>
      <c r="BD554" s="273"/>
      <c r="BE554" s="273"/>
      <c r="BF554" s="273"/>
      <c r="BG554" s="273"/>
      <c r="BH554" s="273"/>
      <c r="BI554" s="536"/>
    </row>
    <row r="555" spans="2:61" ht="14.25" customHeight="1" x14ac:dyDescent="0.2">
      <c r="B555" s="273"/>
      <c r="C555" s="273"/>
      <c r="D555" s="273"/>
      <c r="E555" s="273"/>
      <c r="F555" s="273"/>
      <c r="G555" s="273"/>
      <c r="H555" s="273"/>
      <c r="I555" s="273"/>
      <c r="J555" s="273"/>
      <c r="K555" s="273"/>
      <c r="L555" s="273"/>
      <c r="M555" s="273"/>
      <c r="N555" s="273"/>
      <c r="O555" s="215"/>
      <c r="P555" s="215"/>
      <c r="Q555" s="215"/>
      <c r="R555" s="215"/>
      <c r="S555" s="215"/>
      <c r="T555" s="215"/>
      <c r="U555" s="286"/>
      <c r="V555" s="286"/>
      <c r="W555" s="286"/>
      <c r="X555" s="286"/>
      <c r="Y555" s="286"/>
      <c r="Z555" s="286"/>
      <c r="AA555" s="286"/>
      <c r="AB555" s="286"/>
      <c r="AC555" s="215"/>
      <c r="AD555" s="215"/>
      <c r="AE555" s="215"/>
      <c r="AF555" s="215"/>
      <c r="AG555" s="215"/>
      <c r="AH555" s="286"/>
      <c r="AI555" s="286"/>
      <c r="AJ555" s="286"/>
      <c r="AK555" s="286"/>
      <c r="AL555" s="286"/>
      <c r="AM555" s="286"/>
      <c r="AN555" s="286"/>
      <c r="AO555" s="286"/>
      <c r="AP555" s="286"/>
      <c r="AQ555" s="286"/>
      <c r="AR555" s="286"/>
      <c r="AS555" s="286"/>
      <c r="AT555" s="286"/>
      <c r="AU555" s="286"/>
      <c r="AV555" s="286"/>
      <c r="AW555" s="286"/>
      <c r="AX555" s="286"/>
      <c r="AY555" s="286"/>
      <c r="AZ555" s="286"/>
      <c r="BA555" s="286"/>
      <c r="BB555" s="273"/>
      <c r="BC555" s="273"/>
      <c r="BD555" s="273"/>
      <c r="BE555" s="273"/>
      <c r="BF555" s="273"/>
      <c r="BG555" s="273"/>
      <c r="BH555" s="273"/>
      <c r="BI555" s="536"/>
    </row>
    <row r="556" spans="2:61" ht="14.25" customHeight="1" x14ac:dyDescent="0.2">
      <c r="B556" s="273"/>
      <c r="C556" s="273"/>
      <c r="D556" s="273"/>
      <c r="E556" s="273"/>
      <c r="F556" s="273"/>
      <c r="G556" s="273"/>
      <c r="H556" s="273"/>
      <c r="I556" s="273"/>
      <c r="J556" s="273"/>
      <c r="K556" s="273"/>
      <c r="L556" s="273"/>
      <c r="M556" s="273"/>
      <c r="N556" s="273"/>
      <c r="O556" s="215"/>
      <c r="P556" s="215"/>
      <c r="Q556" s="215"/>
      <c r="R556" s="215"/>
      <c r="S556" s="215"/>
      <c r="T556" s="215"/>
      <c r="U556" s="286"/>
      <c r="V556" s="286"/>
      <c r="W556" s="286"/>
      <c r="X556" s="286"/>
      <c r="Y556" s="286"/>
      <c r="Z556" s="286"/>
      <c r="AA556" s="286"/>
      <c r="AB556" s="286"/>
      <c r="AC556" s="215"/>
      <c r="AD556" s="215"/>
      <c r="AE556" s="215"/>
      <c r="AF556" s="215"/>
      <c r="AG556" s="215"/>
      <c r="AH556" s="286"/>
      <c r="AI556" s="286"/>
      <c r="AJ556" s="286"/>
      <c r="AK556" s="286"/>
      <c r="AL556" s="286"/>
      <c r="AM556" s="286"/>
      <c r="AN556" s="286"/>
      <c r="AO556" s="286"/>
      <c r="AP556" s="286"/>
      <c r="AQ556" s="286"/>
      <c r="AR556" s="286"/>
      <c r="AS556" s="286"/>
      <c r="AT556" s="286"/>
      <c r="AU556" s="286"/>
      <c r="AV556" s="286"/>
      <c r="AW556" s="286"/>
      <c r="AX556" s="286"/>
      <c r="AY556" s="286"/>
      <c r="AZ556" s="286"/>
      <c r="BA556" s="286"/>
      <c r="BB556" s="273"/>
      <c r="BC556" s="273"/>
      <c r="BD556" s="273"/>
      <c r="BE556" s="273"/>
      <c r="BF556" s="273"/>
      <c r="BG556" s="273"/>
      <c r="BH556" s="273"/>
      <c r="BI556" s="536"/>
    </row>
    <row r="557" spans="2:61" ht="14.25" customHeight="1" x14ac:dyDescent="0.2">
      <c r="B557" s="273"/>
      <c r="C557" s="273"/>
      <c r="D557" s="273"/>
      <c r="E557" s="273"/>
      <c r="F557" s="273"/>
      <c r="G557" s="273"/>
      <c r="H557" s="273"/>
      <c r="I557" s="273"/>
      <c r="J557" s="273"/>
      <c r="K557" s="273"/>
      <c r="L557" s="273"/>
      <c r="M557" s="273"/>
      <c r="N557" s="273"/>
      <c r="O557" s="215"/>
      <c r="P557" s="215"/>
      <c r="Q557" s="215"/>
      <c r="R557" s="215"/>
      <c r="S557" s="215"/>
      <c r="T557" s="215"/>
      <c r="U557" s="286"/>
      <c r="V557" s="286"/>
      <c r="W557" s="286"/>
      <c r="X557" s="286"/>
      <c r="Y557" s="286"/>
      <c r="Z557" s="286"/>
      <c r="AA557" s="286"/>
      <c r="AB557" s="286"/>
      <c r="AC557" s="215"/>
      <c r="AD557" s="215"/>
      <c r="AE557" s="215"/>
      <c r="AF557" s="215"/>
      <c r="AG557" s="215"/>
      <c r="AH557" s="286"/>
      <c r="AI557" s="286"/>
      <c r="AJ557" s="286"/>
      <c r="AK557" s="286"/>
      <c r="AL557" s="286"/>
      <c r="AM557" s="286"/>
      <c r="AN557" s="286"/>
      <c r="AO557" s="286"/>
      <c r="AP557" s="286"/>
      <c r="AQ557" s="286"/>
      <c r="AR557" s="286"/>
      <c r="AS557" s="286"/>
      <c r="AT557" s="286"/>
      <c r="AU557" s="286"/>
      <c r="AV557" s="286"/>
      <c r="AW557" s="286"/>
      <c r="AX557" s="286"/>
      <c r="AY557" s="286"/>
      <c r="AZ557" s="286"/>
      <c r="BA557" s="286"/>
      <c r="BB557" s="273"/>
      <c r="BC557" s="273"/>
      <c r="BD557" s="273"/>
      <c r="BE557" s="273"/>
      <c r="BF557" s="273"/>
      <c r="BG557" s="273"/>
      <c r="BH557" s="273"/>
      <c r="BI557" s="536"/>
    </row>
    <row r="558" spans="2:61" ht="14.25" customHeight="1" x14ac:dyDescent="0.2">
      <c r="B558" s="273"/>
      <c r="C558" s="273"/>
      <c r="D558" s="273"/>
      <c r="E558" s="273"/>
      <c r="F558" s="273"/>
      <c r="G558" s="273"/>
      <c r="H558" s="273"/>
      <c r="I558" s="273"/>
      <c r="J558" s="273"/>
      <c r="K558" s="273"/>
      <c r="L558" s="273"/>
      <c r="M558" s="273"/>
      <c r="N558" s="273"/>
      <c r="O558" s="215"/>
      <c r="P558" s="215"/>
      <c r="Q558" s="215"/>
      <c r="R558" s="215"/>
      <c r="S558" s="215"/>
      <c r="T558" s="215"/>
      <c r="U558" s="286"/>
      <c r="V558" s="286"/>
      <c r="W558" s="286"/>
      <c r="X558" s="286"/>
      <c r="Y558" s="286"/>
      <c r="Z558" s="286"/>
      <c r="AA558" s="286"/>
      <c r="AB558" s="286"/>
      <c r="AC558" s="215"/>
      <c r="AD558" s="215"/>
      <c r="AE558" s="215"/>
      <c r="AF558" s="215"/>
      <c r="AG558" s="215"/>
      <c r="AH558" s="286"/>
      <c r="AI558" s="286"/>
      <c r="AJ558" s="286"/>
      <c r="AK558" s="286"/>
      <c r="AL558" s="286"/>
      <c r="AM558" s="286"/>
      <c r="AN558" s="286"/>
      <c r="AO558" s="286"/>
      <c r="AP558" s="286"/>
      <c r="AQ558" s="286"/>
      <c r="AR558" s="286"/>
      <c r="AS558" s="286"/>
      <c r="AT558" s="286"/>
      <c r="AU558" s="286"/>
      <c r="AV558" s="286"/>
      <c r="AW558" s="286"/>
      <c r="AX558" s="286"/>
      <c r="AY558" s="286"/>
      <c r="AZ558" s="286"/>
      <c r="BA558" s="286"/>
      <c r="BB558" s="273"/>
      <c r="BC558" s="273"/>
      <c r="BD558" s="273"/>
      <c r="BE558" s="273"/>
      <c r="BF558" s="273"/>
      <c r="BG558" s="273"/>
      <c r="BH558" s="273"/>
      <c r="BI558" s="536"/>
    </row>
    <row r="559" spans="2:61" ht="14.25" customHeight="1" x14ac:dyDescent="0.2">
      <c r="B559" s="273"/>
      <c r="C559" s="273"/>
      <c r="D559" s="273"/>
      <c r="E559" s="273"/>
      <c r="F559" s="273"/>
      <c r="G559" s="273"/>
      <c r="H559" s="273"/>
      <c r="I559" s="273"/>
      <c r="J559" s="273"/>
      <c r="K559" s="273"/>
      <c r="L559" s="273"/>
      <c r="M559" s="273"/>
      <c r="N559" s="273"/>
      <c r="O559" s="215"/>
      <c r="P559" s="215"/>
      <c r="Q559" s="215"/>
      <c r="R559" s="215"/>
      <c r="S559" s="215"/>
      <c r="T559" s="215"/>
      <c r="U559" s="286"/>
      <c r="V559" s="286"/>
      <c r="W559" s="286"/>
      <c r="X559" s="286"/>
      <c r="Y559" s="286"/>
      <c r="Z559" s="286"/>
      <c r="AA559" s="286"/>
      <c r="AB559" s="286"/>
      <c r="AC559" s="215"/>
      <c r="AD559" s="215"/>
      <c r="AE559" s="215"/>
      <c r="AF559" s="215"/>
      <c r="AG559" s="215"/>
      <c r="AH559" s="286"/>
      <c r="AI559" s="286"/>
      <c r="AJ559" s="286"/>
      <c r="AK559" s="286"/>
      <c r="AL559" s="286"/>
      <c r="AM559" s="286"/>
      <c r="AN559" s="286"/>
      <c r="AO559" s="286"/>
      <c r="AP559" s="286"/>
      <c r="AQ559" s="286"/>
      <c r="AR559" s="286"/>
      <c r="AS559" s="286"/>
      <c r="AT559" s="286"/>
      <c r="AU559" s="286"/>
      <c r="AV559" s="286"/>
      <c r="AW559" s="286"/>
      <c r="AX559" s="286"/>
      <c r="AY559" s="286"/>
      <c r="AZ559" s="286"/>
      <c r="BA559" s="286"/>
      <c r="BB559" s="273"/>
      <c r="BC559" s="273"/>
      <c r="BD559" s="273"/>
      <c r="BE559" s="273"/>
      <c r="BF559" s="273"/>
      <c r="BG559" s="273"/>
      <c r="BH559" s="273"/>
      <c r="BI559" s="536"/>
    </row>
    <row r="560" spans="2:61" ht="14.25" customHeight="1" x14ac:dyDescent="0.2">
      <c r="B560" s="273"/>
      <c r="C560" s="273"/>
      <c r="D560" s="273"/>
      <c r="E560" s="273"/>
      <c r="F560" s="273"/>
      <c r="G560" s="273"/>
      <c r="H560" s="273"/>
      <c r="I560" s="273"/>
      <c r="J560" s="273"/>
      <c r="K560" s="273"/>
      <c r="L560" s="273"/>
      <c r="M560" s="273"/>
      <c r="N560" s="273"/>
      <c r="O560" s="215"/>
      <c r="P560" s="215"/>
      <c r="Q560" s="215"/>
      <c r="R560" s="215"/>
      <c r="S560" s="215"/>
      <c r="T560" s="215"/>
      <c r="U560" s="286"/>
      <c r="V560" s="286"/>
      <c r="W560" s="286"/>
      <c r="X560" s="286"/>
      <c r="Y560" s="286"/>
      <c r="Z560" s="286"/>
      <c r="AA560" s="286"/>
      <c r="AB560" s="286"/>
      <c r="AC560" s="215"/>
      <c r="AD560" s="215"/>
      <c r="AE560" s="215"/>
      <c r="AF560" s="215"/>
      <c r="AG560" s="215"/>
      <c r="AH560" s="286"/>
      <c r="AI560" s="286"/>
      <c r="AJ560" s="286"/>
      <c r="AK560" s="286"/>
      <c r="AL560" s="286"/>
      <c r="AM560" s="286"/>
      <c r="AN560" s="286"/>
      <c r="AO560" s="286"/>
      <c r="AP560" s="286"/>
      <c r="AQ560" s="286"/>
      <c r="AR560" s="286"/>
      <c r="AS560" s="286"/>
      <c r="AT560" s="286"/>
      <c r="AU560" s="286"/>
      <c r="AV560" s="286"/>
      <c r="AW560" s="286"/>
      <c r="AX560" s="286"/>
      <c r="AY560" s="286"/>
      <c r="AZ560" s="286"/>
      <c r="BA560" s="286"/>
      <c r="BB560" s="273"/>
      <c r="BC560" s="273"/>
      <c r="BD560" s="273"/>
      <c r="BE560" s="273"/>
      <c r="BF560" s="273"/>
      <c r="BG560" s="273"/>
      <c r="BH560" s="273"/>
      <c r="BI560" s="536"/>
    </row>
    <row r="561" spans="2:61" ht="14.25" customHeight="1" x14ac:dyDescent="0.2">
      <c r="B561" s="273"/>
      <c r="C561" s="273"/>
      <c r="D561" s="273"/>
      <c r="E561" s="273"/>
      <c r="F561" s="273"/>
      <c r="G561" s="273"/>
      <c r="H561" s="273"/>
      <c r="I561" s="273"/>
      <c r="J561" s="273"/>
      <c r="K561" s="273"/>
      <c r="L561" s="273"/>
      <c r="M561" s="273"/>
      <c r="N561" s="273"/>
      <c r="O561" s="215"/>
      <c r="P561" s="215"/>
      <c r="Q561" s="215"/>
      <c r="R561" s="215"/>
      <c r="S561" s="215"/>
      <c r="T561" s="215"/>
      <c r="U561" s="286"/>
      <c r="V561" s="286"/>
      <c r="W561" s="286"/>
      <c r="X561" s="286"/>
      <c r="Y561" s="286"/>
      <c r="Z561" s="286"/>
      <c r="AA561" s="286"/>
      <c r="AB561" s="286"/>
      <c r="AC561" s="215"/>
      <c r="AD561" s="215"/>
      <c r="AE561" s="215"/>
      <c r="AF561" s="215"/>
      <c r="AG561" s="215"/>
      <c r="AH561" s="286"/>
      <c r="AI561" s="286"/>
      <c r="AJ561" s="286"/>
      <c r="AK561" s="286"/>
      <c r="AL561" s="286"/>
      <c r="AM561" s="286"/>
      <c r="AN561" s="286"/>
      <c r="AO561" s="286"/>
      <c r="AP561" s="286"/>
      <c r="AQ561" s="286"/>
      <c r="AR561" s="286"/>
      <c r="AS561" s="286"/>
      <c r="AT561" s="286"/>
      <c r="AU561" s="286"/>
      <c r="AV561" s="286"/>
      <c r="AW561" s="286"/>
      <c r="AX561" s="286"/>
      <c r="AY561" s="286"/>
      <c r="AZ561" s="286"/>
      <c r="BA561" s="286"/>
      <c r="BB561" s="273"/>
      <c r="BC561" s="273"/>
      <c r="BD561" s="273"/>
      <c r="BE561" s="273"/>
      <c r="BF561" s="273"/>
      <c r="BG561" s="273"/>
      <c r="BH561" s="273"/>
      <c r="BI561" s="536"/>
    </row>
    <row r="562" spans="2:61" ht="14.25" customHeight="1" x14ac:dyDescent="0.2">
      <c r="B562" s="273"/>
      <c r="C562" s="273"/>
      <c r="D562" s="273"/>
      <c r="E562" s="273"/>
      <c r="F562" s="273"/>
      <c r="G562" s="273"/>
      <c r="H562" s="273"/>
      <c r="I562" s="273"/>
      <c r="J562" s="273"/>
      <c r="K562" s="273"/>
      <c r="L562" s="273"/>
      <c r="M562" s="273"/>
      <c r="N562" s="273"/>
      <c r="O562" s="215"/>
      <c r="P562" s="215"/>
      <c r="Q562" s="215"/>
      <c r="R562" s="215"/>
      <c r="S562" s="215"/>
      <c r="T562" s="215"/>
      <c r="U562" s="286"/>
      <c r="V562" s="286"/>
      <c r="W562" s="286"/>
      <c r="X562" s="286"/>
      <c r="Y562" s="286"/>
      <c r="Z562" s="286"/>
      <c r="AA562" s="286"/>
      <c r="AB562" s="286"/>
      <c r="AC562" s="215"/>
      <c r="AD562" s="215"/>
      <c r="AE562" s="215"/>
      <c r="AF562" s="215"/>
      <c r="AG562" s="215"/>
      <c r="AH562" s="286"/>
      <c r="AI562" s="286"/>
      <c r="AJ562" s="286"/>
      <c r="AK562" s="286"/>
      <c r="AL562" s="286"/>
      <c r="AM562" s="286"/>
      <c r="AN562" s="286"/>
      <c r="AO562" s="286"/>
      <c r="AP562" s="286"/>
      <c r="AQ562" s="286"/>
      <c r="AR562" s="286"/>
      <c r="AS562" s="286"/>
      <c r="AT562" s="286"/>
      <c r="AU562" s="286"/>
      <c r="AV562" s="286"/>
      <c r="AW562" s="286"/>
      <c r="AX562" s="286"/>
      <c r="AY562" s="286"/>
      <c r="AZ562" s="286"/>
      <c r="BA562" s="286"/>
      <c r="BB562" s="273"/>
      <c r="BC562" s="273"/>
      <c r="BD562" s="273"/>
      <c r="BE562" s="273"/>
      <c r="BF562" s="273"/>
      <c r="BG562" s="273"/>
      <c r="BH562" s="273"/>
      <c r="BI562" s="536"/>
    </row>
    <row r="563" spans="2:61" ht="14.25" customHeight="1" x14ac:dyDescent="0.2">
      <c r="B563" s="273"/>
      <c r="C563" s="273"/>
      <c r="D563" s="273"/>
      <c r="E563" s="273"/>
      <c r="F563" s="273"/>
      <c r="G563" s="273"/>
      <c r="H563" s="273"/>
      <c r="I563" s="273"/>
      <c r="J563" s="273"/>
      <c r="K563" s="273"/>
      <c r="L563" s="273"/>
      <c r="M563" s="273"/>
      <c r="N563" s="273"/>
      <c r="O563" s="215"/>
      <c r="P563" s="215"/>
      <c r="Q563" s="215"/>
      <c r="R563" s="215"/>
      <c r="S563" s="215"/>
      <c r="T563" s="215"/>
      <c r="U563" s="286"/>
      <c r="V563" s="286"/>
      <c r="W563" s="286"/>
      <c r="X563" s="286"/>
      <c r="Y563" s="286"/>
      <c r="Z563" s="286"/>
      <c r="AA563" s="286"/>
      <c r="AB563" s="286"/>
      <c r="AC563" s="215"/>
      <c r="AD563" s="215"/>
      <c r="AE563" s="215"/>
      <c r="AF563" s="215"/>
      <c r="AG563" s="215"/>
      <c r="AH563" s="286"/>
      <c r="AI563" s="286"/>
      <c r="AJ563" s="286"/>
      <c r="AK563" s="286"/>
      <c r="AL563" s="286"/>
      <c r="AM563" s="286"/>
      <c r="AN563" s="286"/>
      <c r="AO563" s="286"/>
      <c r="AP563" s="286"/>
      <c r="AQ563" s="286"/>
      <c r="AR563" s="286"/>
      <c r="AS563" s="286"/>
      <c r="AT563" s="286"/>
      <c r="AU563" s="286"/>
      <c r="AV563" s="286"/>
      <c r="AW563" s="286"/>
      <c r="AX563" s="286"/>
      <c r="AY563" s="286"/>
      <c r="AZ563" s="286"/>
      <c r="BA563" s="286"/>
      <c r="BB563" s="273"/>
      <c r="BC563" s="273"/>
      <c r="BD563" s="273"/>
      <c r="BE563" s="273"/>
      <c r="BF563" s="273"/>
      <c r="BG563" s="273"/>
      <c r="BH563" s="273"/>
      <c r="BI563" s="536"/>
    </row>
    <row r="564" spans="2:61" ht="14.25" customHeight="1" x14ac:dyDescent="0.2">
      <c r="B564" s="273"/>
      <c r="C564" s="273"/>
      <c r="D564" s="273"/>
      <c r="E564" s="273"/>
      <c r="F564" s="273"/>
      <c r="G564" s="273"/>
      <c r="H564" s="273"/>
      <c r="I564" s="273"/>
      <c r="J564" s="273"/>
      <c r="K564" s="273"/>
      <c r="L564" s="273"/>
      <c r="M564" s="273"/>
      <c r="N564" s="273"/>
      <c r="O564" s="215"/>
      <c r="P564" s="215"/>
      <c r="Q564" s="215"/>
      <c r="R564" s="215"/>
      <c r="S564" s="215"/>
      <c r="T564" s="215"/>
      <c r="U564" s="286"/>
      <c r="V564" s="286"/>
      <c r="W564" s="286"/>
      <c r="X564" s="286"/>
      <c r="Y564" s="286"/>
      <c r="Z564" s="286"/>
      <c r="AA564" s="286"/>
      <c r="AB564" s="286"/>
      <c r="AC564" s="215"/>
      <c r="AD564" s="215"/>
      <c r="AE564" s="215"/>
      <c r="AF564" s="215"/>
      <c r="AG564" s="215"/>
      <c r="AH564" s="286"/>
      <c r="AI564" s="286"/>
      <c r="AJ564" s="286"/>
      <c r="AK564" s="286"/>
      <c r="AL564" s="286"/>
      <c r="AM564" s="286"/>
      <c r="AN564" s="286"/>
      <c r="AO564" s="286"/>
      <c r="AP564" s="286"/>
      <c r="AQ564" s="286"/>
      <c r="AR564" s="286"/>
      <c r="AS564" s="286"/>
      <c r="AT564" s="286"/>
      <c r="AU564" s="286"/>
      <c r="AV564" s="286"/>
      <c r="AW564" s="286"/>
      <c r="AX564" s="286"/>
      <c r="AY564" s="286"/>
      <c r="AZ564" s="286"/>
      <c r="BA564" s="286"/>
      <c r="BB564" s="273"/>
      <c r="BC564" s="273"/>
      <c r="BD564" s="273"/>
      <c r="BE564" s="273"/>
      <c r="BF564" s="273"/>
      <c r="BG564" s="273"/>
      <c r="BH564" s="273"/>
      <c r="BI564" s="536"/>
    </row>
    <row r="565" spans="2:61" ht="14.25" customHeight="1" x14ac:dyDescent="0.2">
      <c r="B565" s="273"/>
      <c r="C565" s="273"/>
      <c r="D565" s="273"/>
      <c r="E565" s="273"/>
      <c r="F565" s="273"/>
      <c r="G565" s="273"/>
      <c r="H565" s="273"/>
      <c r="I565" s="273"/>
      <c r="J565" s="273"/>
      <c r="K565" s="273"/>
      <c r="L565" s="273"/>
      <c r="M565" s="273"/>
      <c r="N565" s="273"/>
      <c r="O565" s="215"/>
      <c r="P565" s="215"/>
      <c r="Q565" s="215"/>
      <c r="R565" s="215"/>
      <c r="S565" s="215"/>
      <c r="T565" s="215"/>
      <c r="U565" s="286"/>
      <c r="V565" s="286"/>
      <c r="W565" s="286"/>
      <c r="X565" s="286"/>
      <c r="Y565" s="286"/>
      <c r="Z565" s="286"/>
      <c r="AA565" s="286"/>
      <c r="AB565" s="286"/>
      <c r="AC565" s="215"/>
      <c r="AD565" s="215"/>
      <c r="AE565" s="215"/>
      <c r="AF565" s="215"/>
      <c r="AG565" s="215"/>
      <c r="AH565" s="286"/>
      <c r="AI565" s="286"/>
      <c r="AJ565" s="286"/>
      <c r="AK565" s="286"/>
      <c r="AL565" s="286"/>
      <c r="AM565" s="286"/>
      <c r="AN565" s="286"/>
      <c r="AO565" s="286"/>
      <c r="AP565" s="286"/>
      <c r="AQ565" s="286"/>
      <c r="AR565" s="286"/>
      <c r="AS565" s="286"/>
      <c r="AT565" s="286"/>
      <c r="AU565" s="286"/>
      <c r="AV565" s="286"/>
      <c r="AW565" s="286"/>
      <c r="AX565" s="286"/>
      <c r="AY565" s="286"/>
      <c r="AZ565" s="286"/>
      <c r="BA565" s="286"/>
      <c r="BB565" s="273"/>
      <c r="BC565" s="273"/>
      <c r="BD565" s="273"/>
      <c r="BE565" s="273"/>
      <c r="BF565" s="273"/>
      <c r="BG565" s="273"/>
      <c r="BH565" s="273"/>
      <c r="BI565" s="536"/>
    </row>
    <row r="566" spans="2:61" ht="14.25" customHeight="1" x14ac:dyDescent="0.2">
      <c r="B566" s="273"/>
      <c r="C566" s="273"/>
      <c r="D566" s="273"/>
      <c r="E566" s="273"/>
      <c r="F566" s="273"/>
      <c r="G566" s="273"/>
      <c r="H566" s="273"/>
      <c r="I566" s="273"/>
      <c r="J566" s="273"/>
      <c r="K566" s="273"/>
      <c r="L566" s="273"/>
      <c r="M566" s="273"/>
      <c r="N566" s="273"/>
      <c r="O566" s="215"/>
      <c r="P566" s="215"/>
      <c r="Q566" s="215"/>
      <c r="R566" s="215"/>
      <c r="S566" s="215"/>
      <c r="T566" s="215"/>
      <c r="U566" s="286"/>
      <c r="V566" s="286"/>
      <c r="W566" s="286"/>
      <c r="X566" s="286"/>
      <c r="Y566" s="286"/>
      <c r="Z566" s="286"/>
      <c r="AA566" s="286"/>
      <c r="AB566" s="286"/>
      <c r="AC566" s="215"/>
      <c r="AD566" s="215"/>
      <c r="AE566" s="215"/>
      <c r="AF566" s="215"/>
      <c r="AG566" s="215"/>
      <c r="AH566" s="286"/>
      <c r="AI566" s="286"/>
      <c r="AJ566" s="286"/>
      <c r="AK566" s="286"/>
      <c r="AL566" s="286"/>
      <c r="AM566" s="286"/>
      <c r="AN566" s="286"/>
      <c r="AO566" s="286"/>
      <c r="AP566" s="286"/>
      <c r="AQ566" s="286"/>
      <c r="AR566" s="286"/>
      <c r="AS566" s="286"/>
      <c r="AT566" s="286"/>
      <c r="AU566" s="286"/>
      <c r="AV566" s="286"/>
      <c r="AW566" s="286"/>
      <c r="AX566" s="286"/>
      <c r="AY566" s="286"/>
      <c r="AZ566" s="286"/>
      <c r="BA566" s="286"/>
      <c r="BB566" s="273"/>
      <c r="BC566" s="273"/>
      <c r="BD566" s="273"/>
      <c r="BE566" s="273"/>
      <c r="BF566" s="273"/>
      <c r="BG566" s="273"/>
      <c r="BH566" s="273"/>
      <c r="BI566" s="536"/>
    </row>
    <row r="567" spans="2:61" ht="14.25" customHeight="1" x14ac:dyDescent="0.2">
      <c r="B567" s="273"/>
      <c r="C567" s="273"/>
      <c r="D567" s="273"/>
      <c r="E567" s="273"/>
      <c r="F567" s="273"/>
      <c r="G567" s="273"/>
      <c r="H567" s="273"/>
      <c r="I567" s="273"/>
      <c r="J567" s="273"/>
      <c r="K567" s="273"/>
      <c r="L567" s="273"/>
      <c r="M567" s="273"/>
      <c r="N567" s="273"/>
      <c r="O567" s="215"/>
      <c r="P567" s="215"/>
      <c r="Q567" s="215"/>
      <c r="R567" s="215"/>
      <c r="S567" s="215"/>
      <c r="T567" s="215"/>
      <c r="U567" s="286"/>
      <c r="V567" s="286"/>
      <c r="W567" s="286"/>
      <c r="X567" s="286"/>
      <c r="Y567" s="286"/>
      <c r="Z567" s="286"/>
      <c r="AA567" s="286"/>
      <c r="AB567" s="286"/>
      <c r="AC567" s="215"/>
      <c r="AD567" s="215"/>
      <c r="AE567" s="215"/>
      <c r="AF567" s="215"/>
      <c r="AG567" s="215"/>
      <c r="AH567" s="286"/>
      <c r="AI567" s="286"/>
      <c r="AJ567" s="286"/>
      <c r="AK567" s="286"/>
      <c r="AL567" s="286"/>
      <c r="AM567" s="286"/>
      <c r="AN567" s="286"/>
      <c r="AO567" s="286"/>
      <c r="AP567" s="286"/>
      <c r="AQ567" s="286"/>
      <c r="AR567" s="286"/>
      <c r="AS567" s="286"/>
      <c r="AT567" s="286"/>
      <c r="AU567" s="286"/>
      <c r="AV567" s="286"/>
      <c r="AW567" s="286"/>
      <c r="AX567" s="286"/>
      <c r="AY567" s="286"/>
      <c r="AZ567" s="286"/>
      <c r="BA567" s="286"/>
      <c r="BB567" s="273"/>
      <c r="BC567" s="273"/>
      <c r="BD567" s="273"/>
      <c r="BE567" s="273"/>
      <c r="BF567" s="273"/>
      <c r="BG567" s="273"/>
      <c r="BH567" s="273"/>
      <c r="BI567" s="536"/>
    </row>
    <row r="568" spans="2:61" ht="14.25" customHeight="1" x14ac:dyDescent="0.2">
      <c r="B568" s="273"/>
      <c r="C568" s="273"/>
      <c r="D568" s="273"/>
      <c r="E568" s="273"/>
      <c r="F568" s="273"/>
      <c r="G568" s="273"/>
      <c r="H568" s="273"/>
      <c r="I568" s="273"/>
      <c r="J568" s="273"/>
      <c r="K568" s="273"/>
      <c r="L568" s="273"/>
      <c r="M568" s="273"/>
      <c r="N568" s="273"/>
      <c r="O568" s="215"/>
      <c r="P568" s="215"/>
      <c r="Q568" s="215"/>
      <c r="R568" s="215"/>
      <c r="S568" s="215"/>
      <c r="T568" s="215"/>
      <c r="U568" s="286"/>
      <c r="V568" s="286"/>
      <c r="W568" s="286"/>
      <c r="X568" s="286"/>
      <c r="Y568" s="286"/>
      <c r="Z568" s="286"/>
      <c r="AA568" s="286"/>
      <c r="AB568" s="286"/>
      <c r="AC568" s="215"/>
      <c r="AD568" s="215"/>
      <c r="AE568" s="215"/>
      <c r="AF568" s="215"/>
      <c r="AG568" s="215"/>
      <c r="AH568" s="286"/>
      <c r="AI568" s="286"/>
      <c r="AJ568" s="286"/>
      <c r="AK568" s="286"/>
      <c r="AL568" s="286"/>
      <c r="AM568" s="286"/>
      <c r="AN568" s="286"/>
      <c r="AO568" s="286"/>
      <c r="AP568" s="286"/>
      <c r="AQ568" s="286"/>
      <c r="AR568" s="286"/>
      <c r="AS568" s="286"/>
      <c r="AT568" s="286"/>
      <c r="AU568" s="286"/>
      <c r="AV568" s="286"/>
      <c r="AW568" s="286"/>
      <c r="AX568" s="286"/>
      <c r="AY568" s="286"/>
      <c r="AZ568" s="286"/>
      <c r="BA568" s="286"/>
      <c r="BB568" s="273"/>
      <c r="BC568" s="273"/>
      <c r="BD568" s="273"/>
      <c r="BE568" s="273"/>
      <c r="BF568" s="273"/>
      <c r="BG568" s="273"/>
      <c r="BH568" s="273"/>
      <c r="BI568" s="536"/>
    </row>
    <row r="569" spans="2:61" ht="14.25" customHeight="1" x14ac:dyDescent="0.2">
      <c r="B569" s="273"/>
      <c r="C569" s="273"/>
      <c r="D569" s="273"/>
      <c r="E569" s="273"/>
      <c r="F569" s="273"/>
      <c r="G569" s="273"/>
      <c r="H569" s="273"/>
      <c r="I569" s="273"/>
      <c r="J569" s="273"/>
      <c r="K569" s="273"/>
      <c r="L569" s="273"/>
      <c r="M569" s="273"/>
      <c r="N569" s="273"/>
      <c r="O569" s="215"/>
      <c r="P569" s="215"/>
      <c r="Q569" s="215"/>
      <c r="R569" s="215"/>
      <c r="S569" s="215"/>
      <c r="T569" s="215"/>
      <c r="U569" s="286"/>
      <c r="V569" s="286"/>
      <c r="W569" s="286"/>
      <c r="X569" s="286"/>
      <c r="Y569" s="286"/>
      <c r="Z569" s="286"/>
      <c r="AA569" s="286"/>
      <c r="AB569" s="286"/>
      <c r="AC569" s="215"/>
      <c r="AD569" s="215"/>
      <c r="AE569" s="215"/>
      <c r="AF569" s="215"/>
      <c r="AG569" s="215"/>
      <c r="AH569" s="286"/>
      <c r="AI569" s="286"/>
      <c r="AJ569" s="286"/>
      <c r="AK569" s="286"/>
      <c r="AL569" s="286"/>
      <c r="AM569" s="286"/>
      <c r="AN569" s="286"/>
      <c r="AO569" s="286"/>
      <c r="AP569" s="286"/>
      <c r="AQ569" s="286"/>
      <c r="AR569" s="286"/>
      <c r="AS569" s="286"/>
      <c r="AT569" s="286"/>
      <c r="AU569" s="286"/>
      <c r="AV569" s="286"/>
      <c r="AW569" s="286"/>
      <c r="AX569" s="286"/>
      <c r="AY569" s="286"/>
      <c r="AZ569" s="286"/>
      <c r="BA569" s="286"/>
      <c r="BB569" s="273"/>
      <c r="BC569" s="273"/>
      <c r="BD569" s="273"/>
      <c r="BE569" s="273"/>
      <c r="BF569" s="273"/>
      <c r="BG569" s="273"/>
      <c r="BH569" s="273"/>
      <c r="BI569" s="536"/>
    </row>
    <row r="570" spans="2:61" ht="14.25" customHeight="1" x14ac:dyDescent="0.2">
      <c r="B570" s="273"/>
      <c r="C570" s="273"/>
      <c r="D570" s="273"/>
      <c r="E570" s="273"/>
      <c r="F570" s="273"/>
      <c r="G570" s="273"/>
      <c r="H570" s="273"/>
      <c r="I570" s="273"/>
      <c r="J570" s="273"/>
      <c r="K570" s="273"/>
      <c r="L570" s="273"/>
      <c r="M570" s="273"/>
      <c r="N570" s="273"/>
      <c r="O570" s="215"/>
      <c r="P570" s="215"/>
      <c r="Q570" s="215"/>
      <c r="R570" s="215"/>
      <c r="S570" s="215"/>
      <c r="T570" s="215"/>
      <c r="U570" s="286"/>
      <c r="V570" s="286"/>
      <c r="W570" s="286"/>
      <c r="X570" s="286"/>
      <c r="Y570" s="286"/>
      <c r="Z570" s="286"/>
      <c r="AA570" s="286"/>
      <c r="AB570" s="286"/>
      <c r="AC570" s="215"/>
      <c r="AD570" s="215"/>
      <c r="AE570" s="215"/>
      <c r="AF570" s="215"/>
      <c r="AG570" s="215"/>
      <c r="AH570" s="286"/>
      <c r="AI570" s="286"/>
      <c r="AJ570" s="286"/>
      <c r="AK570" s="286"/>
      <c r="AL570" s="286"/>
      <c r="AM570" s="286"/>
      <c r="AN570" s="286"/>
      <c r="AO570" s="286"/>
      <c r="AP570" s="286"/>
      <c r="AQ570" s="286"/>
      <c r="AR570" s="286"/>
      <c r="AS570" s="286"/>
      <c r="AT570" s="286"/>
      <c r="AU570" s="286"/>
      <c r="AV570" s="286"/>
      <c r="AW570" s="286"/>
      <c r="AX570" s="286"/>
      <c r="AY570" s="286"/>
      <c r="AZ570" s="286"/>
      <c r="BA570" s="286"/>
      <c r="BB570" s="273"/>
      <c r="BC570" s="273"/>
      <c r="BD570" s="273"/>
      <c r="BE570" s="273"/>
      <c r="BF570" s="273"/>
      <c r="BG570" s="273"/>
      <c r="BH570" s="273"/>
      <c r="BI570" s="536"/>
    </row>
    <row r="571" spans="2:61" ht="14.25" customHeight="1" x14ac:dyDescent="0.2">
      <c r="B571" s="273"/>
      <c r="C571" s="273"/>
      <c r="D571" s="273"/>
      <c r="E571" s="273"/>
      <c r="F571" s="273"/>
      <c r="G571" s="273"/>
      <c r="H571" s="273"/>
      <c r="I571" s="273"/>
      <c r="J571" s="273"/>
      <c r="K571" s="273"/>
      <c r="L571" s="273"/>
      <c r="M571" s="273"/>
      <c r="N571" s="273"/>
      <c r="O571" s="215"/>
      <c r="P571" s="215"/>
      <c r="Q571" s="215"/>
      <c r="R571" s="215"/>
      <c r="S571" s="215"/>
      <c r="T571" s="215"/>
      <c r="U571" s="286"/>
      <c r="V571" s="286"/>
      <c r="W571" s="286"/>
      <c r="X571" s="286"/>
      <c r="Y571" s="286"/>
      <c r="Z571" s="286"/>
      <c r="AA571" s="286"/>
      <c r="AB571" s="286"/>
      <c r="AC571" s="215"/>
      <c r="AD571" s="215"/>
      <c r="AE571" s="215"/>
      <c r="AF571" s="215"/>
      <c r="AG571" s="215"/>
      <c r="AH571" s="286"/>
      <c r="AI571" s="286"/>
      <c r="AJ571" s="286"/>
      <c r="AK571" s="286"/>
      <c r="AL571" s="286"/>
      <c r="AM571" s="286"/>
      <c r="AN571" s="286"/>
      <c r="AO571" s="286"/>
      <c r="AP571" s="286"/>
      <c r="AQ571" s="286"/>
      <c r="AR571" s="286"/>
      <c r="AS571" s="286"/>
      <c r="AT571" s="286"/>
      <c r="AU571" s="286"/>
      <c r="AV571" s="286"/>
      <c r="AW571" s="286"/>
      <c r="AX571" s="286"/>
      <c r="AY571" s="286"/>
      <c r="AZ571" s="286"/>
      <c r="BA571" s="286"/>
      <c r="BB571" s="273"/>
      <c r="BC571" s="273"/>
      <c r="BD571" s="273"/>
      <c r="BE571" s="273"/>
      <c r="BF571" s="273"/>
      <c r="BG571" s="273"/>
      <c r="BH571" s="273"/>
      <c r="BI571" s="536"/>
    </row>
    <row r="572" spans="2:61" ht="14.25" customHeight="1" x14ac:dyDescent="0.2">
      <c r="B572" s="273"/>
      <c r="C572" s="273"/>
      <c r="D572" s="273"/>
      <c r="E572" s="273"/>
      <c r="F572" s="273"/>
      <c r="G572" s="273"/>
      <c r="H572" s="273"/>
      <c r="I572" s="273"/>
      <c r="J572" s="273"/>
      <c r="K572" s="273"/>
      <c r="L572" s="273"/>
      <c r="M572" s="273"/>
      <c r="N572" s="273"/>
      <c r="O572" s="215"/>
      <c r="P572" s="215"/>
      <c r="Q572" s="215"/>
      <c r="R572" s="215"/>
      <c r="S572" s="215"/>
      <c r="T572" s="215"/>
      <c r="U572" s="286"/>
      <c r="V572" s="286"/>
      <c r="W572" s="286"/>
      <c r="X572" s="286"/>
      <c r="Y572" s="286"/>
      <c r="Z572" s="286"/>
      <c r="AA572" s="286"/>
      <c r="AB572" s="286"/>
      <c r="AC572" s="215"/>
      <c r="AD572" s="215"/>
      <c r="AE572" s="215"/>
      <c r="AF572" s="215"/>
      <c r="AG572" s="215"/>
      <c r="AH572" s="286"/>
      <c r="AI572" s="286"/>
      <c r="AJ572" s="286"/>
      <c r="AK572" s="286"/>
      <c r="AL572" s="286"/>
      <c r="AM572" s="286"/>
      <c r="AN572" s="286"/>
      <c r="AO572" s="286"/>
      <c r="AP572" s="286"/>
      <c r="AQ572" s="286"/>
      <c r="AR572" s="286"/>
      <c r="AS572" s="286"/>
      <c r="AT572" s="286"/>
      <c r="AU572" s="286"/>
      <c r="AV572" s="286"/>
      <c r="AW572" s="286"/>
      <c r="AX572" s="286"/>
      <c r="AY572" s="286"/>
      <c r="AZ572" s="286"/>
      <c r="BA572" s="286"/>
      <c r="BB572" s="273"/>
      <c r="BC572" s="273"/>
      <c r="BD572" s="273"/>
      <c r="BE572" s="273"/>
      <c r="BF572" s="273"/>
      <c r="BG572" s="273"/>
      <c r="BH572" s="273"/>
      <c r="BI572" s="536"/>
    </row>
    <row r="573" spans="2:61" ht="14.25" customHeight="1" x14ac:dyDescent="0.2">
      <c r="B573" s="273"/>
      <c r="C573" s="273"/>
      <c r="D573" s="273"/>
      <c r="E573" s="273"/>
      <c r="F573" s="273"/>
      <c r="G573" s="273"/>
      <c r="H573" s="273"/>
      <c r="I573" s="273"/>
      <c r="J573" s="273"/>
      <c r="K573" s="273"/>
      <c r="L573" s="273"/>
      <c r="M573" s="273"/>
      <c r="N573" s="273"/>
      <c r="O573" s="215"/>
      <c r="P573" s="215"/>
      <c r="Q573" s="215"/>
      <c r="R573" s="215"/>
      <c r="S573" s="215"/>
      <c r="T573" s="215"/>
      <c r="U573" s="286"/>
      <c r="V573" s="286"/>
      <c r="W573" s="286"/>
      <c r="X573" s="286"/>
      <c r="Y573" s="286"/>
      <c r="Z573" s="286"/>
      <c r="AA573" s="286"/>
      <c r="AB573" s="286"/>
      <c r="AC573" s="215"/>
      <c r="AD573" s="215"/>
      <c r="AE573" s="215"/>
      <c r="AF573" s="215"/>
      <c r="AG573" s="215"/>
      <c r="AH573" s="286"/>
      <c r="AI573" s="286"/>
      <c r="AJ573" s="286"/>
      <c r="AK573" s="286"/>
      <c r="AL573" s="286"/>
      <c r="AM573" s="286"/>
      <c r="AN573" s="286"/>
      <c r="AO573" s="286"/>
      <c r="AP573" s="286"/>
      <c r="AQ573" s="286"/>
      <c r="AR573" s="286"/>
      <c r="AS573" s="286"/>
      <c r="AT573" s="286"/>
      <c r="AU573" s="286"/>
      <c r="AV573" s="286"/>
      <c r="AW573" s="286"/>
      <c r="AX573" s="286"/>
      <c r="AY573" s="286"/>
      <c r="AZ573" s="286"/>
      <c r="BA573" s="286"/>
      <c r="BB573" s="273"/>
      <c r="BC573" s="273"/>
      <c r="BD573" s="273"/>
      <c r="BE573" s="273"/>
      <c r="BF573" s="273"/>
      <c r="BG573" s="273"/>
      <c r="BH573" s="273"/>
      <c r="BI573" s="536"/>
    </row>
    <row r="574" spans="2:61" ht="14.25" customHeight="1" x14ac:dyDescent="0.2">
      <c r="B574" s="273"/>
      <c r="C574" s="273"/>
      <c r="D574" s="273"/>
      <c r="E574" s="273"/>
      <c r="F574" s="273"/>
      <c r="G574" s="273"/>
      <c r="H574" s="273"/>
      <c r="I574" s="273"/>
      <c r="J574" s="273"/>
      <c r="K574" s="273"/>
      <c r="L574" s="273"/>
      <c r="M574" s="273"/>
      <c r="N574" s="273"/>
      <c r="O574" s="215"/>
      <c r="P574" s="215"/>
      <c r="Q574" s="215"/>
      <c r="R574" s="215"/>
      <c r="S574" s="215"/>
      <c r="T574" s="215"/>
      <c r="U574" s="286"/>
      <c r="V574" s="286"/>
      <c r="W574" s="286"/>
      <c r="X574" s="286"/>
      <c r="Y574" s="286"/>
      <c r="Z574" s="286"/>
      <c r="AA574" s="286"/>
      <c r="AB574" s="286"/>
      <c r="AC574" s="215"/>
      <c r="AD574" s="215"/>
      <c r="AE574" s="215"/>
      <c r="AF574" s="215"/>
      <c r="AG574" s="215"/>
      <c r="AH574" s="286"/>
      <c r="AI574" s="286"/>
      <c r="AJ574" s="286"/>
      <c r="AK574" s="286"/>
      <c r="AL574" s="286"/>
      <c r="AM574" s="286"/>
      <c r="AN574" s="286"/>
      <c r="AO574" s="286"/>
      <c r="AP574" s="286"/>
      <c r="AQ574" s="286"/>
      <c r="AR574" s="286"/>
      <c r="AS574" s="286"/>
      <c r="AT574" s="286"/>
      <c r="AU574" s="286"/>
      <c r="AV574" s="286"/>
      <c r="AW574" s="286"/>
      <c r="AX574" s="286"/>
      <c r="AY574" s="286"/>
      <c r="AZ574" s="286"/>
      <c r="BA574" s="286"/>
      <c r="BB574" s="273"/>
      <c r="BC574" s="273"/>
      <c r="BD574" s="273"/>
      <c r="BE574" s="273"/>
      <c r="BF574" s="273"/>
      <c r="BG574" s="273"/>
      <c r="BH574" s="273"/>
      <c r="BI574" s="536"/>
    </row>
    <row r="575" spans="2:61" ht="14.25" customHeight="1" x14ac:dyDescent="0.2">
      <c r="B575" s="273"/>
      <c r="C575" s="273"/>
      <c r="D575" s="273"/>
      <c r="E575" s="273"/>
      <c r="F575" s="273"/>
      <c r="G575" s="273"/>
      <c r="H575" s="273"/>
      <c r="I575" s="273"/>
      <c r="J575" s="273"/>
      <c r="K575" s="273"/>
      <c r="L575" s="273"/>
      <c r="M575" s="273"/>
      <c r="N575" s="273"/>
      <c r="O575" s="215"/>
      <c r="P575" s="215"/>
      <c r="Q575" s="215"/>
      <c r="R575" s="215"/>
      <c r="S575" s="215"/>
      <c r="T575" s="215"/>
      <c r="U575" s="286"/>
      <c r="V575" s="286"/>
      <c r="W575" s="286"/>
      <c r="X575" s="286"/>
      <c r="Y575" s="286"/>
      <c r="Z575" s="286"/>
      <c r="AA575" s="286"/>
      <c r="AB575" s="286"/>
      <c r="AC575" s="215"/>
      <c r="AD575" s="215"/>
      <c r="AE575" s="215"/>
      <c r="AF575" s="215"/>
      <c r="AG575" s="215"/>
      <c r="AH575" s="286"/>
      <c r="AI575" s="286"/>
      <c r="AJ575" s="286"/>
      <c r="AK575" s="286"/>
      <c r="AL575" s="286"/>
      <c r="AM575" s="286"/>
      <c r="AN575" s="286"/>
      <c r="AO575" s="286"/>
      <c r="AP575" s="286"/>
      <c r="AQ575" s="286"/>
      <c r="AR575" s="286"/>
      <c r="AS575" s="286"/>
      <c r="AT575" s="286"/>
      <c r="AU575" s="286"/>
      <c r="AV575" s="286"/>
      <c r="AW575" s="286"/>
      <c r="AX575" s="286"/>
      <c r="AY575" s="286"/>
      <c r="AZ575" s="286"/>
      <c r="BA575" s="286"/>
      <c r="BB575" s="273"/>
      <c r="BC575" s="273"/>
      <c r="BD575" s="273"/>
      <c r="BE575" s="273"/>
      <c r="BF575" s="273"/>
      <c r="BG575" s="273"/>
      <c r="BH575" s="273"/>
      <c r="BI575" s="536"/>
    </row>
    <row r="576" spans="2:61" ht="14.25" customHeight="1" x14ac:dyDescent="0.2">
      <c r="B576" s="273"/>
      <c r="C576" s="273"/>
      <c r="D576" s="273"/>
      <c r="E576" s="273"/>
      <c r="F576" s="273"/>
      <c r="G576" s="273"/>
      <c r="H576" s="273"/>
      <c r="I576" s="273"/>
      <c r="J576" s="273"/>
      <c r="K576" s="273"/>
      <c r="L576" s="273"/>
      <c r="M576" s="273"/>
      <c r="N576" s="273"/>
      <c r="O576" s="215"/>
      <c r="P576" s="215"/>
      <c r="Q576" s="215"/>
      <c r="R576" s="215"/>
      <c r="S576" s="215"/>
      <c r="T576" s="215"/>
      <c r="U576" s="286"/>
      <c r="V576" s="286"/>
      <c r="W576" s="286"/>
      <c r="X576" s="286"/>
      <c r="Y576" s="286"/>
      <c r="Z576" s="286"/>
      <c r="AA576" s="286"/>
      <c r="AB576" s="286"/>
      <c r="AC576" s="215"/>
      <c r="AD576" s="215"/>
      <c r="AE576" s="215"/>
      <c r="AF576" s="215"/>
      <c r="AG576" s="215"/>
      <c r="AH576" s="286"/>
      <c r="AI576" s="286"/>
      <c r="AJ576" s="286"/>
      <c r="AK576" s="286"/>
      <c r="AL576" s="286"/>
      <c r="AM576" s="286"/>
      <c r="AN576" s="286"/>
      <c r="AO576" s="286"/>
      <c r="AP576" s="286"/>
      <c r="AQ576" s="286"/>
      <c r="AR576" s="286"/>
      <c r="AS576" s="286"/>
      <c r="AT576" s="286"/>
      <c r="AU576" s="286"/>
      <c r="AV576" s="286"/>
      <c r="AW576" s="286"/>
      <c r="AX576" s="286"/>
      <c r="AY576" s="286"/>
      <c r="AZ576" s="286"/>
      <c r="BA576" s="286"/>
      <c r="BB576" s="273"/>
      <c r="BC576" s="273"/>
      <c r="BD576" s="273"/>
      <c r="BE576" s="273"/>
      <c r="BF576" s="273"/>
      <c r="BG576" s="273"/>
      <c r="BH576" s="273"/>
      <c r="BI576" s="536"/>
    </row>
    <row r="577" spans="2:61" ht="14.25" customHeight="1" x14ac:dyDescent="0.2">
      <c r="B577" s="273"/>
      <c r="C577" s="273"/>
      <c r="D577" s="273"/>
      <c r="E577" s="273"/>
      <c r="F577" s="273"/>
      <c r="G577" s="273"/>
      <c r="H577" s="273"/>
      <c r="I577" s="273"/>
      <c r="J577" s="273"/>
      <c r="K577" s="273"/>
      <c r="L577" s="273"/>
      <c r="M577" s="273"/>
      <c r="N577" s="273"/>
      <c r="O577" s="215"/>
      <c r="P577" s="215"/>
      <c r="Q577" s="215"/>
      <c r="R577" s="215"/>
      <c r="S577" s="215"/>
      <c r="T577" s="215"/>
      <c r="U577" s="286"/>
      <c r="V577" s="286"/>
      <c r="W577" s="286"/>
      <c r="X577" s="286"/>
      <c r="Y577" s="286"/>
      <c r="Z577" s="286"/>
      <c r="AA577" s="286"/>
      <c r="AB577" s="286"/>
      <c r="AC577" s="215"/>
      <c r="AD577" s="215"/>
      <c r="AE577" s="215"/>
      <c r="AF577" s="215"/>
      <c r="AG577" s="215"/>
      <c r="AH577" s="286"/>
      <c r="AI577" s="286"/>
      <c r="AJ577" s="286"/>
      <c r="AK577" s="286"/>
      <c r="AL577" s="286"/>
      <c r="AM577" s="286"/>
      <c r="AN577" s="286"/>
      <c r="AO577" s="286"/>
      <c r="AP577" s="286"/>
      <c r="AQ577" s="286"/>
      <c r="AR577" s="286"/>
      <c r="AS577" s="286"/>
      <c r="AT577" s="286"/>
      <c r="AU577" s="286"/>
      <c r="AV577" s="286"/>
      <c r="AW577" s="286"/>
      <c r="AX577" s="286"/>
      <c r="AY577" s="286"/>
      <c r="AZ577" s="286"/>
      <c r="BA577" s="286"/>
      <c r="BB577" s="273"/>
      <c r="BC577" s="273"/>
      <c r="BD577" s="273"/>
      <c r="BE577" s="273"/>
      <c r="BF577" s="273"/>
      <c r="BG577" s="273"/>
      <c r="BH577" s="273"/>
      <c r="BI577" s="536"/>
    </row>
    <row r="578" spans="2:61" ht="14.25" customHeight="1" x14ac:dyDescent="0.2">
      <c r="B578" s="273"/>
      <c r="C578" s="273"/>
      <c r="D578" s="273"/>
      <c r="E578" s="273"/>
      <c r="F578" s="273"/>
      <c r="G578" s="273"/>
      <c r="H578" s="273"/>
      <c r="I578" s="273"/>
      <c r="J578" s="273"/>
      <c r="K578" s="273"/>
      <c r="L578" s="273"/>
      <c r="M578" s="273"/>
      <c r="N578" s="273"/>
      <c r="O578" s="215"/>
      <c r="P578" s="215"/>
      <c r="Q578" s="215"/>
      <c r="R578" s="215"/>
      <c r="S578" s="215"/>
      <c r="T578" s="215"/>
      <c r="U578" s="286"/>
      <c r="V578" s="286"/>
      <c r="W578" s="286"/>
      <c r="X578" s="286"/>
      <c r="Y578" s="286"/>
      <c r="Z578" s="286"/>
      <c r="AA578" s="286"/>
      <c r="AB578" s="286"/>
      <c r="AC578" s="215"/>
      <c r="AD578" s="215"/>
      <c r="AE578" s="215"/>
      <c r="AF578" s="215"/>
      <c r="AG578" s="215"/>
      <c r="AH578" s="286"/>
      <c r="AI578" s="286"/>
      <c r="AJ578" s="286"/>
      <c r="AK578" s="286"/>
      <c r="AL578" s="286"/>
      <c r="AM578" s="286"/>
      <c r="AN578" s="286"/>
      <c r="AO578" s="286"/>
      <c r="AP578" s="286"/>
      <c r="AQ578" s="286"/>
      <c r="AR578" s="286"/>
      <c r="AS578" s="286"/>
      <c r="AT578" s="286"/>
      <c r="AU578" s="286"/>
      <c r="AV578" s="286"/>
      <c r="AW578" s="286"/>
      <c r="AX578" s="286"/>
      <c r="AY578" s="286"/>
      <c r="AZ578" s="286"/>
      <c r="BA578" s="286"/>
      <c r="BB578" s="273"/>
      <c r="BC578" s="273"/>
      <c r="BD578" s="273"/>
      <c r="BE578" s="273"/>
      <c r="BF578" s="273"/>
      <c r="BG578" s="273"/>
      <c r="BH578" s="273"/>
      <c r="BI578" s="536"/>
    </row>
    <row r="579" spans="2:61" ht="14.25" customHeight="1" x14ac:dyDescent="0.2">
      <c r="B579" s="273"/>
      <c r="C579" s="273"/>
      <c r="D579" s="273"/>
      <c r="E579" s="273"/>
      <c r="F579" s="273"/>
      <c r="G579" s="273"/>
      <c r="H579" s="273"/>
      <c r="I579" s="273"/>
      <c r="J579" s="273"/>
      <c r="K579" s="273"/>
      <c r="L579" s="273"/>
      <c r="M579" s="273"/>
      <c r="N579" s="273"/>
      <c r="O579" s="215"/>
      <c r="P579" s="215"/>
      <c r="Q579" s="215"/>
      <c r="R579" s="215"/>
      <c r="S579" s="215"/>
      <c r="T579" s="215"/>
      <c r="U579" s="286"/>
      <c r="V579" s="286"/>
      <c r="W579" s="286"/>
      <c r="X579" s="286"/>
      <c r="Y579" s="286"/>
      <c r="Z579" s="286"/>
      <c r="AA579" s="286"/>
      <c r="AB579" s="286"/>
      <c r="AC579" s="215"/>
      <c r="AD579" s="215"/>
      <c r="AE579" s="215"/>
      <c r="AF579" s="215"/>
      <c r="AG579" s="215"/>
      <c r="AH579" s="286"/>
      <c r="AI579" s="286"/>
      <c r="AJ579" s="286"/>
      <c r="AK579" s="286"/>
      <c r="AL579" s="286"/>
      <c r="AM579" s="286"/>
      <c r="AN579" s="286"/>
      <c r="AO579" s="286"/>
      <c r="AP579" s="286"/>
      <c r="AQ579" s="286"/>
      <c r="AR579" s="286"/>
      <c r="AS579" s="286"/>
      <c r="AT579" s="286"/>
      <c r="AU579" s="286"/>
      <c r="AV579" s="286"/>
      <c r="AW579" s="286"/>
      <c r="AX579" s="286"/>
      <c r="AY579" s="286"/>
      <c r="AZ579" s="286"/>
      <c r="BA579" s="286"/>
      <c r="BB579" s="273"/>
      <c r="BC579" s="273"/>
      <c r="BD579" s="273"/>
      <c r="BE579" s="273"/>
      <c r="BF579" s="273"/>
      <c r="BG579" s="273"/>
      <c r="BH579" s="273"/>
      <c r="BI579" s="536"/>
    </row>
    <row r="580" spans="2:61" ht="14.25" customHeight="1" x14ac:dyDescent="0.2">
      <c r="B580" s="273"/>
      <c r="C580" s="273"/>
      <c r="D580" s="273"/>
      <c r="E580" s="273"/>
      <c r="F580" s="273"/>
      <c r="G580" s="273"/>
      <c r="H580" s="273"/>
      <c r="I580" s="273"/>
      <c r="J580" s="273"/>
      <c r="K580" s="273"/>
      <c r="L580" s="273"/>
      <c r="M580" s="273"/>
      <c r="N580" s="273"/>
      <c r="O580" s="215"/>
      <c r="P580" s="215"/>
      <c r="Q580" s="215"/>
      <c r="R580" s="215"/>
      <c r="S580" s="215"/>
      <c r="T580" s="215"/>
      <c r="U580" s="286"/>
      <c r="V580" s="286"/>
      <c r="W580" s="286"/>
      <c r="X580" s="286"/>
      <c r="Y580" s="286"/>
      <c r="Z580" s="286"/>
      <c r="AA580" s="286"/>
      <c r="AB580" s="286"/>
      <c r="AC580" s="215"/>
      <c r="AD580" s="215"/>
      <c r="AE580" s="215"/>
      <c r="AF580" s="215"/>
      <c r="AG580" s="215"/>
      <c r="AH580" s="286"/>
      <c r="AI580" s="286"/>
      <c r="AJ580" s="286"/>
      <c r="AK580" s="286"/>
      <c r="AL580" s="286"/>
      <c r="AM580" s="286"/>
      <c r="AN580" s="286"/>
      <c r="AO580" s="286"/>
      <c r="AP580" s="286"/>
      <c r="AQ580" s="286"/>
      <c r="AR580" s="286"/>
      <c r="AS580" s="286"/>
      <c r="AT580" s="286"/>
      <c r="AU580" s="286"/>
      <c r="AV580" s="286"/>
      <c r="AW580" s="286"/>
      <c r="AX580" s="286"/>
      <c r="AY580" s="286"/>
      <c r="AZ580" s="286"/>
      <c r="BA580" s="286"/>
      <c r="BB580" s="273"/>
      <c r="BC580" s="273"/>
      <c r="BD580" s="273"/>
      <c r="BE580" s="273"/>
      <c r="BF580" s="273"/>
      <c r="BG580" s="273"/>
      <c r="BH580" s="273"/>
      <c r="BI580" s="536"/>
    </row>
    <row r="581" spans="2:61" ht="14.25" customHeight="1" x14ac:dyDescent="0.2">
      <c r="B581" s="273"/>
      <c r="C581" s="273"/>
      <c r="D581" s="273"/>
      <c r="E581" s="273"/>
      <c r="F581" s="273"/>
      <c r="G581" s="273"/>
      <c r="H581" s="273"/>
      <c r="I581" s="273"/>
      <c r="J581" s="273"/>
      <c r="K581" s="273"/>
      <c r="L581" s="273"/>
      <c r="M581" s="273"/>
      <c r="N581" s="273"/>
      <c r="O581" s="215"/>
      <c r="P581" s="215"/>
      <c r="Q581" s="215"/>
      <c r="R581" s="215"/>
      <c r="S581" s="215"/>
      <c r="T581" s="215"/>
      <c r="U581" s="286"/>
      <c r="V581" s="286"/>
      <c r="W581" s="286"/>
      <c r="X581" s="286"/>
      <c r="Y581" s="286"/>
      <c r="Z581" s="286"/>
      <c r="AA581" s="286"/>
      <c r="AB581" s="286"/>
      <c r="AC581" s="215"/>
      <c r="AD581" s="215"/>
      <c r="AE581" s="215"/>
      <c r="AF581" s="215"/>
      <c r="AG581" s="215"/>
      <c r="AH581" s="286"/>
      <c r="AI581" s="286"/>
      <c r="AJ581" s="286"/>
      <c r="AK581" s="286"/>
      <c r="AL581" s="286"/>
      <c r="AM581" s="286"/>
      <c r="AN581" s="286"/>
      <c r="AO581" s="286"/>
      <c r="AP581" s="286"/>
      <c r="AQ581" s="286"/>
      <c r="AR581" s="286"/>
      <c r="AS581" s="286"/>
      <c r="AT581" s="286"/>
      <c r="AU581" s="286"/>
      <c r="AV581" s="286"/>
      <c r="AW581" s="286"/>
      <c r="AX581" s="286"/>
      <c r="AY581" s="286"/>
      <c r="AZ581" s="286"/>
      <c r="BA581" s="286"/>
      <c r="BB581" s="273"/>
      <c r="BC581" s="273"/>
      <c r="BD581" s="273"/>
      <c r="BE581" s="273"/>
      <c r="BF581" s="273"/>
      <c r="BG581" s="273"/>
      <c r="BH581" s="273"/>
      <c r="BI581" s="536"/>
    </row>
    <row r="582" spans="2:61" ht="14.25" customHeight="1" x14ac:dyDescent="0.2">
      <c r="B582" s="273"/>
      <c r="C582" s="273"/>
      <c r="D582" s="273"/>
      <c r="E582" s="273"/>
      <c r="F582" s="273"/>
      <c r="G582" s="273"/>
      <c r="H582" s="273"/>
      <c r="I582" s="273"/>
      <c r="J582" s="273"/>
      <c r="K582" s="273"/>
      <c r="L582" s="273"/>
      <c r="M582" s="273"/>
      <c r="N582" s="273"/>
      <c r="O582" s="215"/>
      <c r="P582" s="215"/>
      <c r="Q582" s="215"/>
      <c r="R582" s="215"/>
      <c r="S582" s="215"/>
      <c r="T582" s="215"/>
      <c r="U582" s="286"/>
      <c r="V582" s="286"/>
      <c r="W582" s="286"/>
      <c r="X582" s="286"/>
      <c r="Y582" s="286"/>
      <c r="Z582" s="286"/>
      <c r="AA582" s="286"/>
      <c r="AB582" s="286"/>
      <c r="AC582" s="215"/>
      <c r="AD582" s="215"/>
      <c r="AE582" s="215"/>
      <c r="AF582" s="215"/>
      <c r="AG582" s="215"/>
      <c r="AH582" s="286"/>
      <c r="AI582" s="286"/>
      <c r="AJ582" s="286"/>
      <c r="AK582" s="286"/>
      <c r="AL582" s="286"/>
      <c r="AM582" s="286"/>
      <c r="AN582" s="286"/>
      <c r="AO582" s="286"/>
      <c r="AP582" s="286"/>
      <c r="AQ582" s="286"/>
      <c r="AR582" s="286"/>
      <c r="AS582" s="286"/>
      <c r="AT582" s="286"/>
      <c r="AU582" s="286"/>
      <c r="AV582" s="286"/>
      <c r="AW582" s="286"/>
      <c r="AX582" s="286"/>
      <c r="AY582" s="286"/>
      <c r="AZ582" s="286"/>
      <c r="BA582" s="286"/>
      <c r="BB582" s="273"/>
      <c r="BC582" s="273"/>
      <c r="BD582" s="273"/>
      <c r="BE582" s="273"/>
      <c r="BF582" s="273"/>
      <c r="BG582" s="273"/>
      <c r="BH582" s="273"/>
      <c r="BI582" s="536"/>
    </row>
    <row r="583" spans="2:61" ht="14.25" customHeight="1" x14ac:dyDescent="0.2">
      <c r="B583" s="273"/>
      <c r="C583" s="273"/>
      <c r="D583" s="273"/>
      <c r="E583" s="273"/>
      <c r="F583" s="273"/>
      <c r="G583" s="273"/>
      <c r="H583" s="273"/>
      <c r="I583" s="273"/>
      <c r="J583" s="273"/>
      <c r="K583" s="273"/>
      <c r="L583" s="273"/>
      <c r="M583" s="273"/>
      <c r="N583" s="273"/>
      <c r="O583" s="215"/>
      <c r="P583" s="215"/>
      <c r="Q583" s="215"/>
      <c r="R583" s="215"/>
      <c r="S583" s="215"/>
      <c r="T583" s="215"/>
      <c r="U583" s="286"/>
      <c r="V583" s="286"/>
      <c r="W583" s="286"/>
      <c r="X583" s="286"/>
      <c r="Y583" s="286"/>
      <c r="Z583" s="286"/>
      <c r="AA583" s="286"/>
      <c r="AB583" s="286"/>
      <c r="AC583" s="215"/>
      <c r="AD583" s="215"/>
      <c r="AE583" s="215"/>
      <c r="AF583" s="215"/>
      <c r="AG583" s="215"/>
      <c r="AH583" s="286"/>
      <c r="AI583" s="286"/>
      <c r="AJ583" s="286"/>
      <c r="AK583" s="286"/>
      <c r="AL583" s="286"/>
      <c r="AM583" s="286"/>
      <c r="AN583" s="286"/>
      <c r="AO583" s="286"/>
      <c r="AP583" s="286"/>
      <c r="AQ583" s="286"/>
      <c r="AR583" s="286"/>
      <c r="AS583" s="286"/>
      <c r="AT583" s="286"/>
      <c r="AU583" s="286"/>
      <c r="AV583" s="286"/>
      <c r="AW583" s="286"/>
      <c r="AX583" s="286"/>
      <c r="AY583" s="286"/>
      <c r="AZ583" s="286"/>
      <c r="BA583" s="286"/>
      <c r="BB583" s="273"/>
      <c r="BC583" s="273"/>
      <c r="BD583" s="273"/>
      <c r="BE583" s="273"/>
      <c r="BF583" s="273"/>
      <c r="BG583" s="273"/>
      <c r="BH583" s="273"/>
      <c r="BI583" s="536"/>
    </row>
    <row r="584" spans="2:61" ht="14.25" customHeight="1" x14ac:dyDescent="0.2">
      <c r="B584" s="273"/>
      <c r="C584" s="273"/>
      <c r="D584" s="273"/>
      <c r="E584" s="273"/>
      <c r="F584" s="273"/>
      <c r="G584" s="273"/>
      <c r="H584" s="273"/>
      <c r="I584" s="273"/>
      <c r="J584" s="273"/>
      <c r="K584" s="273"/>
      <c r="L584" s="273"/>
      <c r="M584" s="273"/>
      <c r="N584" s="273"/>
      <c r="O584" s="215"/>
      <c r="P584" s="215"/>
      <c r="Q584" s="215"/>
      <c r="R584" s="215"/>
      <c r="S584" s="215"/>
      <c r="T584" s="215"/>
      <c r="U584" s="286"/>
      <c r="V584" s="286"/>
      <c r="W584" s="286"/>
      <c r="X584" s="286"/>
      <c r="Y584" s="286"/>
      <c r="Z584" s="286"/>
      <c r="AA584" s="286"/>
      <c r="AB584" s="286"/>
      <c r="AC584" s="215"/>
      <c r="AD584" s="215"/>
      <c r="AE584" s="215"/>
      <c r="AF584" s="215"/>
      <c r="AG584" s="215"/>
      <c r="AH584" s="286"/>
      <c r="AI584" s="286"/>
      <c r="AJ584" s="286"/>
      <c r="AK584" s="286"/>
      <c r="AL584" s="286"/>
      <c r="AM584" s="286"/>
      <c r="AN584" s="286"/>
      <c r="AO584" s="286"/>
      <c r="AP584" s="286"/>
      <c r="AQ584" s="286"/>
      <c r="AR584" s="286"/>
      <c r="AS584" s="286"/>
      <c r="AT584" s="286"/>
      <c r="AU584" s="286"/>
      <c r="AV584" s="286"/>
      <c r="AW584" s="286"/>
      <c r="AX584" s="286"/>
      <c r="AY584" s="286"/>
      <c r="AZ584" s="286"/>
      <c r="BA584" s="286"/>
      <c r="BB584" s="273"/>
      <c r="BC584" s="273"/>
      <c r="BD584" s="273"/>
      <c r="BE584" s="273"/>
      <c r="BF584" s="273"/>
      <c r="BG584" s="273"/>
      <c r="BH584" s="273"/>
      <c r="BI584" s="536"/>
    </row>
    <row r="585" spans="2:61" ht="14.25" customHeight="1" x14ac:dyDescent="0.2">
      <c r="B585" s="273"/>
      <c r="C585" s="273"/>
      <c r="D585" s="273"/>
      <c r="E585" s="273"/>
      <c r="F585" s="273"/>
      <c r="G585" s="273"/>
      <c r="H585" s="273"/>
      <c r="I585" s="273"/>
      <c r="J585" s="273"/>
      <c r="K585" s="273"/>
      <c r="L585" s="273"/>
      <c r="M585" s="273"/>
      <c r="N585" s="273"/>
      <c r="O585" s="215"/>
      <c r="P585" s="215"/>
      <c r="Q585" s="215"/>
      <c r="R585" s="215"/>
      <c r="S585" s="215"/>
      <c r="T585" s="215"/>
      <c r="U585" s="286"/>
      <c r="V585" s="286"/>
      <c r="W585" s="286"/>
      <c r="X585" s="286"/>
      <c r="Y585" s="286"/>
      <c r="Z585" s="286"/>
      <c r="AA585" s="286"/>
      <c r="AB585" s="286"/>
      <c r="AC585" s="215"/>
      <c r="AD585" s="215"/>
      <c r="AE585" s="215"/>
      <c r="AF585" s="215"/>
      <c r="AG585" s="215"/>
      <c r="AH585" s="286"/>
      <c r="AI585" s="286"/>
      <c r="AJ585" s="286"/>
      <c r="AK585" s="286"/>
      <c r="AL585" s="286"/>
      <c r="AM585" s="286"/>
      <c r="AN585" s="286"/>
      <c r="AO585" s="286"/>
      <c r="AP585" s="286"/>
      <c r="AQ585" s="286"/>
      <c r="AR585" s="286"/>
      <c r="AS585" s="286"/>
      <c r="AT585" s="286"/>
      <c r="AU585" s="286"/>
      <c r="AV585" s="286"/>
      <c r="AW585" s="286"/>
      <c r="AX585" s="286"/>
      <c r="AY585" s="286"/>
      <c r="AZ585" s="286"/>
      <c r="BA585" s="286"/>
      <c r="BB585" s="273"/>
      <c r="BC585" s="273"/>
      <c r="BD585" s="273"/>
      <c r="BE585" s="273"/>
      <c r="BF585" s="273"/>
      <c r="BG585" s="273"/>
      <c r="BH585" s="273"/>
      <c r="BI585" s="536"/>
    </row>
    <row r="586" spans="2:61" ht="14.25" customHeight="1" x14ac:dyDescent="0.2">
      <c r="B586" s="273"/>
      <c r="C586" s="273"/>
      <c r="D586" s="273"/>
      <c r="E586" s="273"/>
      <c r="F586" s="273"/>
      <c r="G586" s="273"/>
      <c r="H586" s="273"/>
      <c r="I586" s="273"/>
      <c r="J586" s="273"/>
      <c r="K586" s="273"/>
      <c r="L586" s="273"/>
      <c r="M586" s="273"/>
      <c r="N586" s="273"/>
      <c r="O586" s="215"/>
      <c r="P586" s="215"/>
      <c r="Q586" s="215"/>
      <c r="R586" s="215"/>
      <c r="S586" s="215"/>
      <c r="T586" s="215"/>
      <c r="U586" s="286"/>
      <c r="V586" s="286"/>
      <c r="W586" s="286"/>
      <c r="X586" s="286"/>
      <c r="Y586" s="286"/>
      <c r="Z586" s="286"/>
      <c r="AA586" s="286"/>
      <c r="AB586" s="286"/>
      <c r="AC586" s="215"/>
      <c r="AD586" s="215"/>
      <c r="AE586" s="215"/>
      <c r="AF586" s="215"/>
      <c r="AG586" s="215"/>
      <c r="AH586" s="286"/>
      <c r="AI586" s="286"/>
      <c r="AJ586" s="286"/>
      <c r="AK586" s="286"/>
      <c r="AL586" s="286"/>
      <c r="AM586" s="286"/>
      <c r="AN586" s="286"/>
      <c r="AO586" s="286"/>
      <c r="AP586" s="286"/>
      <c r="AQ586" s="286"/>
      <c r="AR586" s="286"/>
      <c r="AS586" s="286"/>
      <c r="AT586" s="286"/>
      <c r="AU586" s="286"/>
      <c r="AV586" s="286"/>
      <c r="AW586" s="286"/>
      <c r="AX586" s="286"/>
      <c r="AY586" s="286"/>
      <c r="AZ586" s="286"/>
      <c r="BA586" s="286"/>
      <c r="BB586" s="273"/>
      <c r="BC586" s="273"/>
      <c r="BD586" s="273"/>
      <c r="BE586" s="273"/>
      <c r="BF586" s="273"/>
      <c r="BG586" s="273"/>
      <c r="BH586" s="273"/>
      <c r="BI586" s="536"/>
    </row>
    <row r="587" spans="2:61" ht="14.25" customHeight="1" x14ac:dyDescent="0.2">
      <c r="B587" s="273"/>
      <c r="C587" s="273"/>
      <c r="D587" s="273"/>
      <c r="E587" s="273"/>
      <c r="F587" s="273"/>
      <c r="G587" s="273"/>
      <c r="H587" s="273"/>
      <c r="I587" s="273"/>
      <c r="J587" s="273"/>
      <c r="K587" s="273"/>
      <c r="L587" s="273"/>
      <c r="M587" s="273"/>
      <c r="N587" s="273"/>
      <c r="O587" s="215"/>
      <c r="P587" s="215"/>
      <c r="Q587" s="215"/>
      <c r="R587" s="215"/>
      <c r="S587" s="215"/>
      <c r="T587" s="215"/>
      <c r="U587" s="286"/>
      <c r="V587" s="286"/>
      <c r="W587" s="286"/>
      <c r="X587" s="286"/>
      <c r="Y587" s="286"/>
      <c r="Z587" s="286"/>
      <c r="AA587" s="286"/>
      <c r="AB587" s="286"/>
      <c r="AC587" s="215"/>
      <c r="AD587" s="215"/>
      <c r="AE587" s="215"/>
      <c r="AF587" s="215"/>
      <c r="AG587" s="215"/>
      <c r="AH587" s="286"/>
      <c r="AI587" s="286"/>
      <c r="AJ587" s="286"/>
      <c r="AK587" s="286"/>
      <c r="AL587" s="286"/>
      <c r="AM587" s="286"/>
      <c r="AN587" s="286"/>
      <c r="AO587" s="286"/>
      <c r="AP587" s="286"/>
      <c r="AQ587" s="286"/>
      <c r="AR587" s="286"/>
      <c r="AS587" s="286"/>
      <c r="AT587" s="286"/>
      <c r="AU587" s="286"/>
      <c r="AV587" s="286"/>
      <c r="AW587" s="286"/>
      <c r="AX587" s="286"/>
      <c r="AY587" s="286"/>
      <c r="AZ587" s="286"/>
      <c r="BA587" s="286"/>
      <c r="BB587" s="273"/>
      <c r="BC587" s="273"/>
      <c r="BD587" s="273"/>
      <c r="BE587" s="273"/>
      <c r="BF587" s="273"/>
      <c r="BG587" s="273"/>
      <c r="BH587" s="273"/>
      <c r="BI587" s="536"/>
    </row>
    <row r="588" spans="2:61" ht="14.25" customHeight="1" x14ac:dyDescent="0.2">
      <c r="B588" s="273"/>
      <c r="C588" s="273"/>
      <c r="D588" s="273"/>
      <c r="E588" s="273"/>
      <c r="F588" s="273"/>
      <c r="G588" s="273"/>
      <c r="H588" s="273"/>
      <c r="I588" s="273"/>
      <c r="J588" s="273"/>
      <c r="K588" s="273"/>
      <c r="L588" s="273"/>
      <c r="M588" s="273"/>
      <c r="N588" s="273"/>
      <c r="O588" s="215"/>
      <c r="P588" s="215"/>
      <c r="Q588" s="215"/>
      <c r="R588" s="215"/>
      <c r="S588" s="215"/>
      <c r="T588" s="215"/>
      <c r="U588" s="286"/>
      <c r="V588" s="286"/>
      <c r="W588" s="286"/>
      <c r="X588" s="286"/>
      <c r="Y588" s="286"/>
      <c r="Z588" s="286"/>
      <c r="AA588" s="286"/>
      <c r="AB588" s="286"/>
      <c r="AC588" s="215"/>
      <c r="AD588" s="215"/>
      <c r="AE588" s="215"/>
      <c r="AF588" s="215"/>
      <c r="AG588" s="215"/>
      <c r="AH588" s="286"/>
      <c r="AI588" s="286"/>
      <c r="AJ588" s="286"/>
      <c r="AK588" s="286"/>
      <c r="AL588" s="286"/>
      <c r="AM588" s="286"/>
      <c r="AN588" s="286"/>
      <c r="AO588" s="286"/>
      <c r="AP588" s="286"/>
      <c r="AQ588" s="286"/>
      <c r="AR588" s="286"/>
      <c r="AS588" s="286"/>
      <c r="AT588" s="286"/>
      <c r="AU588" s="286"/>
      <c r="AV588" s="286"/>
      <c r="AW588" s="286"/>
      <c r="AX588" s="286"/>
      <c r="AY588" s="286"/>
      <c r="AZ588" s="286"/>
      <c r="BA588" s="286"/>
      <c r="BB588" s="273"/>
      <c r="BC588" s="273"/>
      <c r="BD588" s="273"/>
      <c r="BE588" s="273"/>
      <c r="BF588" s="273"/>
      <c r="BG588" s="273"/>
      <c r="BH588" s="273"/>
      <c r="BI588" s="536"/>
    </row>
    <row r="589" spans="2:61" ht="14.25" customHeight="1" x14ac:dyDescent="0.2">
      <c r="B589" s="273"/>
      <c r="C589" s="273"/>
      <c r="D589" s="273"/>
      <c r="E589" s="273"/>
      <c r="F589" s="273"/>
      <c r="G589" s="273"/>
      <c r="H589" s="273"/>
      <c r="I589" s="273"/>
      <c r="J589" s="273"/>
      <c r="K589" s="273"/>
      <c r="L589" s="273"/>
      <c r="M589" s="273"/>
      <c r="N589" s="273"/>
      <c r="O589" s="215"/>
      <c r="P589" s="215"/>
      <c r="Q589" s="215"/>
      <c r="R589" s="215"/>
      <c r="S589" s="215"/>
      <c r="T589" s="215"/>
      <c r="U589" s="286"/>
      <c r="V589" s="286"/>
      <c r="W589" s="286"/>
      <c r="X589" s="286"/>
      <c r="Y589" s="286"/>
      <c r="Z589" s="286"/>
      <c r="AA589" s="286"/>
      <c r="AB589" s="286"/>
      <c r="AC589" s="215"/>
      <c r="AD589" s="215"/>
      <c r="AE589" s="215"/>
      <c r="AF589" s="215"/>
      <c r="AG589" s="215"/>
      <c r="AH589" s="286"/>
      <c r="AI589" s="286"/>
      <c r="AJ589" s="286"/>
      <c r="AK589" s="286"/>
      <c r="AL589" s="286"/>
      <c r="AM589" s="286"/>
      <c r="AN589" s="286"/>
      <c r="AO589" s="286"/>
      <c r="AP589" s="286"/>
      <c r="AQ589" s="286"/>
      <c r="AR589" s="286"/>
      <c r="AS589" s="286"/>
      <c r="AT589" s="286"/>
      <c r="AU589" s="286"/>
      <c r="AV589" s="286"/>
      <c r="AW589" s="286"/>
      <c r="AX589" s="286"/>
      <c r="AY589" s="286"/>
      <c r="AZ589" s="286"/>
      <c r="BA589" s="286"/>
      <c r="BB589" s="273"/>
      <c r="BC589" s="273"/>
      <c r="BD589" s="273"/>
      <c r="BE589" s="273"/>
      <c r="BF589" s="273"/>
      <c r="BG589" s="273"/>
      <c r="BH589" s="273"/>
      <c r="BI589" s="536"/>
    </row>
    <row r="590" spans="2:61" ht="14.25" customHeight="1" x14ac:dyDescent="0.2">
      <c r="B590" s="273"/>
      <c r="C590" s="273"/>
      <c r="D590" s="273"/>
      <c r="E590" s="273"/>
      <c r="F590" s="273"/>
      <c r="G590" s="273"/>
      <c r="H590" s="273"/>
      <c r="I590" s="273"/>
      <c r="J590" s="273"/>
      <c r="K590" s="273"/>
      <c r="L590" s="273"/>
      <c r="M590" s="273"/>
      <c r="N590" s="273"/>
      <c r="O590" s="215"/>
      <c r="P590" s="215"/>
      <c r="Q590" s="215"/>
      <c r="R590" s="215"/>
      <c r="S590" s="215"/>
      <c r="T590" s="215"/>
      <c r="U590" s="286"/>
      <c r="V590" s="286"/>
      <c r="W590" s="286"/>
      <c r="X590" s="286"/>
      <c r="Y590" s="286"/>
      <c r="Z590" s="286"/>
      <c r="AA590" s="286"/>
      <c r="AB590" s="286"/>
      <c r="AC590" s="215"/>
      <c r="AD590" s="215"/>
      <c r="AE590" s="215"/>
      <c r="AF590" s="215"/>
      <c r="AG590" s="215"/>
      <c r="AH590" s="286"/>
      <c r="AI590" s="286"/>
      <c r="AJ590" s="286"/>
      <c r="AK590" s="286"/>
      <c r="AL590" s="286"/>
      <c r="AM590" s="286"/>
      <c r="AN590" s="286"/>
      <c r="AO590" s="286"/>
      <c r="AP590" s="286"/>
      <c r="AQ590" s="286"/>
      <c r="AR590" s="286"/>
      <c r="AS590" s="286"/>
      <c r="AT590" s="286"/>
      <c r="AU590" s="286"/>
      <c r="AV590" s="286"/>
      <c r="AW590" s="286"/>
      <c r="AX590" s="286"/>
      <c r="AY590" s="286"/>
      <c r="AZ590" s="286"/>
      <c r="BA590" s="286"/>
      <c r="BB590" s="273"/>
      <c r="BC590" s="273"/>
      <c r="BD590" s="273"/>
      <c r="BE590" s="273"/>
      <c r="BF590" s="273"/>
      <c r="BG590" s="273"/>
      <c r="BH590" s="273"/>
      <c r="BI590" s="536"/>
    </row>
    <row r="591" spans="2:61" ht="14.25" customHeight="1" x14ac:dyDescent="0.2">
      <c r="B591" s="273"/>
      <c r="C591" s="273"/>
      <c r="D591" s="273"/>
      <c r="E591" s="273"/>
      <c r="F591" s="273"/>
      <c r="G591" s="273"/>
      <c r="H591" s="273"/>
      <c r="I591" s="273"/>
      <c r="J591" s="273"/>
      <c r="K591" s="273"/>
      <c r="L591" s="273"/>
      <c r="M591" s="273"/>
      <c r="N591" s="273"/>
      <c r="O591" s="215"/>
      <c r="P591" s="215"/>
      <c r="Q591" s="215"/>
      <c r="R591" s="215"/>
      <c r="S591" s="215"/>
      <c r="T591" s="215"/>
      <c r="U591" s="286"/>
      <c r="V591" s="286"/>
      <c r="W591" s="286"/>
      <c r="X591" s="286"/>
      <c r="Y591" s="286"/>
      <c r="Z591" s="286"/>
      <c r="AA591" s="286"/>
      <c r="AB591" s="286"/>
      <c r="AC591" s="215"/>
      <c r="AD591" s="215"/>
      <c r="AE591" s="215"/>
      <c r="AF591" s="215"/>
      <c r="AG591" s="215"/>
      <c r="AH591" s="286"/>
      <c r="AI591" s="286"/>
      <c r="AJ591" s="286"/>
      <c r="AK591" s="286"/>
      <c r="AL591" s="286"/>
      <c r="AM591" s="286"/>
      <c r="AN591" s="286"/>
      <c r="AO591" s="286"/>
      <c r="AP591" s="286"/>
      <c r="AQ591" s="286"/>
      <c r="AR591" s="286"/>
      <c r="AS591" s="286"/>
      <c r="AT591" s="286"/>
      <c r="AU591" s="286"/>
      <c r="AV591" s="286"/>
      <c r="AW591" s="286"/>
      <c r="AX591" s="286"/>
      <c r="AY591" s="286"/>
      <c r="AZ591" s="286"/>
      <c r="BA591" s="286"/>
      <c r="BB591" s="273"/>
      <c r="BC591" s="273"/>
      <c r="BD591" s="273"/>
      <c r="BE591" s="273"/>
      <c r="BF591" s="273"/>
      <c r="BG591" s="273"/>
      <c r="BH591" s="273"/>
      <c r="BI591" s="536"/>
    </row>
    <row r="592" spans="2:61" ht="14.25" customHeight="1" x14ac:dyDescent="0.2">
      <c r="B592" s="273"/>
      <c r="C592" s="273"/>
      <c r="D592" s="273"/>
      <c r="E592" s="273"/>
      <c r="F592" s="273"/>
      <c r="G592" s="273"/>
      <c r="H592" s="273"/>
      <c r="I592" s="273"/>
      <c r="J592" s="273"/>
      <c r="K592" s="273"/>
      <c r="L592" s="273"/>
      <c r="M592" s="273"/>
      <c r="N592" s="273"/>
      <c r="O592" s="215"/>
      <c r="P592" s="215"/>
      <c r="Q592" s="215"/>
      <c r="R592" s="215"/>
      <c r="S592" s="215"/>
      <c r="T592" s="215"/>
      <c r="U592" s="286"/>
      <c r="V592" s="286"/>
      <c r="W592" s="286"/>
      <c r="X592" s="286"/>
      <c r="Y592" s="286"/>
      <c r="Z592" s="286"/>
      <c r="AA592" s="286"/>
      <c r="AB592" s="286"/>
      <c r="AC592" s="215"/>
      <c r="AD592" s="215"/>
      <c r="AE592" s="215"/>
      <c r="AF592" s="215"/>
      <c r="AG592" s="215"/>
      <c r="AH592" s="286"/>
      <c r="AI592" s="286"/>
      <c r="AJ592" s="286"/>
      <c r="AK592" s="286"/>
      <c r="AL592" s="286"/>
      <c r="AM592" s="286"/>
      <c r="AN592" s="286"/>
      <c r="AO592" s="286"/>
      <c r="AP592" s="286"/>
      <c r="AQ592" s="286"/>
      <c r="AR592" s="286"/>
      <c r="AS592" s="286"/>
      <c r="AT592" s="286"/>
      <c r="AU592" s="286"/>
      <c r="AV592" s="286"/>
      <c r="AW592" s="286"/>
      <c r="AX592" s="286"/>
      <c r="AY592" s="286"/>
      <c r="AZ592" s="286"/>
      <c r="BA592" s="286"/>
      <c r="BB592" s="273"/>
      <c r="BC592" s="273"/>
      <c r="BD592" s="273"/>
      <c r="BE592" s="273"/>
      <c r="BF592" s="273"/>
      <c r="BG592" s="273"/>
      <c r="BH592" s="273"/>
      <c r="BI592" s="536"/>
    </row>
    <row r="593" spans="2:61" ht="14.25" customHeight="1" x14ac:dyDescent="0.2">
      <c r="B593" s="273"/>
      <c r="C593" s="273"/>
      <c r="D593" s="273"/>
      <c r="E593" s="273"/>
      <c r="F593" s="273"/>
      <c r="G593" s="273"/>
      <c r="H593" s="273"/>
      <c r="I593" s="273"/>
      <c r="J593" s="273"/>
      <c r="K593" s="273"/>
      <c r="L593" s="273"/>
      <c r="M593" s="273"/>
      <c r="N593" s="273"/>
      <c r="O593" s="215"/>
      <c r="P593" s="215"/>
      <c r="Q593" s="215"/>
      <c r="R593" s="215"/>
      <c r="S593" s="215"/>
      <c r="T593" s="215"/>
      <c r="U593" s="286"/>
      <c r="V593" s="286"/>
      <c r="W593" s="286"/>
      <c r="X593" s="286"/>
      <c r="Y593" s="286"/>
      <c r="Z593" s="286"/>
      <c r="AA593" s="286"/>
      <c r="AB593" s="286"/>
      <c r="AC593" s="215"/>
      <c r="AD593" s="215"/>
      <c r="AE593" s="215"/>
      <c r="AF593" s="215"/>
      <c r="AG593" s="215"/>
      <c r="AH593" s="286"/>
      <c r="AI593" s="286"/>
      <c r="AJ593" s="286"/>
      <c r="AK593" s="286"/>
      <c r="AL593" s="286"/>
      <c r="AM593" s="286"/>
      <c r="AN593" s="286"/>
      <c r="AO593" s="286"/>
      <c r="AP593" s="286"/>
      <c r="AQ593" s="286"/>
      <c r="AR593" s="286"/>
      <c r="AS593" s="286"/>
      <c r="AT593" s="286"/>
      <c r="AU593" s="286"/>
      <c r="AV593" s="286"/>
      <c r="AW593" s="286"/>
      <c r="AX593" s="286"/>
      <c r="AY593" s="286"/>
      <c r="AZ593" s="286"/>
      <c r="BA593" s="286"/>
      <c r="BB593" s="273"/>
      <c r="BC593" s="273"/>
      <c r="BD593" s="273"/>
      <c r="BE593" s="273"/>
      <c r="BF593" s="273"/>
      <c r="BG593" s="273"/>
      <c r="BH593" s="273"/>
      <c r="BI593" s="536"/>
    </row>
    <row r="594" spans="2:61" ht="14.25" customHeight="1" x14ac:dyDescent="0.2">
      <c r="B594" s="273"/>
      <c r="C594" s="273"/>
      <c r="D594" s="273"/>
      <c r="E594" s="273"/>
      <c r="F594" s="273"/>
      <c r="G594" s="273"/>
      <c r="H594" s="273"/>
      <c r="I594" s="273"/>
      <c r="J594" s="273"/>
      <c r="K594" s="273"/>
      <c r="L594" s="273"/>
      <c r="M594" s="273"/>
      <c r="N594" s="273"/>
      <c r="O594" s="215"/>
      <c r="P594" s="215"/>
      <c r="Q594" s="215"/>
      <c r="R594" s="215"/>
      <c r="S594" s="215"/>
      <c r="T594" s="215"/>
      <c r="U594" s="286"/>
      <c r="V594" s="286"/>
      <c r="W594" s="286"/>
      <c r="X594" s="286"/>
      <c r="Y594" s="286"/>
      <c r="Z594" s="286"/>
      <c r="AA594" s="286"/>
      <c r="AB594" s="286"/>
      <c r="AC594" s="215"/>
      <c r="AD594" s="215"/>
      <c r="AE594" s="215"/>
      <c r="AF594" s="215"/>
      <c r="AG594" s="215"/>
      <c r="AH594" s="286"/>
      <c r="AI594" s="286"/>
      <c r="AJ594" s="286"/>
      <c r="AK594" s="286"/>
      <c r="AL594" s="286"/>
      <c r="AM594" s="286"/>
      <c r="AN594" s="286"/>
      <c r="AO594" s="286"/>
      <c r="AP594" s="286"/>
      <c r="AQ594" s="286"/>
      <c r="AR594" s="286"/>
      <c r="AS594" s="286"/>
      <c r="AT594" s="286"/>
      <c r="AU594" s="286"/>
      <c r="AV594" s="286"/>
      <c r="AW594" s="286"/>
      <c r="AX594" s="286"/>
      <c r="AY594" s="286"/>
      <c r="AZ594" s="286"/>
      <c r="BA594" s="286"/>
      <c r="BB594" s="273"/>
      <c r="BC594" s="273"/>
      <c r="BD594" s="273"/>
      <c r="BE594" s="273"/>
      <c r="BF594" s="273"/>
      <c r="BG594" s="273"/>
      <c r="BH594" s="273"/>
      <c r="BI594" s="536"/>
    </row>
    <row r="595" spans="2:61" ht="14.25" customHeight="1" x14ac:dyDescent="0.2">
      <c r="B595" s="273"/>
      <c r="C595" s="273"/>
      <c r="D595" s="273"/>
      <c r="E595" s="273"/>
      <c r="F595" s="273"/>
      <c r="G595" s="273"/>
      <c r="H595" s="273"/>
      <c r="I595" s="273"/>
      <c r="J595" s="273"/>
      <c r="K595" s="273"/>
      <c r="L595" s="273"/>
      <c r="M595" s="273"/>
      <c r="N595" s="273"/>
      <c r="O595" s="215"/>
      <c r="P595" s="215"/>
      <c r="Q595" s="215"/>
      <c r="R595" s="215"/>
      <c r="S595" s="215"/>
      <c r="T595" s="215"/>
      <c r="U595" s="286"/>
      <c r="V595" s="286"/>
      <c r="W595" s="286"/>
      <c r="X595" s="286"/>
      <c r="Y595" s="286"/>
      <c r="Z595" s="286"/>
      <c r="AA595" s="286"/>
      <c r="AB595" s="286"/>
      <c r="AC595" s="215"/>
      <c r="AD595" s="215"/>
      <c r="AE595" s="215"/>
      <c r="AF595" s="215"/>
      <c r="AG595" s="215"/>
      <c r="AH595" s="286"/>
      <c r="AI595" s="286"/>
      <c r="AJ595" s="286"/>
      <c r="AK595" s="286"/>
      <c r="AL595" s="286"/>
      <c r="AM595" s="286"/>
      <c r="AN595" s="286"/>
      <c r="AO595" s="286"/>
      <c r="AP595" s="286"/>
      <c r="AQ595" s="286"/>
      <c r="AR595" s="286"/>
      <c r="AS595" s="286"/>
      <c r="AT595" s="286"/>
      <c r="AU595" s="286"/>
      <c r="AV595" s="286"/>
      <c r="AW595" s="286"/>
      <c r="AX595" s="286"/>
      <c r="AY595" s="286"/>
      <c r="AZ595" s="286"/>
      <c r="BA595" s="286"/>
      <c r="BB595" s="273"/>
      <c r="BC595" s="273"/>
      <c r="BD595" s="273"/>
      <c r="BE595" s="273"/>
      <c r="BF595" s="273"/>
      <c r="BG595" s="273"/>
      <c r="BH595" s="273"/>
      <c r="BI595" s="536"/>
    </row>
    <row r="596" spans="2:61" ht="14.25" customHeight="1" x14ac:dyDescent="0.2">
      <c r="B596" s="273"/>
      <c r="C596" s="273"/>
      <c r="D596" s="273"/>
      <c r="E596" s="273"/>
      <c r="F596" s="273"/>
      <c r="G596" s="273"/>
      <c r="H596" s="273"/>
      <c r="I596" s="273"/>
      <c r="J596" s="273"/>
      <c r="K596" s="273"/>
      <c r="L596" s="273"/>
      <c r="M596" s="273"/>
      <c r="N596" s="273"/>
      <c r="O596" s="215"/>
      <c r="P596" s="215"/>
      <c r="Q596" s="215"/>
      <c r="R596" s="215"/>
      <c r="S596" s="215"/>
      <c r="T596" s="215"/>
      <c r="U596" s="286"/>
      <c r="V596" s="286"/>
      <c r="W596" s="286"/>
      <c r="X596" s="286"/>
      <c r="Y596" s="286"/>
      <c r="Z596" s="286"/>
      <c r="AA596" s="286"/>
      <c r="AB596" s="286"/>
      <c r="AC596" s="215"/>
      <c r="AD596" s="215"/>
      <c r="AE596" s="215"/>
      <c r="AF596" s="215"/>
      <c r="AG596" s="215"/>
      <c r="AH596" s="286"/>
      <c r="AI596" s="286"/>
      <c r="AJ596" s="286"/>
      <c r="AK596" s="286"/>
      <c r="AL596" s="286"/>
      <c r="AM596" s="286"/>
      <c r="AN596" s="286"/>
      <c r="AO596" s="286"/>
      <c r="AP596" s="286"/>
      <c r="AQ596" s="286"/>
      <c r="AR596" s="286"/>
      <c r="AS596" s="286"/>
      <c r="AT596" s="286"/>
      <c r="AU596" s="286"/>
      <c r="AV596" s="286"/>
      <c r="AW596" s="286"/>
      <c r="AX596" s="286"/>
      <c r="AY596" s="286"/>
      <c r="AZ596" s="286"/>
      <c r="BA596" s="286"/>
      <c r="BB596" s="273"/>
      <c r="BC596" s="273"/>
      <c r="BD596" s="273"/>
      <c r="BE596" s="273"/>
      <c r="BF596" s="273"/>
      <c r="BG596" s="273"/>
      <c r="BH596" s="273"/>
      <c r="BI596" s="536"/>
    </row>
    <row r="597" spans="2:61" ht="14.25" customHeight="1" x14ac:dyDescent="0.2">
      <c r="B597" s="273"/>
      <c r="C597" s="273"/>
      <c r="D597" s="273"/>
      <c r="E597" s="273"/>
      <c r="F597" s="273"/>
      <c r="G597" s="273"/>
      <c r="H597" s="273"/>
      <c r="I597" s="273"/>
      <c r="J597" s="273"/>
      <c r="K597" s="273"/>
      <c r="L597" s="273"/>
      <c r="M597" s="273"/>
      <c r="N597" s="273"/>
      <c r="O597" s="215"/>
      <c r="P597" s="215"/>
      <c r="Q597" s="215"/>
      <c r="R597" s="215"/>
      <c r="S597" s="215"/>
      <c r="T597" s="215"/>
      <c r="U597" s="286"/>
      <c r="V597" s="286"/>
      <c r="W597" s="286"/>
      <c r="X597" s="286"/>
      <c r="Y597" s="286"/>
      <c r="Z597" s="286"/>
      <c r="AA597" s="286"/>
      <c r="AB597" s="286"/>
      <c r="AC597" s="215"/>
      <c r="AD597" s="215"/>
      <c r="AE597" s="215"/>
      <c r="AF597" s="215"/>
      <c r="AG597" s="215"/>
      <c r="AH597" s="286"/>
      <c r="AI597" s="286"/>
      <c r="AJ597" s="286"/>
      <c r="AK597" s="286"/>
      <c r="AL597" s="286"/>
      <c r="AM597" s="286"/>
      <c r="AN597" s="286"/>
      <c r="AO597" s="286"/>
      <c r="AP597" s="286"/>
      <c r="AQ597" s="286"/>
      <c r="AR597" s="286"/>
      <c r="AS597" s="286"/>
      <c r="AT597" s="286"/>
      <c r="AU597" s="286"/>
      <c r="AV597" s="286"/>
      <c r="AW597" s="286"/>
      <c r="AX597" s="286"/>
      <c r="AY597" s="286"/>
      <c r="AZ597" s="286"/>
      <c r="BA597" s="286"/>
      <c r="BB597" s="273"/>
      <c r="BC597" s="273"/>
      <c r="BD597" s="273"/>
      <c r="BE597" s="273"/>
      <c r="BF597" s="273"/>
      <c r="BG597" s="273"/>
      <c r="BH597" s="273"/>
      <c r="BI597" s="536"/>
    </row>
    <row r="598" spans="2:61" ht="14.25" customHeight="1" x14ac:dyDescent="0.2">
      <c r="B598" s="273"/>
      <c r="C598" s="273"/>
      <c r="D598" s="273"/>
      <c r="E598" s="273"/>
      <c r="F598" s="273"/>
      <c r="G598" s="273"/>
      <c r="H598" s="273"/>
      <c r="I598" s="273"/>
      <c r="J598" s="273"/>
      <c r="K598" s="273"/>
      <c r="L598" s="273"/>
      <c r="M598" s="273"/>
      <c r="N598" s="273"/>
      <c r="O598" s="215"/>
      <c r="P598" s="215"/>
      <c r="Q598" s="215"/>
      <c r="R598" s="215"/>
      <c r="S598" s="215"/>
      <c r="T598" s="215"/>
      <c r="U598" s="286"/>
      <c r="V598" s="286"/>
      <c r="W598" s="286"/>
      <c r="X598" s="286"/>
      <c r="Y598" s="286"/>
      <c r="Z598" s="286"/>
      <c r="AA598" s="286"/>
      <c r="AB598" s="286"/>
      <c r="AC598" s="215"/>
      <c r="AD598" s="215"/>
      <c r="AE598" s="215"/>
      <c r="AF598" s="215"/>
      <c r="AG598" s="215"/>
      <c r="AH598" s="286"/>
      <c r="AI598" s="286"/>
      <c r="AJ598" s="286"/>
      <c r="AK598" s="286"/>
      <c r="AL598" s="286"/>
      <c r="AM598" s="286"/>
      <c r="AN598" s="286"/>
      <c r="AO598" s="286"/>
      <c r="AP598" s="286"/>
      <c r="AQ598" s="286"/>
      <c r="AR598" s="286"/>
      <c r="AS598" s="286"/>
      <c r="AT598" s="286"/>
      <c r="AU598" s="286"/>
      <c r="AV598" s="286"/>
      <c r="AW598" s="286"/>
      <c r="AX598" s="286"/>
      <c r="AY598" s="286"/>
      <c r="AZ598" s="286"/>
      <c r="BA598" s="286"/>
      <c r="BB598" s="273"/>
      <c r="BC598" s="273"/>
      <c r="BD598" s="273"/>
      <c r="BE598" s="273"/>
      <c r="BF598" s="273"/>
      <c r="BG598" s="273"/>
      <c r="BH598" s="273"/>
      <c r="BI598" s="536"/>
    </row>
    <row r="599" spans="2:61" ht="14.25" customHeight="1" x14ac:dyDescent="0.2">
      <c r="B599" s="273"/>
      <c r="C599" s="273"/>
      <c r="D599" s="273"/>
      <c r="E599" s="273"/>
      <c r="F599" s="273"/>
      <c r="G599" s="273"/>
      <c r="H599" s="273"/>
      <c r="I599" s="273"/>
      <c r="J599" s="273"/>
      <c r="K599" s="273"/>
      <c r="L599" s="273"/>
      <c r="M599" s="273"/>
      <c r="N599" s="273"/>
      <c r="O599" s="215"/>
      <c r="P599" s="215"/>
      <c r="Q599" s="215"/>
      <c r="R599" s="215"/>
      <c r="S599" s="215"/>
      <c r="T599" s="215"/>
      <c r="U599" s="286"/>
      <c r="V599" s="286"/>
      <c r="W599" s="286"/>
      <c r="X599" s="286"/>
      <c r="Y599" s="286"/>
      <c r="Z599" s="286"/>
      <c r="AA599" s="286"/>
      <c r="AB599" s="286"/>
      <c r="AC599" s="215"/>
      <c r="AD599" s="215"/>
      <c r="AE599" s="215"/>
      <c r="AF599" s="215"/>
      <c r="AG599" s="215"/>
      <c r="AH599" s="286"/>
      <c r="AI599" s="286"/>
      <c r="AJ599" s="286"/>
      <c r="AK599" s="286"/>
      <c r="AL599" s="286"/>
      <c r="AM599" s="286"/>
      <c r="AN599" s="286"/>
      <c r="AO599" s="286"/>
      <c r="AP599" s="286"/>
      <c r="AQ599" s="286"/>
      <c r="AR599" s="286"/>
      <c r="AS599" s="286"/>
      <c r="AT599" s="286"/>
      <c r="AU599" s="286"/>
      <c r="AV599" s="286"/>
      <c r="AW599" s="286"/>
      <c r="AX599" s="286"/>
      <c r="AY599" s="286"/>
      <c r="AZ599" s="286"/>
      <c r="BA599" s="286"/>
      <c r="BB599" s="273"/>
      <c r="BC599" s="273"/>
      <c r="BD599" s="273"/>
      <c r="BE599" s="273"/>
      <c r="BF599" s="273"/>
      <c r="BG599" s="273"/>
      <c r="BH599" s="273"/>
      <c r="BI599" s="536"/>
    </row>
    <row r="600" spans="2:61" ht="14.25" customHeight="1" x14ac:dyDescent="0.2">
      <c r="B600" s="273"/>
      <c r="C600" s="273"/>
      <c r="D600" s="273"/>
      <c r="E600" s="273"/>
      <c r="F600" s="273"/>
      <c r="G600" s="273"/>
      <c r="H600" s="273"/>
      <c r="I600" s="273"/>
      <c r="J600" s="273"/>
      <c r="K600" s="273"/>
      <c r="L600" s="273"/>
      <c r="M600" s="273"/>
      <c r="N600" s="273"/>
      <c r="O600" s="215"/>
      <c r="P600" s="215"/>
      <c r="Q600" s="215"/>
      <c r="R600" s="215"/>
      <c r="S600" s="215"/>
      <c r="T600" s="215"/>
      <c r="U600" s="286"/>
      <c r="V600" s="286"/>
      <c r="W600" s="286"/>
      <c r="X600" s="286"/>
      <c r="Y600" s="286"/>
      <c r="Z600" s="286"/>
      <c r="AA600" s="286"/>
      <c r="AB600" s="286"/>
      <c r="AC600" s="215"/>
      <c r="AD600" s="215"/>
      <c r="AE600" s="215"/>
      <c r="AF600" s="215"/>
      <c r="AG600" s="215"/>
      <c r="AH600" s="286"/>
      <c r="AI600" s="286"/>
      <c r="AJ600" s="286"/>
      <c r="AK600" s="286"/>
      <c r="AL600" s="286"/>
      <c r="AM600" s="286"/>
      <c r="AN600" s="286"/>
      <c r="AO600" s="286"/>
      <c r="AP600" s="286"/>
      <c r="AQ600" s="286"/>
      <c r="AR600" s="286"/>
      <c r="AS600" s="286"/>
      <c r="AT600" s="286"/>
      <c r="AU600" s="286"/>
      <c r="AV600" s="286"/>
      <c r="AW600" s="286"/>
      <c r="AX600" s="286"/>
      <c r="AY600" s="286"/>
      <c r="AZ600" s="286"/>
      <c r="BA600" s="286"/>
      <c r="BB600" s="273"/>
      <c r="BC600" s="273"/>
      <c r="BD600" s="273"/>
      <c r="BE600" s="273"/>
      <c r="BF600" s="273"/>
      <c r="BG600" s="273"/>
      <c r="BH600" s="273"/>
      <c r="BI600" s="536"/>
    </row>
    <row r="601" spans="2:61" ht="14.25" customHeight="1" x14ac:dyDescent="0.2">
      <c r="B601" s="273"/>
      <c r="C601" s="273"/>
      <c r="D601" s="273"/>
      <c r="E601" s="273"/>
      <c r="F601" s="273"/>
      <c r="G601" s="273"/>
      <c r="H601" s="273"/>
      <c r="I601" s="273"/>
      <c r="J601" s="273"/>
      <c r="K601" s="273"/>
      <c r="L601" s="273"/>
      <c r="M601" s="273"/>
      <c r="N601" s="273"/>
      <c r="O601" s="215"/>
      <c r="P601" s="215"/>
      <c r="Q601" s="215"/>
      <c r="R601" s="215"/>
      <c r="S601" s="215"/>
      <c r="T601" s="215"/>
      <c r="U601" s="286"/>
      <c r="V601" s="286"/>
      <c r="W601" s="286"/>
      <c r="X601" s="286"/>
      <c r="Y601" s="286"/>
      <c r="Z601" s="286"/>
      <c r="AA601" s="286"/>
      <c r="AB601" s="286"/>
      <c r="AC601" s="215"/>
      <c r="AD601" s="215"/>
      <c r="AE601" s="215"/>
      <c r="AF601" s="215"/>
      <c r="AG601" s="215"/>
      <c r="AH601" s="286"/>
      <c r="AI601" s="286"/>
      <c r="AJ601" s="286"/>
      <c r="AK601" s="286"/>
      <c r="AL601" s="286"/>
      <c r="AM601" s="286"/>
      <c r="AN601" s="286"/>
      <c r="AO601" s="286"/>
      <c r="AP601" s="286"/>
      <c r="AQ601" s="286"/>
      <c r="AR601" s="286"/>
      <c r="AS601" s="286"/>
      <c r="AT601" s="286"/>
      <c r="AU601" s="286"/>
      <c r="AV601" s="286"/>
      <c r="AW601" s="286"/>
      <c r="AX601" s="286"/>
      <c r="AY601" s="286"/>
      <c r="AZ601" s="286"/>
      <c r="BA601" s="286"/>
      <c r="BB601" s="273"/>
      <c r="BC601" s="273"/>
      <c r="BD601" s="273"/>
      <c r="BE601" s="273"/>
      <c r="BF601" s="273"/>
      <c r="BG601" s="273"/>
      <c r="BH601" s="273"/>
      <c r="BI601" s="536"/>
    </row>
    <row r="602" spans="2:61" ht="14.25" customHeight="1" x14ac:dyDescent="0.2">
      <c r="B602" s="273"/>
      <c r="C602" s="273"/>
      <c r="D602" s="273"/>
      <c r="E602" s="273"/>
      <c r="F602" s="273"/>
      <c r="G602" s="273"/>
      <c r="H602" s="273"/>
      <c r="I602" s="273"/>
      <c r="J602" s="273"/>
      <c r="K602" s="273"/>
      <c r="L602" s="273"/>
      <c r="M602" s="273"/>
      <c r="N602" s="273"/>
      <c r="O602" s="215"/>
      <c r="P602" s="215"/>
      <c r="Q602" s="215"/>
      <c r="R602" s="215"/>
      <c r="S602" s="215"/>
      <c r="T602" s="215"/>
      <c r="U602" s="286"/>
      <c r="V602" s="286"/>
      <c r="W602" s="286"/>
      <c r="X602" s="286"/>
      <c r="Y602" s="286"/>
      <c r="Z602" s="286"/>
      <c r="AA602" s="286"/>
      <c r="AB602" s="286"/>
      <c r="AC602" s="215"/>
      <c r="AD602" s="215"/>
      <c r="AE602" s="215"/>
      <c r="AF602" s="215"/>
      <c r="AG602" s="215"/>
      <c r="AH602" s="286"/>
      <c r="AI602" s="286"/>
      <c r="AJ602" s="286"/>
      <c r="AK602" s="286"/>
      <c r="AL602" s="286"/>
      <c r="AM602" s="286"/>
      <c r="AN602" s="286"/>
      <c r="AO602" s="286"/>
      <c r="AP602" s="286"/>
      <c r="AQ602" s="286"/>
      <c r="AR602" s="286"/>
      <c r="AS602" s="286"/>
      <c r="AT602" s="286"/>
      <c r="AU602" s="286"/>
      <c r="AV602" s="286"/>
      <c r="AW602" s="286"/>
      <c r="AX602" s="286"/>
      <c r="AY602" s="286"/>
      <c r="AZ602" s="286"/>
      <c r="BA602" s="286"/>
      <c r="BB602" s="273"/>
      <c r="BC602" s="273"/>
      <c r="BD602" s="273"/>
      <c r="BE602" s="273"/>
      <c r="BF602" s="273"/>
      <c r="BG602" s="273"/>
      <c r="BH602" s="273"/>
      <c r="BI602" s="536"/>
    </row>
    <row r="603" spans="2:61" ht="14.25" customHeight="1" x14ac:dyDescent="0.2">
      <c r="B603" s="273"/>
      <c r="C603" s="273"/>
      <c r="D603" s="273"/>
      <c r="E603" s="273"/>
      <c r="F603" s="273"/>
      <c r="G603" s="273"/>
      <c r="H603" s="273"/>
      <c r="I603" s="273"/>
      <c r="J603" s="273"/>
      <c r="K603" s="273"/>
      <c r="L603" s="273"/>
      <c r="M603" s="273"/>
      <c r="N603" s="273"/>
      <c r="O603" s="215"/>
      <c r="P603" s="215"/>
      <c r="Q603" s="215"/>
      <c r="R603" s="215"/>
      <c r="S603" s="215"/>
      <c r="T603" s="215"/>
      <c r="U603" s="286"/>
      <c r="V603" s="286"/>
      <c r="W603" s="286"/>
      <c r="X603" s="286"/>
      <c r="Y603" s="286"/>
      <c r="Z603" s="286"/>
      <c r="AA603" s="286"/>
      <c r="AB603" s="286"/>
      <c r="AC603" s="215"/>
      <c r="AD603" s="215"/>
      <c r="AE603" s="215"/>
      <c r="AF603" s="215"/>
      <c r="AG603" s="215"/>
      <c r="AH603" s="286"/>
      <c r="AI603" s="286"/>
      <c r="AJ603" s="286"/>
      <c r="AK603" s="286"/>
      <c r="AL603" s="286"/>
      <c r="AM603" s="286"/>
      <c r="AN603" s="286"/>
      <c r="AO603" s="286"/>
      <c r="AP603" s="286"/>
      <c r="AQ603" s="286"/>
      <c r="AR603" s="286"/>
      <c r="AS603" s="286"/>
      <c r="AT603" s="286"/>
      <c r="AU603" s="286"/>
      <c r="AV603" s="286"/>
      <c r="AW603" s="286"/>
      <c r="AX603" s="286"/>
      <c r="AY603" s="286"/>
      <c r="AZ603" s="286"/>
      <c r="BA603" s="286"/>
      <c r="BB603" s="273"/>
      <c r="BC603" s="273"/>
      <c r="BD603" s="273"/>
      <c r="BE603" s="273"/>
      <c r="BF603" s="273"/>
      <c r="BG603" s="273"/>
      <c r="BH603" s="273"/>
      <c r="BI603" s="536"/>
    </row>
    <row r="604" spans="2:61" ht="14.25" customHeight="1" x14ac:dyDescent="0.2">
      <c r="B604" s="273"/>
      <c r="C604" s="273"/>
      <c r="D604" s="273"/>
      <c r="E604" s="273"/>
      <c r="F604" s="273"/>
      <c r="G604" s="273"/>
      <c r="H604" s="273"/>
      <c r="I604" s="273"/>
      <c r="J604" s="273"/>
      <c r="K604" s="273"/>
      <c r="L604" s="273"/>
      <c r="M604" s="273"/>
      <c r="N604" s="273"/>
      <c r="O604" s="215"/>
      <c r="P604" s="215"/>
      <c r="Q604" s="215"/>
      <c r="R604" s="215"/>
      <c r="S604" s="215"/>
      <c r="T604" s="215"/>
      <c r="U604" s="286"/>
      <c r="V604" s="286"/>
      <c r="W604" s="286"/>
      <c r="X604" s="286"/>
      <c r="Y604" s="286"/>
      <c r="Z604" s="286"/>
      <c r="AA604" s="286"/>
      <c r="AB604" s="286"/>
      <c r="AC604" s="215"/>
      <c r="AD604" s="215"/>
      <c r="AE604" s="215"/>
      <c r="AF604" s="215"/>
      <c r="AG604" s="215"/>
      <c r="AH604" s="286"/>
      <c r="AI604" s="286"/>
      <c r="AJ604" s="286"/>
      <c r="AK604" s="286"/>
      <c r="AL604" s="286"/>
      <c r="AM604" s="286"/>
      <c r="AN604" s="286"/>
      <c r="AO604" s="286"/>
      <c r="AP604" s="286"/>
      <c r="AQ604" s="286"/>
      <c r="AR604" s="286"/>
      <c r="AS604" s="286"/>
      <c r="AT604" s="286"/>
      <c r="AU604" s="286"/>
      <c r="AV604" s="286"/>
      <c r="AW604" s="286"/>
      <c r="AX604" s="286"/>
      <c r="AY604" s="286"/>
      <c r="AZ604" s="286"/>
      <c r="BA604" s="286"/>
      <c r="BB604" s="273"/>
      <c r="BC604" s="273"/>
      <c r="BD604" s="273"/>
      <c r="BE604" s="273"/>
      <c r="BF604" s="273"/>
      <c r="BG604" s="273"/>
      <c r="BH604" s="273"/>
      <c r="BI604" s="536"/>
    </row>
    <row r="605" spans="2:61" ht="14.25" customHeight="1" x14ac:dyDescent="0.2">
      <c r="B605" s="273"/>
      <c r="C605" s="273"/>
      <c r="D605" s="273"/>
      <c r="E605" s="273"/>
      <c r="F605" s="273"/>
      <c r="G605" s="273"/>
      <c r="H605" s="273"/>
      <c r="I605" s="273"/>
      <c r="J605" s="273"/>
      <c r="K605" s="273"/>
      <c r="L605" s="273"/>
      <c r="M605" s="273"/>
      <c r="N605" s="273"/>
      <c r="O605" s="215"/>
      <c r="P605" s="215"/>
      <c r="Q605" s="215"/>
      <c r="R605" s="215"/>
      <c r="S605" s="215"/>
      <c r="T605" s="215"/>
      <c r="U605" s="286"/>
      <c r="V605" s="286"/>
      <c r="W605" s="286"/>
      <c r="X605" s="286"/>
      <c r="Y605" s="286"/>
      <c r="Z605" s="286"/>
      <c r="AA605" s="286"/>
      <c r="AB605" s="286"/>
      <c r="AC605" s="215"/>
      <c r="AD605" s="215"/>
      <c r="AE605" s="215"/>
      <c r="AF605" s="215"/>
      <c r="AG605" s="215"/>
      <c r="AH605" s="286"/>
      <c r="AI605" s="286"/>
      <c r="AJ605" s="286"/>
      <c r="AK605" s="286"/>
      <c r="AL605" s="286"/>
      <c r="AM605" s="286"/>
      <c r="AN605" s="286"/>
      <c r="AO605" s="286"/>
      <c r="AP605" s="286"/>
      <c r="AQ605" s="286"/>
      <c r="AR605" s="286"/>
      <c r="AS605" s="286"/>
      <c r="AT605" s="286"/>
      <c r="AU605" s="286"/>
      <c r="AV605" s="286"/>
      <c r="AW605" s="286"/>
      <c r="AX605" s="286"/>
      <c r="AY605" s="286"/>
      <c r="AZ605" s="286"/>
      <c r="BA605" s="286"/>
      <c r="BB605" s="273"/>
      <c r="BC605" s="273"/>
      <c r="BD605" s="273"/>
      <c r="BE605" s="273"/>
      <c r="BF605" s="273"/>
      <c r="BG605" s="273"/>
      <c r="BH605" s="273"/>
      <c r="BI605" s="536"/>
    </row>
    <row r="606" spans="2:61" ht="14.25" customHeight="1" x14ac:dyDescent="0.2">
      <c r="B606" s="273"/>
      <c r="C606" s="273"/>
      <c r="D606" s="273"/>
      <c r="E606" s="273"/>
      <c r="F606" s="273"/>
      <c r="G606" s="273"/>
      <c r="H606" s="273"/>
      <c r="I606" s="273"/>
      <c r="J606" s="273"/>
      <c r="K606" s="273"/>
      <c r="L606" s="273"/>
      <c r="M606" s="273"/>
      <c r="N606" s="273"/>
      <c r="O606" s="215"/>
      <c r="P606" s="215"/>
      <c r="Q606" s="215"/>
      <c r="R606" s="215"/>
      <c r="S606" s="215"/>
      <c r="T606" s="215"/>
      <c r="U606" s="286"/>
      <c r="V606" s="286"/>
      <c r="W606" s="286"/>
      <c r="X606" s="286"/>
      <c r="Y606" s="286"/>
      <c r="Z606" s="286"/>
      <c r="AA606" s="286"/>
      <c r="AB606" s="286"/>
      <c r="AC606" s="215"/>
      <c r="AD606" s="215"/>
      <c r="AE606" s="215"/>
      <c r="AF606" s="215"/>
      <c r="AG606" s="215"/>
      <c r="AH606" s="286"/>
      <c r="AI606" s="286"/>
      <c r="AJ606" s="286"/>
      <c r="AK606" s="286"/>
      <c r="AL606" s="286"/>
      <c r="AM606" s="286"/>
      <c r="AN606" s="286"/>
      <c r="AO606" s="286"/>
      <c r="AP606" s="286"/>
      <c r="AQ606" s="286"/>
      <c r="AR606" s="286"/>
      <c r="AS606" s="286"/>
      <c r="AT606" s="286"/>
      <c r="AU606" s="286"/>
      <c r="AV606" s="286"/>
      <c r="AW606" s="286"/>
      <c r="AX606" s="286"/>
      <c r="AY606" s="286"/>
      <c r="AZ606" s="286"/>
      <c r="BA606" s="286"/>
      <c r="BB606" s="273"/>
      <c r="BC606" s="273"/>
      <c r="BD606" s="273"/>
      <c r="BE606" s="273"/>
      <c r="BF606" s="273"/>
      <c r="BG606" s="273"/>
      <c r="BH606" s="273"/>
      <c r="BI606" s="536"/>
    </row>
    <row r="607" spans="2:61" ht="14.25" customHeight="1" x14ac:dyDescent="0.2">
      <c r="B607" s="273"/>
      <c r="C607" s="273"/>
      <c r="D607" s="273"/>
      <c r="E607" s="273"/>
      <c r="F607" s="273"/>
      <c r="G607" s="273"/>
      <c r="H607" s="273"/>
      <c r="I607" s="273"/>
      <c r="J607" s="273"/>
      <c r="K607" s="273"/>
      <c r="L607" s="273"/>
      <c r="M607" s="273"/>
      <c r="N607" s="273"/>
      <c r="O607" s="215"/>
      <c r="P607" s="215"/>
      <c r="Q607" s="215"/>
      <c r="R607" s="215"/>
      <c r="S607" s="215"/>
      <c r="T607" s="215"/>
      <c r="U607" s="286"/>
      <c r="V607" s="286"/>
      <c r="W607" s="286"/>
      <c r="X607" s="286"/>
      <c r="Y607" s="286"/>
      <c r="Z607" s="286"/>
      <c r="AA607" s="286"/>
      <c r="AB607" s="286"/>
      <c r="AC607" s="215"/>
      <c r="AD607" s="215"/>
      <c r="AE607" s="215"/>
      <c r="AF607" s="215"/>
      <c r="AG607" s="215"/>
      <c r="AH607" s="286"/>
      <c r="AI607" s="286"/>
      <c r="AJ607" s="286"/>
      <c r="AK607" s="286"/>
      <c r="AL607" s="286"/>
      <c r="AM607" s="286"/>
      <c r="AN607" s="286"/>
      <c r="AO607" s="286"/>
      <c r="AP607" s="286"/>
      <c r="AQ607" s="286"/>
      <c r="AR607" s="286"/>
      <c r="AS607" s="286"/>
      <c r="AT607" s="286"/>
      <c r="AU607" s="286"/>
      <c r="AV607" s="286"/>
      <c r="AW607" s="286"/>
      <c r="AX607" s="286"/>
      <c r="AY607" s="286"/>
      <c r="AZ607" s="286"/>
      <c r="BA607" s="286"/>
      <c r="BB607" s="273"/>
      <c r="BC607" s="273"/>
      <c r="BD607" s="273"/>
      <c r="BE607" s="273"/>
      <c r="BF607" s="273"/>
      <c r="BG607" s="273"/>
      <c r="BH607" s="273"/>
      <c r="BI607" s="536"/>
    </row>
    <row r="608" spans="2:61" ht="14.25" customHeight="1" x14ac:dyDescent="0.2">
      <c r="B608" s="273"/>
      <c r="C608" s="273"/>
      <c r="D608" s="273"/>
      <c r="E608" s="273"/>
      <c r="F608" s="273"/>
      <c r="G608" s="273"/>
      <c r="H608" s="273"/>
      <c r="I608" s="273"/>
      <c r="J608" s="273"/>
      <c r="K608" s="273"/>
      <c r="L608" s="273"/>
      <c r="M608" s="273"/>
      <c r="N608" s="273"/>
      <c r="O608" s="215"/>
      <c r="P608" s="215"/>
      <c r="Q608" s="215"/>
      <c r="R608" s="215"/>
      <c r="S608" s="215"/>
      <c r="T608" s="215"/>
      <c r="U608" s="286"/>
      <c r="V608" s="286"/>
      <c r="W608" s="286"/>
      <c r="X608" s="286"/>
      <c r="Y608" s="286"/>
      <c r="Z608" s="286"/>
      <c r="AA608" s="286"/>
      <c r="AB608" s="286"/>
      <c r="AC608" s="215"/>
      <c r="AD608" s="215"/>
      <c r="AE608" s="215"/>
      <c r="AF608" s="215"/>
      <c r="AG608" s="215"/>
      <c r="AH608" s="286"/>
      <c r="AI608" s="286"/>
      <c r="AJ608" s="286"/>
      <c r="AK608" s="286"/>
      <c r="AL608" s="286"/>
      <c r="AM608" s="286"/>
      <c r="AN608" s="286"/>
      <c r="AO608" s="286"/>
      <c r="AP608" s="286"/>
      <c r="AQ608" s="286"/>
      <c r="AR608" s="286"/>
      <c r="AS608" s="286"/>
      <c r="AT608" s="286"/>
      <c r="AU608" s="286"/>
      <c r="AV608" s="286"/>
      <c r="AW608" s="286"/>
      <c r="AX608" s="286"/>
      <c r="AY608" s="286"/>
      <c r="AZ608" s="286"/>
      <c r="BA608" s="286"/>
      <c r="BB608" s="273"/>
      <c r="BC608" s="273"/>
      <c r="BD608" s="273"/>
      <c r="BE608" s="273"/>
      <c r="BF608" s="273"/>
      <c r="BG608" s="273"/>
      <c r="BH608" s="273"/>
      <c r="BI608" s="536"/>
    </row>
    <row r="609" spans="2:61" ht="14.25" customHeight="1" x14ac:dyDescent="0.2">
      <c r="B609" s="273"/>
      <c r="C609" s="273"/>
      <c r="D609" s="273"/>
      <c r="E609" s="273"/>
      <c r="F609" s="273"/>
      <c r="G609" s="273"/>
      <c r="H609" s="273"/>
      <c r="I609" s="273"/>
      <c r="J609" s="273"/>
      <c r="K609" s="273"/>
      <c r="L609" s="273"/>
      <c r="M609" s="273"/>
      <c r="N609" s="273"/>
      <c r="O609" s="215"/>
      <c r="P609" s="215"/>
      <c r="Q609" s="215"/>
      <c r="R609" s="215"/>
      <c r="S609" s="215"/>
      <c r="T609" s="215"/>
      <c r="U609" s="286"/>
      <c r="V609" s="286"/>
      <c r="W609" s="286"/>
      <c r="X609" s="286"/>
      <c r="Y609" s="286"/>
      <c r="Z609" s="286"/>
      <c r="AA609" s="286"/>
      <c r="AB609" s="286"/>
      <c r="AC609" s="215"/>
      <c r="AD609" s="215"/>
      <c r="AE609" s="215"/>
      <c r="AF609" s="215"/>
      <c r="AG609" s="215"/>
      <c r="AH609" s="286"/>
      <c r="AI609" s="286"/>
      <c r="AJ609" s="286"/>
      <c r="AK609" s="286"/>
      <c r="AL609" s="286"/>
      <c r="AM609" s="286"/>
      <c r="AN609" s="286"/>
      <c r="AO609" s="286"/>
      <c r="AP609" s="286"/>
      <c r="AQ609" s="286"/>
      <c r="AR609" s="286"/>
      <c r="AS609" s="286"/>
      <c r="AT609" s="286"/>
      <c r="AU609" s="286"/>
      <c r="AV609" s="286"/>
      <c r="AW609" s="286"/>
      <c r="AX609" s="286"/>
      <c r="AY609" s="286"/>
      <c r="AZ609" s="286"/>
      <c r="BA609" s="286"/>
      <c r="BB609" s="273"/>
      <c r="BC609" s="273"/>
      <c r="BD609" s="273"/>
      <c r="BE609" s="273"/>
      <c r="BF609" s="273"/>
      <c r="BG609" s="273"/>
      <c r="BH609" s="273"/>
      <c r="BI609" s="536"/>
    </row>
    <row r="610" spans="2:61" ht="14.25" customHeight="1" x14ac:dyDescent="0.2">
      <c r="B610" s="273"/>
      <c r="C610" s="273"/>
      <c r="D610" s="273"/>
      <c r="E610" s="273"/>
      <c r="F610" s="273"/>
      <c r="G610" s="273"/>
      <c r="H610" s="273"/>
      <c r="I610" s="273"/>
      <c r="J610" s="273"/>
      <c r="K610" s="273"/>
      <c r="L610" s="273"/>
      <c r="M610" s="273"/>
      <c r="N610" s="273"/>
      <c r="O610" s="215"/>
      <c r="P610" s="215"/>
      <c r="Q610" s="215"/>
      <c r="R610" s="215"/>
      <c r="S610" s="215"/>
      <c r="T610" s="215"/>
      <c r="U610" s="286"/>
      <c r="V610" s="286"/>
      <c r="W610" s="286"/>
      <c r="X610" s="286"/>
      <c r="Y610" s="286"/>
      <c r="Z610" s="286"/>
      <c r="AA610" s="286"/>
      <c r="AB610" s="286"/>
      <c r="AC610" s="215"/>
      <c r="AD610" s="215"/>
      <c r="AE610" s="215"/>
      <c r="AF610" s="215"/>
      <c r="AG610" s="215"/>
      <c r="AH610" s="286"/>
      <c r="AI610" s="286"/>
      <c r="AJ610" s="286"/>
      <c r="AK610" s="286"/>
      <c r="AL610" s="286"/>
      <c r="AM610" s="286"/>
      <c r="AN610" s="286"/>
      <c r="AO610" s="286"/>
      <c r="AP610" s="286"/>
      <c r="AQ610" s="286"/>
      <c r="AR610" s="286"/>
      <c r="AS610" s="286"/>
      <c r="AT610" s="286"/>
      <c r="AU610" s="286"/>
      <c r="AV610" s="286"/>
      <c r="AW610" s="286"/>
      <c r="AX610" s="286"/>
      <c r="AY610" s="286"/>
      <c r="AZ610" s="286"/>
      <c r="BA610" s="286"/>
      <c r="BB610" s="273"/>
      <c r="BC610" s="273"/>
      <c r="BD610" s="273"/>
      <c r="BE610" s="273"/>
      <c r="BF610" s="273"/>
      <c r="BG610" s="273"/>
      <c r="BH610" s="273"/>
      <c r="BI610" s="536"/>
    </row>
    <row r="611" spans="2:61" ht="14.25" customHeight="1" x14ac:dyDescent="0.2">
      <c r="B611" s="273"/>
      <c r="C611" s="273"/>
      <c r="D611" s="273"/>
      <c r="E611" s="273"/>
      <c r="F611" s="273"/>
      <c r="G611" s="273"/>
      <c r="H611" s="273"/>
      <c r="I611" s="273"/>
      <c r="J611" s="273"/>
      <c r="K611" s="273"/>
      <c r="L611" s="273"/>
      <c r="M611" s="273"/>
      <c r="N611" s="273"/>
      <c r="O611" s="215"/>
      <c r="P611" s="215"/>
      <c r="Q611" s="215"/>
      <c r="R611" s="215"/>
      <c r="S611" s="215"/>
      <c r="T611" s="215"/>
      <c r="U611" s="286"/>
      <c r="V611" s="286"/>
      <c r="W611" s="286"/>
      <c r="X611" s="286"/>
      <c r="Y611" s="286"/>
      <c r="Z611" s="286"/>
      <c r="AA611" s="286"/>
      <c r="AB611" s="286"/>
      <c r="AC611" s="215"/>
      <c r="AD611" s="215"/>
      <c r="AE611" s="215"/>
      <c r="AF611" s="215"/>
      <c r="AG611" s="215"/>
      <c r="AH611" s="286"/>
      <c r="AI611" s="286"/>
      <c r="AJ611" s="286"/>
      <c r="AK611" s="286"/>
      <c r="AL611" s="286"/>
      <c r="AM611" s="286"/>
      <c r="AN611" s="286"/>
      <c r="AO611" s="286"/>
      <c r="AP611" s="286"/>
      <c r="AQ611" s="286"/>
      <c r="AR611" s="286"/>
      <c r="AS611" s="286"/>
      <c r="AT611" s="286"/>
      <c r="AU611" s="286"/>
      <c r="AV611" s="286"/>
      <c r="AW611" s="286"/>
      <c r="AX611" s="286"/>
      <c r="AY611" s="286"/>
      <c r="AZ611" s="286"/>
      <c r="BA611" s="286"/>
      <c r="BB611" s="273"/>
      <c r="BC611" s="273"/>
      <c r="BD611" s="273"/>
      <c r="BE611" s="273"/>
      <c r="BF611" s="273"/>
      <c r="BG611" s="273"/>
      <c r="BH611" s="273"/>
      <c r="BI611" s="536"/>
    </row>
    <row r="612" spans="2:61" ht="14.25" customHeight="1" x14ac:dyDescent="0.2">
      <c r="B612" s="273"/>
      <c r="C612" s="273"/>
      <c r="D612" s="273"/>
      <c r="E612" s="273"/>
      <c r="F612" s="273"/>
      <c r="G612" s="273"/>
      <c r="H612" s="273"/>
      <c r="I612" s="273"/>
      <c r="J612" s="273"/>
      <c r="K612" s="273"/>
      <c r="L612" s="273"/>
      <c r="M612" s="273"/>
      <c r="N612" s="273"/>
      <c r="O612" s="215"/>
      <c r="P612" s="215"/>
      <c r="Q612" s="215"/>
      <c r="R612" s="215"/>
      <c r="S612" s="215"/>
      <c r="T612" s="215"/>
      <c r="U612" s="286"/>
      <c r="V612" s="286"/>
      <c r="W612" s="286"/>
      <c r="X612" s="286"/>
      <c r="Y612" s="286"/>
      <c r="Z612" s="286"/>
      <c r="AA612" s="286"/>
      <c r="AB612" s="286"/>
      <c r="AC612" s="215"/>
      <c r="AD612" s="215"/>
      <c r="AE612" s="215"/>
      <c r="AF612" s="215"/>
      <c r="AG612" s="215"/>
      <c r="AH612" s="286"/>
      <c r="AI612" s="286"/>
      <c r="AJ612" s="286"/>
      <c r="AK612" s="286"/>
      <c r="AL612" s="286"/>
      <c r="AM612" s="286"/>
      <c r="AN612" s="286"/>
      <c r="AO612" s="286"/>
      <c r="AP612" s="286"/>
      <c r="AQ612" s="286"/>
      <c r="AR612" s="286"/>
      <c r="AS612" s="286"/>
      <c r="AT612" s="286"/>
      <c r="AU612" s="286"/>
      <c r="AV612" s="286"/>
      <c r="AW612" s="286"/>
      <c r="AX612" s="286"/>
      <c r="AY612" s="286"/>
      <c r="AZ612" s="286"/>
      <c r="BA612" s="286"/>
      <c r="BB612" s="273"/>
      <c r="BC612" s="273"/>
      <c r="BD612" s="273"/>
      <c r="BE612" s="273"/>
      <c r="BF612" s="273"/>
      <c r="BG612" s="273"/>
      <c r="BH612" s="273"/>
      <c r="BI612" s="536"/>
    </row>
    <row r="613" spans="2:61" ht="14.25" customHeight="1" x14ac:dyDescent="0.2">
      <c r="B613" s="273"/>
      <c r="C613" s="273"/>
      <c r="D613" s="273"/>
      <c r="E613" s="273"/>
      <c r="F613" s="273"/>
      <c r="G613" s="273"/>
      <c r="H613" s="273"/>
      <c r="I613" s="273"/>
      <c r="J613" s="273"/>
      <c r="K613" s="273"/>
      <c r="L613" s="273"/>
      <c r="M613" s="273"/>
      <c r="N613" s="273"/>
      <c r="O613" s="215"/>
      <c r="P613" s="215"/>
      <c r="Q613" s="215"/>
      <c r="R613" s="215"/>
      <c r="S613" s="215"/>
      <c r="T613" s="215"/>
      <c r="U613" s="286"/>
      <c r="V613" s="286"/>
      <c r="W613" s="286"/>
      <c r="X613" s="286"/>
      <c r="Y613" s="286"/>
      <c r="Z613" s="286"/>
      <c r="AA613" s="286"/>
      <c r="AB613" s="286"/>
      <c r="AC613" s="215"/>
      <c r="AD613" s="215"/>
      <c r="AE613" s="215"/>
      <c r="AF613" s="215"/>
      <c r="AG613" s="215"/>
      <c r="AH613" s="286"/>
      <c r="AI613" s="286"/>
      <c r="AJ613" s="286"/>
      <c r="AK613" s="286"/>
      <c r="AL613" s="286"/>
      <c r="AM613" s="286"/>
      <c r="AN613" s="286"/>
      <c r="AO613" s="286"/>
      <c r="AP613" s="286"/>
      <c r="AQ613" s="286"/>
      <c r="AR613" s="286"/>
      <c r="AS613" s="286"/>
      <c r="AT613" s="286"/>
      <c r="AU613" s="286"/>
      <c r="AV613" s="286"/>
      <c r="AW613" s="286"/>
      <c r="AX613" s="286"/>
      <c r="AY613" s="286"/>
      <c r="AZ613" s="286"/>
      <c r="BA613" s="286"/>
      <c r="BB613" s="273"/>
      <c r="BC613" s="273"/>
      <c r="BD613" s="273"/>
      <c r="BE613" s="273"/>
      <c r="BF613" s="273"/>
      <c r="BG613" s="273"/>
      <c r="BH613" s="273"/>
      <c r="BI613" s="536"/>
    </row>
    <row r="614" spans="2:61" ht="14.25" customHeight="1" x14ac:dyDescent="0.2">
      <c r="B614" s="273"/>
      <c r="C614" s="273"/>
      <c r="D614" s="273"/>
      <c r="E614" s="273"/>
      <c r="F614" s="273"/>
      <c r="G614" s="273"/>
      <c r="H614" s="273"/>
      <c r="I614" s="273"/>
      <c r="J614" s="273"/>
      <c r="K614" s="273"/>
      <c r="L614" s="273"/>
      <c r="M614" s="273"/>
      <c r="N614" s="273"/>
      <c r="O614" s="215"/>
      <c r="P614" s="215"/>
      <c r="Q614" s="215"/>
      <c r="R614" s="215"/>
      <c r="S614" s="215"/>
      <c r="T614" s="215"/>
      <c r="U614" s="286"/>
      <c r="V614" s="286"/>
      <c r="W614" s="286"/>
      <c r="X614" s="286"/>
      <c r="Y614" s="286"/>
      <c r="Z614" s="286"/>
      <c r="AA614" s="286"/>
      <c r="AB614" s="286"/>
      <c r="AC614" s="215"/>
      <c r="AD614" s="215"/>
      <c r="AE614" s="215"/>
      <c r="AF614" s="215"/>
      <c r="AG614" s="215"/>
      <c r="AH614" s="286"/>
      <c r="AI614" s="286"/>
      <c r="AJ614" s="286"/>
      <c r="AK614" s="286"/>
      <c r="AL614" s="286"/>
      <c r="AM614" s="286"/>
      <c r="AN614" s="286"/>
      <c r="AO614" s="286"/>
      <c r="AP614" s="286"/>
      <c r="AQ614" s="286"/>
      <c r="AR614" s="286"/>
      <c r="AS614" s="286"/>
      <c r="AT614" s="286"/>
      <c r="AU614" s="286"/>
      <c r="AV614" s="286"/>
      <c r="AW614" s="286"/>
      <c r="AX614" s="286"/>
      <c r="AY614" s="286"/>
      <c r="AZ614" s="286"/>
      <c r="BA614" s="286"/>
      <c r="BB614" s="273"/>
      <c r="BC614" s="273"/>
      <c r="BD614" s="273"/>
      <c r="BE614" s="273"/>
      <c r="BF614" s="273"/>
      <c r="BG614" s="273"/>
      <c r="BH614" s="273"/>
      <c r="BI614" s="536"/>
    </row>
    <row r="615" spans="2:61" ht="14.25" customHeight="1" x14ac:dyDescent="0.2">
      <c r="B615" s="273"/>
      <c r="C615" s="273"/>
      <c r="D615" s="273"/>
      <c r="E615" s="273"/>
      <c r="F615" s="273"/>
      <c r="G615" s="273"/>
      <c r="H615" s="273"/>
      <c r="I615" s="273"/>
      <c r="J615" s="273"/>
      <c r="K615" s="273"/>
      <c r="L615" s="273"/>
      <c r="M615" s="273"/>
      <c r="N615" s="273"/>
      <c r="O615" s="215"/>
      <c r="P615" s="215"/>
      <c r="Q615" s="215"/>
      <c r="R615" s="215"/>
      <c r="S615" s="215"/>
      <c r="T615" s="215"/>
      <c r="U615" s="286"/>
      <c r="V615" s="286"/>
      <c r="W615" s="286"/>
      <c r="X615" s="286"/>
      <c r="Y615" s="286"/>
      <c r="Z615" s="286"/>
      <c r="AA615" s="286"/>
      <c r="AB615" s="286"/>
      <c r="AC615" s="215"/>
      <c r="AD615" s="215"/>
      <c r="AE615" s="215"/>
      <c r="AF615" s="215"/>
      <c r="AG615" s="215"/>
      <c r="AH615" s="286"/>
      <c r="AI615" s="286"/>
      <c r="AJ615" s="286"/>
      <c r="AK615" s="286"/>
      <c r="AL615" s="286"/>
      <c r="AM615" s="286"/>
      <c r="AN615" s="286"/>
      <c r="AO615" s="286"/>
      <c r="AP615" s="286"/>
      <c r="AQ615" s="286"/>
      <c r="AR615" s="286"/>
      <c r="AS615" s="286"/>
      <c r="AT615" s="286"/>
      <c r="AU615" s="286"/>
      <c r="AV615" s="286"/>
      <c r="AW615" s="286"/>
      <c r="AX615" s="286"/>
      <c r="AY615" s="286"/>
      <c r="AZ615" s="286"/>
      <c r="BA615" s="286"/>
      <c r="BB615" s="273"/>
      <c r="BC615" s="273"/>
      <c r="BD615" s="273"/>
      <c r="BE615" s="273"/>
      <c r="BF615" s="273"/>
      <c r="BG615" s="273"/>
      <c r="BH615" s="273"/>
      <c r="BI615" s="536"/>
    </row>
    <row r="616" spans="2:61" ht="14.25" customHeight="1" x14ac:dyDescent="0.2">
      <c r="B616" s="273"/>
      <c r="C616" s="273"/>
      <c r="D616" s="273"/>
      <c r="E616" s="273"/>
      <c r="F616" s="273"/>
      <c r="G616" s="273"/>
      <c r="H616" s="273"/>
      <c r="I616" s="273"/>
      <c r="J616" s="273"/>
      <c r="K616" s="273"/>
      <c r="L616" s="273"/>
      <c r="M616" s="273"/>
      <c r="N616" s="273"/>
      <c r="O616" s="215"/>
      <c r="P616" s="215"/>
      <c r="Q616" s="215"/>
      <c r="R616" s="215"/>
      <c r="S616" s="215"/>
      <c r="T616" s="215"/>
      <c r="U616" s="286"/>
      <c r="V616" s="286"/>
      <c r="W616" s="286"/>
      <c r="X616" s="286"/>
      <c r="Y616" s="286"/>
      <c r="Z616" s="286"/>
      <c r="AA616" s="286"/>
      <c r="AB616" s="286"/>
      <c r="AC616" s="215"/>
      <c r="AD616" s="215"/>
      <c r="AE616" s="215"/>
      <c r="AF616" s="215"/>
      <c r="AG616" s="215"/>
      <c r="AH616" s="286"/>
      <c r="AI616" s="286"/>
      <c r="AJ616" s="286"/>
      <c r="AK616" s="286"/>
      <c r="AL616" s="286"/>
      <c r="AM616" s="286"/>
      <c r="AN616" s="286"/>
      <c r="AO616" s="286"/>
      <c r="AP616" s="286"/>
      <c r="AQ616" s="286"/>
      <c r="AR616" s="286"/>
      <c r="AS616" s="286"/>
      <c r="AT616" s="286"/>
      <c r="AU616" s="286"/>
      <c r="AV616" s="286"/>
      <c r="AW616" s="286"/>
      <c r="AX616" s="286"/>
      <c r="AY616" s="286"/>
      <c r="AZ616" s="286"/>
      <c r="BA616" s="286"/>
      <c r="BB616" s="273"/>
      <c r="BC616" s="273"/>
      <c r="BD616" s="273"/>
      <c r="BE616" s="273"/>
      <c r="BF616" s="273"/>
      <c r="BG616" s="273"/>
      <c r="BH616" s="273"/>
      <c r="BI616" s="536"/>
    </row>
    <row r="617" spans="2:61" ht="14.25" customHeight="1" x14ac:dyDescent="0.2">
      <c r="B617" s="273"/>
      <c r="C617" s="273"/>
      <c r="D617" s="273"/>
      <c r="E617" s="273"/>
      <c r="F617" s="273"/>
      <c r="G617" s="273"/>
      <c r="H617" s="273"/>
      <c r="I617" s="273"/>
      <c r="J617" s="273"/>
      <c r="K617" s="273"/>
      <c r="L617" s="273"/>
      <c r="M617" s="273"/>
      <c r="N617" s="273"/>
      <c r="O617" s="215"/>
      <c r="P617" s="215"/>
      <c r="Q617" s="215"/>
      <c r="R617" s="215"/>
      <c r="S617" s="215"/>
      <c r="T617" s="215"/>
      <c r="U617" s="286"/>
      <c r="V617" s="286"/>
      <c r="W617" s="286"/>
      <c r="X617" s="286"/>
      <c r="Y617" s="286"/>
      <c r="Z617" s="286"/>
      <c r="AA617" s="286"/>
      <c r="AB617" s="286"/>
      <c r="AC617" s="215"/>
      <c r="AD617" s="215"/>
      <c r="AE617" s="215"/>
      <c r="AF617" s="215"/>
      <c r="AG617" s="215"/>
      <c r="AH617" s="286"/>
      <c r="AI617" s="286"/>
      <c r="AJ617" s="286"/>
      <c r="AK617" s="286"/>
      <c r="AL617" s="286"/>
      <c r="AM617" s="286"/>
      <c r="AN617" s="286"/>
      <c r="AO617" s="286"/>
      <c r="AP617" s="286"/>
      <c r="AQ617" s="286"/>
      <c r="AR617" s="286"/>
      <c r="AS617" s="286"/>
      <c r="AT617" s="286"/>
      <c r="AU617" s="286"/>
      <c r="AV617" s="286"/>
      <c r="AW617" s="286"/>
      <c r="AX617" s="286"/>
      <c r="AY617" s="286"/>
      <c r="AZ617" s="286"/>
      <c r="BA617" s="286"/>
      <c r="BB617" s="273"/>
      <c r="BC617" s="273"/>
      <c r="BD617" s="273"/>
      <c r="BE617" s="273"/>
      <c r="BF617" s="273"/>
      <c r="BG617" s="273"/>
      <c r="BH617" s="273"/>
      <c r="BI617" s="536"/>
    </row>
    <row r="618" spans="2:61" ht="14.25" customHeight="1" x14ac:dyDescent="0.2">
      <c r="B618" s="273"/>
      <c r="C618" s="273"/>
      <c r="D618" s="273"/>
      <c r="E618" s="273"/>
      <c r="F618" s="273"/>
      <c r="G618" s="273"/>
      <c r="H618" s="273"/>
      <c r="I618" s="273"/>
      <c r="J618" s="273"/>
      <c r="K618" s="273"/>
      <c r="L618" s="273"/>
      <c r="M618" s="273"/>
      <c r="N618" s="273"/>
      <c r="O618" s="215"/>
      <c r="P618" s="215"/>
      <c r="Q618" s="215"/>
      <c r="R618" s="215"/>
      <c r="S618" s="215"/>
      <c r="T618" s="215"/>
      <c r="U618" s="286"/>
      <c r="V618" s="286"/>
      <c r="W618" s="286"/>
      <c r="X618" s="286"/>
      <c r="Y618" s="286"/>
      <c r="Z618" s="286"/>
      <c r="AA618" s="286"/>
      <c r="AB618" s="286"/>
      <c r="AC618" s="215"/>
      <c r="AD618" s="215"/>
      <c r="AE618" s="215"/>
      <c r="AF618" s="215"/>
      <c r="AG618" s="215"/>
      <c r="AH618" s="286"/>
      <c r="AI618" s="286"/>
      <c r="AJ618" s="286"/>
      <c r="AK618" s="286"/>
      <c r="AL618" s="286"/>
      <c r="AM618" s="286"/>
      <c r="AN618" s="286"/>
      <c r="AO618" s="286"/>
      <c r="AP618" s="286"/>
      <c r="AQ618" s="286"/>
      <c r="AR618" s="286"/>
      <c r="AS618" s="286"/>
      <c r="AT618" s="286"/>
      <c r="AU618" s="286"/>
      <c r="AV618" s="286"/>
      <c r="AW618" s="286"/>
      <c r="AX618" s="286"/>
      <c r="AY618" s="286"/>
      <c r="AZ618" s="286"/>
      <c r="BA618" s="286"/>
      <c r="BB618" s="273"/>
      <c r="BC618" s="273"/>
      <c r="BD618" s="273"/>
      <c r="BE618" s="273"/>
      <c r="BF618" s="273"/>
      <c r="BG618" s="273"/>
      <c r="BH618" s="273"/>
      <c r="BI618" s="536"/>
    </row>
    <row r="619" spans="2:61" ht="14.25" customHeight="1" x14ac:dyDescent="0.2">
      <c r="B619" s="273"/>
      <c r="C619" s="273"/>
      <c r="D619" s="273"/>
      <c r="E619" s="273"/>
      <c r="F619" s="273"/>
      <c r="G619" s="273"/>
      <c r="H619" s="273"/>
      <c r="I619" s="273"/>
      <c r="J619" s="273"/>
      <c r="K619" s="273"/>
      <c r="L619" s="273"/>
      <c r="M619" s="273"/>
      <c r="N619" s="273"/>
      <c r="O619" s="215"/>
      <c r="P619" s="215"/>
      <c r="Q619" s="215"/>
      <c r="R619" s="215"/>
      <c r="S619" s="215"/>
      <c r="T619" s="215"/>
      <c r="U619" s="286"/>
      <c r="V619" s="286"/>
      <c r="W619" s="286"/>
      <c r="X619" s="286"/>
      <c r="Y619" s="286"/>
      <c r="Z619" s="286"/>
      <c r="AA619" s="286"/>
      <c r="AB619" s="286"/>
      <c r="AC619" s="215"/>
      <c r="AD619" s="215"/>
      <c r="AE619" s="215"/>
      <c r="AF619" s="215"/>
      <c r="AG619" s="215"/>
      <c r="AH619" s="286"/>
      <c r="AI619" s="286"/>
      <c r="AJ619" s="286"/>
      <c r="AK619" s="286"/>
      <c r="AL619" s="286"/>
      <c r="AM619" s="286"/>
      <c r="AN619" s="286"/>
      <c r="AO619" s="286"/>
      <c r="AP619" s="286"/>
      <c r="AQ619" s="286"/>
      <c r="AR619" s="286"/>
      <c r="AS619" s="286"/>
      <c r="AT619" s="286"/>
      <c r="AU619" s="286"/>
      <c r="AV619" s="286"/>
      <c r="AW619" s="286"/>
      <c r="AX619" s="286"/>
      <c r="AY619" s="286"/>
      <c r="AZ619" s="286"/>
      <c r="BA619" s="286"/>
      <c r="BB619" s="273"/>
      <c r="BC619" s="273"/>
      <c r="BD619" s="273"/>
      <c r="BE619" s="273"/>
      <c r="BF619" s="273"/>
      <c r="BG619" s="273"/>
      <c r="BH619" s="273"/>
      <c r="BI619" s="536"/>
    </row>
    <row r="620" spans="2:61" ht="14.25" customHeight="1" x14ac:dyDescent="0.2">
      <c r="B620" s="273"/>
      <c r="C620" s="273"/>
      <c r="D620" s="273"/>
      <c r="E620" s="273"/>
      <c r="F620" s="273"/>
      <c r="G620" s="273"/>
      <c r="H620" s="273"/>
      <c r="I620" s="273"/>
      <c r="J620" s="273"/>
      <c r="K620" s="273"/>
      <c r="L620" s="273"/>
      <c r="M620" s="273"/>
      <c r="N620" s="273"/>
      <c r="O620" s="215"/>
      <c r="P620" s="215"/>
      <c r="Q620" s="215"/>
      <c r="R620" s="215"/>
      <c r="S620" s="215"/>
      <c r="T620" s="215"/>
      <c r="U620" s="286"/>
      <c r="V620" s="286"/>
      <c r="W620" s="286"/>
      <c r="X620" s="286"/>
      <c r="Y620" s="286"/>
      <c r="Z620" s="286"/>
      <c r="AA620" s="286"/>
      <c r="AB620" s="286"/>
      <c r="AC620" s="215"/>
      <c r="AD620" s="215"/>
      <c r="AE620" s="215"/>
      <c r="AF620" s="215"/>
      <c r="AG620" s="215"/>
      <c r="AH620" s="286"/>
      <c r="AI620" s="286"/>
      <c r="AJ620" s="286"/>
      <c r="AK620" s="286"/>
      <c r="AL620" s="286"/>
      <c r="AM620" s="286"/>
      <c r="AN620" s="286"/>
      <c r="AO620" s="286"/>
      <c r="AP620" s="286"/>
      <c r="AQ620" s="286"/>
      <c r="AR620" s="286"/>
      <c r="AS620" s="286"/>
      <c r="AT620" s="286"/>
      <c r="AU620" s="286"/>
      <c r="AV620" s="286"/>
      <c r="AW620" s="286"/>
      <c r="AX620" s="286"/>
      <c r="AY620" s="286"/>
      <c r="AZ620" s="286"/>
      <c r="BA620" s="286"/>
      <c r="BB620" s="273"/>
      <c r="BC620" s="273"/>
      <c r="BD620" s="273"/>
      <c r="BE620" s="273"/>
      <c r="BF620" s="273"/>
      <c r="BG620" s="273"/>
      <c r="BH620" s="273"/>
      <c r="BI620" s="536"/>
    </row>
    <row r="621" spans="2:61" ht="14.25" customHeight="1" x14ac:dyDescent="0.2">
      <c r="B621" s="273"/>
      <c r="C621" s="273"/>
      <c r="D621" s="273"/>
      <c r="E621" s="273"/>
      <c r="F621" s="273"/>
      <c r="G621" s="273"/>
      <c r="H621" s="273"/>
      <c r="I621" s="273"/>
      <c r="J621" s="273"/>
      <c r="K621" s="273"/>
      <c r="L621" s="273"/>
      <c r="M621" s="273"/>
      <c r="N621" s="273"/>
      <c r="O621" s="215"/>
      <c r="P621" s="215"/>
      <c r="Q621" s="215"/>
      <c r="R621" s="215"/>
      <c r="S621" s="215"/>
      <c r="T621" s="215"/>
      <c r="U621" s="286"/>
      <c r="V621" s="286"/>
      <c r="W621" s="286"/>
      <c r="X621" s="286"/>
      <c r="Y621" s="286"/>
      <c r="Z621" s="286"/>
      <c r="AA621" s="286"/>
      <c r="AB621" s="286"/>
      <c r="AC621" s="215"/>
      <c r="AD621" s="215"/>
      <c r="AE621" s="215"/>
      <c r="AF621" s="215"/>
      <c r="AG621" s="215"/>
      <c r="AH621" s="286"/>
      <c r="AI621" s="286"/>
      <c r="AJ621" s="286"/>
      <c r="AK621" s="286"/>
      <c r="AL621" s="286"/>
      <c r="AM621" s="286"/>
      <c r="AN621" s="286"/>
      <c r="AO621" s="286"/>
      <c r="AP621" s="286"/>
      <c r="AQ621" s="286"/>
      <c r="AR621" s="286"/>
      <c r="AS621" s="286"/>
      <c r="AT621" s="286"/>
      <c r="AU621" s="286"/>
      <c r="AV621" s="286"/>
      <c r="AW621" s="286"/>
      <c r="AX621" s="286"/>
      <c r="AY621" s="286"/>
      <c r="AZ621" s="286"/>
      <c r="BA621" s="286"/>
      <c r="BB621" s="273"/>
      <c r="BC621" s="273"/>
      <c r="BD621" s="273"/>
      <c r="BE621" s="273"/>
      <c r="BF621" s="273"/>
      <c r="BG621" s="273"/>
      <c r="BH621" s="273"/>
      <c r="BI621" s="536"/>
    </row>
    <row r="622" spans="2:61" ht="14.25" customHeight="1" x14ac:dyDescent="0.2">
      <c r="B622" s="273"/>
      <c r="C622" s="273"/>
      <c r="D622" s="273"/>
      <c r="E622" s="273"/>
      <c r="F622" s="273"/>
      <c r="G622" s="273"/>
      <c r="H622" s="273"/>
      <c r="I622" s="273"/>
      <c r="J622" s="273"/>
      <c r="K622" s="273"/>
      <c r="L622" s="273"/>
      <c r="M622" s="273"/>
      <c r="N622" s="273"/>
      <c r="O622" s="215"/>
      <c r="P622" s="215"/>
      <c r="Q622" s="215"/>
      <c r="R622" s="215"/>
      <c r="S622" s="215"/>
      <c r="T622" s="215"/>
      <c r="U622" s="286"/>
      <c r="V622" s="286"/>
      <c r="W622" s="286"/>
      <c r="X622" s="286"/>
      <c r="Y622" s="286"/>
      <c r="Z622" s="286"/>
      <c r="AA622" s="286"/>
      <c r="AB622" s="286"/>
      <c r="AC622" s="215"/>
      <c r="AD622" s="215"/>
      <c r="AE622" s="215"/>
      <c r="AF622" s="215"/>
      <c r="AG622" s="215"/>
      <c r="AH622" s="286"/>
      <c r="AI622" s="286"/>
      <c r="AJ622" s="286"/>
      <c r="AK622" s="286"/>
      <c r="AL622" s="286"/>
      <c r="AM622" s="286"/>
      <c r="AN622" s="286"/>
      <c r="AO622" s="286"/>
      <c r="AP622" s="286"/>
      <c r="AQ622" s="286"/>
      <c r="AR622" s="286"/>
      <c r="AS622" s="286"/>
      <c r="AT622" s="286"/>
      <c r="AU622" s="286"/>
      <c r="AV622" s="286"/>
      <c r="AW622" s="286"/>
      <c r="AX622" s="286"/>
      <c r="AY622" s="286"/>
      <c r="AZ622" s="286"/>
      <c r="BA622" s="286"/>
      <c r="BB622" s="273"/>
      <c r="BC622" s="273"/>
      <c r="BD622" s="273"/>
      <c r="BE622" s="273"/>
      <c r="BF622" s="273"/>
      <c r="BG622" s="273"/>
      <c r="BH622" s="273"/>
      <c r="BI622" s="536"/>
    </row>
    <row r="623" spans="2:61" ht="14.25" customHeight="1" x14ac:dyDescent="0.2">
      <c r="B623" s="273"/>
      <c r="C623" s="273"/>
      <c r="D623" s="273"/>
      <c r="E623" s="273"/>
      <c r="F623" s="273"/>
      <c r="G623" s="273"/>
      <c r="H623" s="273"/>
      <c r="I623" s="273"/>
      <c r="J623" s="273"/>
      <c r="K623" s="273"/>
      <c r="L623" s="273"/>
      <c r="M623" s="273"/>
      <c r="N623" s="273"/>
      <c r="O623" s="215"/>
      <c r="P623" s="215"/>
      <c r="Q623" s="215"/>
      <c r="R623" s="215"/>
      <c r="S623" s="215"/>
      <c r="T623" s="215"/>
      <c r="U623" s="286"/>
      <c r="V623" s="286"/>
      <c r="W623" s="286"/>
      <c r="X623" s="286"/>
      <c r="Y623" s="286"/>
      <c r="Z623" s="286"/>
      <c r="AA623" s="286"/>
      <c r="AB623" s="286"/>
      <c r="AC623" s="215"/>
      <c r="AD623" s="215"/>
      <c r="AE623" s="215"/>
      <c r="AF623" s="215"/>
      <c r="AG623" s="215"/>
      <c r="AH623" s="286"/>
      <c r="AI623" s="286"/>
      <c r="AJ623" s="286"/>
      <c r="AK623" s="286"/>
      <c r="AL623" s="286"/>
      <c r="AM623" s="286"/>
      <c r="AN623" s="286"/>
      <c r="AO623" s="286"/>
      <c r="AP623" s="286"/>
      <c r="AQ623" s="286"/>
      <c r="AR623" s="286"/>
      <c r="AS623" s="286"/>
      <c r="AT623" s="286"/>
      <c r="AU623" s="286"/>
      <c r="AV623" s="286"/>
      <c r="AW623" s="286"/>
      <c r="AX623" s="286"/>
      <c r="AY623" s="286"/>
      <c r="AZ623" s="286"/>
      <c r="BA623" s="286"/>
      <c r="BB623" s="273"/>
      <c r="BC623" s="273"/>
      <c r="BD623" s="273"/>
      <c r="BE623" s="273"/>
      <c r="BF623" s="273"/>
      <c r="BG623" s="273"/>
      <c r="BH623" s="273"/>
      <c r="BI623" s="536"/>
    </row>
    <row r="624" spans="2:61" ht="14.25" customHeight="1" x14ac:dyDescent="0.2">
      <c r="B624" s="273"/>
      <c r="C624" s="273"/>
      <c r="D624" s="273"/>
      <c r="E624" s="273"/>
      <c r="F624" s="273"/>
      <c r="G624" s="273"/>
      <c r="H624" s="273"/>
      <c r="I624" s="273"/>
      <c r="J624" s="273"/>
      <c r="K624" s="273"/>
      <c r="L624" s="273"/>
      <c r="M624" s="273"/>
      <c r="N624" s="273"/>
      <c r="O624" s="215"/>
      <c r="P624" s="215"/>
      <c r="Q624" s="215"/>
      <c r="R624" s="215"/>
      <c r="S624" s="215"/>
      <c r="T624" s="215"/>
      <c r="U624" s="286"/>
      <c r="V624" s="286"/>
      <c r="W624" s="286"/>
      <c r="X624" s="286"/>
      <c r="Y624" s="286"/>
      <c r="Z624" s="286"/>
      <c r="AA624" s="286"/>
      <c r="AB624" s="286"/>
      <c r="AC624" s="215"/>
      <c r="AD624" s="215"/>
      <c r="AE624" s="215"/>
      <c r="AF624" s="215"/>
      <c r="AG624" s="215"/>
      <c r="AH624" s="286"/>
      <c r="AI624" s="286"/>
      <c r="AJ624" s="286"/>
      <c r="AK624" s="286"/>
      <c r="AL624" s="286"/>
      <c r="AM624" s="286"/>
      <c r="AN624" s="286"/>
      <c r="AO624" s="286"/>
      <c r="AP624" s="286"/>
      <c r="AQ624" s="286"/>
      <c r="AR624" s="286"/>
      <c r="AS624" s="286"/>
      <c r="AT624" s="286"/>
      <c r="AU624" s="286"/>
      <c r="AV624" s="286"/>
      <c r="AW624" s="286"/>
      <c r="AX624" s="286"/>
      <c r="AY624" s="286"/>
      <c r="AZ624" s="286"/>
      <c r="BA624" s="286"/>
      <c r="BB624" s="273"/>
      <c r="BC624" s="273"/>
      <c r="BD624" s="273"/>
      <c r="BE624" s="273"/>
      <c r="BF624" s="273"/>
      <c r="BG624" s="273"/>
      <c r="BH624" s="273"/>
      <c r="BI624" s="536"/>
    </row>
    <row r="625" spans="2:61" ht="14.25" customHeight="1" x14ac:dyDescent="0.2">
      <c r="B625" s="273"/>
      <c r="C625" s="273"/>
      <c r="D625" s="273"/>
      <c r="E625" s="273"/>
      <c r="F625" s="273"/>
      <c r="G625" s="273"/>
      <c r="H625" s="273"/>
      <c r="I625" s="273"/>
      <c r="J625" s="273"/>
      <c r="K625" s="273"/>
      <c r="L625" s="273"/>
      <c r="M625" s="273"/>
      <c r="N625" s="273"/>
      <c r="O625" s="215"/>
      <c r="P625" s="215"/>
      <c r="Q625" s="215"/>
      <c r="R625" s="215"/>
      <c r="S625" s="215"/>
      <c r="T625" s="215"/>
      <c r="U625" s="286"/>
      <c r="V625" s="286"/>
      <c r="W625" s="286"/>
      <c r="X625" s="286"/>
      <c r="Y625" s="286"/>
      <c r="Z625" s="286"/>
      <c r="AA625" s="286"/>
      <c r="AB625" s="286"/>
      <c r="AC625" s="215"/>
      <c r="AD625" s="215"/>
      <c r="AE625" s="215"/>
      <c r="AF625" s="215"/>
      <c r="AG625" s="215"/>
      <c r="AH625" s="286"/>
      <c r="AI625" s="286"/>
      <c r="AJ625" s="286"/>
      <c r="AK625" s="286"/>
      <c r="AL625" s="286"/>
      <c r="AM625" s="286"/>
      <c r="AN625" s="286"/>
      <c r="AO625" s="286"/>
      <c r="AP625" s="286"/>
      <c r="AQ625" s="286"/>
      <c r="AR625" s="286"/>
      <c r="AS625" s="286"/>
      <c r="AT625" s="286"/>
      <c r="AU625" s="286"/>
      <c r="AV625" s="286"/>
      <c r="AW625" s="286"/>
      <c r="AX625" s="286"/>
      <c r="AY625" s="286"/>
      <c r="AZ625" s="286"/>
      <c r="BA625" s="286"/>
      <c r="BB625" s="273"/>
      <c r="BC625" s="273"/>
      <c r="BD625" s="273"/>
      <c r="BE625" s="273"/>
      <c r="BF625" s="273"/>
      <c r="BG625" s="273"/>
      <c r="BH625" s="273"/>
      <c r="BI625" s="536"/>
    </row>
    <row r="626" spans="2:61" ht="14.25" customHeight="1" x14ac:dyDescent="0.2">
      <c r="B626" s="273"/>
      <c r="C626" s="273"/>
      <c r="D626" s="273"/>
      <c r="E626" s="273"/>
      <c r="F626" s="273"/>
      <c r="G626" s="273"/>
      <c r="H626" s="273"/>
      <c r="I626" s="273"/>
      <c r="J626" s="273"/>
      <c r="K626" s="273"/>
      <c r="L626" s="273"/>
      <c r="M626" s="273"/>
      <c r="N626" s="273"/>
      <c r="O626" s="215"/>
      <c r="P626" s="215"/>
      <c r="Q626" s="215"/>
      <c r="R626" s="215"/>
      <c r="S626" s="215"/>
      <c r="T626" s="215"/>
      <c r="U626" s="286"/>
      <c r="V626" s="286"/>
      <c r="W626" s="286"/>
      <c r="X626" s="286"/>
      <c r="Y626" s="286"/>
      <c r="Z626" s="286"/>
      <c r="AA626" s="286"/>
      <c r="AB626" s="286"/>
      <c r="AC626" s="215"/>
      <c r="AD626" s="215"/>
      <c r="AE626" s="215"/>
      <c r="AF626" s="215"/>
      <c r="AG626" s="215"/>
      <c r="AH626" s="286"/>
      <c r="AI626" s="286"/>
      <c r="AJ626" s="286"/>
      <c r="AK626" s="286"/>
      <c r="AL626" s="286"/>
      <c r="AM626" s="286"/>
      <c r="AN626" s="286"/>
      <c r="AO626" s="286"/>
      <c r="AP626" s="286"/>
      <c r="AQ626" s="286"/>
      <c r="AR626" s="286"/>
      <c r="AS626" s="286"/>
      <c r="AT626" s="286"/>
      <c r="AU626" s="286"/>
      <c r="AV626" s="286"/>
      <c r="AW626" s="286"/>
      <c r="AX626" s="286"/>
      <c r="AY626" s="286"/>
      <c r="AZ626" s="286"/>
      <c r="BA626" s="286"/>
      <c r="BB626" s="273"/>
      <c r="BC626" s="273"/>
      <c r="BD626" s="273"/>
      <c r="BE626" s="273"/>
      <c r="BF626" s="273"/>
      <c r="BG626" s="273"/>
      <c r="BH626" s="273"/>
      <c r="BI626" s="536"/>
    </row>
    <row r="627" spans="2:61" ht="14.25" customHeight="1" x14ac:dyDescent="0.2">
      <c r="B627" s="273"/>
      <c r="C627" s="273"/>
      <c r="D627" s="273"/>
      <c r="E627" s="273"/>
      <c r="F627" s="273"/>
      <c r="G627" s="273"/>
      <c r="H627" s="273"/>
      <c r="I627" s="273"/>
      <c r="J627" s="273"/>
      <c r="K627" s="273"/>
      <c r="L627" s="273"/>
      <c r="M627" s="273"/>
      <c r="N627" s="273"/>
      <c r="O627" s="215"/>
      <c r="P627" s="215"/>
      <c r="Q627" s="215"/>
      <c r="R627" s="215"/>
      <c r="S627" s="215"/>
      <c r="T627" s="215"/>
      <c r="U627" s="286"/>
      <c r="V627" s="286"/>
      <c r="W627" s="286"/>
      <c r="X627" s="286"/>
      <c r="Y627" s="286"/>
      <c r="Z627" s="286"/>
      <c r="AA627" s="286"/>
      <c r="AB627" s="286"/>
      <c r="AC627" s="215"/>
      <c r="AD627" s="215"/>
      <c r="AE627" s="215"/>
      <c r="AF627" s="215"/>
      <c r="AG627" s="215"/>
      <c r="AH627" s="286"/>
      <c r="AI627" s="286"/>
      <c r="AJ627" s="286"/>
      <c r="AK627" s="286"/>
      <c r="AL627" s="286"/>
      <c r="AM627" s="286"/>
      <c r="AN627" s="286"/>
      <c r="AO627" s="286"/>
      <c r="AP627" s="286"/>
      <c r="AQ627" s="286"/>
      <c r="AR627" s="286"/>
      <c r="AS627" s="286"/>
      <c r="AT627" s="286"/>
      <c r="AU627" s="286"/>
      <c r="AV627" s="286"/>
      <c r="AW627" s="286"/>
      <c r="AX627" s="286"/>
      <c r="AY627" s="286"/>
      <c r="AZ627" s="286"/>
      <c r="BA627" s="286"/>
      <c r="BB627" s="273"/>
      <c r="BC627" s="273"/>
      <c r="BD627" s="273"/>
      <c r="BE627" s="273"/>
      <c r="BF627" s="273"/>
      <c r="BG627" s="273"/>
      <c r="BH627" s="273"/>
      <c r="BI627" s="536"/>
    </row>
    <row r="628" spans="2:61" ht="14.25" customHeight="1" x14ac:dyDescent="0.2">
      <c r="B628" s="273"/>
      <c r="C628" s="273"/>
      <c r="D628" s="273"/>
      <c r="E628" s="273"/>
      <c r="F628" s="273"/>
      <c r="G628" s="273"/>
      <c r="H628" s="273"/>
      <c r="I628" s="273"/>
      <c r="J628" s="273"/>
      <c r="K628" s="273"/>
      <c r="L628" s="273"/>
      <c r="M628" s="273"/>
      <c r="N628" s="273"/>
      <c r="O628" s="215"/>
      <c r="P628" s="215"/>
      <c r="Q628" s="215"/>
      <c r="R628" s="215"/>
      <c r="S628" s="215"/>
      <c r="T628" s="215"/>
      <c r="U628" s="286"/>
      <c r="V628" s="286"/>
      <c r="W628" s="286"/>
      <c r="X628" s="286"/>
      <c r="Y628" s="286"/>
      <c r="Z628" s="286"/>
      <c r="AA628" s="286"/>
      <c r="AB628" s="286"/>
      <c r="AC628" s="215"/>
      <c r="AD628" s="215"/>
      <c r="AE628" s="215"/>
      <c r="AF628" s="215"/>
      <c r="AG628" s="215"/>
      <c r="AH628" s="286"/>
      <c r="AI628" s="286"/>
      <c r="AJ628" s="286"/>
      <c r="AK628" s="286"/>
      <c r="AL628" s="286"/>
      <c r="AM628" s="286"/>
      <c r="AN628" s="286"/>
      <c r="AO628" s="286"/>
      <c r="AP628" s="286"/>
      <c r="AQ628" s="286"/>
      <c r="AR628" s="286"/>
      <c r="AS628" s="286"/>
      <c r="AT628" s="286"/>
      <c r="AU628" s="286"/>
      <c r="AV628" s="286"/>
      <c r="AW628" s="286"/>
      <c r="AX628" s="286"/>
      <c r="AY628" s="286"/>
      <c r="AZ628" s="286"/>
      <c r="BA628" s="286"/>
      <c r="BB628" s="273"/>
      <c r="BC628" s="273"/>
      <c r="BD628" s="273"/>
      <c r="BE628" s="273"/>
      <c r="BF628" s="273"/>
      <c r="BG628" s="273"/>
      <c r="BH628" s="273"/>
      <c r="BI628" s="536"/>
    </row>
    <row r="629" spans="2:61" ht="14.25" customHeight="1" x14ac:dyDescent="0.2">
      <c r="B629" s="273"/>
      <c r="C629" s="273"/>
      <c r="D629" s="273"/>
      <c r="E629" s="273"/>
      <c r="F629" s="273"/>
      <c r="G629" s="273"/>
      <c r="H629" s="273"/>
      <c r="I629" s="273"/>
      <c r="J629" s="273"/>
      <c r="K629" s="273"/>
      <c r="L629" s="273"/>
      <c r="M629" s="273"/>
      <c r="N629" s="273"/>
      <c r="O629" s="215"/>
      <c r="P629" s="215"/>
      <c r="Q629" s="215"/>
      <c r="R629" s="215"/>
      <c r="S629" s="215"/>
      <c r="T629" s="215"/>
      <c r="U629" s="286"/>
      <c r="V629" s="286"/>
      <c r="W629" s="286"/>
      <c r="X629" s="286"/>
      <c r="Y629" s="286"/>
      <c r="Z629" s="286"/>
      <c r="AA629" s="286"/>
      <c r="AB629" s="286"/>
      <c r="AC629" s="215"/>
      <c r="AD629" s="215"/>
      <c r="AE629" s="215"/>
      <c r="AF629" s="215"/>
      <c r="AG629" s="215"/>
      <c r="AH629" s="286"/>
      <c r="AI629" s="286"/>
      <c r="AJ629" s="286"/>
      <c r="AK629" s="286"/>
      <c r="AL629" s="286"/>
      <c r="AM629" s="286"/>
      <c r="AN629" s="286"/>
      <c r="AO629" s="286"/>
      <c r="AP629" s="286"/>
      <c r="AQ629" s="286"/>
      <c r="AR629" s="286"/>
      <c r="AS629" s="286"/>
      <c r="AT629" s="286"/>
      <c r="AU629" s="286"/>
      <c r="AV629" s="286"/>
      <c r="AW629" s="286"/>
      <c r="AX629" s="286"/>
      <c r="AY629" s="286"/>
      <c r="AZ629" s="286"/>
      <c r="BA629" s="286"/>
      <c r="BB629" s="273"/>
      <c r="BC629" s="273"/>
      <c r="BD629" s="273"/>
      <c r="BE629" s="273"/>
      <c r="BF629" s="273"/>
      <c r="BG629" s="273"/>
      <c r="BH629" s="273"/>
      <c r="BI629" s="536"/>
    </row>
    <row r="630" spans="2:61" ht="14.25" customHeight="1" x14ac:dyDescent="0.2">
      <c r="B630" s="273"/>
      <c r="C630" s="273"/>
      <c r="D630" s="273"/>
      <c r="E630" s="273"/>
      <c r="F630" s="273"/>
      <c r="G630" s="273"/>
      <c r="H630" s="273"/>
      <c r="I630" s="273"/>
      <c r="J630" s="273"/>
      <c r="K630" s="273"/>
      <c r="L630" s="273"/>
      <c r="M630" s="273"/>
      <c r="N630" s="273"/>
      <c r="O630" s="215"/>
      <c r="P630" s="215"/>
      <c r="Q630" s="215"/>
      <c r="R630" s="215"/>
      <c r="S630" s="215"/>
      <c r="T630" s="215"/>
      <c r="U630" s="286"/>
      <c r="V630" s="286"/>
      <c r="W630" s="286"/>
      <c r="X630" s="286"/>
      <c r="Y630" s="286"/>
      <c r="Z630" s="286"/>
      <c r="AA630" s="286"/>
      <c r="AB630" s="286"/>
      <c r="AC630" s="215"/>
      <c r="AD630" s="215"/>
      <c r="AE630" s="215"/>
      <c r="AF630" s="215"/>
      <c r="AG630" s="215"/>
      <c r="AH630" s="286"/>
      <c r="AI630" s="286"/>
      <c r="AJ630" s="286"/>
      <c r="AK630" s="286"/>
      <c r="AL630" s="286"/>
      <c r="AM630" s="286"/>
      <c r="AN630" s="286"/>
      <c r="AO630" s="286"/>
      <c r="AP630" s="286"/>
      <c r="AQ630" s="286"/>
      <c r="AR630" s="286"/>
      <c r="AS630" s="286"/>
      <c r="AT630" s="286"/>
      <c r="AU630" s="286"/>
      <c r="AV630" s="286"/>
      <c r="AW630" s="286"/>
      <c r="AX630" s="286"/>
      <c r="AY630" s="286"/>
      <c r="AZ630" s="286"/>
      <c r="BA630" s="286"/>
      <c r="BB630" s="273"/>
      <c r="BC630" s="273"/>
      <c r="BD630" s="273"/>
      <c r="BE630" s="273"/>
      <c r="BF630" s="273"/>
      <c r="BG630" s="273"/>
      <c r="BH630" s="273"/>
      <c r="BI630" s="536"/>
    </row>
    <row r="631" spans="2:61" ht="14.25" customHeight="1" x14ac:dyDescent="0.2">
      <c r="B631" s="273"/>
      <c r="C631" s="273"/>
      <c r="D631" s="273"/>
      <c r="E631" s="273"/>
      <c r="F631" s="273"/>
      <c r="G631" s="273"/>
      <c r="H631" s="273"/>
      <c r="I631" s="273"/>
      <c r="J631" s="273"/>
      <c r="K631" s="273"/>
      <c r="L631" s="273"/>
      <c r="M631" s="273"/>
      <c r="N631" s="273"/>
      <c r="O631" s="215"/>
      <c r="P631" s="215"/>
      <c r="Q631" s="215"/>
      <c r="R631" s="215"/>
      <c r="S631" s="215"/>
      <c r="T631" s="215"/>
      <c r="U631" s="286"/>
      <c r="V631" s="286"/>
      <c r="W631" s="286"/>
      <c r="X631" s="286"/>
      <c r="Y631" s="286"/>
      <c r="Z631" s="286"/>
      <c r="AA631" s="286"/>
      <c r="AB631" s="286"/>
      <c r="AC631" s="215"/>
      <c r="AD631" s="215"/>
      <c r="AE631" s="215"/>
      <c r="AF631" s="215"/>
      <c r="AG631" s="215"/>
      <c r="AH631" s="286"/>
      <c r="AI631" s="286"/>
      <c r="AJ631" s="286"/>
      <c r="AK631" s="286"/>
      <c r="AL631" s="286"/>
      <c r="AM631" s="286"/>
      <c r="AN631" s="286"/>
      <c r="AO631" s="286"/>
      <c r="AP631" s="286"/>
      <c r="AQ631" s="286"/>
      <c r="AR631" s="286"/>
      <c r="AS631" s="286"/>
      <c r="AT631" s="286"/>
      <c r="AU631" s="286"/>
      <c r="AV631" s="286"/>
      <c r="AW631" s="286"/>
      <c r="AX631" s="286"/>
      <c r="AY631" s="286"/>
      <c r="AZ631" s="286"/>
      <c r="BA631" s="286"/>
      <c r="BB631" s="273"/>
      <c r="BC631" s="273"/>
      <c r="BD631" s="273"/>
      <c r="BE631" s="273"/>
      <c r="BF631" s="273"/>
      <c r="BG631" s="273"/>
      <c r="BH631" s="273"/>
      <c r="BI631" s="536"/>
    </row>
    <row r="632" spans="2:61" ht="14.25" customHeight="1" x14ac:dyDescent="0.2">
      <c r="B632" s="273"/>
      <c r="C632" s="273"/>
      <c r="D632" s="273"/>
      <c r="E632" s="273"/>
      <c r="F632" s="273"/>
      <c r="G632" s="273"/>
      <c r="H632" s="273"/>
      <c r="I632" s="273"/>
      <c r="J632" s="273"/>
      <c r="K632" s="273"/>
      <c r="L632" s="273"/>
      <c r="M632" s="273"/>
      <c r="N632" s="273"/>
      <c r="O632" s="215"/>
      <c r="P632" s="215"/>
      <c r="Q632" s="215"/>
      <c r="R632" s="215"/>
      <c r="S632" s="215"/>
      <c r="T632" s="215"/>
      <c r="U632" s="286"/>
      <c r="V632" s="286"/>
      <c r="W632" s="286"/>
      <c r="X632" s="286"/>
      <c r="Y632" s="286"/>
      <c r="Z632" s="286"/>
      <c r="AA632" s="286"/>
      <c r="AB632" s="286"/>
      <c r="AC632" s="215"/>
      <c r="AD632" s="215"/>
      <c r="AE632" s="215"/>
      <c r="AF632" s="215"/>
      <c r="AG632" s="215"/>
      <c r="AH632" s="286"/>
      <c r="AI632" s="286"/>
      <c r="AJ632" s="286"/>
      <c r="AK632" s="286"/>
      <c r="AL632" s="286"/>
      <c r="AM632" s="286"/>
      <c r="AN632" s="286"/>
      <c r="AO632" s="286"/>
      <c r="AP632" s="286"/>
      <c r="AQ632" s="286"/>
      <c r="AR632" s="286"/>
      <c r="AS632" s="286"/>
      <c r="AT632" s="286"/>
      <c r="AU632" s="286"/>
      <c r="AV632" s="286"/>
      <c r="AW632" s="286"/>
      <c r="AX632" s="286"/>
      <c r="AY632" s="286"/>
      <c r="AZ632" s="286"/>
      <c r="BA632" s="286"/>
      <c r="BB632" s="273"/>
      <c r="BC632" s="273"/>
      <c r="BD632" s="273"/>
      <c r="BE632" s="273"/>
      <c r="BF632" s="273"/>
      <c r="BG632" s="273"/>
      <c r="BH632" s="273"/>
      <c r="BI632" s="536"/>
    </row>
    <row r="633" spans="2:61" ht="14.25" customHeight="1" x14ac:dyDescent="0.2">
      <c r="B633" s="273"/>
      <c r="C633" s="273"/>
      <c r="D633" s="273"/>
      <c r="E633" s="273"/>
      <c r="F633" s="273"/>
      <c r="G633" s="273"/>
      <c r="H633" s="273"/>
      <c r="I633" s="273"/>
      <c r="J633" s="273"/>
      <c r="K633" s="273"/>
      <c r="L633" s="273"/>
      <c r="M633" s="273"/>
      <c r="N633" s="273"/>
      <c r="O633" s="215"/>
      <c r="P633" s="215"/>
      <c r="Q633" s="215"/>
      <c r="R633" s="215"/>
      <c r="S633" s="215"/>
      <c r="T633" s="215"/>
      <c r="U633" s="286"/>
      <c r="V633" s="286"/>
      <c r="W633" s="286"/>
      <c r="X633" s="286"/>
      <c r="Y633" s="286"/>
      <c r="Z633" s="286"/>
      <c r="AA633" s="286"/>
      <c r="AB633" s="286"/>
      <c r="AC633" s="215"/>
      <c r="AD633" s="215"/>
      <c r="AE633" s="215"/>
      <c r="AF633" s="215"/>
      <c r="AG633" s="215"/>
      <c r="AH633" s="286"/>
      <c r="AI633" s="286"/>
      <c r="AJ633" s="286"/>
      <c r="AK633" s="286"/>
      <c r="AL633" s="286"/>
      <c r="AM633" s="286"/>
      <c r="AN633" s="286"/>
      <c r="AO633" s="286"/>
      <c r="AP633" s="286"/>
      <c r="AQ633" s="286"/>
      <c r="AR633" s="286"/>
      <c r="AS633" s="286"/>
      <c r="AT633" s="286"/>
      <c r="AU633" s="286"/>
      <c r="AV633" s="286"/>
      <c r="AW633" s="286"/>
      <c r="AX633" s="286"/>
      <c r="AY633" s="286"/>
      <c r="AZ633" s="286"/>
      <c r="BA633" s="286"/>
      <c r="BB633" s="273"/>
      <c r="BC633" s="273"/>
      <c r="BD633" s="273"/>
      <c r="BE633" s="273"/>
      <c r="BF633" s="273"/>
      <c r="BG633" s="273"/>
      <c r="BH633" s="273"/>
      <c r="BI633" s="536"/>
    </row>
    <row r="634" spans="2:61" ht="14.25" customHeight="1" x14ac:dyDescent="0.2">
      <c r="B634" s="273"/>
      <c r="C634" s="273"/>
      <c r="D634" s="273"/>
      <c r="E634" s="273"/>
      <c r="F634" s="273"/>
      <c r="G634" s="273"/>
      <c r="H634" s="273"/>
      <c r="I634" s="273"/>
      <c r="J634" s="273"/>
      <c r="K634" s="273"/>
      <c r="L634" s="273"/>
      <c r="M634" s="273"/>
      <c r="N634" s="273"/>
      <c r="O634" s="215"/>
      <c r="P634" s="215"/>
      <c r="Q634" s="215"/>
      <c r="R634" s="215"/>
      <c r="S634" s="215"/>
      <c r="T634" s="215"/>
      <c r="U634" s="286"/>
      <c r="V634" s="286"/>
      <c r="W634" s="286"/>
      <c r="X634" s="286"/>
      <c r="Y634" s="286"/>
      <c r="Z634" s="286"/>
      <c r="AA634" s="286"/>
      <c r="AB634" s="286"/>
      <c r="AC634" s="215"/>
      <c r="AD634" s="215"/>
      <c r="AE634" s="215"/>
      <c r="AF634" s="215"/>
      <c r="AG634" s="215"/>
      <c r="AH634" s="286"/>
      <c r="AI634" s="286"/>
      <c r="AJ634" s="286"/>
      <c r="AK634" s="286"/>
      <c r="AL634" s="286"/>
      <c r="AM634" s="286"/>
      <c r="AN634" s="286"/>
      <c r="AO634" s="286"/>
      <c r="AP634" s="286"/>
      <c r="AQ634" s="286"/>
      <c r="AR634" s="286"/>
      <c r="AS634" s="286"/>
      <c r="AT634" s="286"/>
      <c r="AU634" s="286"/>
      <c r="AV634" s="286"/>
      <c r="AW634" s="286"/>
      <c r="AX634" s="286"/>
      <c r="AY634" s="286"/>
      <c r="AZ634" s="286"/>
      <c r="BA634" s="286"/>
      <c r="BB634" s="273"/>
      <c r="BC634" s="273"/>
      <c r="BD634" s="273"/>
      <c r="BE634" s="273"/>
      <c r="BF634" s="273"/>
      <c r="BG634" s="273"/>
      <c r="BH634" s="273"/>
      <c r="BI634" s="536"/>
    </row>
    <row r="635" spans="2:61" ht="14.25" customHeight="1" x14ac:dyDescent="0.2">
      <c r="B635" s="273"/>
      <c r="C635" s="273"/>
      <c r="D635" s="273"/>
      <c r="E635" s="273"/>
      <c r="F635" s="273"/>
      <c r="G635" s="273"/>
      <c r="H635" s="273"/>
      <c r="I635" s="273"/>
      <c r="J635" s="273"/>
      <c r="K635" s="273"/>
      <c r="L635" s="273"/>
      <c r="M635" s="273"/>
      <c r="N635" s="273"/>
      <c r="O635" s="215"/>
      <c r="P635" s="215"/>
      <c r="Q635" s="215"/>
      <c r="R635" s="215"/>
      <c r="S635" s="215"/>
      <c r="T635" s="215"/>
      <c r="U635" s="286"/>
      <c r="V635" s="286"/>
      <c r="W635" s="286"/>
      <c r="X635" s="286"/>
      <c r="Y635" s="286"/>
      <c r="Z635" s="286"/>
      <c r="AA635" s="286"/>
      <c r="AB635" s="286"/>
      <c r="AC635" s="215"/>
      <c r="AD635" s="215"/>
      <c r="AE635" s="215"/>
      <c r="AF635" s="215"/>
      <c r="AG635" s="215"/>
      <c r="AH635" s="286"/>
      <c r="AI635" s="286"/>
      <c r="AJ635" s="286"/>
      <c r="AK635" s="286"/>
      <c r="AL635" s="286"/>
      <c r="AM635" s="286"/>
      <c r="AN635" s="286"/>
      <c r="AO635" s="286"/>
      <c r="AP635" s="286"/>
      <c r="AQ635" s="286"/>
      <c r="AR635" s="286"/>
      <c r="AS635" s="286"/>
      <c r="AT635" s="286"/>
      <c r="AU635" s="286"/>
      <c r="AV635" s="286"/>
      <c r="AW635" s="286"/>
      <c r="AX635" s="286"/>
      <c r="AY635" s="286"/>
      <c r="AZ635" s="286"/>
      <c r="BA635" s="286"/>
      <c r="BB635" s="273"/>
      <c r="BC635" s="273"/>
      <c r="BD635" s="273"/>
      <c r="BE635" s="273"/>
      <c r="BF635" s="273"/>
      <c r="BG635" s="273"/>
      <c r="BH635" s="273"/>
      <c r="BI635" s="536"/>
    </row>
    <row r="636" spans="2:61" ht="14.25" customHeight="1" x14ac:dyDescent="0.2">
      <c r="B636" s="273"/>
      <c r="C636" s="273"/>
      <c r="D636" s="273"/>
      <c r="E636" s="273"/>
      <c r="F636" s="273"/>
      <c r="G636" s="273"/>
      <c r="H636" s="273"/>
      <c r="I636" s="273"/>
      <c r="J636" s="273"/>
      <c r="K636" s="273"/>
      <c r="L636" s="273"/>
      <c r="M636" s="273"/>
      <c r="N636" s="273"/>
      <c r="O636" s="215"/>
      <c r="P636" s="215"/>
      <c r="Q636" s="215"/>
      <c r="R636" s="215"/>
      <c r="S636" s="215"/>
      <c r="T636" s="215"/>
      <c r="U636" s="286"/>
      <c r="V636" s="286"/>
      <c r="W636" s="286"/>
      <c r="X636" s="286"/>
      <c r="Y636" s="286"/>
      <c r="Z636" s="286"/>
      <c r="AA636" s="286"/>
      <c r="AB636" s="286"/>
      <c r="AC636" s="215"/>
      <c r="AD636" s="215"/>
      <c r="AE636" s="215"/>
      <c r="AF636" s="215"/>
      <c r="AG636" s="215"/>
      <c r="AH636" s="286"/>
      <c r="AI636" s="286"/>
      <c r="AJ636" s="286"/>
      <c r="AK636" s="286"/>
      <c r="AL636" s="286"/>
      <c r="AM636" s="286"/>
      <c r="AN636" s="286"/>
      <c r="AO636" s="286"/>
      <c r="AP636" s="286"/>
      <c r="AQ636" s="286"/>
      <c r="AR636" s="286"/>
      <c r="AS636" s="286"/>
      <c r="AT636" s="286"/>
      <c r="AU636" s="286"/>
      <c r="AV636" s="286"/>
      <c r="AW636" s="286"/>
      <c r="AX636" s="286"/>
      <c r="AY636" s="286"/>
      <c r="AZ636" s="286"/>
      <c r="BA636" s="286"/>
      <c r="BB636" s="273"/>
      <c r="BC636" s="273"/>
      <c r="BD636" s="273"/>
      <c r="BE636" s="273"/>
      <c r="BF636" s="273"/>
      <c r="BG636" s="273"/>
      <c r="BH636" s="273"/>
      <c r="BI636" s="536"/>
    </row>
    <row r="637" spans="2:61" ht="14.25" customHeight="1" x14ac:dyDescent="0.2">
      <c r="B637" s="273"/>
      <c r="C637" s="273"/>
      <c r="D637" s="273"/>
      <c r="E637" s="273"/>
      <c r="F637" s="273"/>
      <c r="G637" s="273"/>
      <c r="H637" s="273"/>
      <c r="I637" s="273"/>
      <c r="J637" s="273"/>
      <c r="K637" s="273"/>
      <c r="L637" s="273"/>
      <c r="M637" s="273"/>
      <c r="N637" s="273"/>
      <c r="O637" s="215"/>
      <c r="P637" s="215"/>
      <c r="Q637" s="215"/>
      <c r="R637" s="215"/>
      <c r="S637" s="215"/>
      <c r="T637" s="215"/>
      <c r="U637" s="286"/>
      <c r="V637" s="286"/>
      <c r="W637" s="286"/>
      <c r="X637" s="286"/>
      <c r="Y637" s="286"/>
      <c r="Z637" s="286"/>
      <c r="AA637" s="286"/>
      <c r="AB637" s="286"/>
      <c r="AC637" s="215"/>
      <c r="AD637" s="215"/>
      <c r="AE637" s="215"/>
      <c r="AF637" s="215"/>
      <c r="AG637" s="215"/>
      <c r="AH637" s="286"/>
      <c r="AI637" s="286"/>
      <c r="AJ637" s="286"/>
      <c r="AK637" s="286"/>
      <c r="AL637" s="286"/>
      <c r="AM637" s="286"/>
      <c r="AN637" s="286"/>
      <c r="AO637" s="286"/>
      <c r="AP637" s="286"/>
      <c r="AQ637" s="286"/>
      <c r="AR637" s="286"/>
      <c r="AS637" s="286"/>
      <c r="AT637" s="286"/>
      <c r="AU637" s="286"/>
      <c r="AV637" s="286"/>
      <c r="AW637" s="286"/>
      <c r="AX637" s="286"/>
      <c r="AY637" s="286"/>
      <c r="AZ637" s="286"/>
      <c r="BA637" s="286"/>
      <c r="BB637" s="273"/>
      <c r="BC637" s="273"/>
      <c r="BD637" s="273"/>
      <c r="BE637" s="273"/>
      <c r="BF637" s="273"/>
      <c r="BG637" s="273"/>
      <c r="BH637" s="273"/>
      <c r="BI637" s="536"/>
    </row>
    <row r="638" spans="2:61" ht="14.25" customHeight="1" x14ac:dyDescent="0.2">
      <c r="B638" s="273"/>
      <c r="C638" s="273"/>
      <c r="D638" s="273"/>
      <c r="E638" s="273"/>
      <c r="F638" s="273"/>
      <c r="G638" s="273"/>
      <c r="H638" s="273"/>
      <c r="I638" s="273"/>
      <c r="J638" s="273"/>
      <c r="K638" s="273"/>
      <c r="L638" s="273"/>
      <c r="M638" s="273"/>
      <c r="N638" s="273"/>
      <c r="O638" s="215"/>
      <c r="P638" s="215"/>
      <c r="Q638" s="215"/>
      <c r="R638" s="215"/>
      <c r="S638" s="215"/>
      <c r="T638" s="215"/>
      <c r="U638" s="286"/>
      <c r="V638" s="286"/>
      <c r="W638" s="286"/>
      <c r="X638" s="286"/>
      <c r="Y638" s="286"/>
      <c r="Z638" s="286"/>
      <c r="AA638" s="286"/>
      <c r="AB638" s="286"/>
      <c r="AC638" s="215"/>
      <c r="AD638" s="215"/>
      <c r="AE638" s="215"/>
      <c r="AF638" s="215"/>
      <c r="AG638" s="215"/>
      <c r="AH638" s="286"/>
      <c r="AI638" s="286"/>
      <c r="AJ638" s="286"/>
      <c r="AK638" s="286"/>
      <c r="AL638" s="286"/>
      <c r="AM638" s="286"/>
      <c r="AN638" s="286"/>
      <c r="AO638" s="286"/>
      <c r="AP638" s="286"/>
      <c r="AQ638" s="286"/>
      <c r="AR638" s="286"/>
      <c r="AS638" s="286"/>
      <c r="AT638" s="286"/>
      <c r="AU638" s="286"/>
      <c r="AV638" s="286"/>
      <c r="AW638" s="286"/>
      <c r="AX638" s="286"/>
      <c r="AY638" s="286"/>
      <c r="AZ638" s="286"/>
      <c r="BA638" s="286"/>
      <c r="BB638" s="273"/>
      <c r="BC638" s="273"/>
      <c r="BD638" s="273"/>
      <c r="BE638" s="273"/>
      <c r="BF638" s="273"/>
      <c r="BG638" s="273"/>
      <c r="BH638" s="273"/>
      <c r="BI638" s="536"/>
    </row>
    <row r="639" spans="2:61" ht="14.25" customHeight="1" x14ac:dyDescent="0.2">
      <c r="B639" s="273"/>
      <c r="C639" s="273"/>
      <c r="D639" s="273"/>
      <c r="E639" s="273"/>
      <c r="F639" s="273"/>
      <c r="G639" s="273"/>
      <c r="H639" s="273"/>
      <c r="I639" s="273"/>
      <c r="J639" s="273"/>
      <c r="K639" s="273"/>
      <c r="L639" s="273"/>
      <c r="M639" s="273"/>
      <c r="N639" s="273"/>
      <c r="O639" s="215"/>
      <c r="P639" s="215"/>
      <c r="Q639" s="215"/>
      <c r="R639" s="215"/>
      <c r="S639" s="215"/>
      <c r="T639" s="215"/>
      <c r="U639" s="286"/>
      <c r="V639" s="286"/>
      <c r="W639" s="286"/>
      <c r="X639" s="286"/>
      <c r="Y639" s="286"/>
      <c r="Z639" s="286"/>
      <c r="AA639" s="286"/>
      <c r="AB639" s="286"/>
      <c r="AC639" s="215"/>
      <c r="AD639" s="215"/>
      <c r="AE639" s="215"/>
      <c r="AF639" s="215"/>
      <c r="AG639" s="215"/>
      <c r="AH639" s="286"/>
      <c r="AI639" s="286"/>
      <c r="AJ639" s="286"/>
      <c r="AK639" s="286"/>
      <c r="AL639" s="286"/>
      <c r="AM639" s="286"/>
      <c r="AN639" s="286"/>
      <c r="AO639" s="286"/>
      <c r="AP639" s="286"/>
      <c r="AQ639" s="286"/>
      <c r="AR639" s="286"/>
      <c r="AS639" s="286"/>
      <c r="AT639" s="286"/>
      <c r="AU639" s="286"/>
      <c r="AV639" s="286"/>
      <c r="AW639" s="286"/>
      <c r="AX639" s="286"/>
      <c r="AY639" s="286"/>
      <c r="AZ639" s="286"/>
      <c r="BA639" s="286"/>
      <c r="BB639" s="273"/>
      <c r="BC639" s="273"/>
      <c r="BD639" s="273"/>
      <c r="BE639" s="273"/>
      <c r="BF639" s="273"/>
      <c r="BG639" s="273"/>
      <c r="BH639" s="273"/>
      <c r="BI639" s="536"/>
    </row>
    <row r="640" spans="2:61" ht="14.25" customHeight="1" x14ac:dyDescent="0.2">
      <c r="B640" s="273"/>
      <c r="C640" s="273"/>
      <c r="D640" s="273"/>
      <c r="E640" s="273"/>
      <c r="F640" s="273"/>
      <c r="G640" s="273"/>
      <c r="H640" s="273"/>
      <c r="I640" s="273"/>
      <c r="J640" s="273"/>
      <c r="K640" s="273"/>
      <c r="L640" s="273"/>
      <c r="M640" s="273"/>
      <c r="N640" s="273"/>
      <c r="O640" s="215"/>
      <c r="P640" s="215"/>
      <c r="Q640" s="215"/>
      <c r="R640" s="215"/>
      <c r="S640" s="215"/>
      <c r="T640" s="215"/>
      <c r="U640" s="286"/>
      <c r="V640" s="286"/>
      <c r="W640" s="286"/>
      <c r="X640" s="286"/>
      <c r="Y640" s="286"/>
      <c r="Z640" s="286"/>
      <c r="AA640" s="286"/>
      <c r="AB640" s="286"/>
      <c r="AC640" s="215"/>
      <c r="AD640" s="215"/>
      <c r="AE640" s="215"/>
      <c r="AF640" s="215"/>
      <c r="AG640" s="215"/>
      <c r="AH640" s="286"/>
      <c r="AI640" s="286"/>
      <c r="AJ640" s="286"/>
      <c r="AK640" s="286"/>
      <c r="AL640" s="286"/>
      <c r="AM640" s="286"/>
      <c r="AN640" s="286"/>
      <c r="AO640" s="286"/>
      <c r="AP640" s="286"/>
      <c r="AQ640" s="286"/>
      <c r="AR640" s="286"/>
      <c r="AS640" s="286"/>
      <c r="AT640" s="286"/>
      <c r="AU640" s="286"/>
      <c r="AV640" s="286"/>
      <c r="AW640" s="286"/>
      <c r="AX640" s="286"/>
      <c r="AY640" s="286"/>
      <c r="AZ640" s="286"/>
      <c r="BA640" s="286"/>
      <c r="BB640" s="273"/>
      <c r="BC640" s="273"/>
      <c r="BD640" s="273"/>
      <c r="BE640" s="273"/>
      <c r="BF640" s="273"/>
      <c r="BG640" s="273"/>
      <c r="BH640" s="273"/>
      <c r="BI640" s="536"/>
    </row>
    <row r="641" spans="2:61" ht="14.25" customHeight="1" x14ac:dyDescent="0.2">
      <c r="B641" s="273"/>
      <c r="C641" s="273"/>
      <c r="D641" s="273"/>
      <c r="E641" s="273"/>
      <c r="F641" s="273"/>
      <c r="G641" s="273"/>
      <c r="H641" s="273"/>
      <c r="I641" s="273"/>
      <c r="J641" s="273"/>
      <c r="K641" s="273"/>
      <c r="L641" s="273"/>
      <c r="M641" s="273"/>
      <c r="N641" s="273"/>
      <c r="O641" s="215"/>
      <c r="P641" s="215"/>
      <c r="Q641" s="215"/>
      <c r="R641" s="215"/>
      <c r="S641" s="215"/>
      <c r="T641" s="215"/>
      <c r="U641" s="286"/>
      <c r="V641" s="286"/>
      <c r="W641" s="286"/>
      <c r="X641" s="286"/>
      <c r="Y641" s="286"/>
      <c r="Z641" s="286"/>
      <c r="AA641" s="286"/>
      <c r="AB641" s="286"/>
      <c r="AC641" s="215"/>
      <c r="AD641" s="215"/>
      <c r="AE641" s="215"/>
      <c r="AF641" s="215"/>
      <c r="AG641" s="215"/>
      <c r="AH641" s="286"/>
      <c r="AI641" s="286"/>
      <c r="AJ641" s="286"/>
      <c r="AK641" s="286"/>
      <c r="AL641" s="286"/>
      <c r="AM641" s="286"/>
      <c r="AN641" s="286"/>
      <c r="AO641" s="286"/>
      <c r="AP641" s="286"/>
      <c r="AQ641" s="286"/>
      <c r="AR641" s="286"/>
      <c r="AS641" s="286"/>
      <c r="AT641" s="286"/>
      <c r="AU641" s="286"/>
      <c r="AV641" s="286"/>
      <c r="AW641" s="286"/>
      <c r="AX641" s="286"/>
      <c r="AY641" s="286"/>
      <c r="AZ641" s="286"/>
      <c r="BA641" s="286"/>
      <c r="BB641" s="273"/>
      <c r="BC641" s="273"/>
      <c r="BD641" s="273"/>
      <c r="BE641" s="273"/>
      <c r="BF641" s="273"/>
      <c r="BG641" s="273"/>
      <c r="BH641" s="273"/>
      <c r="BI641" s="536"/>
    </row>
    <row r="642" spans="2:61" ht="14.25" customHeight="1" x14ac:dyDescent="0.2">
      <c r="B642" s="273"/>
      <c r="C642" s="273"/>
      <c r="D642" s="273"/>
      <c r="E642" s="273"/>
      <c r="F642" s="273"/>
      <c r="G642" s="273"/>
      <c r="H642" s="273"/>
      <c r="I642" s="273"/>
      <c r="J642" s="273"/>
      <c r="K642" s="273"/>
      <c r="L642" s="273"/>
      <c r="M642" s="273"/>
      <c r="N642" s="273"/>
      <c r="O642" s="215"/>
      <c r="P642" s="215"/>
      <c r="Q642" s="215"/>
      <c r="R642" s="215"/>
      <c r="S642" s="215"/>
      <c r="T642" s="215"/>
      <c r="U642" s="286"/>
      <c r="V642" s="286"/>
      <c r="W642" s="286"/>
      <c r="X642" s="286"/>
      <c r="Y642" s="286"/>
      <c r="Z642" s="286"/>
      <c r="AA642" s="286"/>
      <c r="AB642" s="286"/>
      <c r="AC642" s="215"/>
      <c r="AD642" s="215"/>
      <c r="AE642" s="215"/>
      <c r="AF642" s="215"/>
      <c r="AG642" s="215"/>
      <c r="AH642" s="286"/>
      <c r="AI642" s="286"/>
      <c r="AJ642" s="286"/>
      <c r="AK642" s="286"/>
      <c r="AL642" s="286"/>
      <c r="AM642" s="286"/>
      <c r="AN642" s="286"/>
      <c r="AO642" s="286"/>
      <c r="AP642" s="286"/>
      <c r="AQ642" s="286"/>
      <c r="AR642" s="286"/>
      <c r="AS642" s="286"/>
      <c r="AT642" s="286"/>
      <c r="AU642" s="286"/>
      <c r="AV642" s="286"/>
      <c r="AW642" s="286"/>
      <c r="AX642" s="286"/>
      <c r="AY642" s="286"/>
      <c r="AZ642" s="286"/>
      <c r="BA642" s="286"/>
      <c r="BB642" s="273"/>
      <c r="BC642" s="273"/>
      <c r="BD642" s="273"/>
      <c r="BE642" s="273"/>
      <c r="BF642" s="273"/>
      <c r="BG642" s="273"/>
      <c r="BH642" s="273"/>
      <c r="BI642" s="536"/>
    </row>
    <row r="643" spans="2:61" ht="14.25" customHeight="1" x14ac:dyDescent="0.2">
      <c r="B643" s="273"/>
      <c r="C643" s="273"/>
      <c r="D643" s="273"/>
      <c r="E643" s="273"/>
      <c r="F643" s="273"/>
      <c r="G643" s="273"/>
      <c r="H643" s="273"/>
      <c r="I643" s="273"/>
      <c r="J643" s="273"/>
      <c r="K643" s="273"/>
      <c r="L643" s="273"/>
      <c r="M643" s="273"/>
      <c r="N643" s="273"/>
      <c r="O643" s="215"/>
      <c r="P643" s="215"/>
      <c r="Q643" s="215"/>
      <c r="R643" s="215"/>
      <c r="S643" s="215"/>
      <c r="T643" s="215"/>
      <c r="U643" s="286"/>
      <c r="V643" s="286"/>
      <c r="W643" s="286"/>
      <c r="X643" s="286"/>
      <c r="Y643" s="286"/>
      <c r="Z643" s="286"/>
      <c r="AA643" s="286"/>
      <c r="AB643" s="286"/>
      <c r="AC643" s="215"/>
      <c r="AD643" s="215"/>
      <c r="AE643" s="215"/>
      <c r="AF643" s="215"/>
      <c r="AG643" s="215"/>
      <c r="AH643" s="286"/>
      <c r="AI643" s="286"/>
      <c r="AJ643" s="286"/>
      <c r="AK643" s="286"/>
      <c r="AL643" s="286"/>
      <c r="AM643" s="286"/>
      <c r="AN643" s="286"/>
      <c r="AO643" s="286"/>
      <c r="AP643" s="286"/>
      <c r="AQ643" s="286"/>
      <c r="AR643" s="286"/>
      <c r="AS643" s="286"/>
      <c r="AT643" s="286"/>
      <c r="AU643" s="286"/>
      <c r="AV643" s="286"/>
      <c r="AW643" s="286"/>
      <c r="AX643" s="286"/>
      <c r="AY643" s="286"/>
      <c r="AZ643" s="286"/>
      <c r="BA643" s="286"/>
      <c r="BB643" s="273"/>
      <c r="BC643" s="273"/>
      <c r="BD643" s="273"/>
      <c r="BE643" s="273"/>
      <c r="BF643" s="273"/>
      <c r="BG643" s="273"/>
      <c r="BH643" s="273"/>
      <c r="BI643" s="536"/>
    </row>
    <row r="644" spans="2:61" ht="14.25" customHeight="1" x14ac:dyDescent="0.2">
      <c r="B644" s="273"/>
      <c r="C644" s="273"/>
      <c r="D644" s="273"/>
      <c r="E644" s="273"/>
      <c r="F644" s="273"/>
      <c r="G644" s="273"/>
      <c r="H644" s="273"/>
      <c r="I644" s="273"/>
      <c r="J644" s="273"/>
      <c r="K644" s="273"/>
      <c r="L644" s="273"/>
      <c r="M644" s="273"/>
      <c r="N644" s="273"/>
      <c r="O644" s="215"/>
      <c r="P644" s="215"/>
      <c r="Q644" s="215"/>
      <c r="R644" s="215"/>
      <c r="S644" s="215"/>
      <c r="T644" s="215"/>
      <c r="U644" s="286"/>
      <c r="V644" s="286"/>
      <c r="W644" s="286"/>
      <c r="X644" s="286"/>
      <c r="Y644" s="286"/>
      <c r="Z644" s="286"/>
      <c r="AA644" s="286"/>
      <c r="AB644" s="286"/>
      <c r="AC644" s="215"/>
      <c r="AD644" s="215"/>
      <c r="AE644" s="215"/>
      <c r="AF644" s="215"/>
      <c r="AG644" s="215"/>
      <c r="AH644" s="286"/>
      <c r="AI644" s="286"/>
      <c r="AJ644" s="286"/>
      <c r="AK644" s="286"/>
      <c r="AL644" s="286"/>
      <c r="AM644" s="286"/>
      <c r="AN644" s="286"/>
      <c r="AO644" s="286"/>
      <c r="AP644" s="286"/>
      <c r="AQ644" s="286"/>
      <c r="AR644" s="286"/>
      <c r="AS644" s="286"/>
      <c r="AT644" s="286"/>
      <c r="AU644" s="286"/>
      <c r="AV644" s="286"/>
      <c r="AW644" s="286"/>
      <c r="AX644" s="286"/>
      <c r="AY644" s="286"/>
      <c r="AZ644" s="286"/>
      <c r="BA644" s="286"/>
      <c r="BB644" s="273"/>
      <c r="BC644" s="273"/>
      <c r="BD644" s="273"/>
      <c r="BE644" s="273"/>
      <c r="BF644" s="273"/>
      <c r="BG644" s="273"/>
      <c r="BH644" s="273"/>
      <c r="BI644" s="536"/>
    </row>
    <row r="645" spans="2:61" ht="14.25" customHeight="1" x14ac:dyDescent="0.2">
      <c r="B645" s="273"/>
      <c r="C645" s="273"/>
      <c r="D645" s="273"/>
      <c r="E645" s="273"/>
      <c r="F645" s="273"/>
      <c r="G645" s="273"/>
      <c r="H645" s="273"/>
      <c r="I645" s="273"/>
      <c r="J645" s="273"/>
      <c r="K645" s="273"/>
      <c r="L645" s="273"/>
      <c r="M645" s="273"/>
      <c r="N645" s="273"/>
      <c r="O645" s="215"/>
      <c r="P645" s="215"/>
      <c r="Q645" s="215"/>
      <c r="R645" s="215"/>
      <c r="S645" s="215"/>
      <c r="T645" s="215"/>
      <c r="U645" s="286"/>
      <c r="V645" s="286"/>
      <c r="W645" s="286"/>
      <c r="X645" s="286"/>
      <c r="Y645" s="286"/>
      <c r="Z645" s="286"/>
      <c r="AA645" s="286"/>
      <c r="AB645" s="286"/>
      <c r="AC645" s="215"/>
      <c r="AD645" s="215"/>
      <c r="AE645" s="215"/>
      <c r="AF645" s="215"/>
      <c r="AG645" s="215"/>
      <c r="AH645" s="286"/>
      <c r="AI645" s="286"/>
      <c r="AJ645" s="286"/>
      <c r="AK645" s="286"/>
      <c r="AL645" s="286"/>
      <c r="AM645" s="286"/>
      <c r="AN645" s="286"/>
      <c r="AO645" s="286"/>
      <c r="AP645" s="286"/>
      <c r="AQ645" s="286"/>
      <c r="AR645" s="286"/>
      <c r="AS645" s="286"/>
      <c r="AT645" s="286"/>
      <c r="AU645" s="286"/>
      <c r="AV645" s="286"/>
      <c r="AW645" s="286"/>
      <c r="AX645" s="286"/>
      <c r="AY645" s="286"/>
      <c r="AZ645" s="286"/>
      <c r="BA645" s="286"/>
      <c r="BB645" s="273"/>
      <c r="BC645" s="273"/>
      <c r="BD645" s="273"/>
      <c r="BE645" s="273"/>
      <c r="BF645" s="273"/>
      <c r="BG645" s="273"/>
      <c r="BH645" s="273"/>
      <c r="BI645" s="536"/>
    </row>
    <row r="646" spans="2:61" ht="14.25" customHeight="1" x14ac:dyDescent="0.2">
      <c r="B646" s="273"/>
      <c r="C646" s="273"/>
      <c r="D646" s="273"/>
      <c r="E646" s="273"/>
      <c r="F646" s="273"/>
      <c r="G646" s="273"/>
      <c r="H646" s="273"/>
      <c r="I646" s="273"/>
      <c r="J646" s="273"/>
      <c r="K646" s="273"/>
      <c r="L646" s="273"/>
      <c r="M646" s="273"/>
      <c r="N646" s="273"/>
      <c r="O646" s="215"/>
      <c r="P646" s="215"/>
      <c r="Q646" s="215"/>
      <c r="R646" s="215"/>
      <c r="S646" s="215"/>
      <c r="T646" s="215"/>
      <c r="U646" s="286"/>
      <c r="V646" s="286"/>
      <c r="W646" s="286"/>
      <c r="X646" s="286"/>
      <c r="Y646" s="286"/>
      <c r="Z646" s="286"/>
      <c r="AA646" s="286"/>
      <c r="AB646" s="286"/>
      <c r="AC646" s="215"/>
      <c r="AD646" s="215"/>
      <c r="AE646" s="215"/>
      <c r="AF646" s="215"/>
      <c r="AG646" s="215"/>
      <c r="AH646" s="286"/>
      <c r="AI646" s="286"/>
      <c r="AJ646" s="286"/>
      <c r="AK646" s="286"/>
      <c r="AL646" s="286"/>
      <c r="AM646" s="286"/>
      <c r="AN646" s="286"/>
      <c r="AO646" s="286"/>
      <c r="AP646" s="286"/>
      <c r="AQ646" s="286"/>
      <c r="AR646" s="286"/>
      <c r="AS646" s="286"/>
      <c r="AT646" s="286"/>
      <c r="AU646" s="286"/>
      <c r="AV646" s="286"/>
      <c r="AW646" s="286"/>
      <c r="AX646" s="286"/>
      <c r="AY646" s="286"/>
      <c r="AZ646" s="286"/>
      <c r="BA646" s="286"/>
      <c r="BB646" s="273"/>
      <c r="BC646" s="273"/>
      <c r="BD646" s="273"/>
      <c r="BE646" s="273"/>
      <c r="BF646" s="273"/>
      <c r="BG646" s="273"/>
      <c r="BH646" s="273"/>
      <c r="BI646" s="536"/>
    </row>
    <row r="647" spans="2:61" ht="14.25" customHeight="1" x14ac:dyDescent="0.2">
      <c r="B647" s="273"/>
      <c r="C647" s="273"/>
      <c r="D647" s="273"/>
      <c r="E647" s="273"/>
      <c r="F647" s="273"/>
      <c r="G647" s="273"/>
      <c r="H647" s="273"/>
      <c r="I647" s="273"/>
      <c r="J647" s="273"/>
      <c r="K647" s="273"/>
      <c r="L647" s="273"/>
      <c r="M647" s="273"/>
      <c r="N647" s="273"/>
      <c r="O647" s="215"/>
      <c r="P647" s="215"/>
      <c r="Q647" s="215"/>
      <c r="R647" s="215"/>
      <c r="S647" s="215"/>
      <c r="T647" s="215"/>
      <c r="U647" s="286"/>
      <c r="V647" s="286"/>
      <c r="W647" s="286"/>
      <c r="X647" s="286"/>
      <c r="Y647" s="286"/>
      <c r="Z647" s="286"/>
      <c r="AA647" s="286"/>
      <c r="AB647" s="286"/>
      <c r="AC647" s="215"/>
      <c r="AD647" s="215"/>
      <c r="AE647" s="215"/>
      <c r="AF647" s="215"/>
      <c r="AG647" s="215"/>
      <c r="AH647" s="286"/>
      <c r="AI647" s="286"/>
      <c r="AJ647" s="286"/>
      <c r="AK647" s="286"/>
      <c r="AL647" s="286"/>
      <c r="AM647" s="286"/>
      <c r="AN647" s="286"/>
      <c r="AO647" s="286"/>
      <c r="AP647" s="286"/>
      <c r="AQ647" s="286"/>
      <c r="AR647" s="286"/>
      <c r="AS647" s="286"/>
      <c r="AT647" s="286"/>
      <c r="AU647" s="286"/>
      <c r="AV647" s="286"/>
      <c r="AW647" s="286"/>
      <c r="AX647" s="286"/>
      <c r="AY647" s="286"/>
      <c r="AZ647" s="286"/>
      <c r="BA647" s="286"/>
      <c r="BB647" s="273"/>
      <c r="BC647" s="273"/>
      <c r="BD647" s="273"/>
      <c r="BE647" s="273"/>
      <c r="BF647" s="273"/>
      <c r="BG647" s="273"/>
      <c r="BH647" s="273"/>
      <c r="BI647" s="536"/>
    </row>
    <row r="648" spans="2:61" ht="14.25" customHeight="1" x14ac:dyDescent="0.2">
      <c r="B648" s="273"/>
      <c r="C648" s="273"/>
      <c r="D648" s="273"/>
      <c r="E648" s="273"/>
      <c r="F648" s="273"/>
      <c r="G648" s="273"/>
      <c r="H648" s="273"/>
      <c r="I648" s="273"/>
      <c r="J648" s="273"/>
      <c r="K648" s="273"/>
      <c r="L648" s="273"/>
      <c r="M648" s="273"/>
      <c r="N648" s="273"/>
      <c r="O648" s="215"/>
      <c r="P648" s="215"/>
      <c r="Q648" s="215"/>
      <c r="R648" s="215"/>
      <c r="S648" s="215"/>
      <c r="T648" s="215"/>
      <c r="U648" s="286"/>
      <c r="V648" s="286"/>
      <c r="W648" s="286"/>
      <c r="X648" s="286"/>
      <c r="Y648" s="286"/>
      <c r="Z648" s="286"/>
      <c r="AA648" s="286"/>
      <c r="AB648" s="286"/>
      <c r="AC648" s="215"/>
      <c r="AD648" s="215"/>
      <c r="AE648" s="215"/>
      <c r="AF648" s="215"/>
      <c r="AG648" s="215"/>
      <c r="AH648" s="286"/>
      <c r="AI648" s="286"/>
      <c r="AJ648" s="286"/>
      <c r="AK648" s="286"/>
      <c r="AL648" s="286"/>
      <c r="AM648" s="286"/>
      <c r="AN648" s="286"/>
      <c r="AO648" s="286"/>
      <c r="AP648" s="286"/>
      <c r="AQ648" s="286"/>
      <c r="AR648" s="286"/>
      <c r="AS648" s="286"/>
      <c r="AT648" s="286"/>
      <c r="AU648" s="286"/>
      <c r="AV648" s="286"/>
      <c r="AW648" s="286"/>
      <c r="AX648" s="286"/>
      <c r="AY648" s="286"/>
      <c r="AZ648" s="286"/>
      <c r="BA648" s="286"/>
      <c r="BB648" s="273"/>
      <c r="BC648" s="273"/>
      <c r="BD648" s="273"/>
      <c r="BE648" s="273"/>
      <c r="BF648" s="273"/>
      <c r="BG648" s="273"/>
      <c r="BH648" s="273"/>
      <c r="BI648" s="536"/>
    </row>
    <row r="649" spans="2:61" ht="14.25" customHeight="1" x14ac:dyDescent="0.2">
      <c r="B649" s="273"/>
      <c r="C649" s="273"/>
      <c r="D649" s="273"/>
      <c r="E649" s="273"/>
      <c r="F649" s="273"/>
      <c r="G649" s="273"/>
      <c r="H649" s="273"/>
      <c r="I649" s="273"/>
      <c r="J649" s="273"/>
      <c r="K649" s="273"/>
      <c r="L649" s="273"/>
      <c r="M649" s="273"/>
      <c r="N649" s="273"/>
      <c r="O649" s="215"/>
      <c r="P649" s="215"/>
      <c r="Q649" s="215"/>
      <c r="R649" s="215"/>
      <c r="S649" s="215"/>
      <c r="T649" s="215"/>
      <c r="U649" s="286"/>
      <c r="V649" s="286"/>
      <c r="W649" s="286"/>
      <c r="X649" s="286"/>
      <c r="Y649" s="286"/>
      <c r="Z649" s="286"/>
      <c r="AA649" s="286"/>
      <c r="AB649" s="286"/>
      <c r="AC649" s="215"/>
      <c r="AD649" s="215"/>
      <c r="AE649" s="215"/>
      <c r="AF649" s="215"/>
      <c r="AG649" s="215"/>
      <c r="AH649" s="286"/>
      <c r="AI649" s="286"/>
      <c r="AJ649" s="286"/>
      <c r="AK649" s="286"/>
      <c r="AL649" s="286"/>
      <c r="AM649" s="286"/>
      <c r="AN649" s="286"/>
      <c r="AO649" s="286"/>
      <c r="AP649" s="286"/>
      <c r="AQ649" s="286"/>
      <c r="AR649" s="286"/>
      <c r="AS649" s="286"/>
      <c r="AT649" s="286"/>
      <c r="AU649" s="286"/>
      <c r="AV649" s="286"/>
      <c r="AW649" s="286"/>
      <c r="AX649" s="286"/>
      <c r="AY649" s="286"/>
      <c r="AZ649" s="286"/>
      <c r="BA649" s="286"/>
      <c r="BB649" s="273"/>
      <c r="BC649" s="273"/>
      <c r="BD649" s="273"/>
      <c r="BE649" s="273"/>
      <c r="BF649" s="273"/>
      <c r="BG649" s="273"/>
      <c r="BH649" s="273"/>
      <c r="BI649" s="536"/>
    </row>
    <row r="650" spans="2:61" ht="14.25" customHeight="1" x14ac:dyDescent="0.2">
      <c r="B650" s="273"/>
      <c r="C650" s="273"/>
      <c r="D650" s="273"/>
      <c r="E650" s="273"/>
      <c r="F650" s="273"/>
      <c r="G650" s="273"/>
      <c r="H650" s="273"/>
      <c r="I650" s="273"/>
      <c r="J650" s="273"/>
      <c r="K650" s="273"/>
      <c r="L650" s="273"/>
      <c r="M650" s="273"/>
      <c r="N650" s="273"/>
      <c r="O650" s="215"/>
      <c r="P650" s="215"/>
      <c r="Q650" s="215"/>
      <c r="R650" s="215"/>
      <c r="S650" s="215"/>
      <c r="T650" s="215"/>
      <c r="U650" s="286"/>
      <c r="V650" s="286"/>
      <c r="W650" s="286"/>
      <c r="X650" s="286"/>
      <c r="Y650" s="286"/>
      <c r="Z650" s="286"/>
      <c r="AA650" s="286"/>
      <c r="AB650" s="286"/>
      <c r="AC650" s="215"/>
      <c r="AD650" s="215"/>
      <c r="AE650" s="215"/>
      <c r="AF650" s="215"/>
      <c r="AG650" s="215"/>
      <c r="AH650" s="286"/>
      <c r="AI650" s="286"/>
      <c r="AJ650" s="286"/>
      <c r="AK650" s="286"/>
      <c r="AL650" s="286"/>
      <c r="AM650" s="286"/>
      <c r="AN650" s="286"/>
      <c r="AO650" s="286"/>
      <c r="AP650" s="286"/>
      <c r="AQ650" s="286"/>
      <c r="AR650" s="286"/>
      <c r="AS650" s="286"/>
      <c r="AT650" s="286"/>
      <c r="AU650" s="286"/>
      <c r="AV650" s="286"/>
      <c r="AW650" s="286"/>
      <c r="AX650" s="286"/>
      <c r="AY650" s="286"/>
      <c r="AZ650" s="286"/>
      <c r="BA650" s="286"/>
      <c r="BB650" s="273"/>
      <c r="BC650" s="273"/>
      <c r="BD650" s="273"/>
      <c r="BE650" s="273"/>
      <c r="BF650" s="273"/>
      <c r="BG650" s="273"/>
      <c r="BH650" s="273"/>
      <c r="BI650" s="536"/>
    </row>
    <row r="651" spans="2:61" ht="14.25" customHeight="1" x14ac:dyDescent="0.2">
      <c r="B651" s="273"/>
      <c r="C651" s="273"/>
      <c r="D651" s="273"/>
      <c r="E651" s="273"/>
      <c r="F651" s="273"/>
      <c r="G651" s="273"/>
      <c r="H651" s="273"/>
      <c r="I651" s="273"/>
      <c r="J651" s="273"/>
      <c r="K651" s="273"/>
      <c r="L651" s="273"/>
      <c r="M651" s="273"/>
      <c r="N651" s="273"/>
      <c r="O651" s="215"/>
      <c r="P651" s="215"/>
      <c r="Q651" s="215"/>
      <c r="R651" s="215"/>
      <c r="S651" s="215"/>
      <c r="T651" s="215"/>
      <c r="U651" s="286"/>
      <c r="V651" s="286"/>
      <c r="W651" s="286"/>
      <c r="X651" s="286"/>
      <c r="Y651" s="286"/>
      <c r="Z651" s="286"/>
      <c r="AA651" s="286"/>
      <c r="AB651" s="286"/>
      <c r="AC651" s="215"/>
      <c r="AD651" s="215"/>
      <c r="AE651" s="215"/>
      <c r="AF651" s="215"/>
      <c r="AG651" s="215"/>
      <c r="AH651" s="286"/>
      <c r="AI651" s="286"/>
      <c r="AJ651" s="286"/>
      <c r="AK651" s="286"/>
      <c r="AL651" s="286"/>
      <c r="AM651" s="286"/>
      <c r="AN651" s="286"/>
      <c r="AO651" s="286"/>
      <c r="AP651" s="286"/>
      <c r="AQ651" s="286"/>
      <c r="AR651" s="286"/>
      <c r="AS651" s="286"/>
      <c r="AT651" s="286"/>
      <c r="AU651" s="286"/>
      <c r="AV651" s="286"/>
      <c r="AW651" s="286"/>
      <c r="AX651" s="286"/>
      <c r="AY651" s="286"/>
      <c r="AZ651" s="286"/>
      <c r="BA651" s="286"/>
      <c r="BB651" s="273"/>
      <c r="BC651" s="273"/>
      <c r="BD651" s="273"/>
      <c r="BE651" s="273"/>
      <c r="BF651" s="273"/>
      <c r="BG651" s="273"/>
      <c r="BH651" s="273"/>
      <c r="BI651" s="536"/>
    </row>
    <row r="652" spans="2:61" ht="14.25" customHeight="1" x14ac:dyDescent="0.2">
      <c r="B652" s="273"/>
      <c r="C652" s="273"/>
      <c r="D652" s="273"/>
      <c r="E652" s="273"/>
      <c r="F652" s="273"/>
      <c r="G652" s="273"/>
      <c r="H652" s="273"/>
      <c r="I652" s="273"/>
      <c r="J652" s="273"/>
      <c r="K652" s="273"/>
      <c r="L652" s="273"/>
      <c r="M652" s="273"/>
      <c r="N652" s="273"/>
      <c r="O652" s="215"/>
      <c r="P652" s="215"/>
      <c r="Q652" s="215"/>
      <c r="R652" s="215"/>
      <c r="S652" s="215"/>
      <c r="T652" s="215"/>
      <c r="U652" s="286"/>
      <c r="V652" s="286"/>
      <c r="W652" s="286"/>
      <c r="X652" s="286"/>
      <c r="Y652" s="286"/>
      <c r="Z652" s="286"/>
      <c r="AA652" s="286"/>
      <c r="AB652" s="286"/>
      <c r="AC652" s="215"/>
      <c r="AD652" s="215"/>
      <c r="AE652" s="215"/>
      <c r="AF652" s="215"/>
      <c r="AG652" s="215"/>
      <c r="AH652" s="286"/>
      <c r="AI652" s="286"/>
      <c r="AJ652" s="286"/>
      <c r="AK652" s="286"/>
      <c r="AL652" s="286"/>
      <c r="AM652" s="286"/>
      <c r="AN652" s="286"/>
      <c r="AO652" s="286"/>
      <c r="AP652" s="286"/>
      <c r="AQ652" s="286"/>
      <c r="AR652" s="286"/>
      <c r="AS652" s="286"/>
      <c r="AT652" s="286"/>
      <c r="AU652" s="286"/>
      <c r="AV652" s="286"/>
      <c r="AW652" s="286"/>
      <c r="AX652" s="286"/>
      <c r="AY652" s="286"/>
      <c r="AZ652" s="286"/>
      <c r="BA652" s="286"/>
      <c r="BB652" s="273"/>
      <c r="BC652" s="273"/>
      <c r="BD652" s="273"/>
      <c r="BE652" s="273"/>
      <c r="BF652" s="273"/>
      <c r="BG652" s="273"/>
      <c r="BH652" s="273"/>
      <c r="BI652" s="536"/>
    </row>
    <row r="653" spans="2:61" ht="14.25" customHeight="1" x14ac:dyDescent="0.2">
      <c r="B653" s="273"/>
      <c r="C653" s="273"/>
      <c r="D653" s="273"/>
      <c r="E653" s="273"/>
      <c r="F653" s="273"/>
      <c r="G653" s="273"/>
      <c r="H653" s="273"/>
      <c r="I653" s="273"/>
      <c r="J653" s="273"/>
      <c r="K653" s="273"/>
      <c r="L653" s="273"/>
      <c r="M653" s="273"/>
      <c r="N653" s="273"/>
      <c r="O653" s="215"/>
      <c r="P653" s="215"/>
      <c r="Q653" s="215"/>
      <c r="R653" s="215"/>
      <c r="S653" s="215"/>
      <c r="T653" s="215"/>
      <c r="U653" s="286"/>
      <c r="V653" s="286"/>
      <c r="W653" s="286"/>
      <c r="X653" s="286"/>
      <c r="Y653" s="286"/>
      <c r="Z653" s="286"/>
      <c r="AA653" s="286"/>
      <c r="AB653" s="286"/>
      <c r="AC653" s="215"/>
      <c r="AD653" s="215"/>
      <c r="AE653" s="215"/>
      <c r="AF653" s="215"/>
      <c r="AG653" s="215"/>
      <c r="AH653" s="286"/>
      <c r="AI653" s="286"/>
      <c r="AJ653" s="286"/>
      <c r="AK653" s="286"/>
      <c r="AL653" s="286"/>
      <c r="AM653" s="286"/>
      <c r="AN653" s="286"/>
      <c r="AO653" s="286"/>
      <c r="AP653" s="286"/>
      <c r="AQ653" s="286"/>
      <c r="AR653" s="286"/>
      <c r="AS653" s="286"/>
      <c r="AT653" s="286"/>
      <c r="AU653" s="286"/>
      <c r="AV653" s="286"/>
      <c r="AW653" s="286"/>
      <c r="AX653" s="286"/>
      <c r="AY653" s="286"/>
      <c r="AZ653" s="286"/>
      <c r="BA653" s="286"/>
      <c r="BB653" s="273"/>
      <c r="BC653" s="273"/>
      <c r="BD653" s="273"/>
      <c r="BE653" s="273"/>
      <c r="BF653" s="273"/>
      <c r="BG653" s="273"/>
      <c r="BH653" s="273"/>
      <c r="BI653" s="536"/>
    </row>
    <row r="654" spans="2:61" ht="14.25" customHeight="1" x14ac:dyDescent="0.2">
      <c r="B654" s="273"/>
      <c r="C654" s="273"/>
      <c r="D654" s="273"/>
      <c r="E654" s="273"/>
      <c r="F654" s="273"/>
      <c r="G654" s="273"/>
      <c r="H654" s="273"/>
      <c r="I654" s="273"/>
      <c r="J654" s="273"/>
      <c r="K654" s="273"/>
      <c r="L654" s="273"/>
      <c r="M654" s="273"/>
      <c r="N654" s="273"/>
      <c r="O654" s="215"/>
      <c r="P654" s="215"/>
      <c r="Q654" s="215"/>
      <c r="R654" s="215"/>
      <c r="S654" s="215"/>
      <c r="T654" s="215"/>
      <c r="U654" s="286"/>
      <c r="V654" s="286"/>
      <c r="W654" s="286"/>
      <c r="X654" s="286"/>
      <c r="Y654" s="286"/>
      <c r="Z654" s="286"/>
      <c r="AA654" s="286"/>
      <c r="AB654" s="286"/>
      <c r="AC654" s="215"/>
      <c r="AD654" s="215"/>
      <c r="AE654" s="215"/>
      <c r="AF654" s="215"/>
      <c r="AG654" s="215"/>
      <c r="AH654" s="286"/>
      <c r="AI654" s="286"/>
      <c r="AJ654" s="286"/>
      <c r="AK654" s="286"/>
      <c r="AL654" s="286"/>
      <c r="AM654" s="286"/>
      <c r="AN654" s="286"/>
      <c r="AO654" s="286"/>
      <c r="AP654" s="286"/>
      <c r="AQ654" s="286"/>
      <c r="AR654" s="286"/>
      <c r="AS654" s="286"/>
      <c r="AT654" s="286"/>
      <c r="AU654" s="286"/>
      <c r="AV654" s="286"/>
      <c r="AW654" s="286"/>
      <c r="AX654" s="286"/>
      <c r="AY654" s="286"/>
      <c r="AZ654" s="286"/>
      <c r="BA654" s="286"/>
      <c r="BB654" s="273"/>
      <c r="BC654" s="273"/>
      <c r="BD654" s="273"/>
      <c r="BE654" s="273"/>
      <c r="BF654" s="273"/>
      <c r="BG654" s="273"/>
      <c r="BH654" s="273"/>
      <c r="BI654" s="536"/>
    </row>
    <row r="655" spans="2:61" ht="14.25" customHeight="1" x14ac:dyDescent="0.2">
      <c r="B655" s="273"/>
      <c r="C655" s="273"/>
      <c r="D655" s="273"/>
      <c r="E655" s="273"/>
      <c r="F655" s="273"/>
      <c r="G655" s="273"/>
      <c r="H655" s="273"/>
      <c r="I655" s="273"/>
      <c r="J655" s="273"/>
      <c r="K655" s="273"/>
      <c r="L655" s="273"/>
      <c r="M655" s="273"/>
      <c r="N655" s="273"/>
      <c r="O655" s="215"/>
      <c r="P655" s="215"/>
      <c r="Q655" s="215"/>
      <c r="R655" s="215"/>
      <c r="S655" s="215"/>
      <c r="T655" s="215"/>
      <c r="U655" s="286"/>
      <c r="V655" s="286"/>
      <c r="W655" s="286"/>
      <c r="X655" s="286"/>
      <c r="Y655" s="286"/>
      <c r="Z655" s="286"/>
      <c r="AA655" s="286"/>
      <c r="AB655" s="286"/>
      <c r="AC655" s="215"/>
      <c r="AD655" s="215"/>
      <c r="AE655" s="215"/>
      <c r="AF655" s="215"/>
      <c r="AG655" s="215"/>
      <c r="AH655" s="286"/>
      <c r="AI655" s="286"/>
      <c r="AJ655" s="286"/>
      <c r="AK655" s="286"/>
      <c r="AL655" s="286"/>
      <c r="AM655" s="286"/>
      <c r="AN655" s="286"/>
      <c r="AO655" s="286"/>
      <c r="AP655" s="286"/>
      <c r="AQ655" s="286"/>
      <c r="AR655" s="286"/>
      <c r="AS655" s="286"/>
      <c r="AT655" s="286"/>
      <c r="AU655" s="286"/>
      <c r="AV655" s="286"/>
      <c r="AW655" s="286"/>
      <c r="AX655" s="286"/>
      <c r="AY655" s="286"/>
      <c r="AZ655" s="286"/>
      <c r="BA655" s="286"/>
      <c r="BB655" s="273"/>
      <c r="BC655" s="273"/>
      <c r="BD655" s="273"/>
      <c r="BE655" s="273"/>
      <c r="BF655" s="273"/>
      <c r="BG655" s="273"/>
      <c r="BH655" s="273"/>
      <c r="BI655" s="536"/>
    </row>
    <row r="656" spans="2:61" ht="14.25" customHeight="1" x14ac:dyDescent="0.2">
      <c r="B656" s="273"/>
      <c r="C656" s="273"/>
      <c r="D656" s="273"/>
      <c r="E656" s="273"/>
      <c r="F656" s="273"/>
      <c r="G656" s="273"/>
      <c r="H656" s="273"/>
      <c r="I656" s="273"/>
      <c r="J656" s="273"/>
      <c r="K656" s="273"/>
      <c r="L656" s="273"/>
      <c r="M656" s="273"/>
      <c r="N656" s="273"/>
      <c r="O656" s="215"/>
      <c r="P656" s="215"/>
      <c r="Q656" s="215"/>
      <c r="R656" s="215"/>
      <c r="S656" s="215"/>
      <c r="T656" s="215"/>
      <c r="U656" s="286"/>
      <c r="V656" s="286"/>
      <c r="W656" s="286"/>
      <c r="X656" s="286"/>
      <c r="Y656" s="286"/>
      <c r="Z656" s="286"/>
      <c r="AA656" s="286"/>
      <c r="AB656" s="286"/>
      <c r="AC656" s="215"/>
      <c r="AD656" s="215"/>
      <c r="AE656" s="215"/>
      <c r="AF656" s="215"/>
      <c r="AG656" s="215"/>
      <c r="AH656" s="286"/>
      <c r="AI656" s="286"/>
      <c r="AJ656" s="286"/>
      <c r="AK656" s="286"/>
      <c r="AL656" s="286"/>
      <c r="AM656" s="286"/>
      <c r="AN656" s="286"/>
      <c r="AO656" s="286"/>
      <c r="AP656" s="286"/>
      <c r="AQ656" s="286"/>
      <c r="AR656" s="286"/>
      <c r="AS656" s="286"/>
      <c r="AT656" s="286"/>
      <c r="AU656" s="286"/>
      <c r="AV656" s="286"/>
      <c r="AW656" s="286"/>
      <c r="AX656" s="286"/>
      <c r="AY656" s="286"/>
      <c r="AZ656" s="286"/>
      <c r="BA656" s="286"/>
      <c r="BB656" s="273"/>
      <c r="BC656" s="273"/>
      <c r="BD656" s="273"/>
      <c r="BE656" s="273"/>
      <c r="BF656" s="273"/>
      <c r="BG656" s="273"/>
      <c r="BH656" s="273"/>
      <c r="BI656" s="536"/>
    </row>
    <row r="657" spans="2:61" ht="14.25" customHeight="1" x14ac:dyDescent="0.2">
      <c r="B657" s="273"/>
      <c r="C657" s="273"/>
      <c r="D657" s="273"/>
      <c r="E657" s="273"/>
      <c r="F657" s="273"/>
      <c r="G657" s="273"/>
      <c r="H657" s="273"/>
      <c r="I657" s="273"/>
      <c r="J657" s="273"/>
      <c r="K657" s="273"/>
      <c r="L657" s="273"/>
      <c r="M657" s="273"/>
      <c r="N657" s="273"/>
      <c r="O657" s="215"/>
      <c r="P657" s="215"/>
      <c r="Q657" s="215"/>
      <c r="R657" s="215"/>
      <c r="S657" s="215"/>
      <c r="T657" s="215"/>
      <c r="U657" s="286"/>
      <c r="V657" s="286"/>
      <c r="W657" s="286"/>
      <c r="X657" s="286"/>
      <c r="Y657" s="286"/>
      <c r="Z657" s="286"/>
      <c r="AA657" s="286"/>
      <c r="AB657" s="286"/>
      <c r="AC657" s="215"/>
      <c r="AD657" s="215"/>
      <c r="AE657" s="215"/>
      <c r="AF657" s="215"/>
      <c r="AG657" s="215"/>
      <c r="AH657" s="286"/>
      <c r="AI657" s="286"/>
      <c r="AJ657" s="286"/>
      <c r="AK657" s="286"/>
      <c r="AL657" s="286"/>
      <c r="AM657" s="286"/>
      <c r="AN657" s="286"/>
      <c r="AO657" s="286"/>
      <c r="AP657" s="286"/>
      <c r="AQ657" s="286"/>
      <c r="AR657" s="286"/>
      <c r="AS657" s="286"/>
      <c r="AT657" s="286"/>
      <c r="AU657" s="286"/>
      <c r="AV657" s="286"/>
      <c r="AW657" s="286"/>
      <c r="AX657" s="286"/>
      <c r="AY657" s="286"/>
      <c r="AZ657" s="286"/>
      <c r="BA657" s="286"/>
      <c r="BB657" s="273"/>
      <c r="BC657" s="273"/>
      <c r="BD657" s="273"/>
      <c r="BE657" s="273"/>
      <c r="BF657" s="273"/>
      <c r="BG657" s="273"/>
      <c r="BH657" s="273"/>
      <c r="BI657" s="536"/>
    </row>
    <row r="658" spans="2:61" ht="14.25" customHeight="1" x14ac:dyDescent="0.2">
      <c r="B658" s="273"/>
      <c r="C658" s="273"/>
      <c r="D658" s="273"/>
      <c r="E658" s="273"/>
      <c r="F658" s="273"/>
      <c r="G658" s="273"/>
      <c r="H658" s="273"/>
      <c r="I658" s="273"/>
      <c r="J658" s="273"/>
      <c r="K658" s="273"/>
      <c r="L658" s="273"/>
      <c r="M658" s="273"/>
      <c r="N658" s="273"/>
      <c r="O658" s="215"/>
      <c r="P658" s="215"/>
      <c r="Q658" s="215"/>
      <c r="R658" s="215"/>
      <c r="S658" s="215"/>
      <c r="T658" s="215"/>
      <c r="U658" s="286"/>
      <c r="V658" s="286"/>
      <c r="W658" s="286"/>
      <c r="X658" s="286"/>
      <c r="Y658" s="286"/>
      <c r="Z658" s="286"/>
      <c r="AA658" s="286"/>
      <c r="AB658" s="286"/>
      <c r="AC658" s="215"/>
      <c r="AD658" s="215"/>
      <c r="AE658" s="215"/>
      <c r="AF658" s="215"/>
      <c r="AG658" s="215"/>
      <c r="AH658" s="286"/>
      <c r="AI658" s="286"/>
      <c r="AJ658" s="286"/>
      <c r="AK658" s="286"/>
      <c r="AL658" s="286"/>
      <c r="AM658" s="286"/>
      <c r="AN658" s="286"/>
      <c r="AO658" s="286"/>
      <c r="AP658" s="286"/>
      <c r="AQ658" s="286"/>
      <c r="AR658" s="286"/>
      <c r="AS658" s="286"/>
      <c r="AT658" s="286"/>
      <c r="AU658" s="286"/>
      <c r="AV658" s="286"/>
      <c r="AW658" s="286"/>
      <c r="AX658" s="286"/>
      <c r="AY658" s="286"/>
      <c r="AZ658" s="286"/>
      <c r="BA658" s="286"/>
      <c r="BB658" s="273"/>
      <c r="BC658" s="273"/>
      <c r="BD658" s="273"/>
      <c r="BE658" s="273"/>
      <c r="BF658" s="273"/>
      <c r="BG658" s="273"/>
      <c r="BH658" s="273"/>
      <c r="BI658" s="536"/>
    </row>
    <row r="659" spans="2:61" ht="14.25" customHeight="1" x14ac:dyDescent="0.2">
      <c r="B659" s="273"/>
      <c r="C659" s="273"/>
      <c r="D659" s="273"/>
      <c r="E659" s="273"/>
      <c r="F659" s="273"/>
      <c r="G659" s="273"/>
      <c r="H659" s="273"/>
      <c r="I659" s="273"/>
      <c r="J659" s="273"/>
      <c r="K659" s="273"/>
      <c r="L659" s="273"/>
      <c r="M659" s="273"/>
      <c r="N659" s="273"/>
      <c r="O659" s="215"/>
      <c r="P659" s="215"/>
      <c r="Q659" s="215"/>
      <c r="R659" s="215"/>
      <c r="S659" s="215"/>
      <c r="T659" s="215"/>
      <c r="U659" s="286"/>
      <c r="V659" s="286"/>
      <c r="W659" s="286"/>
      <c r="X659" s="286"/>
      <c r="Y659" s="286"/>
      <c r="Z659" s="286"/>
      <c r="AA659" s="286"/>
      <c r="AB659" s="286"/>
      <c r="AC659" s="215"/>
      <c r="AD659" s="215"/>
      <c r="AE659" s="215"/>
      <c r="AF659" s="215"/>
      <c r="AG659" s="215"/>
      <c r="AH659" s="286"/>
      <c r="AI659" s="286"/>
      <c r="AJ659" s="286"/>
      <c r="AK659" s="286"/>
      <c r="AL659" s="286"/>
      <c r="AM659" s="286"/>
      <c r="AN659" s="286"/>
      <c r="AO659" s="286"/>
      <c r="AP659" s="286"/>
      <c r="AQ659" s="286"/>
      <c r="AR659" s="286"/>
      <c r="AS659" s="286"/>
      <c r="AT659" s="286"/>
      <c r="AU659" s="286"/>
      <c r="AV659" s="286"/>
      <c r="AW659" s="286"/>
      <c r="AX659" s="286"/>
      <c r="AY659" s="286"/>
      <c r="AZ659" s="286"/>
      <c r="BA659" s="286"/>
      <c r="BB659" s="273"/>
      <c r="BC659" s="273"/>
      <c r="BD659" s="273"/>
      <c r="BE659" s="273"/>
      <c r="BF659" s="273"/>
      <c r="BG659" s="273"/>
      <c r="BH659" s="273"/>
      <c r="BI659" s="536"/>
    </row>
    <row r="660" spans="2:61" ht="14.25" customHeight="1" x14ac:dyDescent="0.2">
      <c r="B660" s="273"/>
      <c r="C660" s="273"/>
      <c r="D660" s="273"/>
      <c r="E660" s="273"/>
      <c r="F660" s="273"/>
      <c r="G660" s="273"/>
      <c r="H660" s="273"/>
      <c r="I660" s="273"/>
      <c r="J660" s="273"/>
      <c r="K660" s="273"/>
      <c r="L660" s="273"/>
      <c r="M660" s="273"/>
      <c r="N660" s="273"/>
      <c r="O660" s="215"/>
      <c r="P660" s="215"/>
      <c r="Q660" s="215"/>
      <c r="R660" s="215"/>
      <c r="S660" s="215"/>
      <c r="T660" s="215"/>
      <c r="U660" s="286"/>
      <c r="V660" s="286"/>
      <c r="W660" s="286"/>
      <c r="X660" s="286"/>
      <c r="Y660" s="286"/>
      <c r="Z660" s="286"/>
      <c r="AA660" s="286"/>
      <c r="AB660" s="286"/>
      <c r="AC660" s="215"/>
      <c r="AD660" s="215"/>
      <c r="AE660" s="215"/>
      <c r="AF660" s="215"/>
      <c r="AG660" s="215"/>
      <c r="AH660" s="286"/>
      <c r="AI660" s="286"/>
      <c r="AJ660" s="286"/>
      <c r="AK660" s="286"/>
      <c r="AL660" s="286"/>
      <c r="AM660" s="286"/>
      <c r="AN660" s="286"/>
      <c r="AO660" s="286"/>
      <c r="AP660" s="286"/>
      <c r="AQ660" s="286"/>
      <c r="AR660" s="286"/>
      <c r="AS660" s="286"/>
      <c r="AT660" s="286"/>
      <c r="AU660" s="286"/>
      <c r="AV660" s="286"/>
      <c r="AW660" s="286"/>
      <c r="AX660" s="286"/>
      <c r="AY660" s="286"/>
      <c r="AZ660" s="286"/>
      <c r="BA660" s="286"/>
      <c r="BB660" s="273"/>
      <c r="BC660" s="273"/>
      <c r="BD660" s="273"/>
      <c r="BE660" s="273"/>
      <c r="BF660" s="273"/>
      <c r="BG660" s="273"/>
      <c r="BH660" s="273"/>
      <c r="BI660" s="536"/>
    </row>
    <row r="661" spans="2:61" ht="14.25" customHeight="1" x14ac:dyDescent="0.2">
      <c r="B661" s="273"/>
      <c r="C661" s="273"/>
      <c r="D661" s="273"/>
      <c r="E661" s="273"/>
      <c r="F661" s="273"/>
      <c r="G661" s="273"/>
      <c r="H661" s="273"/>
      <c r="I661" s="273"/>
      <c r="J661" s="273"/>
      <c r="K661" s="273"/>
      <c r="L661" s="273"/>
      <c r="M661" s="273"/>
      <c r="N661" s="273"/>
      <c r="O661" s="215"/>
      <c r="P661" s="215"/>
      <c r="Q661" s="215"/>
      <c r="R661" s="215"/>
      <c r="S661" s="215"/>
      <c r="T661" s="215"/>
      <c r="U661" s="286"/>
      <c r="V661" s="286"/>
      <c r="W661" s="286"/>
      <c r="X661" s="286"/>
      <c r="Y661" s="286"/>
      <c r="Z661" s="286"/>
      <c r="AA661" s="286"/>
      <c r="AB661" s="286"/>
      <c r="AC661" s="215"/>
      <c r="AD661" s="215"/>
      <c r="AE661" s="215"/>
      <c r="AF661" s="215"/>
      <c r="AG661" s="215"/>
      <c r="AH661" s="286"/>
      <c r="AI661" s="286"/>
      <c r="AJ661" s="286"/>
      <c r="AK661" s="286"/>
      <c r="AL661" s="286"/>
      <c r="AM661" s="286"/>
      <c r="AN661" s="286"/>
      <c r="AO661" s="286"/>
      <c r="AP661" s="286"/>
      <c r="AQ661" s="286"/>
      <c r="AR661" s="286"/>
      <c r="AS661" s="286"/>
      <c r="AT661" s="286"/>
      <c r="AU661" s="286"/>
      <c r="AV661" s="286"/>
      <c r="AW661" s="286"/>
      <c r="AX661" s="286"/>
      <c r="AY661" s="286"/>
      <c r="AZ661" s="286"/>
      <c r="BA661" s="286"/>
      <c r="BB661" s="273"/>
      <c r="BC661" s="273"/>
      <c r="BD661" s="273"/>
      <c r="BE661" s="273"/>
      <c r="BF661" s="273"/>
      <c r="BG661" s="273"/>
      <c r="BH661" s="273"/>
      <c r="BI661" s="536"/>
    </row>
    <row r="662" spans="2:61" ht="14.25" customHeight="1" x14ac:dyDescent="0.2">
      <c r="B662" s="273"/>
      <c r="C662" s="273"/>
      <c r="D662" s="273"/>
      <c r="E662" s="273"/>
      <c r="F662" s="273"/>
      <c r="G662" s="273"/>
      <c r="H662" s="273"/>
      <c r="I662" s="273"/>
      <c r="J662" s="273"/>
      <c r="K662" s="273"/>
      <c r="L662" s="273"/>
      <c r="M662" s="273"/>
      <c r="N662" s="273"/>
      <c r="O662" s="215"/>
      <c r="P662" s="215"/>
      <c r="Q662" s="215"/>
      <c r="R662" s="215"/>
      <c r="S662" s="215"/>
      <c r="T662" s="215"/>
      <c r="U662" s="286"/>
      <c r="V662" s="286"/>
      <c r="W662" s="286"/>
      <c r="X662" s="286"/>
      <c r="Y662" s="286"/>
      <c r="Z662" s="286"/>
      <c r="AA662" s="286"/>
      <c r="AB662" s="286"/>
      <c r="AC662" s="215"/>
      <c r="AD662" s="215"/>
      <c r="AE662" s="215"/>
      <c r="AF662" s="215"/>
      <c r="AG662" s="215"/>
      <c r="AH662" s="286"/>
      <c r="AI662" s="286"/>
      <c r="AJ662" s="286"/>
      <c r="AK662" s="286"/>
      <c r="AL662" s="286"/>
      <c r="AM662" s="286"/>
      <c r="AN662" s="286"/>
      <c r="AO662" s="286"/>
      <c r="AP662" s="286"/>
      <c r="AQ662" s="286"/>
      <c r="AR662" s="286"/>
      <c r="AS662" s="286"/>
      <c r="AT662" s="286"/>
      <c r="AU662" s="286"/>
      <c r="AV662" s="286"/>
      <c r="AW662" s="286"/>
      <c r="AX662" s="286"/>
      <c r="AY662" s="286"/>
      <c r="AZ662" s="286"/>
      <c r="BA662" s="286"/>
      <c r="BB662" s="273"/>
      <c r="BC662" s="273"/>
      <c r="BD662" s="273"/>
      <c r="BE662" s="273"/>
      <c r="BF662" s="273"/>
      <c r="BG662" s="273"/>
      <c r="BH662" s="273"/>
      <c r="BI662" s="536"/>
    </row>
    <row r="663" spans="2:61" ht="14.25" customHeight="1" x14ac:dyDescent="0.2">
      <c r="B663" s="273"/>
      <c r="C663" s="273"/>
      <c r="D663" s="273"/>
      <c r="E663" s="273"/>
      <c r="F663" s="273"/>
      <c r="G663" s="273"/>
      <c r="H663" s="273"/>
      <c r="I663" s="273"/>
      <c r="J663" s="273"/>
      <c r="K663" s="273"/>
      <c r="L663" s="273"/>
      <c r="M663" s="273"/>
      <c r="N663" s="273"/>
      <c r="O663" s="215"/>
      <c r="P663" s="215"/>
      <c r="Q663" s="215"/>
      <c r="R663" s="215"/>
      <c r="S663" s="215"/>
      <c r="T663" s="215"/>
      <c r="U663" s="286"/>
      <c r="V663" s="286"/>
      <c r="W663" s="286"/>
      <c r="X663" s="286"/>
      <c r="Y663" s="286"/>
      <c r="Z663" s="286"/>
      <c r="AA663" s="286"/>
      <c r="AB663" s="286"/>
      <c r="AC663" s="215"/>
      <c r="AD663" s="215"/>
      <c r="AE663" s="215"/>
      <c r="AF663" s="215"/>
      <c r="AG663" s="215"/>
      <c r="AH663" s="286"/>
      <c r="AI663" s="286"/>
      <c r="AJ663" s="286"/>
      <c r="AK663" s="286"/>
      <c r="AL663" s="286"/>
      <c r="AM663" s="286"/>
      <c r="AN663" s="286"/>
      <c r="AO663" s="286"/>
      <c r="AP663" s="286"/>
      <c r="AQ663" s="286"/>
      <c r="AR663" s="286"/>
      <c r="AS663" s="286"/>
      <c r="AT663" s="286"/>
      <c r="AU663" s="286"/>
      <c r="AV663" s="286"/>
      <c r="AW663" s="286"/>
      <c r="AX663" s="286"/>
      <c r="AY663" s="286"/>
      <c r="AZ663" s="286"/>
      <c r="BA663" s="286"/>
      <c r="BB663" s="273"/>
      <c r="BC663" s="273"/>
      <c r="BD663" s="273"/>
      <c r="BE663" s="273"/>
      <c r="BF663" s="273"/>
      <c r="BG663" s="273"/>
      <c r="BH663" s="273"/>
      <c r="BI663" s="536"/>
    </row>
    <row r="664" spans="2:61" ht="14.25" customHeight="1" x14ac:dyDescent="0.2">
      <c r="B664" s="273"/>
      <c r="C664" s="273"/>
      <c r="D664" s="273"/>
      <c r="E664" s="273"/>
      <c r="F664" s="273"/>
      <c r="G664" s="273"/>
      <c r="H664" s="273"/>
      <c r="I664" s="273"/>
      <c r="J664" s="273"/>
      <c r="K664" s="273"/>
      <c r="L664" s="273"/>
      <c r="M664" s="273"/>
      <c r="N664" s="273"/>
      <c r="O664" s="215"/>
      <c r="P664" s="215"/>
      <c r="Q664" s="215"/>
      <c r="R664" s="215"/>
      <c r="S664" s="215"/>
      <c r="T664" s="215"/>
      <c r="U664" s="286"/>
      <c r="V664" s="286"/>
      <c r="W664" s="286"/>
      <c r="X664" s="286"/>
      <c r="Y664" s="286"/>
      <c r="Z664" s="286"/>
      <c r="AA664" s="286"/>
      <c r="AB664" s="286"/>
      <c r="AC664" s="215"/>
      <c r="AD664" s="215"/>
      <c r="AE664" s="215"/>
      <c r="AF664" s="215"/>
      <c r="AG664" s="215"/>
      <c r="AH664" s="286"/>
      <c r="AI664" s="286"/>
      <c r="AJ664" s="286"/>
      <c r="AK664" s="286"/>
      <c r="AL664" s="286"/>
      <c r="AM664" s="286"/>
      <c r="AN664" s="286"/>
      <c r="AO664" s="286"/>
      <c r="AP664" s="286"/>
      <c r="AQ664" s="286"/>
      <c r="AR664" s="286"/>
      <c r="AS664" s="286"/>
      <c r="AT664" s="286"/>
      <c r="AU664" s="286"/>
      <c r="AV664" s="286"/>
      <c r="AW664" s="286"/>
      <c r="AX664" s="286"/>
      <c r="AY664" s="286"/>
      <c r="AZ664" s="286"/>
      <c r="BA664" s="286"/>
      <c r="BB664" s="273"/>
      <c r="BC664" s="273"/>
      <c r="BD664" s="273"/>
      <c r="BE664" s="273"/>
      <c r="BF664" s="273"/>
      <c r="BG664" s="273"/>
      <c r="BH664" s="273"/>
      <c r="BI664" s="536"/>
    </row>
    <row r="665" spans="2:61" ht="14.25" customHeight="1" x14ac:dyDescent="0.2">
      <c r="B665" s="273"/>
      <c r="C665" s="273"/>
      <c r="D665" s="273"/>
      <c r="E665" s="273"/>
      <c r="F665" s="273"/>
      <c r="G665" s="273"/>
      <c r="H665" s="273"/>
      <c r="I665" s="273"/>
      <c r="J665" s="273"/>
      <c r="K665" s="273"/>
      <c r="L665" s="273"/>
      <c r="M665" s="273"/>
      <c r="N665" s="273"/>
      <c r="O665" s="215"/>
      <c r="P665" s="215"/>
      <c r="Q665" s="215"/>
      <c r="R665" s="215"/>
      <c r="S665" s="215"/>
      <c r="T665" s="215"/>
      <c r="U665" s="286"/>
      <c r="V665" s="286"/>
      <c r="W665" s="286"/>
      <c r="X665" s="286"/>
      <c r="Y665" s="286"/>
      <c r="Z665" s="286"/>
      <c r="AA665" s="286"/>
      <c r="AB665" s="286"/>
      <c r="AC665" s="215"/>
      <c r="AD665" s="215"/>
      <c r="AE665" s="215"/>
      <c r="AF665" s="215"/>
      <c r="AG665" s="215"/>
      <c r="AH665" s="286"/>
      <c r="AI665" s="286"/>
      <c r="AJ665" s="286"/>
      <c r="AK665" s="286"/>
      <c r="AL665" s="286"/>
      <c r="AM665" s="286"/>
      <c r="AN665" s="286"/>
      <c r="AO665" s="286"/>
      <c r="AP665" s="286"/>
      <c r="AQ665" s="286"/>
      <c r="AR665" s="286"/>
      <c r="AS665" s="286"/>
      <c r="AT665" s="286"/>
      <c r="AU665" s="286"/>
      <c r="AV665" s="286"/>
      <c r="AW665" s="286"/>
      <c r="AX665" s="286"/>
      <c r="AY665" s="286"/>
      <c r="AZ665" s="286"/>
      <c r="BA665" s="286"/>
      <c r="BB665" s="273"/>
      <c r="BC665" s="273"/>
      <c r="BD665" s="273"/>
      <c r="BE665" s="273"/>
      <c r="BF665" s="273"/>
      <c r="BG665" s="273"/>
      <c r="BH665" s="273"/>
      <c r="BI665" s="536"/>
    </row>
    <row r="666" spans="2:61" ht="14.25" customHeight="1" x14ac:dyDescent="0.2">
      <c r="B666" s="273"/>
      <c r="C666" s="273"/>
      <c r="D666" s="273"/>
      <c r="E666" s="273"/>
      <c r="F666" s="273"/>
      <c r="G666" s="273"/>
      <c r="H666" s="273"/>
      <c r="I666" s="273"/>
      <c r="J666" s="273"/>
      <c r="K666" s="273"/>
      <c r="L666" s="273"/>
      <c r="M666" s="273"/>
      <c r="N666" s="273"/>
      <c r="O666" s="215"/>
      <c r="P666" s="215"/>
      <c r="Q666" s="215"/>
      <c r="R666" s="215"/>
      <c r="S666" s="215"/>
      <c r="T666" s="215"/>
      <c r="U666" s="286"/>
      <c r="V666" s="286"/>
      <c r="W666" s="286"/>
      <c r="X666" s="286"/>
      <c r="Y666" s="286"/>
      <c r="Z666" s="286"/>
      <c r="AA666" s="286"/>
      <c r="AB666" s="286"/>
      <c r="AC666" s="215"/>
      <c r="AD666" s="215"/>
      <c r="AE666" s="215"/>
      <c r="AF666" s="215"/>
      <c r="AG666" s="215"/>
      <c r="AH666" s="286"/>
      <c r="AI666" s="286"/>
      <c r="AJ666" s="286"/>
      <c r="AK666" s="286"/>
      <c r="AL666" s="286"/>
      <c r="AM666" s="286"/>
      <c r="AN666" s="286"/>
      <c r="AO666" s="286"/>
      <c r="AP666" s="286"/>
      <c r="AQ666" s="286"/>
      <c r="AR666" s="286"/>
      <c r="AS666" s="286"/>
      <c r="AT666" s="286"/>
      <c r="AU666" s="286"/>
      <c r="AV666" s="286"/>
      <c r="AW666" s="286"/>
      <c r="AX666" s="286"/>
      <c r="AY666" s="286"/>
      <c r="AZ666" s="286"/>
      <c r="BA666" s="286"/>
      <c r="BB666" s="273"/>
      <c r="BC666" s="273"/>
      <c r="BD666" s="273"/>
      <c r="BE666" s="273"/>
      <c r="BF666" s="273"/>
      <c r="BG666" s="273"/>
      <c r="BH666" s="273"/>
      <c r="BI666" s="536"/>
    </row>
    <row r="667" spans="2:61" ht="14.25" customHeight="1" x14ac:dyDescent="0.2">
      <c r="B667" s="273"/>
      <c r="C667" s="273"/>
      <c r="D667" s="273"/>
      <c r="E667" s="273"/>
      <c r="F667" s="273"/>
      <c r="G667" s="273"/>
      <c r="H667" s="273"/>
      <c r="I667" s="273"/>
      <c r="J667" s="273"/>
      <c r="K667" s="273"/>
      <c r="L667" s="273"/>
      <c r="M667" s="273"/>
      <c r="N667" s="273"/>
      <c r="O667" s="215"/>
      <c r="P667" s="215"/>
      <c r="Q667" s="215"/>
      <c r="R667" s="215"/>
      <c r="S667" s="215"/>
      <c r="T667" s="215"/>
      <c r="U667" s="286"/>
      <c r="V667" s="286"/>
      <c r="W667" s="286"/>
      <c r="X667" s="286"/>
      <c r="Y667" s="286"/>
      <c r="Z667" s="286"/>
      <c r="AA667" s="286"/>
      <c r="AB667" s="286"/>
      <c r="AC667" s="215"/>
      <c r="AD667" s="215"/>
      <c r="AE667" s="215"/>
      <c r="AF667" s="215"/>
      <c r="AG667" s="215"/>
      <c r="AH667" s="286"/>
      <c r="AI667" s="286"/>
      <c r="AJ667" s="286"/>
      <c r="AK667" s="286"/>
      <c r="AL667" s="286"/>
      <c r="AM667" s="286"/>
      <c r="AN667" s="286"/>
      <c r="AO667" s="286"/>
      <c r="AP667" s="286"/>
      <c r="AQ667" s="286"/>
      <c r="AR667" s="286"/>
      <c r="AS667" s="286"/>
      <c r="AT667" s="286"/>
      <c r="AU667" s="286"/>
      <c r="AV667" s="286"/>
      <c r="AW667" s="286"/>
      <c r="AX667" s="286"/>
      <c r="AY667" s="286"/>
      <c r="AZ667" s="286"/>
      <c r="BA667" s="286"/>
      <c r="BB667" s="273"/>
      <c r="BC667" s="273"/>
      <c r="BD667" s="273"/>
      <c r="BE667" s="273"/>
      <c r="BF667" s="273"/>
      <c r="BG667" s="273"/>
      <c r="BH667" s="273"/>
      <c r="BI667" s="536"/>
    </row>
    <row r="668" spans="2:61" ht="14.25" customHeight="1" x14ac:dyDescent="0.2">
      <c r="B668" s="273"/>
      <c r="C668" s="273"/>
      <c r="D668" s="273"/>
      <c r="E668" s="273"/>
      <c r="F668" s="273"/>
      <c r="G668" s="273"/>
      <c r="H668" s="273"/>
      <c r="I668" s="273"/>
      <c r="J668" s="273"/>
      <c r="K668" s="273"/>
      <c r="L668" s="273"/>
      <c r="M668" s="273"/>
      <c r="N668" s="273"/>
      <c r="O668" s="215"/>
      <c r="P668" s="215"/>
      <c r="Q668" s="215"/>
      <c r="R668" s="215"/>
      <c r="S668" s="215"/>
      <c r="T668" s="215"/>
      <c r="U668" s="286"/>
      <c r="V668" s="286"/>
      <c r="W668" s="286"/>
      <c r="X668" s="286"/>
      <c r="Y668" s="286"/>
      <c r="Z668" s="286"/>
      <c r="AA668" s="286"/>
      <c r="AB668" s="286"/>
      <c r="AC668" s="215"/>
      <c r="AD668" s="215"/>
      <c r="AE668" s="215"/>
      <c r="AF668" s="215"/>
      <c r="AG668" s="215"/>
      <c r="AH668" s="286"/>
      <c r="AI668" s="286"/>
      <c r="AJ668" s="286"/>
      <c r="AK668" s="286"/>
      <c r="AL668" s="286"/>
      <c r="AM668" s="286"/>
      <c r="AN668" s="286"/>
      <c r="AO668" s="286"/>
      <c r="AP668" s="286"/>
      <c r="AQ668" s="286"/>
      <c r="AR668" s="286"/>
      <c r="AS668" s="286"/>
      <c r="AT668" s="286"/>
      <c r="AU668" s="286"/>
      <c r="AV668" s="286"/>
      <c r="AW668" s="286"/>
      <c r="AX668" s="286"/>
      <c r="AY668" s="286"/>
      <c r="AZ668" s="286"/>
      <c r="BA668" s="286"/>
      <c r="BB668" s="273"/>
      <c r="BC668" s="273"/>
      <c r="BD668" s="273"/>
      <c r="BE668" s="273"/>
      <c r="BF668" s="273"/>
      <c r="BG668" s="273"/>
      <c r="BH668" s="273"/>
      <c r="BI668" s="536"/>
    </row>
    <row r="669" spans="2:61" ht="14.25" customHeight="1" x14ac:dyDescent="0.2">
      <c r="B669" s="273"/>
      <c r="C669" s="273"/>
      <c r="D669" s="273"/>
      <c r="E669" s="273"/>
      <c r="F669" s="273"/>
      <c r="G669" s="273"/>
      <c r="H669" s="273"/>
      <c r="I669" s="273"/>
      <c r="J669" s="273"/>
      <c r="K669" s="273"/>
      <c r="L669" s="273"/>
      <c r="M669" s="273"/>
      <c r="N669" s="273"/>
      <c r="O669" s="215"/>
      <c r="P669" s="215"/>
      <c r="Q669" s="215"/>
      <c r="R669" s="215"/>
      <c r="S669" s="215"/>
      <c r="T669" s="215"/>
      <c r="U669" s="286"/>
      <c r="V669" s="286"/>
      <c r="W669" s="286"/>
      <c r="X669" s="286"/>
      <c r="Y669" s="286"/>
      <c r="Z669" s="286"/>
      <c r="AA669" s="286"/>
      <c r="AB669" s="286"/>
      <c r="AC669" s="215"/>
      <c r="AD669" s="215"/>
      <c r="AE669" s="215"/>
      <c r="AF669" s="215"/>
      <c r="AG669" s="215"/>
      <c r="AH669" s="286"/>
      <c r="AI669" s="286"/>
      <c r="AJ669" s="286"/>
      <c r="AK669" s="286"/>
      <c r="AL669" s="286"/>
      <c r="AM669" s="286"/>
      <c r="AN669" s="286"/>
      <c r="AO669" s="286"/>
      <c r="AP669" s="286"/>
      <c r="AQ669" s="286"/>
      <c r="AR669" s="286"/>
      <c r="AS669" s="286"/>
      <c r="AT669" s="286"/>
      <c r="AU669" s="286"/>
      <c r="AV669" s="286"/>
      <c r="AW669" s="286"/>
      <c r="AX669" s="286"/>
      <c r="AY669" s="286"/>
      <c r="AZ669" s="286"/>
      <c r="BA669" s="286"/>
      <c r="BB669" s="273"/>
      <c r="BC669" s="273"/>
      <c r="BD669" s="273"/>
      <c r="BE669" s="273"/>
      <c r="BF669" s="273"/>
      <c r="BG669" s="273"/>
      <c r="BH669" s="273"/>
      <c r="BI669" s="536"/>
    </row>
    <row r="670" spans="2:61" ht="14.25" customHeight="1" x14ac:dyDescent="0.2">
      <c r="B670" s="273"/>
      <c r="C670" s="273"/>
      <c r="D670" s="273"/>
      <c r="E670" s="273"/>
      <c r="F670" s="273"/>
      <c r="G670" s="273"/>
      <c r="H670" s="273"/>
      <c r="I670" s="273"/>
      <c r="J670" s="273"/>
      <c r="K670" s="273"/>
      <c r="L670" s="273"/>
      <c r="M670" s="273"/>
      <c r="N670" s="273"/>
      <c r="O670" s="215"/>
      <c r="P670" s="215"/>
      <c r="Q670" s="215"/>
      <c r="R670" s="215"/>
      <c r="S670" s="215"/>
      <c r="T670" s="215"/>
      <c r="U670" s="286"/>
      <c r="V670" s="286"/>
      <c r="W670" s="286"/>
      <c r="X670" s="286"/>
      <c r="Y670" s="286"/>
      <c r="Z670" s="286"/>
      <c r="AA670" s="286"/>
      <c r="AB670" s="286"/>
      <c r="AC670" s="215"/>
      <c r="AD670" s="215"/>
      <c r="AE670" s="215"/>
      <c r="AF670" s="215"/>
      <c r="AG670" s="215"/>
      <c r="AH670" s="286"/>
      <c r="AI670" s="286"/>
      <c r="AJ670" s="286"/>
      <c r="AK670" s="286"/>
      <c r="AL670" s="286"/>
      <c r="AM670" s="286"/>
      <c r="AN670" s="286"/>
      <c r="AO670" s="286"/>
      <c r="AP670" s="286"/>
      <c r="AQ670" s="286"/>
      <c r="AR670" s="286"/>
      <c r="AS670" s="286"/>
      <c r="AT670" s="286"/>
      <c r="AU670" s="286"/>
      <c r="AV670" s="286"/>
      <c r="AW670" s="286"/>
      <c r="AX670" s="286"/>
      <c r="AY670" s="286"/>
      <c r="AZ670" s="286"/>
      <c r="BA670" s="286"/>
      <c r="BB670" s="273"/>
      <c r="BC670" s="273"/>
      <c r="BD670" s="273"/>
      <c r="BE670" s="273"/>
      <c r="BF670" s="273"/>
      <c r="BG670" s="273"/>
      <c r="BH670" s="273"/>
      <c r="BI670" s="536"/>
    </row>
    <row r="671" spans="2:61" ht="14.25" customHeight="1" x14ac:dyDescent="0.2">
      <c r="B671" s="273"/>
      <c r="C671" s="273"/>
      <c r="D671" s="273"/>
      <c r="E671" s="273"/>
      <c r="F671" s="273"/>
      <c r="G671" s="273"/>
      <c r="H671" s="273"/>
      <c r="I671" s="273"/>
      <c r="J671" s="273"/>
      <c r="K671" s="273"/>
      <c r="L671" s="273"/>
      <c r="M671" s="273"/>
      <c r="N671" s="273"/>
      <c r="O671" s="215"/>
      <c r="P671" s="215"/>
      <c r="Q671" s="215"/>
      <c r="R671" s="215"/>
      <c r="S671" s="215"/>
      <c r="T671" s="215"/>
      <c r="U671" s="286"/>
      <c r="V671" s="286"/>
      <c r="W671" s="286"/>
      <c r="X671" s="286"/>
      <c r="Y671" s="286"/>
      <c r="Z671" s="286"/>
      <c r="AA671" s="286"/>
      <c r="AB671" s="286"/>
      <c r="AC671" s="215"/>
      <c r="AD671" s="215"/>
      <c r="AE671" s="215"/>
      <c r="AF671" s="215"/>
      <c r="AG671" s="215"/>
      <c r="AH671" s="286"/>
      <c r="AI671" s="286"/>
      <c r="AJ671" s="286"/>
      <c r="AK671" s="286"/>
      <c r="AL671" s="286"/>
      <c r="AM671" s="286"/>
      <c r="AN671" s="286"/>
      <c r="AO671" s="286"/>
      <c r="AP671" s="286"/>
      <c r="AQ671" s="286"/>
      <c r="AR671" s="286"/>
      <c r="AS671" s="286"/>
      <c r="AT671" s="286"/>
      <c r="AU671" s="286"/>
      <c r="AV671" s="286"/>
      <c r="AW671" s="286"/>
      <c r="AX671" s="286"/>
      <c r="AY671" s="286"/>
      <c r="AZ671" s="286"/>
      <c r="BA671" s="286"/>
      <c r="BB671" s="273"/>
      <c r="BC671" s="273"/>
      <c r="BD671" s="273"/>
      <c r="BE671" s="273"/>
      <c r="BF671" s="273"/>
      <c r="BG671" s="273"/>
      <c r="BH671" s="273"/>
      <c r="BI671" s="536"/>
    </row>
    <row r="672" spans="2:61" ht="14.25" customHeight="1" x14ac:dyDescent="0.2">
      <c r="B672" s="273"/>
      <c r="C672" s="273"/>
      <c r="D672" s="273"/>
      <c r="E672" s="273"/>
      <c r="F672" s="273"/>
      <c r="G672" s="273"/>
      <c r="H672" s="273"/>
      <c r="I672" s="273"/>
      <c r="J672" s="273"/>
      <c r="K672" s="273"/>
      <c r="L672" s="273"/>
      <c r="M672" s="273"/>
      <c r="N672" s="273"/>
      <c r="O672" s="215"/>
      <c r="P672" s="215"/>
      <c r="Q672" s="215"/>
      <c r="R672" s="215"/>
      <c r="S672" s="215"/>
      <c r="T672" s="215"/>
      <c r="U672" s="286"/>
      <c r="V672" s="286"/>
      <c r="W672" s="286"/>
      <c r="X672" s="286"/>
      <c r="Y672" s="286"/>
      <c r="Z672" s="286"/>
      <c r="AA672" s="286"/>
      <c r="AB672" s="286"/>
      <c r="AC672" s="215"/>
      <c r="AD672" s="215"/>
      <c r="AE672" s="215"/>
      <c r="AF672" s="215"/>
      <c r="AG672" s="215"/>
      <c r="AH672" s="286"/>
      <c r="AI672" s="286"/>
      <c r="AJ672" s="286"/>
      <c r="AK672" s="286"/>
      <c r="AL672" s="286"/>
      <c r="AM672" s="286"/>
      <c r="AN672" s="286"/>
      <c r="AO672" s="286"/>
      <c r="AP672" s="286"/>
      <c r="AQ672" s="286"/>
      <c r="AR672" s="286"/>
      <c r="AS672" s="286"/>
      <c r="AT672" s="286"/>
      <c r="AU672" s="286"/>
      <c r="AV672" s="286"/>
      <c r="AW672" s="286"/>
      <c r="AX672" s="286"/>
      <c r="AY672" s="286"/>
      <c r="AZ672" s="286"/>
      <c r="BA672" s="286"/>
      <c r="BB672" s="273"/>
      <c r="BC672" s="273"/>
      <c r="BD672" s="273"/>
      <c r="BE672" s="273"/>
      <c r="BF672" s="273"/>
      <c r="BG672" s="273"/>
      <c r="BH672" s="273"/>
      <c r="BI672" s="536"/>
    </row>
    <row r="673" spans="2:61" ht="14.25" customHeight="1" x14ac:dyDescent="0.2">
      <c r="B673" s="273"/>
      <c r="C673" s="273"/>
      <c r="D673" s="273"/>
      <c r="E673" s="273"/>
      <c r="F673" s="273"/>
      <c r="G673" s="273"/>
      <c r="H673" s="273"/>
      <c r="I673" s="273"/>
      <c r="J673" s="273"/>
      <c r="K673" s="273"/>
      <c r="L673" s="273"/>
      <c r="M673" s="273"/>
      <c r="N673" s="273"/>
      <c r="O673" s="215"/>
      <c r="P673" s="215"/>
      <c r="Q673" s="215"/>
      <c r="R673" s="215"/>
      <c r="S673" s="215"/>
      <c r="T673" s="215"/>
      <c r="U673" s="286"/>
      <c r="V673" s="286"/>
      <c r="W673" s="286"/>
      <c r="X673" s="286"/>
      <c r="Y673" s="286"/>
      <c r="Z673" s="286"/>
      <c r="AA673" s="286"/>
      <c r="AB673" s="286"/>
      <c r="AC673" s="215"/>
      <c r="AD673" s="215"/>
      <c r="AE673" s="215"/>
      <c r="AF673" s="215"/>
      <c r="AG673" s="215"/>
      <c r="AH673" s="286"/>
      <c r="AI673" s="286"/>
      <c r="AJ673" s="286"/>
      <c r="AK673" s="286"/>
      <c r="AL673" s="286"/>
      <c r="AM673" s="286"/>
      <c r="AN673" s="286"/>
      <c r="AO673" s="286"/>
      <c r="AP673" s="286"/>
      <c r="AQ673" s="286"/>
      <c r="AR673" s="286"/>
      <c r="AS673" s="286"/>
      <c r="AT673" s="286"/>
      <c r="AU673" s="286"/>
      <c r="AV673" s="286"/>
      <c r="AW673" s="286"/>
      <c r="AX673" s="286"/>
      <c r="AY673" s="286"/>
      <c r="AZ673" s="286"/>
      <c r="BA673" s="286"/>
      <c r="BB673" s="273"/>
      <c r="BC673" s="273"/>
      <c r="BD673" s="273"/>
      <c r="BE673" s="273"/>
      <c r="BF673" s="273"/>
      <c r="BG673" s="273"/>
      <c r="BH673" s="273"/>
      <c r="BI673" s="536"/>
    </row>
    <row r="674" spans="2:61" ht="14.25" customHeight="1" x14ac:dyDescent="0.2">
      <c r="B674" s="273"/>
      <c r="C674" s="273"/>
      <c r="D674" s="273"/>
      <c r="E674" s="273"/>
      <c r="F674" s="273"/>
      <c r="G674" s="273"/>
      <c r="H674" s="273"/>
      <c r="I674" s="273"/>
      <c r="J674" s="273"/>
      <c r="K674" s="273"/>
      <c r="L674" s="273"/>
      <c r="M674" s="273"/>
      <c r="N674" s="273"/>
      <c r="O674" s="215"/>
      <c r="P674" s="215"/>
      <c r="Q674" s="215"/>
      <c r="R674" s="215"/>
      <c r="S674" s="215"/>
      <c r="T674" s="215"/>
      <c r="U674" s="286"/>
      <c r="V674" s="286"/>
      <c r="W674" s="286"/>
      <c r="X674" s="286"/>
      <c r="Y674" s="286"/>
      <c r="Z674" s="286"/>
      <c r="AA674" s="286"/>
      <c r="AB674" s="286"/>
      <c r="AC674" s="215"/>
      <c r="AD674" s="215"/>
      <c r="AE674" s="215"/>
      <c r="AF674" s="215"/>
      <c r="AG674" s="215"/>
      <c r="AH674" s="286"/>
      <c r="AI674" s="286"/>
      <c r="AJ674" s="286"/>
      <c r="AK674" s="286"/>
      <c r="AL674" s="286"/>
      <c r="AM674" s="286"/>
      <c r="AN674" s="286"/>
      <c r="AO674" s="286"/>
      <c r="AP674" s="286"/>
      <c r="AQ674" s="286"/>
      <c r="AR674" s="286"/>
      <c r="AS674" s="286"/>
      <c r="AT674" s="286"/>
      <c r="AU674" s="286"/>
      <c r="AV674" s="286"/>
      <c r="AW674" s="286"/>
      <c r="AX674" s="286"/>
      <c r="AY674" s="286"/>
      <c r="AZ674" s="286"/>
      <c r="BA674" s="286"/>
      <c r="BB674" s="273"/>
      <c r="BC674" s="273"/>
      <c r="BD674" s="273"/>
      <c r="BE674" s="273"/>
      <c r="BF674" s="273"/>
      <c r="BG674" s="273"/>
      <c r="BH674" s="273"/>
      <c r="BI674" s="536"/>
    </row>
    <row r="675" spans="2:61" ht="14.25" customHeight="1" x14ac:dyDescent="0.2">
      <c r="B675" s="273"/>
      <c r="C675" s="273"/>
      <c r="D675" s="273"/>
      <c r="E675" s="273"/>
      <c r="F675" s="273"/>
      <c r="G675" s="273"/>
      <c r="H675" s="273"/>
      <c r="I675" s="273"/>
      <c r="J675" s="273"/>
      <c r="K675" s="273"/>
      <c r="L675" s="273"/>
      <c r="M675" s="273"/>
      <c r="N675" s="273"/>
      <c r="O675" s="215"/>
      <c r="P675" s="215"/>
      <c r="Q675" s="215"/>
      <c r="R675" s="215"/>
      <c r="S675" s="215"/>
      <c r="T675" s="215"/>
      <c r="U675" s="286"/>
      <c r="V675" s="286"/>
      <c r="W675" s="286"/>
      <c r="X675" s="286"/>
      <c r="Y675" s="286"/>
      <c r="Z675" s="286"/>
      <c r="AA675" s="286"/>
      <c r="AB675" s="286"/>
      <c r="AC675" s="215"/>
      <c r="AD675" s="215"/>
      <c r="AE675" s="215"/>
      <c r="AF675" s="215"/>
      <c r="AG675" s="215"/>
      <c r="AH675" s="286"/>
      <c r="AI675" s="286"/>
      <c r="AJ675" s="286"/>
      <c r="AK675" s="286"/>
      <c r="AL675" s="286"/>
      <c r="AM675" s="286"/>
      <c r="AN675" s="286"/>
      <c r="AO675" s="286"/>
      <c r="AP675" s="286"/>
      <c r="AQ675" s="286"/>
      <c r="AR675" s="286"/>
      <c r="AS675" s="286"/>
      <c r="AT675" s="286"/>
      <c r="AU675" s="286"/>
      <c r="AV675" s="286"/>
      <c r="AW675" s="286"/>
      <c r="AX675" s="286"/>
      <c r="AY675" s="286"/>
      <c r="AZ675" s="286"/>
      <c r="BA675" s="286"/>
      <c r="BB675" s="273"/>
      <c r="BC675" s="273"/>
      <c r="BD675" s="273"/>
      <c r="BE675" s="273"/>
      <c r="BF675" s="273"/>
      <c r="BG675" s="273"/>
      <c r="BH675" s="273"/>
      <c r="BI675" s="536"/>
    </row>
    <row r="676" spans="2:61" ht="14.25" customHeight="1" x14ac:dyDescent="0.2">
      <c r="B676" s="273"/>
      <c r="C676" s="273"/>
      <c r="D676" s="273"/>
      <c r="E676" s="273"/>
      <c r="F676" s="273"/>
      <c r="G676" s="273"/>
      <c r="H676" s="273"/>
      <c r="I676" s="273"/>
      <c r="J676" s="273"/>
      <c r="K676" s="273"/>
      <c r="L676" s="273"/>
      <c r="M676" s="273"/>
      <c r="N676" s="273"/>
      <c r="O676" s="215"/>
      <c r="P676" s="215"/>
      <c r="Q676" s="215"/>
      <c r="R676" s="215"/>
      <c r="S676" s="215"/>
      <c r="T676" s="215"/>
      <c r="U676" s="286"/>
      <c r="V676" s="286"/>
      <c r="W676" s="286"/>
      <c r="X676" s="286"/>
      <c r="Y676" s="286"/>
      <c r="Z676" s="286"/>
      <c r="AA676" s="286"/>
      <c r="AB676" s="286"/>
      <c r="AC676" s="215"/>
      <c r="AD676" s="215"/>
      <c r="AE676" s="215"/>
      <c r="AF676" s="215"/>
      <c r="AG676" s="215"/>
      <c r="AH676" s="286"/>
      <c r="AI676" s="286"/>
      <c r="AJ676" s="286"/>
      <c r="AK676" s="286"/>
      <c r="AL676" s="286"/>
      <c r="AM676" s="286"/>
      <c r="AN676" s="286"/>
      <c r="AO676" s="286"/>
      <c r="AP676" s="286"/>
      <c r="AQ676" s="286"/>
      <c r="AR676" s="286"/>
      <c r="AS676" s="286"/>
      <c r="AT676" s="286"/>
      <c r="AU676" s="286"/>
      <c r="AV676" s="286"/>
      <c r="AW676" s="286"/>
      <c r="AX676" s="286"/>
      <c r="AY676" s="286"/>
      <c r="AZ676" s="286"/>
      <c r="BA676" s="286"/>
      <c r="BB676" s="273"/>
      <c r="BC676" s="273"/>
      <c r="BD676" s="273"/>
      <c r="BE676" s="273"/>
      <c r="BF676" s="273"/>
      <c r="BG676" s="273"/>
      <c r="BH676" s="273"/>
      <c r="BI676" s="536"/>
    </row>
    <row r="677" spans="2:61" ht="14.25" customHeight="1" x14ac:dyDescent="0.2">
      <c r="B677" s="273"/>
      <c r="C677" s="273"/>
      <c r="D677" s="273"/>
      <c r="E677" s="273"/>
      <c r="F677" s="273"/>
      <c r="G677" s="273"/>
      <c r="H677" s="273"/>
      <c r="I677" s="273"/>
      <c r="J677" s="273"/>
      <c r="K677" s="273"/>
      <c r="L677" s="273"/>
      <c r="M677" s="273"/>
      <c r="N677" s="273"/>
      <c r="O677" s="215"/>
      <c r="P677" s="215"/>
      <c r="Q677" s="215"/>
      <c r="R677" s="215"/>
      <c r="S677" s="215"/>
      <c r="T677" s="215"/>
      <c r="U677" s="286"/>
      <c r="V677" s="286"/>
      <c r="W677" s="286"/>
      <c r="X677" s="286"/>
      <c r="Y677" s="286"/>
      <c r="Z677" s="286"/>
      <c r="AA677" s="286"/>
      <c r="AB677" s="286"/>
      <c r="AC677" s="215"/>
      <c r="AD677" s="215"/>
      <c r="AE677" s="215"/>
      <c r="AF677" s="215"/>
      <c r="AG677" s="215"/>
      <c r="AH677" s="286"/>
      <c r="AI677" s="286"/>
      <c r="AJ677" s="286"/>
      <c r="AK677" s="286"/>
      <c r="AL677" s="286"/>
      <c r="AM677" s="286"/>
      <c r="AN677" s="286"/>
      <c r="AO677" s="286"/>
      <c r="AP677" s="286"/>
      <c r="AQ677" s="286"/>
      <c r="AR677" s="286"/>
      <c r="AS677" s="286"/>
      <c r="AT677" s="286"/>
      <c r="AU677" s="286"/>
      <c r="AV677" s="286"/>
      <c r="AW677" s="286"/>
      <c r="AX677" s="286"/>
      <c r="AY677" s="286"/>
      <c r="AZ677" s="286"/>
      <c r="BA677" s="286"/>
      <c r="BB677" s="273"/>
      <c r="BC677" s="273"/>
      <c r="BD677" s="273"/>
      <c r="BE677" s="273"/>
      <c r="BF677" s="273"/>
      <c r="BG677" s="273"/>
      <c r="BH677" s="273"/>
      <c r="BI677" s="536"/>
    </row>
    <row r="678" spans="2:61" ht="14.25" customHeight="1" x14ac:dyDescent="0.2">
      <c r="B678" s="273"/>
      <c r="C678" s="273"/>
      <c r="D678" s="273"/>
      <c r="E678" s="273"/>
      <c r="F678" s="273"/>
      <c r="G678" s="273"/>
      <c r="H678" s="273"/>
      <c r="I678" s="273"/>
      <c r="J678" s="273"/>
      <c r="K678" s="273"/>
      <c r="L678" s="273"/>
      <c r="M678" s="273"/>
      <c r="N678" s="273"/>
      <c r="O678" s="215"/>
      <c r="P678" s="215"/>
      <c r="Q678" s="215"/>
      <c r="R678" s="215"/>
      <c r="S678" s="215"/>
      <c r="T678" s="215"/>
      <c r="U678" s="286"/>
      <c r="V678" s="286"/>
      <c r="W678" s="286"/>
      <c r="X678" s="286"/>
      <c r="Y678" s="286"/>
      <c r="Z678" s="286"/>
      <c r="AA678" s="286"/>
      <c r="AB678" s="286"/>
      <c r="AC678" s="215"/>
      <c r="AD678" s="215"/>
      <c r="AE678" s="215"/>
      <c r="AF678" s="215"/>
      <c r="AG678" s="215"/>
      <c r="AH678" s="286"/>
      <c r="AI678" s="286"/>
      <c r="AJ678" s="286"/>
      <c r="AK678" s="286"/>
      <c r="AL678" s="286"/>
      <c r="AM678" s="286"/>
      <c r="AN678" s="286"/>
      <c r="AO678" s="286"/>
      <c r="AP678" s="286"/>
      <c r="AQ678" s="286"/>
      <c r="AR678" s="286"/>
      <c r="AS678" s="286"/>
      <c r="AT678" s="286"/>
      <c r="AU678" s="286"/>
      <c r="AV678" s="286"/>
      <c r="AW678" s="286"/>
      <c r="AX678" s="286"/>
      <c r="AY678" s="286"/>
      <c r="AZ678" s="286"/>
      <c r="BA678" s="286"/>
      <c r="BB678" s="273"/>
      <c r="BC678" s="273"/>
      <c r="BD678" s="273"/>
      <c r="BE678" s="273"/>
      <c r="BF678" s="273"/>
      <c r="BG678" s="273"/>
      <c r="BH678" s="273"/>
      <c r="BI678" s="536"/>
    </row>
    <row r="679" spans="2:61" ht="14.25" customHeight="1" x14ac:dyDescent="0.2">
      <c r="B679" s="273"/>
      <c r="C679" s="273"/>
      <c r="D679" s="273"/>
      <c r="E679" s="273"/>
      <c r="F679" s="273"/>
      <c r="G679" s="273"/>
      <c r="H679" s="273"/>
      <c r="I679" s="273"/>
      <c r="J679" s="273"/>
      <c r="K679" s="273"/>
      <c r="L679" s="273"/>
      <c r="M679" s="273"/>
      <c r="N679" s="273"/>
      <c r="O679" s="215"/>
      <c r="P679" s="215"/>
      <c r="Q679" s="215"/>
      <c r="R679" s="215"/>
      <c r="S679" s="215"/>
      <c r="T679" s="215"/>
      <c r="U679" s="286"/>
      <c r="V679" s="286"/>
      <c r="W679" s="286"/>
      <c r="X679" s="286"/>
      <c r="Y679" s="286"/>
      <c r="Z679" s="286"/>
      <c r="AA679" s="286"/>
      <c r="AB679" s="286"/>
      <c r="AC679" s="215"/>
      <c r="AD679" s="215"/>
      <c r="AE679" s="215"/>
      <c r="AF679" s="215"/>
      <c r="AG679" s="215"/>
      <c r="AH679" s="286"/>
      <c r="AI679" s="286"/>
      <c r="AJ679" s="286"/>
      <c r="AK679" s="286"/>
      <c r="AL679" s="286"/>
      <c r="AM679" s="286"/>
      <c r="AN679" s="286"/>
      <c r="AO679" s="286"/>
      <c r="AP679" s="286"/>
      <c r="AQ679" s="286"/>
      <c r="AR679" s="286"/>
      <c r="AS679" s="286"/>
      <c r="AT679" s="286"/>
      <c r="AU679" s="286"/>
      <c r="AV679" s="286"/>
      <c r="AW679" s="286"/>
      <c r="AX679" s="286"/>
      <c r="AY679" s="286"/>
      <c r="AZ679" s="286"/>
      <c r="BA679" s="286"/>
      <c r="BB679" s="273"/>
      <c r="BC679" s="273"/>
      <c r="BD679" s="273"/>
      <c r="BE679" s="273"/>
      <c r="BF679" s="273"/>
      <c r="BG679" s="273"/>
      <c r="BH679" s="273"/>
      <c r="BI679" s="536"/>
    </row>
    <row r="680" spans="2:61" ht="14.25" customHeight="1" x14ac:dyDescent="0.2">
      <c r="B680" s="273"/>
      <c r="C680" s="273"/>
      <c r="D680" s="273"/>
      <c r="E680" s="273"/>
      <c r="F680" s="273"/>
      <c r="G680" s="273"/>
      <c r="H680" s="273"/>
      <c r="I680" s="273"/>
      <c r="J680" s="273"/>
      <c r="K680" s="273"/>
      <c r="L680" s="273"/>
      <c r="M680" s="273"/>
      <c r="N680" s="273"/>
      <c r="O680" s="215"/>
      <c r="P680" s="215"/>
      <c r="Q680" s="215"/>
      <c r="R680" s="215"/>
      <c r="S680" s="215"/>
      <c r="T680" s="215"/>
      <c r="U680" s="286"/>
      <c r="V680" s="286"/>
      <c r="W680" s="286"/>
      <c r="X680" s="286"/>
      <c r="Y680" s="286"/>
      <c r="Z680" s="286"/>
      <c r="AA680" s="286"/>
      <c r="AB680" s="286"/>
      <c r="AC680" s="215"/>
      <c r="AD680" s="215"/>
      <c r="AE680" s="215"/>
      <c r="AF680" s="215"/>
      <c r="AG680" s="215"/>
      <c r="AH680" s="286"/>
      <c r="AI680" s="286"/>
      <c r="AJ680" s="286"/>
      <c r="AK680" s="286"/>
      <c r="AL680" s="286"/>
      <c r="AM680" s="286"/>
      <c r="AN680" s="286"/>
      <c r="AO680" s="286"/>
      <c r="AP680" s="286"/>
      <c r="AQ680" s="286"/>
      <c r="AR680" s="286"/>
      <c r="AS680" s="286"/>
      <c r="AT680" s="286"/>
      <c r="AU680" s="286"/>
      <c r="AV680" s="286"/>
      <c r="AW680" s="286"/>
      <c r="AX680" s="286"/>
      <c r="AY680" s="286"/>
      <c r="AZ680" s="286"/>
      <c r="BA680" s="286"/>
      <c r="BB680" s="273"/>
      <c r="BC680" s="273"/>
      <c r="BD680" s="273"/>
      <c r="BE680" s="273"/>
      <c r="BF680" s="273"/>
      <c r="BG680" s="273"/>
      <c r="BH680" s="273"/>
      <c r="BI680" s="536"/>
    </row>
    <row r="681" spans="2:61" ht="14.25" customHeight="1" x14ac:dyDescent="0.2">
      <c r="B681" s="273"/>
      <c r="C681" s="273"/>
      <c r="D681" s="273"/>
      <c r="E681" s="273"/>
      <c r="F681" s="273"/>
      <c r="G681" s="273"/>
      <c r="H681" s="273"/>
      <c r="I681" s="273"/>
      <c r="J681" s="273"/>
      <c r="K681" s="273"/>
      <c r="L681" s="273"/>
      <c r="M681" s="273"/>
      <c r="N681" s="273"/>
      <c r="O681" s="215"/>
      <c r="P681" s="215"/>
      <c r="Q681" s="215"/>
      <c r="R681" s="215"/>
      <c r="S681" s="215"/>
      <c r="T681" s="215"/>
      <c r="U681" s="286"/>
      <c r="V681" s="286"/>
      <c r="W681" s="286"/>
      <c r="X681" s="286"/>
      <c r="Y681" s="286"/>
      <c r="Z681" s="286"/>
      <c r="AA681" s="286"/>
      <c r="AB681" s="286"/>
      <c r="AC681" s="215"/>
      <c r="AD681" s="215"/>
      <c r="AE681" s="215"/>
      <c r="AF681" s="215"/>
      <c r="AG681" s="215"/>
      <c r="AH681" s="286"/>
      <c r="AI681" s="286"/>
      <c r="AJ681" s="286"/>
      <c r="AK681" s="286"/>
      <c r="AL681" s="286"/>
      <c r="AM681" s="286"/>
      <c r="AN681" s="286"/>
      <c r="AO681" s="286"/>
      <c r="AP681" s="286"/>
      <c r="AQ681" s="286"/>
      <c r="AR681" s="286"/>
      <c r="AS681" s="286"/>
      <c r="AT681" s="286"/>
      <c r="AU681" s="286"/>
      <c r="AV681" s="286"/>
      <c r="AW681" s="286"/>
      <c r="AX681" s="286"/>
      <c r="AY681" s="286"/>
      <c r="AZ681" s="286"/>
      <c r="BA681" s="286"/>
      <c r="BB681" s="273"/>
      <c r="BC681" s="273"/>
      <c r="BD681" s="273"/>
      <c r="BE681" s="273"/>
      <c r="BF681" s="273"/>
      <c r="BG681" s="273"/>
      <c r="BH681" s="273"/>
      <c r="BI681" s="536"/>
    </row>
    <row r="682" spans="2:61" ht="14.25" customHeight="1" x14ac:dyDescent="0.2">
      <c r="B682" s="273"/>
      <c r="C682" s="273"/>
      <c r="D682" s="273"/>
      <c r="E682" s="273"/>
      <c r="F682" s="273"/>
      <c r="G682" s="273"/>
      <c r="H682" s="273"/>
      <c r="I682" s="273"/>
      <c r="J682" s="273"/>
      <c r="K682" s="273"/>
      <c r="L682" s="273"/>
      <c r="M682" s="273"/>
      <c r="N682" s="273"/>
      <c r="O682" s="215"/>
      <c r="P682" s="215"/>
      <c r="Q682" s="215"/>
      <c r="R682" s="215"/>
      <c r="S682" s="215"/>
      <c r="T682" s="215"/>
      <c r="U682" s="286"/>
      <c r="V682" s="286"/>
      <c r="W682" s="286"/>
      <c r="X682" s="286"/>
      <c r="Y682" s="286"/>
      <c r="Z682" s="286"/>
      <c r="AA682" s="286"/>
      <c r="AB682" s="286"/>
      <c r="AC682" s="215"/>
      <c r="AD682" s="215"/>
      <c r="AE682" s="215"/>
      <c r="AF682" s="215"/>
      <c r="AG682" s="215"/>
      <c r="AH682" s="286"/>
      <c r="AI682" s="286"/>
      <c r="AJ682" s="286"/>
      <c r="AK682" s="286"/>
      <c r="AL682" s="286"/>
      <c r="AM682" s="286"/>
      <c r="AN682" s="286"/>
      <c r="AO682" s="286"/>
      <c r="AP682" s="286"/>
      <c r="AQ682" s="286"/>
      <c r="AR682" s="286"/>
      <c r="AS682" s="286"/>
      <c r="AT682" s="286"/>
      <c r="AU682" s="286"/>
      <c r="AV682" s="286"/>
      <c r="AW682" s="286"/>
      <c r="AX682" s="286"/>
      <c r="AY682" s="286"/>
      <c r="AZ682" s="286"/>
      <c r="BA682" s="286"/>
      <c r="BB682" s="273"/>
      <c r="BC682" s="273"/>
      <c r="BD682" s="273"/>
      <c r="BE682" s="273"/>
      <c r="BF682" s="273"/>
      <c r="BG682" s="273"/>
      <c r="BH682" s="273"/>
      <c r="BI682" s="536"/>
    </row>
    <row r="683" spans="2:61" ht="14.25" customHeight="1" x14ac:dyDescent="0.2">
      <c r="B683" s="273"/>
      <c r="C683" s="273"/>
      <c r="D683" s="273"/>
      <c r="E683" s="273"/>
      <c r="F683" s="273"/>
      <c r="G683" s="273"/>
      <c r="H683" s="273"/>
      <c r="I683" s="273"/>
      <c r="J683" s="273"/>
      <c r="K683" s="273"/>
      <c r="L683" s="273"/>
      <c r="M683" s="273"/>
      <c r="N683" s="273"/>
      <c r="O683" s="215"/>
      <c r="P683" s="215"/>
      <c r="Q683" s="215"/>
      <c r="R683" s="215"/>
      <c r="S683" s="215"/>
      <c r="T683" s="215"/>
      <c r="U683" s="286"/>
      <c r="V683" s="286"/>
      <c r="W683" s="286"/>
      <c r="X683" s="286"/>
      <c r="Y683" s="286"/>
      <c r="Z683" s="286"/>
      <c r="AA683" s="286"/>
      <c r="AB683" s="286"/>
      <c r="AC683" s="215"/>
      <c r="AD683" s="215"/>
      <c r="AE683" s="215"/>
      <c r="AF683" s="215"/>
      <c r="AG683" s="215"/>
      <c r="AH683" s="286"/>
      <c r="AI683" s="286"/>
      <c r="AJ683" s="286"/>
      <c r="AK683" s="286"/>
      <c r="AL683" s="286"/>
      <c r="AM683" s="286"/>
      <c r="AN683" s="286"/>
      <c r="AO683" s="286"/>
      <c r="AP683" s="286"/>
      <c r="AQ683" s="286"/>
      <c r="AR683" s="286"/>
      <c r="AS683" s="286"/>
      <c r="AT683" s="286"/>
      <c r="AU683" s="286"/>
      <c r="AV683" s="286"/>
      <c r="AW683" s="286"/>
      <c r="AX683" s="286"/>
      <c r="AY683" s="286"/>
      <c r="AZ683" s="286"/>
      <c r="BA683" s="286"/>
      <c r="BB683" s="273"/>
      <c r="BC683" s="273"/>
      <c r="BD683" s="273"/>
      <c r="BE683" s="273"/>
      <c r="BF683" s="273"/>
      <c r="BG683" s="273"/>
      <c r="BH683" s="273"/>
      <c r="BI683" s="536"/>
    </row>
    <row r="684" spans="2:61" ht="14.25" customHeight="1" x14ac:dyDescent="0.2">
      <c r="B684" s="273"/>
      <c r="C684" s="273"/>
      <c r="D684" s="273"/>
      <c r="E684" s="273"/>
      <c r="F684" s="273"/>
      <c r="G684" s="273"/>
      <c r="H684" s="273"/>
      <c r="I684" s="273"/>
      <c r="J684" s="273"/>
      <c r="K684" s="273"/>
      <c r="L684" s="273"/>
      <c r="M684" s="273"/>
      <c r="N684" s="273"/>
      <c r="O684" s="215"/>
      <c r="P684" s="215"/>
      <c r="Q684" s="215"/>
      <c r="R684" s="215"/>
      <c r="S684" s="215"/>
      <c r="T684" s="215"/>
      <c r="U684" s="286"/>
      <c r="V684" s="286"/>
      <c r="W684" s="286"/>
      <c r="X684" s="286"/>
      <c r="Y684" s="286"/>
      <c r="Z684" s="286"/>
      <c r="AA684" s="286"/>
      <c r="AB684" s="286"/>
      <c r="AC684" s="215"/>
      <c r="AD684" s="215"/>
      <c r="AE684" s="215"/>
      <c r="AF684" s="215"/>
      <c r="AG684" s="215"/>
      <c r="AH684" s="286"/>
      <c r="AI684" s="286"/>
      <c r="AJ684" s="286"/>
      <c r="AK684" s="286"/>
      <c r="AL684" s="286"/>
      <c r="AM684" s="286"/>
      <c r="AN684" s="286"/>
      <c r="AO684" s="286"/>
      <c r="AP684" s="286"/>
      <c r="AQ684" s="286"/>
      <c r="AR684" s="286"/>
      <c r="AS684" s="286"/>
      <c r="AT684" s="286"/>
      <c r="AU684" s="286"/>
      <c r="AV684" s="286"/>
      <c r="AW684" s="286"/>
      <c r="AX684" s="286"/>
      <c r="AY684" s="286"/>
      <c r="AZ684" s="286"/>
      <c r="BA684" s="286"/>
      <c r="BB684" s="273"/>
      <c r="BC684" s="273"/>
      <c r="BD684" s="273"/>
      <c r="BE684" s="273"/>
      <c r="BF684" s="273"/>
      <c r="BG684" s="273"/>
      <c r="BH684" s="273"/>
      <c r="BI684" s="536"/>
    </row>
    <row r="685" spans="2:61" ht="14.25" customHeight="1" x14ac:dyDescent="0.2">
      <c r="B685" s="273"/>
      <c r="C685" s="273"/>
      <c r="D685" s="273"/>
      <c r="E685" s="273"/>
      <c r="F685" s="273"/>
      <c r="G685" s="273"/>
      <c r="H685" s="273"/>
      <c r="I685" s="273"/>
      <c r="J685" s="273"/>
      <c r="K685" s="273"/>
      <c r="L685" s="273"/>
      <c r="M685" s="273"/>
      <c r="N685" s="273"/>
      <c r="O685" s="215"/>
      <c r="P685" s="215"/>
      <c r="Q685" s="215"/>
      <c r="R685" s="215"/>
      <c r="S685" s="215"/>
      <c r="T685" s="215"/>
      <c r="U685" s="286"/>
      <c r="V685" s="286"/>
      <c r="W685" s="286"/>
      <c r="X685" s="286"/>
      <c r="Y685" s="286"/>
      <c r="Z685" s="286"/>
      <c r="AA685" s="286"/>
      <c r="AB685" s="286"/>
      <c r="AC685" s="215"/>
      <c r="AD685" s="215"/>
      <c r="AE685" s="215"/>
      <c r="AF685" s="215"/>
      <c r="AG685" s="215"/>
      <c r="AH685" s="286"/>
      <c r="AI685" s="286"/>
      <c r="AJ685" s="286"/>
      <c r="AK685" s="286"/>
      <c r="AL685" s="286"/>
      <c r="AM685" s="286"/>
      <c r="AN685" s="286"/>
      <c r="AO685" s="286"/>
      <c r="AP685" s="286"/>
      <c r="AQ685" s="286"/>
      <c r="AR685" s="286"/>
      <c r="AS685" s="286"/>
      <c r="AT685" s="286"/>
      <c r="AU685" s="286"/>
      <c r="AV685" s="286"/>
      <c r="AW685" s="286"/>
      <c r="AX685" s="286"/>
      <c r="AY685" s="286"/>
      <c r="AZ685" s="286"/>
      <c r="BA685" s="286"/>
      <c r="BB685" s="273"/>
      <c r="BC685" s="273"/>
      <c r="BD685" s="273"/>
      <c r="BE685" s="273"/>
      <c r="BF685" s="273"/>
      <c r="BG685" s="273"/>
      <c r="BH685" s="273"/>
      <c r="BI685" s="536"/>
    </row>
    <row r="686" spans="2:61" ht="14.25" customHeight="1" x14ac:dyDescent="0.2">
      <c r="B686" s="273"/>
      <c r="C686" s="273"/>
      <c r="D686" s="273"/>
      <c r="E686" s="273"/>
      <c r="F686" s="273"/>
      <c r="G686" s="273"/>
      <c r="H686" s="273"/>
      <c r="I686" s="273"/>
      <c r="J686" s="273"/>
      <c r="K686" s="273"/>
      <c r="L686" s="273"/>
      <c r="M686" s="273"/>
      <c r="N686" s="273"/>
      <c r="O686" s="215"/>
      <c r="P686" s="215"/>
      <c r="Q686" s="215"/>
      <c r="R686" s="215"/>
      <c r="S686" s="215"/>
      <c r="T686" s="215"/>
      <c r="U686" s="286"/>
      <c r="V686" s="286"/>
      <c r="W686" s="286"/>
      <c r="X686" s="286"/>
      <c r="Y686" s="286"/>
      <c r="Z686" s="286"/>
      <c r="AA686" s="286"/>
      <c r="AB686" s="286"/>
      <c r="AC686" s="215"/>
      <c r="AD686" s="215"/>
      <c r="AE686" s="215"/>
      <c r="AF686" s="215"/>
      <c r="AG686" s="215"/>
      <c r="AH686" s="286"/>
      <c r="AI686" s="286"/>
      <c r="AJ686" s="286"/>
      <c r="AK686" s="286"/>
      <c r="AL686" s="286"/>
      <c r="AM686" s="286"/>
      <c r="AN686" s="286"/>
      <c r="AO686" s="286"/>
      <c r="AP686" s="286"/>
      <c r="AQ686" s="286"/>
      <c r="AR686" s="286"/>
      <c r="AS686" s="286"/>
      <c r="AT686" s="286"/>
      <c r="AU686" s="286"/>
      <c r="AV686" s="286"/>
      <c r="AW686" s="286"/>
      <c r="AX686" s="286"/>
      <c r="AY686" s="286"/>
      <c r="AZ686" s="286"/>
      <c r="BA686" s="286"/>
      <c r="BB686" s="273"/>
      <c r="BC686" s="273"/>
      <c r="BD686" s="273"/>
      <c r="BE686" s="273"/>
      <c r="BF686" s="273"/>
      <c r="BG686" s="273"/>
      <c r="BH686" s="273"/>
      <c r="BI686" s="536"/>
    </row>
    <row r="687" spans="2:61" ht="14.25" customHeight="1" x14ac:dyDescent="0.2">
      <c r="B687" s="273"/>
      <c r="C687" s="273"/>
      <c r="D687" s="273"/>
      <c r="E687" s="273"/>
      <c r="F687" s="273"/>
      <c r="G687" s="273"/>
      <c r="H687" s="273"/>
      <c r="I687" s="273"/>
      <c r="J687" s="273"/>
      <c r="K687" s="273"/>
      <c r="L687" s="273"/>
      <c r="M687" s="273"/>
      <c r="N687" s="273"/>
      <c r="O687" s="215"/>
      <c r="P687" s="215"/>
      <c r="Q687" s="215"/>
      <c r="R687" s="215"/>
      <c r="S687" s="215"/>
      <c r="T687" s="215"/>
      <c r="U687" s="286"/>
      <c r="V687" s="286"/>
      <c r="W687" s="286"/>
      <c r="X687" s="286"/>
      <c r="Y687" s="286"/>
      <c r="Z687" s="286"/>
      <c r="AA687" s="286"/>
      <c r="AB687" s="286"/>
      <c r="AC687" s="215"/>
      <c r="AD687" s="215"/>
      <c r="AE687" s="215"/>
      <c r="AF687" s="215"/>
      <c r="AG687" s="215"/>
      <c r="AH687" s="286"/>
      <c r="AI687" s="286"/>
      <c r="AJ687" s="286"/>
      <c r="AK687" s="286"/>
      <c r="AL687" s="286"/>
      <c r="AM687" s="286"/>
      <c r="AN687" s="286"/>
      <c r="AO687" s="286"/>
      <c r="AP687" s="286"/>
      <c r="AQ687" s="286"/>
      <c r="AR687" s="286"/>
      <c r="AS687" s="286"/>
      <c r="AT687" s="286"/>
      <c r="AU687" s="286"/>
      <c r="AV687" s="286"/>
      <c r="AW687" s="286"/>
      <c r="AX687" s="286"/>
      <c r="AY687" s="286"/>
      <c r="AZ687" s="286"/>
      <c r="BA687" s="286"/>
      <c r="BB687" s="273"/>
      <c r="BC687" s="273"/>
      <c r="BD687" s="273"/>
      <c r="BE687" s="273"/>
      <c r="BF687" s="273"/>
      <c r="BG687" s="273"/>
      <c r="BH687" s="273"/>
      <c r="BI687" s="536"/>
    </row>
    <row r="688" spans="2:61" ht="14.25" customHeight="1" x14ac:dyDescent="0.2">
      <c r="B688" s="273"/>
      <c r="C688" s="273"/>
      <c r="D688" s="273"/>
      <c r="E688" s="273"/>
      <c r="F688" s="273"/>
      <c r="G688" s="273"/>
      <c r="H688" s="273"/>
      <c r="I688" s="273"/>
      <c r="J688" s="273"/>
      <c r="K688" s="273"/>
      <c r="L688" s="273"/>
      <c r="M688" s="273"/>
      <c r="N688" s="273"/>
      <c r="O688" s="215"/>
      <c r="P688" s="215"/>
      <c r="Q688" s="215"/>
      <c r="R688" s="215"/>
      <c r="S688" s="215"/>
      <c r="T688" s="215"/>
      <c r="U688" s="286"/>
      <c r="V688" s="286"/>
      <c r="W688" s="286"/>
      <c r="X688" s="286"/>
      <c r="Y688" s="286"/>
      <c r="Z688" s="286"/>
      <c r="AA688" s="286"/>
      <c r="AB688" s="286"/>
      <c r="AC688" s="215"/>
      <c r="AD688" s="215"/>
      <c r="AE688" s="215"/>
      <c r="AF688" s="215"/>
      <c r="AG688" s="215"/>
      <c r="AH688" s="286"/>
      <c r="AI688" s="286"/>
      <c r="AJ688" s="286"/>
      <c r="AK688" s="286"/>
      <c r="AL688" s="286"/>
      <c r="AM688" s="286"/>
      <c r="AN688" s="286"/>
      <c r="AO688" s="286"/>
      <c r="AP688" s="286"/>
      <c r="AQ688" s="286"/>
      <c r="AR688" s="286"/>
      <c r="AS688" s="286"/>
      <c r="AT688" s="286"/>
      <c r="AU688" s="286"/>
      <c r="AV688" s="286"/>
      <c r="AW688" s="286"/>
      <c r="AX688" s="286"/>
      <c r="AY688" s="286"/>
      <c r="AZ688" s="286"/>
      <c r="BA688" s="286"/>
      <c r="BB688" s="273"/>
      <c r="BC688" s="273"/>
      <c r="BD688" s="273"/>
      <c r="BE688" s="273"/>
      <c r="BF688" s="273"/>
      <c r="BG688" s="273"/>
      <c r="BH688" s="273"/>
      <c r="BI688" s="536"/>
    </row>
    <row r="689" spans="2:61" ht="14.25" customHeight="1" x14ac:dyDescent="0.2">
      <c r="B689" s="273"/>
      <c r="C689" s="273"/>
      <c r="D689" s="273"/>
      <c r="E689" s="273"/>
      <c r="F689" s="273"/>
      <c r="G689" s="273"/>
      <c r="H689" s="273"/>
      <c r="I689" s="273"/>
      <c r="J689" s="273"/>
      <c r="K689" s="273"/>
      <c r="L689" s="273"/>
      <c r="M689" s="273"/>
      <c r="N689" s="273"/>
      <c r="O689" s="215"/>
      <c r="P689" s="215"/>
      <c r="Q689" s="215"/>
      <c r="R689" s="215"/>
      <c r="S689" s="215"/>
      <c r="T689" s="215"/>
      <c r="U689" s="286"/>
      <c r="V689" s="286"/>
      <c r="W689" s="286"/>
      <c r="X689" s="286"/>
      <c r="Y689" s="286"/>
      <c r="Z689" s="286"/>
      <c r="AA689" s="286"/>
      <c r="AB689" s="286"/>
      <c r="AC689" s="215"/>
      <c r="AD689" s="215"/>
      <c r="AE689" s="215"/>
      <c r="AF689" s="215"/>
      <c r="AG689" s="215"/>
      <c r="AH689" s="286"/>
      <c r="AI689" s="286"/>
      <c r="AJ689" s="286"/>
      <c r="AK689" s="286"/>
      <c r="AL689" s="286"/>
      <c r="AM689" s="286"/>
      <c r="AN689" s="286"/>
      <c r="AO689" s="286"/>
      <c r="AP689" s="286"/>
      <c r="AQ689" s="286"/>
      <c r="AR689" s="286"/>
      <c r="AS689" s="286"/>
      <c r="AT689" s="286"/>
      <c r="AU689" s="286"/>
      <c r="AV689" s="286"/>
      <c r="AW689" s="286"/>
      <c r="AX689" s="286"/>
      <c r="AY689" s="286"/>
      <c r="AZ689" s="286"/>
      <c r="BA689" s="286"/>
      <c r="BB689" s="273"/>
      <c r="BC689" s="273"/>
      <c r="BD689" s="273"/>
      <c r="BE689" s="273"/>
      <c r="BF689" s="273"/>
      <c r="BG689" s="273"/>
      <c r="BH689" s="273"/>
      <c r="BI689" s="536"/>
    </row>
    <row r="690" spans="2:61" ht="14.25" customHeight="1" x14ac:dyDescent="0.2">
      <c r="B690" s="273"/>
      <c r="C690" s="273"/>
      <c r="D690" s="273"/>
      <c r="E690" s="273"/>
      <c r="F690" s="273"/>
      <c r="G690" s="273"/>
      <c r="H690" s="273"/>
      <c r="I690" s="273"/>
      <c r="J690" s="273"/>
      <c r="K690" s="273"/>
      <c r="L690" s="273"/>
      <c r="M690" s="273"/>
      <c r="N690" s="273"/>
      <c r="O690" s="215"/>
      <c r="P690" s="215"/>
      <c r="Q690" s="215"/>
      <c r="R690" s="215"/>
      <c r="S690" s="215"/>
      <c r="T690" s="215"/>
      <c r="U690" s="286"/>
      <c r="V690" s="286"/>
      <c r="W690" s="286"/>
      <c r="X690" s="286"/>
      <c r="Y690" s="286"/>
      <c r="Z690" s="286"/>
      <c r="AA690" s="286"/>
      <c r="AB690" s="286"/>
      <c r="AC690" s="215"/>
      <c r="AD690" s="215"/>
      <c r="AE690" s="215"/>
      <c r="AF690" s="215"/>
      <c r="AG690" s="215"/>
      <c r="AH690" s="286"/>
      <c r="AI690" s="286"/>
      <c r="AJ690" s="286"/>
      <c r="AK690" s="286"/>
      <c r="AL690" s="286"/>
      <c r="AM690" s="286"/>
      <c r="AN690" s="286"/>
      <c r="AO690" s="286"/>
      <c r="AP690" s="286"/>
      <c r="AQ690" s="286"/>
      <c r="AR690" s="286"/>
      <c r="AS690" s="286"/>
      <c r="AT690" s="286"/>
      <c r="AU690" s="286"/>
      <c r="AV690" s="286"/>
      <c r="AW690" s="286"/>
      <c r="AX690" s="286"/>
      <c r="AY690" s="286"/>
      <c r="AZ690" s="286"/>
      <c r="BA690" s="286"/>
      <c r="BB690" s="273"/>
      <c r="BC690" s="273"/>
      <c r="BD690" s="273"/>
      <c r="BE690" s="273"/>
      <c r="BF690" s="273"/>
      <c r="BG690" s="273"/>
      <c r="BH690" s="273"/>
      <c r="BI690" s="536"/>
    </row>
    <row r="691" spans="2:61" ht="14.25" customHeight="1" x14ac:dyDescent="0.2">
      <c r="B691" s="273"/>
      <c r="C691" s="273"/>
      <c r="D691" s="273"/>
      <c r="E691" s="273"/>
      <c r="F691" s="273"/>
      <c r="G691" s="273"/>
      <c r="H691" s="273"/>
      <c r="I691" s="273"/>
      <c r="J691" s="273"/>
      <c r="K691" s="273"/>
      <c r="L691" s="273"/>
      <c r="M691" s="273"/>
      <c r="N691" s="273"/>
      <c r="O691" s="215"/>
      <c r="P691" s="215"/>
      <c r="Q691" s="215"/>
      <c r="R691" s="215"/>
      <c r="S691" s="215"/>
      <c r="T691" s="215"/>
      <c r="U691" s="286"/>
      <c r="V691" s="286"/>
      <c r="W691" s="286"/>
      <c r="X691" s="286"/>
      <c r="Y691" s="286"/>
      <c r="Z691" s="286"/>
      <c r="AA691" s="286"/>
      <c r="AB691" s="286"/>
      <c r="AC691" s="215"/>
      <c r="AD691" s="215"/>
      <c r="AE691" s="215"/>
      <c r="AF691" s="215"/>
      <c r="AG691" s="215"/>
      <c r="AH691" s="286"/>
      <c r="AI691" s="286"/>
      <c r="AJ691" s="286"/>
      <c r="AK691" s="286"/>
      <c r="AL691" s="286"/>
      <c r="AM691" s="286"/>
      <c r="AN691" s="286"/>
      <c r="AO691" s="286"/>
      <c r="AP691" s="286"/>
      <c r="AQ691" s="286"/>
      <c r="AR691" s="286"/>
      <c r="AS691" s="286"/>
      <c r="AT691" s="286"/>
      <c r="AU691" s="286"/>
      <c r="AV691" s="286"/>
      <c r="AW691" s="286"/>
      <c r="AX691" s="286"/>
      <c r="AY691" s="286"/>
      <c r="AZ691" s="286"/>
      <c r="BA691" s="286"/>
      <c r="BB691" s="273"/>
      <c r="BC691" s="273"/>
      <c r="BD691" s="273"/>
      <c r="BE691" s="273"/>
      <c r="BF691" s="273"/>
      <c r="BG691" s="273"/>
      <c r="BH691" s="273"/>
      <c r="BI691" s="536"/>
    </row>
    <row r="692" spans="2:61" ht="14.25" customHeight="1" x14ac:dyDescent="0.2">
      <c r="B692" s="273"/>
      <c r="C692" s="273"/>
      <c r="D692" s="273"/>
      <c r="E692" s="273"/>
      <c r="F692" s="273"/>
      <c r="G692" s="273"/>
      <c r="H692" s="273"/>
      <c r="I692" s="273"/>
      <c r="J692" s="273"/>
      <c r="K692" s="273"/>
      <c r="L692" s="273"/>
      <c r="M692" s="273"/>
      <c r="N692" s="273"/>
      <c r="O692" s="215"/>
      <c r="P692" s="215"/>
      <c r="Q692" s="215"/>
      <c r="R692" s="215"/>
      <c r="S692" s="215"/>
      <c r="T692" s="215"/>
      <c r="U692" s="286"/>
      <c r="V692" s="286"/>
      <c r="W692" s="286"/>
      <c r="X692" s="286"/>
      <c r="Y692" s="286"/>
      <c r="Z692" s="286"/>
      <c r="AA692" s="286"/>
      <c r="AB692" s="286"/>
      <c r="AC692" s="215"/>
      <c r="AD692" s="215"/>
      <c r="AE692" s="215"/>
      <c r="AF692" s="215"/>
      <c r="AG692" s="215"/>
      <c r="AH692" s="286"/>
      <c r="AI692" s="286"/>
      <c r="AJ692" s="286"/>
      <c r="AK692" s="286"/>
      <c r="AL692" s="286"/>
      <c r="AM692" s="286"/>
      <c r="AN692" s="286"/>
      <c r="AO692" s="286"/>
      <c r="AP692" s="286"/>
      <c r="AQ692" s="286"/>
      <c r="AR692" s="286"/>
      <c r="AS692" s="286"/>
      <c r="AT692" s="286"/>
      <c r="AU692" s="286"/>
      <c r="AV692" s="286"/>
      <c r="AW692" s="286"/>
      <c r="AX692" s="286"/>
      <c r="AY692" s="286"/>
      <c r="AZ692" s="286"/>
      <c r="BA692" s="286"/>
      <c r="BB692" s="273"/>
      <c r="BC692" s="273"/>
      <c r="BD692" s="273"/>
      <c r="BE692" s="273"/>
      <c r="BF692" s="273"/>
      <c r="BG692" s="273"/>
      <c r="BH692" s="273"/>
      <c r="BI692" s="536"/>
    </row>
    <row r="693" spans="2:61" ht="14.25" customHeight="1" x14ac:dyDescent="0.2">
      <c r="B693" s="273"/>
      <c r="C693" s="273"/>
      <c r="D693" s="273"/>
      <c r="E693" s="273"/>
      <c r="F693" s="273"/>
      <c r="G693" s="273"/>
      <c r="H693" s="273"/>
      <c r="I693" s="273"/>
      <c r="J693" s="273"/>
      <c r="K693" s="273"/>
      <c r="L693" s="273"/>
      <c r="M693" s="273"/>
      <c r="N693" s="273"/>
      <c r="O693" s="215"/>
      <c r="P693" s="215"/>
      <c r="Q693" s="215"/>
      <c r="R693" s="215"/>
      <c r="S693" s="215"/>
      <c r="T693" s="215"/>
      <c r="U693" s="286"/>
      <c r="V693" s="286"/>
      <c r="W693" s="286"/>
      <c r="X693" s="286"/>
      <c r="Y693" s="286"/>
      <c r="Z693" s="286"/>
      <c r="AA693" s="286"/>
      <c r="AB693" s="286"/>
      <c r="AC693" s="215"/>
      <c r="AD693" s="215"/>
      <c r="AE693" s="215"/>
      <c r="AF693" s="215"/>
      <c r="AG693" s="215"/>
      <c r="AH693" s="286"/>
      <c r="AI693" s="286"/>
      <c r="AJ693" s="286"/>
      <c r="AK693" s="286"/>
      <c r="AL693" s="286"/>
      <c r="AM693" s="286"/>
      <c r="AN693" s="286"/>
      <c r="AO693" s="286"/>
      <c r="AP693" s="286"/>
      <c r="AQ693" s="286"/>
      <c r="AR693" s="286"/>
      <c r="AS693" s="286"/>
      <c r="AT693" s="286"/>
      <c r="AU693" s="286"/>
      <c r="AV693" s="286"/>
      <c r="AW693" s="286"/>
      <c r="AX693" s="286"/>
      <c r="AY693" s="286"/>
      <c r="AZ693" s="286"/>
      <c r="BA693" s="286"/>
      <c r="BB693" s="273"/>
      <c r="BC693" s="273"/>
      <c r="BD693" s="273"/>
      <c r="BE693" s="273"/>
      <c r="BF693" s="273"/>
      <c r="BG693" s="273"/>
      <c r="BH693" s="273"/>
      <c r="BI693" s="536"/>
    </row>
    <row r="694" spans="2:61" ht="14.25" customHeight="1" x14ac:dyDescent="0.2">
      <c r="B694" s="273"/>
      <c r="C694" s="273"/>
      <c r="D694" s="273"/>
      <c r="E694" s="273"/>
      <c r="F694" s="273"/>
      <c r="G694" s="273"/>
      <c r="H694" s="273"/>
      <c r="I694" s="273"/>
      <c r="J694" s="273"/>
      <c r="K694" s="273"/>
      <c r="L694" s="273"/>
      <c r="M694" s="273"/>
      <c r="N694" s="273"/>
      <c r="O694" s="215"/>
      <c r="P694" s="215"/>
      <c r="Q694" s="215"/>
      <c r="R694" s="215"/>
      <c r="S694" s="215"/>
      <c r="T694" s="215"/>
      <c r="U694" s="286"/>
      <c r="V694" s="286"/>
      <c r="W694" s="286"/>
      <c r="X694" s="286"/>
      <c r="Y694" s="286"/>
      <c r="Z694" s="286"/>
      <c r="AA694" s="286"/>
      <c r="AB694" s="286"/>
      <c r="AC694" s="215"/>
      <c r="AD694" s="215"/>
      <c r="AE694" s="215"/>
      <c r="AF694" s="215"/>
      <c r="AG694" s="215"/>
      <c r="AH694" s="286"/>
      <c r="AI694" s="286"/>
      <c r="AJ694" s="286"/>
      <c r="AK694" s="286"/>
      <c r="AL694" s="286"/>
      <c r="AM694" s="286"/>
      <c r="AN694" s="286"/>
      <c r="AO694" s="286"/>
      <c r="AP694" s="286"/>
      <c r="AQ694" s="286"/>
      <c r="AR694" s="286"/>
      <c r="AS694" s="286"/>
      <c r="AT694" s="286"/>
      <c r="AU694" s="286"/>
      <c r="AV694" s="286"/>
      <c r="AW694" s="286"/>
      <c r="AX694" s="286"/>
      <c r="AY694" s="286"/>
      <c r="AZ694" s="286"/>
      <c r="BA694" s="286"/>
      <c r="BB694" s="273"/>
      <c r="BC694" s="273"/>
      <c r="BD694" s="273"/>
      <c r="BE694" s="273"/>
      <c r="BF694" s="273"/>
      <c r="BG694" s="273"/>
      <c r="BH694" s="273"/>
      <c r="BI694" s="536"/>
    </row>
    <row r="695" spans="2:61" ht="14.25" customHeight="1" x14ac:dyDescent="0.2">
      <c r="B695" s="273"/>
      <c r="C695" s="273"/>
      <c r="D695" s="273"/>
      <c r="E695" s="273"/>
      <c r="F695" s="273"/>
      <c r="G695" s="273"/>
      <c r="H695" s="273"/>
      <c r="I695" s="273"/>
      <c r="J695" s="273"/>
      <c r="K695" s="273"/>
      <c r="L695" s="273"/>
      <c r="M695" s="273"/>
      <c r="N695" s="273"/>
      <c r="O695" s="215"/>
      <c r="P695" s="215"/>
      <c r="Q695" s="215"/>
      <c r="R695" s="215"/>
      <c r="S695" s="215"/>
      <c r="T695" s="215"/>
      <c r="U695" s="286"/>
      <c r="V695" s="286"/>
      <c r="W695" s="286"/>
      <c r="X695" s="286"/>
      <c r="Y695" s="286"/>
      <c r="Z695" s="286"/>
      <c r="AA695" s="286"/>
      <c r="AB695" s="286"/>
      <c r="AC695" s="215"/>
      <c r="AD695" s="215"/>
      <c r="AE695" s="215"/>
      <c r="AF695" s="215"/>
      <c r="AG695" s="215"/>
      <c r="AH695" s="286"/>
      <c r="AI695" s="286"/>
      <c r="AJ695" s="286"/>
      <c r="AK695" s="286"/>
      <c r="AL695" s="286"/>
      <c r="AM695" s="286"/>
      <c r="AN695" s="286"/>
      <c r="AO695" s="286"/>
      <c r="AP695" s="286"/>
      <c r="AQ695" s="286"/>
      <c r="AR695" s="286"/>
      <c r="AS695" s="286"/>
      <c r="AT695" s="286"/>
      <c r="AU695" s="286"/>
      <c r="AV695" s="286"/>
      <c r="AW695" s="286"/>
      <c r="AX695" s="286"/>
      <c r="AY695" s="286"/>
      <c r="AZ695" s="286"/>
      <c r="BA695" s="286"/>
      <c r="BB695" s="273"/>
      <c r="BC695" s="273"/>
      <c r="BD695" s="273"/>
      <c r="BE695" s="273"/>
      <c r="BF695" s="273"/>
      <c r="BG695" s="273"/>
      <c r="BH695" s="273"/>
      <c r="BI695" s="536"/>
    </row>
    <row r="696" spans="2:61" ht="14.25" customHeight="1" x14ac:dyDescent="0.2">
      <c r="B696" s="273"/>
      <c r="C696" s="273"/>
      <c r="D696" s="273"/>
      <c r="E696" s="273"/>
      <c r="F696" s="273"/>
      <c r="G696" s="273"/>
      <c r="H696" s="273"/>
      <c r="I696" s="273"/>
      <c r="J696" s="273"/>
      <c r="K696" s="273"/>
      <c r="L696" s="273"/>
      <c r="M696" s="273"/>
      <c r="N696" s="273"/>
      <c r="O696" s="215"/>
      <c r="P696" s="215"/>
      <c r="Q696" s="215"/>
      <c r="R696" s="215"/>
      <c r="S696" s="215"/>
      <c r="T696" s="215"/>
      <c r="U696" s="286"/>
      <c r="V696" s="286"/>
      <c r="W696" s="286"/>
      <c r="X696" s="286"/>
      <c r="Y696" s="286"/>
      <c r="Z696" s="286"/>
      <c r="AA696" s="286"/>
      <c r="AB696" s="286"/>
      <c r="AC696" s="215"/>
      <c r="AD696" s="215"/>
      <c r="AE696" s="215"/>
      <c r="AF696" s="215"/>
      <c r="AG696" s="215"/>
      <c r="AH696" s="286"/>
      <c r="AI696" s="286"/>
      <c r="AJ696" s="286"/>
      <c r="AK696" s="286"/>
      <c r="AL696" s="286"/>
      <c r="AM696" s="286"/>
      <c r="AN696" s="286"/>
      <c r="AO696" s="286"/>
      <c r="AP696" s="286"/>
      <c r="AQ696" s="286"/>
      <c r="AR696" s="286"/>
      <c r="AS696" s="286"/>
      <c r="AT696" s="286"/>
      <c r="AU696" s="286"/>
      <c r="AV696" s="286"/>
      <c r="AW696" s="286"/>
      <c r="AX696" s="286"/>
      <c r="AY696" s="286"/>
      <c r="AZ696" s="286"/>
      <c r="BA696" s="286"/>
      <c r="BB696" s="273"/>
      <c r="BC696" s="273"/>
      <c r="BD696" s="273"/>
      <c r="BE696" s="273"/>
      <c r="BF696" s="273"/>
      <c r="BG696" s="273"/>
      <c r="BH696" s="273"/>
      <c r="BI696" s="536"/>
    </row>
    <row r="697" spans="2:61" ht="14.25" customHeight="1" x14ac:dyDescent="0.2">
      <c r="B697" s="273"/>
      <c r="C697" s="273"/>
      <c r="D697" s="273"/>
      <c r="E697" s="273"/>
      <c r="F697" s="273"/>
      <c r="G697" s="273"/>
      <c r="H697" s="273"/>
      <c r="I697" s="273"/>
      <c r="J697" s="273"/>
      <c r="K697" s="273"/>
      <c r="L697" s="273"/>
      <c r="M697" s="273"/>
      <c r="N697" s="273"/>
      <c r="O697" s="215"/>
      <c r="P697" s="215"/>
      <c r="Q697" s="215"/>
      <c r="R697" s="215"/>
      <c r="S697" s="215"/>
      <c r="T697" s="215"/>
      <c r="U697" s="286"/>
      <c r="V697" s="286"/>
      <c r="W697" s="286"/>
      <c r="X697" s="286"/>
      <c r="Y697" s="286"/>
      <c r="Z697" s="286"/>
      <c r="AA697" s="286"/>
      <c r="AB697" s="286"/>
      <c r="AC697" s="215"/>
      <c r="AD697" s="215"/>
      <c r="AE697" s="215"/>
      <c r="AF697" s="215"/>
      <c r="AG697" s="215"/>
      <c r="AH697" s="286"/>
      <c r="AI697" s="286"/>
      <c r="AJ697" s="286"/>
      <c r="AK697" s="286"/>
      <c r="AL697" s="286"/>
      <c r="AM697" s="286"/>
      <c r="AN697" s="286"/>
      <c r="AO697" s="286"/>
      <c r="AP697" s="286"/>
      <c r="AQ697" s="286"/>
      <c r="AR697" s="286"/>
      <c r="AS697" s="286"/>
      <c r="AT697" s="286"/>
      <c r="AU697" s="286"/>
      <c r="AV697" s="286"/>
      <c r="AW697" s="286"/>
      <c r="AX697" s="286"/>
      <c r="AY697" s="286"/>
      <c r="AZ697" s="286"/>
      <c r="BA697" s="286"/>
      <c r="BB697" s="273"/>
      <c r="BC697" s="273"/>
      <c r="BD697" s="273"/>
      <c r="BE697" s="273"/>
      <c r="BF697" s="273"/>
      <c r="BG697" s="273"/>
      <c r="BH697" s="273"/>
      <c r="BI697" s="536"/>
    </row>
    <row r="698" spans="2:61" ht="14.25" customHeight="1" x14ac:dyDescent="0.2">
      <c r="B698" s="273"/>
      <c r="C698" s="273"/>
      <c r="D698" s="273"/>
      <c r="E698" s="273"/>
      <c r="F698" s="273"/>
      <c r="G698" s="273"/>
      <c r="H698" s="273"/>
      <c r="I698" s="273"/>
      <c r="J698" s="273"/>
      <c r="K698" s="273"/>
      <c r="L698" s="273"/>
      <c r="M698" s="273"/>
      <c r="N698" s="273"/>
      <c r="O698" s="215"/>
      <c r="P698" s="215"/>
      <c r="Q698" s="215"/>
      <c r="R698" s="215"/>
      <c r="S698" s="215"/>
      <c r="T698" s="215"/>
      <c r="U698" s="286"/>
      <c r="V698" s="286"/>
      <c r="W698" s="286"/>
      <c r="X698" s="286"/>
      <c r="Y698" s="286"/>
      <c r="Z698" s="286"/>
      <c r="AA698" s="286"/>
      <c r="AB698" s="286"/>
      <c r="AC698" s="215"/>
      <c r="AD698" s="215"/>
      <c r="AE698" s="215"/>
      <c r="AF698" s="215"/>
      <c r="AG698" s="215"/>
      <c r="AH698" s="286"/>
      <c r="AI698" s="286"/>
      <c r="AJ698" s="286"/>
      <c r="AK698" s="286"/>
      <c r="AL698" s="286"/>
      <c r="AM698" s="286"/>
      <c r="AN698" s="286"/>
      <c r="AO698" s="286"/>
      <c r="AP698" s="286"/>
      <c r="AQ698" s="286"/>
      <c r="AR698" s="286"/>
      <c r="AS698" s="286"/>
      <c r="AT698" s="286"/>
      <c r="AU698" s="286"/>
      <c r="AV698" s="286"/>
      <c r="AW698" s="286"/>
      <c r="AX698" s="286"/>
      <c r="AY698" s="286"/>
      <c r="AZ698" s="286"/>
      <c r="BA698" s="286"/>
      <c r="BB698" s="273"/>
      <c r="BC698" s="273"/>
      <c r="BD698" s="273"/>
      <c r="BE698" s="273"/>
      <c r="BF698" s="273"/>
      <c r="BG698" s="273"/>
      <c r="BH698" s="273"/>
      <c r="BI698" s="536"/>
    </row>
    <row r="699" spans="2:61" ht="14.25" customHeight="1" x14ac:dyDescent="0.2">
      <c r="B699" s="273"/>
      <c r="C699" s="273"/>
      <c r="D699" s="273"/>
      <c r="E699" s="273"/>
      <c r="F699" s="273"/>
      <c r="G699" s="273"/>
      <c r="H699" s="273"/>
      <c r="I699" s="273"/>
      <c r="J699" s="273"/>
      <c r="K699" s="273"/>
      <c r="L699" s="273"/>
      <c r="M699" s="273"/>
      <c r="N699" s="273"/>
      <c r="O699" s="215"/>
      <c r="P699" s="215"/>
      <c r="Q699" s="215"/>
      <c r="R699" s="215"/>
      <c r="S699" s="215"/>
      <c r="T699" s="215"/>
      <c r="U699" s="286"/>
      <c r="V699" s="286"/>
      <c r="W699" s="286"/>
      <c r="X699" s="286"/>
      <c r="Y699" s="286"/>
      <c r="Z699" s="286"/>
      <c r="AA699" s="286"/>
      <c r="AB699" s="286"/>
      <c r="AC699" s="215"/>
      <c r="AD699" s="215"/>
      <c r="AE699" s="215"/>
      <c r="AF699" s="215"/>
      <c r="AG699" s="215"/>
      <c r="AH699" s="286"/>
      <c r="AI699" s="286"/>
      <c r="AJ699" s="286"/>
      <c r="AK699" s="286"/>
      <c r="AL699" s="286"/>
      <c r="AM699" s="286"/>
      <c r="AN699" s="286"/>
      <c r="AO699" s="286"/>
      <c r="AP699" s="286"/>
      <c r="AQ699" s="286"/>
      <c r="AR699" s="286"/>
      <c r="AS699" s="286"/>
      <c r="AT699" s="286"/>
      <c r="AU699" s="286"/>
      <c r="AV699" s="286"/>
      <c r="AW699" s="286"/>
      <c r="AX699" s="286"/>
      <c r="AY699" s="286"/>
      <c r="AZ699" s="286"/>
      <c r="BA699" s="286"/>
      <c r="BB699" s="273"/>
      <c r="BC699" s="273"/>
      <c r="BD699" s="273"/>
      <c r="BE699" s="273"/>
      <c r="BF699" s="273"/>
      <c r="BG699" s="273"/>
      <c r="BH699" s="273"/>
      <c r="BI699" s="536"/>
    </row>
    <row r="700" spans="2:61" ht="14.25" customHeight="1" x14ac:dyDescent="0.2">
      <c r="B700" s="273"/>
      <c r="C700" s="273"/>
      <c r="D700" s="273"/>
      <c r="E700" s="273"/>
      <c r="F700" s="273"/>
      <c r="G700" s="273"/>
      <c r="H700" s="273"/>
      <c r="I700" s="273"/>
      <c r="J700" s="273"/>
      <c r="K700" s="273"/>
      <c r="L700" s="273"/>
      <c r="M700" s="273"/>
      <c r="N700" s="273"/>
      <c r="O700" s="215"/>
      <c r="P700" s="215"/>
      <c r="Q700" s="215"/>
      <c r="R700" s="215"/>
      <c r="S700" s="215"/>
      <c r="T700" s="215"/>
      <c r="U700" s="286"/>
      <c r="V700" s="286"/>
      <c r="W700" s="286"/>
      <c r="X700" s="286"/>
      <c r="Y700" s="286"/>
      <c r="Z700" s="286"/>
      <c r="AA700" s="286"/>
      <c r="AB700" s="286"/>
      <c r="AC700" s="215"/>
      <c r="AD700" s="215"/>
      <c r="AE700" s="215"/>
      <c r="AF700" s="215"/>
      <c r="AG700" s="215"/>
      <c r="AH700" s="286"/>
      <c r="AI700" s="286"/>
      <c r="AJ700" s="286"/>
      <c r="AK700" s="286"/>
      <c r="AL700" s="286"/>
      <c r="AM700" s="286"/>
      <c r="AN700" s="286"/>
      <c r="AO700" s="286"/>
      <c r="AP700" s="286"/>
      <c r="AQ700" s="286"/>
      <c r="AR700" s="286"/>
      <c r="AS700" s="286"/>
      <c r="AT700" s="286"/>
      <c r="AU700" s="286"/>
      <c r="AV700" s="286"/>
      <c r="AW700" s="286"/>
      <c r="AX700" s="286"/>
      <c r="AY700" s="286"/>
      <c r="AZ700" s="286"/>
      <c r="BA700" s="286"/>
      <c r="BB700" s="273"/>
      <c r="BC700" s="273"/>
      <c r="BD700" s="273"/>
      <c r="BE700" s="273"/>
      <c r="BF700" s="273"/>
      <c r="BG700" s="273"/>
      <c r="BH700" s="273"/>
      <c r="BI700" s="536"/>
    </row>
    <row r="701" spans="2:61" ht="14.25" customHeight="1" x14ac:dyDescent="0.2">
      <c r="B701" s="273"/>
      <c r="C701" s="273"/>
      <c r="D701" s="273"/>
      <c r="E701" s="273"/>
      <c r="F701" s="273"/>
      <c r="G701" s="273"/>
      <c r="H701" s="273"/>
      <c r="I701" s="273"/>
      <c r="J701" s="273"/>
      <c r="K701" s="273"/>
      <c r="L701" s="273"/>
      <c r="M701" s="273"/>
      <c r="N701" s="273"/>
      <c r="O701" s="215"/>
      <c r="P701" s="215"/>
      <c r="Q701" s="215"/>
      <c r="R701" s="215"/>
      <c r="S701" s="215"/>
      <c r="T701" s="215"/>
      <c r="U701" s="286"/>
      <c r="V701" s="286"/>
      <c r="W701" s="286"/>
      <c r="X701" s="286"/>
      <c r="Y701" s="286"/>
      <c r="Z701" s="286"/>
      <c r="AA701" s="286"/>
      <c r="AB701" s="286"/>
      <c r="AC701" s="215"/>
      <c r="AD701" s="215"/>
      <c r="AE701" s="215"/>
      <c r="AF701" s="215"/>
      <c r="AG701" s="215"/>
      <c r="AH701" s="286"/>
      <c r="AI701" s="286"/>
      <c r="AJ701" s="286"/>
      <c r="AK701" s="286"/>
      <c r="AL701" s="286"/>
      <c r="AM701" s="286"/>
      <c r="AN701" s="286"/>
      <c r="AO701" s="286"/>
      <c r="AP701" s="286"/>
      <c r="AQ701" s="286"/>
      <c r="AR701" s="286"/>
      <c r="AS701" s="286"/>
      <c r="AT701" s="286"/>
      <c r="AU701" s="286"/>
      <c r="AV701" s="286"/>
      <c r="AW701" s="286"/>
      <c r="AX701" s="286"/>
      <c r="AY701" s="286"/>
      <c r="AZ701" s="286"/>
      <c r="BA701" s="286"/>
      <c r="BB701" s="273"/>
      <c r="BC701" s="273"/>
      <c r="BD701" s="273"/>
      <c r="BE701" s="273"/>
      <c r="BF701" s="273"/>
      <c r="BG701" s="273"/>
      <c r="BH701" s="273"/>
      <c r="BI701" s="536"/>
    </row>
    <row r="702" spans="2:61" ht="14.25" customHeight="1" x14ac:dyDescent="0.2">
      <c r="B702" s="273"/>
      <c r="C702" s="273"/>
      <c r="D702" s="273"/>
      <c r="E702" s="273"/>
      <c r="F702" s="273"/>
      <c r="G702" s="273"/>
      <c r="H702" s="273"/>
      <c r="I702" s="273"/>
      <c r="J702" s="273"/>
      <c r="K702" s="273"/>
      <c r="L702" s="273"/>
      <c r="M702" s="273"/>
      <c r="N702" s="273"/>
      <c r="O702" s="215"/>
      <c r="P702" s="215"/>
      <c r="Q702" s="215"/>
      <c r="R702" s="215"/>
      <c r="S702" s="215"/>
      <c r="T702" s="215"/>
      <c r="U702" s="286"/>
      <c r="V702" s="286"/>
      <c r="W702" s="286"/>
      <c r="X702" s="286"/>
      <c r="Y702" s="286"/>
      <c r="Z702" s="286"/>
      <c r="AA702" s="286"/>
      <c r="AB702" s="286"/>
      <c r="AC702" s="215"/>
      <c r="AD702" s="215"/>
      <c r="AE702" s="215"/>
      <c r="AF702" s="215"/>
      <c r="AG702" s="215"/>
      <c r="AH702" s="286"/>
      <c r="AI702" s="286"/>
      <c r="AJ702" s="286"/>
      <c r="AK702" s="286"/>
      <c r="AL702" s="286"/>
      <c r="AM702" s="286"/>
      <c r="AN702" s="286"/>
      <c r="AO702" s="286"/>
      <c r="AP702" s="286"/>
      <c r="AQ702" s="286"/>
      <c r="AR702" s="286"/>
      <c r="AS702" s="286"/>
      <c r="AT702" s="286"/>
      <c r="AU702" s="286"/>
      <c r="AV702" s="286"/>
      <c r="AW702" s="286"/>
      <c r="AX702" s="286"/>
      <c r="AY702" s="286"/>
      <c r="AZ702" s="286"/>
      <c r="BA702" s="286"/>
      <c r="BB702" s="273"/>
      <c r="BC702" s="273"/>
      <c r="BD702" s="273"/>
      <c r="BE702" s="273"/>
      <c r="BF702" s="273"/>
      <c r="BG702" s="273"/>
      <c r="BH702" s="273"/>
      <c r="BI702" s="536"/>
    </row>
    <row r="703" spans="2:61" ht="14.25" customHeight="1" x14ac:dyDescent="0.2">
      <c r="B703" s="273"/>
      <c r="C703" s="273"/>
      <c r="D703" s="273"/>
      <c r="E703" s="273"/>
      <c r="F703" s="273"/>
      <c r="G703" s="273"/>
      <c r="H703" s="273"/>
      <c r="I703" s="273"/>
      <c r="J703" s="273"/>
      <c r="K703" s="273"/>
      <c r="L703" s="273"/>
      <c r="M703" s="273"/>
      <c r="N703" s="273"/>
      <c r="O703" s="215"/>
      <c r="P703" s="215"/>
      <c r="Q703" s="215"/>
      <c r="R703" s="215"/>
      <c r="S703" s="215"/>
      <c r="T703" s="215"/>
      <c r="U703" s="286"/>
      <c r="V703" s="286"/>
      <c r="W703" s="286"/>
      <c r="X703" s="286"/>
      <c r="Y703" s="286"/>
      <c r="Z703" s="286"/>
      <c r="AA703" s="286"/>
      <c r="AB703" s="286"/>
      <c r="AC703" s="215"/>
      <c r="AD703" s="215"/>
      <c r="AE703" s="215"/>
      <c r="AF703" s="215"/>
      <c r="AG703" s="215"/>
      <c r="AH703" s="286"/>
      <c r="AI703" s="286"/>
      <c r="AJ703" s="286"/>
      <c r="AK703" s="286"/>
      <c r="AL703" s="286"/>
      <c r="AM703" s="286"/>
      <c r="AN703" s="286"/>
      <c r="AO703" s="286"/>
      <c r="AP703" s="286"/>
      <c r="AQ703" s="286"/>
      <c r="AR703" s="286"/>
      <c r="AS703" s="286"/>
      <c r="AT703" s="286"/>
      <c r="AU703" s="286"/>
      <c r="AV703" s="286"/>
      <c r="AW703" s="286"/>
      <c r="AX703" s="286"/>
      <c r="AY703" s="286"/>
      <c r="AZ703" s="286"/>
      <c r="BA703" s="286"/>
      <c r="BB703" s="273"/>
      <c r="BC703" s="273"/>
      <c r="BD703" s="273"/>
      <c r="BE703" s="273"/>
      <c r="BF703" s="273"/>
      <c r="BG703" s="273"/>
      <c r="BH703" s="273"/>
      <c r="BI703" s="536"/>
    </row>
    <row r="704" spans="2:61" ht="14.25" customHeight="1" x14ac:dyDescent="0.2">
      <c r="B704" s="273"/>
      <c r="C704" s="273"/>
      <c r="D704" s="273"/>
      <c r="E704" s="273"/>
      <c r="F704" s="273"/>
      <c r="G704" s="273"/>
      <c r="H704" s="273"/>
      <c r="I704" s="273"/>
      <c r="J704" s="273"/>
      <c r="K704" s="273"/>
      <c r="L704" s="273"/>
      <c r="M704" s="273"/>
      <c r="N704" s="273"/>
      <c r="O704" s="215"/>
      <c r="P704" s="215"/>
      <c r="Q704" s="215"/>
      <c r="R704" s="215"/>
      <c r="S704" s="215"/>
      <c r="T704" s="215"/>
      <c r="U704" s="286"/>
      <c r="V704" s="286"/>
      <c r="W704" s="286"/>
      <c r="X704" s="286"/>
      <c r="Y704" s="286"/>
      <c r="Z704" s="286"/>
      <c r="AA704" s="286"/>
      <c r="AB704" s="286"/>
      <c r="AC704" s="215"/>
      <c r="AD704" s="215"/>
      <c r="AE704" s="215"/>
      <c r="AF704" s="215"/>
      <c r="AG704" s="215"/>
      <c r="AH704" s="286"/>
      <c r="AI704" s="286"/>
      <c r="AJ704" s="286"/>
      <c r="AK704" s="286"/>
      <c r="AL704" s="286"/>
      <c r="AM704" s="286"/>
      <c r="AN704" s="286"/>
      <c r="AO704" s="286"/>
      <c r="AP704" s="286"/>
      <c r="AQ704" s="286"/>
      <c r="AR704" s="286"/>
      <c r="AS704" s="286"/>
      <c r="AT704" s="286"/>
      <c r="AU704" s="286"/>
      <c r="AV704" s="286"/>
      <c r="AW704" s="286"/>
      <c r="AX704" s="286"/>
      <c r="AY704" s="286"/>
      <c r="AZ704" s="286"/>
      <c r="BA704" s="286"/>
      <c r="BB704" s="273"/>
      <c r="BC704" s="273"/>
      <c r="BD704" s="273"/>
      <c r="BE704" s="273"/>
      <c r="BF704" s="273"/>
      <c r="BG704" s="273"/>
      <c r="BH704" s="273"/>
      <c r="BI704" s="536"/>
    </row>
    <row r="705" spans="2:61" ht="14.25" customHeight="1" x14ac:dyDescent="0.2">
      <c r="B705" s="273"/>
      <c r="C705" s="273"/>
      <c r="D705" s="273"/>
      <c r="E705" s="273"/>
      <c r="F705" s="273"/>
      <c r="G705" s="273"/>
      <c r="H705" s="273"/>
      <c r="I705" s="273"/>
      <c r="J705" s="273"/>
      <c r="K705" s="273"/>
      <c r="L705" s="273"/>
      <c r="M705" s="273"/>
      <c r="N705" s="273"/>
      <c r="O705" s="215"/>
      <c r="P705" s="215"/>
      <c r="Q705" s="215"/>
      <c r="R705" s="215"/>
      <c r="S705" s="215"/>
      <c r="T705" s="215"/>
      <c r="U705" s="286"/>
      <c r="V705" s="286"/>
      <c r="W705" s="286"/>
      <c r="X705" s="286"/>
      <c r="Y705" s="286"/>
      <c r="Z705" s="286"/>
      <c r="AA705" s="286"/>
      <c r="AB705" s="286"/>
      <c r="AC705" s="215"/>
      <c r="AD705" s="215"/>
      <c r="AE705" s="215"/>
      <c r="AF705" s="215"/>
      <c r="AG705" s="215"/>
      <c r="AH705" s="286"/>
      <c r="AI705" s="286"/>
      <c r="AJ705" s="286"/>
      <c r="AK705" s="286"/>
      <c r="AL705" s="286"/>
      <c r="AM705" s="286"/>
      <c r="AN705" s="286"/>
      <c r="AO705" s="286"/>
      <c r="AP705" s="286"/>
      <c r="AQ705" s="286"/>
      <c r="AR705" s="286"/>
      <c r="AS705" s="286"/>
      <c r="AT705" s="286"/>
      <c r="AU705" s="286"/>
      <c r="AV705" s="286"/>
      <c r="AW705" s="286"/>
      <c r="AX705" s="286"/>
      <c r="AY705" s="286"/>
      <c r="AZ705" s="286"/>
      <c r="BA705" s="286"/>
      <c r="BB705" s="273"/>
      <c r="BC705" s="273"/>
      <c r="BD705" s="273"/>
      <c r="BE705" s="273"/>
      <c r="BF705" s="273"/>
      <c r="BG705" s="273"/>
      <c r="BH705" s="273"/>
      <c r="BI705" s="536"/>
    </row>
    <row r="706" spans="2:61" ht="14.25" customHeight="1" x14ac:dyDescent="0.2">
      <c r="B706" s="273"/>
      <c r="C706" s="273"/>
      <c r="D706" s="273"/>
      <c r="E706" s="273"/>
      <c r="F706" s="273"/>
      <c r="G706" s="273"/>
      <c r="H706" s="273"/>
      <c r="I706" s="273"/>
      <c r="J706" s="273"/>
      <c r="K706" s="273"/>
      <c r="L706" s="273"/>
      <c r="M706" s="273"/>
      <c r="N706" s="273"/>
      <c r="O706" s="215"/>
      <c r="P706" s="215"/>
      <c r="Q706" s="215"/>
      <c r="R706" s="215"/>
      <c r="S706" s="215"/>
      <c r="T706" s="215"/>
      <c r="U706" s="286"/>
      <c r="V706" s="286"/>
      <c r="W706" s="286"/>
      <c r="X706" s="286"/>
      <c r="Y706" s="286"/>
      <c r="Z706" s="286"/>
      <c r="AA706" s="286"/>
      <c r="AB706" s="286"/>
      <c r="AC706" s="215"/>
      <c r="AD706" s="215"/>
      <c r="AE706" s="215"/>
      <c r="AF706" s="215"/>
      <c r="AG706" s="215"/>
      <c r="AH706" s="286"/>
      <c r="AI706" s="286"/>
      <c r="AJ706" s="286"/>
      <c r="AK706" s="286"/>
      <c r="AL706" s="286"/>
      <c r="AM706" s="286"/>
      <c r="AN706" s="286"/>
      <c r="AO706" s="286"/>
      <c r="AP706" s="286"/>
      <c r="AQ706" s="286"/>
      <c r="AR706" s="286"/>
      <c r="AS706" s="286"/>
      <c r="AT706" s="286"/>
      <c r="AU706" s="286"/>
      <c r="AV706" s="286"/>
      <c r="AW706" s="286"/>
      <c r="AX706" s="286"/>
      <c r="AY706" s="286"/>
      <c r="AZ706" s="286"/>
      <c r="BA706" s="286"/>
      <c r="BB706" s="273"/>
      <c r="BC706" s="273"/>
      <c r="BD706" s="273"/>
      <c r="BE706" s="273"/>
      <c r="BF706" s="273"/>
      <c r="BG706" s="273"/>
      <c r="BH706" s="273"/>
      <c r="BI706" s="536"/>
    </row>
    <row r="707" spans="2:61" ht="14.25" customHeight="1" x14ac:dyDescent="0.2">
      <c r="B707" s="273"/>
      <c r="C707" s="273"/>
      <c r="D707" s="273"/>
      <c r="E707" s="273"/>
      <c r="F707" s="273"/>
      <c r="G707" s="273"/>
      <c r="H707" s="273"/>
      <c r="I707" s="273"/>
      <c r="J707" s="273"/>
      <c r="K707" s="273"/>
      <c r="L707" s="273"/>
      <c r="M707" s="273"/>
      <c r="N707" s="273"/>
      <c r="O707" s="215"/>
      <c r="P707" s="215"/>
      <c r="Q707" s="215"/>
      <c r="R707" s="215"/>
      <c r="S707" s="215"/>
      <c r="T707" s="215"/>
      <c r="U707" s="286"/>
      <c r="V707" s="286"/>
      <c r="W707" s="286"/>
      <c r="X707" s="286"/>
      <c r="Y707" s="286"/>
      <c r="Z707" s="286"/>
      <c r="AA707" s="286"/>
      <c r="AB707" s="286"/>
      <c r="AC707" s="215"/>
      <c r="AD707" s="215"/>
      <c r="AE707" s="215"/>
      <c r="AF707" s="215"/>
      <c r="AG707" s="215"/>
      <c r="AH707" s="286"/>
      <c r="AI707" s="286"/>
      <c r="AJ707" s="286"/>
      <c r="AK707" s="286"/>
      <c r="AL707" s="286"/>
      <c r="AM707" s="286"/>
      <c r="AN707" s="286"/>
      <c r="AO707" s="286"/>
      <c r="AP707" s="286"/>
      <c r="AQ707" s="286"/>
      <c r="AR707" s="286"/>
      <c r="AS707" s="286"/>
      <c r="AT707" s="286"/>
      <c r="AU707" s="286"/>
      <c r="AV707" s="286"/>
      <c r="AW707" s="286"/>
      <c r="AX707" s="286"/>
      <c r="AY707" s="286"/>
      <c r="AZ707" s="286"/>
      <c r="BA707" s="286"/>
      <c r="BB707" s="273"/>
      <c r="BC707" s="273"/>
      <c r="BD707" s="273"/>
      <c r="BE707" s="273"/>
      <c r="BF707" s="273"/>
      <c r="BG707" s="273"/>
      <c r="BH707" s="273"/>
      <c r="BI707" s="536"/>
    </row>
    <row r="708" spans="2:61" ht="14.25" customHeight="1" x14ac:dyDescent="0.2">
      <c r="B708" s="273"/>
      <c r="C708" s="273"/>
      <c r="D708" s="273"/>
      <c r="E708" s="273"/>
      <c r="F708" s="273"/>
      <c r="G708" s="273"/>
      <c r="H708" s="273"/>
      <c r="I708" s="273"/>
      <c r="J708" s="273"/>
      <c r="K708" s="273"/>
      <c r="L708" s="273"/>
      <c r="M708" s="273"/>
      <c r="N708" s="273"/>
      <c r="O708" s="215"/>
      <c r="P708" s="215"/>
      <c r="Q708" s="215"/>
      <c r="R708" s="215"/>
      <c r="S708" s="215"/>
      <c r="T708" s="215"/>
      <c r="U708" s="286"/>
      <c r="V708" s="286"/>
      <c r="W708" s="286"/>
      <c r="X708" s="286"/>
      <c r="Y708" s="286"/>
      <c r="Z708" s="286"/>
      <c r="AA708" s="286"/>
      <c r="AB708" s="286"/>
      <c r="AC708" s="215"/>
      <c r="AD708" s="215"/>
      <c r="AE708" s="215"/>
      <c r="AF708" s="215"/>
      <c r="AG708" s="215"/>
      <c r="AH708" s="286"/>
      <c r="AI708" s="286"/>
      <c r="AJ708" s="286"/>
      <c r="AK708" s="286"/>
      <c r="AL708" s="286"/>
      <c r="AM708" s="286"/>
      <c r="AN708" s="286"/>
      <c r="AO708" s="286"/>
      <c r="AP708" s="286"/>
      <c r="AQ708" s="286"/>
      <c r="AR708" s="286"/>
      <c r="AS708" s="286"/>
      <c r="AT708" s="286"/>
      <c r="AU708" s="286"/>
      <c r="AV708" s="286"/>
      <c r="AW708" s="286"/>
      <c r="AX708" s="286"/>
      <c r="AY708" s="286"/>
      <c r="AZ708" s="286"/>
      <c r="BA708" s="286"/>
      <c r="BB708" s="273"/>
      <c r="BC708" s="273"/>
      <c r="BD708" s="273"/>
      <c r="BE708" s="273"/>
      <c r="BF708" s="273"/>
      <c r="BG708" s="273"/>
      <c r="BH708" s="273"/>
      <c r="BI708" s="536"/>
    </row>
    <row r="709" spans="2:61" ht="14.25" customHeight="1" x14ac:dyDescent="0.2">
      <c r="B709" s="273"/>
      <c r="C709" s="273"/>
      <c r="D709" s="273"/>
      <c r="E709" s="273"/>
      <c r="F709" s="273"/>
      <c r="G709" s="273"/>
      <c r="H709" s="273"/>
      <c r="I709" s="273"/>
      <c r="J709" s="273"/>
      <c r="K709" s="273"/>
      <c r="L709" s="273"/>
      <c r="M709" s="273"/>
      <c r="N709" s="273"/>
      <c r="O709" s="215"/>
      <c r="P709" s="215"/>
      <c r="Q709" s="215"/>
      <c r="R709" s="215"/>
      <c r="S709" s="215"/>
      <c r="T709" s="215"/>
      <c r="U709" s="286"/>
      <c r="V709" s="286"/>
      <c r="W709" s="286"/>
      <c r="X709" s="286"/>
      <c r="Y709" s="286"/>
      <c r="Z709" s="286"/>
      <c r="AA709" s="286"/>
      <c r="AB709" s="286"/>
      <c r="AC709" s="215"/>
      <c r="AD709" s="215"/>
      <c r="AE709" s="215"/>
      <c r="AF709" s="215"/>
      <c r="AG709" s="215"/>
      <c r="AH709" s="286"/>
      <c r="AI709" s="286"/>
      <c r="AJ709" s="286"/>
      <c r="AK709" s="286"/>
      <c r="AL709" s="286"/>
      <c r="AM709" s="286"/>
      <c r="AN709" s="286"/>
      <c r="AO709" s="286"/>
      <c r="AP709" s="286"/>
      <c r="AQ709" s="286"/>
      <c r="AR709" s="286"/>
      <c r="AS709" s="286"/>
      <c r="AT709" s="286"/>
      <c r="AU709" s="286"/>
      <c r="AV709" s="286"/>
      <c r="AW709" s="286"/>
      <c r="AX709" s="286"/>
      <c r="AY709" s="286"/>
      <c r="AZ709" s="286"/>
      <c r="BA709" s="286"/>
      <c r="BB709" s="273"/>
      <c r="BC709" s="273"/>
      <c r="BD709" s="273"/>
      <c r="BE709" s="273"/>
      <c r="BF709" s="273"/>
      <c r="BG709" s="273"/>
      <c r="BH709" s="273"/>
      <c r="BI709" s="536"/>
    </row>
    <row r="710" spans="2:61" ht="14.25" customHeight="1" x14ac:dyDescent="0.2">
      <c r="B710" s="273"/>
      <c r="C710" s="273"/>
      <c r="D710" s="273"/>
      <c r="E710" s="273"/>
      <c r="F710" s="273"/>
      <c r="G710" s="273"/>
      <c r="H710" s="273"/>
      <c r="I710" s="273"/>
      <c r="J710" s="273"/>
      <c r="K710" s="273"/>
      <c r="L710" s="273"/>
      <c r="M710" s="273"/>
      <c r="N710" s="273"/>
      <c r="O710" s="215"/>
      <c r="P710" s="215"/>
      <c r="Q710" s="215"/>
      <c r="R710" s="215"/>
      <c r="S710" s="215"/>
      <c r="T710" s="215"/>
      <c r="U710" s="286"/>
      <c r="V710" s="286"/>
      <c r="W710" s="286"/>
      <c r="X710" s="286"/>
      <c r="Y710" s="286"/>
      <c r="Z710" s="286"/>
      <c r="AA710" s="286"/>
      <c r="AB710" s="286"/>
      <c r="AC710" s="215"/>
      <c r="AD710" s="215"/>
      <c r="AE710" s="215"/>
      <c r="AF710" s="215"/>
      <c r="AG710" s="215"/>
      <c r="AH710" s="286"/>
      <c r="AI710" s="286"/>
      <c r="AJ710" s="286"/>
      <c r="AK710" s="286"/>
      <c r="AL710" s="286"/>
      <c r="AM710" s="286"/>
      <c r="AN710" s="286"/>
      <c r="AO710" s="286"/>
      <c r="AP710" s="286"/>
      <c r="AQ710" s="286"/>
      <c r="AR710" s="286"/>
      <c r="AS710" s="286"/>
      <c r="AT710" s="286"/>
      <c r="AU710" s="286"/>
      <c r="AV710" s="286"/>
      <c r="AW710" s="286"/>
      <c r="AX710" s="286"/>
      <c r="AY710" s="286"/>
      <c r="AZ710" s="286"/>
      <c r="BA710" s="286"/>
      <c r="BB710" s="273"/>
      <c r="BC710" s="273"/>
      <c r="BD710" s="273"/>
      <c r="BE710" s="273"/>
      <c r="BF710" s="273"/>
      <c r="BG710" s="273"/>
      <c r="BH710" s="273"/>
      <c r="BI710" s="536"/>
    </row>
    <row r="711" spans="2:61" ht="14.25" customHeight="1" x14ac:dyDescent="0.2">
      <c r="B711" s="273"/>
      <c r="C711" s="273"/>
      <c r="D711" s="273"/>
      <c r="E711" s="273"/>
      <c r="F711" s="273"/>
      <c r="G711" s="273"/>
      <c r="H711" s="273"/>
      <c r="I711" s="273"/>
      <c r="J711" s="273"/>
      <c r="K711" s="273"/>
      <c r="L711" s="273"/>
      <c r="M711" s="273"/>
      <c r="N711" s="273"/>
      <c r="O711" s="215"/>
      <c r="P711" s="215"/>
      <c r="Q711" s="215"/>
      <c r="R711" s="215"/>
      <c r="S711" s="215"/>
      <c r="T711" s="215"/>
      <c r="U711" s="286"/>
      <c r="V711" s="286"/>
      <c r="W711" s="286"/>
      <c r="X711" s="286"/>
      <c r="Y711" s="286"/>
      <c r="Z711" s="286"/>
      <c r="AA711" s="286"/>
      <c r="AB711" s="286"/>
      <c r="AC711" s="215"/>
      <c r="AD711" s="215"/>
      <c r="AE711" s="215"/>
      <c r="AF711" s="215"/>
      <c r="AG711" s="215"/>
      <c r="AH711" s="286"/>
      <c r="AI711" s="286"/>
      <c r="AJ711" s="286"/>
      <c r="AK711" s="286"/>
      <c r="AL711" s="286"/>
      <c r="AM711" s="286"/>
      <c r="AN711" s="286"/>
      <c r="AO711" s="286"/>
      <c r="AP711" s="286"/>
      <c r="AQ711" s="286"/>
      <c r="AR711" s="286"/>
      <c r="AS711" s="286"/>
      <c r="AT711" s="286"/>
      <c r="AU711" s="286"/>
      <c r="AV711" s="286"/>
      <c r="AW711" s="286"/>
      <c r="AX711" s="286"/>
      <c r="AY711" s="286"/>
      <c r="AZ711" s="286"/>
      <c r="BA711" s="286"/>
      <c r="BB711" s="273"/>
      <c r="BC711" s="273"/>
      <c r="BD711" s="273"/>
      <c r="BE711" s="273"/>
      <c r="BF711" s="273"/>
      <c r="BG711" s="273"/>
      <c r="BH711" s="273"/>
      <c r="BI711" s="536"/>
    </row>
    <row r="712" spans="2:61" ht="14.25" customHeight="1" x14ac:dyDescent="0.2">
      <c r="B712" s="273"/>
      <c r="C712" s="273"/>
      <c r="D712" s="273"/>
      <c r="E712" s="273"/>
      <c r="F712" s="273"/>
      <c r="G712" s="273"/>
      <c r="H712" s="273"/>
      <c r="I712" s="273"/>
      <c r="J712" s="273"/>
      <c r="K712" s="273"/>
      <c r="L712" s="273"/>
      <c r="M712" s="273"/>
      <c r="N712" s="273"/>
      <c r="O712" s="215"/>
      <c r="P712" s="215"/>
      <c r="Q712" s="215"/>
      <c r="R712" s="215"/>
      <c r="S712" s="215"/>
      <c r="T712" s="215"/>
      <c r="U712" s="286"/>
      <c r="V712" s="286"/>
      <c r="W712" s="286"/>
      <c r="X712" s="286"/>
      <c r="Y712" s="286"/>
      <c r="Z712" s="286"/>
      <c r="AA712" s="286"/>
      <c r="AB712" s="286"/>
      <c r="AC712" s="215"/>
      <c r="AD712" s="215"/>
      <c r="AE712" s="215"/>
      <c r="AF712" s="215"/>
      <c r="AG712" s="215"/>
      <c r="AH712" s="286"/>
      <c r="AI712" s="286"/>
      <c r="AJ712" s="286"/>
      <c r="AK712" s="286"/>
      <c r="AL712" s="286"/>
      <c r="AM712" s="286"/>
      <c r="AN712" s="286"/>
      <c r="AO712" s="286"/>
      <c r="AP712" s="286"/>
      <c r="AQ712" s="286"/>
      <c r="AR712" s="286"/>
      <c r="AS712" s="286"/>
      <c r="AT712" s="286"/>
      <c r="AU712" s="286"/>
      <c r="AV712" s="286"/>
      <c r="AW712" s="286"/>
      <c r="AX712" s="286"/>
      <c r="AY712" s="286"/>
      <c r="AZ712" s="286"/>
      <c r="BA712" s="286"/>
      <c r="BB712" s="273"/>
      <c r="BC712" s="273"/>
      <c r="BD712" s="273"/>
      <c r="BE712" s="273"/>
      <c r="BF712" s="273"/>
      <c r="BG712" s="273"/>
      <c r="BH712" s="273"/>
      <c r="BI712" s="536"/>
    </row>
    <row r="713" spans="2:61" ht="14.25" customHeight="1" x14ac:dyDescent="0.2">
      <c r="B713" s="273"/>
      <c r="C713" s="273"/>
      <c r="D713" s="273"/>
      <c r="E713" s="273"/>
      <c r="F713" s="273"/>
      <c r="G713" s="273"/>
      <c r="H713" s="273"/>
      <c r="I713" s="273"/>
      <c r="J713" s="273"/>
      <c r="K713" s="273"/>
      <c r="L713" s="273"/>
      <c r="M713" s="273"/>
      <c r="N713" s="273"/>
      <c r="O713" s="215"/>
      <c r="P713" s="215"/>
      <c r="Q713" s="215"/>
      <c r="R713" s="215"/>
      <c r="S713" s="215"/>
      <c r="T713" s="215"/>
      <c r="U713" s="286"/>
      <c r="V713" s="286"/>
      <c r="W713" s="286"/>
      <c r="X713" s="286"/>
      <c r="Y713" s="286"/>
      <c r="Z713" s="286"/>
      <c r="AA713" s="286"/>
      <c r="AB713" s="286"/>
      <c r="AC713" s="215"/>
      <c r="AD713" s="215"/>
      <c r="AE713" s="215"/>
      <c r="AF713" s="215"/>
      <c r="AG713" s="215"/>
      <c r="AH713" s="286"/>
      <c r="AI713" s="286"/>
      <c r="AJ713" s="286"/>
      <c r="AK713" s="286"/>
      <c r="AL713" s="286"/>
      <c r="AM713" s="286"/>
      <c r="AN713" s="286"/>
      <c r="AO713" s="286"/>
      <c r="AP713" s="286"/>
      <c r="AQ713" s="286"/>
      <c r="AR713" s="286"/>
      <c r="AS713" s="286"/>
      <c r="AT713" s="286"/>
      <c r="AU713" s="286"/>
      <c r="AV713" s="286"/>
      <c r="AW713" s="286"/>
      <c r="AX713" s="286"/>
      <c r="AY713" s="286"/>
      <c r="AZ713" s="286"/>
      <c r="BA713" s="286"/>
      <c r="BB713" s="273"/>
      <c r="BC713" s="273"/>
      <c r="BD713" s="273"/>
      <c r="BE713" s="273"/>
      <c r="BF713" s="273"/>
      <c r="BG713" s="273"/>
      <c r="BH713" s="273"/>
      <c r="BI713" s="536"/>
    </row>
    <row r="714" spans="2:61" ht="14.25" customHeight="1" x14ac:dyDescent="0.2">
      <c r="B714" s="273"/>
      <c r="C714" s="273"/>
      <c r="D714" s="273"/>
      <c r="E714" s="273"/>
      <c r="F714" s="273"/>
      <c r="G714" s="273"/>
      <c r="H714" s="273"/>
      <c r="I714" s="273"/>
      <c r="J714" s="273"/>
      <c r="K714" s="273"/>
      <c r="L714" s="273"/>
      <c r="M714" s="273"/>
      <c r="N714" s="273"/>
      <c r="O714" s="215"/>
      <c r="P714" s="215"/>
      <c r="Q714" s="215"/>
      <c r="R714" s="215"/>
      <c r="S714" s="215"/>
      <c r="T714" s="215"/>
      <c r="U714" s="286"/>
      <c r="V714" s="286"/>
      <c r="W714" s="286"/>
      <c r="X714" s="286"/>
      <c r="Y714" s="286"/>
      <c r="Z714" s="286"/>
      <c r="AA714" s="286"/>
      <c r="AB714" s="286"/>
      <c r="AC714" s="215"/>
      <c r="AD714" s="215"/>
      <c r="AE714" s="215"/>
      <c r="AF714" s="215"/>
      <c r="AG714" s="215"/>
      <c r="AH714" s="286"/>
      <c r="AI714" s="286"/>
      <c r="AJ714" s="286"/>
      <c r="AK714" s="286"/>
      <c r="AL714" s="286"/>
      <c r="AM714" s="286"/>
      <c r="AN714" s="286"/>
      <c r="AO714" s="286"/>
      <c r="AP714" s="286"/>
      <c r="AQ714" s="286"/>
      <c r="AR714" s="286"/>
      <c r="AS714" s="286"/>
      <c r="AT714" s="286"/>
      <c r="AU714" s="286"/>
      <c r="AV714" s="286"/>
      <c r="AW714" s="286"/>
      <c r="AX714" s="286"/>
      <c r="AY714" s="286"/>
      <c r="AZ714" s="286"/>
      <c r="BA714" s="286"/>
      <c r="BB714" s="273"/>
      <c r="BC714" s="273"/>
      <c r="BD714" s="273"/>
      <c r="BE714" s="273"/>
      <c r="BF714" s="273"/>
      <c r="BG714" s="273"/>
      <c r="BH714" s="273"/>
      <c r="BI714" s="536"/>
    </row>
    <row r="715" spans="2:61" ht="14.25" customHeight="1" x14ac:dyDescent="0.2">
      <c r="B715" s="273"/>
      <c r="C715" s="273"/>
      <c r="D715" s="273"/>
      <c r="E715" s="273"/>
      <c r="F715" s="273"/>
      <c r="G715" s="273"/>
      <c r="H715" s="273"/>
      <c r="I715" s="273"/>
      <c r="J715" s="273"/>
      <c r="K715" s="273"/>
      <c r="L715" s="273"/>
      <c r="M715" s="273"/>
      <c r="N715" s="273"/>
      <c r="O715" s="215"/>
      <c r="P715" s="215"/>
      <c r="Q715" s="215"/>
      <c r="R715" s="215"/>
      <c r="S715" s="215"/>
      <c r="T715" s="215"/>
      <c r="U715" s="286"/>
      <c r="V715" s="286"/>
      <c r="W715" s="286"/>
      <c r="X715" s="286"/>
      <c r="Y715" s="286"/>
      <c r="Z715" s="286"/>
      <c r="AA715" s="286"/>
      <c r="AB715" s="286"/>
      <c r="AC715" s="215"/>
      <c r="AD715" s="215"/>
      <c r="AE715" s="215"/>
      <c r="AF715" s="215"/>
      <c r="AG715" s="215"/>
      <c r="AH715" s="286"/>
      <c r="AI715" s="286"/>
      <c r="AJ715" s="286"/>
      <c r="AK715" s="286"/>
      <c r="AL715" s="286"/>
      <c r="AM715" s="286"/>
      <c r="AN715" s="286"/>
      <c r="AO715" s="286"/>
      <c r="AP715" s="286"/>
      <c r="AQ715" s="286"/>
      <c r="AR715" s="286"/>
      <c r="AS715" s="286"/>
      <c r="AT715" s="286"/>
      <c r="AU715" s="286"/>
      <c r="AV715" s="286"/>
      <c r="AW715" s="286"/>
      <c r="AX715" s="286"/>
      <c r="AY715" s="286"/>
      <c r="AZ715" s="286"/>
      <c r="BA715" s="286"/>
      <c r="BB715" s="273"/>
      <c r="BC715" s="273"/>
      <c r="BD715" s="273"/>
      <c r="BE715" s="273"/>
      <c r="BF715" s="273"/>
      <c r="BG715" s="273"/>
      <c r="BH715" s="273"/>
      <c r="BI715" s="536"/>
    </row>
    <row r="716" spans="2:61" ht="14.25" customHeight="1" x14ac:dyDescent="0.2">
      <c r="B716" s="273"/>
      <c r="C716" s="273"/>
      <c r="D716" s="273"/>
      <c r="E716" s="273"/>
      <c r="F716" s="273"/>
      <c r="G716" s="273"/>
      <c r="H716" s="273"/>
      <c r="I716" s="273"/>
      <c r="J716" s="273"/>
      <c r="K716" s="273"/>
      <c r="L716" s="273"/>
      <c r="M716" s="273"/>
      <c r="N716" s="273"/>
      <c r="O716" s="215"/>
      <c r="P716" s="215"/>
      <c r="Q716" s="215"/>
      <c r="R716" s="215"/>
      <c r="S716" s="215"/>
      <c r="T716" s="215"/>
      <c r="U716" s="286"/>
      <c r="V716" s="286"/>
      <c r="W716" s="286"/>
      <c r="X716" s="286"/>
      <c r="Y716" s="286"/>
      <c r="Z716" s="286"/>
      <c r="AA716" s="286"/>
      <c r="AB716" s="286"/>
      <c r="AC716" s="215"/>
      <c r="AD716" s="215"/>
      <c r="AE716" s="215"/>
      <c r="AF716" s="215"/>
      <c r="AG716" s="215"/>
      <c r="AH716" s="286"/>
      <c r="AI716" s="286"/>
      <c r="AJ716" s="286"/>
      <c r="AK716" s="286"/>
      <c r="AL716" s="286"/>
      <c r="AM716" s="286"/>
      <c r="AN716" s="286"/>
      <c r="AO716" s="286"/>
      <c r="AP716" s="286"/>
      <c r="AQ716" s="286"/>
      <c r="AR716" s="286"/>
      <c r="AS716" s="286"/>
      <c r="AT716" s="286"/>
      <c r="AU716" s="286"/>
      <c r="AV716" s="286"/>
      <c r="AW716" s="286"/>
      <c r="AX716" s="286"/>
      <c r="AY716" s="286"/>
      <c r="AZ716" s="286"/>
      <c r="BA716" s="286"/>
      <c r="BB716" s="273"/>
      <c r="BC716" s="273"/>
      <c r="BD716" s="273"/>
      <c r="BE716" s="273"/>
      <c r="BF716" s="273"/>
      <c r="BG716" s="273"/>
      <c r="BH716" s="273"/>
      <c r="BI716" s="536"/>
    </row>
    <row r="717" spans="2:61" ht="14.25" customHeight="1" x14ac:dyDescent="0.2">
      <c r="B717" s="273"/>
      <c r="C717" s="273"/>
      <c r="D717" s="273"/>
      <c r="E717" s="273"/>
      <c r="F717" s="273"/>
      <c r="G717" s="273"/>
      <c r="H717" s="273"/>
      <c r="I717" s="273"/>
      <c r="J717" s="273"/>
      <c r="K717" s="273"/>
      <c r="L717" s="273"/>
      <c r="M717" s="273"/>
      <c r="N717" s="273"/>
      <c r="O717" s="215"/>
      <c r="P717" s="215"/>
      <c r="Q717" s="215"/>
      <c r="R717" s="215"/>
      <c r="S717" s="215"/>
      <c r="T717" s="215"/>
      <c r="U717" s="286"/>
      <c r="V717" s="286"/>
      <c r="W717" s="286"/>
      <c r="X717" s="286"/>
      <c r="Y717" s="286"/>
      <c r="Z717" s="286"/>
      <c r="AA717" s="286"/>
      <c r="AB717" s="286"/>
      <c r="AC717" s="215"/>
      <c r="AD717" s="215"/>
      <c r="AE717" s="215"/>
      <c r="AF717" s="215"/>
      <c r="AG717" s="215"/>
      <c r="AH717" s="286"/>
      <c r="AI717" s="286"/>
      <c r="AJ717" s="286"/>
      <c r="AK717" s="286"/>
      <c r="AL717" s="286"/>
      <c r="AM717" s="286"/>
      <c r="AN717" s="286"/>
      <c r="AO717" s="286"/>
      <c r="AP717" s="286"/>
      <c r="AQ717" s="286"/>
      <c r="AR717" s="286"/>
      <c r="AS717" s="286"/>
      <c r="AT717" s="286"/>
      <c r="AU717" s="286"/>
      <c r="AV717" s="286"/>
      <c r="AW717" s="286"/>
      <c r="AX717" s="286"/>
      <c r="AY717" s="286"/>
      <c r="AZ717" s="286"/>
      <c r="BA717" s="286"/>
      <c r="BB717" s="273"/>
      <c r="BC717" s="273"/>
      <c r="BD717" s="273"/>
      <c r="BE717" s="273"/>
      <c r="BF717" s="273"/>
      <c r="BG717" s="273"/>
      <c r="BH717" s="273"/>
      <c r="BI717" s="536"/>
    </row>
    <row r="718" spans="2:61" ht="14.25" customHeight="1" x14ac:dyDescent="0.2">
      <c r="B718" s="273"/>
      <c r="C718" s="273"/>
      <c r="D718" s="273"/>
      <c r="E718" s="273"/>
      <c r="F718" s="273"/>
      <c r="G718" s="273"/>
      <c r="H718" s="273"/>
      <c r="I718" s="273"/>
      <c r="J718" s="273"/>
      <c r="K718" s="273"/>
      <c r="L718" s="273"/>
      <c r="M718" s="273"/>
      <c r="N718" s="273"/>
      <c r="O718" s="215"/>
      <c r="P718" s="215"/>
      <c r="Q718" s="215"/>
      <c r="R718" s="215"/>
      <c r="S718" s="215"/>
      <c r="T718" s="215"/>
      <c r="U718" s="286"/>
      <c r="V718" s="286"/>
      <c r="W718" s="286"/>
      <c r="X718" s="286"/>
      <c r="Y718" s="286"/>
      <c r="Z718" s="286"/>
      <c r="AA718" s="286"/>
      <c r="AB718" s="286"/>
      <c r="AC718" s="215"/>
      <c r="AD718" s="215"/>
      <c r="AE718" s="215"/>
      <c r="AF718" s="215"/>
      <c r="AG718" s="215"/>
      <c r="AH718" s="286"/>
      <c r="AI718" s="286"/>
      <c r="AJ718" s="286"/>
      <c r="AK718" s="286"/>
      <c r="AL718" s="286"/>
      <c r="AM718" s="286"/>
      <c r="AN718" s="286"/>
      <c r="AO718" s="286"/>
      <c r="AP718" s="286"/>
      <c r="AQ718" s="286"/>
      <c r="AR718" s="286"/>
      <c r="AS718" s="286"/>
      <c r="AT718" s="286"/>
      <c r="AU718" s="286"/>
      <c r="AV718" s="286"/>
      <c r="AW718" s="286"/>
      <c r="AX718" s="286"/>
      <c r="AY718" s="286"/>
      <c r="AZ718" s="286"/>
      <c r="BA718" s="286"/>
      <c r="BB718" s="273"/>
      <c r="BC718" s="273"/>
      <c r="BD718" s="273"/>
      <c r="BE718" s="273"/>
      <c r="BF718" s="273"/>
      <c r="BG718" s="273"/>
      <c r="BH718" s="273"/>
      <c r="BI718" s="536"/>
    </row>
    <row r="719" spans="2:61" ht="14.25" customHeight="1" x14ac:dyDescent="0.2">
      <c r="B719" s="273"/>
      <c r="C719" s="273"/>
      <c r="D719" s="273"/>
      <c r="E719" s="273"/>
      <c r="F719" s="273"/>
      <c r="G719" s="273"/>
      <c r="H719" s="273"/>
      <c r="I719" s="273"/>
      <c r="J719" s="273"/>
      <c r="K719" s="273"/>
      <c r="L719" s="273"/>
      <c r="M719" s="273"/>
      <c r="N719" s="273"/>
      <c r="O719" s="215"/>
      <c r="P719" s="215"/>
      <c r="Q719" s="215"/>
      <c r="R719" s="215"/>
      <c r="S719" s="215"/>
      <c r="T719" s="215"/>
      <c r="U719" s="286"/>
      <c r="V719" s="286"/>
      <c r="W719" s="286"/>
      <c r="X719" s="286"/>
      <c r="Y719" s="286"/>
      <c r="Z719" s="286"/>
      <c r="AA719" s="286"/>
      <c r="AB719" s="286"/>
      <c r="AC719" s="215"/>
      <c r="AD719" s="215"/>
      <c r="AE719" s="215"/>
      <c r="AF719" s="215"/>
      <c r="AG719" s="215"/>
      <c r="AH719" s="286"/>
      <c r="AI719" s="286"/>
      <c r="AJ719" s="286"/>
      <c r="AK719" s="286"/>
      <c r="AL719" s="286"/>
      <c r="AM719" s="286"/>
      <c r="AN719" s="286"/>
      <c r="AO719" s="286"/>
      <c r="AP719" s="286"/>
      <c r="AQ719" s="286"/>
      <c r="AR719" s="286"/>
      <c r="AS719" s="286"/>
      <c r="AT719" s="286"/>
      <c r="AU719" s="286"/>
      <c r="AV719" s="286"/>
      <c r="AW719" s="286"/>
      <c r="AX719" s="286"/>
      <c r="AY719" s="286"/>
      <c r="AZ719" s="286"/>
      <c r="BA719" s="286"/>
      <c r="BB719" s="273"/>
      <c r="BC719" s="273"/>
      <c r="BD719" s="273"/>
      <c r="BE719" s="273"/>
      <c r="BF719" s="273"/>
      <c r="BG719" s="273"/>
      <c r="BH719" s="273"/>
      <c r="BI719" s="536"/>
    </row>
    <row r="720" spans="2:61" ht="14.25" customHeight="1" x14ac:dyDescent="0.2">
      <c r="B720" s="273"/>
      <c r="C720" s="273"/>
      <c r="D720" s="273"/>
      <c r="E720" s="273"/>
      <c r="F720" s="273"/>
      <c r="G720" s="273"/>
      <c r="H720" s="273"/>
      <c r="I720" s="273"/>
      <c r="J720" s="273"/>
      <c r="K720" s="273"/>
      <c r="L720" s="273"/>
      <c r="M720" s="273"/>
      <c r="N720" s="273"/>
      <c r="O720" s="215"/>
      <c r="P720" s="215"/>
      <c r="Q720" s="215"/>
      <c r="R720" s="215"/>
      <c r="S720" s="215"/>
      <c r="T720" s="215"/>
      <c r="U720" s="286"/>
      <c r="V720" s="286"/>
      <c r="W720" s="286"/>
      <c r="X720" s="286"/>
      <c r="Y720" s="286"/>
      <c r="Z720" s="286"/>
      <c r="AA720" s="286"/>
      <c r="AB720" s="286"/>
      <c r="AC720" s="215"/>
      <c r="AD720" s="215"/>
      <c r="AE720" s="215"/>
      <c r="AF720" s="215"/>
      <c r="AG720" s="215"/>
      <c r="AH720" s="286"/>
      <c r="AI720" s="286"/>
      <c r="AJ720" s="286"/>
      <c r="AK720" s="286"/>
      <c r="AL720" s="286"/>
      <c r="AM720" s="286"/>
      <c r="AN720" s="286"/>
      <c r="AO720" s="286"/>
      <c r="AP720" s="286"/>
      <c r="AQ720" s="286"/>
      <c r="AR720" s="286"/>
      <c r="AS720" s="286"/>
      <c r="AT720" s="286"/>
      <c r="AU720" s="286"/>
      <c r="AV720" s="286"/>
      <c r="AW720" s="286"/>
      <c r="AX720" s="286"/>
      <c r="AY720" s="286"/>
      <c r="AZ720" s="286"/>
      <c r="BA720" s="286"/>
      <c r="BB720" s="273"/>
      <c r="BC720" s="273"/>
      <c r="BD720" s="273"/>
      <c r="BE720" s="273"/>
      <c r="BF720" s="273"/>
      <c r="BG720" s="273"/>
      <c r="BH720" s="273"/>
      <c r="BI720" s="536"/>
    </row>
    <row r="721" spans="2:61" ht="14.25" customHeight="1" x14ac:dyDescent="0.2">
      <c r="B721" s="273"/>
      <c r="C721" s="273"/>
      <c r="D721" s="273"/>
      <c r="E721" s="273"/>
      <c r="F721" s="273"/>
      <c r="G721" s="273"/>
      <c r="H721" s="273"/>
      <c r="I721" s="273"/>
      <c r="J721" s="273"/>
      <c r="K721" s="273"/>
      <c r="L721" s="273"/>
      <c r="M721" s="273"/>
      <c r="N721" s="273"/>
      <c r="O721" s="215"/>
      <c r="P721" s="215"/>
      <c r="Q721" s="215"/>
      <c r="R721" s="215"/>
      <c r="S721" s="215"/>
      <c r="T721" s="215"/>
      <c r="U721" s="286"/>
      <c r="V721" s="286"/>
      <c r="W721" s="286"/>
      <c r="X721" s="286"/>
      <c r="Y721" s="286"/>
      <c r="Z721" s="286"/>
      <c r="AA721" s="286"/>
      <c r="AB721" s="286"/>
      <c r="AC721" s="215"/>
      <c r="AD721" s="215"/>
      <c r="AE721" s="215"/>
      <c r="AF721" s="215"/>
      <c r="AG721" s="215"/>
      <c r="AH721" s="286"/>
      <c r="AI721" s="286"/>
      <c r="AJ721" s="286"/>
      <c r="AK721" s="286"/>
      <c r="AL721" s="286"/>
      <c r="AM721" s="286"/>
      <c r="AN721" s="286"/>
      <c r="AO721" s="286"/>
      <c r="AP721" s="286"/>
      <c r="AQ721" s="286"/>
      <c r="AR721" s="286"/>
      <c r="AS721" s="286"/>
      <c r="AT721" s="286"/>
      <c r="AU721" s="286"/>
      <c r="AV721" s="286"/>
      <c r="AW721" s="286"/>
      <c r="AX721" s="286"/>
      <c r="AY721" s="286"/>
      <c r="AZ721" s="286"/>
      <c r="BA721" s="286"/>
      <c r="BB721" s="273"/>
      <c r="BC721" s="273"/>
      <c r="BD721" s="273"/>
      <c r="BE721" s="273"/>
      <c r="BF721" s="273"/>
      <c r="BG721" s="273"/>
      <c r="BH721" s="273"/>
      <c r="BI721" s="536"/>
    </row>
    <row r="722" spans="2:61" ht="14.25" customHeight="1" x14ac:dyDescent="0.2">
      <c r="B722" s="273"/>
      <c r="C722" s="273"/>
      <c r="D722" s="273"/>
      <c r="E722" s="273"/>
      <c r="F722" s="273"/>
      <c r="G722" s="273"/>
      <c r="H722" s="273"/>
      <c r="I722" s="273"/>
      <c r="J722" s="273"/>
      <c r="K722" s="273"/>
      <c r="L722" s="273"/>
      <c r="M722" s="273"/>
      <c r="N722" s="273"/>
      <c r="O722" s="215"/>
      <c r="P722" s="215"/>
      <c r="Q722" s="215"/>
      <c r="R722" s="215"/>
      <c r="S722" s="215"/>
      <c r="T722" s="215"/>
      <c r="U722" s="286"/>
      <c r="V722" s="286"/>
      <c r="W722" s="286"/>
      <c r="X722" s="286"/>
      <c r="Y722" s="286"/>
      <c r="Z722" s="286"/>
      <c r="AA722" s="286"/>
      <c r="AB722" s="286"/>
      <c r="AC722" s="215"/>
      <c r="AD722" s="215"/>
      <c r="AE722" s="215"/>
      <c r="AF722" s="215"/>
      <c r="AG722" s="215"/>
      <c r="AH722" s="286"/>
      <c r="AI722" s="286"/>
      <c r="AJ722" s="286"/>
      <c r="AK722" s="286"/>
      <c r="AL722" s="286"/>
      <c r="AM722" s="286"/>
      <c r="AN722" s="286"/>
      <c r="AO722" s="286"/>
      <c r="AP722" s="286"/>
      <c r="AQ722" s="286"/>
      <c r="AR722" s="286"/>
      <c r="AS722" s="286"/>
      <c r="AT722" s="286"/>
      <c r="AU722" s="286"/>
      <c r="AV722" s="286"/>
      <c r="AW722" s="286"/>
      <c r="AX722" s="286"/>
      <c r="AY722" s="286"/>
      <c r="AZ722" s="286"/>
      <c r="BA722" s="286"/>
      <c r="BB722" s="273"/>
      <c r="BC722" s="273"/>
      <c r="BD722" s="273"/>
      <c r="BE722" s="273"/>
      <c r="BF722" s="273"/>
      <c r="BG722" s="273"/>
      <c r="BH722" s="273"/>
      <c r="BI722" s="536"/>
    </row>
    <row r="723" spans="2:61" ht="14.25" customHeight="1" x14ac:dyDescent="0.2">
      <c r="B723" s="273"/>
      <c r="C723" s="273"/>
      <c r="D723" s="273"/>
      <c r="E723" s="273"/>
      <c r="F723" s="273"/>
      <c r="G723" s="273"/>
      <c r="H723" s="273"/>
      <c r="I723" s="273"/>
      <c r="J723" s="273"/>
      <c r="K723" s="273"/>
      <c r="L723" s="273"/>
      <c r="M723" s="273"/>
      <c r="N723" s="273"/>
      <c r="O723" s="215"/>
      <c r="P723" s="215"/>
      <c r="Q723" s="215"/>
      <c r="R723" s="215"/>
      <c r="S723" s="215"/>
      <c r="T723" s="215"/>
      <c r="U723" s="286"/>
      <c r="V723" s="286"/>
      <c r="W723" s="286"/>
      <c r="X723" s="286"/>
      <c r="Y723" s="286"/>
      <c r="Z723" s="286"/>
      <c r="AA723" s="286"/>
      <c r="AB723" s="286"/>
      <c r="AC723" s="215"/>
      <c r="AD723" s="215"/>
      <c r="AE723" s="215"/>
      <c r="AF723" s="215"/>
      <c r="AG723" s="215"/>
      <c r="AH723" s="286"/>
      <c r="AI723" s="286"/>
      <c r="AJ723" s="286"/>
      <c r="AK723" s="286"/>
      <c r="AL723" s="286"/>
      <c r="AM723" s="286"/>
      <c r="AN723" s="286"/>
      <c r="AO723" s="286"/>
      <c r="AP723" s="286"/>
      <c r="AQ723" s="286"/>
      <c r="AR723" s="286"/>
      <c r="AS723" s="286"/>
      <c r="AT723" s="286"/>
      <c r="AU723" s="286"/>
      <c r="AV723" s="286"/>
      <c r="AW723" s="286"/>
      <c r="AX723" s="286"/>
      <c r="AY723" s="286"/>
      <c r="AZ723" s="286"/>
      <c r="BA723" s="286"/>
      <c r="BB723" s="273"/>
      <c r="BC723" s="273"/>
      <c r="BD723" s="273"/>
      <c r="BE723" s="273"/>
      <c r="BF723" s="273"/>
      <c r="BG723" s="273"/>
      <c r="BH723" s="273"/>
      <c r="BI723" s="536"/>
    </row>
    <row r="724" spans="2:61" ht="14.25" customHeight="1" x14ac:dyDescent="0.2">
      <c r="B724" s="273"/>
      <c r="C724" s="273"/>
      <c r="D724" s="273"/>
      <c r="E724" s="273"/>
      <c r="F724" s="273"/>
      <c r="G724" s="273"/>
      <c r="H724" s="273"/>
      <c r="I724" s="273"/>
      <c r="J724" s="273"/>
      <c r="K724" s="273"/>
      <c r="L724" s="273"/>
      <c r="M724" s="273"/>
      <c r="N724" s="273"/>
      <c r="O724" s="215"/>
      <c r="P724" s="215"/>
      <c r="Q724" s="215"/>
      <c r="R724" s="215"/>
      <c r="S724" s="215"/>
      <c r="T724" s="215"/>
      <c r="U724" s="286"/>
      <c r="V724" s="286"/>
      <c r="W724" s="286"/>
      <c r="X724" s="286"/>
      <c r="Y724" s="286"/>
      <c r="Z724" s="286"/>
      <c r="AA724" s="286"/>
      <c r="AB724" s="286"/>
      <c r="AC724" s="215"/>
      <c r="AD724" s="215"/>
      <c r="AE724" s="215"/>
      <c r="AF724" s="215"/>
      <c r="AG724" s="215"/>
      <c r="AH724" s="286"/>
      <c r="AI724" s="286"/>
      <c r="AJ724" s="286"/>
      <c r="AK724" s="286"/>
      <c r="AL724" s="286"/>
      <c r="AM724" s="286"/>
      <c r="AN724" s="286"/>
      <c r="AO724" s="286"/>
      <c r="AP724" s="286"/>
      <c r="AQ724" s="286"/>
      <c r="AR724" s="286"/>
      <c r="AS724" s="286"/>
      <c r="AT724" s="286"/>
      <c r="AU724" s="286"/>
      <c r="AV724" s="286"/>
      <c r="AW724" s="286"/>
      <c r="AX724" s="286"/>
      <c r="AY724" s="286"/>
      <c r="AZ724" s="286"/>
      <c r="BA724" s="286"/>
      <c r="BB724" s="273"/>
      <c r="BC724" s="273"/>
      <c r="BD724" s="273"/>
      <c r="BE724" s="273"/>
      <c r="BF724" s="273"/>
      <c r="BG724" s="273"/>
      <c r="BH724" s="273"/>
      <c r="BI724" s="536"/>
    </row>
    <row r="725" spans="2:61" ht="14.25" customHeight="1" x14ac:dyDescent="0.2">
      <c r="B725" s="273"/>
      <c r="C725" s="273"/>
      <c r="D725" s="273"/>
      <c r="E725" s="273"/>
      <c r="F725" s="273"/>
      <c r="G725" s="273"/>
      <c r="H725" s="273"/>
      <c r="I725" s="273"/>
      <c r="J725" s="273"/>
      <c r="K725" s="273"/>
      <c r="L725" s="273"/>
      <c r="M725" s="273"/>
      <c r="N725" s="273"/>
      <c r="O725" s="215"/>
      <c r="P725" s="215"/>
      <c r="Q725" s="215"/>
      <c r="R725" s="215"/>
      <c r="S725" s="215"/>
      <c r="T725" s="215"/>
      <c r="U725" s="286"/>
      <c r="V725" s="286"/>
      <c r="W725" s="286"/>
      <c r="X725" s="286"/>
      <c r="Y725" s="286"/>
      <c r="Z725" s="286"/>
      <c r="AA725" s="286"/>
      <c r="AB725" s="286"/>
      <c r="AC725" s="215"/>
      <c r="AD725" s="215"/>
      <c r="AE725" s="215"/>
      <c r="AF725" s="215"/>
      <c r="AG725" s="215"/>
      <c r="AH725" s="286"/>
      <c r="AI725" s="286"/>
      <c r="AJ725" s="286"/>
      <c r="AK725" s="286"/>
      <c r="AL725" s="286"/>
      <c r="AM725" s="286"/>
      <c r="AN725" s="286"/>
      <c r="AO725" s="286"/>
      <c r="AP725" s="286"/>
      <c r="AQ725" s="286"/>
      <c r="AR725" s="286"/>
      <c r="AS725" s="286"/>
      <c r="AT725" s="286"/>
      <c r="AU725" s="286"/>
      <c r="AV725" s="286"/>
      <c r="AW725" s="286"/>
      <c r="AX725" s="286"/>
      <c r="AY725" s="286"/>
      <c r="AZ725" s="286"/>
      <c r="BA725" s="286"/>
      <c r="BB725" s="273"/>
      <c r="BC725" s="273"/>
      <c r="BD725" s="273"/>
      <c r="BE725" s="273"/>
      <c r="BF725" s="273"/>
      <c r="BG725" s="273"/>
      <c r="BH725" s="273"/>
      <c r="BI725" s="536"/>
    </row>
    <row r="726" spans="2:61" ht="14.25" customHeight="1" x14ac:dyDescent="0.2">
      <c r="B726" s="273"/>
      <c r="C726" s="273"/>
      <c r="D726" s="273"/>
      <c r="E726" s="273"/>
      <c r="F726" s="273"/>
      <c r="G726" s="273"/>
      <c r="H726" s="273"/>
      <c r="I726" s="273"/>
      <c r="J726" s="273"/>
      <c r="K726" s="273"/>
      <c r="L726" s="273"/>
      <c r="M726" s="273"/>
      <c r="N726" s="273"/>
      <c r="O726" s="215"/>
      <c r="P726" s="215"/>
      <c r="Q726" s="215"/>
      <c r="R726" s="215"/>
      <c r="S726" s="215"/>
      <c r="T726" s="215"/>
      <c r="U726" s="286"/>
      <c r="V726" s="286"/>
      <c r="W726" s="286"/>
      <c r="X726" s="286"/>
      <c r="Y726" s="286"/>
      <c r="Z726" s="286"/>
      <c r="AA726" s="286"/>
      <c r="AB726" s="286"/>
      <c r="AC726" s="215"/>
      <c r="AD726" s="215"/>
      <c r="AE726" s="215"/>
      <c r="AF726" s="215"/>
      <c r="AG726" s="215"/>
      <c r="AH726" s="286"/>
      <c r="AI726" s="286"/>
      <c r="AJ726" s="286"/>
      <c r="AK726" s="286"/>
      <c r="AL726" s="286"/>
      <c r="AM726" s="286"/>
      <c r="AN726" s="286"/>
      <c r="AO726" s="286"/>
      <c r="AP726" s="286"/>
      <c r="AQ726" s="286"/>
      <c r="AR726" s="286"/>
      <c r="AS726" s="286"/>
      <c r="AT726" s="286"/>
      <c r="AU726" s="286"/>
      <c r="AV726" s="286"/>
      <c r="AW726" s="286"/>
      <c r="AX726" s="286"/>
      <c r="AY726" s="286"/>
      <c r="AZ726" s="286"/>
      <c r="BA726" s="286"/>
      <c r="BB726" s="273"/>
      <c r="BC726" s="273"/>
      <c r="BD726" s="273"/>
      <c r="BE726" s="273"/>
      <c r="BF726" s="273"/>
      <c r="BG726" s="273"/>
      <c r="BH726" s="273"/>
      <c r="BI726" s="536"/>
    </row>
    <row r="727" spans="2:61" ht="14.25" customHeight="1" x14ac:dyDescent="0.2">
      <c r="B727" s="273"/>
      <c r="C727" s="273"/>
      <c r="D727" s="273"/>
      <c r="E727" s="273"/>
      <c r="F727" s="273"/>
      <c r="G727" s="273"/>
      <c r="H727" s="273"/>
      <c r="I727" s="273"/>
      <c r="J727" s="273"/>
      <c r="K727" s="273"/>
      <c r="L727" s="273"/>
      <c r="M727" s="273"/>
      <c r="N727" s="273"/>
      <c r="O727" s="215"/>
      <c r="P727" s="215"/>
      <c r="Q727" s="215"/>
      <c r="R727" s="215"/>
      <c r="S727" s="215"/>
      <c r="T727" s="215"/>
      <c r="U727" s="286"/>
      <c r="V727" s="286"/>
      <c r="W727" s="286"/>
      <c r="X727" s="286"/>
      <c r="Y727" s="286"/>
      <c r="Z727" s="286"/>
      <c r="AA727" s="286"/>
      <c r="AB727" s="286"/>
      <c r="AC727" s="215"/>
      <c r="AD727" s="215"/>
      <c r="AE727" s="215"/>
      <c r="AF727" s="215"/>
      <c r="AG727" s="215"/>
      <c r="AH727" s="286"/>
      <c r="AI727" s="286"/>
      <c r="AJ727" s="286"/>
      <c r="AK727" s="286"/>
      <c r="AL727" s="286"/>
      <c r="AM727" s="286"/>
      <c r="AN727" s="286"/>
      <c r="AO727" s="286"/>
      <c r="AP727" s="286"/>
      <c r="AQ727" s="286"/>
      <c r="AR727" s="286"/>
      <c r="AS727" s="286"/>
      <c r="AT727" s="286"/>
      <c r="AU727" s="286"/>
      <c r="AV727" s="286"/>
      <c r="AW727" s="286"/>
      <c r="AX727" s="286"/>
      <c r="AY727" s="286"/>
      <c r="AZ727" s="286"/>
      <c r="BA727" s="286"/>
      <c r="BB727" s="273"/>
      <c r="BC727" s="273"/>
      <c r="BD727" s="273"/>
      <c r="BE727" s="273"/>
      <c r="BF727" s="273"/>
      <c r="BG727" s="273"/>
      <c r="BH727" s="273"/>
      <c r="BI727" s="536"/>
    </row>
    <row r="728" spans="2:61" ht="14.25" customHeight="1" x14ac:dyDescent="0.2">
      <c r="B728" s="273"/>
      <c r="C728" s="273"/>
      <c r="D728" s="273"/>
      <c r="E728" s="273"/>
      <c r="F728" s="273"/>
      <c r="G728" s="273"/>
      <c r="H728" s="273"/>
      <c r="I728" s="273"/>
      <c r="J728" s="273"/>
      <c r="K728" s="273"/>
      <c r="L728" s="273"/>
      <c r="M728" s="273"/>
      <c r="N728" s="273"/>
      <c r="O728" s="215"/>
      <c r="P728" s="215"/>
      <c r="Q728" s="215"/>
      <c r="R728" s="215"/>
      <c r="S728" s="215"/>
      <c r="T728" s="215"/>
      <c r="U728" s="286"/>
      <c r="V728" s="286"/>
      <c r="W728" s="286"/>
      <c r="X728" s="286"/>
      <c r="Y728" s="286"/>
      <c r="Z728" s="286"/>
      <c r="AA728" s="286"/>
      <c r="AB728" s="286"/>
      <c r="AC728" s="215"/>
      <c r="AD728" s="215"/>
      <c r="AE728" s="215"/>
      <c r="AF728" s="215"/>
      <c r="AG728" s="215"/>
      <c r="AH728" s="286"/>
      <c r="AI728" s="286"/>
      <c r="AJ728" s="286"/>
      <c r="AK728" s="286"/>
      <c r="AL728" s="286"/>
      <c r="AM728" s="286"/>
      <c r="AN728" s="286"/>
      <c r="AO728" s="286"/>
      <c r="AP728" s="286"/>
      <c r="AQ728" s="286"/>
      <c r="AR728" s="286"/>
      <c r="AS728" s="286"/>
      <c r="AT728" s="286"/>
      <c r="AU728" s="286"/>
      <c r="AV728" s="286"/>
      <c r="AW728" s="286"/>
      <c r="AX728" s="286"/>
      <c r="AY728" s="286"/>
      <c r="AZ728" s="286"/>
      <c r="BA728" s="286"/>
      <c r="BB728" s="273"/>
      <c r="BC728" s="273"/>
      <c r="BD728" s="273"/>
      <c r="BE728" s="273"/>
      <c r="BF728" s="273"/>
      <c r="BG728" s="273"/>
      <c r="BH728" s="273"/>
      <c r="BI728" s="536"/>
    </row>
    <row r="729" spans="2:61" ht="14.25" customHeight="1" x14ac:dyDescent="0.2">
      <c r="B729" s="273"/>
      <c r="C729" s="273"/>
      <c r="D729" s="273"/>
      <c r="E729" s="273"/>
      <c r="F729" s="273"/>
      <c r="G729" s="273"/>
      <c r="H729" s="273"/>
      <c r="I729" s="273"/>
      <c r="J729" s="273"/>
      <c r="K729" s="273"/>
      <c r="L729" s="273"/>
      <c r="M729" s="273"/>
      <c r="N729" s="273"/>
      <c r="O729" s="215"/>
      <c r="P729" s="215"/>
      <c r="Q729" s="215"/>
      <c r="R729" s="215"/>
      <c r="S729" s="215"/>
      <c r="T729" s="215"/>
      <c r="U729" s="286"/>
      <c r="V729" s="286"/>
      <c r="W729" s="286"/>
      <c r="X729" s="286"/>
      <c r="Y729" s="286"/>
      <c r="Z729" s="286"/>
      <c r="AA729" s="286"/>
      <c r="AB729" s="286"/>
      <c r="AC729" s="215"/>
      <c r="AD729" s="215"/>
      <c r="AE729" s="215"/>
      <c r="AF729" s="215"/>
      <c r="AG729" s="215"/>
      <c r="AH729" s="286"/>
      <c r="AI729" s="286"/>
      <c r="AJ729" s="286"/>
      <c r="AK729" s="286"/>
      <c r="AL729" s="286"/>
      <c r="AM729" s="286"/>
      <c r="AN729" s="286"/>
      <c r="AO729" s="286"/>
      <c r="AP729" s="286"/>
      <c r="AQ729" s="286"/>
      <c r="AR729" s="286"/>
      <c r="AS729" s="286"/>
      <c r="AT729" s="286"/>
      <c r="AU729" s="286"/>
      <c r="AV729" s="286"/>
      <c r="AW729" s="286"/>
      <c r="AX729" s="286"/>
      <c r="AY729" s="286"/>
      <c r="AZ729" s="286"/>
      <c r="BA729" s="286"/>
      <c r="BB729" s="273"/>
      <c r="BC729" s="273"/>
      <c r="BD729" s="273"/>
      <c r="BE729" s="273"/>
      <c r="BF729" s="273"/>
      <c r="BG729" s="273"/>
      <c r="BH729" s="273"/>
      <c r="BI729" s="536"/>
    </row>
    <row r="730" spans="2:61" ht="14.25" customHeight="1" x14ac:dyDescent="0.2">
      <c r="B730" s="273"/>
      <c r="C730" s="273"/>
      <c r="D730" s="273"/>
      <c r="E730" s="273"/>
      <c r="F730" s="273"/>
      <c r="G730" s="273"/>
      <c r="H730" s="273"/>
      <c r="I730" s="273"/>
      <c r="J730" s="273"/>
      <c r="K730" s="273"/>
      <c r="L730" s="273"/>
      <c r="M730" s="273"/>
      <c r="N730" s="273"/>
      <c r="O730" s="215"/>
      <c r="P730" s="215"/>
      <c r="Q730" s="215"/>
      <c r="R730" s="215"/>
      <c r="S730" s="215"/>
      <c r="T730" s="215"/>
      <c r="U730" s="286"/>
      <c r="V730" s="286"/>
      <c r="W730" s="286"/>
      <c r="X730" s="286"/>
      <c r="Y730" s="286"/>
      <c r="Z730" s="286"/>
      <c r="AA730" s="286"/>
      <c r="AB730" s="286"/>
      <c r="AC730" s="215"/>
      <c r="AD730" s="215"/>
      <c r="AE730" s="215"/>
      <c r="AF730" s="215"/>
      <c r="AG730" s="215"/>
      <c r="AH730" s="286"/>
      <c r="AI730" s="286"/>
      <c r="AJ730" s="286"/>
      <c r="AK730" s="286"/>
      <c r="AL730" s="286"/>
      <c r="AM730" s="286"/>
      <c r="AN730" s="286"/>
      <c r="AO730" s="286"/>
      <c r="AP730" s="286"/>
      <c r="AQ730" s="286"/>
      <c r="AR730" s="286"/>
      <c r="AS730" s="286"/>
      <c r="AT730" s="286"/>
      <c r="AU730" s="286"/>
      <c r="AV730" s="286"/>
      <c r="AW730" s="286"/>
      <c r="AX730" s="286"/>
      <c r="AY730" s="286"/>
      <c r="AZ730" s="286"/>
      <c r="BA730" s="286"/>
      <c r="BB730" s="273"/>
      <c r="BC730" s="273"/>
      <c r="BD730" s="273"/>
      <c r="BE730" s="273"/>
      <c r="BF730" s="273"/>
      <c r="BG730" s="273"/>
      <c r="BH730" s="273"/>
      <c r="BI730" s="536"/>
    </row>
    <row r="731" spans="2:61" ht="14.25" customHeight="1" x14ac:dyDescent="0.2">
      <c r="B731" s="273"/>
      <c r="C731" s="273"/>
      <c r="D731" s="273"/>
      <c r="E731" s="273"/>
      <c r="F731" s="273"/>
      <c r="G731" s="273"/>
      <c r="H731" s="273"/>
      <c r="I731" s="273"/>
      <c r="J731" s="273"/>
      <c r="K731" s="273"/>
      <c r="L731" s="273"/>
      <c r="M731" s="273"/>
      <c r="N731" s="273"/>
      <c r="O731" s="215"/>
      <c r="P731" s="215"/>
      <c r="Q731" s="215"/>
      <c r="R731" s="215"/>
      <c r="S731" s="215"/>
      <c r="T731" s="215"/>
      <c r="U731" s="286"/>
      <c r="V731" s="286"/>
      <c r="W731" s="286"/>
      <c r="X731" s="286"/>
      <c r="Y731" s="286"/>
      <c r="Z731" s="286"/>
      <c r="AA731" s="286"/>
      <c r="AB731" s="286"/>
      <c r="AC731" s="215"/>
      <c r="AD731" s="215"/>
      <c r="AE731" s="215"/>
      <c r="AF731" s="215"/>
      <c r="AG731" s="215"/>
      <c r="AH731" s="286"/>
      <c r="AI731" s="286"/>
      <c r="AJ731" s="286"/>
      <c r="AK731" s="286"/>
      <c r="AL731" s="286"/>
      <c r="AM731" s="286"/>
      <c r="AN731" s="286"/>
      <c r="AO731" s="286"/>
      <c r="AP731" s="286"/>
      <c r="AQ731" s="286"/>
      <c r="AR731" s="286"/>
      <c r="AS731" s="286"/>
      <c r="AT731" s="286"/>
      <c r="AU731" s="286"/>
      <c r="AV731" s="286"/>
      <c r="AW731" s="286"/>
      <c r="AX731" s="286"/>
      <c r="AY731" s="286"/>
      <c r="AZ731" s="286"/>
      <c r="BA731" s="286"/>
      <c r="BB731" s="273"/>
      <c r="BC731" s="273"/>
      <c r="BD731" s="273"/>
      <c r="BE731" s="273"/>
      <c r="BF731" s="273"/>
      <c r="BG731" s="273"/>
      <c r="BH731" s="273"/>
      <c r="BI731" s="536"/>
    </row>
    <row r="732" spans="2:61" ht="14.25" customHeight="1" x14ac:dyDescent="0.2">
      <c r="B732" s="273"/>
      <c r="C732" s="273"/>
      <c r="D732" s="273"/>
      <c r="E732" s="273"/>
      <c r="F732" s="273"/>
      <c r="G732" s="273"/>
      <c r="H732" s="273"/>
      <c r="I732" s="273"/>
      <c r="J732" s="273"/>
      <c r="K732" s="273"/>
      <c r="L732" s="273"/>
      <c r="M732" s="273"/>
      <c r="N732" s="273"/>
      <c r="O732" s="215"/>
      <c r="P732" s="215"/>
      <c r="Q732" s="215"/>
      <c r="R732" s="215"/>
      <c r="S732" s="215"/>
      <c r="T732" s="215"/>
      <c r="U732" s="286"/>
      <c r="V732" s="286"/>
      <c r="W732" s="286"/>
      <c r="X732" s="286"/>
      <c r="Y732" s="286"/>
      <c r="Z732" s="286"/>
      <c r="AA732" s="286"/>
      <c r="AB732" s="286"/>
      <c r="AC732" s="215"/>
      <c r="AD732" s="215"/>
      <c r="AE732" s="215"/>
      <c r="AF732" s="215"/>
      <c r="AG732" s="215"/>
      <c r="AH732" s="286"/>
      <c r="AI732" s="286"/>
      <c r="AJ732" s="286"/>
      <c r="AK732" s="286"/>
      <c r="AL732" s="286"/>
      <c r="AM732" s="286"/>
      <c r="AN732" s="286"/>
      <c r="AO732" s="286"/>
      <c r="AP732" s="286"/>
      <c r="AQ732" s="286"/>
      <c r="AR732" s="286"/>
      <c r="AS732" s="286"/>
      <c r="AT732" s="286"/>
      <c r="AU732" s="286"/>
      <c r="AV732" s="286"/>
      <c r="AW732" s="286"/>
      <c r="AX732" s="286"/>
      <c r="AY732" s="286"/>
      <c r="AZ732" s="286"/>
      <c r="BA732" s="286"/>
      <c r="BB732" s="273"/>
      <c r="BC732" s="273"/>
      <c r="BD732" s="273"/>
      <c r="BE732" s="273"/>
      <c r="BF732" s="273"/>
      <c r="BG732" s="273"/>
      <c r="BH732" s="273"/>
      <c r="BI732" s="536"/>
    </row>
    <row r="733" spans="2:61" ht="14.25" customHeight="1" x14ac:dyDescent="0.2">
      <c r="B733" s="273"/>
      <c r="C733" s="273"/>
      <c r="D733" s="273"/>
      <c r="E733" s="273"/>
      <c r="F733" s="273"/>
      <c r="G733" s="273"/>
      <c r="H733" s="273"/>
      <c r="I733" s="273"/>
      <c r="J733" s="273"/>
      <c r="K733" s="273"/>
      <c r="L733" s="273"/>
      <c r="M733" s="273"/>
      <c r="N733" s="273"/>
      <c r="O733" s="215"/>
      <c r="P733" s="215"/>
      <c r="Q733" s="215"/>
      <c r="R733" s="215"/>
      <c r="S733" s="215"/>
      <c r="T733" s="215"/>
      <c r="U733" s="286"/>
      <c r="V733" s="286"/>
      <c r="W733" s="286"/>
      <c r="X733" s="286"/>
      <c r="Y733" s="286"/>
      <c r="Z733" s="286"/>
      <c r="AA733" s="286"/>
      <c r="AB733" s="286"/>
      <c r="AC733" s="215"/>
      <c r="AD733" s="215"/>
      <c r="AE733" s="215"/>
      <c r="AF733" s="215"/>
      <c r="AG733" s="215"/>
      <c r="AH733" s="286"/>
      <c r="AI733" s="286"/>
      <c r="AJ733" s="286"/>
      <c r="AK733" s="286"/>
      <c r="AL733" s="286"/>
      <c r="AM733" s="286"/>
      <c r="AN733" s="286"/>
      <c r="AO733" s="286"/>
      <c r="AP733" s="286"/>
      <c r="AQ733" s="286"/>
      <c r="AR733" s="286"/>
      <c r="AS733" s="286"/>
      <c r="AT733" s="286"/>
      <c r="AU733" s="286"/>
      <c r="AV733" s="286"/>
      <c r="AW733" s="286"/>
      <c r="AX733" s="286"/>
      <c r="AY733" s="286"/>
      <c r="AZ733" s="286"/>
      <c r="BA733" s="286"/>
      <c r="BB733" s="273"/>
      <c r="BC733" s="273"/>
      <c r="BD733" s="273"/>
      <c r="BE733" s="273"/>
      <c r="BF733" s="273"/>
      <c r="BG733" s="273"/>
      <c r="BH733" s="273"/>
      <c r="BI733" s="536"/>
    </row>
    <row r="734" spans="2:61" ht="14.25" customHeight="1" x14ac:dyDescent="0.2">
      <c r="B734" s="273"/>
      <c r="C734" s="273"/>
      <c r="D734" s="273"/>
      <c r="E734" s="273"/>
      <c r="F734" s="273"/>
      <c r="G734" s="273"/>
      <c r="H734" s="273"/>
      <c r="I734" s="273"/>
      <c r="J734" s="273"/>
      <c r="K734" s="273"/>
      <c r="L734" s="273"/>
      <c r="M734" s="273"/>
      <c r="N734" s="273"/>
      <c r="O734" s="215"/>
      <c r="P734" s="215"/>
      <c r="Q734" s="215"/>
      <c r="R734" s="215"/>
      <c r="S734" s="215"/>
      <c r="T734" s="215"/>
      <c r="U734" s="286"/>
      <c r="V734" s="286"/>
      <c r="W734" s="286"/>
      <c r="X734" s="286"/>
      <c r="Y734" s="286"/>
      <c r="Z734" s="286"/>
      <c r="AA734" s="286"/>
      <c r="AB734" s="286"/>
      <c r="AC734" s="215"/>
      <c r="AD734" s="215"/>
      <c r="AE734" s="215"/>
      <c r="AF734" s="215"/>
      <c r="AG734" s="215"/>
      <c r="AH734" s="286"/>
      <c r="AI734" s="286"/>
      <c r="AJ734" s="286"/>
      <c r="AK734" s="286"/>
      <c r="AL734" s="286"/>
      <c r="AM734" s="286"/>
      <c r="AN734" s="286"/>
      <c r="AO734" s="286"/>
      <c r="AP734" s="286"/>
      <c r="AQ734" s="286"/>
      <c r="AR734" s="286"/>
      <c r="AS734" s="286"/>
      <c r="AT734" s="286"/>
      <c r="AU734" s="286"/>
      <c r="AV734" s="286"/>
      <c r="AW734" s="286"/>
      <c r="AX734" s="286"/>
      <c r="AY734" s="286"/>
      <c r="AZ734" s="286"/>
      <c r="BA734" s="286"/>
      <c r="BB734" s="273"/>
      <c r="BC734" s="273"/>
      <c r="BD734" s="273"/>
      <c r="BE734" s="273"/>
      <c r="BF734" s="273"/>
      <c r="BG734" s="273"/>
      <c r="BH734" s="273"/>
      <c r="BI734" s="536"/>
    </row>
    <row r="735" spans="2:61" ht="14.25" customHeight="1" x14ac:dyDescent="0.2">
      <c r="B735" s="273"/>
      <c r="C735" s="273"/>
      <c r="D735" s="273"/>
      <c r="E735" s="273"/>
      <c r="F735" s="273"/>
      <c r="G735" s="273"/>
      <c r="H735" s="273"/>
      <c r="I735" s="273"/>
      <c r="J735" s="273"/>
      <c r="K735" s="273"/>
      <c r="L735" s="273"/>
      <c r="M735" s="273"/>
      <c r="N735" s="273"/>
      <c r="O735" s="215"/>
      <c r="P735" s="215"/>
      <c r="Q735" s="215"/>
      <c r="R735" s="215"/>
      <c r="S735" s="215"/>
      <c r="T735" s="215"/>
      <c r="U735" s="286"/>
      <c r="V735" s="286"/>
      <c r="W735" s="286"/>
      <c r="X735" s="286"/>
      <c r="Y735" s="286"/>
      <c r="Z735" s="286"/>
      <c r="AA735" s="286"/>
      <c r="AB735" s="286"/>
      <c r="AC735" s="215"/>
      <c r="AD735" s="215"/>
      <c r="AE735" s="215"/>
      <c r="AF735" s="215"/>
      <c r="AG735" s="215"/>
      <c r="AH735" s="286"/>
      <c r="AI735" s="286"/>
      <c r="AJ735" s="286"/>
      <c r="AK735" s="286"/>
      <c r="AL735" s="286"/>
      <c r="AM735" s="286"/>
      <c r="AN735" s="286"/>
      <c r="AO735" s="286"/>
      <c r="AP735" s="286"/>
      <c r="AQ735" s="286"/>
      <c r="AR735" s="286"/>
      <c r="AS735" s="286"/>
      <c r="AT735" s="286"/>
      <c r="AU735" s="286"/>
      <c r="AV735" s="286"/>
      <c r="AW735" s="286"/>
      <c r="AX735" s="286"/>
      <c r="AY735" s="286"/>
      <c r="AZ735" s="286"/>
      <c r="BA735" s="286"/>
      <c r="BB735" s="273"/>
      <c r="BC735" s="273"/>
      <c r="BD735" s="273"/>
      <c r="BE735" s="273"/>
      <c r="BF735" s="273"/>
      <c r="BG735" s="273"/>
      <c r="BH735" s="273"/>
      <c r="BI735" s="536"/>
    </row>
    <row r="736" spans="2:61" ht="14.25" customHeight="1" x14ac:dyDescent="0.2">
      <c r="B736" s="273"/>
      <c r="C736" s="273"/>
      <c r="D736" s="273"/>
      <c r="E736" s="273"/>
      <c r="F736" s="273"/>
      <c r="G736" s="273"/>
      <c r="H736" s="273"/>
      <c r="I736" s="273"/>
      <c r="J736" s="273"/>
      <c r="K736" s="273"/>
      <c r="L736" s="273"/>
      <c r="M736" s="273"/>
      <c r="N736" s="273"/>
      <c r="O736" s="215"/>
      <c r="P736" s="215"/>
      <c r="Q736" s="215"/>
      <c r="R736" s="215"/>
      <c r="S736" s="215"/>
      <c r="T736" s="215"/>
      <c r="U736" s="286"/>
      <c r="V736" s="286"/>
      <c r="W736" s="286"/>
      <c r="X736" s="286"/>
      <c r="Y736" s="286"/>
      <c r="Z736" s="286"/>
      <c r="AA736" s="286"/>
      <c r="AB736" s="286"/>
      <c r="AC736" s="215"/>
      <c r="AD736" s="215"/>
      <c r="AE736" s="215"/>
      <c r="AF736" s="215"/>
      <c r="AG736" s="215"/>
      <c r="AH736" s="286"/>
      <c r="AI736" s="286"/>
      <c r="AJ736" s="286"/>
      <c r="AK736" s="286"/>
      <c r="AL736" s="286"/>
      <c r="AM736" s="286"/>
      <c r="AN736" s="286"/>
      <c r="AO736" s="286"/>
      <c r="AP736" s="286"/>
      <c r="AQ736" s="286"/>
      <c r="AR736" s="286"/>
      <c r="AS736" s="286"/>
      <c r="AT736" s="286"/>
      <c r="AU736" s="286"/>
      <c r="AV736" s="286"/>
      <c r="AW736" s="286"/>
      <c r="AX736" s="286"/>
      <c r="AY736" s="286"/>
      <c r="AZ736" s="286"/>
      <c r="BA736" s="286"/>
      <c r="BB736" s="273"/>
      <c r="BC736" s="273"/>
      <c r="BD736" s="273"/>
      <c r="BE736" s="273"/>
      <c r="BF736" s="273"/>
      <c r="BG736" s="273"/>
      <c r="BH736" s="273"/>
      <c r="BI736" s="536"/>
    </row>
    <row r="737" spans="2:61" ht="14.25" customHeight="1" x14ac:dyDescent="0.2">
      <c r="B737" s="273"/>
      <c r="C737" s="273"/>
      <c r="D737" s="273"/>
      <c r="E737" s="273"/>
      <c r="F737" s="273"/>
      <c r="G737" s="273"/>
      <c r="H737" s="273"/>
      <c r="I737" s="273"/>
      <c r="J737" s="273"/>
      <c r="K737" s="273"/>
      <c r="L737" s="273"/>
      <c r="M737" s="273"/>
      <c r="N737" s="273"/>
      <c r="O737" s="215"/>
      <c r="P737" s="215"/>
      <c r="Q737" s="215"/>
      <c r="R737" s="215"/>
      <c r="S737" s="215"/>
      <c r="T737" s="215"/>
      <c r="U737" s="286"/>
      <c r="V737" s="286"/>
      <c r="W737" s="286"/>
      <c r="X737" s="286"/>
      <c r="Y737" s="286"/>
      <c r="Z737" s="286"/>
      <c r="AA737" s="286"/>
      <c r="AB737" s="286"/>
      <c r="AC737" s="215"/>
      <c r="AD737" s="215"/>
      <c r="AE737" s="215"/>
      <c r="AF737" s="215"/>
      <c r="AG737" s="215"/>
      <c r="AH737" s="286"/>
      <c r="AI737" s="286"/>
      <c r="AJ737" s="286"/>
      <c r="AK737" s="286"/>
      <c r="AL737" s="286"/>
      <c r="AM737" s="286"/>
      <c r="AN737" s="286"/>
      <c r="AO737" s="286"/>
      <c r="AP737" s="286"/>
      <c r="AQ737" s="286"/>
      <c r="AR737" s="286"/>
      <c r="AS737" s="286"/>
      <c r="AT737" s="286"/>
      <c r="AU737" s="286"/>
      <c r="AV737" s="286"/>
      <c r="AW737" s="286"/>
      <c r="AX737" s="286"/>
      <c r="AY737" s="286"/>
      <c r="AZ737" s="286"/>
      <c r="BA737" s="286"/>
      <c r="BB737" s="273"/>
      <c r="BC737" s="273"/>
      <c r="BD737" s="273"/>
      <c r="BE737" s="273"/>
      <c r="BF737" s="273"/>
      <c r="BG737" s="273"/>
      <c r="BH737" s="273"/>
      <c r="BI737" s="536"/>
    </row>
    <row r="738" spans="2:61" ht="14.25" customHeight="1" x14ac:dyDescent="0.2">
      <c r="B738" s="273"/>
      <c r="C738" s="273"/>
      <c r="D738" s="273"/>
      <c r="E738" s="273"/>
      <c r="F738" s="273"/>
      <c r="G738" s="273"/>
      <c r="H738" s="273"/>
      <c r="I738" s="273"/>
      <c r="J738" s="273"/>
      <c r="K738" s="273"/>
      <c r="L738" s="273"/>
      <c r="M738" s="273"/>
      <c r="N738" s="273"/>
      <c r="O738" s="215"/>
      <c r="P738" s="215"/>
      <c r="Q738" s="215"/>
      <c r="R738" s="215"/>
      <c r="S738" s="215"/>
      <c r="T738" s="215"/>
      <c r="U738" s="286"/>
      <c r="V738" s="286"/>
      <c r="W738" s="286"/>
      <c r="X738" s="286"/>
      <c r="Y738" s="286"/>
      <c r="Z738" s="286"/>
      <c r="AA738" s="286"/>
      <c r="AB738" s="286"/>
      <c r="AC738" s="215"/>
      <c r="AD738" s="215"/>
      <c r="AE738" s="215"/>
      <c r="AF738" s="215"/>
      <c r="AG738" s="215"/>
      <c r="AH738" s="286"/>
      <c r="AI738" s="286"/>
      <c r="AJ738" s="286"/>
      <c r="AK738" s="286"/>
      <c r="AL738" s="286"/>
      <c r="AM738" s="286"/>
      <c r="AN738" s="286"/>
      <c r="AO738" s="286"/>
      <c r="AP738" s="286"/>
      <c r="AQ738" s="286"/>
      <c r="AR738" s="286"/>
      <c r="AS738" s="286"/>
      <c r="AT738" s="286"/>
      <c r="AU738" s="286"/>
      <c r="AV738" s="286"/>
      <c r="AW738" s="286"/>
      <c r="AX738" s="286"/>
      <c r="AY738" s="286"/>
      <c r="AZ738" s="286"/>
      <c r="BA738" s="286"/>
      <c r="BB738" s="273"/>
      <c r="BC738" s="273"/>
      <c r="BD738" s="273"/>
      <c r="BE738" s="273"/>
      <c r="BF738" s="273"/>
      <c r="BG738" s="273"/>
      <c r="BH738" s="273"/>
      <c r="BI738" s="536"/>
    </row>
    <row r="739" spans="2:61" ht="14.25" customHeight="1" x14ac:dyDescent="0.2">
      <c r="B739" s="273"/>
      <c r="C739" s="273"/>
      <c r="D739" s="273"/>
      <c r="E739" s="273"/>
      <c r="F739" s="273"/>
      <c r="G739" s="273"/>
      <c r="H739" s="273"/>
      <c r="I739" s="273"/>
      <c r="J739" s="273"/>
      <c r="K739" s="273"/>
      <c r="L739" s="273"/>
      <c r="M739" s="273"/>
      <c r="N739" s="273"/>
      <c r="O739" s="215"/>
      <c r="P739" s="215"/>
      <c r="Q739" s="215"/>
      <c r="R739" s="215"/>
      <c r="S739" s="215"/>
      <c r="T739" s="215"/>
      <c r="U739" s="286"/>
      <c r="V739" s="286"/>
      <c r="W739" s="286"/>
      <c r="X739" s="286"/>
      <c r="Y739" s="286"/>
      <c r="Z739" s="286"/>
      <c r="AA739" s="286"/>
      <c r="AB739" s="286"/>
      <c r="AC739" s="215"/>
      <c r="AD739" s="215"/>
      <c r="AE739" s="215"/>
      <c r="AF739" s="215"/>
      <c r="AG739" s="215"/>
      <c r="AH739" s="286"/>
      <c r="AI739" s="286"/>
      <c r="AJ739" s="286"/>
      <c r="AK739" s="286"/>
      <c r="AL739" s="286"/>
      <c r="AM739" s="286"/>
      <c r="AN739" s="286"/>
      <c r="AO739" s="286"/>
      <c r="AP739" s="286"/>
      <c r="AQ739" s="286"/>
      <c r="AR739" s="286"/>
      <c r="AS739" s="286"/>
      <c r="AT739" s="286"/>
      <c r="AU739" s="286"/>
      <c r="AV739" s="286"/>
      <c r="AW739" s="286"/>
      <c r="AX739" s="286"/>
      <c r="AY739" s="286"/>
      <c r="AZ739" s="286"/>
      <c r="BA739" s="286"/>
      <c r="BB739" s="273"/>
      <c r="BC739" s="273"/>
      <c r="BD739" s="273"/>
      <c r="BE739" s="273"/>
      <c r="BF739" s="273"/>
      <c r="BG739" s="273"/>
      <c r="BH739" s="273"/>
      <c r="BI739" s="536"/>
    </row>
    <row r="740" spans="2:61" ht="14.25" customHeight="1" x14ac:dyDescent="0.2">
      <c r="B740" s="273"/>
      <c r="C740" s="273"/>
      <c r="D740" s="273"/>
      <c r="E740" s="273"/>
      <c r="F740" s="273"/>
      <c r="G740" s="273"/>
      <c r="H740" s="273"/>
      <c r="I740" s="273"/>
      <c r="J740" s="273"/>
      <c r="K740" s="273"/>
      <c r="L740" s="273"/>
      <c r="M740" s="273"/>
      <c r="N740" s="273"/>
      <c r="O740" s="215"/>
      <c r="P740" s="215"/>
      <c r="Q740" s="215"/>
      <c r="R740" s="215"/>
      <c r="S740" s="215"/>
      <c r="T740" s="215"/>
      <c r="U740" s="286"/>
      <c r="V740" s="286"/>
      <c r="W740" s="286"/>
      <c r="X740" s="286"/>
      <c r="Y740" s="286"/>
      <c r="Z740" s="286"/>
      <c r="AA740" s="286"/>
      <c r="AB740" s="286"/>
      <c r="AC740" s="215"/>
      <c r="AD740" s="215"/>
      <c r="AE740" s="215"/>
      <c r="AF740" s="215"/>
      <c r="AG740" s="215"/>
      <c r="AH740" s="286"/>
      <c r="AI740" s="286"/>
      <c r="AJ740" s="286"/>
      <c r="AK740" s="286"/>
      <c r="AL740" s="286"/>
      <c r="AM740" s="286"/>
      <c r="AN740" s="286"/>
      <c r="AO740" s="286"/>
      <c r="AP740" s="286"/>
      <c r="AQ740" s="286"/>
      <c r="AR740" s="286"/>
      <c r="AS740" s="286"/>
      <c r="AT740" s="286"/>
      <c r="AU740" s="286"/>
      <c r="AV740" s="286"/>
      <c r="AW740" s="286"/>
      <c r="AX740" s="286"/>
      <c r="AY740" s="286"/>
      <c r="AZ740" s="286"/>
      <c r="BA740" s="286"/>
      <c r="BB740" s="273"/>
      <c r="BC740" s="273"/>
      <c r="BD740" s="273"/>
      <c r="BE740" s="273"/>
      <c r="BF740" s="273"/>
      <c r="BG740" s="273"/>
      <c r="BH740" s="273"/>
      <c r="BI740" s="536"/>
    </row>
    <row r="741" spans="2:61" ht="14.25" customHeight="1" x14ac:dyDescent="0.2">
      <c r="B741" s="273"/>
      <c r="C741" s="273"/>
      <c r="D741" s="273"/>
      <c r="E741" s="273"/>
      <c r="F741" s="273"/>
      <c r="G741" s="273"/>
      <c r="H741" s="273"/>
      <c r="I741" s="273"/>
      <c r="J741" s="273"/>
      <c r="K741" s="273"/>
      <c r="L741" s="273"/>
      <c r="M741" s="273"/>
      <c r="N741" s="273"/>
      <c r="O741" s="215"/>
      <c r="P741" s="215"/>
      <c r="Q741" s="215"/>
      <c r="R741" s="215"/>
      <c r="S741" s="215"/>
      <c r="T741" s="215"/>
      <c r="U741" s="286"/>
      <c r="V741" s="286"/>
      <c r="W741" s="286"/>
      <c r="X741" s="286"/>
      <c r="Y741" s="286"/>
      <c r="Z741" s="286"/>
      <c r="AA741" s="286"/>
      <c r="AB741" s="286"/>
      <c r="AC741" s="215"/>
      <c r="AD741" s="215"/>
      <c r="AE741" s="215"/>
      <c r="AF741" s="215"/>
      <c r="AG741" s="215"/>
      <c r="AH741" s="286"/>
      <c r="AI741" s="286"/>
      <c r="AJ741" s="286"/>
      <c r="AK741" s="286"/>
      <c r="AL741" s="286"/>
      <c r="AM741" s="286"/>
      <c r="AN741" s="286"/>
      <c r="AO741" s="286"/>
      <c r="AP741" s="286"/>
      <c r="AQ741" s="286"/>
      <c r="AR741" s="286"/>
      <c r="AS741" s="286"/>
      <c r="AT741" s="286"/>
      <c r="AU741" s="286"/>
      <c r="AV741" s="286"/>
      <c r="AW741" s="286"/>
      <c r="AX741" s="286"/>
      <c r="AY741" s="286"/>
      <c r="AZ741" s="286"/>
      <c r="BA741" s="286"/>
      <c r="BB741" s="273"/>
      <c r="BC741" s="273"/>
      <c r="BD741" s="273"/>
      <c r="BE741" s="273"/>
      <c r="BF741" s="273"/>
      <c r="BG741" s="273"/>
      <c r="BH741" s="273"/>
      <c r="BI741" s="536"/>
    </row>
    <row r="742" spans="2:61" ht="14.25" customHeight="1" x14ac:dyDescent="0.2">
      <c r="B742" s="273"/>
      <c r="C742" s="273"/>
      <c r="D742" s="273"/>
      <c r="E742" s="273"/>
      <c r="F742" s="273"/>
      <c r="G742" s="273"/>
      <c r="H742" s="273"/>
      <c r="I742" s="273"/>
      <c r="J742" s="273"/>
      <c r="K742" s="273"/>
      <c r="L742" s="273"/>
      <c r="M742" s="273"/>
      <c r="N742" s="273"/>
      <c r="O742" s="215"/>
      <c r="P742" s="215"/>
      <c r="Q742" s="215"/>
      <c r="R742" s="215"/>
      <c r="S742" s="215"/>
      <c r="T742" s="215"/>
      <c r="U742" s="286"/>
      <c r="V742" s="286"/>
      <c r="W742" s="286"/>
      <c r="X742" s="286"/>
      <c r="Y742" s="286"/>
      <c r="Z742" s="286"/>
      <c r="AA742" s="286"/>
      <c r="AB742" s="286"/>
      <c r="AC742" s="215"/>
      <c r="AD742" s="215"/>
      <c r="AE742" s="215"/>
      <c r="AF742" s="215"/>
      <c r="AG742" s="215"/>
      <c r="AH742" s="286"/>
      <c r="AI742" s="286"/>
      <c r="AJ742" s="286"/>
      <c r="AK742" s="286"/>
      <c r="AL742" s="286"/>
      <c r="AM742" s="286"/>
      <c r="AN742" s="286"/>
      <c r="AO742" s="286"/>
      <c r="AP742" s="286"/>
      <c r="AQ742" s="286"/>
      <c r="AR742" s="286"/>
      <c r="AS742" s="286"/>
      <c r="AT742" s="286"/>
      <c r="AU742" s="286"/>
      <c r="AV742" s="286"/>
      <c r="AW742" s="286"/>
      <c r="AX742" s="286"/>
      <c r="AY742" s="286"/>
      <c r="AZ742" s="286"/>
      <c r="BA742" s="286"/>
      <c r="BB742" s="273"/>
      <c r="BC742" s="273"/>
      <c r="BD742" s="273"/>
      <c r="BE742" s="273"/>
      <c r="BF742" s="273"/>
      <c r="BG742" s="273"/>
      <c r="BH742" s="273"/>
      <c r="BI742" s="536"/>
    </row>
    <row r="743" spans="2:61" ht="14.25" customHeight="1" x14ac:dyDescent="0.2">
      <c r="B743" s="273"/>
      <c r="C743" s="273"/>
      <c r="D743" s="273"/>
      <c r="E743" s="273"/>
      <c r="F743" s="273"/>
      <c r="G743" s="273"/>
      <c r="H743" s="273"/>
      <c r="I743" s="273"/>
      <c r="J743" s="273"/>
      <c r="K743" s="273"/>
      <c r="L743" s="273"/>
      <c r="M743" s="273"/>
      <c r="N743" s="273"/>
      <c r="O743" s="215"/>
      <c r="P743" s="215"/>
      <c r="Q743" s="215"/>
      <c r="R743" s="215"/>
      <c r="S743" s="215"/>
      <c r="T743" s="215"/>
      <c r="U743" s="286"/>
      <c r="V743" s="286"/>
      <c r="W743" s="286"/>
      <c r="X743" s="286"/>
      <c r="Y743" s="286"/>
      <c r="Z743" s="286"/>
      <c r="AA743" s="286"/>
      <c r="AB743" s="286"/>
      <c r="AC743" s="215"/>
      <c r="AD743" s="215"/>
      <c r="AE743" s="215"/>
      <c r="AF743" s="215"/>
      <c r="AG743" s="215"/>
      <c r="AH743" s="286"/>
      <c r="AI743" s="286"/>
      <c r="AJ743" s="286"/>
      <c r="AK743" s="286"/>
      <c r="AL743" s="286"/>
      <c r="AM743" s="286"/>
      <c r="AN743" s="286"/>
      <c r="AO743" s="286"/>
      <c r="AP743" s="286"/>
      <c r="AQ743" s="286"/>
      <c r="AR743" s="286"/>
      <c r="AS743" s="286"/>
      <c r="AT743" s="286"/>
      <c r="AU743" s="286"/>
      <c r="AV743" s="286"/>
      <c r="AW743" s="286"/>
      <c r="AX743" s="286"/>
      <c r="AY743" s="286"/>
      <c r="AZ743" s="286"/>
      <c r="BA743" s="286"/>
      <c r="BB743" s="273"/>
      <c r="BC743" s="273"/>
      <c r="BD743" s="273"/>
      <c r="BE743" s="273"/>
      <c r="BF743" s="273"/>
      <c r="BG743" s="273"/>
      <c r="BH743" s="273"/>
      <c r="BI743" s="536"/>
    </row>
    <row r="744" spans="2:61" ht="14.25" customHeight="1" x14ac:dyDescent="0.2">
      <c r="B744" s="273"/>
      <c r="C744" s="273"/>
      <c r="D744" s="273"/>
      <c r="E744" s="273"/>
      <c r="F744" s="273"/>
      <c r="G744" s="273"/>
      <c r="H744" s="273"/>
      <c r="I744" s="273"/>
      <c r="J744" s="273"/>
      <c r="K744" s="273"/>
      <c r="L744" s="273"/>
      <c r="M744" s="273"/>
      <c r="N744" s="273"/>
      <c r="O744" s="215"/>
      <c r="P744" s="215"/>
      <c r="Q744" s="215"/>
      <c r="R744" s="215"/>
      <c r="S744" s="215"/>
      <c r="T744" s="215"/>
      <c r="U744" s="286"/>
      <c r="V744" s="286"/>
      <c r="W744" s="286"/>
      <c r="X744" s="286"/>
      <c r="Y744" s="286"/>
      <c r="Z744" s="286"/>
      <c r="AA744" s="286"/>
      <c r="AB744" s="286"/>
      <c r="AC744" s="215"/>
      <c r="AD744" s="215"/>
      <c r="AE744" s="215"/>
      <c r="AF744" s="215"/>
      <c r="AG744" s="215"/>
      <c r="AH744" s="286"/>
      <c r="AI744" s="286"/>
      <c r="AJ744" s="286"/>
      <c r="AK744" s="286"/>
      <c r="AL744" s="286"/>
      <c r="AM744" s="286"/>
      <c r="AN744" s="286"/>
      <c r="AO744" s="286"/>
      <c r="AP744" s="286"/>
      <c r="AQ744" s="286"/>
      <c r="AR744" s="286"/>
      <c r="AS744" s="286"/>
      <c r="AT744" s="286"/>
      <c r="AU744" s="286"/>
      <c r="AV744" s="286"/>
      <c r="AW744" s="286"/>
      <c r="AX744" s="286"/>
      <c r="AY744" s="286"/>
      <c r="AZ744" s="286"/>
      <c r="BA744" s="286"/>
      <c r="BB744" s="273"/>
      <c r="BC744" s="273"/>
      <c r="BD744" s="273"/>
      <c r="BE744" s="273"/>
      <c r="BF744" s="273"/>
      <c r="BG744" s="273"/>
      <c r="BH744" s="273"/>
      <c r="BI744" s="536"/>
    </row>
    <row r="745" spans="2:61" ht="14.25" customHeight="1" x14ac:dyDescent="0.2">
      <c r="B745" s="273"/>
      <c r="C745" s="273"/>
      <c r="D745" s="273"/>
      <c r="E745" s="273"/>
      <c r="F745" s="273"/>
      <c r="G745" s="273"/>
      <c r="H745" s="273"/>
      <c r="I745" s="273"/>
      <c r="J745" s="273"/>
      <c r="K745" s="273"/>
      <c r="L745" s="273"/>
      <c r="M745" s="273"/>
      <c r="N745" s="273"/>
      <c r="O745" s="215"/>
      <c r="P745" s="215"/>
      <c r="Q745" s="215"/>
      <c r="R745" s="215"/>
      <c r="S745" s="215"/>
      <c r="T745" s="215"/>
      <c r="U745" s="286"/>
      <c r="V745" s="286"/>
      <c r="W745" s="286"/>
      <c r="X745" s="286"/>
      <c r="Y745" s="286"/>
      <c r="Z745" s="286"/>
      <c r="AA745" s="286"/>
      <c r="AB745" s="286"/>
      <c r="AC745" s="215"/>
      <c r="AD745" s="215"/>
      <c r="AE745" s="215"/>
      <c r="AF745" s="215"/>
      <c r="AG745" s="215"/>
      <c r="AH745" s="286"/>
      <c r="AI745" s="286"/>
      <c r="AJ745" s="286"/>
      <c r="AK745" s="286"/>
      <c r="AL745" s="286"/>
      <c r="AM745" s="286"/>
      <c r="AN745" s="286"/>
      <c r="AO745" s="286"/>
      <c r="AP745" s="286"/>
      <c r="AQ745" s="286"/>
      <c r="AR745" s="286"/>
      <c r="AS745" s="286"/>
      <c r="AT745" s="286"/>
      <c r="AU745" s="286"/>
      <c r="AV745" s="286"/>
      <c r="AW745" s="286"/>
      <c r="AX745" s="286"/>
      <c r="AY745" s="286"/>
      <c r="AZ745" s="286"/>
      <c r="BA745" s="286"/>
      <c r="BB745" s="273"/>
      <c r="BC745" s="273"/>
      <c r="BD745" s="273"/>
      <c r="BE745" s="273"/>
      <c r="BF745" s="273"/>
      <c r="BG745" s="273"/>
      <c r="BH745" s="273"/>
      <c r="BI745" s="536"/>
    </row>
    <row r="746" spans="2:61" ht="14.25" customHeight="1" x14ac:dyDescent="0.2">
      <c r="B746" s="273"/>
      <c r="C746" s="273"/>
      <c r="D746" s="273"/>
      <c r="E746" s="273"/>
      <c r="F746" s="273"/>
      <c r="G746" s="273"/>
      <c r="H746" s="273"/>
      <c r="I746" s="273"/>
      <c r="J746" s="273"/>
      <c r="K746" s="273"/>
      <c r="L746" s="273"/>
      <c r="M746" s="273"/>
      <c r="N746" s="273"/>
      <c r="O746" s="215"/>
      <c r="P746" s="215"/>
      <c r="Q746" s="215"/>
      <c r="R746" s="215"/>
      <c r="S746" s="215"/>
      <c r="T746" s="215"/>
      <c r="U746" s="286"/>
      <c r="V746" s="286"/>
      <c r="W746" s="286"/>
      <c r="X746" s="286"/>
      <c r="Y746" s="286"/>
      <c r="Z746" s="286"/>
      <c r="AA746" s="286"/>
      <c r="AB746" s="286"/>
      <c r="AC746" s="215"/>
      <c r="AD746" s="215"/>
      <c r="AE746" s="215"/>
      <c r="AF746" s="215"/>
      <c r="AG746" s="215"/>
      <c r="AH746" s="286"/>
      <c r="AI746" s="286"/>
      <c r="AJ746" s="286"/>
      <c r="AK746" s="286"/>
      <c r="AL746" s="286"/>
      <c r="AM746" s="286"/>
      <c r="AN746" s="286"/>
      <c r="AO746" s="286"/>
      <c r="AP746" s="286"/>
      <c r="AQ746" s="286"/>
      <c r="AR746" s="286"/>
      <c r="AS746" s="286"/>
      <c r="AT746" s="286"/>
      <c r="AU746" s="286"/>
      <c r="AV746" s="286"/>
      <c r="AW746" s="286"/>
      <c r="AX746" s="286"/>
      <c r="AY746" s="286"/>
      <c r="AZ746" s="286"/>
      <c r="BA746" s="286"/>
      <c r="BB746" s="273"/>
      <c r="BC746" s="273"/>
      <c r="BD746" s="273"/>
      <c r="BE746" s="273"/>
      <c r="BF746" s="273"/>
      <c r="BG746" s="273"/>
      <c r="BH746" s="273"/>
      <c r="BI746" s="536"/>
    </row>
    <row r="747" spans="2:61" ht="14.25" customHeight="1" x14ac:dyDescent="0.2">
      <c r="B747" s="273"/>
      <c r="C747" s="273"/>
      <c r="D747" s="273"/>
      <c r="E747" s="273"/>
      <c r="F747" s="273"/>
      <c r="G747" s="273"/>
      <c r="H747" s="273"/>
      <c r="I747" s="273"/>
      <c r="J747" s="273"/>
      <c r="K747" s="273"/>
      <c r="L747" s="273"/>
      <c r="M747" s="273"/>
      <c r="N747" s="273"/>
      <c r="O747" s="215"/>
      <c r="P747" s="215"/>
      <c r="Q747" s="215"/>
      <c r="R747" s="215"/>
      <c r="S747" s="215"/>
      <c r="T747" s="215"/>
      <c r="U747" s="286"/>
      <c r="V747" s="286"/>
      <c r="W747" s="286"/>
      <c r="X747" s="286"/>
      <c r="Y747" s="286"/>
      <c r="Z747" s="286"/>
      <c r="AA747" s="286"/>
      <c r="AB747" s="286"/>
      <c r="AC747" s="215"/>
      <c r="AD747" s="215"/>
      <c r="AE747" s="215"/>
      <c r="AF747" s="215"/>
      <c r="AG747" s="215"/>
      <c r="AH747" s="286"/>
      <c r="AI747" s="286"/>
      <c r="AJ747" s="286"/>
      <c r="AK747" s="286"/>
      <c r="AL747" s="286"/>
      <c r="AM747" s="286"/>
      <c r="AN747" s="286"/>
      <c r="AO747" s="286"/>
      <c r="AP747" s="286"/>
      <c r="AQ747" s="286"/>
      <c r="AR747" s="286"/>
      <c r="AS747" s="286"/>
      <c r="AT747" s="286"/>
      <c r="AU747" s="286"/>
      <c r="AV747" s="286"/>
      <c r="AW747" s="286"/>
      <c r="AX747" s="286"/>
      <c r="AY747" s="286"/>
      <c r="AZ747" s="286"/>
      <c r="BA747" s="286"/>
      <c r="BB747" s="273"/>
      <c r="BC747" s="273"/>
      <c r="BD747" s="273"/>
      <c r="BE747" s="273"/>
      <c r="BF747" s="273"/>
      <c r="BG747" s="273"/>
      <c r="BH747" s="273"/>
      <c r="BI747" s="536"/>
    </row>
    <row r="748" spans="2:61" ht="14.25" customHeight="1" x14ac:dyDescent="0.2">
      <c r="B748" s="273"/>
      <c r="C748" s="273"/>
      <c r="D748" s="273"/>
      <c r="E748" s="273"/>
      <c r="F748" s="273"/>
      <c r="G748" s="273"/>
      <c r="H748" s="273"/>
      <c r="I748" s="273"/>
      <c r="J748" s="273"/>
      <c r="K748" s="273"/>
      <c r="L748" s="273"/>
      <c r="M748" s="273"/>
      <c r="N748" s="273"/>
      <c r="O748" s="215"/>
      <c r="P748" s="215"/>
      <c r="Q748" s="215"/>
      <c r="R748" s="215"/>
      <c r="S748" s="215"/>
      <c r="T748" s="215"/>
      <c r="U748" s="286"/>
      <c r="V748" s="286"/>
      <c r="W748" s="286"/>
      <c r="X748" s="286"/>
      <c r="Y748" s="286"/>
      <c r="Z748" s="286"/>
      <c r="AA748" s="286"/>
      <c r="AB748" s="286"/>
      <c r="AC748" s="215"/>
      <c r="AD748" s="215"/>
      <c r="AE748" s="215"/>
      <c r="AF748" s="215"/>
      <c r="AG748" s="215"/>
      <c r="AH748" s="286"/>
      <c r="AI748" s="286"/>
      <c r="AJ748" s="286"/>
      <c r="AK748" s="286"/>
      <c r="AL748" s="286"/>
      <c r="AM748" s="286"/>
      <c r="AN748" s="286"/>
      <c r="AO748" s="286"/>
      <c r="AP748" s="286"/>
      <c r="AQ748" s="286"/>
      <c r="AR748" s="286"/>
      <c r="AS748" s="286"/>
      <c r="AT748" s="286"/>
      <c r="AU748" s="286"/>
      <c r="AV748" s="286"/>
      <c r="AW748" s="286"/>
      <c r="AX748" s="286"/>
      <c r="AY748" s="286"/>
      <c r="AZ748" s="286"/>
      <c r="BA748" s="286"/>
      <c r="BB748" s="273"/>
      <c r="BC748" s="273"/>
      <c r="BD748" s="273"/>
      <c r="BE748" s="273"/>
      <c r="BF748" s="273"/>
      <c r="BG748" s="273"/>
      <c r="BH748" s="273"/>
      <c r="BI748" s="536"/>
    </row>
    <row r="749" spans="2:61" ht="14.25" customHeight="1" x14ac:dyDescent="0.2">
      <c r="B749" s="273"/>
      <c r="C749" s="273"/>
      <c r="D749" s="273"/>
      <c r="E749" s="273"/>
      <c r="F749" s="273"/>
      <c r="G749" s="273"/>
      <c r="H749" s="273"/>
      <c r="I749" s="273"/>
      <c r="J749" s="273"/>
      <c r="K749" s="273"/>
      <c r="L749" s="273"/>
      <c r="M749" s="273"/>
      <c r="N749" s="273"/>
      <c r="O749" s="215"/>
      <c r="P749" s="215"/>
      <c r="Q749" s="215"/>
      <c r="R749" s="215"/>
      <c r="S749" s="215"/>
      <c r="T749" s="215"/>
      <c r="U749" s="286"/>
      <c r="V749" s="286"/>
      <c r="W749" s="286"/>
      <c r="X749" s="286"/>
      <c r="Y749" s="286"/>
      <c r="Z749" s="286"/>
      <c r="AA749" s="286"/>
      <c r="AB749" s="286"/>
      <c r="AC749" s="215"/>
      <c r="AD749" s="215"/>
      <c r="AE749" s="215"/>
      <c r="AF749" s="215"/>
      <c r="AG749" s="215"/>
      <c r="AH749" s="286"/>
      <c r="AI749" s="286"/>
      <c r="AJ749" s="286"/>
      <c r="AK749" s="286"/>
      <c r="AL749" s="286"/>
      <c r="AM749" s="286"/>
      <c r="AN749" s="286"/>
      <c r="AO749" s="286"/>
      <c r="AP749" s="286"/>
      <c r="AQ749" s="286"/>
      <c r="AR749" s="286"/>
      <c r="AS749" s="286"/>
      <c r="AT749" s="286"/>
      <c r="AU749" s="286"/>
      <c r="AV749" s="286"/>
      <c r="AW749" s="286"/>
      <c r="AX749" s="286"/>
      <c r="AY749" s="286"/>
      <c r="AZ749" s="286"/>
      <c r="BA749" s="286"/>
      <c r="BB749" s="273"/>
      <c r="BC749" s="273"/>
      <c r="BD749" s="273"/>
      <c r="BE749" s="273"/>
      <c r="BF749" s="273"/>
      <c r="BG749" s="273"/>
      <c r="BH749" s="273"/>
      <c r="BI749" s="536"/>
    </row>
    <row r="750" spans="2:61" ht="14.25" customHeight="1" x14ac:dyDescent="0.2">
      <c r="B750" s="273"/>
      <c r="C750" s="273"/>
      <c r="D750" s="273"/>
      <c r="E750" s="273"/>
      <c r="F750" s="273"/>
      <c r="G750" s="273"/>
      <c r="H750" s="273"/>
      <c r="I750" s="273"/>
      <c r="J750" s="273"/>
      <c r="K750" s="273"/>
      <c r="L750" s="273"/>
      <c r="M750" s="273"/>
      <c r="N750" s="273"/>
      <c r="O750" s="215"/>
      <c r="P750" s="215"/>
      <c r="Q750" s="215"/>
      <c r="R750" s="215"/>
      <c r="S750" s="215"/>
      <c r="T750" s="215"/>
      <c r="U750" s="286"/>
      <c r="V750" s="286"/>
      <c r="W750" s="286"/>
      <c r="X750" s="286"/>
      <c r="Y750" s="286"/>
      <c r="Z750" s="286"/>
      <c r="AA750" s="286"/>
      <c r="AB750" s="286"/>
      <c r="AC750" s="215"/>
      <c r="AD750" s="215"/>
      <c r="AE750" s="215"/>
      <c r="AF750" s="215"/>
      <c r="AG750" s="215"/>
      <c r="AH750" s="286"/>
      <c r="AI750" s="286"/>
      <c r="AJ750" s="286"/>
      <c r="AK750" s="286"/>
      <c r="AL750" s="286"/>
      <c r="AM750" s="286"/>
      <c r="AN750" s="286"/>
      <c r="AO750" s="286"/>
      <c r="AP750" s="286"/>
      <c r="AQ750" s="286"/>
      <c r="AR750" s="286"/>
      <c r="AS750" s="286"/>
      <c r="AT750" s="286"/>
      <c r="AU750" s="286"/>
      <c r="AV750" s="286"/>
      <c r="AW750" s="286"/>
      <c r="AX750" s="286"/>
      <c r="AY750" s="286"/>
      <c r="AZ750" s="286"/>
      <c r="BA750" s="286"/>
      <c r="BB750" s="273"/>
      <c r="BC750" s="273"/>
      <c r="BD750" s="273"/>
      <c r="BE750" s="273"/>
      <c r="BF750" s="273"/>
      <c r="BG750" s="273"/>
      <c r="BH750" s="273"/>
      <c r="BI750" s="536"/>
    </row>
    <row r="751" spans="2:61" ht="14.25" customHeight="1" x14ac:dyDescent="0.2">
      <c r="B751" s="273"/>
      <c r="C751" s="273"/>
      <c r="D751" s="273"/>
      <c r="E751" s="273"/>
      <c r="F751" s="273"/>
      <c r="G751" s="273"/>
      <c r="H751" s="273"/>
      <c r="I751" s="273"/>
      <c r="J751" s="273"/>
      <c r="K751" s="273"/>
      <c r="L751" s="273"/>
      <c r="M751" s="273"/>
      <c r="N751" s="273"/>
      <c r="O751" s="215"/>
      <c r="P751" s="215"/>
      <c r="Q751" s="215"/>
      <c r="R751" s="215"/>
      <c r="S751" s="215"/>
      <c r="T751" s="215"/>
      <c r="U751" s="286"/>
      <c r="V751" s="286"/>
      <c r="W751" s="286"/>
      <c r="X751" s="286"/>
      <c r="Y751" s="286"/>
      <c r="Z751" s="286"/>
      <c r="AA751" s="286"/>
      <c r="AB751" s="286"/>
      <c r="AC751" s="215"/>
      <c r="AD751" s="215"/>
      <c r="AE751" s="215"/>
      <c r="AF751" s="215"/>
      <c r="AG751" s="215"/>
      <c r="AH751" s="286"/>
      <c r="AI751" s="286"/>
      <c r="AJ751" s="286"/>
      <c r="AK751" s="286"/>
      <c r="AL751" s="286"/>
      <c r="AM751" s="286"/>
      <c r="AN751" s="286"/>
      <c r="AO751" s="286"/>
      <c r="AP751" s="286"/>
      <c r="AQ751" s="286"/>
      <c r="AR751" s="286"/>
      <c r="AS751" s="286"/>
      <c r="AT751" s="286"/>
      <c r="AU751" s="286"/>
      <c r="AV751" s="286"/>
      <c r="AW751" s="286"/>
      <c r="AX751" s="286"/>
      <c r="AY751" s="286"/>
      <c r="AZ751" s="286"/>
      <c r="BA751" s="286"/>
      <c r="BB751" s="273"/>
      <c r="BC751" s="273"/>
      <c r="BD751" s="273"/>
      <c r="BE751" s="273"/>
      <c r="BF751" s="273"/>
      <c r="BG751" s="273"/>
      <c r="BH751" s="273"/>
      <c r="BI751" s="536"/>
    </row>
    <row r="752" spans="2:61" ht="14.25" customHeight="1" x14ac:dyDescent="0.2">
      <c r="B752" s="273"/>
      <c r="C752" s="273"/>
      <c r="D752" s="273"/>
      <c r="E752" s="273"/>
      <c r="F752" s="273"/>
      <c r="G752" s="273"/>
      <c r="H752" s="273"/>
      <c r="I752" s="273"/>
      <c r="J752" s="273"/>
      <c r="K752" s="273"/>
      <c r="L752" s="273"/>
      <c r="M752" s="273"/>
      <c r="N752" s="273"/>
      <c r="O752" s="215"/>
      <c r="P752" s="215"/>
      <c r="Q752" s="215"/>
      <c r="R752" s="215"/>
      <c r="S752" s="215"/>
      <c r="T752" s="215"/>
      <c r="U752" s="286"/>
      <c r="V752" s="286"/>
      <c r="W752" s="286"/>
      <c r="X752" s="286"/>
      <c r="Y752" s="286"/>
      <c r="Z752" s="286"/>
      <c r="AA752" s="286"/>
      <c r="AB752" s="286"/>
      <c r="AC752" s="215"/>
      <c r="AD752" s="215"/>
      <c r="AE752" s="215"/>
      <c r="AF752" s="215"/>
      <c r="AG752" s="215"/>
      <c r="AH752" s="286"/>
      <c r="AI752" s="286"/>
      <c r="AJ752" s="286"/>
      <c r="AK752" s="286"/>
      <c r="AL752" s="286"/>
      <c r="AM752" s="286"/>
      <c r="AN752" s="286"/>
      <c r="AO752" s="286"/>
      <c r="AP752" s="286"/>
      <c r="AQ752" s="286"/>
      <c r="AR752" s="286"/>
      <c r="AS752" s="286"/>
      <c r="AT752" s="286"/>
      <c r="AU752" s="286"/>
      <c r="AV752" s="286"/>
      <c r="AW752" s="286"/>
      <c r="AX752" s="286"/>
      <c r="AY752" s="286"/>
      <c r="AZ752" s="286"/>
      <c r="BA752" s="286"/>
      <c r="BB752" s="273"/>
      <c r="BC752" s="273"/>
      <c r="BD752" s="273"/>
      <c r="BE752" s="273"/>
      <c r="BF752" s="273"/>
      <c r="BG752" s="273"/>
      <c r="BH752" s="273"/>
      <c r="BI752" s="536"/>
    </row>
    <row r="753" spans="2:61" ht="14.25" customHeight="1" x14ac:dyDescent="0.2">
      <c r="B753" s="273"/>
      <c r="C753" s="273"/>
      <c r="D753" s="273"/>
      <c r="E753" s="273"/>
      <c r="F753" s="273"/>
      <c r="G753" s="273"/>
      <c r="H753" s="273"/>
      <c r="I753" s="273"/>
      <c r="J753" s="273"/>
      <c r="K753" s="273"/>
      <c r="L753" s="273"/>
      <c r="M753" s="273"/>
      <c r="N753" s="273"/>
      <c r="O753" s="215"/>
      <c r="P753" s="215"/>
      <c r="Q753" s="215"/>
      <c r="R753" s="215"/>
      <c r="S753" s="215"/>
      <c r="T753" s="215"/>
      <c r="U753" s="286"/>
      <c r="V753" s="286"/>
      <c r="W753" s="286"/>
      <c r="X753" s="286"/>
      <c r="Y753" s="286"/>
      <c r="Z753" s="286"/>
      <c r="AA753" s="286"/>
      <c r="AB753" s="286"/>
      <c r="AC753" s="215"/>
      <c r="AD753" s="215"/>
      <c r="AE753" s="215"/>
      <c r="AF753" s="215"/>
      <c r="AG753" s="215"/>
      <c r="AH753" s="286"/>
      <c r="AI753" s="286"/>
      <c r="AJ753" s="286"/>
      <c r="AK753" s="286"/>
      <c r="AL753" s="286"/>
      <c r="AM753" s="286"/>
      <c r="AN753" s="286"/>
      <c r="AO753" s="286"/>
      <c r="AP753" s="286"/>
      <c r="AQ753" s="286"/>
      <c r="AR753" s="286"/>
      <c r="AS753" s="286"/>
      <c r="AT753" s="286"/>
      <c r="AU753" s="286"/>
      <c r="AV753" s="286"/>
      <c r="AW753" s="286"/>
      <c r="AX753" s="286"/>
      <c r="AY753" s="286"/>
      <c r="AZ753" s="286"/>
      <c r="BA753" s="286"/>
      <c r="BB753" s="273"/>
      <c r="BC753" s="273"/>
      <c r="BD753" s="273"/>
      <c r="BE753" s="273"/>
      <c r="BF753" s="273"/>
      <c r="BG753" s="273"/>
      <c r="BH753" s="273"/>
      <c r="BI753" s="536"/>
    </row>
    <row r="754" spans="2:61" ht="14.25" customHeight="1" x14ac:dyDescent="0.2">
      <c r="B754" s="273"/>
      <c r="C754" s="273"/>
      <c r="D754" s="273"/>
      <c r="E754" s="273"/>
      <c r="F754" s="273"/>
      <c r="G754" s="273"/>
      <c r="H754" s="273"/>
      <c r="I754" s="273"/>
      <c r="J754" s="273"/>
      <c r="K754" s="273"/>
      <c r="L754" s="273"/>
      <c r="M754" s="273"/>
      <c r="N754" s="273"/>
      <c r="O754" s="215"/>
      <c r="P754" s="215"/>
      <c r="Q754" s="215"/>
      <c r="R754" s="215"/>
      <c r="S754" s="215"/>
      <c r="T754" s="215"/>
      <c r="U754" s="286"/>
      <c r="V754" s="286"/>
      <c r="W754" s="286"/>
      <c r="X754" s="286"/>
      <c r="Y754" s="286"/>
      <c r="Z754" s="286"/>
      <c r="AA754" s="286"/>
      <c r="AB754" s="286"/>
      <c r="AC754" s="215"/>
      <c r="AD754" s="215"/>
      <c r="AE754" s="215"/>
      <c r="AF754" s="215"/>
      <c r="AG754" s="215"/>
      <c r="AH754" s="286"/>
      <c r="AI754" s="286"/>
      <c r="AJ754" s="286"/>
      <c r="AK754" s="286"/>
      <c r="AL754" s="286"/>
      <c r="AM754" s="286"/>
      <c r="AN754" s="286"/>
      <c r="AO754" s="286"/>
      <c r="AP754" s="286"/>
      <c r="AQ754" s="286"/>
      <c r="AR754" s="286"/>
      <c r="AS754" s="286"/>
      <c r="AT754" s="286"/>
      <c r="AU754" s="286"/>
      <c r="AV754" s="286"/>
      <c r="AW754" s="286"/>
      <c r="AX754" s="286"/>
      <c r="AY754" s="286"/>
      <c r="AZ754" s="286"/>
      <c r="BA754" s="286"/>
      <c r="BB754" s="273"/>
      <c r="BC754" s="273"/>
      <c r="BD754" s="273"/>
      <c r="BE754" s="273"/>
      <c r="BF754" s="273"/>
      <c r="BG754" s="273"/>
      <c r="BH754" s="273"/>
      <c r="BI754" s="536"/>
    </row>
    <row r="755" spans="2:61" ht="14.25" customHeight="1" x14ac:dyDescent="0.2">
      <c r="B755" s="273"/>
      <c r="C755" s="273"/>
      <c r="D755" s="273"/>
      <c r="E755" s="273"/>
      <c r="F755" s="273"/>
      <c r="G755" s="273"/>
      <c r="H755" s="273"/>
      <c r="I755" s="273"/>
      <c r="J755" s="273"/>
      <c r="K755" s="273"/>
      <c r="L755" s="273"/>
      <c r="M755" s="273"/>
      <c r="N755" s="273"/>
      <c r="O755" s="215"/>
      <c r="P755" s="215"/>
      <c r="Q755" s="215"/>
      <c r="R755" s="215"/>
      <c r="S755" s="215"/>
      <c r="T755" s="215"/>
      <c r="U755" s="286"/>
      <c r="V755" s="286"/>
      <c r="W755" s="286"/>
      <c r="X755" s="286"/>
      <c r="Y755" s="286"/>
      <c r="Z755" s="286"/>
      <c r="AA755" s="286"/>
      <c r="AB755" s="286"/>
      <c r="AC755" s="215"/>
      <c r="AD755" s="215"/>
      <c r="AE755" s="215"/>
      <c r="AF755" s="215"/>
      <c r="AG755" s="215"/>
      <c r="AH755" s="286"/>
      <c r="AI755" s="286"/>
      <c r="AJ755" s="286"/>
      <c r="AK755" s="286"/>
      <c r="AL755" s="286"/>
      <c r="AM755" s="286"/>
      <c r="AN755" s="286"/>
      <c r="AO755" s="286"/>
      <c r="AP755" s="286"/>
      <c r="AQ755" s="286"/>
      <c r="AR755" s="286"/>
      <c r="AS755" s="286"/>
      <c r="AT755" s="286"/>
      <c r="AU755" s="286"/>
      <c r="AV755" s="286"/>
      <c r="AW755" s="286"/>
      <c r="AX755" s="286"/>
      <c r="AY755" s="286"/>
      <c r="AZ755" s="286"/>
      <c r="BA755" s="286"/>
      <c r="BB755" s="273"/>
      <c r="BC755" s="273"/>
      <c r="BD755" s="273"/>
      <c r="BE755" s="273"/>
      <c r="BF755" s="273"/>
      <c r="BG755" s="273"/>
      <c r="BH755" s="273"/>
      <c r="BI755" s="536"/>
    </row>
    <row r="756" spans="2:61" ht="14.25" customHeight="1" x14ac:dyDescent="0.2">
      <c r="B756" s="273"/>
      <c r="C756" s="273"/>
      <c r="D756" s="273"/>
      <c r="E756" s="273"/>
      <c r="F756" s="273"/>
      <c r="G756" s="273"/>
      <c r="H756" s="273"/>
      <c r="I756" s="273"/>
      <c r="J756" s="273"/>
      <c r="K756" s="273"/>
      <c r="L756" s="273"/>
      <c r="M756" s="273"/>
      <c r="N756" s="273"/>
      <c r="O756" s="215"/>
      <c r="P756" s="215"/>
      <c r="Q756" s="215"/>
      <c r="R756" s="215"/>
      <c r="S756" s="215"/>
      <c r="T756" s="215"/>
      <c r="U756" s="286"/>
      <c r="V756" s="286"/>
      <c r="W756" s="286"/>
      <c r="X756" s="286"/>
      <c r="Y756" s="286"/>
      <c r="Z756" s="286"/>
      <c r="AA756" s="286"/>
      <c r="AB756" s="286"/>
      <c r="AC756" s="215"/>
      <c r="AD756" s="215"/>
      <c r="AE756" s="215"/>
      <c r="AF756" s="215"/>
      <c r="AG756" s="215"/>
      <c r="AH756" s="286"/>
      <c r="AI756" s="286"/>
      <c r="AJ756" s="286"/>
      <c r="AK756" s="286"/>
      <c r="AL756" s="286"/>
      <c r="AM756" s="286"/>
      <c r="AN756" s="286"/>
      <c r="AO756" s="286"/>
      <c r="AP756" s="286"/>
      <c r="AQ756" s="286"/>
      <c r="AR756" s="286"/>
      <c r="AS756" s="286"/>
      <c r="AT756" s="286"/>
      <c r="AU756" s="286"/>
      <c r="AV756" s="286"/>
      <c r="AW756" s="286"/>
      <c r="AX756" s="286"/>
      <c r="AY756" s="286"/>
      <c r="AZ756" s="286"/>
      <c r="BA756" s="286"/>
      <c r="BB756" s="273"/>
      <c r="BC756" s="273"/>
      <c r="BD756" s="273"/>
      <c r="BE756" s="273"/>
      <c r="BF756" s="273"/>
      <c r="BG756" s="273"/>
      <c r="BH756" s="273"/>
      <c r="BI756" s="536"/>
    </row>
    <row r="757" spans="2:61" ht="14.25" customHeight="1" x14ac:dyDescent="0.2">
      <c r="B757" s="273"/>
      <c r="C757" s="273"/>
      <c r="D757" s="273"/>
      <c r="E757" s="273"/>
      <c r="F757" s="273"/>
      <c r="G757" s="273"/>
      <c r="H757" s="273"/>
      <c r="I757" s="273"/>
      <c r="J757" s="273"/>
      <c r="K757" s="273"/>
      <c r="L757" s="273"/>
      <c r="M757" s="273"/>
      <c r="N757" s="273"/>
      <c r="O757" s="215"/>
      <c r="P757" s="215"/>
      <c r="Q757" s="215"/>
      <c r="R757" s="215"/>
      <c r="S757" s="215"/>
      <c r="T757" s="215"/>
      <c r="U757" s="286"/>
      <c r="V757" s="286"/>
      <c r="W757" s="286"/>
      <c r="X757" s="286"/>
      <c r="Y757" s="286"/>
      <c r="Z757" s="286"/>
      <c r="AA757" s="286"/>
      <c r="AB757" s="286"/>
      <c r="AC757" s="215"/>
      <c r="AD757" s="215"/>
      <c r="AE757" s="215"/>
      <c r="AF757" s="215"/>
      <c r="AG757" s="215"/>
      <c r="AH757" s="286"/>
      <c r="AI757" s="286"/>
      <c r="AJ757" s="286"/>
      <c r="AK757" s="286"/>
      <c r="AL757" s="286"/>
      <c r="AM757" s="286"/>
      <c r="AN757" s="286"/>
      <c r="AO757" s="286"/>
      <c r="AP757" s="286"/>
      <c r="AQ757" s="286"/>
      <c r="AR757" s="286"/>
      <c r="AS757" s="286"/>
      <c r="AT757" s="286"/>
      <c r="AU757" s="286"/>
      <c r="AV757" s="286"/>
      <c r="AW757" s="286"/>
      <c r="AX757" s="286"/>
      <c r="AY757" s="286"/>
      <c r="AZ757" s="286"/>
      <c r="BA757" s="286"/>
      <c r="BB757" s="273"/>
      <c r="BC757" s="273"/>
      <c r="BD757" s="273"/>
      <c r="BE757" s="273"/>
      <c r="BF757" s="273"/>
      <c r="BG757" s="273"/>
      <c r="BH757" s="273"/>
      <c r="BI757" s="536"/>
    </row>
    <row r="758" spans="2:61" ht="14.25" customHeight="1" x14ac:dyDescent="0.2">
      <c r="B758" s="273"/>
      <c r="C758" s="273"/>
      <c r="D758" s="273"/>
      <c r="E758" s="273"/>
      <c r="F758" s="273"/>
      <c r="G758" s="273"/>
      <c r="H758" s="273"/>
      <c r="I758" s="273"/>
      <c r="J758" s="273"/>
      <c r="K758" s="273"/>
      <c r="L758" s="273"/>
      <c r="M758" s="273"/>
      <c r="N758" s="273"/>
      <c r="O758" s="215"/>
      <c r="P758" s="215"/>
      <c r="Q758" s="215"/>
      <c r="R758" s="215"/>
      <c r="S758" s="215"/>
      <c r="T758" s="215"/>
      <c r="U758" s="286"/>
      <c r="V758" s="286"/>
      <c r="W758" s="286"/>
      <c r="X758" s="286"/>
      <c r="Y758" s="286"/>
      <c r="Z758" s="286"/>
      <c r="AA758" s="286"/>
      <c r="AB758" s="286"/>
      <c r="AC758" s="215"/>
      <c r="AD758" s="215"/>
      <c r="AE758" s="215"/>
      <c r="AF758" s="215"/>
      <c r="AG758" s="215"/>
      <c r="AH758" s="286"/>
      <c r="AI758" s="286"/>
      <c r="AJ758" s="286"/>
      <c r="AK758" s="286"/>
      <c r="AL758" s="286"/>
      <c r="AM758" s="286"/>
      <c r="AN758" s="286"/>
      <c r="AO758" s="286"/>
      <c r="AP758" s="286"/>
      <c r="AQ758" s="286"/>
      <c r="AR758" s="286"/>
      <c r="AS758" s="286"/>
      <c r="AT758" s="286"/>
      <c r="AU758" s="286"/>
      <c r="AV758" s="286"/>
      <c r="AW758" s="286"/>
      <c r="AX758" s="286"/>
      <c r="AY758" s="286"/>
      <c r="AZ758" s="286"/>
      <c r="BA758" s="286"/>
      <c r="BB758" s="273"/>
      <c r="BC758" s="273"/>
      <c r="BD758" s="273"/>
      <c r="BE758" s="273"/>
      <c r="BF758" s="273"/>
      <c r="BG758" s="273"/>
      <c r="BH758" s="273"/>
      <c r="BI758" s="536"/>
    </row>
    <row r="759" spans="2:61" ht="14.25" customHeight="1" x14ac:dyDescent="0.2">
      <c r="B759" s="273"/>
      <c r="C759" s="273"/>
      <c r="D759" s="273"/>
      <c r="E759" s="273"/>
      <c r="F759" s="273"/>
      <c r="G759" s="273"/>
      <c r="H759" s="273"/>
      <c r="I759" s="273"/>
      <c r="J759" s="273"/>
      <c r="K759" s="273"/>
      <c r="L759" s="273"/>
      <c r="M759" s="273"/>
      <c r="N759" s="273"/>
      <c r="O759" s="215"/>
      <c r="P759" s="215"/>
      <c r="Q759" s="215"/>
      <c r="R759" s="215"/>
      <c r="S759" s="215"/>
      <c r="T759" s="215"/>
      <c r="U759" s="286"/>
      <c r="V759" s="286"/>
      <c r="W759" s="286"/>
      <c r="X759" s="286"/>
      <c r="Y759" s="286"/>
      <c r="Z759" s="286"/>
      <c r="AA759" s="286"/>
      <c r="AB759" s="286"/>
      <c r="AC759" s="215"/>
      <c r="AD759" s="215"/>
      <c r="AE759" s="215"/>
      <c r="AF759" s="215"/>
      <c r="AG759" s="215"/>
      <c r="AH759" s="286"/>
      <c r="AI759" s="286"/>
      <c r="AJ759" s="286"/>
      <c r="AK759" s="286"/>
      <c r="AL759" s="286"/>
      <c r="AM759" s="286"/>
      <c r="AN759" s="286"/>
      <c r="AO759" s="286"/>
      <c r="AP759" s="286"/>
      <c r="AQ759" s="286"/>
      <c r="AR759" s="286"/>
      <c r="AS759" s="286"/>
      <c r="AT759" s="286"/>
      <c r="AU759" s="286"/>
      <c r="AV759" s="286"/>
      <c r="AW759" s="286"/>
      <c r="AX759" s="286"/>
      <c r="AY759" s="286"/>
      <c r="AZ759" s="286"/>
      <c r="BA759" s="286"/>
      <c r="BB759" s="273"/>
      <c r="BC759" s="273"/>
      <c r="BD759" s="273"/>
      <c r="BE759" s="273"/>
      <c r="BF759" s="273"/>
      <c r="BG759" s="273"/>
      <c r="BH759" s="273"/>
      <c r="BI759" s="536"/>
    </row>
    <row r="760" spans="2:61" ht="14.25" customHeight="1" x14ac:dyDescent="0.2">
      <c r="B760" s="273"/>
      <c r="C760" s="273"/>
      <c r="D760" s="273"/>
      <c r="E760" s="273"/>
      <c r="F760" s="273"/>
      <c r="G760" s="273"/>
      <c r="H760" s="273"/>
      <c r="I760" s="273"/>
      <c r="J760" s="273"/>
      <c r="K760" s="273"/>
      <c r="L760" s="273"/>
      <c r="M760" s="273"/>
      <c r="N760" s="273"/>
      <c r="O760" s="215"/>
      <c r="P760" s="215"/>
      <c r="Q760" s="215"/>
      <c r="R760" s="215"/>
      <c r="S760" s="215"/>
      <c r="T760" s="215"/>
      <c r="U760" s="286"/>
      <c r="V760" s="286"/>
      <c r="W760" s="286"/>
      <c r="X760" s="286"/>
      <c r="Y760" s="286"/>
      <c r="Z760" s="286"/>
      <c r="AA760" s="286"/>
      <c r="AB760" s="286"/>
      <c r="AC760" s="215"/>
      <c r="AD760" s="215"/>
      <c r="AE760" s="215"/>
      <c r="AF760" s="215"/>
      <c r="AG760" s="215"/>
      <c r="AH760" s="286"/>
      <c r="AI760" s="286"/>
      <c r="AJ760" s="286"/>
      <c r="AK760" s="286"/>
      <c r="AL760" s="286"/>
      <c r="AM760" s="286"/>
      <c r="AN760" s="286"/>
      <c r="AO760" s="286"/>
      <c r="AP760" s="286"/>
      <c r="AQ760" s="286"/>
      <c r="AR760" s="286"/>
      <c r="AS760" s="286"/>
      <c r="AT760" s="286"/>
      <c r="AU760" s="286"/>
      <c r="AV760" s="286"/>
      <c r="AW760" s="286"/>
      <c r="AX760" s="286"/>
      <c r="AY760" s="286"/>
      <c r="AZ760" s="286"/>
      <c r="BA760" s="286"/>
      <c r="BB760" s="273"/>
      <c r="BC760" s="273"/>
      <c r="BD760" s="273"/>
      <c r="BE760" s="273"/>
      <c r="BF760" s="273"/>
      <c r="BG760" s="273"/>
      <c r="BH760" s="273"/>
      <c r="BI760" s="536"/>
    </row>
    <row r="761" spans="2:61" ht="14.25" customHeight="1" x14ac:dyDescent="0.2">
      <c r="B761" s="273"/>
      <c r="C761" s="273"/>
      <c r="D761" s="273"/>
      <c r="E761" s="273"/>
      <c r="F761" s="273"/>
      <c r="G761" s="273"/>
      <c r="H761" s="273"/>
      <c r="I761" s="273"/>
      <c r="J761" s="273"/>
      <c r="K761" s="273"/>
      <c r="L761" s="273"/>
      <c r="M761" s="273"/>
      <c r="N761" s="273"/>
      <c r="O761" s="215"/>
      <c r="P761" s="215"/>
      <c r="Q761" s="215"/>
      <c r="R761" s="215"/>
      <c r="S761" s="215"/>
      <c r="T761" s="215"/>
      <c r="U761" s="286"/>
      <c r="V761" s="286"/>
      <c r="W761" s="286"/>
      <c r="X761" s="286"/>
      <c r="Y761" s="286"/>
      <c r="Z761" s="286"/>
      <c r="AA761" s="286"/>
      <c r="AB761" s="286"/>
      <c r="AC761" s="215"/>
      <c r="AD761" s="215"/>
      <c r="AE761" s="215"/>
      <c r="AF761" s="215"/>
      <c r="AG761" s="215"/>
      <c r="AH761" s="286"/>
      <c r="AI761" s="286"/>
      <c r="AJ761" s="286"/>
      <c r="AK761" s="286"/>
      <c r="AL761" s="286"/>
      <c r="AM761" s="286"/>
      <c r="AN761" s="286"/>
      <c r="AO761" s="286"/>
      <c r="AP761" s="286"/>
      <c r="AQ761" s="286"/>
      <c r="AR761" s="286"/>
      <c r="AS761" s="286"/>
      <c r="AT761" s="286"/>
      <c r="AU761" s="286"/>
      <c r="AV761" s="286"/>
      <c r="AW761" s="286"/>
      <c r="AX761" s="286"/>
      <c r="AY761" s="286"/>
      <c r="AZ761" s="286"/>
      <c r="BA761" s="286"/>
      <c r="BB761" s="273"/>
      <c r="BC761" s="273"/>
      <c r="BD761" s="273"/>
      <c r="BE761" s="273"/>
      <c r="BF761" s="273"/>
      <c r="BG761" s="273"/>
      <c r="BH761" s="273"/>
      <c r="BI761" s="536"/>
    </row>
    <row r="762" spans="2:61" ht="14.25" customHeight="1" x14ac:dyDescent="0.2">
      <c r="B762" s="273"/>
      <c r="C762" s="273"/>
      <c r="D762" s="273"/>
      <c r="E762" s="273"/>
      <c r="F762" s="273"/>
      <c r="G762" s="273"/>
      <c r="H762" s="273"/>
      <c r="I762" s="273"/>
      <c r="J762" s="273"/>
      <c r="K762" s="273"/>
      <c r="L762" s="273"/>
      <c r="M762" s="273"/>
      <c r="N762" s="273"/>
      <c r="O762" s="215"/>
      <c r="P762" s="215"/>
      <c r="Q762" s="215"/>
      <c r="R762" s="215"/>
      <c r="S762" s="215"/>
      <c r="T762" s="215"/>
      <c r="U762" s="286"/>
      <c r="V762" s="286"/>
      <c r="W762" s="286"/>
      <c r="X762" s="286"/>
      <c r="Y762" s="286"/>
      <c r="Z762" s="286"/>
      <c r="AA762" s="286"/>
      <c r="AB762" s="286"/>
      <c r="AC762" s="215"/>
      <c r="AD762" s="215"/>
      <c r="AE762" s="215"/>
      <c r="AF762" s="215"/>
      <c r="AG762" s="215"/>
      <c r="AH762" s="286"/>
      <c r="AI762" s="286"/>
      <c r="AJ762" s="286"/>
      <c r="AK762" s="286"/>
      <c r="AL762" s="286"/>
      <c r="AM762" s="286"/>
      <c r="AN762" s="286"/>
      <c r="AO762" s="286"/>
      <c r="AP762" s="286"/>
      <c r="AQ762" s="286"/>
      <c r="AR762" s="286"/>
      <c r="AS762" s="286"/>
      <c r="AT762" s="286"/>
      <c r="AU762" s="286"/>
      <c r="AV762" s="286"/>
      <c r="AW762" s="286"/>
      <c r="AX762" s="286"/>
      <c r="AY762" s="286"/>
      <c r="AZ762" s="286"/>
      <c r="BA762" s="286"/>
      <c r="BB762" s="273"/>
      <c r="BC762" s="273"/>
      <c r="BD762" s="273"/>
      <c r="BE762" s="273"/>
      <c r="BF762" s="273"/>
      <c r="BG762" s="273"/>
      <c r="BH762" s="273"/>
      <c r="BI762" s="536"/>
    </row>
    <row r="763" spans="2:61" ht="14.25" customHeight="1" x14ac:dyDescent="0.2">
      <c r="B763" s="273"/>
      <c r="C763" s="273"/>
      <c r="D763" s="273"/>
      <c r="E763" s="273"/>
      <c r="F763" s="273"/>
      <c r="G763" s="273"/>
      <c r="H763" s="273"/>
      <c r="I763" s="273"/>
      <c r="J763" s="273"/>
      <c r="K763" s="273"/>
      <c r="L763" s="273"/>
      <c r="M763" s="273"/>
      <c r="N763" s="273"/>
      <c r="O763" s="215"/>
      <c r="P763" s="215"/>
      <c r="Q763" s="215"/>
      <c r="R763" s="215"/>
      <c r="S763" s="215"/>
      <c r="T763" s="215"/>
      <c r="U763" s="286"/>
      <c r="V763" s="286"/>
      <c r="W763" s="286"/>
      <c r="X763" s="286"/>
      <c r="Y763" s="286"/>
      <c r="Z763" s="286"/>
      <c r="AA763" s="286"/>
      <c r="AB763" s="286"/>
      <c r="AC763" s="215"/>
      <c r="AD763" s="215"/>
      <c r="AE763" s="215"/>
      <c r="AF763" s="215"/>
      <c r="AG763" s="215"/>
      <c r="AH763" s="286"/>
      <c r="AI763" s="286"/>
      <c r="AJ763" s="286"/>
      <c r="AK763" s="286"/>
      <c r="AL763" s="286"/>
      <c r="AM763" s="286"/>
      <c r="AN763" s="286"/>
      <c r="AO763" s="286"/>
      <c r="AP763" s="286"/>
      <c r="AQ763" s="286"/>
      <c r="AR763" s="286"/>
      <c r="AS763" s="286"/>
      <c r="AT763" s="286"/>
      <c r="AU763" s="286"/>
      <c r="AV763" s="286"/>
      <c r="AW763" s="286"/>
      <c r="AX763" s="286"/>
      <c r="AY763" s="286"/>
      <c r="AZ763" s="286"/>
      <c r="BA763" s="286"/>
      <c r="BB763" s="273"/>
      <c r="BC763" s="273"/>
      <c r="BD763" s="273"/>
      <c r="BE763" s="273"/>
      <c r="BF763" s="273"/>
      <c r="BG763" s="273"/>
      <c r="BH763" s="273"/>
      <c r="BI763" s="536"/>
    </row>
    <row r="764" spans="2:61" ht="14.25" customHeight="1" x14ac:dyDescent="0.2">
      <c r="B764" s="273"/>
      <c r="C764" s="273"/>
      <c r="D764" s="273"/>
      <c r="E764" s="273"/>
      <c r="F764" s="273"/>
      <c r="G764" s="273"/>
      <c r="H764" s="273"/>
      <c r="I764" s="273"/>
      <c r="J764" s="273"/>
      <c r="K764" s="273"/>
      <c r="L764" s="273"/>
      <c r="M764" s="273"/>
      <c r="N764" s="273"/>
      <c r="O764" s="215"/>
      <c r="P764" s="215"/>
      <c r="Q764" s="215"/>
      <c r="R764" s="215"/>
      <c r="S764" s="215"/>
      <c r="T764" s="215"/>
      <c r="U764" s="286"/>
      <c r="V764" s="286"/>
      <c r="W764" s="286"/>
      <c r="X764" s="286"/>
      <c r="Y764" s="286"/>
      <c r="Z764" s="286"/>
      <c r="AA764" s="286"/>
      <c r="AB764" s="286"/>
      <c r="AC764" s="215"/>
      <c r="AD764" s="215"/>
      <c r="AE764" s="215"/>
      <c r="AF764" s="215"/>
      <c r="AG764" s="215"/>
      <c r="AH764" s="286"/>
      <c r="AI764" s="286"/>
      <c r="AJ764" s="286"/>
      <c r="AK764" s="286"/>
      <c r="AL764" s="286"/>
      <c r="AM764" s="286"/>
      <c r="AN764" s="286"/>
      <c r="AO764" s="286"/>
      <c r="AP764" s="286"/>
      <c r="AQ764" s="286"/>
      <c r="AR764" s="286"/>
      <c r="AS764" s="286"/>
      <c r="AT764" s="286"/>
      <c r="AU764" s="286"/>
      <c r="AV764" s="286"/>
      <c r="AW764" s="286"/>
      <c r="AX764" s="286"/>
      <c r="AY764" s="286"/>
      <c r="AZ764" s="286"/>
      <c r="BA764" s="286"/>
      <c r="BB764" s="273"/>
      <c r="BC764" s="273"/>
      <c r="BD764" s="273"/>
      <c r="BE764" s="273"/>
      <c r="BF764" s="273"/>
      <c r="BG764" s="273"/>
      <c r="BH764" s="273"/>
      <c r="BI764" s="536"/>
    </row>
    <row r="765" spans="2:61" ht="14.25" customHeight="1" x14ac:dyDescent="0.2">
      <c r="B765" s="273"/>
      <c r="C765" s="273"/>
      <c r="D765" s="273"/>
      <c r="E765" s="273"/>
      <c r="F765" s="273"/>
      <c r="G765" s="273"/>
      <c r="H765" s="273"/>
      <c r="I765" s="273"/>
      <c r="J765" s="273"/>
      <c r="K765" s="273"/>
      <c r="L765" s="273"/>
      <c r="M765" s="273"/>
      <c r="N765" s="273"/>
      <c r="O765" s="215"/>
      <c r="P765" s="215"/>
      <c r="Q765" s="215"/>
      <c r="R765" s="215"/>
      <c r="S765" s="215"/>
      <c r="T765" s="215"/>
      <c r="U765" s="286"/>
      <c r="V765" s="286"/>
      <c r="W765" s="286"/>
      <c r="X765" s="286"/>
      <c r="Y765" s="286"/>
      <c r="Z765" s="286"/>
      <c r="AA765" s="286"/>
      <c r="AB765" s="286"/>
      <c r="AC765" s="215"/>
      <c r="AD765" s="215"/>
      <c r="AE765" s="215"/>
      <c r="AF765" s="215"/>
      <c r="AG765" s="215"/>
      <c r="AH765" s="286"/>
      <c r="AI765" s="286"/>
      <c r="AJ765" s="286"/>
      <c r="AK765" s="286"/>
      <c r="AL765" s="286"/>
      <c r="AM765" s="286"/>
      <c r="AN765" s="286"/>
      <c r="AO765" s="286"/>
      <c r="AP765" s="286"/>
      <c r="AQ765" s="286"/>
      <c r="AR765" s="286"/>
      <c r="AS765" s="286"/>
      <c r="AT765" s="286"/>
      <c r="AU765" s="286"/>
      <c r="AV765" s="286"/>
      <c r="AW765" s="286"/>
      <c r="AX765" s="286"/>
      <c r="AY765" s="286"/>
      <c r="AZ765" s="286"/>
      <c r="BA765" s="286"/>
      <c r="BB765" s="273"/>
      <c r="BC765" s="273"/>
      <c r="BD765" s="273"/>
      <c r="BE765" s="273"/>
      <c r="BF765" s="273"/>
      <c r="BG765" s="273"/>
      <c r="BH765" s="273"/>
      <c r="BI765" s="536"/>
    </row>
    <row r="766" spans="2:61" ht="14.25" customHeight="1" x14ac:dyDescent="0.2">
      <c r="B766" s="273"/>
      <c r="C766" s="273"/>
      <c r="D766" s="273"/>
      <c r="E766" s="273"/>
      <c r="F766" s="273"/>
      <c r="G766" s="273"/>
      <c r="H766" s="273"/>
      <c r="I766" s="273"/>
      <c r="J766" s="273"/>
      <c r="K766" s="273"/>
      <c r="L766" s="273"/>
      <c r="M766" s="273"/>
      <c r="N766" s="273"/>
      <c r="O766" s="215"/>
      <c r="P766" s="215"/>
      <c r="Q766" s="215"/>
      <c r="R766" s="215"/>
      <c r="S766" s="215"/>
      <c r="T766" s="215"/>
      <c r="U766" s="286"/>
      <c r="V766" s="286"/>
      <c r="W766" s="286"/>
      <c r="X766" s="286"/>
      <c r="Y766" s="286"/>
      <c r="Z766" s="286"/>
      <c r="AA766" s="286"/>
      <c r="AB766" s="286"/>
      <c r="AC766" s="215"/>
      <c r="AD766" s="215"/>
      <c r="AE766" s="215"/>
      <c r="AF766" s="215"/>
      <c r="AG766" s="215"/>
      <c r="AH766" s="286"/>
      <c r="AI766" s="286"/>
      <c r="AJ766" s="286"/>
      <c r="AK766" s="286"/>
      <c r="AL766" s="286"/>
      <c r="AM766" s="286"/>
      <c r="AN766" s="286"/>
      <c r="AO766" s="286"/>
      <c r="AP766" s="286"/>
      <c r="AQ766" s="286"/>
      <c r="AR766" s="286"/>
      <c r="AS766" s="286"/>
      <c r="AT766" s="286"/>
      <c r="AU766" s="286"/>
      <c r="AV766" s="286"/>
      <c r="AW766" s="286"/>
      <c r="AX766" s="286"/>
      <c r="AY766" s="286"/>
      <c r="AZ766" s="286"/>
      <c r="BA766" s="286"/>
      <c r="BB766" s="273"/>
      <c r="BC766" s="273"/>
      <c r="BD766" s="273"/>
      <c r="BE766" s="273"/>
      <c r="BF766" s="273"/>
      <c r="BG766" s="273"/>
      <c r="BH766" s="273"/>
      <c r="BI766" s="536"/>
    </row>
    <row r="767" spans="2:61" ht="14.25" customHeight="1" x14ac:dyDescent="0.2">
      <c r="B767" s="273"/>
      <c r="C767" s="273"/>
      <c r="D767" s="273"/>
      <c r="E767" s="273"/>
      <c r="F767" s="273"/>
      <c r="G767" s="273"/>
      <c r="H767" s="273"/>
      <c r="I767" s="273"/>
      <c r="J767" s="273"/>
      <c r="K767" s="273"/>
      <c r="L767" s="273"/>
      <c r="M767" s="273"/>
      <c r="N767" s="273"/>
      <c r="O767" s="215"/>
      <c r="P767" s="215"/>
      <c r="Q767" s="215"/>
      <c r="R767" s="215"/>
      <c r="S767" s="215"/>
      <c r="T767" s="215"/>
      <c r="U767" s="286"/>
      <c r="V767" s="286"/>
      <c r="W767" s="286"/>
      <c r="X767" s="286"/>
      <c r="Y767" s="286"/>
      <c r="Z767" s="286"/>
      <c r="AA767" s="286"/>
      <c r="AB767" s="286"/>
      <c r="AC767" s="215"/>
      <c r="AD767" s="215"/>
      <c r="AE767" s="215"/>
      <c r="AF767" s="215"/>
      <c r="AG767" s="215"/>
      <c r="AH767" s="286"/>
      <c r="AI767" s="286"/>
      <c r="AJ767" s="286"/>
      <c r="AK767" s="286"/>
      <c r="AL767" s="286"/>
      <c r="AM767" s="286"/>
      <c r="AN767" s="286"/>
      <c r="AO767" s="286"/>
      <c r="AP767" s="286"/>
      <c r="AQ767" s="286"/>
      <c r="AR767" s="286"/>
      <c r="AS767" s="286"/>
      <c r="AT767" s="286"/>
      <c r="AU767" s="286"/>
      <c r="AV767" s="286"/>
      <c r="AW767" s="286"/>
      <c r="AX767" s="286"/>
      <c r="AY767" s="286"/>
      <c r="AZ767" s="286"/>
      <c r="BA767" s="286"/>
      <c r="BB767" s="273"/>
      <c r="BC767" s="273"/>
      <c r="BD767" s="273"/>
      <c r="BE767" s="273"/>
      <c r="BF767" s="273"/>
      <c r="BG767" s="273"/>
      <c r="BH767" s="273"/>
      <c r="BI767" s="536"/>
    </row>
    <row r="768" spans="2:61" ht="14.25" customHeight="1" x14ac:dyDescent="0.2">
      <c r="B768" s="273"/>
      <c r="C768" s="273"/>
      <c r="D768" s="273"/>
      <c r="E768" s="273"/>
      <c r="F768" s="273"/>
      <c r="G768" s="273"/>
      <c r="H768" s="273"/>
      <c r="I768" s="273"/>
      <c r="J768" s="273"/>
      <c r="K768" s="273"/>
      <c r="L768" s="273"/>
      <c r="M768" s="273"/>
      <c r="N768" s="273"/>
      <c r="O768" s="215"/>
      <c r="P768" s="215"/>
      <c r="Q768" s="215"/>
      <c r="R768" s="215"/>
      <c r="S768" s="215"/>
      <c r="T768" s="215"/>
      <c r="U768" s="286"/>
      <c r="V768" s="286"/>
      <c r="W768" s="286"/>
      <c r="X768" s="286"/>
      <c r="Y768" s="286"/>
      <c r="Z768" s="286"/>
      <c r="AA768" s="286"/>
      <c r="AB768" s="286"/>
      <c r="AC768" s="215"/>
      <c r="AD768" s="215"/>
      <c r="AE768" s="215"/>
      <c r="AF768" s="215"/>
      <c r="AG768" s="215"/>
      <c r="AH768" s="286"/>
      <c r="AI768" s="286"/>
      <c r="AJ768" s="286"/>
      <c r="AK768" s="286"/>
      <c r="AL768" s="286"/>
      <c r="AM768" s="286"/>
      <c r="AN768" s="286"/>
      <c r="AO768" s="286"/>
      <c r="AP768" s="286"/>
      <c r="AQ768" s="286"/>
      <c r="AR768" s="286"/>
      <c r="AS768" s="286"/>
      <c r="AT768" s="286"/>
      <c r="AU768" s="286"/>
      <c r="AV768" s="286"/>
      <c r="AW768" s="286"/>
      <c r="AX768" s="286"/>
      <c r="AY768" s="286"/>
      <c r="AZ768" s="286"/>
      <c r="BA768" s="286"/>
      <c r="BB768" s="273"/>
      <c r="BC768" s="273"/>
      <c r="BD768" s="273"/>
      <c r="BE768" s="273"/>
      <c r="BF768" s="273"/>
      <c r="BG768" s="273"/>
      <c r="BH768" s="273"/>
      <c r="BI768" s="536"/>
    </row>
    <row r="769" spans="2:61" ht="14.25" customHeight="1" x14ac:dyDescent="0.2">
      <c r="B769" s="273"/>
      <c r="C769" s="273"/>
      <c r="D769" s="273"/>
      <c r="E769" s="273"/>
      <c r="F769" s="273"/>
      <c r="G769" s="273"/>
      <c r="H769" s="273"/>
      <c r="I769" s="273"/>
      <c r="J769" s="273"/>
      <c r="K769" s="273"/>
      <c r="L769" s="273"/>
      <c r="M769" s="273"/>
      <c r="N769" s="273"/>
      <c r="O769" s="215"/>
      <c r="P769" s="215"/>
      <c r="Q769" s="215"/>
      <c r="R769" s="215"/>
      <c r="S769" s="215"/>
      <c r="T769" s="215"/>
      <c r="U769" s="286"/>
      <c r="V769" s="286"/>
      <c r="W769" s="286"/>
      <c r="X769" s="286"/>
      <c r="Y769" s="286"/>
      <c r="Z769" s="286"/>
      <c r="AA769" s="286"/>
      <c r="AB769" s="286"/>
      <c r="AC769" s="215"/>
      <c r="AD769" s="215"/>
      <c r="AE769" s="215"/>
      <c r="AF769" s="215"/>
      <c r="AG769" s="215"/>
      <c r="AH769" s="286"/>
      <c r="AI769" s="286"/>
      <c r="AJ769" s="286"/>
      <c r="AK769" s="286"/>
      <c r="AL769" s="286"/>
      <c r="AM769" s="286"/>
      <c r="AN769" s="286"/>
      <c r="AO769" s="286"/>
      <c r="AP769" s="286"/>
      <c r="AQ769" s="286"/>
      <c r="AR769" s="286"/>
      <c r="AS769" s="286"/>
      <c r="AT769" s="286"/>
      <c r="AU769" s="286"/>
      <c r="AV769" s="286"/>
      <c r="AW769" s="286"/>
      <c r="AX769" s="286"/>
      <c r="AY769" s="286"/>
      <c r="AZ769" s="286"/>
      <c r="BA769" s="286"/>
      <c r="BB769" s="273"/>
      <c r="BC769" s="273"/>
      <c r="BD769" s="273"/>
      <c r="BE769" s="273"/>
      <c r="BF769" s="273"/>
      <c r="BG769" s="273"/>
      <c r="BH769" s="273"/>
      <c r="BI769" s="536"/>
    </row>
    <row r="770" spans="2:61" ht="14.25" customHeight="1" x14ac:dyDescent="0.2">
      <c r="B770" s="273"/>
      <c r="C770" s="273"/>
      <c r="D770" s="273"/>
      <c r="E770" s="273"/>
      <c r="F770" s="273"/>
      <c r="G770" s="273"/>
      <c r="H770" s="273"/>
      <c r="I770" s="273"/>
      <c r="J770" s="273"/>
      <c r="K770" s="273"/>
      <c r="L770" s="273"/>
      <c r="M770" s="273"/>
      <c r="N770" s="273"/>
      <c r="O770" s="215"/>
      <c r="P770" s="215"/>
      <c r="Q770" s="215"/>
      <c r="R770" s="215"/>
      <c r="S770" s="215"/>
      <c r="T770" s="215"/>
      <c r="U770" s="286"/>
      <c r="V770" s="286"/>
      <c r="W770" s="286"/>
      <c r="X770" s="286"/>
      <c r="Y770" s="286"/>
      <c r="Z770" s="286"/>
      <c r="AA770" s="286"/>
      <c r="AB770" s="286"/>
      <c r="AC770" s="215"/>
      <c r="AD770" s="215"/>
      <c r="AE770" s="215"/>
      <c r="AF770" s="215"/>
      <c r="AG770" s="215"/>
      <c r="AH770" s="286"/>
      <c r="AI770" s="286"/>
      <c r="AJ770" s="286"/>
      <c r="AK770" s="286"/>
      <c r="AL770" s="286"/>
      <c r="AM770" s="286"/>
      <c r="AN770" s="286"/>
      <c r="AO770" s="286"/>
      <c r="AP770" s="286"/>
      <c r="AQ770" s="286"/>
      <c r="AR770" s="286"/>
      <c r="AS770" s="286"/>
      <c r="AT770" s="286"/>
      <c r="AU770" s="286"/>
      <c r="AV770" s="286"/>
      <c r="AW770" s="286"/>
      <c r="AX770" s="286"/>
      <c r="AY770" s="286"/>
      <c r="AZ770" s="286"/>
      <c r="BA770" s="286"/>
      <c r="BB770" s="273"/>
      <c r="BC770" s="273"/>
      <c r="BD770" s="273"/>
      <c r="BE770" s="273"/>
      <c r="BF770" s="273"/>
      <c r="BG770" s="273"/>
      <c r="BH770" s="273"/>
      <c r="BI770" s="536"/>
    </row>
    <row r="771" spans="2:61" ht="14.25" customHeight="1" x14ac:dyDescent="0.2">
      <c r="B771" s="273"/>
      <c r="C771" s="273"/>
      <c r="D771" s="273"/>
      <c r="E771" s="273"/>
      <c r="F771" s="273"/>
      <c r="G771" s="273"/>
      <c r="H771" s="273"/>
      <c r="I771" s="273"/>
      <c r="J771" s="273"/>
      <c r="K771" s="273"/>
      <c r="L771" s="273"/>
      <c r="M771" s="273"/>
      <c r="N771" s="273"/>
      <c r="O771" s="215"/>
      <c r="P771" s="215"/>
      <c r="Q771" s="215"/>
      <c r="R771" s="215"/>
      <c r="S771" s="215"/>
      <c r="T771" s="215"/>
      <c r="U771" s="286"/>
      <c r="V771" s="286"/>
      <c r="W771" s="286"/>
      <c r="X771" s="286"/>
      <c r="Y771" s="286"/>
      <c r="Z771" s="286"/>
      <c r="AA771" s="286"/>
      <c r="AB771" s="286"/>
      <c r="AC771" s="215"/>
      <c r="AD771" s="215"/>
      <c r="AE771" s="215"/>
      <c r="AF771" s="215"/>
      <c r="AG771" s="215"/>
      <c r="AH771" s="286"/>
      <c r="AI771" s="286"/>
      <c r="AJ771" s="286"/>
      <c r="AK771" s="286"/>
      <c r="AL771" s="286"/>
      <c r="AM771" s="286"/>
      <c r="AN771" s="286"/>
      <c r="AO771" s="286"/>
      <c r="AP771" s="286"/>
      <c r="AQ771" s="286"/>
      <c r="AR771" s="286"/>
      <c r="AS771" s="286"/>
      <c r="AT771" s="286"/>
      <c r="AU771" s="286"/>
      <c r="AV771" s="286"/>
      <c r="AW771" s="286"/>
      <c r="AX771" s="286"/>
      <c r="AY771" s="286"/>
      <c r="AZ771" s="286"/>
      <c r="BA771" s="286"/>
      <c r="BB771" s="273"/>
      <c r="BC771" s="273"/>
      <c r="BD771" s="273"/>
      <c r="BE771" s="273"/>
      <c r="BF771" s="273"/>
      <c r="BG771" s="273"/>
      <c r="BH771" s="273"/>
      <c r="BI771" s="536"/>
    </row>
    <row r="772" spans="2:61" ht="14.25" customHeight="1" x14ac:dyDescent="0.2">
      <c r="B772" s="273"/>
      <c r="C772" s="273"/>
      <c r="D772" s="273"/>
      <c r="E772" s="273"/>
      <c r="F772" s="273"/>
      <c r="G772" s="273"/>
      <c r="H772" s="273"/>
      <c r="I772" s="273"/>
      <c r="J772" s="273"/>
      <c r="K772" s="273"/>
      <c r="L772" s="273"/>
      <c r="M772" s="273"/>
      <c r="N772" s="273"/>
      <c r="O772" s="215"/>
      <c r="P772" s="215"/>
      <c r="Q772" s="215"/>
      <c r="R772" s="215"/>
      <c r="S772" s="215"/>
      <c r="T772" s="215"/>
      <c r="U772" s="286"/>
      <c r="V772" s="286"/>
      <c r="W772" s="286"/>
      <c r="X772" s="286"/>
      <c r="Y772" s="286"/>
      <c r="Z772" s="286"/>
      <c r="AA772" s="286"/>
      <c r="AB772" s="286"/>
      <c r="AC772" s="215"/>
      <c r="AD772" s="215"/>
      <c r="AE772" s="215"/>
      <c r="AF772" s="215"/>
      <c r="AG772" s="215"/>
      <c r="AH772" s="286"/>
      <c r="AI772" s="286"/>
      <c r="AJ772" s="286"/>
      <c r="AK772" s="286"/>
      <c r="AL772" s="286"/>
      <c r="AM772" s="286"/>
      <c r="AN772" s="286"/>
      <c r="AO772" s="286"/>
      <c r="AP772" s="286"/>
      <c r="AQ772" s="286"/>
      <c r="AR772" s="286"/>
      <c r="AS772" s="286"/>
      <c r="AT772" s="286"/>
      <c r="AU772" s="286"/>
      <c r="AV772" s="286"/>
      <c r="AW772" s="286"/>
      <c r="AX772" s="286"/>
      <c r="AY772" s="286"/>
      <c r="AZ772" s="286"/>
      <c r="BA772" s="286"/>
      <c r="BB772" s="273"/>
      <c r="BC772" s="273"/>
      <c r="BD772" s="273"/>
      <c r="BE772" s="273"/>
      <c r="BF772" s="273"/>
      <c r="BG772" s="273"/>
      <c r="BH772" s="273"/>
      <c r="BI772" s="536"/>
    </row>
    <row r="773" spans="2:61" ht="14.25" customHeight="1" x14ac:dyDescent="0.2">
      <c r="B773" s="273"/>
      <c r="C773" s="273"/>
      <c r="D773" s="273"/>
      <c r="E773" s="273"/>
      <c r="F773" s="273"/>
      <c r="G773" s="273"/>
      <c r="H773" s="273"/>
      <c r="I773" s="273"/>
      <c r="J773" s="273"/>
      <c r="K773" s="273"/>
      <c r="L773" s="273"/>
      <c r="M773" s="273"/>
      <c r="N773" s="273"/>
      <c r="O773" s="215"/>
      <c r="P773" s="215"/>
      <c r="Q773" s="215"/>
      <c r="R773" s="215"/>
      <c r="S773" s="215"/>
      <c r="T773" s="215"/>
      <c r="U773" s="286"/>
      <c r="V773" s="286"/>
      <c r="W773" s="286"/>
      <c r="X773" s="286"/>
      <c r="Y773" s="286"/>
      <c r="Z773" s="286"/>
      <c r="AA773" s="286"/>
      <c r="AB773" s="286"/>
      <c r="AC773" s="215"/>
      <c r="AD773" s="215"/>
      <c r="AE773" s="215"/>
      <c r="AF773" s="215"/>
      <c r="AG773" s="215"/>
      <c r="AH773" s="286"/>
      <c r="AI773" s="286"/>
      <c r="AJ773" s="286"/>
      <c r="AK773" s="286"/>
      <c r="AL773" s="286"/>
      <c r="AM773" s="286"/>
      <c r="AN773" s="286"/>
      <c r="AO773" s="286"/>
      <c r="AP773" s="286"/>
      <c r="AQ773" s="286"/>
      <c r="AR773" s="286"/>
      <c r="AS773" s="286"/>
      <c r="AT773" s="286"/>
      <c r="AU773" s="286"/>
      <c r="AV773" s="286"/>
      <c r="AW773" s="286"/>
      <c r="AX773" s="286"/>
      <c r="AY773" s="286"/>
      <c r="AZ773" s="286"/>
      <c r="BA773" s="286"/>
      <c r="BB773" s="273"/>
      <c r="BC773" s="273"/>
      <c r="BD773" s="273"/>
      <c r="BE773" s="273"/>
      <c r="BF773" s="273"/>
      <c r="BG773" s="273"/>
      <c r="BH773" s="273"/>
      <c r="BI773" s="536"/>
    </row>
    <row r="774" spans="2:61" ht="14.25" customHeight="1" x14ac:dyDescent="0.2">
      <c r="B774" s="273"/>
      <c r="C774" s="273"/>
      <c r="D774" s="273"/>
      <c r="E774" s="273"/>
      <c r="F774" s="273"/>
      <c r="G774" s="273"/>
      <c r="H774" s="273"/>
      <c r="I774" s="273"/>
      <c r="J774" s="273"/>
      <c r="K774" s="273"/>
      <c r="L774" s="273"/>
      <c r="M774" s="273"/>
      <c r="N774" s="273"/>
      <c r="O774" s="215"/>
      <c r="P774" s="215"/>
      <c r="Q774" s="215"/>
      <c r="R774" s="215"/>
      <c r="S774" s="215"/>
      <c r="T774" s="215"/>
      <c r="U774" s="286"/>
      <c r="V774" s="286"/>
      <c r="W774" s="286"/>
      <c r="X774" s="286"/>
      <c r="Y774" s="286"/>
      <c r="Z774" s="286"/>
      <c r="AA774" s="286"/>
      <c r="AB774" s="286"/>
      <c r="AC774" s="215"/>
      <c r="AD774" s="215"/>
      <c r="AE774" s="215"/>
      <c r="AF774" s="215"/>
      <c r="AG774" s="215"/>
      <c r="AH774" s="286"/>
      <c r="AI774" s="286"/>
      <c r="AJ774" s="286"/>
      <c r="AK774" s="286"/>
      <c r="AL774" s="286"/>
      <c r="AM774" s="286"/>
      <c r="AN774" s="286"/>
      <c r="AO774" s="286"/>
      <c r="AP774" s="286"/>
      <c r="AQ774" s="286"/>
      <c r="AR774" s="286"/>
      <c r="AS774" s="286"/>
      <c r="AT774" s="286"/>
      <c r="AU774" s="286"/>
      <c r="AV774" s="286"/>
      <c r="AW774" s="286"/>
      <c r="AX774" s="286"/>
      <c r="AY774" s="286"/>
      <c r="AZ774" s="286"/>
      <c r="BA774" s="286"/>
      <c r="BB774" s="273"/>
      <c r="BC774" s="273"/>
      <c r="BD774" s="273"/>
      <c r="BE774" s="273"/>
      <c r="BF774" s="273"/>
      <c r="BG774" s="273"/>
      <c r="BH774" s="273"/>
      <c r="BI774" s="536"/>
    </row>
    <row r="775" spans="2:61" ht="14.25" customHeight="1" x14ac:dyDescent="0.2">
      <c r="B775" s="273"/>
      <c r="C775" s="273"/>
      <c r="D775" s="273"/>
      <c r="E775" s="273"/>
      <c r="F775" s="273"/>
      <c r="G775" s="273"/>
      <c r="H775" s="273"/>
      <c r="I775" s="273"/>
      <c r="J775" s="273"/>
      <c r="K775" s="273"/>
      <c r="L775" s="273"/>
      <c r="M775" s="273"/>
      <c r="N775" s="273"/>
      <c r="O775" s="215"/>
      <c r="P775" s="215"/>
      <c r="Q775" s="215"/>
      <c r="R775" s="215"/>
      <c r="S775" s="215"/>
      <c r="T775" s="215"/>
      <c r="U775" s="286"/>
      <c r="V775" s="286"/>
      <c r="W775" s="286"/>
      <c r="X775" s="286"/>
      <c r="Y775" s="286"/>
      <c r="Z775" s="286"/>
      <c r="AA775" s="286"/>
      <c r="AB775" s="286"/>
      <c r="AC775" s="215"/>
      <c r="AD775" s="215"/>
      <c r="AE775" s="215"/>
      <c r="AF775" s="215"/>
      <c r="AG775" s="215"/>
      <c r="AH775" s="286"/>
      <c r="AI775" s="286"/>
      <c r="AJ775" s="286"/>
      <c r="AK775" s="286"/>
      <c r="AL775" s="286"/>
      <c r="AM775" s="286"/>
      <c r="AN775" s="286"/>
      <c r="AO775" s="286"/>
      <c r="AP775" s="286"/>
      <c r="AQ775" s="286"/>
      <c r="AR775" s="286"/>
      <c r="AS775" s="286"/>
      <c r="AT775" s="286"/>
      <c r="AU775" s="286"/>
      <c r="AV775" s="286"/>
      <c r="AW775" s="286"/>
      <c r="AX775" s="286"/>
      <c r="AY775" s="286"/>
      <c r="AZ775" s="286"/>
      <c r="BA775" s="286"/>
      <c r="BB775" s="273"/>
      <c r="BC775" s="273"/>
      <c r="BD775" s="273"/>
      <c r="BE775" s="273"/>
      <c r="BF775" s="273"/>
      <c r="BG775" s="273"/>
      <c r="BH775" s="273"/>
      <c r="BI775" s="536"/>
    </row>
    <row r="776" spans="2:61" ht="14.25" customHeight="1" x14ac:dyDescent="0.2">
      <c r="B776" s="273"/>
      <c r="C776" s="273"/>
      <c r="D776" s="273"/>
      <c r="E776" s="273"/>
      <c r="F776" s="273"/>
      <c r="G776" s="273"/>
      <c r="H776" s="273"/>
      <c r="I776" s="273"/>
      <c r="J776" s="273"/>
      <c r="K776" s="273"/>
      <c r="L776" s="273"/>
      <c r="M776" s="273"/>
      <c r="N776" s="273"/>
      <c r="O776" s="215"/>
      <c r="P776" s="215"/>
      <c r="Q776" s="215"/>
      <c r="R776" s="215"/>
      <c r="S776" s="215"/>
      <c r="T776" s="215"/>
      <c r="U776" s="286"/>
      <c r="V776" s="286"/>
      <c r="W776" s="286"/>
      <c r="X776" s="286"/>
      <c r="Y776" s="286"/>
      <c r="Z776" s="286"/>
      <c r="AA776" s="286"/>
      <c r="AB776" s="286"/>
      <c r="AC776" s="215"/>
      <c r="AD776" s="215"/>
      <c r="AE776" s="215"/>
      <c r="AF776" s="215"/>
      <c r="AG776" s="215"/>
      <c r="AH776" s="286"/>
      <c r="AI776" s="286"/>
      <c r="AJ776" s="286"/>
      <c r="AK776" s="286"/>
      <c r="AL776" s="286"/>
      <c r="AM776" s="286"/>
      <c r="AN776" s="286"/>
      <c r="AO776" s="286"/>
      <c r="AP776" s="286"/>
      <c r="AQ776" s="286"/>
      <c r="AR776" s="286"/>
      <c r="AS776" s="286"/>
      <c r="AT776" s="286"/>
      <c r="AU776" s="286"/>
      <c r="AV776" s="286"/>
      <c r="AW776" s="286"/>
      <c r="AX776" s="286"/>
      <c r="AY776" s="286"/>
      <c r="AZ776" s="286"/>
      <c r="BA776" s="286"/>
      <c r="BB776" s="273"/>
      <c r="BC776" s="273"/>
      <c r="BD776" s="273"/>
      <c r="BE776" s="273"/>
      <c r="BF776" s="273"/>
      <c r="BG776" s="273"/>
      <c r="BH776" s="273"/>
      <c r="BI776" s="536"/>
    </row>
    <row r="777" spans="2:61" ht="14.25" customHeight="1" x14ac:dyDescent="0.2">
      <c r="B777" s="273"/>
      <c r="C777" s="273"/>
      <c r="D777" s="273"/>
      <c r="E777" s="273"/>
      <c r="F777" s="273"/>
      <c r="G777" s="273"/>
      <c r="H777" s="273"/>
      <c r="I777" s="273"/>
      <c r="J777" s="273"/>
      <c r="K777" s="273"/>
      <c r="L777" s="273"/>
      <c r="M777" s="273"/>
      <c r="N777" s="273"/>
      <c r="O777" s="215"/>
      <c r="P777" s="215"/>
      <c r="Q777" s="215"/>
      <c r="R777" s="215"/>
      <c r="S777" s="215"/>
      <c r="T777" s="215"/>
      <c r="U777" s="286"/>
      <c r="V777" s="286"/>
      <c r="W777" s="286"/>
      <c r="X777" s="286"/>
      <c r="Y777" s="286"/>
      <c r="Z777" s="286"/>
      <c r="AA777" s="286"/>
      <c r="AB777" s="286"/>
      <c r="AC777" s="215"/>
      <c r="AD777" s="215"/>
      <c r="AE777" s="215"/>
      <c r="AF777" s="215"/>
      <c r="AG777" s="215"/>
      <c r="AH777" s="286"/>
      <c r="AI777" s="286"/>
      <c r="AJ777" s="286"/>
      <c r="AK777" s="286"/>
      <c r="AL777" s="286"/>
      <c r="AM777" s="286"/>
      <c r="AN777" s="286"/>
      <c r="AO777" s="286"/>
      <c r="AP777" s="286"/>
      <c r="AQ777" s="286"/>
      <c r="AR777" s="286"/>
      <c r="AS777" s="286"/>
      <c r="AT777" s="286"/>
      <c r="AU777" s="286"/>
      <c r="AV777" s="286"/>
      <c r="AW777" s="286"/>
      <c r="AX777" s="286"/>
      <c r="AY777" s="286"/>
      <c r="AZ777" s="286"/>
      <c r="BA777" s="286"/>
      <c r="BB777" s="273"/>
      <c r="BC777" s="273"/>
      <c r="BD777" s="273"/>
      <c r="BE777" s="273"/>
      <c r="BF777" s="273"/>
      <c r="BG777" s="273"/>
      <c r="BH777" s="273"/>
      <c r="BI777" s="536"/>
    </row>
    <row r="778" spans="2:61" ht="14.25" customHeight="1" x14ac:dyDescent="0.2">
      <c r="B778" s="273"/>
      <c r="C778" s="273"/>
      <c r="D778" s="273"/>
      <c r="E778" s="273"/>
      <c r="F778" s="273"/>
      <c r="G778" s="273"/>
      <c r="H778" s="273"/>
      <c r="I778" s="273"/>
      <c r="J778" s="273"/>
      <c r="K778" s="273"/>
      <c r="L778" s="273"/>
      <c r="M778" s="273"/>
      <c r="N778" s="273"/>
      <c r="O778" s="215"/>
      <c r="P778" s="215"/>
      <c r="Q778" s="215"/>
      <c r="R778" s="215"/>
      <c r="S778" s="215"/>
      <c r="T778" s="215"/>
      <c r="U778" s="286"/>
      <c r="V778" s="286"/>
      <c r="W778" s="286"/>
      <c r="X778" s="286"/>
      <c r="Y778" s="286"/>
      <c r="Z778" s="286"/>
      <c r="AA778" s="286"/>
      <c r="AB778" s="286"/>
      <c r="AC778" s="215"/>
      <c r="AD778" s="215"/>
      <c r="AE778" s="215"/>
      <c r="AF778" s="215"/>
      <c r="AG778" s="215"/>
      <c r="AH778" s="286"/>
      <c r="AI778" s="286"/>
      <c r="AJ778" s="286"/>
      <c r="AK778" s="286"/>
      <c r="AL778" s="286"/>
      <c r="AM778" s="286"/>
      <c r="AN778" s="286"/>
      <c r="AO778" s="286"/>
      <c r="AP778" s="286"/>
      <c r="AQ778" s="286"/>
      <c r="AR778" s="286"/>
      <c r="AS778" s="286"/>
      <c r="AT778" s="286"/>
      <c r="AU778" s="286"/>
      <c r="AV778" s="286"/>
      <c r="AW778" s="286"/>
      <c r="AX778" s="286"/>
      <c r="AY778" s="286"/>
      <c r="AZ778" s="286"/>
      <c r="BA778" s="286"/>
      <c r="BB778" s="273"/>
      <c r="BC778" s="273"/>
      <c r="BD778" s="273"/>
      <c r="BE778" s="273"/>
      <c r="BF778" s="273"/>
      <c r="BG778" s="273"/>
      <c r="BH778" s="273"/>
      <c r="BI778" s="536"/>
    </row>
    <row r="779" spans="2:61" ht="14.25" customHeight="1" x14ac:dyDescent="0.2">
      <c r="B779" s="273"/>
      <c r="C779" s="273"/>
      <c r="D779" s="273"/>
      <c r="E779" s="273"/>
      <c r="F779" s="273"/>
      <c r="G779" s="273"/>
      <c r="H779" s="273"/>
      <c r="I779" s="273"/>
      <c r="J779" s="273"/>
      <c r="K779" s="273"/>
      <c r="L779" s="273"/>
      <c r="M779" s="273"/>
      <c r="N779" s="273"/>
      <c r="O779" s="215"/>
      <c r="P779" s="215"/>
      <c r="Q779" s="215"/>
      <c r="R779" s="215"/>
      <c r="S779" s="215"/>
      <c r="T779" s="215"/>
      <c r="U779" s="286"/>
      <c r="V779" s="286"/>
      <c r="W779" s="286"/>
      <c r="X779" s="286"/>
      <c r="Y779" s="286"/>
      <c r="Z779" s="286"/>
      <c r="AA779" s="286"/>
      <c r="AB779" s="286"/>
      <c r="AC779" s="215"/>
      <c r="AD779" s="215"/>
      <c r="AE779" s="215"/>
      <c r="AF779" s="215"/>
      <c r="AG779" s="215"/>
      <c r="AH779" s="286"/>
      <c r="AI779" s="286"/>
      <c r="AJ779" s="286"/>
      <c r="AK779" s="286"/>
      <c r="AL779" s="286"/>
      <c r="AM779" s="286"/>
      <c r="AN779" s="286"/>
      <c r="AO779" s="286"/>
      <c r="AP779" s="286"/>
      <c r="AQ779" s="286"/>
      <c r="AR779" s="286"/>
      <c r="AS779" s="286"/>
      <c r="AT779" s="286"/>
      <c r="AU779" s="286"/>
      <c r="AV779" s="286"/>
      <c r="AW779" s="286"/>
      <c r="AX779" s="286"/>
      <c r="AY779" s="286"/>
      <c r="AZ779" s="286"/>
      <c r="BA779" s="286"/>
      <c r="BB779" s="273"/>
      <c r="BC779" s="273"/>
      <c r="BD779" s="273"/>
      <c r="BE779" s="273"/>
      <c r="BF779" s="273"/>
      <c r="BG779" s="273"/>
      <c r="BH779" s="273"/>
      <c r="BI779" s="536"/>
    </row>
    <row r="780" spans="2:61" ht="14.25" customHeight="1" x14ac:dyDescent="0.2">
      <c r="B780" s="273"/>
      <c r="C780" s="273"/>
      <c r="D780" s="273"/>
      <c r="E780" s="273"/>
      <c r="F780" s="273"/>
      <c r="G780" s="273"/>
      <c r="H780" s="273"/>
      <c r="I780" s="273"/>
      <c r="J780" s="273"/>
      <c r="K780" s="273"/>
      <c r="L780" s="273"/>
      <c r="M780" s="273"/>
      <c r="N780" s="273"/>
      <c r="O780" s="215"/>
      <c r="P780" s="215"/>
      <c r="Q780" s="215"/>
      <c r="R780" s="215"/>
      <c r="S780" s="215"/>
      <c r="T780" s="215"/>
      <c r="U780" s="286"/>
      <c r="V780" s="286"/>
      <c r="W780" s="286"/>
      <c r="X780" s="286"/>
      <c r="Y780" s="286"/>
      <c r="Z780" s="286"/>
      <c r="AA780" s="286"/>
      <c r="AB780" s="286"/>
      <c r="AC780" s="215"/>
      <c r="AD780" s="215"/>
      <c r="AE780" s="215"/>
      <c r="AF780" s="215"/>
      <c r="AG780" s="215"/>
      <c r="AH780" s="286"/>
      <c r="AI780" s="286"/>
      <c r="AJ780" s="286"/>
      <c r="AK780" s="286"/>
      <c r="AL780" s="286"/>
      <c r="AM780" s="286"/>
      <c r="AN780" s="286"/>
      <c r="AO780" s="286"/>
      <c r="AP780" s="286"/>
      <c r="AQ780" s="286"/>
      <c r="AR780" s="286"/>
      <c r="AS780" s="286"/>
      <c r="AT780" s="286"/>
      <c r="AU780" s="286"/>
      <c r="AV780" s="286"/>
      <c r="AW780" s="286"/>
      <c r="AX780" s="286"/>
      <c r="AY780" s="286"/>
      <c r="AZ780" s="286"/>
      <c r="BA780" s="286"/>
      <c r="BB780" s="273"/>
      <c r="BC780" s="273"/>
      <c r="BD780" s="273"/>
      <c r="BE780" s="273"/>
      <c r="BF780" s="273"/>
      <c r="BG780" s="273"/>
      <c r="BH780" s="273"/>
      <c r="BI780" s="536"/>
    </row>
    <row r="781" spans="2:61" ht="14.25" customHeight="1" x14ac:dyDescent="0.2">
      <c r="B781" s="273"/>
      <c r="C781" s="273"/>
      <c r="D781" s="273"/>
      <c r="E781" s="273"/>
      <c r="F781" s="273"/>
      <c r="G781" s="273"/>
      <c r="H781" s="273"/>
      <c r="I781" s="273"/>
      <c r="J781" s="273"/>
      <c r="K781" s="273"/>
      <c r="L781" s="273"/>
      <c r="M781" s="273"/>
      <c r="N781" s="273"/>
      <c r="O781" s="215"/>
      <c r="P781" s="215"/>
      <c r="Q781" s="215"/>
      <c r="R781" s="215"/>
      <c r="S781" s="215"/>
      <c r="T781" s="215"/>
      <c r="U781" s="286"/>
      <c r="V781" s="286"/>
      <c r="W781" s="286"/>
      <c r="X781" s="286"/>
      <c r="Y781" s="286"/>
      <c r="Z781" s="286"/>
      <c r="AA781" s="286"/>
      <c r="AB781" s="286"/>
      <c r="AC781" s="215"/>
      <c r="AD781" s="215"/>
      <c r="AE781" s="215"/>
      <c r="AF781" s="215"/>
      <c r="AG781" s="215"/>
      <c r="AH781" s="286"/>
      <c r="AI781" s="286"/>
      <c r="AJ781" s="286"/>
      <c r="AK781" s="286"/>
      <c r="AL781" s="286"/>
      <c r="AM781" s="286"/>
      <c r="AN781" s="286"/>
      <c r="AO781" s="286"/>
      <c r="AP781" s="286"/>
      <c r="AQ781" s="286"/>
      <c r="AR781" s="286"/>
      <c r="AS781" s="286"/>
      <c r="AT781" s="286"/>
      <c r="AU781" s="286"/>
      <c r="AV781" s="286"/>
      <c r="AW781" s="286"/>
      <c r="AX781" s="286"/>
      <c r="AY781" s="286"/>
      <c r="AZ781" s="286"/>
      <c r="BA781" s="286"/>
      <c r="BB781" s="273"/>
      <c r="BC781" s="273"/>
      <c r="BD781" s="273"/>
      <c r="BE781" s="273"/>
      <c r="BF781" s="273"/>
      <c r="BG781" s="273"/>
      <c r="BH781" s="273"/>
      <c r="BI781" s="536"/>
    </row>
    <row r="782" spans="2:61" ht="14.25" customHeight="1" x14ac:dyDescent="0.2">
      <c r="B782" s="273"/>
      <c r="C782" s="273"/>
      <c r="D782" s="273"/>
      <c r="E782" s="273"/>
      <c r="F782" s="273"/>
      <c r="G782" s="273"/>
      <c r="H782" s="273"/>
      <c r="I782" s="273"/>
      <c r="J782" s="273"/>
      <c r="K782" s="273"/>
      <c r="L782" s="273"/>
      <c r="M782" s="273"/>
      <c r="N782" s="273"/>
      <c r="O782" s="215"/>
      <c r="P782" s="215"/>
      <c r="Q782" s="215"/>
      <c r="R782" s="215"/>
      <c r="S782" s="215"/>
      <c r="T782" s="215"/>
      <c r="U782" s="286"/>
      <c r="V782" s="286"/>
      <c r="W782" s="286"/>
      <c r="X782" s="286"/>
      <c r="Y782" s="286"/>
      <c r="Z782" s="286"/>
      <c r="AA782" s="286"/>
      <c r="AB782" s="286"/>
      <c r="AC782" s="215"/>
      <c r="AD782" s="215"/>
      <c r="AE782" s="215"/>
      <c r="AF782" s="215"/>
      <c r="AG782" s="215"/>
      <c r="AH782" s="286"/>
      <c r="AI782" s="286"/>
      <c r="AJ782" s="286"/>
      <c r="AK782" s="286"/>
      <c r="AL782" s="286"/>
      <c r="AM782" s="286"/>
      <c r="AN782" s="286"/>
      <c r="AO782" s="286"/>
      <c r="AP782" s="286"/>
      <c r="AQ782" s="286"/>
      <c r="AR782" s="286"/>
      <c r="AS782" s="286"/>
      <c r="AT782" s="286"/>
      <c r="AU782" s="286"/>
      <c r="AV782" s="286"/>
      <c r="AW782" s="286"/>
      <c r="AX782" s="286"/>
      <c r="AY782" s="286"/>
      <c r="AZ782" s="286"/>
      <c r="BA782" s="286"/>
      <c r="BB782" s="273"/>
      <c r="BC782" s="273"/>
      <c r="BD782" s="273"/>
      <c r="BE782" s="273"/>
      <c r="BF782" s="273"/>
      <c r="BG782" s="273"/>
      <c r="BH782" s="273"/>
      <c r="BI782" s="536"/>
    </row>
    <row r="783" spans="2:61" ht="14.25" customHeight="1" x14ac:dyDescent="0.2">
      <c r="B783" s="273"/>
      <c r="C783" s="273"/>
      <c r="D783" s="273"/>
      <c r="E783" s="273"/>
      <c r="F783" s="273"/>
      <c r="G783" s="273"/>
      <c r="H783" s="273"/>
      <c r="I783" s="273"/>
      <c r="J783" s="273"/>
      <c r="K783" s="273"/>
      <c r="L783" s="273"/>
      <c r="M783" s="273"/>
      <c r="N783" s="273"/>
      <c r="O783" s="215"/>
      <c r="P783" s="215"/>
      <c r="Q783" s="215"/>
      <c r="R783" s="215"/>
      <c r="S783" s="215"/>
      <c r="T783" s="215"/>
      <c r="U783" s="286"/>
      <c r="V783" s="286"/>
      <c r="W783" s="286"/>
      <c r="X783" s="286"/>
      <c r="Y783" s="286"/>
      <c r="Z783" s="286"/>
      <c r="AA783" s="286"/>
      <c r="AB783" s="286"/>
      <c r="AC783" s="215"/>
      <c r="AD783" s="215"/>
      <c r="AE783" s="215"/>
      <c r="AF783" s="215"/>
      <c r="AG783" s="215"/>
      <c r="AH783" s="286"/>
      <c r="AI783" s="286"/>
      <c r="AJ783" s="286"/>
      <c r="AK783" s="286"/>
      <c r="AL783" s="286"/>
      <c r="AM783" s="286"/>
      <c r="AN783" s="286"/>
      <c r="AO783" s="286"/>
      <c r="AP783" s="286"/>
      <c r="AQ783" s="286"/>
      <c r="AR783" s="286"/>
      <c r="AS783" s="286"/>
      <c r="AT783" s="286"/>
      <c r="AU783" s="286"/>
      <c r="AV783" s="286"/>
      <c r="AW783" s="286"/>
      <c r="AX783" s="286"/>
      <c r="AY783" s="286"/>
      <c r="AZ783" s="286"/>
      <c r="BA783" s="286"/>
      <c r="BB783" s="273"/>
      <c r="BC783" s="273"/>
      <c r="BD783" s="273"/>
      <c r="BE783" s="273"/>
      <c r="BF783" s="273"/>
      <c r="BG783" s="273"/>
      <c r="BH783" s="273"/>
      <c r="BI783" s="536"/>
    </row>
    <row r="784" spans="2:61" ht="14.25" customHeight="1" x14ac:dyDescent="0.2">
      <c r="B784" s="273"/>
      <c r="C784" s="273"/>
      <c r="D784" s="273"/>
      <c r="E784" s="273"/>
      <c r="F784" s="273"/>
      <c r="G784" s="273"/>
      <c r="H784" s="273"/>
      <c r="I784" s="273"/>
      <c r="J784" s="273"/>
      <c r="K784" s="273"/>
      <c r="L784" s="273"/>
      <c r="M784" s="273"/>
      <c r="N784" s="273"/>
      <c r="O784" s="215"/>
      <c r="P784" s="215"/>
      <c r="Q784" s="215"/>
      <c r="R784" s="215"/>
      <c r="S784" s="215"/>
      <c r="T784" s="215"/>
      <c r="U784" s="286"/>
      <c r="V784" s="286"/>
      <c r="W784" s="286"/>
      <c r="X784" s="286"/>
      <c r="Y784" s="286"/>
      <c r="Z784" s="286"/>
      <c r="AA784" s="286"/>
      <c r="AB784" s="286"/>
      <c r="AC784" s="215"/>
      <c r="AD784" s="215"/>
      <c r="AE784" s="215"/>
      <c r="AF784" s="215"/>
      <c r="AG784" s="215"/>
      <c r="AH784" s="286"/>
      <c r="AI784" s="286"/>
      <c r="AJ784" s="286"/>
      <c r="AK784" s="286"/>
      <c r="AL784" s="286"/>
      <c r="AM784" s="286"/>
      <c r="AN784" s="286"/>
      <c r="AO784" s="286"/>
      <c r="AP784" s="286"/>
      <c r="AQ784" s="286"/>
      <c r="AR784" s="286"/>
      <c r="AS784" s="286"/>
      <c r="AT784" s="286"/>
      <c r="AU784" s="286"/>
      <c r="AV784" s="286"/>
      <c r="AW784" s="286"/>
      <c r="AX784" s="286"/>
      <c r="AY784" s="286"/>
      <c r="AZ784" s="286"/>
      <c r="BA784" s="286"/>
      <c r="BB784" s="273"/>
      <c r="BC784" s="273"/>
      <c r="BD784" s="273"/>
      <c r="BE784" s="273"/>
      <c r="BF784" s="273"/>
      <c r="BG784" s="273"/>
      <c r="BH784" s="273"/>
      <c r="BI784" s="536"/>
    </row>
    <row r="785" spans="2:61" ht="14.25" customHeight="1" x14ac:dyDescent="0.2">
      <c r="B785" s="273"/>
      <c r="C785" s="273"/>
      <c r="D785" s="273"/>
      <c r="E785" s="273"/>
      <c r="F785" s="273"/>
      <c r="G785" s="273"/>
      <c r="H785" s="273"/>
      <c r="I785" s="273"/>
      <c r="J785" s="273"/>
      <c r="K785" s="273"/>
      <c r="L785" s="273"/>
      <c r="M785" s="273"/>
      <c r="N785" s="273"/>
      <c r="O785" s="215"/>
      <c r="P785" s="215"/>
      <c r="Q785" s="215"/>
      <c r="R785" s="215"/>
      <c r="S785" s="215"/>
      <c r="T785" s="215"/>
      <c r="U785" s="286"/>
      <c r="V785" s="286"/>
      <c r="W785" s="286"/>
      <c r="X785" s="286"/>
      <c r="Y785" s="286"/>
      <c r="Z785" s="286"/>
      <c r="AA785" s="286"/>
      <c r="AB785" s="286"/>
      <c r="AC785" s="215"/>
      <c r="AD785" s="215"/>
      <c r="AE785" s="215"/>
      <c r="AF785" s="215"/>
      <c r="AG785" s="215"/>
      <c r="AH785" s="286"/>
      <c r="AI785" s="286"/>
      <c r="AJ785" s="286"/>
      <c r="AK785" s="286"/>
      <c r="AL785" s="286"/>
      <c r="AM785" s="286"/>
      <c r="AN785" s="286"/>
      <c r="AO785" s="286"/>
      <c r="AP785" s="286"/>
      <c r="AQ785" s="286"/>
      <c r="AR785" s="286"/>
      <c r="AS785" s="286"/>
      <c r="AT785" s="286"/>
      <c r="AU785" s="286"/>
      <c r="AV785" s="286"/>
      <c r="AW785" s="286"/>
      <c r="AX785" s="286"/>
      <c r="AY785" s="286"/>
      <c r="AZ785" s="286"/>
      <c r="BA785" s="286"/>
      <c r="BB785" s="273"/>
      <c r="BC785" s="273"/>
      <c r="BD785" s="273"/>
      <c r="BE785" s="273"/>
      <c r="BF785" s="273"/>
      <c r="BG785" s="273"/>
      <c r="BH785" s="273"/>
      <c r="BI785" s="536"/>
    </row>
    <row r="786" spans="2:61" ht="14.25" customHeight="1" x14ac:dyDescent="0.2">
      <c r="B786" s="273"/>
      <c r="C786" s="273"/>
      <c r="D786" s="273"/>
      <c r="E786" s="273"/>
      <c r="F786" s="273"/>
      <c r="G786" s="273"/>
      <c r="H786" s="273"/>
      <c r="I786" s="273"/>
      <c r="J786" s="273"/>
      <c r="K786" s="273"/>
      <c r="L786" s="273"/>
      <c r="M786" s="273"/>
      <c r="N786" s="273"/>
      <c r="O786" s="215"/>
      <c r="P786" s="215"/>
      <c r="Q786" s="215"/>
      <c r="R786" s="215"/>
      <c r="S786" s="215"/>
      <c r="T786" s="215"/>
      <c r="U786" s="286"/>
      <c r="V786" s="286"/>
      <c r="W786" s="286"/>
      <c r="X786" s="286"/>
      <c r="Y786" s="286"/>
      <c r="Z786" s="286"/>
      <c r="AA786" s="286"/>
      <c r="AB786" s="286"/>
      <c r="AC786" s="215"/>
      <c r="AD786" s="215"/>
      <c r="AE786" s="215"/>
      <c r="AF786" s="215"/>
      <c r="AG786" s="215"/>
      <c r="AH786" s="286"/>
      <c r="AI786" s="286"/>
      <c r="AJ786" s="286"/>
      <c r="AK786" s="286"/>
      <c r="AL786" s="286"/>
      <c r="AM786" s="286"/>
      <c r="AN786" s="286"/>
      <c r="AO786" s="286"/>
      <c r="AP786" s="286"/>
      <c r="AQ786" s="286"/>
      <c r="AR786" s="286"/>
      <c r="AS786" s="286"/>
      <c r="AT786" s="286"/>
      <c r="AU786" s="286"/>
      <c r="AV786" s="286"/>
      <c r="AW786" s="286"/>
      <c r="AX786" s="286"/>
      <c r="AY786" s="286"/>
      <c r="AZ786" s="286"/>
      <c r="BA786" s="286"/>
      <c r="BB786" s="273"/>
      <c r="BC786" s="273"/>
      <c r="BD786" s="273"/>
      <c r="BE786" s="273"/>
      <c r="BF786" s="273"/>
      <c r="BG786" s="273"/>
      <c r="BH786" s="273"/>
      <c r="BI786" s="536"/>
    </row>
    <row r="787" spans="2:61" ht="14.25" customHeight="1" x14ac:dyDescent="0.2">
      <c r="B787" s="273"/>
      <c r="C787" s="273"/>
      <c r="D787" s="273"/>
      <c r="E787" s="273"/>
      <c r="F787" s="273"/>
      <c r="G787" s="273"/>
      <c r="H787" s="273"/>
      <c r="I787" s="273"/>
      <c r="J787" s="273"/>
      <c r="K787" s="273"/>
      <c r="L787" s="273"/>
      <c r="M787" s="273"/>
      <c r="N787" s="273"/>
      <c r="O787" s="215"/>
      <c r="P787" s="215"/>
      <c r="Q787" s="215"/>
      <c r="R787" s="215"/>
      <c r="S787" s="215"/>
      <c r="T787" s="215"/>
      <c r="U787" s="286"/>
      <c r="V787" s="286"/>
      <c r="W787" s="286"/>
      <c r="X787" s="286"/>
      <c r="Y787" s="286"/>
      <c r="Z787" s="286"/>
      <c r="AA787" s="286"/>
      <c r="AB787" s="286"/>
      <c r="AC787" s="215"/>
      <c r="AD787" s="215"/>
      <c r="AE787" s="215"/>
      <c r="AF787" s="215"/>
      <c r="AG787" s="215"/>
      <c r="AH787" s="286"/>
      <c r="AI787" s="286"/>
      <c r="AJ787" s="286"/>
      <c r="AK787" s="286"/>
      <c r="AL787" s="286"/>
      <c r="AM787" s="286"/>
      <c r="AN787" s="286"/>
      <c r="AO787" s="286"/>
      <c r="AP787" s="286"/>
      <c r="AQ787" s="286"/>
      <c r="AR787" s="286"/>
      <c r="AS787" s="286"/>
      <c r="AT787" s="286"/>
      <c r="AU787" s="286"/>
      <c r="AV787" s="286"/>
      <c r="AW787" s="286"/>
      <c r="AX787" s="286"/>
      <c r="AY787" s="286"/>
      <c r="AZ787" s="286"/>
      <c r="BA787" s="286"/>
      <c r="BB787" s="273"/>
      <c r="BC787" s="273"/>
      <c r="BD787" s="273"/>
      <c r="BE787" s="273"/>
      <c r="BF787" s="273"/>
      <c r="BG787" s="273"/>
      <c r="BH787" s="273"/>
      <c r="BI787" s="536"/>
    </row>
    <row r="788" spans="2:61" ht="14.25" customHeight="1" x14ac:dyDescent="0.2">
      <c r="B788" s="273"/>
      <c r="C788" s="273"/>
      <c r="D788" s="273"/>
      <c r="E788" s="273"/>
      <c r="F788" s="273"/>
      <c r="G788" s="273"/>
      <c r="H788" s="273"/>
      <c r="I788" s="273"/>
      <c r="J788" s="273"/>
      <c r="K788" s="273"/>
      <c r="L788" s="273"/>
      <c r="M788" s="273"/>
      <c r="N788" s="273"/>
      <c r="O788" s="215"/>
      <c r="P788" s="215"/>
      <c r="Q788" s="215"/>
      <c r="R788" s="215"/>
      <c r="S788" s="215"/>
      <c r="T788" s="215"/>
      <c r="U788" s="286"/>
      <c r="V788" s="286"/>
      <c r="W788" s="286"/>
      <c r="X788" s="286"/>
      <c r="Y788" s="286"/>
      <c r="Z788" s="286"/>
      <c r="AA788" s="286"/>
      <c r="AB788" s="286"/>
      <c r="AC788" s="215"/>
      <c r="AD788" s="215"/>
      <c r="AE788" s="215"/>
      <c r="AF788" s="215"/>
      <c r="AG788" s="215"/>
      <c r="AH788" s="286"/>
      <c r="AI788" s="286"/>
      <c r="AJ788" s="286"/>
      <c r="AK788" s="286"/>
      <c r="AL788" s="286"/>
      <c r="AM788" s="286"/>
      <c r="AN788" s="286"/>
      <c r="AO788" s="286"/>
      <c r="AP788" s="286"/>
      <c r="AQ788" s="286"/>
      <c r="AR788" s="286"/>
      <c r="AS788" s="286"/>
      <c r="AT788" s="286"/>
      <c r="AU788" s="286"/>
      <c r="AV788" s="286"/>
      <c r="AW788" s="286"/>
      <c r="AX788" s="286"/>
      <c r="AY788" s="286"/>
      <c r="AZ788" s="286"/>
      <c r="BA788" s="286"/>
      <c r="BB788" s="273"/>
      <c r="BC788" s="273"/>
      <c r="BD788" s="273"/>
      <c r="BE788" s="273"/>
      <c r="BF788" s="273"/>
      <c r="BG788" s="273"/>
      <c r="BH788" s="273"/>
      <c r="BI788" s="536"/>
    </row>
    <row r="789" spans="2:61" ht="14.25" customHeight="1" x14ac:dyDescent="0.2">
      <c r="B789" s="273"/>
      <c r="C789" s="273"/>
      <c r="D789" s="273"/>
      <c r="E789" s="273"/>
      <c r="F789" s="273"/>
      <c r="G789" s="273"/>
      <c r="H789" s="273"/>
      <c r="I789" s="273"/>
      <c r="J789" s="273"/>
      <c r="K789" s="273"/>
      <c r="L789" s="273"/>
      <c r="M789" s="273"/>
      <c r="N789" s="273"/>
      <c r="O789" s="215"/>
      <c r="P789" s="215"/>
      <c r="Q789" s="215"/>
      <c r="R789" s="215"/>
      <c r="S789" s="215"/>
      <c r="T789" s="215"/>
      <c r="U789" s="286"/>
      <c r="V789" s="286"/>
      <c r="W789" s="286"/>
      <c r="X789" s="286"/>
      <c r="Y789" s="286"/>
      <c r="Z789" s="286"/>
      <c r="AA789" s="286"/>
      <c r="AB789" s="286"/>
      <c r="AC789" s="215"/>
      <c r="AD789" s="215"/>
      <c r="AE789" s="215"/>
      <c r="AF789" s="215"/>
      <c r="AG789" s="215"/>
      <c r="AH789" s="286"/>
      <c r="AI789" s="286"/>
      <c r="AJ789" s="286"/>
      <c r="AK789" s="286"/>
      <c r="AL789" s="286"/>
      <c r="AM789" s="286"/>
      <c r="AN789" s="286"/>
      <c r="AO789" s="286"/>
      <c r="AP789" s="286"/>
      <c r="AQ789" s="286"/>
      <c r="AR789" s="286"/>
      <c r="AS789" s="286"/>
      <c r="AT789" s="286"/>
      <c r="AU789" s="286"/>
      <c r="AV789" s="286"/>
      <c r="AW789" s="286"/>
      <c r="AX789" s="286"/>
      <c r="AY789" s="286"/>
      <c r="AZ789" s="286"/>
      <c r="BA789" s="286"/>
      <c r="BB789" s="273"/>
      <c r="BC789" s="273"/>
      <c r="BD789" s="273"/>
      <c r="BE789" s="273"/>
      <c r="BF789" s="273"/>
      <c r="BG789" s="273"/>
      <c r="BH789" s="273"/>
      <c r="BI789" s="536"/>
    </row>
    <row r="790" spans="2:61" ht="14.25" customHeight="1" x14ac:dyDescent="0.2">
      <c r="B790" s="273"/>
      <c r="C790" s="273"/>
      <c r="D790" s="273"/>
      <c r="E790" s="273"/>
      <c r="F790" s="273"/>
      <c r="G790" s="273"/>
      <c r="H790" s="273"/>
      <c r="I790" s="273"/>
      <c r="J790" s="273"/>
      <c r="K790" s="273"/>
      <c r="L790" s="273"/>
      <c r="M790" s="273"/>
      <c r="N790" s="273"/>
      <c r="O790" s="215"/>
      <c r="P790" s="215"/>
      <c r="Q790" s="215"/>
      <c r="R790" s="215"/>
      <c r="S790" s="215"/>
      <c r="T790" s="215"/>
      <c r="U790" s="286"/>
      <c r="V790" s="286"/>
      <c r="W790" s="286"/>
      <c r="X790" s="286"/>
      <c r="Y790" s="286"/>
      <c r="Z790" s="286"/>
      <c r="AA790" s="286"/>
      <c r="AB790" s="286"/>
      <c r="AC790" s="215"/>
      <c r="AD790" s="215"/>
      <c r="AE790" s="215"/>
      <c r="AF790" s="215"/>
      <c r="AG790" s="215"/>
      <c r="AH790" s="286"/>
      <c r="AI790" s="286"/>
      <c r="AJ790" s="286"/>
      <c r="AK790" s="286"/>
      <c r="AL790" s="286"/>
      <c r="AM790" s="286"/>
      <c r="AN790" s="286"/>
      <c r="AO790" s="286"/>
      <c r="AP790" s="286"/>
      <c r="AQ790" s="286"/>
      <c r="AR790" s="286"/>
      <c r="AS790" s="286"/>
      <c r="AT790" s="286"/>
      <c r="AU790" s="286"/>
      <c r="AV790" s="286"/>
      <c r="AW790" s="286"/>
      <c r="AX790" s="286"/>
      <c r="AY790" s="286"/>
      <c r="AZ790" s="286"/>
      <c r="BA790" s="286"/>
      <c r="BB790" s="273"/>
      <c r="BC790" s="273"/>
      <c r="BD790" s="273"/>
      <c r="BE790" s="273"/>
      <c r="BF790" s="273"/>
      <c r="BG790" s="273"/>
      <c r="BH790" s="273"/>
      <c r="BI790" s="536"/>
    </row>
    <row r="791" spans="2:61" ht="14.25" customHeight="1" x14ac:dyDescent="0.2">
      <c r="B791" s="273"/>
      <c r="C791" s="273"/>
      <c r="D791" s="273"/>
      <c r="E791" s="273"/>
      <c r="F791" s="273"/>
      <c r="G791" s="273"/>
      <c r="H791" s="273"/>
      <c r="I791" s="273"/>
      <c r="J791" s="273"/>
      <c r="K791" s="273"/>
      <c r="L791" s="273"/>
      <c r="M791" s="273"/>
      <c r="N791" s="273"/>
      <c r="O791" s="215"/>
      <c r="P791" s="215"/>
      <c r="Q791" s="215"/>
      <c r="R791" s="215"/>
      <c r="S791" s="215"/>
      <c r="T791" s="215"/>
      <c r="U791" s="286"/>
      <c r="V791" s="286"/>
      <c r="W791" s="286"/>
      <c r="X791" s="286"/>
      <c r="Y791" s="286"/>
      <c r="Z791" s="286"/>
      <c r="AA791" s="286"/>
      <c r="AB791" s="286"/>
      <c r="AC791" s="215"/>
      <c r="AD791" s="215"/>
      <c r="AE791" s="215"/>
      <c r="AF791" s="215"/>
      <c r="AG791" s="215"/>
      <c r="AH791" s="286"/>
      <c r="AI791" s="286"/>
      <c r="AJ791" s="286"/>
      <c r="AK791" s="286"/>
      <c r="AL791" s="286"/>
      <c r="AM791" s="286"/>
      <c r="AN791" s="286"/>
      <c r="AO791" s="286"/>
      <c r="AP791" s="286"/>
      <c r="AQ791" s="286"/>
      <c r="AR791" s="286"/>
      <c r="AS791" s="286"/>
      <c r="AT791" s="286"/>
      <c r="AU791" s="286"/>
      <c r="AV791" s="286"/>
      <c r="AW791" s="286"/>
      <c r="AX791" s="286"/>
      <c r="AY791" s="286"/>
      <c r="AZ791" s="286"/>
      <c r="BA791" s="286"/>
      <c r="BB791" s="273"/>
      <c r="BC791" s="273"/>
      <c r="BD791" s="273"/>
      <c r="BE791" s="273"/>
      <c r="BF791" s="273"/>
      <c r="BG791" s="273"/>
      <c r="BH791" s="273"/>
      <c r="BI791" s="536"/>
    </row>
    <row r="792" spans="2:61" ht="14.25" customHeight="1" x14ac:dyDescent="0.2">
      <c r="B792" s="273"/>
      <c r="C792" s="273"/>
      <c r="D792" s="273"/>
      <c r="E792" s="273"/>
      <c r="F792" s="273"/>
      <c r="G792" s="273"/>
      <c r="H792" s="273"/>
      <c r="I792" s="273"/>
      <c r="J792" s="273"/>
      <c r="K792" s="273"/>
      <c r="L792" s="273"/>
      <c r="M792" s="273"/>
      <c r="N792" s="273"/>
      <c r="O792" s="215"/>
      <c r="P792" s="215"/>
      <c r="Q792" s="215"/>
      <c r="R792" s="215"/>
      <c r="S792" s="215"/>
      <c r="T792" s="215"/>
      <c r="U792" s="286"/>
      <c r="V792" s="286"/>
      <c r="W792" s="286"/>
      <c r="X792" s="286"/>
      <c r="Y792" s="286"/>
      <c r="Z792" s="286"/>
      <c r="AA792" s="286"/>
      <c r="AB792" s="286"/>
      <c r="AC792" s="215"/>
      <c r="AD792" s="215"/>
      <c r="AE792" s="215"/>
      <c r="AF792" s="215"/>
      <c r="AG792" s="215"/>
      <c r="AH792" s="286"/>
      <c r="AI792" s="286"/>
      <c r="AJ792" s="286"/>
      <c r="AK792" s="286"/>
      <c r="AL792" s="286"/>
      <c r="AM792" s="286"/>
      <c r="AN792" s="286"/>
      <c r="AO792" s="286"/>
      <c r="AP792" s="286"/>
      <c r="AQ792" s="286"/>
      <c r="AR792" s="286"/>
      <c r="AS792" s="286"/>
      <c r="AT792" s="286"/>
      <c r="AU792" s="286"/>
      <c r="AV792" s="286"/>
      <c r="AW792" s="286"/>
      <c r="AX792" s="286"/>
      <c r="AY792" s="286"/>
      <c r="AZ792" s="286"/>
      <c r="BA792" s="286"/>
      <c r="BB792" s="273"/>
      <c r="BC792" s="273"/>
      <c r="BD792" s="273"/>
      <c r="BE792" s="273"/>
      <c r="BF792" s="273"/>
      <c r="BG792" s="273"/>
      <c r="BH792" s="273"/>
      <c r="BI792" s="536"/>
    </row>
    <row r="793" spans="2:61" ht="14.25" customHeight="1" x14ac:dyDescent="0.2">
      <c r="B793" s="273"/>
      <c r="C793" s="273"/>
      <c r="D793" s="273"/>
      <c r="E793" s="273"/>
      <c r="F793" s="273"/>
      <c r="G793" s="273"/>
      <c r="H793" s="273"/>
      <c r="I793" s="273"/>
      <c r="J793" s="273"/>
      <c r="K793" s="273"/>
      <c r="L793" s="273"/>
      <c r="M793" s="273"/>
      <c r="N793" s="273"/>
      <c r="O793" s="215"/>
      <c r="P793" s="215"/>
      <c r="Q793" s="215"/>
      <c r="R793" s="215"/>
      <c r="S793" s="215"/>
      <c r="T793" s="215"/>
      <c r="U793" s="286"/>
      <c r="V793" s="286"/>
      <c r="W793" s="286"/>
      <c r="X793" s="286"/>
      <c r="Y793" s="286"/>
      <c r="Z793" s="286"/>
      <c r="AA793" s="286"/>
      <c r="AB793" s="286"/>
      <c r="AC793" s="215"/>
      <c r="AD793" s="215"/>
      <c r="AE793" s="215"/>
      <c r="AF793" s="215"/>
      <c r="AG793" s="215"/>
      <c r="AH793" s="286"/>
      <c r="AI793" s="286"/>
      <c r="AJ793" s="286"/>
      <c r="AK793" s="286"/>
      <c r="AL793" s="286"/>
      <c r="AM793" s="286"/>
      <c r="AN793" s="286"/>
      <c r="AO793" s="286"/>
      <c r="AP793" s="286"/>
      <c r="AQ793" s="286"/>
      <c r="AR793" s="286"/>
      <c r="AS793" s="286"/>
      <c r="AT793" s="286"/>
      <c r="AU793" s="286"/>
      <c r="AV793" s="286"/>
      <c r="AW793" s="286"/>
      <c r="AX793" s="286"/>
      <c r="AY793" s="286"/>
      <c r="AZ793" s="286"/>
      <c r="BA793" s="286"/>
      <c r="BB793" s="273"/>
      <c r="BC793" s="273"/>
      <c r="BD793" s="273"/>
      <c r="BE793" s="273"/>
      <c r="BF793" s="273"/>
      <c r="BG793" s="273"/>
      <c r="BH793" s="273"/>
      <c r="BI793" s="536"/>
    </row>
    <row r="794" spans="2:61" ht="14.25" customHeight="1" x14ac:dyDescent="0.2">
      <c r="B794" s="273"/>
      <c r="C794" s="273"/>
      <c r="D794" s="273"/>
      <c r="E794" s="273"/>
      <c r="F794" s="273"/>
      <c r="G794" s="273"/>
      <c r="H794" s="273"/>
      <c r="I794" s="273"/>
      <c r="J794" s="273"/>
      <c r="K794" s="273"/>
      <c r="L794" s="273"/>
      <c r="M794" s="273"/>
      <c r="N794" s="273"/>
      <c r="O794" s="215"/>
      <c r="P794" s="215"/>
      <c r="Q794" s="215"/>
      <c r="R794" s="215"/>
      <c r="S794" s="215"/>
      <c r="T794" s="215"/>
      <c r="U794" s="286"/>
      <c r="V794" s="286"/>
      <c r="W794" s="286"/>
      <c r="X794" s="286"/>
      <c r="Y794" s="286"/>
      <c r="Z794" s="286"/>
      <c r="AA794" s="286"/>
      <c r="AB794" s="286"/>
      <c r="AC794" s="215"/>
      <c r="AD794" s="215"/>
      <c r="AE794" s="215"/>
      <c r="AF794" s="215"/>
      <c r="AG794" s="215"/>
      <c r="AH794" s="286"/>
      <c r="AI794" s="286"/>
      <c r="AJ794" s="286"/>
      <c r="AK794" s="286"/>
      <c r="AL794" s="286"/>
      <c r="AM794" s="286"/>
      <c r="AN794" s="286"/>
      <c r="AO794" s="286"/>
      <c r="AP794" s="286"/>
      <c r="AQ794" s="286"/>
      <c r="AR794" s="286"/>
      <c r="AS794" s="286"/>
      <c r="AT794" s="286"/>
      <c r="AU794" s="286"/>
      <c r="AV794" s="286"/>
      <c r="AW794" s="286"/>
      <c r="AX794" s="286"/>
      <c r="AY794" s="286"/>
      <c r="AZ794" s="286"/>
      <c r="BA794" s="286"/>
      <c r="BB794" s="273"/>
      <c r="BC794" s="273"/>
      <c r="BD794" s="273"/>
      <c r="BE794" s="273"/>
      <c r="BF794" s="273"/>
      <c r="BG794" s="273"/>
      <c r="BH794" s="273"/>
      <c r="BI794" s="536"/>
    </row>
    <row r="795" spans="2:61" ht="14.25" customHeight="1" x14ac:dyDescent="0.2">
      <c r="B795" s="273"/>
      <c r="C795" s="273"/>
      <c r="D795" s="273"/>
      <c r="E795" s="273"/>
      <c r="F795" s="273"/>
      <c r="G795" s="273"/>
      <c r="H795" s="273"/>
      <c r="I795" s="273"/>
      <c r="J795" s="273"/>
      <c r="K795" s="273"/>
      <c r="L795" s="273"/>
      <c r="M795" s="273"/>
      <c r="N795" s="273"/>
      <c r="O795" s="215"/>
      <c r="P795" s="215"/>
      <c r="Q795" s="215"/>
      <c r="R795" s="215"/>
      <c r="S795" s="215"/>
      <c r="T795" s="215"/>
      <c r="U795" s="286"/>
      <c r="V795" s="286"/>
      <c r="W795" s="286"/>
      <c r="X795" s="286"/>
      <c r="Y795" s="286"/>
      <c r="Z795" s="286"/>
      <c r="AA795" s="286"/>
      <c r="AB795" s="286"/>
      <c r="AC795" s="215"/>
      <c r="AD795" s="215"/>
      <c r="AE795" s="215"/>
      <c r="AF795" s="215"/>
      <c r="AG795" s="215"/>
      <c r="AH795" s="286"/>
      <c r="AI795" s="286"/>
      <c r="AJ795" s="286"/>
      <c r="AK795" s="286"/>
      <c r="AL795" s="286"/>
      <c r="AM795" s="286"/>
      <c r="AN795" s="286"/>
      <c r="AO795" s="286"/>
      <c r="AP795" s="286"/>
      <c r="AQ795" s="286"/>
      <c r="AR795" s="286"/>
      <c r="AS795" s="286"/>
      <c r="AT795" s="286"/>
      <c r="AU795" s="286"/>
      <c r="AV795" s="286"/>
      <c r="AW795" s="286"/>
      <c r="AX795" s="286"/>
      <c r="AY795" s="286"/>
      <c r="AZ795" s="286"/>
      <c r="BA795" s="286"/>
      <c r="BB795" s="273"/>
      <c r="BC795" s="273"/>
      <c r="BD795" s="273"/>
      <c r="BE795" s="273"/>
      <c r="BF795" s="273"/>
      <c r="BG795" s="273"/>
      <c r="BH795" s="273"/>
      <c r="BI795" s="536"/>
    </row>
    <row r="796" spans="2:61" ht="14.25" customHeight="1" x14ac:dyDescent="0.2">
      <c r="B796" s="273"/>
      <c r="C796" s="273"/>
      <c r="D796" s="273"/>
      <c r="E796" s="273"/>
      <c r="F796" s="273"/>
      <c r="G796" s="273"/>
      <c r="H796" s="273"/>
      <c r="I796" s="273"/>
      <c r="J796" s="273"/>
      <c r="K796" s="273"/>
      <c r="L796" s="273"/>
      <c r="M796" s="273"/>
      <c r="N796" s="273"/>
      <c r="O796" s="215"/>
      <c r="P796" s="215"/>
      <c r="Q796" s="215"/>
      <c r="R796" s="215"/>
      <c r="S796" s="215"/>
      <c r="T796" s="215"/>
      <c r="U796" s="286"/>
      <c r="V796" s="286"/>
      <c r="W796" s="286"/>
      <c r="X796" s="286"/>
      <c r="Y796" s="286"/>
      <c r="Z796" s="286"/>
      <c r="AA796" s="286"/>
      <c r="AB796" s="286"/>
      <c r="AC796" s="215"/>
      <c r="AD796" s="215"/>
      <c r="AE796" s="215"/>
      <c r="AF796" s="215"/>
      <c r="AG796" s="215"/>
      <c r="AH796" s="286"/>
      <c r="AI796" s="286"/>
      <c r="AJ796" s="286"/>
      <c r="AK796" s="286"/>
      <c r="AL796" s="286"/>
      <c r="AM796" s="286"/>
      <c r="AN796" s="286"/>
      <c r="AO796" s="286"/>
      <c r="AP796" s="286"/>
      <c r="AQ796" s="286"/>
      <c r="AR796" s="286"/>
      <c r="AS796" s="286"/>
      <c r="AT796" s="286"/>
      <c r="AU796" s="286"/>
      <c r="AV796" s="286"/>
      <c r="AW796" s="286"/>
      <c r="AX796" s="286"/>
      <c r="AY796" s="286"/>
      <c r="AZ796" s="286"/>
      <c r="BA796" s="286"/>
      <c r="BB796" s="273"/>
      <c r="BC796" s="273"/>
      <c r="BD796" s="273"/>
      <c r="BE796" s="273"/>
      <c r="BF796" s="273"/>
      <c r="BG796" s="273"/>
      <c r="BH796" s="273"/>
      <c r="BI796" s="536"/>
    </row>
    <row r="797" spans="2:61" ht="14.25" customHeight="1" x14ac:dyDescent="0.2">
      <c r="B797" s="273"/>
      <c r="C797" s="273"/>
      <c r="D797" s="273"/>
      <c r="E797" s="273"/>
      <c r="F797" s="273"/>
      <c r="G797" s="273"/>
      <c r="H797" s="273"/>
      <c r="I797" s="273"/>
      <c r="J797" s="273"/>
      <c r="K797" s="273"/>
      <c r="L797" s="273"/>
      <c r="M797" s="273"/>
      <c r="N797" s="273"/>
      <c r="O797" s="215"/>
      <c r="P797" s="215"/>
      <c r="Q797" s="215"/>
      <c r="R797" s="215"/>
      <c r="S797" s="215"/>
      <c r="T797" s="215"/>
      <c r="U797" s="286"/>
      <c r="V797" s="286"/>
      <c r="W797" s="286"/>
      <c r="X797" s="286"/>
      <c r="Y797" s="286"/>
      <c r="Z797" s="286"/>
      <c r="AA797" s="286"/>
      <c r="AB797" s="286"/>
      <c r="AC797" s="215"/>
      <c r="AD797" s="215"/>
      <c r="AE797" s="215"/>
      <c r="AF797" s="215"/>
      <c r="AG797" s="215"/>
      <c r="AH797" s="286"/>
      <c r="AI797" s="286"/>
      <c r="AJ797" s="286"/>
      <c r="AK797" s="286"/>
      <c r="AL797" s="286"/>
      <c r="AM797" s="286"/>
      <c r="AN797" s="286"/>
      <c r="AO797" s="286"/>
      <c r="AP797" s="286"/>
      <c r="AQ797" s="286"/>
      <c r="AR797" s="286"/>
      <c r="AS797" s="286"/>
      <c r="AT797" s="286"/>
      <c r="AU797" s="286"/>
      <c r="AV797" s="286"/>
      <c r="AW797" s="286"/>
      <c r="AX797" s="286"/>
      <c r="AY797" s="286"/>
      <c r="AZ797" s="286"/>
      <c r="BA797" s="286"/>
      <c r="BB797" s="273"/>
      <c r="BC797" s="273"/>
      <c r="BD797" s="273"/>
      <c r="BE797" s="273"/>
      <c r="BF797" s="273"/>
      <c r="BG797" s="273"/>
      <c r="BH797" s="273"/>
      <c r="BI797" s="536"/>
    </row>
    <row r="798" spans="2:61" ht="14.25" customHeight="1" x14ac:dyDescent="0.2">
      <c r="B798" s="273"/>
      <c r="C798" s="273"/>
      <c r="D798" s="273"/>
      <c r="E798" s="273"/>
      <c r="F798" s="273"/>
      <c r="G798" s="273"/>
      <c r="H798" s="273"/>
      <c r="I798" s="273"/>
      <c r="J798" s="273"/>
      <c r="K798" s="273"/>
      <c r="L798" s="273"/>
      <c r="M798" s="273"/>
      <c r="N798" s="273"/>
      <c r="O798" s="215"/>
      <c r="P798" s="215"/>
      <c r="Q798" s="215"/>
      <c r="R798" s="215"/>
      <c r="S798" s="215"/>
      <c r="T798" s="215"/>
      <c r="U798" s="286"/>
      <c r="V798" s="286"/>
      <c r="W798" s="286"/>
      <c r="X798" s="286"/>
      <c r="Y798" s="286"/>
      <c r="Z798" s="286"/>
      <c r="AA798" s="286"/>
      <c r="AB798" s="286"/>
      <c r="AC798" s="215"/>
      <c r="AD798" s="215"/>
      <c r="AE798" s="215"/>
      <c r="AF798" s="215"/>
      <c r="AG798" s="215"/>
      <c r="AH798" s="286"/>
      <c r="AI798" s="286"/>
      <c r="AJ798" s="286"/>
      <c r="AK798" s="286"/>
      <c r="AL798" s="286"/>
      <c r="AM798" s="286"/>
      <c r="AN798" s="286"/>
      <c r="AO798" s="286"/>
      <c r="AP798" s="286"/>
      <c r="AQ798" s="286"/>
      <c r="AR798" s="286"/>
      <c r="AS798" s="286"/>
      <c r="AT798" s="286"/>
      <c r="AU798" s="286"/>
      <c r="AV798" s="286"/>
      <c r="AW798" s="286"/>
      <c r="AX798" s="286"/>
      <c r="AY798" s="286"/>
      <c r="AZ798" s="286"/>
      <c r="BA798" s="286"/>
      <c r="BB798" s="273"/>
      <c r="BC798" s="273"/>
      <c r="BD798" s="273"/>
      <c r="BE798" s="273"/>
      <c r="BF798" s="273"/>
      <c r="BG798" s="273"/>
      <c r="BH798" s="273"/>
      <c r="BI798" s="536"/>
    </row>
    <row r="799" spans="2:61" ht="14.25" customHeight="1" x14ac:dyDescent="0.2">
      <c r="B799" s="273"/>
      <c r="C799" s="273"/>
      <c r="D799" s="273"/>
      <c r="E799" s="273"/>
      <c r="F799" s="273"/>
      <c r="G799" s="273"/>
      <c r="H799" s="273"/>
      <c r="I799" s="273"/>
      <c r="J799" s="273"/>
      <c r="K799" s="273"/>
      <c r="L799" s="273"/>
      <c r="M799" s="273"/>
      <c r="N799" s="273"/>
      <c r="O799" s="215"/>
      <c r="P799" s="215"/>
      <c r="Q799" s="215"/>
      <c r="R799" s="215"/>
      <c r="S799" s="215"/>
      <c r="T799" s="215"/>
      <c r="U799" s="286"/>
      <c r="V799" s="286"/>
      <c r="W799" s="286"/>
      <c r="X799" s="286"/>
      <c r="Y799" s="286"/>
      <c r="Z799" s="286"/>
      <c r="AA799" s="286"/>
      <c r="AB799" s="286"/>
      <c r="AC799" s="215"/>
      <c r="AD799" s="215"/>
      <c r="AE799" s="215"/>
      <c r="AF799" s="215"/>
      <c r="AG799" s="215"/>
      <c r="AH799" s="286"/>
      <c r="AI799" s="286"/>
      <c r="AJ799" s="286"/>
      <c r="AK799" s="286"/>
      <c r="AL799" s="286"/>
      <c r="AM799" s="286"/>
      <c r="AN799" s="286"/>
      <c r="AO799" s="286"/>
      <c r="AP799" s="286"/>
      <c r="AQ799" s="286"/>
      <c r="AR799" s="286"/>
      <c r="AS799" s="286"/>
      <c r="AT799" s="286"/>
      <c r="AU799" s="286"/>
      <c r="AV799" s="286"/>
      <c r="AW799" s="286"/>
      <c r="AX799" s="286"/>
      <c r="AY799" s="286"/>
      <c r="AZ799" s="286"/>
      <c r="BA799" s="286"/>
      <c r="BB799" s="273"/>
      <c r="BC799" s="273"/>
      <c r="BD799" s="273"/>
      <c r="BE799" s="273"/>
      <c r="BF799" s="273"/>
      <c r="BG799" s="273"/>
      <c r="BH799" s="273"/>
      <c r="BI799" s="536"/>
    </row>
    <row r="800" spans="2:61" ht="14.25" customHeight="1" x14ac:dyDescent="0.2">
      <c r="B800" s="273"/>
      <c r="C800" s="273"/>
      <c r="D800" s="273"/>
      <c r="E800" s="273"/>
      <c r="F800" s="273"/>
      <c r="G800" s="273"/>
      <c r="H800" s="273"/>
      <c r="I800" s="273"/>
      <c r="J800" s="273"/>
      <c r="K800" s="273"/>
      <c r="L800" s="273"/>
      <c r="M800" s="273"/>
      <c r="N800" s="273"/>
      <c r="O800" s="215"/>
      <c r="P800" s="215"/>
      <c r="Q800" s="215"/>
      <c r="R800" s="215"/>
      <c r="S800" s="215"/>
      <c r="T800" s="215"/>
      <c r="U800" s="286"/>
      <c r="V800" s="286"/>
      <c r="W800" s="286"/>
      <c r="X800" s="286"/>
      <c r="Y800" s="286"/>
      <c r="Z800" s="286"/>
      <c r="AA800" s="286"/>
      <c r="AB800" s="286"/>
      <c r="AC800" s="215"/>
      <c r="AD800" s="215"/>
      <c r="AE800" s="215"/>
      <c r="AF800" s="215"/>
      <c r="AG800" s="215"/>
      <c r="AH800" s="286"/>
      <c r="AI800" s="286"/>
      <c r="AJ800" s="286"/>
      <c r="AK800" s="286"/>
      <c r="AL800" s="286"/>
      <c r="AM800" s="286"/>
      <c r="AN800" s="286"/>
      <c r="AO800" s="286"/>
      <c r="AP800" s="286"/>
      <c r="AQ800" s="286"/>
      <c r="AR800" s="286"/>
      <c r="AS800" s="286"/>
      <c r="AT800" s="286"/>
      <c r="AU800" s="286"/>
      <c r="AV800" s="286"/>
      <c r="AW800" s="286"/>
      <c r="AX800" s="286"/>
      <c r="AY800" s="286"/>
      <c r="AZ800" s="286"/>
      <c r="BA800" s="286"/>
      <c r="BB800" s="273"/>
      <c r="BC800" s="273"/>
      <c r="BD800" s="273"/>
      <c r="BE800" s="273"/>
      <c r="BF800" s="273"/>
      <c r="BG800" s="273"/>
      <c r="BH800" s="273"/>
      <c r="BI800" s="536"/>
    </row>
    <row r="801" spans="2:61" ht="14.25" customHeight="1" x14ac:dyDescent="0.2">
      <c r="B801" s="273"/>
      <c r="C801" s="273"/>
      <c r="D801" s="273"/>
      <c r="E801" s="273"/>
      <c r="F801" s="273"/>
      <c r="G801" s="273"/>
      <c r="H801" s="273"/>
      <c r="I801" s="273"/>
      <c r="J801" s="273"/>
      <c r="K801" s="273"/>
      <c r="L801" s="273"/>
      <c r="M801" s="273"/>
      <c r="N801" s="273"/>
      <c r="O801" s="215"/>
      <c r="P801" s="215"/>
      <c r="Q801" s="215"/>
      <c r="R801" s="215"/>
      <c r="S801" s="215"/>
      <c r="T801" s="215"/>
      <c r="U801" s="286"/>
      <c r="V801" s="286"/>
      <c r="W801" s="286"/>
      <c r="X801" s="286"/>
      <c r="Y801" s="286"/>
      <c r="Z801" s="286"/>
      <c r="AA801" s="286"/>
      <c r="AB801" s="286"/>
      <c r="AC801" s="215"/>
      <c r="AD801" s="215"/>
      <c r="AE801" s="215"/>
      <c r="AF801" s="215"/>
      <c r="AG801" s="215"/>
      <c r="AH801" s="286"/>
      <c r="AI801" s="286"/>
      <c r="AJ801" s="286"/>
      <c r="AK801" s="286"/>
      <c r="AL801" s="286"/>
      <c r="AM801" s="286"/>
      <c r="AN801" s="286"/>
      <c r="AO801" s="286"/>
      <c r="AP801" s="286"/>
      <c r="AQ801" s="286"/>
      <c r="AR801" s="286"/>
      <c r="AS801" s="286"/>
      <c r="AT801" s="286"/>
      <c r="AU801" s="286"/>
      <c r="AV801" s="286"/>
      <c r="AW801" s="286"/>
      <c r="AX801" s="286"/>
      <c r="AY801" s="286"/>
      <c r="AZ801" s="286"/>
      <c r="BA801" s="286"/>
      <c r="BB801" s="273"/>
      <c r="BC801" s="273"/>
      <c r="BD801" s="273"/>
      <c r="BE801" s="273"/>
      <c r="BF801" s="273"/>
      <c r="BG801" s="273"/>
      <c r="BH801" s="273"/>
      <c r="BI801" s="536"/>
    </row>
    <row r="802" spans="2:61" ht="14.25" customHeight="1" x14ac:dyDescent="0.2">
      <c r="B802" s="273"/>
      <c r="C802" s="273"/>
      <c r="D802" s="273"/>
      <c r="E802" s="273"/>
      <c r="F802" s="273"/>
      <c r="G802" s="273"/>
      <c r="H802" s="273"/>
      <c r="I802" s="273"/>
      <c r="J802" s="273"/>
      <c r="K802" s="273"/>
      <c r="L802" s="273"/>
      <c r="M802" s="273"/>
      <c r="N802" s="273"/>
      <c r="O802" s="215"/>
      <c r="P802" s="215"/>
      <c r="Q802" s="215"/>
      <c r="R802" s="215"/>
      <c r="S802" s="215"/>
      <c r="T802" s="215"/>
      <c r="U802" s="286"/>
      <c r="V802" s="286"/>
      <c r="W802" s="286"/>
      <c r="X802" s="286"/>
      <c r="Y802" s="286"/>
      <c r="Z802" s="286"/>
      <c r="AA802" s="286"/>
      <c r="AB802" s="286"/>
      <c r="AC802" s="215"/>
      <c r="AD802" s="215"/>
      <c r="AE802" s="215"/>
      <c r="AF802" s="215"/>
      <c r="AG802" s="215"/>
      <c r="AH802" s="286"/>
      <c r="AI802" s="286"/>
      <c r="AJ802" s="286"/>
      <c r="AK802" s="286"/>
      <c r="AL802" s="286"/>
      <c r="AM802" s="286"/>
      <c r="AN802" s="286"/>
      <c r="AO802" s="286"/>
      <c r="AP802" s="286"/>
      <c r="AQ802" s="286"/>
      <c r="AR802" s="286"/>
      <c r="AS802" s="286"/>
      <c r="AT802" s="286"/>
      <c r="AU802" s="286"/>
      <c r="AV802" s="286"/>
      <c r="AW802" s="286"/>
      <c r="AX802" s="286"/>
      <c r="AY802" s="286"/>
      <c r="AZ802" s="286"/>
      <c r="BA802" s="286"/>
      <c r="BB802" s="273"/>
      <c r="BC802" s="273"/>
      <c r="BD802" s="273"/>
      <c r="BE802" s="273"/>
      <c r="BF802" s="273"/>
      <c r="BG802" s="273"/>
      <c r="BH802" s="273"/>
      <c r="BI802" s="536"/>
    </row>
    <row r="803" spans="2:61" ht="14.25" customHeight="1" x14ac:dyDescent="0.2">
      <c r="B803" s="273"/>
      <c r="C803" s="273"/>
      <c r="D803" s="273"/>
      <c r="E803" s="273"/>
      <c r="F803" s="273"/>
      <c r="G803" s="273"/>
      <c r="H803" s="273"/>
      <c r="I803" s="273"/>
      <c r="J803" s="273"/>
      <c r="K803" s="273"/>
      <c r="L803" s="273"/>
      <c r="M803" s="273"/>
      <c r="N803" s="273"/>
      <c r="O803" s="215"/>
      <c r="P803" s="215"/>
      <c r="Q803" s="215"/>
      <c r="R803" s="215"/>
      <c r="S803" s="215"/>
      <c r="T803" s="215"/>
      <c r="U803" s="286"/>
      <c r="V803" s="286"/>
      <c r="W803" s="286"/>
      <c r="X803" s="286"/>
      <c r="Y803" s="286"/>
      <c r="Z803" s="286"/>
      <c r="AA803" s="286"/>
      <c r="AB803" s="286"/>
      <c r="AC803" s="215"/>
      <c r="AD803" s="215"/>
      <c r="AE803" s="215"/>
      <c r="AF803" s="215"/>
      <c r="AG803" s="215"/>
      <c r="AH803" s="286"/>
      <c r="AI803" s="286"/>
      <c r="AJ803" s="286"/>
      <c r="AK803" s="286"/>
      <c r="AL803" s="286"/>
      <c r="AM803" s="286"/>
      <c r="AN803" s="286"/>
      <c r="AO803" s="286"/>
      <c r="AP803" s="286"/>
      <c r="AQ803" s="286"/>
      <c r="AR803" s="286"/>
      <c r="AS803" s="286"/>
      <c r="AT803" s="286"/>
      <c r="AU803" s="286"/>
      <c r="AV803" s="286"/>
      <c r="AW803" s="286"/>
      <c r="AX803" s="286"/>
      <c r="AY803" s="286"/>
      <c r="AZ803" s="286"/>
      <c r="BA803" s="286"/>
      <c r="BB803" s="273"/>
      <c r="BC803" s="273"/>
      <c r="BD803" s="273"/>
      <c r="BE803" s="273"/>
      <c r="BF803" s="273"/>
      <c r="BG803" s="273"/>
      <c r="BH803" s="273"/>
      <c r="BI803" s="536"/>
    </row>
    <row r="804" spans="2:61" ht="14.25" customHeight="1" x14ac:dyDescent="0.2">
      <c r="B804" s="273"/>
      <c r="C804" s="273"/>
      <c r="D804" s="273"/>
      <c r="E804" s="273"/>
      <c r="F804" s="273"/>
      <c r="G804" s="273"/>
      <c r="H804" s="273"/>
      <c r="I804" s="273"/>
      <c r="J804" s="273"/>
      <c r="K804" s="273"/>
      <c r="L804" s="273"/>
      <c r="M804" s="273"/>
      <c r="N804" s="273"/>
      <c r="O804" s="215"/>
      <c r="P804" s="215"/>
      <c r="Q804" s="215"/>
      <c r="R804" s="215"/>
      <c r="S804" s="215"/>
      <c r="T804" s="215"/>
      <c r="U804" s="286"/>
      <c r="V804" s="286"/>
      <c r="W804" s="286"/>
      <c r="X804" s="286"/>
      <c r="Y804" s="286"/>
      <c r="Z804" s="286"/>
      <c r="AA804" s="286"/>
      <c r="AB804" s="286"/>
      <c r="AC804" s="215"/>
      <c r="AD804" s="215"/>
      <c r="AE804" s="215"/>
      <c r="AF804" s="215"/>
      <c r="AG804" s="215"/>
      <c r="AH804" s="286"/>
      <c r="AI804" s="286"/>
      <c r="AJ804" s="286"/>
      <c r="AK804" s="286"/>
      <c r="AL804" s="286"/>
      <c r="AM804" s="286"/>
      <c r="AN804" s="286"/>
      <c r="AO804" s="286"/>
      <c r="AP804" s="286"/>
      <c r="AQ804" s="286"/>
      <c r="AR804" s="286"/>
      <c r="AS804" s="286"/>
      <c r="AT804" s="286"/>
      <c r="AU804" s="286"/>
      <c r="AV804" s="286"/>
      <c r="AW804" s="286"/>
      <c r="AX804" s="286"/>
      <c r="AY804" s="286"/>
      <c r="AZ804" s="286"/>
      <c r="BA804" s="286"/>
      <c r="BB804" s="273"/>
      <c r="BC804" s="273"/>
      <c r="BD804" s="273"/>
      <c r="BE804" s="273"/>
      <c r="BF804" s="273"/>
      <c r="BG804" s="273"/>
      <c r="BH804" s="273"/>
      <c r="BI804" s="536"/>
    </row>
    <row r="805" spans="2:61" ht="14.25" customHeight="1" x14ac:dyDescent="0.2">
      <c r="B805" s="273"/>
      <c r="C805" s="273"/>
      <c r="D805" s="273"/>
      <c r="E805" s="273"/>
      <c r="F805" s="273"/>
      <c r="G805" s="273"/>
      <c r="H805" s="273"/>
      <c r="I805" s="273"/>
      <c r="J805" s="273"/>
      <c r="K805" s="273"/>
      <c r="L805" s="273"/>
      <c r="M805" s="273"/>
      <c r="N805" s="273"/>
      <c r="O805" s="215"/>
      <c r="P805" s="215"/>
      <c r="Q805" s="215"/>
      <c r="R805" s="215"/>
      <c r="S805" s="215"/>
      <c r="T805" s="215"/>
      <c r="U805" s="286"/>
      <c r="V805" s="286"/>
      <c r="W805" s="286"/>
      <c r="X805" s="286"/>
      <c r="Y805" s="286"/>
      <c r="Z805" s="286"/>
      <c r="AA805" s="286"/>
      <c r="AB805" s="286"/>
      <c r="AC805" s="215"/>
      <c r="AD805" s="215"/>
      <c r="AE805" s="215"/>
      <c r="AF805" s="215"/>
      <c r="AG805" s="215"/>
      <c r="AH805" s="286"/>
      <c r="AI805" s="286"/>
      <c r="AJ805" s="286"/>
      <c r="AK805" s="286"/>
      <c r="AL805" s="286"/>
      <c r="AM805" s="286"/>
      <c r="AN805" s="286"/>
      <c r="AO805" s="286"/>
      <c r="AP805" s="286"/>
      <c r="AQ805" s="286"/>
      <c r="AR805" s="286"/>
      <c r="AS805" s="286"/>
      <c r="AT805" s="286"/>
      <c r="AU805" s="286"/>
      <c r="AV805" s="286"/>
      <c r="AW805" s="286"/>
      <c r="AX805" s="286"/>
      <c r="AY805" s="286"/>
      <c r="AZ805" s="286"/>
      <c r="BA805" s="286"/>
      <c r="BB805" s="273"/>
      <c r="BC805" s="273"/>
      <c r="BD805" s="273"/>
      <c r="BE805" s="273"/>
      <c r="BF805" s="273"/>
      <c r="BG805" s="273"/>
      <c r="BH805" s="273"/>
      <c r="BI805" s="536"/>
    </row>
    <row r="806" spans="2:61" ht="14.25" customHeight="1" x14ac:dyDescent="0.2">
      <c r="B806" s="273"/>
      <c r="C806" s="273"/>
      <c r="D806" s="273"/>
      <c r="E806" s="273"/>
      <c r="F806" s="273"/>
      <c r="G806" s="273"/>
      <c r="H806" s="273"/>
      <c r="I806" s="273"/>
      <c r="J806" s="273"/>
      <c r="K806" s="273"/>
      <c r="L806" s="273"/>
      <c r="M806" s="273"/>
      <c r="N806" s="273"/>
      <c r="O806" s="215"/>
      <c r="P806" s="215"/>
      <c r="Q806" s="215"/>
      <c r="R806" s="215"/>
      <c r="S806" s="215"/>
      <c r="T806" s="215"/>
      <c r="U806" s="286"/>
      <c r="V806" s="286"/>
      <c r="W806" s="286"/>
      <c r="X806" s="286"/>
      <c r="Y806" s="286"/>
      <c r="Z806" s="286"/>
      <c r="AA806" s="286"/>
      <c r="AB806" s="286"/>
      <c r="AC806" s="215"/>
      <c r="AD806" s="215"/>
      <c r="AE806" s="215"/>
      <c r="AF806" s="215"/>
      <c r="AG806" s="215"/>
      <c r="AH806" s="286"/>
      <c r="AI806" s="286"/>
      <c r="AJ806" s="286"/>
      <c r="AK806" s="286"/>
      <c r="AL806" s="286"/>
      <c r="AM806" s="286"/>
      <c r="AN806" s="286"/>
      <c r="AO806" s="286"/>
      <c r="AP806" s="286"/>
      <c r="AQ806" s="286"/>
      <c r="AR806" s="286"/>
      <c r="AS806" s="286"/>
      <c r="AT806" s="286"/>
      <c r="AU806" s="286"/>
      <c r="AV806" s="286"/>
      <c r="AW806" s="286"/>
      <c r="AX806" s="286"/>
      <c r="AY806" s="286"/>
      <c r="AZ806" s="286"/>
      <c r="BA806" s="286"/>
      <c r="BB806" s="273"/>
      <c r="BC806" s="273"/>
      <c r="BD806" s="273"/>
      <c r="BE806" s="273"/>
      <c r="BF806" s="273"/>
      <c r="BG806" s="273"/>
      <c r="BH806" s="273"/>
      <c r="BI806" s="536"/>
    </row>
    <row r="807" spans="2:61" ht="14.25" customHeight="1" x14ac:dyDescent="0.2">
      <c r="B807" s="273"/>
      <c r="C807" s="273"/>
      <c r="D807" s="273"/>
      <c r="E807" s="273"/>
      <c r="F807" s="273"/>
      <c r="G807" s="273"/>
      <c r="H807" s="273"/>
      <c r="I807" s="273"/>
      <c r="J807" s="273"/>
      <c r="K807" s="273"/>
      <c r="L807" s="273"/>
      <c r="M807" s="273"/>
      <c r="N807" s="273"/>
      <c r="O807" s="215"/>
      <c r="P807" s="215"/>
      <c r="Q807" s="215"/>
      <c r="R807" s="215"/>
      <c r="S807" s="215"/>
      <c r="T807" s="215"/>
      <c r="U807" s="286"/>
      <c r="V807" s="286"/>
      <c r="W807" s="286"/>
      <c r="X807" s="286"/>
      <c r="Y807" s="286"/>
      <c r="Z807" s="286"/>
      <c r="AA807" s="286"/>
      <c r="AB807" s="286"/>
      <c r="AC807" s="215"/>
      <c r="AD807" s="215"/>
      <c r="AE807" s="215"/>
      <c r="AF807" s="215"/>
      <c r="AG807" s="215"/>
      <c r="AH807" s="286"/>
      <c r="AI807" s="286"/>
      <c r="AJ807" s="286"/>
      <c r="AK807" s="286"/>
      <c r="AL807" s="286"/>
      <c r="AM807" s="286"/>
      <c r="AN807" s="286"/>
      <c r="AO807" s="286"/>
      <c r="AP807" s="286"/>
      <c r="AQ807" s="286"/>
      <c r="AR807" s="286"/>
      <c r="AS807" s="286"/>
      <c r="AT807" s="286"/>
      <c r="AU807" s="286"/>
      <c r="AV807" s="286"/>
      <c r="AW807" s="286"/>
      <c r="AX807" s="286"/>
      <c r="AY807" s="286"/>
      <c r="AZ807" s="286"/>
      <c r="BA807" s="286"/>
      <c r="BB807" s="273"/>
      <c r="BC807" s="273"/>
      <c r="BD807" s="273"/>
      <c r="BE807" s="273"/>
      <c r="BF807" s="273"/>
      <c r="BG807" s="273"/>
      <c r="BH807" s="273"/>
      <c r="BI807" s="536"/>
    </row>
    <row r="808" spans="2:61" ht="14.25" customHeight="1" x14ac:dyDescent="0.2">
      <c r="B808" s="273"/>
      <c r="C808" s="273"/>
      <c r="D808" s="273"/>
      <c r="E808" s="273"/>
      <c r="F808" s="273"/>
      <c r="G808" s="273"/>
      <c r="H808" s="273"/>
      <c r="I808" s="273"/>
      <c r="J808" s="273"/>
      <c r="K808" s="273"/>
      <c r="L808" s="273"/>
      <c r="M808" s="273"/>
      <c r="N808" s="273"/>
      <c r="O808" s="215"/>
      <c r="P808" s="215"/>
      <c r="Q808" s="215"/>
      <c r="R808" s="215"/>
      <c r="S808" s="215"/>
      <c r="T808" s="215"/>
      <c r="U808" s="286"/>
      <c r="V808" s="286"/>
      <c r="W808" s="286"/>
      <c r="X808" s="286"/>
      <c r="Y808" s="286"/>
      <c r="Z808" s="286"/>
      <c r="AA808" s="286"/>
      <c r="AB808" s="286"/>
      <c r="AC808" s="215"/>
      <c r="AD808" s="215"/>
      <c r="AE808" s="215"/>
      <c r="AF808" s="215"/>
      <c r="AG808" s="215"/>
      <c r="AH808" s="286"/>
      <c r="AI808" s="286"/>
      <c r="AJ808" s="286"/>
      <c r="AK808" s="286"/>
      <c r="AL808" s="286"/>
      <c r="AM808" s="286"/>
      <c r="AN808" s="286"/>
      <c r="AO808" s="286"/>
      <c r="AP808" s="286"/>
      <c r="AQ808" s="286"/>
      <c r="AR808" s="286"/>
      <c r="AS808" s="286"/>
      <c r="AT808" s="286"/>
      <c r="AU808" s="286"/>
      <c r="AV808" s="286"/>
      <c r="AW808" s="286"/>
      <c r="AX808" s="286"/>
      <c r="AY808" s="286"/>
      <c r="AZ808" s="286"/>
      <c r="BA808" s="286"/>
      <c r="BB808" s="273"/>
      <c r="BC808" s="273"/>
      <c r="BD808" s="273"/>
      <c r="BE808" s="273"/>
      <c r="BF808" s="273"/>
      <c r="BG808" s="273"/>
      <c r="BH808" s="273"/>
      <c r="BI808" s="536"/>
    </row>
    <row r="809" spans="2:61" ht="14.25" customHeight="1" x14ac:dyDescent="0.2">
      <c r="B809" s="273"/>
      <c r="C809" s="273"/>
      <c r="D809" s="273"/>
      <c r="E809" s="273"/>
      <c r="F809" s="273"/>
      <c r="G809" s="273"/>
      <c r="H809" s="273"/>
      <c r="I809" s="273"/>
      <c r="J809" s="273"/>
      <c r="K809" s="273"/>
      <c r="L809" s="273"/>
      <c r="M809" s="273"/>
      <c r="N809" s="273"/>
      <c r="O809" s="215"/>
      <c r="P809" s="215"/>
      <c r="Q809" s="215"/>
      <c r="R809" s="215"/>
      <c r="S809" s="215"/>
      <c r="T809" s="215"/>
      <c r="U809" s="286"/>
      <c r="V809" s="286"/>
      <c r="W809" s="286"/>
      <c r="X809" s="286"/>
      <c r="Y809" s="286"/>
      <c r="Z809" s="286"/>
      <c r="AA809" s="286"/>
      <c r="AB809" s="286"/>
      <c r="AC809" s="215"/>
      <c r="AD809" s="215"/>
      <c r="AE809" s="215"/>
      <c r="AF809" s="215"/>
      <c r="AG809" s="215"/>
      <c r="AH809" s="286"/>
      <c r="AI809" s="286"/>
      <c r="AJ809" s="286"/>
      <c r="AK809" s="286"/>
      <c r="AL809" s="286"/>
      <c r="AM809" s="286"/>
      <c r="AN809" s="286"/>
      <c r="AO809" s="286"/>
      <c r="AP809" s="286"/>
      <c r="AQ809" s="286"/>
      <c r="AR809" s="286"/>
      <c r="AS809" s="286"/>
      <c r="AT809" s="286"/>
      <c r="AU809" s="286"/>
      <c r="AV809" s="286"/>
      <c r="AW809" s="286"/>
      <c r="AX809" s="286"/>
      <c r="AY809" s="286"/>
      <c r="AZ809" s="286"/>
      <c r="BA809" s="286"/>
      <c r="BB809" s="273"/>
      <c r="BC809" s="273"/>
      <c r="BD809" s="273"/>
      <c r="BE809" s="273"/>
      <c r="BF809" s="273"/>
      <c r="BG809" s="273"/>
      <c r="BH809" s="273"/>
      <c r="BI809" s="536"/>
    </row>
    <row r="810" spans="2:61" ht="14.25" customHeight="1" x14ac:dyDescent="0.2">
      <c r="B810" s="273"/>
      <c r="C810" s="273"/>
      <c r="D810" s="273"/>
      <c r="E810" s="273"/>
      <c r="F810" s="273"/>
      <c r="G810" s="273"/>
      <c r="H810" s="273"/>
      <c r="I810" s="273"/>
      <c r="J810" s="273"/>
      <c r="K810" s="273"/>
      <c r="L810" s="273"/>
      <c r="M810" s="273"/>
      <c r="N810" s="273"/>
      <c r="O810" s="215"/>
      <c r="P810" s="215"/>
      <c r="Q810" s="215"/>
      <c r="R810" s="215"/>
      <c r="S810" s="215"/>
      <c r="T810" s="215"/>
      <c r="U810" s="286"/>
      <c r="V810" s="286"/>
      <c r="W810" s="286"/>
      <c r="X810" s="286"/>
      <c r="Y810" s="286"/>
      <c r="Z810" s="286"/>
      <c r="AA810" s="286"/>
      <c r="AB810" s="286"/>
      <c r="AC810" s="215"/>
      <c r="AD810" s="215"/>
      <c r="AE810" s="215"/>
      <c r="AF810" s="215"/>
      <c r="AG810" s="215"/>
      <c r="AH810" s="286"/>
      <c r="AI810" s="286"/>
      <c r="AJ810" s="286"/>
      <c r="AK810" s="286"/>
      <c r="AL810" s="286"/>
      <c r="AM810" s="286"/>
      <c r="AN810" s="286"/>
      <c r="AO810" s="286"/>
      <c r="AP810" s="286"/>
      <c r="AQ810" s="286"/>
      <c r="AR810" s="286"/>
      <c r="AS810" s="286"/>
      <c r="AT810" s="286"/>
      <c r="AU810" s="286"/>
      <c r="AV810" s="286"/>
      <c r="AW810" s="286"/>
      <c r="AX810" s="286"/>
      <c r="AY810" s="286"/>
      <c r="AZ810" s="286"/>
      <c r="BA810" s="286"/>
      <c r="BB810" s="273"/>
      <c r="BC810" s="273"/>
      <c r="BD810" s="273"/>
      <c r="BE810" s="273"/>
      <c r="BF810" s="273"/>
      <c r="BG810" s="273"/>
      <c r="BH810" s="273"/>
      <c r="BI810" s="536"/>
    </row>
    <row r="811" spans="2:61" ht="14.25" customHeight="1" x14ac:dyDescent="0.2">
      <c r="B811" s="273"/>
      <c r="C811" s="273"/>
      <c r="D811" s="273"/>
      <c r="E811" s="273"/>
      <c r="F811" s="273"/>
      <c r="G811" s="273"/>
      <c r="H811" s="273"/>
      <c r="I811" s="273"/>
      <c r="J811" s="273"/>
      <c r="K811" s="273"/>
      <c r="L811" s="273"/>
      <c r="M811" s="273"/>
      <c r="N811" s="273"/>
      <c r="O811" s="215"/>
      <c r="P811" s="215"/>
      <c r="Q811" s="215"/>
      <c r="R811" s="215"/>
      <c r="S811" s="215"/>
      <c r="T811" s="215"/>
      <c r="U811" s="286"/>
      <c r="V811" s="286"/>
      <c r="W811" s="286"/>
      <c r="X811" s="286"/>
      <c r="Y811" s="286"/>
      <c r="Z811" s="286"/>
      <c r="AA811" s="286"/>
      <c r="AB811" s="286"/>
      <c r="AC811" s="215"/>
      <c r="AD811" s="215"/>
      <c r="AE811" s="215"/>
      <c r="AF811" s="215"/>
      <c r="AG811" s="215"/>
      <c r="AH811" s="286"/>
      <c r="AI811" s="286"/>
      <c r="AJ811" s="286"/>
      <c r="AK811" s="286"/>
      <c r="AL811" s="286"/>
      <c r="AM811" s="286"/>
      <c r="AN811" s="286"/>
      <c r="AO811" s="286"/>
      <c r="AP811" s="286"/>
      <c r="AQ811" s="286"/>
      <c r="AR811" s="286"/>
      <c r="AS811" s="286"/>
      <c r="AT811" s="286"/>
      <c r="AU811" s="286"/>
      <c r="AV811" s="286"/>
      <c r="AW811" s="286"/>
      <c r="AX811" s="286"/>
      <c r="AY811" s="286"/>
      <c r="AZ811" s="286"/>
      <c r="BA811" s="286"/>
      <c r="BB811" s="273"/>
      <c r="BC811" s="273"/>
      <c r="BD811" s="273"/>
      <c r="BE811" s="273"/>
      <c r="BF811" s="273"/>
      <c r="BG811" s="273"/>
      <c r="BH811" s="273"/>
      <c r="BI811" s="536"/>
    </row>
    <row r="812" spans="2:61" ht="14.25" customHeight="1" x14ac:dyDescent="0.2">
      <c r="B812" s="273"/>
      <c r="C812" s="273"/>
      <c r="D812" s="273"/>
      <c r="E812" s="273"/>
      <c r="F812" s="273"/>
      <c r="G812" s="273"/>
      <c r="H812" s="273"/>
      <c r="I812" s="273"/>
      <c r="J812" s="273"/>
      <c r="K812" s="273"/>
      <c r="L812" s="273"/>
      <c r="M812" s="273"/>
      <c r="N812" s="273"/>
      <c r="O812" s="215"/>
      <c r="P812" s="215"/>
      <c r="Q812" s="215"/>
      <c r="R812" s="215"/>
      <c r="S812" s="215"/>
      <c r="T812" s="215"/>
      <c r="U812" s="286"/>
      <c r="V812" s="286"/>
      <c r="W812" s="286"/>
      <c r="X812" s="286"/>
      <c r="Y812" s="286"/>
      <c r="Z812" s="286"/>
      <c r="AA812" s="286"/>
      <c r="AB812" s="286"/>
      <c r="AC812" s="215"/>
      <c r="AD812" s="215"/>
      <c r="AE812" s="215"/>
      <c r="AF812" s="215"/>
      <c r="AG812" s="215"/>
      <c r="AH812" s="286"/>
      <c r="AI812" s="286"/>
      <c r="AJ812" s="286"/>
      <c r="AK812" s="286"/>
      <c r="AL812" s="286"/>
      <c r="AM812" s="286"/>
      <c r="AN812" s="286"/>
      <c r="AO812" s="286"/>
      <c r="AP812" s="286"/>
      <c r="AQ812" s="286"/>
      <c r="AR812" s="286"/>
      <c r="AS812" s="286"/>
      <c r="AT812" s="286"/>
      <c r="AU812" s="286"/>
      <c r="AV812" s="286"/>
      <c r="AW812" s="286"/>
      <c r="AX812" s="286"/>
      <c r="AY812" s="286"/>
      <c r="AZ812" s="286"/>
      <c r="BA812" s="286"/>
      <c r="BB812" s="273"/>
      <c r="BC812" s="273"/>
      <c r="BD812" s="273"/>
      <c r="BE812" s="273"/>
      <c r="BF812" s="273"/>
      <c r="BG812" s="273"/>
      <c r="BH812" s="273"/>
      <c r="BI812" s="536"/>
    </row>
    <row r="813" spans="2:61" ht="14.25" customHeight="1" x14ac:dyDescent="0.2">
      <c r="B813" s="273"/>
      <c r="C813" s="273"/>
      <c r="D813" s="273"/>
      <c r="E813" s="273"/>
      <c r="F813" s="273"/>
      <c r="G813" s="273"/>
      <c r="H813" s="273"/>
      <c r="I813" s="273"/>
      <c r="J813" s="273"/>
      <c r="K813" s="273"/>
      <c r="L813" s="273"/>
      <c r="M813" s="273"/>
      <c r="N813" s="273"/>
      <c r="O813" s="215"/>
      <c r="P813" s="215"/>
      <c r="Q813" s="215"/>
      <c r="R813" s="215"/>
      <c r="S813" s="215"/>
      <c r="T813" s="215"/>
      <c r="U813" s="286"/>
      <c r="V813" s="286"/>
      <c r="W813" s="286"/>
      <c r="X813" s="286"/>
      <c r="Y813" s="286"/>
      <c r="Z813" s="286"/>
      <c r="AA813" s="286"/>
      <c r="AB813" s="286"/>
      <c r="AC813" s="215"/>
      <c r="AD813" s="215"/>
      <c r="AE813" s="215"/>
      <c r="AF813" s="215"/>
      <c r="AG813" s="215"/>
      <c r="AH813" s="286"/>
      <c r="AI813" s="286"/>
      <c r="AJ813" s="286"/>
      <c r="AK813" s="286"/>
      <c r="AL813" s="286"/>
      <c r="AM813" s="286"/>
      <c r="AN813" s="286"/>
      <c r="AO813" s="286"/>
      <c r="AP813" s="286"/>
      <c r="AQ813" s="286"/>
      <c r="AR813" s="286"/>
      <c r="AS813" s="286"/>
      <c r="AT813" s="286"/>
      <c r="AU813" s="286"/>
      <c r="AV813" s="286"/>
      <c r="AW813" s="286"/>
      <c r="AX813" s="286"/>
      <c r="AY813" s="286"/>
      <c r="AZ813" s="286"/>
      <c r="BA813" s="286"/>
      <c r="BB813" s="273"/>
      <c r="BC813" s="273"/>
      <c r="BD813" s="273"/>
      <c r="BE813" s="273"/>
      <c r="BF813" s="273"/>
      <c r="BG813" s="273"/>
      <c r="BH813" s="273"/>
      <c r="BI813" s="536"/>
    </row>
    <row r="814" spans="2:61" ht="14.25" customHeight="1" x14ac:dyDescent="0.2">
      <c r="B814" s="273"/>
      <c r="C814" s="273"/>
      <c r="D814" s="273"/>
      <c r="E814" s="273"/>
      <c r="F814" s="273"/>
      <c r="G814" s="273"/>
      <c r="H814" s="273"/>
      <c r="I814" s="273"/>
      <c r="J814" s="273"/>
      <c r="K814" s="273"/>
      <c r="L814" s="273"/>
      <c r="M814" s="273"/>
      <c r="N814" s="273"/>
      <c r="O814" s="215"/>
      <c r="P814" s="215"/>
      <c r="Q814" s="215"/>
      <c r="R814" s="215"/>
      <c r="S814" s="215"/>
      <c r="T814" s="215"/>
      <c r="U814" s="286"/>
      <c r="V814" s="286"/>
      <c r="W814" s="286"/>
      <c r="X814" s="286"/>
      <c r="Y814" s="286"/>
      <c r="Z814" s="286"/>
      <c r="AA814" s="286"/>
      <c r="AB814" s="286"/>
      <c r="AC814" s="215"/>
      <c r="AD814" s="215"/>
      <c r="AE814" s="215"/>
      <c r="AF814" s="215"/>
      <c r="AG814" s="215"/>
      <c r="AH814" s="286"/>
      <c r="AI814" s="286"/>
      <c r="AJ814" s="286"/>
      <c r="AK814" s="286"/>
      <c r="AL814" s="286"/>
      <c r="AM814" s="286"/>
      <c r="AN814" s="286"/>
      <c r="AO814" s="286"/>
      <c r="AP814" s="286"/>
      <c r="AQ814" s="286"/>
      <c r="AR814" s="286"/>
      <c r="AS814" s="286"/>
      <c r="AT814" s="286"/>
      <c r="AU814" s="286"/>
      <c r="AV814" s="286"/>
      <c r="AW814" s="286"/>
      <c r="AX814" s="286"/>
      <c r="AY814" s="286"/>
      <c r="AZ814" s="286"/>
      <c r="BA814" s="286"/>
      <c r="BB814" s="273"/>
      <c r="BC814" s="273"/>
      <c r="BD814" s="273"/>
      <c r="BE814" s="273"/>
      <c r="BF814" s="273"/>
      <c r="BG814" s="273"/>
      <c r="BH814" s="273"/>
      <c r="BI814" s="536"/>
    </row>
    <row r="815" spans="2:61" ht="14.25" customHeight="1" x14ac:dyDescent="0.2">
      <c r="B815" s="273"/>
      <c r="C815" s="273"/>
      <c r="D815" s="273"/>
      <c r="E815" s="273"/>
      <c r="F815" s="273"/>
      <c r="G815" s="273"/>
      <c r="H815" s="273"/>
      <c r="I815" s="273"/>
      <c r="J815" s="273"/>
      <c r="K815" s="273"/>
      <c r="L815" s="273"/>
      <c r="M815" s="273"/>
      <c r="N815" s="273"/>
      <c r="O815" s="215"/>
      <c r="P815" s="215"/>
      <c r="Q815" s="215"/>
      <c r="R815" s="215"/>
      <c r="S815" s="215"/>
      <c r="T815" s="215"/>
      <c r="U815" s="286"/>
      <c r="V815" s="286"/>
      <c r="W815" s="286"/>
      <c r="X815" s="286"/>
      <c r="Y815" s="286"/>
      <c r="Z815" s="286"/>
      <c r="AA815" s="286"/>
      <c r="AB815" s="286"/>
      <c r="AC815" s="215"/>
      <c r="AD815" s="215"/>
      <c r="AE815" s="215"/>
      <c r="AF815" s="215"/>
      <c r="AG815" s="215"/>
      <c r="AH815" s="286"/>
      <c r="AI815" s="286"/>
      <c r="AJ815" s="286"/>
      <c r="AK815" s="286"/>
      <c r="AL815" s="286"/>
      <c r="AM815" s="286"/>
      <c r="AN815" s="286"/>
      <c r="AO815" s="286"/>
      <c r="AP815" s="286"/>
      <c r="AQ815" s="286"/>
      <c r="AR815" s="286"/>
      <c r="AS815" s="286"/>
      <c r="AT815" s="286"/>
      <c r="AU815" s="286"/>
      <c r="AV815" s="286"/>
      <c r="AW815" s="286"/>
      <c r="AX815" s="286"/>
      <c r="AY815" s="286"/>
      <c r="AZ815" s="286"/>
      <c r="BA815" s="286"/>
      <c r="BB815" s="273"/>
      <c r="BC815" s="273"/>
      <c r="BD815" s="273"/>
      <c r="BE815" s="273"/>
      <c r="BF815" s="273"/>
      <c r="BG815" s="273"/>
      <c r="BH815" s="273"/>
      <c r="BI815" s="536"/>
    </row>
    <row r="816" spans="2:61" ht="14.25" customHeight="1" x14ac:dyDescent="0.2">
      <c r="B816" s="273"/>
      <c r="C816" s="273"/>
      <c r="D816" s="273"/>
      <c r="E816" s="273"/>
      <c r="F816" s="273"/>
      <c r="G816" s="273"/>
      <c r="H816" s="273"/>
      <c r="I816" s="273"/>
      <c r="J816" s="273"/>
      <c r="K816" s="273"/>
      <c r="L816" s="273"/>
      <c r="M816" s="273"/>
      <c r="N816" s="273"/>
      <c r="O816" s="215"/>
      <c r="P816" s="215"/>
      <c r="Q816" s="215"/>
      <c r="R816" s="215"/>
      <c r="S816" s="215"/>
      <c r="T816" s="215"/>
      <c r="U816" s="286"/>
      <c r="V816" s="286"/>
      <c r="W816" s="286"/>
      <c r="X816" s="286"/>
      <c r="Y816" s="286"/>
      <c r="Z816" s="286"/>
      <c r="AA816" s="286"/>
      <c r="AB816" s="286"/>
      <c r="AC816" s="215"/>
      <c r="AD816" s="215"/>
      <c r="AE816" s="215"/>
      <c r="AF816" s="215"/>
      <c r="AG816" s="215"/>
      <c r="AH816" s="286"/>
      <c r="AI816" s="286"/>
      <c r="AJ816" s="286"/>
      <c r="AK816" s="286"/>
      <c r="AL816" s="286"/>
      <c r="AM816" s="286"/>
      <c r="AN816" s="286"/>
      <c r="AO816" s="286"/>
      <c r="AP816" s="286"/>
      <c r="AQ816" s="286"/>
      <c r="AR816" s="286"/>
      <c r="AS816" s="286"/>
      <c r="AT816" s="286"/>
      <c r="AU816" s="286"/>
      <c r="AV816" s="286"/>
      <c r="AW816" s="286"/>
      <c r="AX816" s="286"/>
      <c r="AY816" s="286"/>
      <c r="AZ816" s="286"/>
      <c r="BA816" s="286"/>
      <c r="BB816" s="273"/>
      <c r="BC816" s="273"/>
      <c r="BD816" s="273"/>
      <c r="BE816" s="273"/>
      <c r="BF816" s="273"/>
      <c r="BG816" s="273"/>
      <c r="BH816" s="273"/>
      <c r="BI816" s="536"/>
    </row>
    <row r="817" spans="2:61" ht="14.25" customHeight="1" x14ac:dyDescent="0.2">
      <c r="B817" s="273"/>
      <c r="C817" s="273"/>
      <c r="D817" s="273"/>
      <c r="E817" s="273"/>
      <c r="F817" s="273"/>
      <c r="G817" s="273"/>
      <c r="H817" s="273"/>
      <c r="I817" s="273"/>
      <c r="J817" s="273"/>
      <c r="K817" s="273"/>
      <c r="L817" s="273"/>
      <c r="M817" s="273"/>
      <c r="N817" s="273"/>
      <c r="O817" s="215"/>
      <c r="P817" s="215"/>
      <c r="Q817" s="215"/>
      <c r="R817" s="215"/>
      <c r="S817" s="215"/>
      <c r="T817" s="215"/>
      <c r="U817" s="286"/>
      <c r="V817" s="286"/>
      <c r="W817" s="286"/>
      <c r="X817" s="286"/>
      <c r="Y817" s="286"/>
      <c r="Z817" s="286"/>
      <c r="AA817" s="286"/>
      <c r="AB817" s="286"/>
      <c r="AC817" s="215"/>
      <c r="AD817" s="215"/>
      <c r="AE817" s="215"/>
      <c r="AF817" s="215"/>
      <c r="AG817" s="215"/>
      <c r="AH817" s="286"/>
      <c r="AI817" s="286"/>
      <c r="AJ817" s="286"/>
      <c r="AK817" s="286"/>
      <c r="AL817" s="286"/>
      <c r="AM817" s="286"/>
      <c r="AN817" s="286"/>
      <c r="AO817" s="286"/>
      <c r="AP817" s="286"/>
      <c r="AQ817" s="286"/>
      <c r="AR817" s="286"/>
      <c r="AS817" s="286"/>
      <c r="AT817" s="286"/>
      <c r="AU817" s="286"/>
      <c r="AV817" s="286"/>
      <c r="AW817" s="286"/>
      <c r="AX817" s="286"/>
      <c r="AY817" s="286"/>
      <c r="AZ817" s="286"/>
      <c r="BA817" s="286"/>
      <c r="BB817" s="273"/>
      <c r="BC817" s="273"/>
      <c r="BD817" s="273"/>
      <c r="BE817" s="273"/>
      <c r="BF817" s="273"/>
      <c r="BG817" s="273"/>
      <c r="BH817" s="273"/>
      <c r="BI817" s="536"/>
    </row>
    <row r="818" spans="2:61" ht="14.25" customHeight="1" x14ac:dyDescent="0.2">
      <c r="B818" s="273"/>
      <c r="C818" s="273"/>
      <c r="D818" s="273"/>
      <c r="E818" s="273"/>
      <c r="F818" s="273"/>
      <c r="G818" s="273"/>
      <c r="H818" s="273"/>
      <c r="I818" s="273"/>
      <c r="J818" s="273"/>
      <c r="K818" s="273"/>
      <c r="L818" s="273"/>
      <c r="M818" s="273"/>
      <c r="N818" s="273"/>
      <c r="O818" s="215"/>
      <c r="P818" s="215"/>
      <c r="Q818" s="215"/>
      <c r="R818" s="215"/>
      <c r="S818" s="215"/>
      <c r="T818" s="215"/>
      <c r="U818" s="286"/>
      <c r="V818" s="286"/>
      <c r="W818" s="286"/>
      <c r="X818" s="286"/>
      <c r="Y818" s="286"/>
      <c r="Z818" s="286"/>
      <c r="AA818" s="286"/>
      <c r="AB818" s="286"/>
      <c r="AC818" s="215"/>
      <c r="AD818" s="215"/>
      <c r="AE818" s="215"/>
      <c r="AF818" s="215"/>
      <c r="AG818" s="215"/>
      <c r="AH818" s="286"/>
      <c r="AI818" s="286"/>
      <c r="AJ818" s="286"/>
      <c r="AK818" s="286"/>
      <c r="AL818" s="286"/>
      <c r="AM818" s="286"/>
      <c r="AN818" s="286"/>
      <c r="AO818" s="286"/>
      <c r="AP818" s="286"/>
      <c r="AQ818" s="286"/>
      <c r="AR818" s="286"/>
      <c r="AS818" s="286"/>
      <c r="AT818" s="286"/>
      <c r="AU818" s="286"/>
      <c r="AV818" s="286"/>
      <c r="AW818" s="286"/>
      <c r="AX818" s="286"/>
      <c r="AY818" s="286"/>
      <c r="AZ818" s="286"/>
      <c r="BA818" s="286"/>
      <c r="BB818" s="273"/>
      <c r="BC818" s="273"/>
      <c r="BD818" s="273"/>
      <c r="BE818" s="273"/>
      <c r="BF818" s="273"/>
      <c r="BG818" s="273"/>
      <c r="BH818" s="273"/>
      <c r="BI818" s="536"/>
    </row>
    <row r="819" spans="2:61" ht="14.25" customHeight="1" x14ac:dyDescent="0.2">
      <c r="B819" s="273"/>
      <c r="C819" s="273"/>
      <c r="D819" s="273"/>
      <c r="E819" s="273"/>
      <c r="F819" s="273"/>
      <c r="G819" s="273"/>
      <c r="H819" s="273"/>
      <c r="I819" s="273"/>
      <c r="J819" s="273"/>
      <c r="K819" s="273"/>
      <c r="L819" s="273"/>
      <c r="M819" s="273"/>
      <c r="N819" s="273"/>
      <c r="O819" s="215"/>
      <c r="P819" s="215"/>
      <c r="Q819" s="215"/>
      <c r="R819" s="215"/>
      <c r="S819" s="215"/>
      <c r="T819" s="215"/>
      <c r="U819" s="286"/>
      <c r="V819" s="286"/>
      <c r="W819" s="286"/>
      <c r="X819" s="286"/>
      <c r="Y819" s="286"/>
      <c r="Z819" s="286"/>
      <c r="AA819" s="286"/>
      <c r="AB819" s="286"/>
      <c r="AC819" s="215"/>
      <c r="AD819" s="215"/>
      <c r="AE819" s="215"/>
      <c r="AF819" s="215"/>
      <c r="AG819" s="215"/>
      <c r="AH819" s="286"/>
      <c r="AI819" s="286"/>
      <c r="AJ819" s="286"/>
      <c r="AK819" s="286"/>
      <c r="AL819" s="286"/>
      <c r="AM819" s="286"/>
      <c r="AN819" s="286"/>
      <c r="AO819" s="286"/>
      <c r="AP819" s="286"/>
      <c r="AQ819" s="286"/>
      <c r="AR819" s="286"/>
      <c r="AS819" s="286"/>
      <c r="AT819" s="286"/>
      <c r="AU819" s="286"/>
      <c r="AV819" s="286"/>
      <c r="AW819" s="286"/>
      <c r="AX819" s="286"/>
      <c r="AY819" s="286"/>
      <c r="AZ819" s="286"/>
      <c r="BA819" s="286"/>
      <c r="BB819" s="273"/>
      <c r="BC819" s="273"/>
      <c r="BD819" s="273"/>
      <c r="BE819" s="273"/>
      <c r="BF819" s="273"/>
      <c r="BG819" s="273"/>
      <c r="BH819" s="273"/>
      <c r="BI819" s="536"/>
    </row>
    <row r="820" spans="2:61" ht="14.25" customHeight="1" x14ac:dyDescent="0.2">
      <c r="B820" s="273"/>
      <c r="C820" s="273"/>
      <c r="D820" s="273"/>
      <c r="E820" s="273"/>
      <c r="F820" s="273"/>
      <c r="G820" s="273"/>
      <c r="H820" s="273"/>
      <c r="I820" s="273"/>
      <c r="J820" s="273"/>
      <c r="K820" s="273"/>
      <c r="L820" s="273"/>
      <c r="M820" s="273"/>
      <c r="N820" s="273"/>
      <c r="O820" s="215"/>
      <c r="P820" s="215"/>
      <c r="Q820" s="215"/>
      <c r="R820" s="215"/>
      <c r="S820" s="215"/>
      <c r="T820" s="215"/>
      <c r="U820" s="286"/>
      <c r="V820" s="286"/>
      <c r="W820" s="286"/>
      <c r="X820" s="286"/>
      <c r="Y820" s="286"/>
      <c r="Z820" s="286"/>
      <c r="AA820" s="286"/>
      <c r="AB820" s="286"/>
      <c r="AC820" s="215"/>
      <c r="AD820" s="215"/>
      <c r="AE820" s="215"/>
      <c r="AF820" s="215"/>
      <c r="AG820" s="215"/>
      <c r="AH820" s="286"/>
      <c r="AI820" s="286"/>
      <c r="AJ820" s="286"/>
      <c r="AK820" s="286"/>
      <c r="AL820" s="286"/>
      <c r="AM820" s="286"/>
      <c r="AN820" s="286"/>
      <c r="AO820" s="286"/>
      <c r="AP820" s="286"/>
      <c r="AQ820" s="286"/>
      <c r="AR820" s="286"/>
      <c r="AS820" s="286"/>
      <c r="AT820" s="286"/>
      <c r="AU820" s="286"/>
      <c r="AV820" s="286"/>
      <c r="AW820" s="286"/>
      <c r="AX820" s="286"/>
      <c r="AY820" s="286"/>
      <c r="AZ820" s="286"/>
      <c r="BA820" s="286"/>
      <c r="BB820" s="273"/>
      <c r="BC820" s="273"/>
      <c r="BD820" s="273"/>
      <c r="BE820" s="273"/>
      <c r="BF820" s="273"/>
      <c r="BG820" s="273"/>
      <c r="BH820" s="273"/>
      <c r="BI820" s="536"/>
    </row>
    <row r="821" spans="2:61" ht="14.25" customHeight="1" x14ac:dyDescent="0.2">
      <c r="B821" s="273"/>
      <c r="C821" s="273"/>
      <c r="D821" s="273"/>
      <c r="E821" s="273"/>
      <c r="F821" s="273"/>
      <c r="G821" s="273"/>
      <c r="H821" s="273"/>
      <c r="I821" s="273"/>
      <c r="J821" s="273"/>
      <c r="K821" s="273"/>
      <c r="L821" s="273"/>
      <c r="M821" s="273"/>
      <c r="N821" s="273"/>
      <c r="O821" s="215"/>
      <c r="P821" s="215"/>
      <c r="Q821" s="215"/>
      <c r="R821" s="215"/>
      <c r="S821" s="215"/>
      <c r="T821" s="215"/>
      <c r="U821" s="286"/>
      <c r="V821" s="286"/>
      <c r="W821" s="286"/>
      <c r="X821" s="286"/>
      <c r="Y821" s="286"/>
      <c r="Z821" s="286"/>
      <c r="AA821" s="286"/>
      <c r="AB821" s="286"/>
      <c r="AC821" s="215"/>
      <c r="AD821" s="215"/>
      <c r="AE821" s="215"/>
      <c r="AF821" s="215"/>
      <c r="AG821" s="215"/>
      <c r="AH821" s="286"/>
      <c r="AI821" s="286"/>
      <c r="AJ821" s="286"/>
      <c r="AK821" s="286"/>
      <c r="AL821" s="286"/>
      <c r="AM821" s="286"/>
      <c r="AN821" s="286"/>
      <c r="AO821" s="286"/>
      <c r="AP821" s="286"/>
      <c r="AQ821" s="286"/>
      <c r="AR821" s="286"/>
      <c r="AS821" s="286"/>
      <c r="AT821" s="286"/>
      <c r="AU821" s="286"/>
      <c r="AV821" s="286"/>
      <c r="AW821" s="286"/>
      <c r="AX821" s="286"/>
      <c r="AY821" s="286"/>
      <c r="AZ821" s="286"/>
      <c r="BA821" s="286"/>
      <c r="BB821" s="273"/>
      <c r="BC821" s="273"/>
      <c r="BD821" s="273"/>
      <c r="BE821" s="273"/>
      <c r="BF821" s="273"/>
      <c r="BG821" s="273"/>
      <c r="BH821" s="273"/>
      <c r="BI821" s="536"/>
    </row>
    <row r="822" spans="2:61" ht="14.25" customHeight="1" x14ac:dyDescent="0.2">
      <c r="B822" s="273"/>
      <c r="C822" s="273"/>
      <c r="D822" s="273"/>
      <c r="E822" s="273"/>
      <c r="F822" s="273"/>
      <c r="G822" s="273"/>
      <c r="H822" s="273"/>
      <c r="I822" s="273"/>
      <c r="J822" s="273"/>
      <c r="K822" s="273"/>
      <c r="L822" s="273"/>
      <c r="M822" s="273"/>
      <c r="N822" s="273"/>
      <c r="O822" s="215"/>
      <c r="P822" s="215"/>
      <c r="Q822" s="215"/>
      <c r="R822" s="215"/>
      <c r="S822" s="215"/>
      <c r="T822" s="215"/>
      <c r="U822" s="286"/>
      <c r="V822" s="286"/>
      <c r="W822" s="286"/>
      <c r="X822" s="286"/>
      <c r="Y822" s="286"/>
      <c r="Z822" s="286"/>
      <c r="AA822" s="286"/>
      <c r="AB822" s="286"/>
      <c r="AC822" s="215"/>
      <c r="AD822" s="215"/>
      <c r="AE822" s="215"/>
      <c r="AF822" s="215"/>
      <c r="AG822" s="215"/>
      <c r="AH822" s="286"/>
      <c r="AI822" s="286"/>
      <c r="AJ822" s="286"/>
      <c r="AK822" s="286"/>
      <c r="AL822" s="286"/>
      <c r="AM822" s="286"/>
      <c r="AN822" s="286"/>
      <c r="AO822" s="286"/>
      <c r="AP822" s="286"/>
      <c r="AQ822" s="286"/>
      <c r="AR822" s="286"/>
      <c r="AS822" s="286"/>
      <c r="AT822" s="286"/>
      <c r="AU822" s="286"/>
      <c r="AV822" s="286"/>
      <c r="AW822" s="286"/>
      <c r="AX822" s="286"/>
      <c r="AY822" s="286"/>
      <c r="AZ822" s="286"/>
      <c r="BA822" s="286"/>
      <c r="BB822" s="273"/>
      <c r="BC822" s="273"/>
      <c r="BD822" s="273"/>
      <c r="BE822" s="273"/>
      <c r="BF822" s="273"/>
      <c r="BG822" s="273"/>
      <c r="BH822" s="273"/>
      <c r="BI822" s="536"/>
    </row>
    <row r="823" spans="2:61" ht="14.25" customHeight="1" x14ac:dyDescent="0.2">
      <c r="B823" s="273"/>
      <c r="C823" s="273"/>
      <c r="D823" s="273"/>
      <c r="E823" s="273"/>
      <c r="F823" s="273"/>
      <c r="G823" s="273"/>
      <c r="H823" s="273"/>
      <c r="I823" s="273"/>
      <c r="J823" s="273"/>
      <c r="K823" s="273"/>
      <c r="L823" s="273"/>
      <c r="M823" s="273"/>
      <c r="N823" s="273"/>
      <c r="O823" s="215"/>
      <c r="P823" s="215"/>
      <c r="Q823" s="215"/>
      <c r="R823" s="215"/>
      <c r="S823" s="215"/>
      <c r="T823" s="215"/>
      <c r="U823" s="286"/>
      <c r="V823" s="286"/>
      <c r="W823" s="286"/>
      <c r="X823" s="286"/>
      <c r="Y823" s="286"/>
      <c r="Z823" s="286"/>
      <c r="AA823" s="286"/>
      <c r="AB823" s="286"/>
      <c r="AC823" s="215"/>
      <c r="AD823" s="215"/>
      <c r="AE823" s="215"/>
      <c r="AF823" s="215"/>
      <c r="AG823" s="215"/>
      <c r="AH823" s="286"/>
      <c r="AI823" s="286"/>
      <c r="AJ823" s="286"/>
      <c r="AK823" s="286"/>
      <c r="AL823" s="286"/>
      <c r="AM823" s="286"/>
      <c r="AN823" s="286"/>
      <c r="AO823" s="286"/>
      <c r="AP823" s="286"/>
      <c r="AQ823" s="286"/>
      <c r="AR823" s="286"/>
      <c r="AS823" s="286"/>
      <c r="AT823" s="286"/>
      <c r="AU823" s="286"/>
      <c r="AV823" s="286"/>
      <c r="AW823" s="286"/>
      <c r="AX823" s="286"/>
      <c r="AY823" s="286"/>
      <c r="AZ823" s="286"/>
      <c r="BA823" s="286"/>
      <c r="BB823" s="273"/>
      <c r="BC823" s="273"/>
      <c r="BD823" s="273"/>
      <c r="BE823" s="273"/>
      <c r="BF823" s="273"/>
      <c r="BG823" s="273"/>
      <c r="BH823" s="273"/>
      <c r="BI823" s="536"/>
    </row>
    <row r="824" spans="2:61" ht="14.25" customHeight="1" x14ac:dyDescent="0.2">
      <c r="B824" s="273"/>
      <c r="C824" s="273"/>
      <c r="D824" s="273"/>
      <c r="E824" s="273"/>
      <c r="F824" s="273"/>
      <c r="G824" s="273"/>
      <c r="H824" s="273"/>
      <c r="I824" s="273"/>
      <c r="J824" s="273"/>
      <c r="K824" s="273"/>
      <c r="L824" s="273"/>
      <c r="M824" s="273"/>
      <c r="N824" s="273"/>
      <c r="O824" s="215"/>
      <c r="P824" s="215"/>
      <c r="Q824" s="215"/>
      <c r="R824" s="215"/>
      <c r="S824" s="215"/>
      <c r="T824" s="215"/>
      <c r="U824" s="286"/>
      <c r="V824" s="286"/>
      <c r="W824" s="286"/>
      <c r="X824" s="286"/>
      <c r="Y824" s="286"/>
      <c r="Z824" s="286"/>
      <c r="AA824" s="286"/>
      <c r="AB824" s="286"/>
      <c r="AC824" s="215"/>
      <c r="AD824" s="215"/>
      <c r="AE824" s="215"/>
      <c r="AF824" s="215"/>
      <c r="AG824" s="215"/>
      <c r="AH824" s="286"/>
      <c r="AI824" s="286"/>
      <c r="AJ824" s="286"/>
      <c r="AK824" s="286"/>
      <c r="AL824" s="286"/>
      <c r="AM824" s="286"/>
      <c r="AN824" s="286"/>
      <c r="AO824" s="286"/>
      <c r="AP824" s="286"/>
      <c r="AQ824" s="286"/>
      <c r="AR824" s="286"/>
      <c r="AS824" s="286"/>
      <c r="AT824" s="286"/>
      <c r="AU824" s="286"/>
      <c r="AV824" s="286"/>
      <c r="AW824" s="286"/>
      <c r="AX824" s="286"/>
      <c r="AY824" s="286"/>
      <c r="AZ824" s="286"/>
      <c r="BA824" s="286"/>
      <c r="BB824" s="273"/>
      <c r="BC824" s="273"/>
      <c r="BD824" s="273"/>
      <c r="BE824" s="273"/>
      <c r="BF824" s="273"/>
      <c r="BG824" s="273"/>
      <c r="BH824" s="273"/>
      <c r="BI824" s="536"/>
    </row>
    <row r="825" spans="2:61" ht="14.25" customHeight="1" x14ac:dyDescent="0.2">
      <c r="B825" s="273"/>
      <c r="C825" s="273"/>
      <c r="D825" s="273"/>
      <c r="E825" s="273"/>
      <c r="F825" s="273"/>
      <c r="G825" s="273"/>
      <c r="H825" s="273"/>
      <c r="I825" s="273"/>
      <c r="J825" s="273"/>
      <c r="K825" s="273"/>
      <c r="L825" s="273"/>
      <c r="M825" s="273"/>
      <c r="N825" s="273"/>
      <c r="O825" s="215"/>
      <c r="P825" s="215"/>
      <c r="Q825" s="215"/>
      <c r="R825" s="215"/>
      <c r="S825" s="215"/>
      <c r="T825" s="215"/>
      <c r="U825" s="286"/>
      <c r="V825" s="286"/>
      <c r="W825" s="286"/>
      <c r="X825" s="286"/>
      <c r="Y825" s="286"/>
      <c r="Z825" s="286"/>
      <c r="AA825" s="286"/>
      <c r="AB825" s="286"/>
      <c r="AC825" s="215"/>
      <c r="AD825" s="215"/>
      <c r="AE825" s="215"/>
      <c r="AF825" s="215"/>
      <c r="AG825" s="215"/>
      <c r="AH825" s="286"/>
      <c r="AI825" s="286"/>
      <c r="AJ825" s="286"/>
      <c r="AK825" s="286"/>
      <c r="AL825" s="286"/>
      <c r="AM825" s="286"/>
      <c r="AN825" s="286"/>
      <c r="AO825" s="286"/>
      <c r="AP825" s="286"/>
      <c r="AQ825" s="286"/>
      <c r="AR825" s="286"/>
      <c r="AS825" s="286"/>
      <c r="AT825" s="286"/>
      <c r="AU825" s="286"/>
      <c r="AV825" s="286"/>
      <c r="AW825" s="286"/>
      <c r="AX825" s="286"/>
      <c r="AY825" s="286"/>
      <c r="AZ825" s="286"/>
      <c r="BA825" s="286"/>
      <c r="BB825" s="273"/>
      <c r="BC825" s="273"/>
      <c r="BD825" s="273"/>
      <c r="BE825" s="273"/>
      <c r="BF825" s="273"/>
      <c r="BG825" s="273"/>
      <c r="BH825" s="273"/>
      <c r="BI825" s="536"/>
    </row>
    <row r="826" spans="2:61" ht="14.25" customHeight="1" x14ac:dyDescent="0.2">
      <c r="B826" s="273"/>
      <c r="C826" s="273"/>
      <c r="D826" s="273"/>
      <c r="E826" s="273"/>
      <c r="F826" s="273"/>
      <c r="G826" s="273"/>
      <c r="H826" s="273"/>
      <c r="I826" s="273"/>
      <c r="J826" s="273"/>
      <c r="K826" s="273"/>
      <c r="L826" s="273"/>
      <c r="M826" s="273"/>
      <c r="N826" s="273"/>
      <c r="O826" s="215"/>
      <c r="P826" s="215"/>
      <c r="Q826" s="215"/>
      <c r="R826" s="215"/>
      <c r="S826" s="215"/>
      <c r="T826" s="215"/>
      <c r="U826" s="286"/>
      <c r="V826" s="286"/>
      <c r="W826" s="286"/>
      <c r="X826" s="286"/>
      <c r="Y826" s="286"/>
      <c r="Z826" s="286"/>
      <c r="AA826" s="286"/>
      <c r="AB826" s="286"/>
      <c r="AC826" s="215"/>
      <c r="AD826" s="215"/>
      <c r="AE826" s="215"/>
      <c r="AF826" s="215"/>
      <c r="AG826" s="215"/>
      <c r="AH826" s="286"/>
      <c r="AI826" s="286"/>
      <c r="AJ826" s="286"/>
      <c r="AK826" s="286"/>
      <c r="AL826" s="286"/>
      <c r="AM826" s="286"/>
      <c r="AN826" s="286"/>
      <c r="AO826" s="286"/>
      <c r="AP826" s="286"/>
      <c r="AQ826" s="286"/>
      <c r="AR826" s="286"/>
      <c r="AS826" s="286"/>
      <c r="AT826" s="286"/>
      <c r="AU826" s="286"/>
      <c r="AV826" s="286"/>
      <c r="AW826" s="286"/>
      <c r="AX826" s="286"/>
      <c r="AY826" s="286"/>
      <c r="AZ826" s="286"/>
      <c r="BA826" s="286"/>
      <c r="BB826" s="273"/>
      <c r="BC826" s="273"/>
      <c r="BD826" s="273"/>
      <c r="BE826" s="273"/>
      <c r="BF826" s="273"/>
      <c r="BG826" s="273"/>
      <c r="BH826" s="273"/>
      <c r="BI826" s="536"/>
    </row>
    <row r="827" spans="2:61" ht="14.25" customHeight="1" x14ac:dyDescent="0.2">
      <c r="B827" s="273"/>
      <c r="C827" s="273"/>
      <c r="D827" s="273"/>
      <c r="E827" s="273"/>
      <c r="F827" s="273"/>
      <c r="G827" s="273"/>
      <c r="H827" s="273"/>
      <c r="I827" s="273"/>
      <c r="J827" s="273"/>
      <c r="K827" s="273"/>
      <c r="L827" s="273"/>
      <c r="M827" s="273"/>
      <c r="N827" s="273"/>
      <c r="O827" s="215"/>
      <c r="P827" s="215"/>
      <c r="Q827" s="215"/>
      <c r="R827" s="215"/>
      <c r="S827" s="215"/>
      <c r="T827" s="215"/>
      <c r="U827" s="286"/>
      <c r="V827" s="286"/>
      <c r="W827" s="286"/>
      <c r="X827" s="286"/>
      <c r="Y827" s="286"/>
      <c r="Z827" s="286"/>
      <c r="AA827" s="286"/>
      <c r="AB827" s="286"/>
      <c r="AC827" s="215"/>
      <c r="AD827" s="215"/>
      <c r="AE827" s="215"/>
      <c r="AF827" s="215"/>
      <c r="AG827" s="215"/>
      <c r="AH827" s="286"/>
      <c r="AI827" s="286"/>
      <c r="AJ827" s="286"/>
      <c r="AK827" s="286"/>
      <c r="AL827" s="286"/>
      <c r="AM827" s="286"/>
      <c r="AN827" s="286"/>
      <c r="AO827" s="286"/>
      <c r="AP827" s="286"/>
      <c r="AQ827" s="286"/>
      <c r="AR827" s="286"/>
      <c r="AS827" s="286"/>
      <c r="AT827" s="286"/>
      <c r="AU827" s="286"/>
      <c r="AV827" s="286"/>
      <c r="AW827" s="286"/>
      <c r="AX827" s="286"/>
      <c r="AY827" s="286"/>
      <c r="AZ827" s="286"/>
      <c r="BA827" s="286"/>
      <c r="BB827" s="273"/>
      <c r="BC827" s="273"/>
      <c r="BD827" s="273"/>
      <c r="BE827" s="273"/>
      <c r="BF827" s="273"/>
      <c r="BG827" s="273"/>
      <c r="BH827" s="273"/>
      <c r="BI827" s="536"/>
    </row>
    <row r="828" spans="2:61" ht="14.25" customHeight="1" x14ac:dyDescent="0.2">
      <c r="B828" s="273"/>
      <c r="C828" s="273"/>
      <c r="D828" s="273"/>
      <c r="E828" s="273"/>
      <c r="F828" s="273"/>
      <c r="G828" s="273"/>
      <c r="H828" s="273"/>
      <c r="I828" s="273"/>
      <c r="J828" s="273"/>
      <c r="K828" s="273"/>
      <c r="L828" s="273"/>
      <c r="M828" s="273"/>
      <c r="N828" s="273"/>
      <c r="O828" s="215"/>
      <c r="P828" s="215"/>
      <c r="Q828" s="215"/>
      <c r="R828" s="215"/>
      <c r="S828" s="215"/>
      <c r="T828" s="215"/>
      <c r="U828" s="286"/>
      <c r="V828" s="286"/>
      <c r="W828" s="286"/>
      <c r="X828" s="286"/>
      <c r="Y828" s="286"/>
      <c r="Z828" s="286"/>
      <c r="AA828" s="286"/>
      <c r="AB828" s="286"/>
      <c r="AC828" s="215"/>
      <c r="AD828" s="215"/>
      <c r="AE828" s="215"/>
      <c r="AF828" s="215"/>
      <c r="AG828" s="215"/>
      <c r="AH828" s="286"/>
      <c r="AI828" s="286"/>
      <c r="AJ828" s="286"/>
      <c r="AK828" s="286"/>
      <c r="AL828" s="286"/>
      <c r="AM828" s="286"/>
      <c r="AN828" s="286"/>
      <c r="AO828" s="286"/>
      <c r="AP828" s="286"/>
      <c r="AQ828" s="286"/>
      <c r="AR828" s="286"/>
      <c r="AS828" s="286"/>
      <c r="AT828" s="286"/>
      <c r="AU828" s="286"/>
      <c r="AV828" s="286"/>
      <c r="AW828" s="286"/>
      <c r="AX828" s="286"/>
      <c r="AY828" s="286"/>
      <c r="AZ828" s="286"/>
      <c r="BA828" s="286"/>
      <c r="BB828" s="273"/>
      <c r="BC828" s="273"/>
      <c r="BD828" s="273"/>
      <c r="BE828" s="273"/>
      <c r="BF828" s="273"/>
      <c r="BG828" s="273"/>
      <c r="BH828" s="273"/>
      <c r="BI828" s="536"/>
    </row>
    <row r="829" spans="2:61" ht="14.25" customHeight="1" x14ac:dyDescent="0.2">
      <c r="B829" s="273"/>
      <c r="C829" s="273"/>
      <c r="D829" s="273"/>
      <c r="E829" s="273"/>
      <c r="F829" s="273"/>
      <c r="G829" s="273"/>
      <c r="H829" s="273"/>
      <c r="I829" s="273"/>
      <c r="J829" s="273"/>
      <c r="K829" s="273"/>
      <c r="L829" s="273"/>
      <c r="M829" s="273"/>
      <c r="N829" s="273"/>
      <c r="O829" s="215"/>
      <c r="P829" s="215"/>
      <c r="Q829" s="215"/>
      <c r="R829" s="215"/>
      <c r="S829" s="215"/>
      <c r="T829" s="215"/>
      <c r="U829" s="286"/>
      <c r="V829" s="286"/>
      <c r="W829" s="286"/>
      <c r="X829" s="286"/>
      <c r="Y829" s="286"/>
      <c r="Z829" s="286"/>
      <c r="AA829" s="286"/>
      <c r="AB829" s="286"/>
      <c r="AC829" s="215"/>
      <c r="AD829" s="215"/>
      <c r="AE829" s="215"/>
      <c r="AF829" s="215"/>
      <c r="AG829" s="215"/>
      <c r="AH829" s="286"/>
      <c r="AI829" s="286"/>
      <c r="AJ829" s="286"/>
      <c r="AK829" s="286"/>
      <c r="AL829" s="286"/>
      <c r="AM829" s="286"/>
      <c r="AN829" s="286"/>
      <c r="AO829" s="286"/>
      <c r="AP829" s="286"/>
      <c r="AQ829" s="286"/>
      <c r="AR829" s="286"/>
      <c r="AS829" s="286"/>
      <c r="AT829" s="286"/>
      <c r="AU829" s="286"/>
      <c r="AV829" s="286"/>
      <c r="AW829" s="286"/>
      <c r="AX829" s="286"/>
      <c r="AY829" s="286"/>
      <c r="AZ829" s="286"/>
      <c r="BA829" s="286"/>
      <c r="BB829" s="273"/>
      <c r="BC829" s="273"/>
      <c r="BD829" s="273"/>
      <c r="BE829" s="273"/>
      <c r="BF829" s="273"/>
      <c r="BG829" s="273"/>
      <c r="BH829" s="273"/>
      <c r="BI829" s="536"/>
    </row>
    <row r="830" spans="2:61" ht="14.25" customHeight="1" x14ac:dyDescent="0.2">
      <c r="B830" s="273"/>
      <c r="C830" s="273"/>
      <c r="D830" s="273"/>
      <c r="E830" s="273"/>
      <c r="F830" s="273"/>
      <c r="G830" s="273"/>
      <c r="H830" s="273"/>
      <c r="I830" s="273"/>
      <c r="J830" s="273"/>
      <c r="K830" s="273"/>
      <c r="L830" s="273"/>
      <c r="M830" s="273"/>
      <c r="N830" s="273"/>
      <c r="O830" s="215"/>
      <c r="P830" s="215"/>
      <c r="Q830" s="215"/>
      <c r="R830" s="215"/>
      <c r="S830" s="215"/>
      <c r="T830" s="215"/>
      <c r="U830" s="286"/>
      <c r="V830" s="286"/>
      <c r="W830" s="286"/>
      <c r="X830" s="286"/>
      <c r="Y830" s="286"/>
      <c r="Z830" s="286"/>
      <c r="AA830" s="286"/>
      <c r="AB830" s="286"/>
      <c r="AC830" s="215"/>
      <c r="AD830" s="215"/>
      <c r="AE830" s="215"/>
      <c r="AF830" s="215"/>
      <c r="AG830" s="215"/>
      <c r="AH830" s="286"/>
      <c r="AI830" s="286"/>
      <c r="AJ830" s="286"/>
      <c r="AK830" s="286"/>
      <c r="AL830" s="286"/>
      <c r="AM830" s="286"/>
      <c r="AN830" s="286"/>
      <c r="AO830" s="286"/>
      <c r="AP830" s="286"/>
      <c r="AQ830" s="286"/>
      <c r="AR830" s="286"/>
      <c r="AS830" s="286"/>
      <c r="AT830" s="286"/>
      <c r="AU830" s="286"/>
      <c r="AV830" s="286"/>
      <c r="AW830" s="286"/>
      <c r="AX830" s="286"/>
      <c r="AY830" s="286"/>
      <c r="AZ830" s="286"/>
      <c r="BA830" s="286"/>
      <c r="BB830" s="273"/>
      <c r="BC830" s="273"/>
      <c r="BD830" s="273"/>
      <c r="BE830" s="273"/>
      <c r="BF830" s="273"/>
      <c r="BG830" s="273"/>
      <c r="BH830" s="273"/>
      <c r="BI830" s="536"/>
    </row>
    <row r="831" spans="2:61" ht="14.25" customHeight="1" x14ac:dyDescent="0.2">
      <c r="B831" s="273"/>
      <c r="C831" s="273"/>
      <c r="D831" s="273"/>
      <c r="E831" s="273"/>
      <c r="F831" s="273"/>
      <c r="G831" s="273"/>
      <c r="H831" s="273"/>
      <c r="I831" s="273"/>
      <c r="J831" s="273"/>
      <c r="K831" s="273"/>
      <c r="L831" s="273"/>
      <c r="M831" s="273"/>
      <c r="N831" s="273"/>
      <c r="O831" s="215"/>
      <c r="P831" s="215"/>
      <c r="Q831" s="215"/>
      <c r="R831" s="215"/>
      <c r="S831" s="215"/>
      <c r="T831" s="215"/>
      <c r="U831" s="286"/>
      <c r="V831" s="286"/>
      <c r="W831" s="286"/>
      <c r="X831" s="286"/>
      <c r="Y831" s="286"/>
      <c r="Z831" s="286"/>
      <c r="AA831" s="286"/>
      <c r="AB831" s="286"/>
      <c r="AC831" s="215"/>
      <c r="AD831" s="215"/>
      <c r="AE831" s="215"/>
      <c r="AF831" s="215"/>
      <c r="AG831" s="215"/>
      <c r="AH831" s="286"/>
      <c r="AI831" s="286"/>
      <c r="AJ831" s="286"/>
      <c r="AK831" s="286"/>
      <c r="AL831" s="286"/>
      <c r="AM831" s="286"/>
      <c r="AN831" s="286"/>
      <c r="AO831" s="286"/>
      <c r="AP831" s="286"/>
      <c r="AQ831" s="286"/>
      <c r="AR831" s="286"/>
      <c r="AS831" s="286"/>
      <c r="AT831" s="286"/>
      <c r="AU831" s="286"/>
      <c r="AV831" s="286"/>
      <c r="AW831" s="286"/>
      <c r="AX831" s="286"/>
      <c r="AY831" s="286"/>
      <c r="AZ831" s="286"/>
      <c r="BA831" s="286"/>
      <c r="BB831" s="273"/>
      <c r="BC831" s="273"/>
      <c r="BD831" s="273"/>
      <c r="BE831" s="273"/>
      <c r="BF831" s="273"/>
      <c r="BG831" s="273"/>
      <c r="BH831" s="273"/>
      <c r="BI831" s="536"/>
    </row>
    <row r="832" spans="2:61" ht="14.25" customHeight="1" x14ac:dyDescent="0.2">
      <c r="B832" s="273"/>
      <c r="C832" s="273"/>
      <c r="D832" s="273"/>
      <c r="E832" s="273"/>
      <c r="F832" s="273"/>
      <c r="G832" s="273"/>
      <c r="H832" s="273"/>
      <c r="I832" s="273"/>
      <c r="J832" s="273"/>
      <c r="K832" s="273"/>
      <c r="L832" s="273"/>
      <c r="M832" s="273"/>
      <c r="N832" s="273"/>
      <c r="O832" s="215"/>
      <c r="P832" s="215"/>
      <c r="Q832" s="215"/>
      <c r="R832" s="215"/>
      <c r="S832" s="215"/>
      <c r="T832" s="215"/>
      <c r="U832" s="286"/>
      <c r="V832" s="286"/>
      <c r="W832" s="286"/>
      <c r="X832" s="286"/>
      <c r="Y832" s="286"/>
      <c r="Z832" s="286"/>
      <c r="AA832" s="286"/>
      <c r="AB832" s="286"/>
      <c r="AC832" s="215"/>
      <c r="AD832" s="215"/>
      <c r="AE832" s="215"/>
      <c r="AF832" s="215"/>
      <c r="AG832" s="215"/>
      <c r="AH832" s="286"/>
      <c r="AI832" s="286"/>
      <c r="AJ832" s="286"/>
      <c r="AK832" s="286"/>
      <c r="AL832" s="286"/>
      <c r="AM832" s="286"/>
      <c r="AN832" s="286"/>
      <c r="AO832" s="286"/>
      <c r="AP832" s="286"/>
      <c r="AQ832" s="286"/>
      <c r="AR832" s="286"/>
      <c r="AS832" s="286"/>
      <c r="AT832" s="286"/>
      <c r="AU832" s="286"/>
      <c r="AV832" s="286"/>
      <c r="AW832" s="286"/>
      <c r="AX832" s="286"/>
      <c r="AY832" s="286"/>
      <c r="AZ832" s="286"/>
      <c r="BA832" s="286"/>
      <c r="BB832" s="273"/>
      <c r="BC832" s="273"/>
      <c r="BD832" s="273"/>
      <c r="BE832" s="273"/>
      <c r="BF832" s="273"/>
      <c r="BG832" s="273"/>
      <c r="BH832" s="273"/>
      <c r="BI832" s="536"/>
    </row>
    <row r="833" spans="2:61" ht="14.25" customHeight="1" x14ac:dyDescent="0.2">
      <c r="B833" s="273"/>
      <c r="C833" s="273"/>
      <c r="D833" s="273"/>
      <c r="E833" s="273"/>
      <c r="F833" s="273"/>
      <c r="G833" s="273"/>
      <c r="H833" s="273"/>
      <c r="I833" s="273"/>
      <c r="J833" s="273"/>
      <c r="K833" s="273"/>
      <c r="L833" s="273"/>
      <c r="M833" s="273"/>
      <c r="N833" s="273"/>
      <c r="O833" s="215"/>
      <c r="P833" s="215"/>
      <c r="Q833" s="215"/>
      <c r="R833" s="215"/>
      <c r="S833" s="215"/>
      <c r="T833" s="215"/>
      <c r="U833" s="286"/>
      <c r="V833" s="286"/>
      <c r="W833" s="286"/>
      <c r="X833" s="286"/>
      <c r="Y833" s="286"/>
      <c r="Z833" s="286"/>
      <c r="AA833" s="286"/>
      <c r="AB833" s="286"/>
      <c r="AC833" s="215"/>
      <c r="AD833" s="215"/>
      <c r="AE833" s="215"/>
      <c r="AF833" s="215"/>
      <c r="AG833" s="215"/>
      <c r="AH833" s="286"/>
      <c r="AI833" s="286"/>
      <c r="AJ833" s="286"/>
      <c r="AK833" s="286"/>
      <c r="AL833" s="286"/>
      <c r="AM833" s="286"/>
      <c r="AN833" s="286"/>
      <c r="AO833" s="286"/>
      <c r="AP833" s="286"/>
      <c r="AQ833" s="286"/>
      <c r="AR833" s="286"/>
      <c r="AS833" s="286"/>
      <c r="AT833" s="286"/>
      <c r="AU833" s="286"/>
      <c r="AV833" s="286"/>
      <c r="AW833" s="286"/>
      <c r="AX833" s="286"/>
      <c r="AY833" s="286"/>
      <c r="AZ833" s="286"/>
      <c r="BA833" s="286"/>
      <c r="BB833" s="273"/>
      <c r="BC833" s="273"/>
      <c r="BD833" s="273"/>
      <c r="BE833" s="273"/>
      <c r="BF833" s="273"/>
      <c r="BG833" s="273"/>
      <c r="BH833" s="273"/>
      <c r="BI833" s="536"/>
    </row>
    <row r="834" spans="2:61" ht="14.25" customHeight="1" x14ac:dyDescent="0.2">
      <c r="B834" s="273"/>
      <c r="C834" s="273"/>
      <c r="D834" s="273"/>
      <c r="E834" s="273"/>
      <c r="F834" s="273"/>
      <c r="G834" s="273"/>
      <c r="H834" s="273"/>
      <c r="I834" s="273"/>
      <c r="J834" s="273"/>
      <c r="K834" s="273"/>
      <c r="L834" s="273"/>
      <c r="M834" s="273"/>
      <c r="N834" s="273"/>
      <c r="O834" s="215"/>
      <c r="P834" s="215"/>
      <c r="Q834" s="215"/>
      <c r="R834" s="215"/>
      <c r="S834" s="215"/>
      <c r="T834" s="215"/>
      <c r="U834" s="286"/>
      <c r="V834" s="286"/>
      <c r="W834" s="286"/>
      <c r="X834" s="286"/>
      <c r="Y834" s="286"/>
      <c r="Z834" s="286"/>
      <c r="AA834" s="286"/>
      <c r="AB834" s="286"/>
      <c r="AC834" s="215"/>
      <c r="AD834" s="215"/>
      <c r="AE834" s="215"/>
      <c r="AF834" s="215"/>
      <c r="AG834" s="215"/>
      <c r="AH834" s="286"/>
      <c r="AI834" s="286"/>
      <c r="AJ834" s="286"/>
      <c r="AK834" s="286"/>
      <c r="AL834" s="286"/>
      <c r="AM834" s="286"/>
      <c r="AN834" s="286"/>
      <c r="AO834" s="286"/>
      <c r="AP834" s="286"/>
      <c r="AQ834" s="286"/>
      <c r="AR834" s="286"/>
      <c r="AS834" s="286"/>
      <c r="AT834" s="286"/>
      <c r="AU834" s="286"/>
      <c r="AV834" s="286"/>
      <c r="AW834" s="286"/>
      <c r="AX834" s="286"/>
      <c r="AY834" s="286"/>
      <c r="AZ834" s="286"/>
      <c r="BA834" s="286"/>
      <c r="BB834" s="273"/>
      <c r="BC834" s="273"/>
      <c r="BD834" s="273"/>
      <c r="BE834" s="273"/>
      <c r="BF834" s="273"/>
      <c r="BG834" s="273"/>
      <c r="BH834" s="273"/>
      <c r="BI834" s="536"/>
    </row>
    <row r="835" spans="2:61" ht="14.25" customHeight="1" x14ac:dyDescent="0.2">
      <c r="B835" s="273"/>
      <c r="C835" s="273"/>
      <c r="D835" s="273"/>
      <c r="E835" s="273"/>
      <c r="F835" s="273"/>
      <c r="G835" s="273"/>
      <c r="H835" s="273"/>
      <c r="I835" s="273"/>
      <c r="J835" s="273"/>
      <c r="K835" s="273"/>
      <c r="L835" s="273"/>
      <c r="M835" s="273"/>
      <c r="N835" s="273"/>
      <c r="O835" s="215"/>
      <c r="P835" s="215"/>
      <c r="Q835" s="215"/>
      <c r="R835" s="215"/>
      <c r="S835" s="215"/>
      <c r="T835" s="215"/>
      <c r="U835" s="286"/>
      <c r="V835" s="286"/>
      <c r="W835" s="286"/>
      <c r="X835" s="286"/>
      <c r="Y835" s="286"/>
      <c r="Z835" s="286"/>
      <c r="AA835" s="286"/>
      <c r="AB835" s="286"/>
      <c r="AC835" s="215"/>
      <c r="AD835" s="215"/>
      <c r="AE835" s="215"/>
      <c r="AF835" s="215"/>
      <c r="AG835" s="215"/>
      <c r="AH835" s="286"/>
      <c r="AI835" s="286"/>
      <c r="AJ835" s="286"/>
      <c r="AK835" s="286"/>
      <c r="AL835" s="286"/>
      <c r="AM835" s="286"/>
      <c r="AN835" s="286"/>
      <c r="AO835" s="286"/>
      <c r="AP835" s="286"/>
      <c r="AQ835" s="286"/>
      <c r="AR835" s="286"/>
      <c r="AS835" s="286"/>
      <c r="AT835" s="286"/>
      <c r="AU835" s="286"/>
      <c r="AV835" s="286"/>
      <c r="AW835" s="286"/>
      <c r="AX835" s="286"/>
      <c r="AY835" s="286"/>
      <c r="AZ835" s="286"/>
      <c r="BA835" s="286"/>
      <c r="BB835" s="273"/>
      <c r="BC835" s="273"/>
      <c r="BD835" s="273"/>
      <c r="BE835" s="273"/>
      <c r="BF835" s="273"/>
      <c r="BG835" s="273"/>
      <c r="BH835" s="273"/>
      <c r="BI835" s="536"/>
    </row>
    <row r="836" spans="2:61" ht="14.25" customHeight="1" x14ac:dyDescent="0.2">
      <c r="B836" s="273"/>
      <c r="C836" s="273"/>
      <c r="D836" s="273"/>
      <c r="E836" s="273"/>
      <c r="F836" s="273"/>
      <c r="G836" s="273"/>
      <c r="H836" s="273"/>
      <c r="I836" s="273"/>
      <c r="J836" s="273"/>
      <c r="K836" s="273"/>
      <c r="L836" s="273"/>
      <c r="M836" s="273"/>
      <c r="N836" s="273"/>
      <c r="O836" s="215"/>
      <c r="P836" s="215"/>
      <c r="Q836" s="215"/>
      <c r="R836" s="215"/>
      <c r="S836" s="215"/>
      <c r="T836" s="215"/>
      <c r="U836" s="286"/>
      <c r="V836" s="286"/>
      <c r="W836" s="286"/>
      <c r="X836" s="286"/>
      <c r="Y836" s="286"/>
      <c r="Z836" s="286"/>
      <c r="AA836" s="286"/>
      <c r="AB836" s="286"/>
      <c r="AC836" s="215"/>
      <c r="AD836" s="215"/>
      <c r="AE836" s="215"/>
      <c r="AF836" s="215"/>
      <c r="AG836" s="215"/>
      <c r="AH836" s="286"/>
      <c r="AI836" s="286"/>
      <c r="AJ836" s="286"/>
      <c r="AK836" s="286"/>
      <c r="AL836" s="286"/>
      <c r="AM836" s="286"/>
      <c r="AN836" s="286"/>
      <c r="AO836" s="286"/>
      <c r="AP836" s="286"/>
      <c r="AQ836" s="286"/>
      <c r="AR836" s="286"/>
      <c r="AS836" s="286"/>
      <c r="AT836" s="286"/>
      <c r="AU836" s="286"/>
      <c r="AV836" s="286"/>
      <c r="AW836" s="286"/>
      <c r="AX836" s="286"/>
      <c r="AY836" s="286"/>
      <c r="AZ836" s="286"/>
      <c r="BA836" s="286"/>
      <c r="BB836" s="273"/>
      <c r="BC836" s="273"/>
      <c r="BD836" s="273"/>
      <c r="BE836" s="273"/>
      <c r="BF836" s="273"/>
      <c r="BG836" s="273"/>
      <c r="BH836" s="273"/>
      <c r="BI836" s="536"/>
    </row>
    <row r="837" spans="2:61" ht="14.25" customHeight="1" x14ac:dyDescent="0.2">
      <c r="B837" s="273"/>
      <c r="C837" s="273"/>
      <c r="D837" s="273"/>
      <c r="E837" s="273"/>
      <c r="F837" s="273"/>
      <c r="G837" s="273"/>
      <c r="H837" s="273"/>
      <c r="I837" s="273"/>
      <c r="J837" s="273"/>
      <c r="K837" s="273"/>
      <c r="L837" s="273"/>
      <c r="M837" s="273"/>
      <c r="N837" s="273"/>
      <c r="O837" s="215"/>
      <c r="P837" s="215"/>
      <c r="Q837" s="215"/>
      <c r="R837" s="215"/>
      <c r="S837" s="215"/>
      <c r="T837" s="215"/>
      <c r="U837" s="286"/>
      <c r="V837" s="286"/>
      <c r="W837" s="286"/>
      <c r="X837" s="286"/>
      <c r="Y837" s="286"/>
      <c r="Z837" s="286"/>
      <c r="AA837" s="286"/>
      <c r="AB837" s="286"/>
      <c r="AC837" s="215"/>
      <c r="AD837" s="215"/>
      <c r="AE837" s="215"/>
      <c r="AF837" s="215"/>
      <c r="AG837" s="215"/>
      <c r="AH837" s="286"/>
      <c r="AI837" s="286"/>
      <c r="AJ837" s="286"/>
      <c r="AK837" s="286"/>
      <c r="AL837" s="286"/>
      <c r="AM837" s="286"/>
      <c r="AN837" s="286"/>
      <c r="AO837" s="286"/>
      <c r="AP837" s="286"/>
      <c r="AQ837" s="286"/>
      <c r="AR837" s="286"/>
      <c r="AS837" s="286"/>
      <c r="AT837" s="286"/>
      <c r="AU837" s="286"/>
      <c r="AV837" s="286"/>
      <c r="AW837" s="286"/>
      <c r="AX837" s="286"/>
      <c r="AY837" s="286"/>
      <c r="AZ837" s="286"/>
      <c r="BA837" s="286"/>
      <c r="BB837" s="273"/>
      <c r="BC837" s="273"/>
      <c r="BD837" s="273"/>
      <c r="BE837" s="273"/>
      <c r="BF837" s="273"/>
      <c r="BG837" s="273"/>
      <c r="BH837" s="273"/>
      <c r="BI837" s="536"/>
    </row>
    <row r="838" spans="2:61" ht="14.25" customHeight="1" x14ac:dyDescent="0.2">
      <c r="B838" s="273"/>
      <c r="C838" s="273"/>
      <c r="D838" s="273"/>
      <c r="E838" s="273"/>
      <c r="F838" s="273"/>
      <c r="G838" s="273"/>
      <c r="H838" s="273"/>
      <c r="I838" s="273"/>
      <c r="J838" s="273"/>
      <c r="K838" s="273"/>
      <c r="L838" s="273"/>
      <c r="M838" s="273"/>
      <c r="N838" s="273"/>
      <c r="O838" s="215"/>
      <c r="P838" s="215"/>
      <c r="Q838" s="215"/>
      <c r="R838" s="215"/>
      <c r="S838" s="215"/>
      <c r="T838" s="215"/>
      <c r="U838" s="286"/>
      <c r="V838" s="286"/>
      <c r="W838" s="286"/>
      <c r="X838" s="286"/>
      <c r="Y838" s="286"/>
      <c r="Z838" s="286"/>
      <c r="AA838" s="286"/>
      <c r="AB838" s="286"/>
      <c r="AC838" s="215"/>
      <c r="AD838" s="215"/>
      <c r="AE838" s="215"/>
      <c r="AF838" s="215"/>
      <c r="AG838" s="215"/>
      <c r="AH838" s="286"/>
      <c r="AI838" s="286"/>
      <c r="AJ838" s="286"/>
      <c r="AK838" s="286"/>
      <c r="AL838" s="286"/>
      <c r="AM838" s="286"/>
      <c r="AN838" s="286"/>
      <c r="AO838" s="286"/>
      <c r="AP838" s="286"/>
      <c r="AQ838" s="286"/>
      <c r="AR838" s="286"/>
      <c r="AS838" s="286"/>
      <c r="AT838" s="286"/>
      <c r="AU838" s="286"/>
      <c r="AV838" s="286"/>
      <c r="AW838" s="286"/>
      <c r="AX838" s="286"/>
      <c r="AY838" s="286"/>
      <c r="AZ838" s="286"/>
      <c r="BA838" s="286"/>
      <c r="BB838" s="273"/>
      <c r="BC838" s="273"/>
      <c r="BD838" s="273"/>
      <c r="BE838" s="273"/>
      <c r="BF838" s="273"/>
      <c r="BG838" s="273"/>
      <c r="BH838" s="273"/>
      <c r="BI838" s="536"/>
    </row>
    <row r="839" spans="2:61" ht="14.25" customHeight="1" x14ac:dyDescent="0.2">
      <c r="B839" s="273"/>
      <c r="C839" s="273"/>
      <c r="D839" s="273"/>
      <c r="E839" s="273"/>
      <c r="F839" s="273"/>
      <c r="G839" s="273"/>
      <c r="H839" s="273"/>
      <c r="I839" s="273"/>
      <c r="J839" s="273"/>
      <c r="K839" s="273"/>
      <c r="L839" s="273"/>
      <c r="M839" s="273"/>
      <c r="N839" s="273"/>
      <c r="O839" s="215"/>
      <c r="P839" s="215"/>
      <c r="Q839" s="215"/>
      <c r="R839" s="215"/>
      <c r="S839" s="215"/>
      <c r="T839" s="215"/>
      <c r="U839" s="286"/>
      <c r="V839" s="286"/>
      <c r="W839" s="286"/>
      <c r="X839" s="286"/>
      <c r="Y839" s="286"/>
      <c r="Z839" s="286"/>
      <c r="AA839" s="286"/>
      <c r="AB839" s="286"/>
      <c r="AC839" s="215"/>
      <c r="AD839" s="215"/>
      <c r="AE839" s="215"/>
      <c r="AF839" s="215"/>
      <c r="AG839" s="215"/>
      <c r="AH839" s="286"/>
      <c r="AI839" s="286"/>
      <c r="AJ839" s="286"/>
      <c r="AK839" s="286"/>
      <c r="AL839" s="286"/>
      <c r="AM839" s="286"/>
      <c r="AN839" s="286"/>
      <c r="AO839" s="286"/>
      <c r="AP839" s="286"/>
      <c r="AQ839" s="286"/>
      <c r="AR839" s="286"/>
      <c r="AS839" s="286"/>
      <c r="AT839" s="286"/>
      <c r="AU839" s="286"/>
      <c r="AV839" s="286"/>
      <c r="AW839" s="286"/>
      <c r="AX839" s="286"/>
      <c r="AY839" s="286"/>
      <c r="AZ839" s="286"/>
      <c r="BA839" s="286"/>
      <c r="BB839" s="273"/>
      <c r="BC839" s="273"/>
      <c r="BD839" s="273"/>
      <c r="BE839" s="273"/>
      <c r="BF839" s="273"/>
      <c r="BG839" s="273"/>
      <c r="BH839" s="273"/>
      <c r="BI839" s="536"/>
    </row>
    <row r="840" spans="2:61" ht="14.25" customHeight="1" x14ac:dyDescent="0.2">
      <c r="B840" s="273"/>
      <c r="C840" s="273"/>
      <c r="D840" s="273"/>
      <c r="E840" s="273"/>
      <c r="F840" s="273"/>
      <c r="G840" s="273"/>
      <c r="H840" s="273"/>
      <c r="I840" s="273"/>
      <c r="J840" s="273"/>
      <c r="K840" s="273"/>
      <c r="L840" s="273"/>
      <c r="M840" s="273"/>
      <c r="N840" s="273"/>
      <c r="O840" s="215"/>
      <c r="P840" s="215"/>
      <c r="Q840" s="215"/>
      <c r="R840" s="215"/>
      <c r="S840" s="215"/>
      <c r="T840" s="215"/>
      <c r="U840" s="286"/>
      <c r="V840" s="286"/>
      <c r="W840" s="286"/>
      <c r="X840" s="286"/>
      <c r="Y840" s="286"/>
      <c r="Z840" s="286"/>
      <c r="AA840" s="286"/>
      <c r="AB840" s="286"/>
      <c r="AC840" s="215"/>
      <c r="AD840" s="215"/>
      <c r="AE840" s="215"/>
      <c r="AF840" s="215"/>
      <c r="AG840" s="215"/>
      <c r="AH840" s="286"/>
      <c r="AI840" s="286"/>
      <c r="AJ840" s="286"/>
      <c r="AK840" s="286"/>
      <c r="AL840" s="286"/>
      <c r="AM840" s="286"/>
      <c r="AN840" s="286"/>
      <c r="AO840" s="286"/>
      <c r="AP840" s="286"/>
      <c r="AQ840" s="286"/>
      <c r="AR840" s="286"/>
      <c r="AS840" s="286"/>
      <c r="AT840" s="286"/>
      <c r="AU840" s="286"/>
      <c r="AV840" s="286"/>
      <c r="AW840" s="286"/>
      <c r="AX840" s="286"/>
      <c r="AY840" s="286"/>
      <c r="AZ840" s="286"/>
      <c r="BA840" s="286"/>
      <c r="BB840" s="273"/>
      <c r="BC840" s="273"/>
      <c r="BD840" s="273"/>
      <c r="BE840" s="273"/>
      <c r="BF840" s="273"/>
      <c r="BG840" s="273"/>
      <c r="BH840" s="273"/>
      <c r="BI840" s="536"/>
    </row>
    <row r="841" spans="2:61" ht="14.25" customHeight="1" x14ac:dyDescent="0.2">
      <c r="B841" s="273"/>
      <c r="C841" s="273"/>
      <c r="D841" s="273"/>
      <c r="E841" s="273"/>
      <c r="F841" s="273"/>
      <c r="G841" s="273"/>
      <c r="H841" s="273"/>
      <c r="I841" s="273"/>
      <c r="J841" s="273"/>
      <c r="K841" s="273"/>
      <c r="L841" s="273"/>
      <c r="M841" s="273"/>
      <c r="N841" s="273"/>
      <c r="O841" s="215"/>
      <c r="P841" s="215"/>
      <c r="Q841" s="215"/>
      <c r="R841" s="215"/>
      <c r="S841" s="215"/>
      <c r="T841" s="215"/>
      <c r="U841" s="286"/>
      <c r="V841" s="286"/>
      <c r="W841" s="286"/>
      <c r="X841" s="286"/>
      <c r="Y841" s="286"/>
      <c r="Z841" s="286"/>
      <c r="AA841" s="286"/>
      <c r="AB841" s="286"/>
      <c r="AC841" s="215"/>
      <c r="AD841" s="215"/>
      <c r="AE841" s="215"/>
      <c r="AF841" s="215"/>
      <c r="AG841" s="215"/>
      <c r="AH841" s="286"/>
      <c r="AI841" s="286"/>
      <c r="AJ841" s="286"/>
      <c r="AK841" s="286"/>
      <c r="AL841" s="286"/>
      <c r="AM841" s="286"/>
      <c r="AN841" s="286"/>
      <c r="AO841" s="286"/>
      <c r="AP841" s="286"/>
      <c r="AQ841" s="286"/>
      <c r="AR841" s="286"/>
      <c r="AS841" s="286"/>
      <c r="AT841" s="286"/>
      <c r="AU841" s="286"/>
      <c r="AV841" s="286"/>
      <c r="AW841" s="286"/>
      <c r="AX841" s="286"/>
      <c r="AY841" s="286"/>
      <c r="AZ841" s="286"/>
      <c r="BA841" s="286"/>
      <c r="BB841" s="273"/>
      <c r="BC841" s="273"/>
      <c r="BD841" s="273"/>
      <c r="BE841" s="273"/>
      <c r="BF841" s="273"/>
      <c r="BG841" s="273"/>
      <c r="BH841" s="273"/>
      <c r="BI841" s="536"/>
    </row>
    <row r="842" spans="2:61" ht="14.25" customHeight="1" x14ac:dyDescent="0.2">
      <c r="B842" s="273"/>
      <c r="C842" s="273"/>
      <c r="D842" s="273"/>
      <c r="E842" s="273"/>
      <c r="F842" s="273"/>
      <c r="G842" s="273"/>
      <c r="H842" s="273"/>
      <c r="I842" s="273"/>
      <c r="J842" s="273"/>
      <c r="K842" s="273"/>
      <c r="L842" s="273"/>
      <c r="M842" s="273"/>
      <c r="N842" s="273"/>
      <c r="O842" s="215"/>
      <c r="P842" s="215"/>
      <c r="Q842" s="215"/>
      <c r="R842" s="215"/>
      <c r="S842" s="215"/>
      <c r="T842" s="215"/>
      <c r="U842" s="286"/>
      <c r="V842" s="286"/>
      <c r="W842" s="286"/>
      <c r="X842" s="286"/>
      <c r="Y842" s="286"/>
      <c r="Z842" s="286"/>
      <c r="AA842" s="286"/>
      <c r="AB842" s="286"/>
      <c r="AC842" s="215"/>
      <c r="AD842" s="215"/>
      <c r="AE842" s="215"/>
      <c r="AF842" s="215"/>
      <c r="AG842" s="215"/>
      <c r="AH842" s="286"/>
      <c r="AI842" s="286"/>
      <c r="AJ842" s="286"/>
      <c r="AK842" s="286"/>
      <c r="AL842" s="286"/>
      <c r="AM842" s="286"/>
      <c r="AN842" s="286"/>
      <c r="AO842" s="286"/>
      <c r="AP842" s="286"/>
      <c r="AQ842" s="286"/>
      <c r="AR842" s="286"/>
      <c r="AS842" s="286"/>
      <c r="AT842" s="286"/>
      <c r="AU842" s="286"/>
      <c r="AV842" s="286"/>
      <c r="AW842" s="286"/>
      <c r="AX842" s="286"/>
      <c r="AY842" s="286"/>
      <c r="AZ842" s="286"/>
      <c r="BA842" s="286"/>
      <c r="BB842" s="273"/>
      <c r="BC842" s="273"/>
      <c r="BD842" s="273"/>
      <c r="BE842" s="273"/>
      <c r="BF842" s="273"/>
      <c r="BG842" s="273"/>
      <c r="BH842" s="273"/>
      <c r="BI842" s="536"/>
    </row>
    <row r="843" spans="2:61" ht="14.25" customHeight="1" x14ac:dyDescent="0.2">
      <c r="B843" s="273"/>
      <c r="C843" s="273"/>
      <c r="D843" s="273"/>
      <c r="E843" s="273"/>
      <c r="F843" s="273"/>
      <c r="G843" s="273"/>
      <c r="H843" s="273"/>
      <c r="I843" s="273"/>
      <c r="J843" s="273"/>
      <c r="K843" s="273"/>
      <c r="L843" s="273"/>
      <c r="M843" s="273"/>
      <c r="N843" s="273"/>
      <c r="O843" s="215"/>
      <c r="P843" s="215"/>
      <c r="Q843" s="215"/>
      <c r="R843" s="215"/>
      <c r="S843" s="215"/>
      <c r="T843" s="215"/>
      <c r="U843" s="286"/>
      <c r="V843" s="286"/>
      <c r="W843" s="286"/>
      <c r="X843" s="286"/>
      <c r="Y843" s="286"/>
      <c r="Z843" s="286"/>
      <c r="AA843" s="286"/>
      <c r="AB843" s="286"/>
      <c r="AC843" s="215"/>
      <c r="AD843" s="215"/>
      <c r="AE843" s="215"/>
      <c r="AF843" s="215"/>
      <c r="AG843" s="215"/>
      <c r="AH843" s="286"/>
      <c r="AI843" s="286"/>
      <c r="AJ843" s="286"/>
      <c r="AK843" s="286"/>
      <c r="AL843" s="286"/>
      <c r="AM843" s="286"/>
      <c r="AN843" s="286"/>
      <c r="AO843" s="286"/>
      <c r="AP843" s="286"/>
      <c r="AQ843" s="286"/>
      <c r="AR843" s="286"/>
      <c r="AS843" s="286"/>
      <c r="AT843" s="286"/>
      <c r="AU843" s="286"/>
      <c r="AV843" s="286"/>
      <c r="AW843" s="286"/>
      <c r="AX843" s="286"/>
      <c r="AY843" s="286"/>
      <c r="AZ843" s="286"/>
      <c r="BA843" s="286"/>
      <c r="BB843" s="273"/>
      <c r="BC843" s="273"/>
      <c r="BD843" s="273"/>
      <c r="BE843" s="273"/>
      <c r="BF843" s="273"/>
      <c r="BG843" s="273"/>
      <c r="BH843" s="273"/>
      <c r="BI843" s="536"/>
    </row>
    <row r="844" spans="2:61" ht="14.25" customHeight="1" x14ac:dyDescent="0.2">
      <c r="B844" s="273"/>
      <c r="C844" s="273"/>
      <c r="D844" s="273"/>
      <c r="E844" s="273"/>
      <c r="F844" s="273"/>
      <c r="G844" s="273"/>
      <c r="H844" s="273"/>
      <c r="I844" s="273"/>
      <c r="J844" s="273"/>
      <c r="K844" s="273"/>
      <c r="L844" s="273"/>
      <c r="M844" s="273"/>
      <c r="N844" s="273"/>
      <c r="O844" s="215"/>
      <c r="P844" s="215"/>
      <c r="Q844" s="215"/>
      <c r="R844" s="215"/>
      <c r="S844" s="215"/>
      <c r="T844" s="215"/>
      <c r="U844" s="286"/>
      <c r="V844" s="286"/>
      <c r="W844" s="286"/>
      <c r="X844" s="286"/>
      <c r="Y844" s="286"/>
      <c r="Z844" s="286"/>
      <c r="AA844" s="286"/>
      <c r="AB844" s="286"/>
      <c r="AC844" s="215"/>
      <c r="AD844" s="215"/>
      <c r="AE844" s="215"/>
      <c r="AF844" s="215"/>
      <c r="AG844" s="215"/>
      <c r="AH844" s="286"/>
      <c r="AI844" s="286"/>
      <c r="AJ844" s="286"/>
      <c r="AK844" s="286"/>
      <c r="AL844" s="286"/>
      <c r="AM844" s="286"/>
      <c r="AN844" s="286"/>
      <c r="AO844" s="286"/>
      <c r="AP844" s="286"/>
      <c r="AQ844" s="286"/>
      <c r="AR844" s="286"/>
      <c r="AS844" s="286"/>
      <c r="AT844" s="286"/>
      <c r="AU844" s="286"/>
      <c r="AV844" s="286"/>
      <c r="AW844" s="286"/>
      <c r="AX844" s="286"/>
      <c r="AY844" s="286"/>
      <c r="AZ844" s="286"/>
      <c r="BA844" s="286"/>
      <c r="BB844" s="273"/>
      <c r="BC844" s="273"/>
      <c r="BD844" s="273"/>
      <c r="BE844" s="273"/>
      <c r="BF844" s="273"/>
      <c r="BG844" s="273"/>
      <c r="BH844" s="273"/>
      <c r="BI844" s="536"/>
    </row>
    <row r="845" spans="2:61" ht="14.25" customHeight="1" x14ac:dyDescent="0.2">
      <c r="B845" s="273"/>
      <c r="C845" s="273"/>
      <c r="D845" s="273"/>
      <c r="E845" s="273"/>
      <c r="F845" s="273"/>
      <c r="G845" s="273"/>
      <c r="H845" s="273"/>
      <c r="I845" s="273"/>
      <c r="J845" s="273"/>
      <c r="K845" s="273"/>
      <c r="L845" s="273"/>
      <c r="M845" s="273"/>
      <c r="N845" s="273"/>
      <c r="O845" s="215"/>
      <c r="P845" s="215"/>
      <c r="Q845" s="215"/>
      <c r="R845" s="215"/>
      <c r="S845" s="215"/>
      <c r="T845" s="215"/>
      <c r="U845" s="286"/>
      <c r="V845" s="286"/>
      <c r="W845" s="286"/>
      <c r="X845" s="286"/>
      <c r="Y845" s="286"/>
      <c r="Z845" s="286"/>
      <c r="AA845" s="286"/>
      <c r="AB845" s="286"/>
      <c r="AC845" s="215"/>
      <c r="AD845" s="215"/>
      <c r="AE845" s="215"/>
      <c r="AF845" s="215"/>
      <c r="AG845" s="215"/>
      <c r="AH845" s="286"/>
      <c r="AI845" s="286"/>
      <c r="AJ845" s="286"/>
      <c r="AK845" s="286"/>
      <c r="AL845" s="286"/>
      <c r="AM845" s="286"/>
      <c r="AN845" s="286"/>
      <c r="AO845" s="286"/>
      <c r="AP845" s="286"/>
      <c r="AQ845" s="286"/>
      <c r="AR845" s="286"/>
      <c r="AS845" s="286"/>
      <c r="AT845" s="286"/>
      <c r="AU845" s="286"/>
      <c r="AV845" s="286"/>
      <c r="AW845" s="286"/>
      <c r="AX845" s="286"/>
      <c r="AY845" s="286"/>
      <c r="AZ845" s="286"/>
      <c r="BA845" s="286"/>
      <c r="BB845" s="273"/>
      <c r="BC845" s="273"/>
      <c r="BD845" s="273"/>
      <c r="BE845" s="273"/>
      <c r="BF845" s="273"/>
      <c r="BG845" s="273"/>
      <c r="BH845" s="273"/>
      <c r="BI845" s="536"/>
    </row>
    <row r="846" spans="2:61" ht="14.25" customHeight="1" x14ac:dyDescent="0.2">
      <c r="B846" s="273"/>
      <c r="C846" s="273"/>
      <c r="D846" s="273"/>
      <c r="E846" s="273"/>
      <c r="F846" s="273"/>
      <c r="G846" s="273"/>
      <c r="H846" s="273"/>
      <c r="I846" s="273"/>
      <c r="J846" s="273"/>
      <c r="K846" s="273"/>
      <c r="L846" s="273"/>
      <c r="M846" s="273"/>
      <c r="N846" s="273"/>
      <c r="O846" s="215"/>
      <c r="P846" s="215"/>
      <c r="Q846" s="215"/>
      <c r="R846" s="215"/>
      <c r="S846" s="215"/>
      <c r="T846" s="215"/>
      <c r="U846" s="286"/>
      <c r="V846" s="286"/>
      <c r="W846" s="286"/>
      <c r="X846" s="286"/>
      <c r="Y846" s="286"/>
      <c r="Z846" s="286"/>
      <c r="AA846" s="286"/>
      <c r="AB846" s="286"/>
      <c r="AC846" s="215"/>
      <c r="AD846" s="215"/>
      <c r="AE846" s="215"/>
      <c r="AF846" s="215"/>
      <c r="AG846" s="215"/>
      <c r="AH846" s="286"/>
      <c r="AI846" s="286"/>
      <c r="AJ846" s="286"/>
      <c r="AK846" s="286"/>
      <c r="AL846" s="286"/>
      <c r="AM846" s="286"/>
      <c r="AN846" s="286"/>
      <c r="AO846" s="286"/>
      <c r="AP846" s="286"/>
      <c r="AQ846" s="286"/>
      <c r="AR846" s="286"/>
      <c r="AS846" s="286"/>
      <c r="AT846" s="286"/>
      <c r="AU846" s="286"/>
      <c r="AV846" s="286"/>
      <c r="AW846" s="286"/>
      <c r="AX846" s="286"/>
      <c r="AY846" s="286"/>
      <c r="AZ846" s="286"/>
      <c r="BA846" s="286"/>
      <c r="BB846" s="273"/>
      <c r="BC846" s="273"/>
      <c r="BD846" s="273"/>
      <c r="BE846" s="273"/>
      <c r="BF846" s="273"/>
      <c r="BG846" s="273"/>
      <c r="BH846" s="273"/>
      <c r="BI846" s="536"/>
    </row>
    <row r="847" spans="2:61" ht="14.25" customHeight="1" x14ac:dyDescent="0.2">
      <c r="B847" s="273"/>
      <c r="C847" s="273"/>
      <c r="D847" s="273"/>
      <c r="E847" s="273"/>
      <c r="F847" s="273"/>
      <c r="G847" s="273"/>
      <c r="H847" s="273"/>
      <c r="I847" s="273"/>
      <c r="J847" s="273"/>
      <c r="K847" s="273"/>
      <c r="L847" s="273"/>
      <c r="M847" s="273"/>
      <c r="N847" s="273"/>
      <c r="O847" s="215"/>
      <c r="P847" s="215"/>
      <c r="Q847" s="215"/>
      <c r="R847" s="215"/>
      <c r="S847" s="215"/>
      <c r="T847" s="215"/>
      <c r="U847" s="286"/>
      <c r="V847" s="286"/>
      <c r="W847" s="286"/>
      <c r="X847" s="286"/>
      <c r="Y847" s="286"/>
      <c r="Z847" s="286"/>
      <c r="AA847" s="286"/>
      <c r="AB847" s="286"/>
      <c r="AC847" s="215"/>
      <c r="AD847" s="215"/>
      <c r="AE847" s="215"/>
      <c r="AF847" s="215"/>
      <c r="AG847" s="215"/>
      <c r="AH847" s="286"/>
      <c r="AI847" s="286"/>
      <c r="AJ847" s="286"/>
      <c r="AK847" s="286"/>
      <c r="AL847" s="286"/>
      <c r="AM847" s="286"/>
      <c r="AN847" s="286"/>
      <c r="AO847" s="286"/>
      <c r="AP847" s="286"/>
      <c r="AQ847" s="286"/>
      <c r="AR847" s="286"/>
      <c r="AS847" s="286"/>
      <c r="AT847" s="286"/>
      <c r="AU847" s="286"/>
      <c r="AV847" s="286"/>
      <c r="AW847" s="286"/>
      <c r="AX847" s="286"/>
      <c r="AY847" s="286"/>
      <c r="AZ847" s="286"/>
      <c r="BA847" s="286"/>
      <c r="BB847" s="273"/>
      <c r="BC847" s="273"/>
      <c r="BD847" s="273"/>
      <c r="BE847" s="273"/>
      <c r="BF847" s="273"/>
      <c r="BG847" s="273"/>
      <c r="BH847" s="273"/>
      <c r="BI847" s="536"/>
    </row>
    <row r="848" spans="2:61" ht="14.25" customHeight="1" x14ac:dyDescent="0.2">
      <c r="B848" s="273"/>
      <c r="C848" s="273"/>
      <c r="D848" s="273"/>
      <c r="E848" s="273"/>
      <c r="F848" s="273"/>
      <c r="G848" s="273"/>
      <c r="H848" s="273"/>
      <c r="I848" s="273"/>
      <c r="J848" s="273"/>
      <c r="K848" s="273"/>
      <c r="L848" s="273"/>
      <c r="M848" s="273"/>
      <c r="N848" s="273"/>
      <c r="O848" s="215"/>
      <c r="P848" s="215"/>
      <c r="Q848" s="215"/>
      <c r="R848" s="215"/>
      <c r="S848" s="215"/>
      <c r="T848" s="215"/>
      <c r="U848" s="286"/>
      <c r="V848" s="286"/>
      <c r="W848" s="286"/>
      <c r="X848" s="286"/>
      <c r="Y848" s="286"/>
      <c r="Z848" s="286"/>
      <c r="AA848" s="286"/>
      <c r="AB848" s="286"/>
      <c r="AC848" s="215"/>
      <c r="AD848" s="215"/>
      <c r="AE848" s="215"/>
      <c r="AF848" s="215"/>
      <c r="AG848" s="215"/>
      <c r="AH848" s="286"/>
      <c r="AI848" s="286"/>
      <c r="AJ848" s="286"/>
      <c r="AK848" s="286"/>
      <c r="AL848" s="286"/>
      <c r="AM848" s="286"/>
      <c r="AN848" s="286"/>
      <c r="AO848" s="286"/>
      <c r="AP848" s="286"/>
      <c r="AQ848" s="286"/>
      <c r="AR848" s="286"/>
      <c r="AS848" s="286"/>
      <c r="AT848" s="286"/>
      <c r="AU848" s="286"/>
      <c r="AV848" s="286"/>
      <c r="AW848" s="286"/>
      <c r="AX848" s="286"/>
      <c r="AY848" s="286"/>
      <c r="AZ848" s="286"/>
      <c r="BA848" s="286"/>
      <c r="BB848" s="273"/>
      <c r="BC848" s="273"/>
      <c r="BD848" s="273"/>
      <c r="BE848" s="273"/>
      <c r="BF848" s="273"/>
      <c r="BG848" s="273"/>
      <c r="BH848" s="273"/>
      <c r="BI848" s="536"/>
    </row>
    <row r="849" spans="2:61" ht="14.25" customHeight="1" x14ac:dyDescent="0.2">
      <c r="B849" s="273"/>
      <c r="C849" s="273"/>
      <c r="D849" s="273"/>
      <c r="E849" s="273"/>
      <c r="F849" s="273"/>
      <c r="G849" s="273"/>
      <c r="H849" s="273"/>
      <c r="I849" s="273"/>
      <c r="J849" s="273"/>
      <c r="K849" s="273"/>
      <c r="L849" s="273"/>
      <c r="M849" s="273"/>
      <c r="N849" s="273"/>
      <c r="O849" s="215"/>
      <c r="P849" s="215"/>
      <c r="Q849" s="215"/>
      <c r="R849" s="215"/>
      <c r="S849" s="215"/>
      <c r="T849" s="215"/>
      <c r="U849" s="286"/>
      <c r="V849" s="286"/>
      <c r="W849" s="286"/>
      <c r="X849" s="286"/>
      <c r="Y849" s="286"/>
      <c r="Z849" s="286"/>
      <c r="AA849" s="286"/>
      <c r="AB849" s="286"/>
      <c r="AC849" s="215"/>
      <c r="AD849" s="215"/>
      <c r="AE849" s="215"/>
      <c r="AF849" s="215"/>
      <c r="AG849" s="215"/>
      <c r="AH849" s="286"/>
      <c r="AI849" s="286"/>
      <c r="AJ849" s="286"/>
      <c r="AK849" s="286"/>
      <c r="AL849" s="286"/>
      <c r="AM849" s="286"/>
      <c r="AN849" s="286"/>
      <c r="AO849" s="286"/>
      <c r="AP849" s="286"/>
      <c r="AQ849" s="286"/>
      <c r="AR849" s="286"/>
      <c r="AS849" s="286"/>
      <c r="AT849" s="286"/>
      <c r="AU849" s="286"/>
      <c r="AV849" s="286"/>
      <c r="AW849" s="286"/>
      <c r="AX849" s="286"/>
      <c r="AY849" s="286"/>
      <c r="AZ849" s="286"/>
      <c r="BA849" s="286"/>
      <c r="BB849" s="273"/>
      <c r="BC849" s="273"/>
      <c r="BD849" s="273"/>
      <c r="BE849" s="273"/>
      <c r="BF849" s="273"/>
      <c r="BG849" s="273"/>
      <c r="BH849" s="273"/>
      <c r="BI849" s="536"/>
    </row>
    <row r="850" spans="2:61" ht="14.25" customHeight="1" x14ac:dyDescent="0.2">
      <c r="B850" s="273"/>
      <c r="C850" s="273"/>
      <c r="D850" s="273"/>
      <c r="E850" s="273"/>
      <c r="F850" s="273"/>
      <c r="G850" s="273"/>
      <c r="H850" s="273"/>
      <c r="I850" s="273"/>
      <c r="J850" s="273"/>
      <c r="K850" s="273"/>
      <c r="L850" s="273"/>
      <c r="M850" s="273"/>
      <c r="N850" s="273"/>
      <c r="O850" s="215"/>
      <c r="P850" s="215"/>
      <c r="Q850" s="215"/>
      <c r="R850" s="215"/>
      <c r="S850" s="215"/>
      <c r="T850" s="215"/>
      <c r="U850" s="286"/>
      <c r="V850" s="286"/>
      <c r="W850" s="286"/>
      <c r="X850" s="286"/>
      <c r="Y850" s="286"/>
      <c r="Z850" s="286"/>
      <c r="AA850" s="286"/>
      <c r="AB850" s="286"/>
      <c r="AC850" s="215"/>
      <c r="AD850" s="215"/>
      <c r="AE850" s="215"/>
      <c r="AF850" s="215"/>
      <c r="AG850" s="215"/>
      <c r="AH850" s="286"/>
      <c r="AI850" s="286"/>
      <c r="AJ850" s="286"/>
      <c r="AK850" s="286"/>
      <c r="AL850" s="286"/>
      <c r="AM850" s="286"/>
      <c r="AN850" s="286"/>
      <c r="AO850" s="286"/>
      <c r="AP850" s="286"/>
      <c r="AQ850" s="286"/>
      <c r="AR850" s="286"/>
      <c r="AS850" s="286"/>
      <c r="AT850" s="286"/>
      <c r="AU850" s="286"/>
      <c r="AV850" s="286"/>
      <c r="AW850" s="286"/>
      <c r="AX850" s="286"/>
      <c r="AY850" s="286"/>
      <c r="AZ850" s="286"/>
      <c r="BA850" s="286"/>
      <c r="BB850" s="273"/>
      <c r="BC850" s="273"/>
      <c r="BD850" s="273"/>
      <c r="BE850" s="273"/>
      <c r="BF850" s="273"/>
      <c r="BG850" s="273"/>
      <c r="BH850" s="273"/>
      <c r="BI850" s="536"/>
    </row>
    <row r="851" spans="2:61" ht="14.25" customHeight="1" x14ac:dyDescent="0.2">
      <c r="B851" s="273"/>
      <c r="C851" s="273"/>
      <c r="D851" s="273"/>
      <c r="E851" s="273"/>
      <c r="F851" s="273"/>
      <c r="G851" s="273"/>
      <c r="H851" s="273"/>
      <c r="I851" s="273"/>
      <c r="J851" s="273"/>
      <c r="K851" s="273"/>
      <c r="L851" s="273"/>
      <c r="M851" s="273"/>
      <c r="N851" s="273"/>
      <c r="O851" s="215"/>
      <c r="P851" s="215"/>
      <c r="Q851" s="215"/>
      <c r="R851" s="215"/>
      <c r="S851" s="215"/>
      <c r="T851" s="215"/>
      <c r="U851" s="286"/>
      <c r="V851" s="286"/>
      <c r="W851" s="286"/>
      <c r="X851" s="286"/>
      <c r="Y851" s="286"/>
      <c r="Z851" s="286"/>
      <c r="AA851" s="286"/>
      <c r="AB851" s="286"/>
      <c r="AC851" s="215"/>
      <c r="AD851" s="215"/>
      <c r="AE851" s="215"/>
      <c r="AF851" s="215"/>
      <c r="AG851" s="215"/>
      <c r="AH851" s="286"/>
      <c r="AI851" s="286"/>
      <c r="AJ851" s="286"/>
      <c r="AK851" s="286"/>
      <c r="AL851" s="286"/>
      <c r="AM851" s="286"/>
      <c r="AN851" s="286"/>
      <c r="AO851" s="286"/>
      <c r="AP851" s="286"/>
      <c r="AQ851" s="286"/>
      <c r="AR851" s="286"/>
      <c r="AS851" s="286"/>
      <c r="AT851" s="286"/>
      <c r="AU851" s="286"/>
      <c r="AV851" s="286"/>
      <c r="AW851" s="286"/>
      <c r="AX851" s="286"/>
      <c r="AY851" s="286"/>
      <c r="AZ851" s="286"/>
      <c r="BA851" s="286"/>
      <c r="BB851" s="273"/>
      <c r="BC851" s="273"/>
      <c r="BD851" s="273"/>
      <c r="BE851" s="273"/>
      <c r="BF851" s="273"/>
      <c r="BG851" s="273"/>
      <c r="BH851" s="273"/>
      <c r="BI851" s="536"/>
    </row>
    <row r="852" spans="2:61" ht="14.25" customHeight="1" x14ac:dyDescent="0.2">
      <c r="B852" s="273"/>
      <c r="C852" s="273"/>
      <c r="D852" s="273"/>
      <c r="E852" s="273"/>
      <c r="F852" s="273"/>
      <c r="G852" s="273"/>
      <c r="H852" s="273"/>
      <c r="I852" s="273"/>
      <c r="J852" s="273"/>
      <c r="K852" s="273"/>
      <c r="L852" s="273"/>
      <c r="M852" s="273"/>
      <c r="N852" s="273"/>
      <c r="O852" s="215"/>
      <c r="P852" s="215"/>
      <c r="Q852" s="215"/>
      <c r="R852" s="215"/>
      <c r="S852" s="215"/>
      <c r="T852" s="215"/>
      <c r="U852" s="286"/>
      <c r="V852" s="286"/>
      <c r="W852" s="286"/>
      <c r="X852" s="286"/>
      <c r="Y852" s="286"/>
      <c r="Z852" s="286"/>
      <c r="AA852" s="286"/>
      <c r="AB852" s="286"/>
      <c r="AC852" s="215"/>
      <c r="AD852" s="215"/>
      <c r="AE852" s="215"/>
      <c r="AF852" s="215"/>
      <c r="AG852" s="215"/>
      <c r="AH852" s="286"/>
      <c r="AI852" s="286"/>
      <c r="AJ852" s="286"/>
      <c r="AK852" s="286"/>
      <c r="AL852" s="286"/>
      <c r="AM852" s="286"/>
      <c r="AN852" s="286"/>
      <c r="AO852" s="286"/>
      <c r="AP852" s="286"/>
      <c r="AQ852" s="286"/>
      <c r="AR852" s="286"/>
      <c r="AS852" s="286"/>
      <c r="AT852" s="286"/>
      <c r="AU852" s="286"/>
      <c r="AV852" s="286"/>
      <c r="AW852" s="286"/>
      <c r="AX852" s="286"/>
      <c r="AY852" s="286"/>
      <c r="AZ852" s="286"/>
      <c r="BA852" s="286"/>
      <c r="BB852" s="273"/>
      <c r="BC852" s="273"/>
      <c r="BD852" s="273"/>
      <c r="BE852" s="273"/>
      <c r="BF852" s="273"/>
      <c r="BG852" s="273"/>
      <c r="BH852" s="273"/>
      <c r="BI852" s="536"/>
    </row>
    <row r="853" spans="2:61" ht="14.25" customHeight="1" x14ac:dyDescent="0.2">
      <c r="B853" s="273"/>
      <c r="C853" s="273"/>
      <c r="D853" s="273"/>
      <c r="E853" s="273"/>
      <c r="F853" s="273"/>
      <c r="G853" s="273"/>
      <c r="H853" s="273"/>
      <c r="I853" s="273"/>
      <c r="J853" s="273"/>
      <c r="K853" s="273"/>
      <c r="L853" s="273"/>
      <c r="M853" s="273"/>
      <c r="N853" s="273"/>
      <c r="O853" s="215"/>
      <c r="P853" s="215"/>
      <c r="Q853" s="215"/>
      <c r="R853" s="215"/>
      <c r="S853" s="215"/>
      <c r="T853" s="215"/>
      <c r="U853" s="286"/>
      <c r="V853" s="286"/>
      <c r="W853" s="286"/>
      <c r="X853" s="286"/>
      <c r="Y853" s="286"/>
      <c r="Z853" s="286"/>
      <c r="AA853" s="286"/>
      <c r="AB853" s="286"/>
      <c r="AC853" s="215"/>
      <c r="AD853" s="215"/>
      <c r="AE853" s="215"/>
      <c r="AF853" s="215"/>
      <c r="AG853" s="215"/>
      <c r="AH853" s="286"/>
      <c r="AI853" s="286"/>
      <c r="AJ853" s="286"/>
      <c r="AK853" s="286"/>
      <c r="AL853" s="286"/>
      <c r="AM853" s="286"/>
      <c r="AN853" s="286"/>
      <c r="AO853" s="286"/>
      <c r="AP853" s="286"/>
      <c r="AQ853" s="286"/>
      <c r="AR853" s="286"/>
      <c r="AS853" s="286"/>
      <c r="AT853" s="286"/>
      <c r="AU853" s="286"/>
      <c r="AV853" s="286"/>
      <c r="AW853" s="286"/>
      <c r="AX853" s="286"/>
      <c r="AY853" s="286"/>
      <c r="AZ853" s="286"/>
      <c r="BA853" s="286"/>
      <c r="BB853" s="273"/>
      <c r="BC853" s="273"/>
      <c r="BD853" s="273"/>
      <c r="BE853" s="273"/>
      <c r="BF853" s="273"/>
      <c r="BG853" s="273"/>
      <c r="BH853" s="273"/>
      <c r="BI853" s="536"/>
    </row>
    <row r="854" spans="2:61" ht="14.25" customHeight="1" x14ac:dyDescent="0.2">
      <c r="B854" s="273"/>
      <c r="C854" s="273"/>
      <c r="D854" s="273"/>
      <c r="E854" s="273"/>
      <c r="F854" s="273"/>
      <c r="G854" s="273"/>
      <c r="H854" s="273"/>
      <c r="I854" s="273"/>
      <c r="J854" s="273"/>
      <c r="K854" s="273"/>
      <c r="L854" s="273"/>
      <c r="M854" s="273"/>
      <c r="N854" s="273"/>
      <c r="O854" s="215"/>
      <c r="P854" s="215"/>
      <c r="Q854" s="215"/>
      <c r="R854" s="215"/>
      <c r="S854" s="215"/>
      <c r="T854" s="215"/>
      <c r="U854" s="286"/>
      <c r="V854" s="286"/>
      <c r="W854" s="286"/>
      <c r="X854" s="286"/>
      <c r="Y854" s="286"/>
      <c r="Z854" s="286"/>
      <c r="AA854" s="286"/>
      <c r="AB854" s="286"/>
      <c r="AC854" s="215"/>
      <c r="AD854" s="215"/>
      <c r="AE854" s="215"/>
      <c r="AF854" s="215"/>
      <c r="AG854" s="215"/>
      <c r="AH854" s="286"/>
      <c r="AI854" s="286"/>
      <c r="AJ854" s="286"/>
      <c r="AK854" s="286"/>
      <c r="AL854" s="286"/>
      <c r="AM854" s="286"/>
      <c r="AN854" s="286"/>
      <c r="AO854" s="286"/>
      <c r="AP854" s="286"/>
      <c r="AQ854" s="286"/>
      <c r="AR854" s="286"/>
      <c r="AS854" s="286"/>
      <c r="AT854" s="286"/>
      <c r="AU854" s="286"/>
      <c r="AV854" s="286"/>
      <c r="AW854" s="286"/>
      <c r="AX854" s="286"/>
      <c r="AY854" s="286"/>
      <c r="AZ854" s="286"/>
      <c r="BA854" s="286"/>
      <c r="BB854" s="273"/>
      <c r="BC854" s="273"/>
      <c r="BD854" s="273"/>
      <c r="BE854" s="273"/>
      <c r="BF854" s="273"/>
      <c r="BG854" s="273"/>
      <c r="BH854" s="273"/>
      <c r="BI854" s="536"/>
    </row>
    <row r="855" spans="2:61" ht="14.25" customHeight="1" x14ac:dyDescent="0.2">
      <c r="B855" s="273"/>
      <c r="C855" s="273"/>
      <c r="D855" s="273"/>
      <c r="E855" s="273"/>
      <c r="F855" s="273"/>
      <c r="G855" s="273"/>
      <c r="H855" s="273"/>
      <c r="I855" s="273"/>
      <c r="J855" s="273"/>
      <c r="K855" s="273"/>
      <c r="L855" s="273"/>
      <c r="M855" s="273"/>
      <c r="N855" s="273"/>
      <c r="O855" s="215"/>
      <c r="P855" s="215"/>
      <c r="Q855" s="215"/>
      <c r="R855" s="215"/>
      <c r="S855" s="215"/>
      <c r="T855" s="215"/>
      <c r="U855" s="286"/>
      <c r="V855" s="286"/>
      <c r="W855" s="286"/>
      <c r="X855" s="286"/>
      <c r="Y855" s="286"/>
      <c r="Z855" s="286"/>
      <c r="AA855" s="286"/>
      <c r="AB855" s="286"/>
      <c r="AC855" s="215"/>
      <c r="AD855" s="215"/>
      <c r="AE855" s="215"/>
      <c r="AF855" s="215"/>
      <c r="AG855" s="215"/>
      <c r="AH855" s="286"/>
      <c r="AI855" s="286"/>
      <c r="AJ855" s="286"/>
      <c r="AK855" s="286"/>
      <c r="AL855" s="286"/>
      <c r="AM855" s="286"/>
      <c r="AN855" s="286"/>
      <c r="AO855" s="286"/>
      <c r="AP855" s="286"/>
      <c r="AQ855" s="286"/>
      <c r="AR855" s="286"/>
      <c r="AS855" s="286"/>
      <c r="AT855" s="286"/>
      <c r="AU855" s="286"/>
      <c r="AV855" s="286"/>
      <c r="AW855" s="286"/>
      <c r="AX855" s="286"/>
      <c r="AY855" s="286"/>
      <c r="AZ855" s="286"/>
      <c r="BA855" s="286"/>
      <c r="BB855" s="273"/>
      <c r="BC855" s="273"/>
      <c r="BD855" s="273"/>
      <c r="BE855" s="273"/>
      <c r="BF855" s="273"/>
      <c r="BG855" s="273"/>
      <c r="BH855" s="273"/>
      <c r="BI855" s="536"/>
    </row>
    <row r="856" spans="2:61" ht="14.25" customHeight="1" x14ac:dyDescent="0.2">
      <c r="B856" s="273"/>
      <c r="C856" s="273"/>
      <c r="D856" s="273"/>
      <c r="E856" s="273"/>
      <c r="F856" s="273"/>
      <c r="G856" s="273"/>
      <c r="H856" s="273"/>
      <c r="I856" s="273"/>
      <c r="J856" s="273"/>
      <c r="K856" s="273"/>
      <c r="L856" s="273"/>
      <c r="M856" s="273"/>
      <c r="N856" s="273"/>
      <c r="O856" s="215"/>
      <c r="P856" s="215"/>
      <c r="Q856" s="215"/>
      <c r="R856" s="215"/>
      <c r="S856" s="215"/>
      <c r="T856" s="215"/>
      <c r="U856" s="286"/>
      <c r="V856" s="286"/>
      <c r="W856" s="286"/>
      <c r="X856" s="286"/>
      <c r="Y856" s="286"/>
      <c r="Z856" s="286"/>
      <c r="AA856" s="286"/>
      <c r="AB856" s="286"/>
      <c r="AC856" s="215"/>
      <c r="AD856" s="215"/>
      <c r="AE856" s="215"/>
      <c r="AF856" s="215"/>
      <c r="AG856" s="215"/>
      <c r="AH856" s="286"/>
      <c r="AI856" s="286"/>
      <c r="AJ856" s="286"/>
      <c r="AK856" s="286"/>
      <c r="AL856" s="286"/>
      <c r="AM856" s="286"/>
      <c r="AN856" s="286"/>
      <c r="AO856" s="286"/>
      <c r="AP856" s="286"/>
      <c r="AQ856" s="286"/>
      <c r="AR856" s="286"/>
      <c r="AS856" s="286"/>
      <c r="AT856" s="286"/>
      <c r="AU856" s="286"/>
      <c r="AV856" s="286"/>
      <c r="AW856" s="286"/>
      <c r="AX856" s="286"/>
      <c r="AY856" s="286"/>
      <c r="AZ856" s="286"/>
      <c r="BA856" s="286"/>
      <c r="BB856" s="273"/>
      <c r="BC856" s="273"/>
      <c r="BD856" s="273"/>
      <c r="BE856" s="273"/>
      <c r="BF856" s="273"/>
      <c r="BG856" s="273"/>
      <c r="BH856" s="273"/>
      <c r="BI856" s="536"/>
    </row>
    <row r="857" spans="2:61" ht="14.25" customHeight="1" x14ac:dyDescent="0.2">
      <c r="B857" s="273"/>
      <c r="C857" s="273"/>
      <c r="D857" s="273"/>
      <c r="E857" s="273"/>
      <c r="F857" s="273"/>
      <c r="G857" s="273"/>
      <c r="H857" s="273"/>
      <c r="I857" s="273"/>
      <c r="J857" s="273"/>
      <c r="K857" s="273"/>
      <c r="L857" s="273"/>
      <c r="M857" s="273"/>
      <c r="N857" s="273"/>
      <c r="O857" s="215"/>
      <c r="P857" s="215"/>
      <c r="Q857" s="215"/>
      <c r="R857" s="215"/>
      <c r="S857" s="215"/>
      <c r="T857" s="215"/>
      <c r="U857" s="286"/>
      <c r="V857" s="286"/>
      <c r="W857" s="286"/>
      <c r="X857" s="286"/>
      <c r="Y857" s="286"/>
      <c r="Z857" s="286"/>
      <c r="AA857" s="286"/>
      <c r="AB857" s="286"/>
      <c r="AC857" s="215"/>
      <c r="AD857" s="215"/>
      <c r="AE857" s="215"/>
      <c r="AF857" s="215"/>
      <c r="AG857" s="215"/>
      <c r="AH857" s="286"/>
      <c r="AI857" s="286"/>
      <c r="AJ857" s="286"/>
      <c r="AK857" s="286"/>
      <c r="AL857" s="286"/>
      <c r="AM857" s="286"/>
      <c r="AN857" s="286"/>
      <c r="AO857" s="286"/>
      <c r="AP857" s="286"/>
      <c r="AQ857" s="286"/>
      <c r="AR857" s="286"/>
      <c r="AS857" s="286"/>
      <c r="AT857" s="286"/>
      <c r="AU857" s="286"/>
      <c r="AV857" s="286"/>
      <c r="AW857" s="286"/>
      <c r="AX857" s="286"/>
      <c r="AY857" s="286"/>
      <c r="AZ857" s="286"/>
      <c r="BA857" s="286"/>
      <c r="BB857" s="273"/>
      <c r="BC857" s="273"/>
      <c r="BD857" s="273"/>
      <c r="BE857" s="273"/>
      <c r="BF857" s="273"/>
      <c r="BG857" s="273"/>
      <c r="BH857" s="273"/>
      <c r="BI857" s="536"/>
    </row>
    <row r="858" spans="2:61" ht="14.25" customHeight="1" x14ac:dyDescent="0.2">
      <c r="B858" s="273"/>
      <c r="C858" s="273"/>
      <c r="D858" s="273"/>
      <c r="E858" s="273"/>
      <c r="F858" s="273"/>
      <c r="G858" s="273"/>
      <c r="H858" s="273"/>
      <c r="I858" s="273"/>
      <c r="J858" s="273"/>
      <c r="K858" s="273"/>
      <c r="L858" s="273"/>
      <c r="M858" s="273"/>
      <c r="N858" s="273"/>
      <c r="O858" s="215"/>
      <c r="P858" s="215"/>
      <c r="Q858" s="215"/>
      <c r="R858" s="215"/>
      <c r="S858" s="215"/>
      <c r="T858" s="215"/>
      <c r="U858" s="286"/>
      <c r="V858" s="286"/>
      <c r="W858" s="286"/>
      <c r="X858" s="286"/>
      <c r="Y858" s="286"/>
      <c r="Z858" s="286"/>
      <c r="AA858" s="286"/>
      <c r="AB858" s="286"/>
      <c r="AC858" s="215"/>
      <c r="AD858" s="215"/>
      <c r="AE858" s="215"/>
      <c r="AF858" s="215"/>
      <c r="AG858" s="215"/>
      <c r="AH858" s="286"/>
      <c r="AI858" s="286"/>
      <c r="AJ858" s="286"/>
      <c r="AK858" s="286"/>
      <c r="AL858" s="286"/>
      <c r="AM858" s="286"/>
      <c r="AN858" s="286"/>
      <c r="AO858" s="286"/>
      <c r="AP858" s="286"/>
      <c r="AQ858" s="286"/>
      <c r="AR858" s="286"/>
      <c r="AS858" s="286"/>
      <c r="AT858" s="286"/>
      <c r="AU858" s="286"/>
      <c r="AV858" s="286"/>
      <c r="AW858" s="286"/>
      <c r="AX858" s="286"/>
      <c r="AY858" s="286"/>
      <c r="AZ858" s="286"/>
      <c r="BA858" s="286"/>
      <c r="BB858" s="273"/>
      <c r="BC858" s="273"/>
      <c r="BD858" s="273"/>
      <c r="BE858" s="273"/>
      <c r="BF858" s="273"/>
      <c r="BG858" s="273"/>
      <c r="BH858" s="273"/>
      <c r="BI858" s="536"/>
    </row>
    <row r="859" spans="2:61" ht="14.25" customHeight="1" x14ac:dyDescent="0.2">
      <c r="B859" s="273"/>
      <c r="C859" s="273"/>
      <c r="D859" s="273"/>
      <c r="E859" s="273"/>
      <c r="F859" s="273"/>
      <c r="G859" s="273"/>
      <c r="H859" s="273"/>
      <c r="I859" s="273"/>
      <c r="J859" s="273"/>
      <c r="K859" s="273"/>
      <c r="L859" s="273"/>
      <c r="M859" s="273"/>
      <c r="N859" s="273"/>
      <c r="O859" s="215"/>
      <c r="P859" s="215"/>
      <c r="Q859" s="215"/>
      <c r="R859" s="215"/>
      <c r="S859" s="215"/>
      <c r="T859" s="215"/>
      <c r="U859" s="286"/>
      <c r="V859" s="286"/>
      <c r="W859" s="286"/>
      <c r="X859" s="286"/>
      <c r="Y859" s="286"/>
      <c r="Z859" s="286"/>
      <c r="AA859" s="286"/>
      <c r="AB859" s="286"/>
      <c r="AC859" s="215"/>
      <c r="AD859" s="215"/>
      <c r="AE859" s="215"/>
      <c r="AF859" s="215"/>
      <c r="AG859" s="215"/>
      <c r="AH859" s="286"/>
      <c r="AI859" s="286"/>
      <c r="AJ859" s="286"/>
      <c r="AK859" s="286"/>
      <c r="AL859" s="286"/>
      <c r="AM859" s="286"/>
      <c r="AN859" s="286"/>
      <c r="AO859" s="286"/>
      <c r="AP859" s="286"/>
      <c r="AQ859" s="286"/>
      <c r="AR859" s="286"/>
      <c r="AS859" s="286"/>
      <c r="AT859" s="286"/>
      <c r="AU859" s="286"/>
      <c r="AV859" s="286"/>
      <c r="AW859" s="286"/>
      <c r="AX859" s="286"/>
      <c r="AY859" s="286"/>
      <c r="AZ859" s="286"/>
      <c r="BA859" s="286"/>
      <c r="BB859" s="273"/>
      <c r="BC859" s="273"/>
      <c r="BD859" s="273"/>
      <c r="BE859" s="273"/>
      <c r="BF859" s="273"/>
      <c r="BG859" s="273"/>
      <c r="BH859" s="273"/>
      <c r="BI859" s="536"/>
    </row>
    <row r="860" spans="2:61" ht="14.25" customHeight="1" x14ac:dyDescent="0.2">
      <c r="B860" s="273"/>
      <c r="C860" s="273"/>
      <c r="D860" s="273"/>
      <c r="E860" s="273"/>
      <c r="F860" s="273"/>
      <c r="G860" s="273"/>
      <c r="H860" s="273"/>
      <c r="I860" s="273"/>
      <c r="J860" s="273"/>
      <c r="K860" s="273"/>
      <c r="L860" s="273"/>
      <c r="M860" s="273"/>
      <c r="N860" s="273"/>
      <c r="O860" s="215"/>
      <c r="P860" s="215"/>
      <c r="Q860" s="215"/>
      <c r="R860" s="215"/>
      <c r="S860" s="215"/>
      <c r="T860" s="215"/>
      <c r="U860" s="286"/>
      <c r="V860" s="286"/>
      <c r="W860" s="286"/>
      <c r="X860" s="286"/>
      <c r="Y860" s="286"/>
      <c r="Z860" s="286"/>
      <c r="AA860" s="286"/>
      <c r="AB860" s="286"/>
      <c r="AC860" s="215"/>
      <c r="AD860" s="215"/>
      <c r="AE860" s="215"/>
      <c r="AF860" s="215"/>
      <c r="AG860" s="215"/>
      <c r="AH860" s="286"/>
      <c r="AI860" s="286"/>
      <c r="AJ860" s="286"/>
      <c r="AK860" s="286"/>
      <c r="AL860" s="286"/>
      <c r="AM860" s="286"/>
      <c r="AN860" s="286"/>
      <c r="AO860" s="286"/>
      <c r="AP860" s="286"/>
      <c r="AQ860" s="286"/>
      <c r="AR860" s="286"/>
      <c r="AS860" s="286"/>
      <c r="AT860" s="286"/>
      <c r="AU860" s="286"/>
      <c r="AV860" s="286"/>
      <c r="AW860" s="286"/>
      <c r="AX860" s="286"/>
      <c r="AY860" s="286"/>
      <c r="AZ860" s="286"/>
      <c r="BA860" s="286"/>
      <c r="BB860" s="273"/>
      <c r="BC860" s="273"/>
      <c r="BD860" s="273"/>
      <c r="BE860" s="273"/>
      <c r="BF860" s="273"/>
      <c r="BG860" s="273"/>
      <c r="BH860" s="273"/>
      <c r="BI860" s="536"/>
    </row>
    <row r="861" spans="2:61" ht="14.25" customHeight="1" x14ac:dyDescent="0.2">
      <c r="B861" s="273"/>
      <c r="C861" s="273"/>
      <c r="D861" s="273"/>
      <c r="E861" s="273"/>
      <c r="F861" s="273"/>
      <c r="G861" s="273"/>
      <c r="H861" s="273"/>
      <c r="I861" s="273"/>
      <c r="J861" s="273"/>
      <c r="K861" s="273"/>
      <c r="L861" s="273"/>
      <c r="M861" s="273"/>
      <c r="N861" s="273"/>
      <c r="O861" s="215"/>
      <c r="P861" s="215"/>
      <c r="Q861" s="215"/>
      <c r="R861" s="215"/>
      <c r="S861" s="215"/>
      <c r="T861" s="215"/>
      <c r="U861" s="286"/>
      <c r="V861" s="286"/>
      <c r="W861" s="286"/>
      <c r="X861" s="286"/>
      <c r="Y861" s="286"/>
      <c r="Z861" s="286"/>
      <c r="AA861" s="286"/>
      <c r="AB861" s="286"/>
      <c r="AC861" s="215"/>
      <c r="AD861" s="215"/>
      <c r="AE861" s="215"/>
      <c r="AF861" s="215"/>
      <c r="AG861" s="215"/>
      <c r="AH861" s="286"/>
      <c r="AI861" s="286"/>
      <c r="AJ861" s="286"/>
      <c r="AK861" s="286"/>
      <c r="AL861" s="286"/>
      <c r="AM861" s="286"/>
      <c r="AN861" s="286"/>
      <c r="AO861" s="286"/>
      <c r="AP861" s="286"/>
      <c r="AQ861" s="286"/>
      <c r="AR861" s="286"/>
      <c r="AS861" s="286"/>
      <c r="AT861" s="286"/>
      <c r="AU861" s="286"/>
      <c r="AV861" s="286"/>
      <c r="AW861" s="286"/>
      <c r="AX861" s="286"/>
      <c r="AY861" s="286"/>
      <c r="AZ861" s="286"/>
      <c r="BA861" s="286"/>
      <c r="BB861" s="273"/>
      <c r="BC861" s="273"/>
      <c r="BD861" s="273"/>
      <c r="BE861" s="273"/>
      <c r="BF861" s="273"/>
      <c r="BG861" s="273"/>
      <c r="BH861" s="273"/>
      <c r="BI861" s="536"/>
    </row>
    <row r="862" spans="2:61" ht="14.25" customHeight="1" x14ac:dyDescent="0.2">
      <c r="B862" s="273"/>
      <c r="C862" s="273"/>
      <c r="D862" s="273"/>
      <c r="E862" s="273"/>
      <c r="F862" s="273"/>
      <c r="G862" s="273"/>
      <c r="H862" s="273"/>
      <c r="I862" s="273"/>
      <c r="J862" s="273"/>
      <c r="K862" s="273"/>
      <c r="L862" s="273"/>
      <c r="M862" s="273"/>
      <c r="N862" s="273"/>
      <c r="O862" s="215"/>
      <c r="P862" s="215"/>
      <c r="Q862" s="215"/>
      <c r="R862" s="215"/>
      <c r="S862" s="215"/>
      <c r="T862" s="215"/>
      <c r="U862" s="286"/>
      <c r="V862" s="286"/>
      <c r="W862" s="286"/>
      <c r="X862" s="286"/>
      <c r="Y862" s="286"/>
      <c r="Z862" s="286"/>
      <c r="AA862" s="286"/>
      <c r="AB862" s="286"/>
      <c r="AC862" s="215"/>
      <c r="AD862" s="215"/>
      <c r="AE862" s="215"/>
      <c r="AF862" s="215"/>
      <c r="AG862" s="215"/>
      <c r="AH862" s="286"/>
      <c r="AI862" s="286"/>
      <c r="AJ862" s="286"/>
      <c r="AK862" s="286"/>
      <c r="AL862" s="286"/>
      <c r="AM862" s="286"/>
      <c r="AN862" s="286"/>
      <c r="AO862" s="286"/>
      <c r="AP862" s="286"/>
      <c r="AQ862" s="286"/>
      <c r="AR862" s="286"/>
      <c r="AS862" s="286"/>
      <c r="AT862" s="286"/>
      <c r="AU862" s="286"/>
      <c r="AV862" s="286"/>
      <c r="AW862" s="286"/>
      <c r="AX862" s="286"/>
      <c r="AY862" s="286"/>
      <c r="AZ862" s="286"/>
      <c r="BA862" s="286"/>
      <c r="BB862" s="273"/>
      <c r="BC862" s="273"/>
      <c r="BD862" s="273"/>
      <c r="BE862" s="273"/>
      <c r="BF862" s="273"/>
      <c r="BG862" s="273"/>
      <c r="BH862" s="273"/>
      <c r="BI862" s="536"/>
    </row>
    <row r="863" spans="2:61" ht="14.25" customHeight="1" x14ac:dyDescent="0.2">
      <c r="B863" s="273"/>
      <c r="C863" s="273"/>
      <c r="D863" s="273"/>
      <c r="E863" s="273"/>
      <c r="F863" s="273"/>
      <c r="G863" s="273"/>
      <c r="H863" s="273"/>
      <c r="I863" s="273"/>
      <c r="J863" s="273"/>
      <c r="K863" s="273"/>
      <c r="L863" s="273"/>
      <c r="M863" s="273"/>
      <c r="N863" s="273"/>
      <c r="O863" s="215"/>
      <c r="P863" s="215"/>
      <c r="Q863" s="215"/>
      <c r="R863" s="215"/>
      <c r="S863" s="215"/>
      <c r="T863" s="215"/>
      <c r="U863" s="286"/>
      <c r="V863" s="286"/>
      <c r="W863" s="286"/>
      <c r="X863" s="286"/>
      <c r="Y863" s="286"/>
      <c r="Z863" s="286"/>
      <c r="AA863" s="286"/>
      <c r="AB863" s="286"/>
      <c r="AC863" s="215"/>
      <c r="AD863" s="215"/>
      <c r="AE863" s="215"/>
      <c r="AF863" s="215"/>
      <c r="AG863" s="215"/>
      <c r="AH863" s="286"/>
      <c r="AI863" s="286"/>
      <c r="AJ863" s="286"/>
      <c r="AK863" s="286"/>
      <c r="AL863" s="286"/>
      <c r="AM863" s="286"/>
      <c r="AN863" s="286"/>
      <c r="AO863" s="286"/>
      <c r="AP863" s="286"/>
      <c r="AQ863" s="286"/>
      <c r="AR863" s="286"/>
      <c r="AS863" s="286"/>
      <c r="AT863" s="286"/>
      <c r="AU863" s="286"/>
      <c r="AV863" s="286"/>
      <c r="AW863" s="286"/>
      <c r="AX863" s="286"/>
      <c r="AY863" s="286"/>
      <c r="AZ863" s="286"/>
      <c r="BA863" s="286"/>
      <c r="BB863" s="273"/>
      <c r="BC863" s="273"/>
      <c r="BD863" s="273"/>
      <c r="BE863" s="273"/>
      <c r="BF863" s="273"/>
      <c r="BG863" s="273"/>
      <c r="BH863" s="273"/>
      <c r="BI863" s="536"/>
    </row>
    <row r="864" spans="2:61" ht="14.25" customHeight="1" x14ac:dyDescent="0.2">
      <c r="B864" s="273"/>
      <c r="C864" s="273"/>
      <c r="D864" s="273"/>
      <c r="E864" s="273"/>
      <c r="F864" s="273"/>
      <c r="G864" s="273"/>
      <c r="H864" s="273"/>
      <c r="I864" s="273"/>
      <c r="J864" s="273"/>
      <c r="K864" s="273"/>
      <c r="L864" s="273"/>
      <c r="M864" s="273"/>
      <c r="N864" s="273"/>
      <c r="O864" s="215"/>
      <c r="P864" s="215"/>
      <c r="Q864" s="215"/>
      <c r="R864" s="215"/>
      <c r="S864" s="215"/>
      <c r="T864" s="215"/>
      <c r="U864" s="286"/>
      <c r="V864" s="286"/>
      <c r="W864" s="286"/>
      <c r="X864" s="286"/>
      <c r="Y864" s="286"/>
      <c r="Z864" s="286"/>
      <c r="AA864" s="286"/>
      <c r="AB864" s="286"/>
      <c r="AC864" s="215"/>
      <c r="AD864" s="215"/>
      <c r="AE864" s="215"/>
      <c r="AF864" s="215"/>
      <c r="AG864" s="215"/>
      <c r="AH864" s="286"/>
      <c r="AI864" s="286"/>
      <c r="AJ864" s="286"/>
      <c r="AK864" s="286"/>
      <c r="AL864" s="286"/>
      <c r="AM864" s="286"/>
      <c r="AN864" s="286"/>
      <c r="AO864" s="286"/>
      <c r="AP864" s="286"/>
      <c r="AQ864" s="286"/>
      <c r="AR864" s="286"/>
      <c r="AS864" s="286"/>
      <c r="AT864" s="286"/>
      <c r="AU864" s="286"/>
      <c r="AV864" s="286"/>
      <c r="AW864" s="286"/>
      <c r="AX864" s="286"/>
      <c r="AY864" s="286"/>
      <c r="AZ864" s="286"/>
      <c r="BA864" s="286"/>
      <c r="BB864" s="273"/>
      <c r="BC864" s="273"/>
      <c r="BD864" s="273"/>
      <c r="BE864" s="273"/>
      <c r="BF864" s="273"/>
      <c r="BG864" s="273"/>
      <c r="BH864" s="273"/>
      <c r="BI864" s="536"/>
    </row>
    <row r="865" spans="2:61" ht="14.25" customHeight="1" x14ac:dyDescent="0.2">
      <c r="B865" s="273"/>
      <c r="C865" s="273"/>
      <c r="D865" s="273"/>
      <c r="E865" s="273"/>
      <c r="F865" s="273"/>
      <c r="G865" s="273"/>
      <c r="H865" s="273"/>
      <c r="I865" s="273"/>
      <c r="J865" s="273"/>
      <c r="K865" s="273"/>
      <c r="L865" s="273"/>
      <c r="M865" s="273"/>
      <c r="N865" s="273"/>
      <c r="O865" s="215"/>
      <c r="P865" s="215"/>
      <c r="Q865" s="215"/>
      <c r="R865" s="215"/>
      <c r="S865" s="215"/>
      <c r="T865" s="215"/>
      <c r="U865" s="286"/>
      <c r="V865" s="286"/>
      <c r="W865" s="286"/>
      <c r="X865" s="286"/>
      <c r="Y865" s="286"/>
      <c r="Z865" s="286"/>
      <c r="AA865" s="286"/>
      <c r="AB865" s="286"/>
      <c r="AC865" s="215"/>
      <c r="AD865" s="215"/>
      <c r="AE865" s="215"/>
      <c r="AF865" s="215"/>
      <c r="AG865" s="215"/>
      <c r="AH865" s="286"/>
      <c r="AI865" s="286"/>
      <c r="AJ865" s="286"/>
      <c r="AK865" s="286"/>
      <c r="AL865" s="286"/>
      <c r="AM865" s="286"/>
      <c r="AN865" s="286"/>
      <c r="AO865" s="286"/>
      <c r="AP865" s="286"/>
      <c r="AQ865" s="286"/>
      <c r="AR865" s="286"/>
      <c r="AS865" s="286"/>
      <c r="AT865" s="286"/>
      <c r="AU865" s="286"/>
      <c r="AV865" s="286"/>
      <c r="AW865" s="286"/>
      <c r="AX865" s="286"/>
      <c r="AY865" s="286"/>
      <c r="AZ865" s="286"/>
      <c r="BA865" s="286"/>
      <c r="BB865" s="273"/>
      <c r="BC865" s="273"/>
      <c r="BD865" s="273"/>
      <c r="BE865" s="273"/>
      <c r="BF865" s="273"/>
      <c r="BG865" s="273"/>
      <c r="BH865" s="273"/>
      <c r="BI865" s="536"/>
    </row>
    <row r="866" spans="2:61" ht="14.25" customHeight="1" x14ac:dyDescent="0.2">
      <c r="B866" s="273"/>
      <c r="C866" s="273"/>
      <c r="D866" s="273"/>
      <c r="E866" s="273"/>
      <c r="F866" s="273"/>
      <c r="G866" s="273"/>
      <c r="H866" s="273"/>
      <c r="I866" s="273"/>
      <c r="J866" s="273"/>
      <c r="K866" s="273"/>
      <c r="L866" s="273"/>
      <c r="M866" s="273"/>
      <c r="N866" s="273"/>
      <c r="O866" s="215"/>
      <c r="P866" s="215"/>
      <c r="Q866" s="215"/>
      <c r="R866" s="215"/>
      <c r="S866" s="215"/>
      <c r="T866" s="215"/>
      <c r="U866" s="286"/>
      <c r="V866" s="286"/>
      <c r="W866" s="286"/>
      <c r="X866" s="286"/>
      <c r="Y866" s="286"/>
      <c r="Z866" s="286"/>
      <c r="AA866" s="286"/>
      <c r="AB866" s="286"/>
      <c r="AC866" s="215"/>
      <c r="AD866" s="215"/>
      <c r="AE866" s="215"/>
      <c r="AF866" s="215"/>
      <c r="AG866" s="215"/>
      <c r="AH866" s="286"/>
      <c r="AI866" s="286"/>
      <c r="AJ866" s="286"/>
      <c r="AK866" s="286"/>
      <c r="AL866" s="286"/>
      <c r="AM866" s="286"/>
      <c r="AN866" s="286"/>
      <c r="AO866" s="286"/>
      <c r="AP866" s="286"/>
      <c r="AQ866" s="286"/>
      <c r="AR866" s="286"/>
      <c r="AS866" s="286"/>
      <c r="AT866" s="286"/>
      <c r="AU866" s="286"/>
      <c r="AV866" s="286"/>
      <c r="AW866" s="286"/>
      <c r="AX866" s="286"/>
      <c r="AY866" s="286"/>
      <c r="AZ866" s="286"/>
      <c r="BA866" s="286"/>
      <c r="BB866" s="273"/>
      <c r="BC866" s="273"/>
      <c r="BD866" s="273"/>
      <c r="BE866" s="273"/>
      <c r="BF866" s="273"/>
      <c r="BG866" s="273"/>
      <c r="BH866" s="273"/>
      <c r="BI866" s="536"/>
    </row>
    <row r="867" spans="2:61" ht="14.25" customHeight="1" x14ac:dyDescent="0.2">
      <c r="B867" s="273"/>
      <c r="C867" s="273"/>
      <c r="D867" s="273"/>
      <c r="E867" s="273"/>
      <c r="F867" s="273"/>
      <c r="G867" s="273"/>
      <c r="H867" s="273"/>
      <c r="I867" s="273"/>
      <c r="J867" s="273"/>
      <c r="K867" s="273"/>
      <c r="L867" s="273"/>
      <c r="M867" s="273"/>
      <c r="N867" s="273"/>
      <c r="O867" s="215"/>
      <c r="P867" s="215"/>
      <c r="Q867" s="215"/>
      <c r="R867" s="215"/>
      <c r="S867" s="215"/>
      <c r="T867" s="215"/>
      <c r="U867" s="286"/>
      <c r="V867" s="286"/>
      <c r="W867" s="286"/>
      <c r="X867" s="286"/>
      <c r="Y867" s="286"/>
      <c r="Z867" s="286"/>
      <c r="AA867" s="286"/>
      <c r="AB867" s="286"/>
      <c r="AC867" s="215"/>
      <c r="AD867" s="215"/>
      <c r="AE867" s="215"/>
      <c r="AF867" s="215"/>
      <c r="AG867" s="215"/>
      <c r="AH867" s="286"/>
      <c r="AI867" s="286"/>
      <c r="AJ867" s="286"/>
      <c r="AK867" s="286"/>
      <c r="AL867" s="286"/>
      <c r="AM867" s="286"/>
      <c r="AN867" s="286"/>
      <c r="AO867" s="286"/>
      <c r="AP867" s="286"/>
      <c r="AQ867" s="286"/>
      <c r="AR867" s="286"/>
      <c r="AS867" s="286"/>
      <c r="AT867" s="286"/>
      <c r="AU867" s="286"/>
      <c r="AV867" s="286"/>
      <c r="AW867" s="286"/>
      <c r="AX867" s="286"/>
      <c r="AY867" s="286"/>
      <c r="AZ867" s="286"/>
      <c r="BA867" s="286"/>
      <c r="BB867" s="273"/>
      <c r="BC867" s="273"/>
      <c r="BD867" s="273"/>
      <c r="BE867" s="273"/>
      <c r="BF867" s="273"/>
      <c r="BG867" s="273"/>
      <c r="BH867" s="273"/>
      <c r="BI867" s="536"/>
    </row>
    <row r="868" spans="2:61" ht="14.25" customHeight="1" x14ac:dyDescent="0.2">
      <c r="B868" s="273"/>
      <c r="C868" s="273"/>
      <c r="D868" s="273"/>
      <c r="E868" s="273"/>
      <c r="F868" s="273"/>
      <c r="G868" s="273"/>
      <c r="H868" s="273"/>
      <c r="I868" s="273"/>
      <c r="J868" s="273"/>
      <c r="K868" s="273"/>
      <c r="L868" s="273"/>
      <c r="M868" s="273"/>
      <c r="N868" s="273"/>
      <c r="O868" s="215"/>
      <c r="P868" s="215"/>
      <c r="Q868" s="215"/>
      <c r="R868" s="215"/>
      <c r="S868" s="215"/>
      <c r="T868" s="215"/>
      <c r="U868" s="286"/>
      <c r="V868" s="286"/>
      <c r="W868" s="286"/>
      <c r="X868" s="286"/>
      <c r="Y868" s="286"/>
      <c r="Z868" s="286"/>
      <c r="AA868" s="286"/>
      <c r="AB868" s="286"/>
      <c r="AC868" s="215"/>
      <c r="AD868" s="215"/>
      <c r="AE868" s="215"/>
      <c r="AF868" s="215"/>
      <c r="AG868" s="215"/>
      <c r="AH868" s="286"/>
      <c r="AI868" s="286"/>
      <c r="AJ868" s="286"/>
      <c r="AK868" s="286"/>
      <c r="AL868" s="286"/>
      <c r="AM868" s="286"/>
      <c r="AN868" s="286"/>
      <c r="AO868" s="286"/>
      <c r="AP868" s="286"/>
      <c r="AQ868" s="286"/>
      <c r="AR868" s="286"/>
      <c r="AS868" s="286"/>
      <c r="AT868" s="286"/>
      <c r="AU868" s="286"/>
      <c r="AV868" s="286"/>
      <c r="AW868" s="286"/>
      <c r="AX868" s="286"/>
      <c r="AY868" s="286"/>
      <c r="AZ868" s="286"/>
      <c r="BA868" s="286"/>
      <c r="BB868" s="273"/>
      <c r="BC868" s="273"/>
      <c r="BD868" s="273"/>
      <c r="BE868" s="273"/>
      <c r="BF868" s="273"/>
      <c r="BG868" s="273"/>
      <c r="BH868" s="273"/>
      <c r="BI868" s="536"/>
    </row>
    <row r="869" spans="2:61" ht="14.25" customHeight="1" x14ac:dyDescent="0.2">
      <c r="B869" s="273"/>
      <c r="C869" s="273"/>
      <c r="D869" s="273"/>
      <c r="E869" s="273"/>
      <c r="F869" s="273"/>
      <c r="G869" s="273"/>
      <c r="H869" s="273"/>
      <c r="I869" s="273"/>
      <c r="J869" s="273"/>
      <c r="K869" s="273"/>
      <c r="L869" s="273"/>
      <c r="M869" s="273"/>
      <c r="N869" s="273"/>
      <c r="O869" s="215"/>
      <c r="P869" s="215"/>
      <c r="Q869" s="215"/>
      <c r="R869" s="215"/>
      <c r="S869" s="215"/>
      <c r="T869" s="215"/>
      <c r="U869" s="286"/>
      <c r="V869" s="286"/>
      <c r="W869" s="286"/>
      <c r="X869" s="286"/>
      <c r="Y869" s="286"/>
      <c r="Z869" s="286"/>
      <c r="AA869" s="286"/>
      <c r="AB869" s="286"/>
      <c r="AC869" s="215"/>
      <c r="AD869" s="215"/>
      <c r="AE869" s="215"/>
      <c r="AF869" s="215"/>
      <c r="AG869" s="215"/>
      <c r="AH869" s="286"/>
      <c r="AI869" s="286"/>
      <c r="AJ869" s="286"/>
      <c r="AK869" s="286"/>
      <c r="AL869" s="286"/>
      <c r="AM869" s="286"/>
      <c r="AN869" s="286"/>
      <c r="AO869" s="286"/>
      <c r="AP869" s="286"/>
      <c r="AQ869" s="286"/>
      <c r="AR869" s="286"/>
      <c r="AS869" s="286"/>
      <c r="AT869" s="286"/>
      <c r="AU869" s="286"/>
      <c r="AV869" s="286"/>
      <c r="AW869" s="286"/>
      <c r="AX869" s="286"/>
      <c r="AY869" s="286"/>
      <c r="AZ869" s="286"/>
      <c r="BA869" s="286"/>
      <c r="BB869" s="273"/>
      <c r="BC869" s="273"/>
      <c r="BD869" s="273"/>
      <c r="BE869" s="273"/>
      <c r="BF869" s="273"/>
      <c r="BG869" s="273"/>
      <c r="BH869" s="273"/>
      <c r="BI869" s="536"/>
    </row>
    <row r="870" spans="2:61" ht="14.25" customHeight="1" x14ac:dyDescent="0.2">
      <c r="B870" s="273"/>
      <c r="C870" s="273"/>
      <c r="D870" s="273"/>
      <c r="E870" s="273"/>
      <c r="F870" s="273"/>
      <c r="G870" s="273"/>
      <c r="H870" s="273"/>
      <c r="I870" s="273"/>
      <c r="J870" s="273"/>
      <c r="K870" s="273"/>
      <c r="L870" s="273"/>
      <c r="M870" s="273"/>
      <c r="N870" s="273"/>
      <c r="O870" s="215"/>
      <c r="P870" s="215"/>
      <c r="Q870" s="215"/>
      <c r="R870" s="215"/>
      <c r="S870" s="215"/>
      <c r="T870" s="215"/>
      <c r="U870" s="286"/>
      <c r="V870" s="286"/>
      <c r="W870" s="286"/>
      <c r="X870" s="286"/>
      <c r="Y870" s="286"/>
      <c r="Z870" s="286"/>
      <c r="AA870" s="286"/>
      <c r="AB870" s="286"/>
      <c r="AC870" s="215"/>
      <c r="AD870" s="215"/>
      <c r="AE870" s="215"/>
      <c r="AF870" s="215"/>
      <c r="AG870" s="215"/>
      <c r="AH870" s="286"/>
      <c r="AI870" s="286"/>
      <c r="AJ870" s="286"/>
      <c r="AK870" s="286"/>
      <c r="AL870" s="286"/>
      <c r="AM870" s="286"/>
      <c r="AN870" s="286"/>
      <c r="AO870" s="286"/>
      <c r="AP870" s="286"/>
      <c r="AQ870" s="286"/>
      <c r="AR870" s="286"/>
      <c r="AS870" s="286"/>
      <c r="AT870" s="286"/>
      <c r="AU870" s="286"/>
      <c r="AV870" s="286"/>
      <c r="AW870" s="286"/>
      <c r="AX870" s="286"/>
      <c r="AY870" s="286"/>
      <c r="AZ870" s="286"/>
      <c r="BA870" s="286"/>
      <c r="BB870" s="273"/>
      <c r="BC870" s="273"/>
      <c r="BD870" s="273"/>
      <c r="BE870" s="273"/>
      <c r="BF870" s="273"/>
      <c r="BG870" s="273"/>
      <c r="BH870" s="273"/>
      <c r="BI870" s="536"/>
    </row>
    <row r="871" spans="2:61" ht="14.25" customHeight="1" x14ac:dyDescent="0.2">
      <c r="B871" s="273"/>
      <c r="C871" s="273"/>
      <c r="D871" s="273"/>
      <c r="E871" s="273"/>
      <c r="F871" s="273"/>
      <c r="G871" s="273"/>
      <c r="H871" s="273"/>
      <c r="I871" s="273"/>
      <c r="J871" s="273"/>
      <c r="K871" s="273"/>
      <c r="L871" s="273"/>
      <c r="M871" s="273"/>
      <c r="N871" s="273"/>
      <c r="O871" s="215"/>
      <c r="P871" s="215"/>
      <c r="Q871" s="215"/>
      <c r="R871" s="215"/>
      <c r="S871" s="215"/>
      <c r="T871" s="215"/>
      <c r="U871" s="286"/>
      <c r="V871" s="286"/>
      <c r="W871" s="286"/>
      <c r="X871" s="286"/>
      <c r="Y871" s="286"/>
      <c r="Z871" s="286"/>
      <c r="AA871" s="286"/>
      <c r="AB871" s="286"/>
      <c r="AC871" s="215"/>
      <c r="AD871" s="215"/>
      <c r="AE871" s="215"/>
      <c r="AF871" s="215"/>
      <c r="AG871" s="215"/>
      <c r="AH871" s="286"/>
      <c r="AI871" s="286"/>
      <c r="AJ871" s="286"/>
      <c r="AK871" s="286"/>
      <c r="AL871" s="286"/>
      <c r="AM871" s="286"/>
      <c r="AN871" s="286"/>
      <c r="AO871" s="286"/>
      <c r="AP871" s="286"/>
      <c r="AQ871" s="286"/>
      <c r="AR871" s="286"/>
      <c r="AS871" s="286"/>
      <c r="AT871" s="286"/>
      <c r="AU871" s="286"/>
      <c r="AV871" s="286"/>
      <c r="AW871" s="286"/>
      <c r="AX871" s="286"/>
      <c r="AY871" s="286"/>
      <c r="AZ871" s="286"/>
      <c r="BA871" s="286"/>
      <c r="BB871" s="273"/>
      <c r="BC871" s="273"/>
      <c r="BD871" s="273"/>
      <c r="BE871" s="273"/>
      <c r="BF871" s="273"/>
      <c r="BG871" s="273"/>
      <c r="BH871" s="273"/>
      <c r="BI871" s="536"/>
    </row>
    <row r="872" spans="2:61" ht="14.25" customHeight="1" x14ac:dyDescent="0.2">
      <c r="B872" s="273"/>
      <c r="C872" s="273"/>
      <c r="D872" s="273"/>
      <c r="E872" s="273"/>
      <c r="F872" s="273"/>
      <c r="G872" s="273"/>
      <c r="H872" s="273"/>
      <c r="I872" s="273"/>
      <c r="J872" s="273"/>
      <c r="K872" s="273"/>
      <c r="L872" s="273"/>
      <c r="M872" s="273"/>
      <c r="N872" s="273"/>
      <c r="O872" s="215"/>
      <c r="P872" s="215"/>
      <c r="Q872" s="215"/>
      <c r="R872" s="215"/>
      <c r="S872" s="215"/>
      <c r="T872" s="215"/>
      <c r="U872" s="286"/>
      <c r="V872" s="286"/>
      <c r="W872" s="286"/>
      <c r="X872" s="286"/>
      <c r="Y872" s="286"/>
      <c r="Z872" s="286"/>
      <c r="AA872" s="286"/>
      <c r="AB872" s="286"/>
      <c r="AC872" s="215"/>
      <c r="AD872" s="215"/>
      <c r="AE872" s="215"/>
      <c r="AF872" s="215"/>
      <c r="AG872" s="215"/>
      <c r="AH872" s="286"/>
      <c r="AI872" s="286"/>
      <c r="AJ872" s="286"/>
      <c r="AK872" s="286"/>
      <c r="AL872" s="286"/>
      <c r="AM872" s="286"/>
      <c r="AN872" s="286"/>
      <c r="AO872" s="286"/>
      <c r="AP872" s="286"/>
      <c r="AQ872" s="286"/>
      <c r="AR872" s="286"/>
      <c r="AS872" s="286"/>
      <c r="AT872" s="286"/>
      <c r="AU872" s="286"/>
      <c r="AV872" s="286"/>
      <c r="AW872" s="286"/>
      <c r="AX872" s="286"/>
      <c r="AY872" s="286"/>
      <c r="AZ872" s="286"/>
      <c r="BA872" s="286"/>
      <c r="BB872" s="273"/>
      <c r="BC872" s="273"/>
      <c r="BD872" s="273"/>
      <c r="BE872" s="273"/>
      <c r="BF872" s="273"/>
      <c r="BG872" s="273"/>
      <c r="BH872" s="273"/>
      <c r="BI872" s="536"/>
    </row>
    <row r="873" spans="2:61" ht="14.25" customHeight="1" x14ac:dyDescent="0.2">
      <c r="B873" s="273"/>
      <c r="C873" s="273"/>
      <c r="D873" s="273"/>
      <c r="E873" s="273"/>
      <c r="F873" s="273"/>
      <c r="G873" s="273"/>
      <c r="H873" s="273"/>
      <c r="I873" s="273"/>
      <c r="J873" s="273"/>
      <c r="K873" s="273"/>
      <c r="L873" s="273"/>
      <c r="M873" s="273"/>
      <c r="N873" s="273"/>
      <c r="O873" s="215"/>
      <c r="P873" s="215"/>
      <c r="Q873" s="215"/>
      <c r="R873" s="215"/>
      <c r="S873" s="215"/>
      <c r="T873" s="215"/>
      <c r="U873" s="286"/>
      <c r="V873" s="286"/>
      <c r="W873" s="286"/>
      <c r="X873" s="286"/>
      <c r="Y873" s="286"/>
      <c r="Z873" s="286"/>
      <c r="AA873" s="286"/>
      <c r="AB873" s="286"/>
      <c r="AC873" s="215"/>
      <c r="AD873" s="215"/>
      <c r="AE873" s="215"/>
      <c r="AF873" s="215"/>
      <c r="AG873" s="215"/>
      <c r="AH873" s="286"/>
      <c r="AI873" s="286"/>
      <c r="AJ873" s="286"/>
      <c r="AK873" s="286"/>
      <c r="AL873" s="286"/>
      <c r="AM873" s="286"/>
      <c r="AN873" s="286"/>
      <c r="AO873" s="286"/>
      <c r="AP873" s="286"/>
      <c r="AQ873" s="286"/>
      <c r="AR873" s="286"/>
      <c r="AS873" s="286"/>
      <c r="AT873" s="286"/>
      <c r="AU873" s="286"/>
      <c r="AV873" s="286"/>
      <c r="AW873" s="286"/>
      <c r="AX873" s="286"/>
      <c r="AY873" s="286"/>
      <c r="AZ873" s="286"/>
      <c r="BA873" s="286"/>
      <c r="BB873" s="273"/>
      <c r="BC873" s="273"/>
      <c r="BD873" s="273"/>
      <c r="BE873" s="273"/>
      <c r="BF873" s="273"/>
      <c r="BG873" s="273"/>
      <c r="BH873" s="273"/>
      <c r="BI873" s="536"/>
    </row>
    <row r="874" spans="2:61" ht="14.25" customHeight="1" x14ac:dyDescent="0.2">
      <c r="B874" s="273"/>
      <c r="C874" s="273"/>
      <c r="D874" s="273"/>
      <c r="E874" s="273"/>
      <c r="F874" s="273"/>
      <c r="G874" s="273"/>
      <c r="H874" s="273"/>
      <c r="I874" s="273"/>
      <c r="J874" s="273"/>
      <c r="K874" s="273"/>
      <c r="L874" s="273"/>
      <c r="M874" s="273"/>
      <c r="N874" s="273"/>
      <c r="O874" s="215"/>
      <c r="P874" s="215"/>
      <c r="Q874" s="215"/>
      <c r="R874" s="215"/>
      <c r="S874" s="215"/>
      <c r="T874" s="215"/>
      <c r="U874" s="286"/>
      <c r="V874" s="286"/>
      <c r="W874" s="286"/>
      <c r="X874" s="286"/>
      <c r="Y874" s="286"/>
      <c r="Z874" s="286"/>
      <c r="AA874" s="286"/>
      <c r="AB874" s="286"/>
      <c r="AC874" s="215"/>
      <c r="AD874" s="215"/>
      <c r="AE874" s="215"/>
      <c r="AF874" s="215"/>
      <c r="AG874" s="215"/>
      <c r="AH874" s="286"/>
      <c r="AI874" s="286"/>
      <c r="AJ874" s="286"/>
      <c r="AK874" s="286"/>
      <c r="AL874" s="286"/>
      <c r="AM874" s="286"/>
      <c r="AN874" s="286"/>
      <c r="AO874" s="286"/>
      <c r="AP874" s="286"/>
      <c r="AQ874" s="286"/>
      <c r="AR874" s="286"/>
      <c r="AS874" s="286"/>
      <c r="AT874" s="286"/>
      <c r="AU874" s="286"/>
      <c r="AV874" s="286"/>
      <c r="AW874" s="286"/>
      <c r="AX874" s="286"/>
      <c r="AY874" s="286"/>
      <c r="AZ874" s="286"/>
      <c r="BA874" s="286"/>
      <c r="BB874" s="273"/>
      <c r="BC874" s="273"/>
      <c r="BD874" s="273"/>
      <c r="BE874" s="273"/>
      <c r="BF874" s="273"/>
      <c r="BG874" s="273"/>
      <c r="BH874" s="273"/>
      <c r="BI874" s="536"/>
    </row>
    <row r="875" spans="2:61" ht="14.25" customHeight="1" x14ac:dyDescent="0.2">
      <c r="B875" s="273"/>
      <c r="C875" s="273"/>
      <c r="D875" s="273"/>
      <c r="E875" s="273"/>
      <c r="F875" s="273"/>
      <c r="G875" s="273"/>
      <c r="H875" s="273"/>
      <c r="I875" s="273"/>
      <c r="J875" s="273"/>
      <c r="K875" s="273"/>
      <c r="L875" s="273"/>
      <c r="M875" s="273"/>
      <c r="N875" s="273"/>
      <c r="O875" s="215"/>
      <c r="P875" s="215"/>
      <c r="Q875" s="215"/>
      <c r="R875" s="215"/>
      <c r="S875" s="215"/>
      <c r="T875" s="215"/>
      <c r="U875" s="286"/>
      <c r="V875" s="286"/>
      <c r="W875" s="286"/>
      <c r="X875" s="286"/>
      <c r="Y875" s="286"/>
      <c r="Z875" s="286"/>
      <c r="AA875" s="286"/>
      <c r="AB875" s="286"/>
      <c r="AC875" s="215"/>
      <c r="AD875" s="215"/>
      <c r="AE875" s="215"/>
      <c r="AF875" s="215"/>
      <c r="AG875" s="215"/>
      <c r="AH875" s="286"/>
      <c r="AI875" s="286"/>
      <c r="AJ875" s="286"/>
      <c r="AK875" s="286"/>
      <c r="AL875" s="286"/>
      <c r="AM875" s="286"/>
      <c r="AN875" s="286"/>
      <c r="AO875" s="286"/>
      <c r="AP875" s="286"/>
      <c r="AQ875" s="286"/>
      <c r="AR875" s="286"/>
      <c r="AS875" s="286"/>
      <c r="AT875" s="286"/>
      <c r="AU875" s="286"/>
      <c r="AV875" s="286"/>
      <c r="AW875" s="286"/>
      <c r="AX875" s="286"/>
      <c r="AY875" s="286"/>
      <c r="AZ875" s="286"/>
      <c r="BA875" s="286"/>
      <c r="BB875" s="273"/>
      <c r="BC875" s="273"/>
      <c r="BD875" s="273"/>
      <c r="BE875" s="273"/>
      <c r="BF875" s="273"/>
      <c r="BG875" s="273"/>
      <c r="BH875" s="273"/>
      <c r="BI875" s="536"/>
    </row>
    <row r="876" spans="2:61" ht="14.25" customHeight="1" x14ac:dyDescent="0.2">
      <c r="B876" s="273"/>
      <c r="C876" s="273"/>
      <c r="D876" s="273"/>
      <c r="E876" s="273"/>
      <c r="F876" s="273"/>
      <c r="G876" s="273"/>
      <c r="H876" s="273"/>
      <c r="I876" s="273"/>
      <c r="J876" s="273"/>
      <c r="K876" s="273"/>
      <c r="L876" s="273"/>
      <c r="M876" s="273"/>
      <c r="N876" s="273"/>
      <c r="O876" s="215"/>
      <c r="P876" s="215"/>
      <c r="Q876" s="215"/>
      <c r="R876" s="215"/>
      <c r="S876" s="215"/>
      <c r="T876" s="215"/>
      <c r="U876" s="286"/>
      <c r="V876" s="286"/>
      <c r="W876" s="286"/>
      <c r="X876" s="286"/>
      <c r="Y876" s="286"/>
      <c r="Z876" s="286"/>
      <c r="AA876" s="286"/>
      <c r="AB876" s="286"/>
      <c r="AC876" s="215"/>
      <c r="AD876" s="215"/>
      <c r="AE876" s="215"/>
      <c r="AF876" s="215"/>
      <c r="AG876" s="215"/>
      <c r="AH876" s="286"/>
      <c r="AI876" s="286"/>
      <c r="AJ876" s="286"/>
      <c r="AK876" s="286"/>
      <c r="AL876" s="286"/>
      <c r="AM876" s="286"/>
      <c r="AN876" s="286"/>
      <c r="AO876" s="286"/>
      <c r="AP876" s="286"/>
      <c r="AQ876" s="286"/>
      <c r="AR876" s="286"/>
      <c r="AS876" s="286"/>
      <c r="AT876" s="286"/>
      <c r="AU876" s="286"/>
      <c r="AV876" s="286"/>
      <c r="AW876" s="286"/>
      <c r="AX876" s="286"/>
      <c r="AY876" s="286"/>
      <c r="AZ876" s="286"/>
      <c r="BA876" s="286"/>
      <c r="BB876" s="273"/>
      <c r="BC876" s="273"/>
      <c r="BD876" s="273"/>
      <c r="BE876" s="273"/>
      <c r="BF876" s="273"/>
      <c r="BG876" s="273"/>
      <c r="BH876" s="273"/>
      <c r="BI876" s="536"/>
    </row>
    <row r="877" spans="2:61" ht="14.25" customHeight="1" x14ac:dyDescent="0.2">
      <c r="B877" s="273"/>
      <c r="C877" s="273"/>
      <c r="D877" s="273"/>
      <c r="E877" s="273"/>
      <c r="F877" s="273"/>
      <c r="G877" s="273"/>
      <c r="H877" s="273"/>
      <c r="I877" s="273"/>
      <c r="J877" s="273"/>
      <c r="K877" s="273"/>
      <c r="L877" s="273"/>
      <c r="M877" s="273"/>
      <c r="N877" s="273"/>
      <c r="O877" s="215"/>
      <c r="P877" s="215"/>
      <c r="Q877" s="215"/>
      <c r="R877" s="215"/>
      <c r="S877" s="215"/>
      <c r="T877" s="215"/>
      <c r="U877" s="286"/>
      <c r="V877" s="286"/>
      <c r="W877" s="286"/>
      <c r="X877" s="286"/>
      <c r="Y877" s="286"/>
      <c r="Z877" s="286"/>
      <c r="AA877" s="286"/>
      <c r="AB877" s="286"/>
      <c r="AC877" s="215"/>
      <c r="AD877" s="215"/>
      <c r="AE877" s="215"/>
      <c r="AF877" s="215"/>
      <c r="AG877" s="215"/>
      <c r="AH877" s="286"/>
      <c r="AI877" s="286"/>
      <c r="AJ877" s="286"/>
      <c r="AK877" s="286"/>
      <c r="AL877" s="286"/>
      <c r="AM877" s="286"/>
      <c r="AN877" s="286"/>
      <c r="AO877" s="286"/>
      <c r="AP877" s="286"/>
      <c r="AQ877" s="286"/>
      <c r="AR877" s="286"/>
      <c r="AS877" s="286"/>
      <c r="AT877" s="286"/>
      <c r="AU877" s="286"/>
      <c r="AV877" s="286"/>
      <c r="AW877" s="286"/>
      <c r="AX877" s="286"/>
      <c r="AY877" s="286"/>
      <c r="AZ877" s="286"/>
      <c r="BA877" s="286"/>
      <c r="BB877" s="273"/>
      <c r="BC877" s="273"/>
      <c r="BD877" s="273"/>
      <c r="BE877" s="273"/>
      <c r="BF877" s="273"/>
      <c r="BG877" s="273"/>
      <c r="BH877" s="273"/>
      <c r="BI877" s="536"/>
    </row>
    <row r="878" spans="2:61" ht="14.25" customHeight="1" x14ac:dyDescent="0.2">
      <c r="B878" s="273"/>
      <c r="C878" s="273"/>
      <c r="D878" s="273"/>
      <c r="E878" s="273"/>
      <c r="F878" s="273"/>
      <c r="G878" s="273"/>
      <c r="H878" s="273"/>
      <c r="I878" s="273"/>
      <c r="J878" s="273"/>
      <c r="K878" s="273"/>
      <c r="L878" s="273"/>
      <c r="M878" s="273"/>
      <c r="N878" s="273"/>
      <c r="O878" s="215"/>
      <c r="P878" s="215"/>
      <c r="Q878" s="215"/>
      <c r="R878" s="215"/>
      <c r="S878" s="215"/>
      <c r="T878" s="215"/>
      <c r="U878" s="286"/>
      <c r="V878" s="286"/>
      <c r="W878" s="286"/>
      <c r="X878" s="286"/>
      <c r="Y878" s="286"/>
      <c r="Z878" s="286"/>
      <c r="AA878" s="286"/>
      <c r="AB878" s="286"/>
      <c r="AC878" s="215"/>
      <c r="AD878" s="215"/>
      <c r="AE878" s="215"/>
      <c r="AF878" s="215"/>
      <c r="AG878" s="215"/>
      <c r="AH878" s="286"/>
      <c r="AI878" s="286"/>
      <c r="AJ878" s="286"/>
      <c r="AK878" s="286"/>
      <c r="AL878" s="286"/>
      <c r="AM878" s="286"/>
      <c r="AN878" s="286"/>
      <c r="AO878" s="286"/>
      <c r="AP878" s="286"/>
      <c r="AQ878" s="286"/>
      <c r="AR878" s="286"/>
      <c r="AS878" s="286"/>
      <c r="AT878" s="286"/>
      <c r="AU878" s="286"/>
      <c r="AV878" s="286"/>
      <c r="AW878" s="286"/>
      <c r="AX878" s="286"/>
      <c r="AY878" s="286"/>
      <c r="AZ878" s="286"/>
      <c r="BA878" s="286"/>
      <c r="BB878" s="273"/>
      <c r="BC878" s="273"/>
      <c r="BD878" s="273"/>
      <c r="BE878" s="273"/>
      <c r="BF878" s="273"/>
      <c r="BG878" s="273"/>
      <c r="BH878" s="273"/>
      <c r="BI878" s="536"/>
    </row>
    <row r="879" spans="2:61" ht="14.25" customHeight="1" x14ac:dyDescent="0.2">
      <c r="B879" s="273"/>
      <c r="C879" s="273"/>
      <c r="D879" s="273"/>
      <c r="E879" s="273"/>
      <c r="F879" s="273"/>
      <c r="G879" s="273"/>
      <c r="H879" s="273"/>
      <c r="I879" s="273"/>
      <c r="J879" s="273"/>
      <c r="K879" s="273"/>
      <c r="L879" s="273"/>
      <c r="M879" s="273"/>
      <c r="N879" s="273"/>
      <c r="O879" s="215"/>
      <c r="P879" s="215"/>
      <c r="Q879" s="215"/>
      <c r="R879" s="215"/>
      <c r="S879" s="215"/>
      <c r="T879" s="215"/>
      <c r="U879" s="286"/>
      <c r="V879" s="286"/>
      <c r="W879" s="286"/>
      <c r="X879" s="286"/>
      <c r="Y879" s="286"/>
      <c r="Z879" s="286"/>
      <c r="AA879" s="286"/>
      <c r="AB879" s="286"/>
      <c r="AC879" s="215"/>
      <c r="AD879" s="215"/>
      <c r="AE879" s="215"/>
      <c r="AF879" s="215"/>
      <c r="AG879" s="215"/>
      <c r="AH879" s="286"/>
      <c r="AI879" s="286"/>
      <c r="AJ879" s="286"/>
      <c r="AK879" s="286"/>
      <c r="AL879" s="286"/>
      <c r="AM879" s="286"/>
      <c r="AN879" s="286"/>
      <c r="AO879" s="286"/>
      <c r="AP879" s="286"/>
      <c r="AQ879" s="286"/>
      <c r="AR879" s="286"/>
      <c r="AS879" s="286"/>
      <c r="AT879" s="286"/>
      <c r="AU879" s="286"/>
      <c r="AV879" s="286"/>
      <c r="AW879" s="286"/>
      <c r="AX879" s="286"/>
      <c r="AY879" s="286"/>
      <c r="AZ879" s="286"/>
      <c r="BA879" s="286"/>
      <c r="BB879" s="273"/>
      <c r="BC879" s="273"/>
      <c r="BD879" s="273"/>
      <c r="BE879" s="273"/>
      <c r="BF879" s="273"/>
      <c r="BG879" s="273"/>
      <c r="BH879" s="273"/>
      <c r="BI879" s="536"/>
    </row>
    <row r="880" spans="2:61" ht="14.25" customHeight="1" x14ac:dyDescent="0.2">
      <c r="B880" s="273"/>
      <c r="C880" s="273"/>
      <c r="D880" s="273"/>
      <c r="E880" s="273"/>
      <c r="F880" s="273"/>
      <c r="G880" s="273"/>
      <c r="H880" s="273"/>
      <c r="I880" s="273"/>
      <c r="J880" s="273"/>
      <c r="K880" s="273"/>
      <c r="L880" s="273"/>
      <c r="M880" s="273"/>
      <c r="N880" s="273"/>
      <c r="O880" s="215"/>
      <c r="P880" s="215"/>
      <c r="Q880" s="215"/>
      <c r="R880" s="215"/>
      <c r="S880" s="215"/>
      <c r="T880" s="215"/>
      <c r="U880" s="286"/>
      <c r="V880" s="286"/>
      <c r="W880" s="286"/>
      <c r="X880" s="286"/>
      <c r="Y880" s="286"/>
      <c r="Z880" s="286"/>
      <c r="AA880" s="286"/>
      <c r="AB880" s="286"/>
      <c r="AC880" s="215"/>
      <c r="AD880" s="215"/>
      <c r="AE880" s="215"/>
      <c r="AF880" s="215"/>
      <c r="AG880" s="215"/>
      <c r="AH880" s="286"/>
      <c r="AI880" s="286"/>
      <c r="AJ880" s="286"/>
      <c r="AK880" s="286"/>
      <c r="AL880" s="286"/>
      <c r="AM880" s="286"/>
      <c r="AN880" s="286"/>
      <c r="AO880" s="286"/>
      <c r="AP880" s="286"/>
      <c r="AQ880" s="286"/>
      <c r="AR880" s="286"/>
      <c r="AS880" s="286"/>
      <c r="AT880" s="286"/>
      <c r="AU880" s="286"/>
      <c r="AV880" s="286"/>
      <c r="AW880" s="286"/>
      <c r="AX880" s="286"/>
      <c r="AY880" s="286"/>
      <c r="AZ880" s="286"/>
      <c r="BA880" s="286"/>
      <c r="BB880" s="273"/>
      <c r="BC880" s="273"/>
      <c r="BD880" s="273"/>
      <c r="BE880" s="273"/>
      <c r="BF880" s="273"/>
      <c r="BG880" s="273"/>
      <c r="BH880" s="273"/>
      <c r="BI880" s="536"/>
    </row>
    <row r="881" spans="2:61" ht="14.25" customHeight="1" x14ac:dyDescent="0.2">
      <c r="B881" s="273"/>
      <c r="C881" s="273"/>
      <c r="D881" s="273"/>
      <c r="E881" s="273"/>
      <c r="F881" s="273"/>
      <c r="G881" s="273"/>
      <c r="H881" s="273"/>
      <c r="I881" s="273"/>
      <c r="J881" s="273"/>
      <c r="K881" s="273"/>
      <c r="L881" s="273"/>
      <c r="M881" s="273"/>
      <c r="N881" s="273"/>
      <c r="O881" s="215"/>
      <c r="P881" s="215"/>
      <c r="Q881" s="215"/>
      <c r="R881" s="215"/>
      <c r="S881" s="215"/>
      <c r="T881" s="215"/>
      <c r="U881" s="286"/>
      <c r="V881" s="286"/>
      <c r="W881" s="286"/>
      <c r="X881" s="286"/>
      <c r="Y881" s="286"/>
      <c r="Z881" s="286"/>
      <c r="AA881" s="286"/>
      <c r="AB881" s="286"/>
      <c r="AC881" s="215"/>
      <c r="AD881" s="215"/>
      <c r="AE881" s="215"/>
      <c r="AF881" s="215"/>
      <c r="AG881" s="215"/>
      <c r="AH881" s="286"/>
      <c r="AI881" s="286"/>
      <c r="AJ881" s="286"/>
      <c r="AK881" s="286"/>
      <c r="AL881" s="286"/>
      <c r="AM881" s="286"/>
      <c r="AN881" s="286"/>
      <c r="AO881" s="286"/>
      <c r="AP881" s="286"/>
      <c r="AQ881" s="286"/>
      <c r="AR881" s="286"/>
      <c r="AS881" s="286"/>
      <c r="AT881" s="286"/>
      <c r="AU881" s="286"/>
      <c r="AV881" s="286"/>
      <c r="AW881" s="286"/>
      <c r="AX881" s="286"/>
      <c r="AY881" s="286"/>
      <c r="AZ881" s="286"/>
      <c r="BA881" s="286"/>
      <c r="BB881" s="273"/>
      <c r="BC881" s="273"/>
      <c r="BD881" s="273"/>
      <c r="BE881" s="273"/>
      <c r="BF881" s="273"/>
      <c r="BG881" s="273"/>
      <c r="BH881" s="273"/>
      <c r="BI881" s="536"/>
    </row>
    <row r="882" spans="2:61" ht="14.25" customHeight="1" x14ac:dyDescent="0.2">
      <c r="B882" s="273"/>
      <c r="C882" s="273"/>
      <c r="D882" s="273"/>
      <c r="E882" s="273"/>
      <c r="F882" s="273"/>
      <c r="G882" s="273"/>
      <c r="H882" s="273"/>
      <c r="I882" s="273"/>
      <c r="J882" s="273"/>
      <c r="K882" s="273"/>
      <c r="L882" s="273"/>
      <c r="M882" s="273"/>
      <c r="N882" s="273"/>
      <c r="O882" s="215"/>
      <c r="P882" s="215"/>
      <c r="Q882" s="215"/>
      <c r="R882" s="215"/>
      <c r="S882" s="215"/>
      <c r="T882" s="215"/>
      <c r="U882" s="286"/>
      <c r="V882" s="286"/>
      <c r="W882" s="286"/>
      <c r="X882" s="286"/>
      <c r="Y882" s="286"/>
      <c r="Z882" s="286"/>
      <c r="AA882" s="286"/>
      <c r="AB882" s="286"/>
      <c r="AC882" s="215"/>
      <c r="AD882" s="215"/>
      <c r="AE882" s="215"/>
      <c r="AF882" s="215"/>
      <c r="AG882" s="215"/>
      <c r="AH882" s="286"/>
      <c r="AI882" s="286"/>
      <c r="AJ882" s="286"/>
      <c r="AK882" s="286"/>
      <c r="AL882" s="286"/>
      <c r="AM882" s="286"/>
      <c r="AN882" s="286"/>
      <c r="AO882" s="286"/>
      <c r="AP882" s="286"/>
      <c r="AQ882" s="286"/>
      <c r="AR882" s="286"/>
      <c r="AS882" s="286"/>
      <c r="AT882" s="286"/>
      <c r="AU882" s="286"/>
      <c r="AV882" s="286"/>
      <c r="AW882" s="286"/>
      <c r="AX882" s="286"/>
      <c r="AY882" s="286"/>
      <c r="AZ882" s="286"/>
      <c r="BA882" s="286"/>
      <c r="BB882" s="273"/>
      <c r="BC882" s="273"/>
      <c r="BD882" s="273"/>
      <c r="BE882" s="273"/>
      <c r="BF882" s="273"/>
      <c r="BG882" s="273"/>
      <c r="BH882" s="273"/>
      <c r="BI882" s="536"/>
    </row>
    <row r="883" spans="2:61" ht="14.25" customHeight="1" x14ac:dyDescent="0.2">
      <c r="B883" s="273"/>
      <c r="C883" s="273"/>
      <c r="D883" s="273"/>
      <c r="E883" s="273"/>
      <c r="F883" s="273"/>
      <c r="G883" s="273"/>
      <c r="H883" s="273"/>
      <c r="I883" s="273"/>
      <c r="J883" s="273"/>
      <c r="K883" s="273"/>
      <c r="L883" s="273"/>
      <c r="M883" s="273"/>
      <c r="N883" s="273"/>
      <c r="O883" s="215"/>
      <c r="P883" s="215"/>
      <c r="Q883" s="215"/>
      <c r="R883" s="215"/>
      <c r="S883" s="215"/>
      <c r="T883" s="215"/>
      <c r="U883" s="286"/>
      <c r="V883" s="286"/>
      <c r="W883" s="286"/>
      <c r="X883" s="286"/>
      <c r="Y883" s="286"/>
      <c r="Z883" s="286"/>
      <c r="AA883" s="286"/>
      <c r="AB883" s="286"/>
      <c r="AC883" s="215"/>
      <c r="AD883" s="215"/>
      <c r="AE883" s="215"/>
      <c r="AF883" s="215"/>
      <c r="AG883" s="215"/>
      <c r="AH883" s="286"/>
      <c r="AI883" s="286"/>
      <c r="AJ883" s="286"/>
      <c r="AK883" s="286"/>
      <c r="AL883" s="286"/>
      <c r="AM883" s="286"/>
      <c r="AN883" s="286"/>
      <c r="AO883" s="286"/>
      <c r="AP883" s="286"/>
      <c r="AQ883" s="286"/>
      <c r="AR883" s="286"/>
      <c r="AS883" s="286"/>
      <c r="AT883" s="286"/>
      <c r="AU883" s="286"/>
      <c r="AV883" s="286"/>
      <c r="AW883" s="286"/>
      <c r="AX883" s="286"/>
      <c r="AY883" s="286"/>
      <c r="AZ883" s="286"/>
      <c r="BA883" s="286"/>
      <c r="BB883" s="273"/>
      <c r="BC883" s="273"/>
      <c r="BD883" s="273"/>
      <c r="BE883" s="273"/>
      <c r="BF883" s="273"/>
      <c r="BG883" s="273"/>
      <c r="BH883" s="273"/>
      <c r="BI883" s="536"/>
    </row>
    <row r="884" spans="2:61" ht="14.25" customHeight="1" x14ac:dyDescent="0.2">
      <c r="B884" s="273"/>
      <c r="C884" s="273"/>
      <c r="D884" s="273"/>
      <c r="E884" s="273"/>
      <c r="F884" s="273"/>
      <c r="G884" s="273"/>
      <c r="H884" s="273"/>
      <c r="I884" s="273"/>
      <c r="J884" s="273"/>
      <c r="K884" s="273"/>
      <c r="L884" s="273"/>
      <c r="M884" s="273"/>
      <c r="N884" s="273"/>
      <c r="O884" s="215"/>
      <c r="P884" s="215"/>
      <c r="Q884" s="215"/>
      <c r="R884" s="215"/>
      <c r="S884" s="215"/>
      <c r="T884" s="215"/>
      <c r="U884" s="286"/>
      <c r="V884" s="286"/>
      <c r="W884" s="286"/>
      <c r="X884" s="286"/>
      <c r="Y884" s="286"/>
      <c r="Z884" s="286"/>
      <c r="AA884" s="286"/>
      <c r="AB884" s="286"/>
      <c r="AC884" s="215"/>
      <c r="AD884" s="215"/>
      <c r="AE884" s="215"/>
      <c r="AF884" s="215"/>
      <c r="AG884" s="215"/>
      <c r="AH884" s="286"/>
      <c r="AI884" s="286"/>
      <c r="AJ884" s="286"/>
      <c r="AK884" s="286"/>
      <c r="AL884" s="286"/>
      <c r="AM884" s="286"/>
      <c r="AN884" s="286"/>
      <c r="AO884" s="286"/>
      <c r="AP884" s="286"/>
      <c r="AQ884" s="286"/>
      <c r="AR884" s="286"/>
      <c r="AS884" s="286"/>
      <c r="AT884" s="286"/>
      <c r="AU884" s="286"/>
      <c r="AV884" s="286"/>
      <c r="AW884" s="286"/>
      <c r="AX884" s="286"/>
      <c r="AY884" s="286"/>
      <c r="AZ884" s="286"/>
      <c r="BA884" s="286"/>
      <c r="BB884" s="273"/>
      <c r="BC884" s="273"/>
      <c r="BD884" s="273"/>
      <c r="BE884" s="273"/>
      <c r="BF884" s="273"/>
      <c r="BG884" s="273"/>
      <c r="BH884" s="273"/>
      <c r="BI884" s="536"/>
    </row>
    <row r="885" spans="2:61" ht="14.25" customHeight="1" x14ac:dyDescent="0.2">
      <c r="B885" s="273"/>
      <c r="C885" s="273"/>
      <c r="D885" s="273"/>
      <c r="E885" s="273"/>
      <c r="F885" s="273"/>
      <c r="G885" s="273"/>
      <c r="H885" s="273"/>
      <c r="I885" s="273"/>
      <c r="J885" s="273"/>
      <c r="K885" s="273"/>
      <c r="L885" s="273"/>
      <c r="M885" s="273"/>
      <c r="N885" s="273"/>
      <c r="O885" s="215"/>
      <c r="P885" s="215"/>
      <c r="Q885" s="215"/>
      <c r="R885" s="215"/>
      <c r="S885" s="215"/>
      <c r="T885" s="215"/>
      <c r="U885" s="286"/>
      <c r="V885" s="286"/>
      <c r="W885" s="286"/>
      <c r="X885" s="286"/>
      <c r="Y885" s="286"/>
      <c r="Z885" s="286"/>
      <c r="AA885" s="286"/>
      <c r="AB885" s="286"/>
      <c r="AC885" s="215"/>
      <c r="AD885" s="215"/>
      <c r="AE885" s="215"/>
      <c r="AF885" s="215"/>
      <c r="AG885" s="215"/>
      <c r="AH885" s="286"/>
      <c r="AI885" s="286"/>
      <c r="AJ885" s="286"/>
      <c r="AK885" s="286"/>
      <c r="AL885" s="286"/>
      <c r="AM885" s="286"/>
      <c r="AN885" s="286"/>
      <c r="AO885" s="286"/>
      <c r="AP885" s="286"/>
      <c r="AQ885" s="286"/>
      <c r="AR885" s="286"/>
      <c r="AS885" s="286"/>
      <c r="AT885" s="286"/>
      <c r="AU885" s="286"/>
      <c r="AV885" s="286"/>
      <c r="AW885" s="286"/>
      <c r="AX885" s="286"/>
      <c r="AY885" s="286"/>
      <c r="AZ885" s="286"/>
      <c r="BA885" s="286"/>
      <c r="BB885" s="273"/>
      <c r="BC885" s="273"/>
      <c r="BD885" s="273"/>
      <c r="BE885" s="273"/>
      <c r="BF885" s="273"/>
      <c r="BG885" s="273"/>
      <c r="BH885" s="273"/>
      <c r="BI885" s="536"/>
    </row>
    <row r="886" spans="2:61" ht="14.25" customHeight="1" x14ac:dyDescent="0.2">
      <c r="B886" s="273"/>
      <c r="C886" s="273"/>
      <c r="D886" s="273"/>
      <c r="E886" s="273"/>
      <c r="F886" s="273"/>
      <c r="G886" s="273"/>
      <c r="H886" s="273"/>
      <c r="I886" s="273"/>
      <c r="J886" s="273"/>
      <c r="K886" s="273"/>
      <c r="L886" s="273"/>
      <c r="M886" s="273"/>
      <c r="N886" s="273"/>
      <c r="O886" s="215"/>
      <c r="P886" s="215"/>
      <c r="Q886" s="215"/>
      <c r="R886" s="215"/>
      <c r="S886" s="215"/>
      <c r="T886" s="215"/>
      <c r="U886" s="286"/>
      <c r="V886" s="286"/>
      <c r="W886" s="286"/>
      <c r="X886" s="286"/>
      <c r="Y886" s="286"/>
      <c r="Z886" s="286"/>
      <c r="AA886" s="286"/>
      <c r="AB886" s="286"/>
      <c r="AC886" s="215"/>
      <c r="AD886" s="215"/>
      <c r="AE886" s="215"/>
      <c r="AF886" s="215"/>
      <c r="AG886" s="215"/>
      <c r="AH886" s="286"/>
      <c r="AI886" s="286"/>
      <c r="AJ886" s="286"/>
      <c r="AK886" s="286"/>
      <c r="AL886" s="286"/>
      <c r="AM886" s="286"/>
      <c r="AN886" s="286"/>
      <c r="AO886" s="286"/>
      <c r="AP886" s="286"/>
      <c r="AQ886" s="286"/>
      <c r="AR886" s="286"/>
      <c r="AS886" s="286"/>
      <c r="AT886" s="286"/>
      <c r="AU886" s="286"/>
      <c r="AV886" s="286"/>
      <c r="AW886" s="286"/>
      <c r="AX886" s="286"/>
      <c r="AY886" s="286"/>
      <c r="AZ886" s="286"/>
      <c r="BA886" s="286"/>
      <c r="BB886" s="273"/>
      <c r="BC886" s="273"/>
      <c r="BD886" s="273"/>
      <c r="BE886" s="273"/>
      <c r="BF886" s="273"/>
      <c r="BG886" s="273"/>
      <c r="BH886" s="273"/>
      <c r="BI886" s="536"/>
    </row>
    <row r="887" spans="2:61" ht="14.25" customHeight="1" x14ac:dyDescent="0.2">
      <c r="B887" s="273"/>
      <c r="C887" s="273"/>
      <c r="D887" s="273"/>
      <c r="E887" s="273"/>
      <c r="F887" s="273"/>
      <c r="G887" s="273"/>
      <c r="H887" s="273"/>
      <c r="I887" s="273"/>
      <c r="J887" s="273"/>
      <c r="K887" s="273"/>
      <c r="L887" s="273"/>
      <c r="M887" s="273"/>
      <c r="N887" s="273"/>
      <c r="O887" s="215"/>
      <c r="P887" s="215"/>
      <c r="Q887" s="215"/>
      <c r="R887" s="215"/>
      <c r="S887" s="215"/>
      <c r="T887" s="215"/>
      <c r="U887" s="286"/>
      <c r="V887" s="286"/>
      <c r="W887" s="286"/>
      <c r="X887" s="286"/>
      <c r="Y887" s="286"/>
      <c r="Z887" s="286"/>
      <c r="AA887" s="286"/>
      <c r="AB887" s="286"/>
      <c r="AC887" s="215"/>
      <c r="AD887" s="215"/>
      <c r="AE887" s="215"/>
      <c r="AF887" s="215"/>
      <c r="AG887" s="215"/>
      <c r="AH887" s="286"/>
      <c r="AI887" s="286"/>
      <c r="AJ887" s="286"/>
      <c r="AK887" s="286"/>
      <c r="AL887" s="286"/>
      <c r="AM887" s="286"/>
      <c r="AN887" s="286"/>
      <c r="AO887" s="286"/>
      <c r="AP887" s="286"/>
      <c r="AQ887" s="286"/>
      <c r="AR887" s="286"/>
      <c r="AS887" s="286"/>
      <c r="AT887" s="286"/>
      <c r="AU887" s="286"/>
      <c r="AV887" s="286"/>
      <c r="AW887" s="286"/>
      <c r="AX887" s="286"/>
      <c r="AY887" s="286"/>
      <c r="AZ887" s="286"/>
      <c r="BA887" s="286"/>
      <c r="BB887" s="273"/>
      <c r="BC887" s="273"/>
      <c r="BD887" s="273"/>
      <c r="BE887" s="273"/>
      <c r="BF887" s="273"/>
      <c r="BG887" s="273"/>
      <c r="BH887" s="273"/>
      <c r="BI887" s="536"/>
    </row>
    <row r="888" spans="2:61" ht="14.25" customHeight="1" x14ac:dyDescent="0.2">
      <c r="B888" s="273"/>
      <c r="C888" s="273"/>
      <c r="D888" s="273"/>
      <c r="E888" s="273"/>
      <c r="F888" s="273"/>
      <c r="G888" s="273"/>
      <c r="H888" s="273"/>
      <c r="I888" s="273"/>
      <c r="J888" s="273"/>
      <c r="K888" s="273"/>
      <c r="L888" s="273"/>
      <c r="M888" s="273"/>
      <c r="N888" s="273"/>
      <c r="O888" s="215"/>
      <c r="P888" s="215"/>
      <c r="Q888" s="215"/>
      <c r="R888" s="215"/>
      <c r="S888" s="215"/>
      <c r="T888" s="215"/>
      <c r="U888" s="286"/>
      <c r="V888" s="286"/>
      <c r="W888" s="286"/>
      <c r="X888" s="286"/>
      <c r="Y888" s="286"/>
      <c r="Z888" s="286"/>
      <c r="AA888" s="286"/>
      <c r="AB888" s="286"/>
      <c r="AC888" s="215"/>
      <c r="AD888" s="215"/>
      <c r="AE888" s="215"/>
      <c r="AF888" s="215"/>
      <c r="AG888" s="215"/>
      <c r="AH888" s="286"/>
      <c r="AI888" s="286"/>
      <c r="AJ888" s="286"/>
      <c r="AK888" s="286"/>
      <c r="AL888" s="286"/>
      <c r="AM888" s="286"/>
      <c r="AN888" s="286"/>
      <c r="AO888" s="286"/>
      <c r="AP888" s="286"/>
      <c r="AQ888" s="286"/>
      <c r="AR888" s="286"/>
      <c r="AS888" s="286"/>
      <c r="AT888" s="286"/>
      <c r="AU888" s="286"/>
      <c r="AV888" s="286"/>
      <c r="AW888" s="286"/>
      <c r="AX888" s="286"/>
      <c r="AY888" s="286"/>
      <c r="AZ888" s="286"/>
      <c r="BA888" s="286"/>
      <c r="BB888" s="273"/>
      <c r="BC888" s="273"/>
      <c r="BD888" s="273"/>
      <c r="BE888" s="273"/>
      <c r="BF888" s="273"/>
      <c r="BG888" s="273"/>
      <c r="BH888" s="273"/>
      <c r="BI888" s="536"/>
    </row>
    <row r="889" spans="2:61" ht="14.25" customHeight="1" x14ac:dyDescent="0.2">
      <c r="B889" s="273"/>
      <c r="C889" s="273"/>
      <c r="D889" s="273"/>
      <c r="E889" s="273"/>
      <c r="F889" s="273"/>
      <c r="G889" s="273"/>
      <c r="H889" s="273"/>
      <c r="I889" s="273"/>
      <c r="J889" s="273"/>
      <c r="K889" s="273"/>
      <c r="L889" s="273"/>
      <c r="M889" s="273"/>
      <c r="N889" s="273"/>
      <c r="O889" s="215"/>
      <c r="P889" s="215"/>
      <c r="Q889" s="215"/>
      <c r="R889" s="215"/>
      <c r="S889" s="215"/>
      <c r="T889" s="215"/>
      <c r="U889" s="286"/>
      <c r="V889" s="286"/>
      <c r="W889" s="286"/>
      <c r="X889" s="286"/>
      <c r="Y889" s="286"/>
      <c r="Z889" s="286"/>
      <c r="AA889" s="286"/>
      <c r="AB889" s="286"/>
      <c r="AC889" s="215"/>
      <c r="AD889" s="215"/>
      <c r="AE889" s="215"/>
      <c r="AF889" s="215"/>
      <c r="AG889" s="215"/>
      <c r="AH889" s="286"/>
      <c r="AI889" s="286"/>
      <c r="AJ889" s="286"/>
      <c r="AK889" s="286"/>
      <c r="AL889" s="286"/>
      <c r="AM889" s="286"/>
      <c r="AN889" s="286"/>
      <c r="AO889" s="286"/>
      <c r="AP889" s="286"/>
      <c r="AQ889" s="286"/>
      <c r="AR889" s="286"/>
      <c r="AS889" s="286"/>
      <c r="AT889" s="286"/>
      <c r="AU889" s="286"/>
      <c r="AV889" s="286"/>
      <c r="AW889" s="286"/>
      <c r="AX889" s="286"/>
      <c r="AY889" s="286"/>
      <c r="AZ889" s="286"/>
      <c r="BA889" s="286"/>
      <c r="BB889" s="273"/>
      <c r="BC889" s="273"/>
      <c r="BD889" s="273"/>
      <c r="BE889" s="273"/>
      <c r="BF889" s="273"/>
      <c r="BG889" s="273"/>
      <c r="BH889" s="273"/>
      <c r="BI889" s="536"/>
    </row>
    <row r="890" spans="2:61" ht="14.25" customHeight="1" x14ac:dyDescent="0.2">
      <c r="B890" s="273"/>
      <c r="C890" s="273"/>
      <c r="D890" s="273"/>
      <c r="E890" s="273"/>
      <c r="F890" s="273"/>
      <c r="G890" s="273"/>
      <c r="H890" s="273"/>
      <c r="I890" s="273"/>
      <c r="J890" s="273"/>
      <c r="K890" s="273"/>
      <c r="L890" s="273"/>
      <c r="M890" s="273"/>
      <c r="N890" s="273"/>
      <c r="O890" s="215"/>
      <c r="P890" s="215"/>
      <c r="Q890" s="215"/>
      <c r="R890" s="215"/>
      <c r="S890" s="215"/>
      <c r="T890" s="215"/>
      <c r="U890" s="286"/>
      <c r="V890" s="286"/>
      <c r="W890" s="286"/>
      <c r="X890" s="286"/>
      <c r="Y890" s="286"/>
      <c r="Z890" s="286"/>
      <c r="AA890" s="286"/>
      <c r="AB890" s="286"/>
      <c r="AC890" s="215"/>
      <c r="AD890" s="215"/>
      <c r="AE890" s="215"/>
      <c r="AF890" s="215"/>
      <c r="AG890" s="215"/>
      <c r="AH890" s="286"/>
      <c r="AI890" s="286"/>
      <c r="AJ890" s="286"/>
      <c r="AK890" s="286"/>
      <c r="AL890" s="286"/>
      <c r="AM890" s="286"/>
      <c r="AN890" s="286"/>
      <c r="AO890" s="286"/>
      <c r="AP890" s="286"/>
      <c r="AQ890" s="286"/>
      <c r="AR890" s="286"/>
      <c r="AS890" s="286"/>
      <c r="AT890" s="286"/>
      <c r="AU890" s="286"/>
      <c r="AV890" s="286"/>
      <c r="AW890" s="286"/>
      <c r="AX890" s="286"/>
      <c r="AY890" s="286"/>
      <c r="AZ890" s="286"/>
      <c r="BA890" s="286"/>
      <c r="BB890" s="273"/>
      <c r="BC890" s="273"/>
      <c r="BD890" s="273"/>
      <c r="BE890" s="273"/>
      <c r="BF890" s="273"/>
      <c r="BG890" s="273"/>
      <c r="BH890" s="273"/>
      <c r="BI890" s="536"/>
    </row>
    <row r="891" spans="2:61" ht="14.25" customHeight="1" x14ac:dyDescent="0.2">
      <c r="B891" s="273"/>
      <c r="C891" s="273"/>
      <c r="D891" s="273"/>
      <c r="E891" s="273"/>
      <c r="F891" s="273"/>
      <c r="G891" s="273"/>
      <c r="H891" s="273"/>
      <c r="I891" s="273"/>
      <c r="J891" s="273"/>
      <c r="K891" s="273"/>
      <c r="L891" s="273"/>
      <c r="M891" s="273"/>
      <c r="N891" s="273"/>
      <c r="O891" s="215"/>
      <c r="P891" s="215"/>
      <c r="Q891" s="215"/>
      <c r="R891" s="215"/>
      <c r="S891" s="215"/>
      <c r="T891" s="215"/>
      <c r="U891" s="286"/>
      <c r="V891" s="286"/>
      <c r="W891" s="286"/>
      <c r="X891" s="286"/>
      <c r="Y891" s="286"/>
      <c r="Z891" s="286"/>
      <c r="AA891" s="286"/>
      <c r="AB891" s="286"/>
      <c r="AC891" s="215"/>
      <c r="AD891" s="215"/>
      <c r="AE891" s="215"/>
      <c r="AF891" s="215"/>
      <c r="AG891" s="215"/>
      <c r="AH891" s="286"/>
      <c r="AI891" s="286"/>
      <c r="AJ891" s="286"/>
      <c r="AK891" s="286"/>
      <c r="AL891" s="286"/>
      <c r="AM891" s="286"/>
      <c r="AN891" s="286"/>
      <c r="AO891" s="286"/>
      <c r="AP891" s="286"/>
      <c r="AQ891" s="286"/>
      <c r="AR891" s="286"/>
      <c r="AS891" s="286"/>
      <c r="AT891" s="286"/>
      <c r="AU891" s="286"/>
      <c r="AV891" s="286"/>
      <c r="AW891" s="286"/>
      <c r="AX891" s="286"/>
      <c r="AY891" s="286"/>
      <c r="AZ891" s="286"/>
      <c r="BA891" s="286"/>
      <c r="BB891" s="273"/>
      <c r="BC891" s="273"/>
      <c r="BD891" s="273"/>
      <c r="BE891" s="273"/>
      <c r="BF891" s="273"/>
      <c r="BG891" s="273"/>
      <c r="BH891" s="273"/>
      <c r="BI891" s="536"/>
    </row>
    <row r="892" spans="2:61" ht="14.25" customHeight="1" x14ac:dyDescent="0.2">
      <c r="B892" s="273"/>
      <c r="C892" s="273"/>
      <c r="D892" s="273"/>
      <c r="E892" s="273"/>
      <c r="F892" s="273"/>
      <c r="G892" s="273"/>
      <c r="H892" s="273"/>
      <c r="I892" s="273"/>
      <c r="J892" s="273"/>
      <c r="K892" s="273"/>
      <c r="L892" s="273"/>
      <c r="M892" s="273"/>
      <c r="N892" s="273"/>
      <c r="O892" s="215"/>
      <c r="P892" s="215"/>
      <c r="Q892" s="215"/>
      <c r="R892" s="215"/>
      <c r="S892" s="215"/>
      <c r="T892" s="215"/>
      <c r="U892" s="286"/>
      <c r="V892" s="286"/>
      <c r="W892" s="286"/>
      <c r="X892" s="286"/>
      <c r="Y892" s="286"/>
      <c r="Z892" s="286"/>
      <c r="AA892" s="286"/>
      <c r="AB892" s="286"/>
      <c r="AC892" s="215"/>
      <c r="AD892" s="215"/>
      <c r="AE892" s="215"/>
      <c r="AF892" s="215"/>
      <c r="AG892" s="215"/>
      <c r="AH892" s="286"/>
      <c r="AI892" s="286"/>
      <c r="AJ892" s="286"/>
      <c r="AK892" s="286"/>
      <c r="AL892" s="286"/>
      <c r="AM892" s="286"/>
      <c r="AN892" s="286"/>
      <c r="AO892" s="286"/>
      <c r="AP892" s="286"/>
      <c r="AQ892" s="286"/>
      <c r="AR892" s="286"/>
      <c r="AS892" s="286"/>
      <c r="AT892" s="286"/>
      <c r="AU892" s="286"/>
      <c r="AV892" s="286"/>
      <c r="AW892" s="286"/>
      <c r="AX892" s="286"/>
      <c r="AY892" s="286"/>
      <c r="AZ892" s="286"/>
      <c r="BA892" s="286"/>
      <c r="BB892" s="273"/>
      <c r="BC892" s="273"/>
      <c r="BD892" s="273"/>
      <c r="BE892" s="273"/>
      <c r="BF892" s="273"/>
      <c r="BG892" s="273"/>
      <c r="BH892" s="273"/>
      <c r="BI892" s="536"/>
    </row>
    <row r="893" spans="2:61" ht="14.25" customHeight="1" x14ac:dyDescent="0.2">
      <c r="B893" s="273"/>
      <c r="C893" s="273"/>
      <c r="D893" s="273"/>
      <c r="E893" s="273"/>
      <c r="F893" s="273"/>
      <c r="G893" s="273"/>
      <c r="H893" s="273"/>
      <c r="I893" s="273"/>
      <c r="J893" s="273"/>
      <c r="K893" s="273"/>
      <c r="L893" s="273"/>
      <c r="M893" s="273"/>
      <c r="N893" s="273"/>
      <c r="O893" s="215"/>
      <c r="P893" s="215"/>
      <c r="Q893" s="215"/>
      <c r="R893" s="215"/>
      <c r="S893" s="215"/>
      <c r="T893" s="215"/>
      <c r="U893" s="286"/>
      <c r="V893" s="286"/>
      <c r="W893" s="286"/>
      <c r="X893" s="286"/>
      <c r="Y893" s="286"/>
      <c r="Z893" s="286"/>
      <c r="AA893" s="286"/>
      <c r="AB893" s="286"/>
      <c r="AC893" s="215"/>
      <c r="AD893" s="215"/>
      <c r="AE893" s="215"/>
      <c r="AF893" s="215"/>
      <c r="AG893" s="215"/>
      <c r="AH893" s="286"/>
      <c r="AI893" s="286"/>
      <c r="AJ893" s="286"/>
      <c r="AK893" s="286"/>
      <c r="AL893" s="286"/>
      <c r="AM893" s="286"/>
      <c r="AN893" s="286"/>
      <c r="AO893" s="286"/>
      <c r="AP893" s="286"/>
      <c r="AQ893" s="286"/>
      <c r="AR893" s="286"/>
      <c r="AS893" s="286"/>
      <c r="AT893" s="286"/>
      <c r="AU893" s="286"/>
      <c r="AV893" s="286"/>
      <c r="AW893" s="286"/>
      <c r="AX893" s="286"/>
      <c r="AY893" s="286"/>
      <c r="AZ893" s="286"/>
      <c r="BA893" s="286"/>
      <c r="BB893" s="273"/>
      <c r="BC893" s="273"/>
      <c r="BD893" s="273"/>
      <c r="BE893" s="273"/>
      <c r="BF893" s="273"/>
      <c r="BG893" s="273"/>
      <c r="BH893" s="273"/>
      <c r="BI893" s="536"/>
    </row>
    <row r="894" spans="2:61" ht="14.25" customHeight="1" x14ac:dyDescent="0.2">
      <c r="B894" s="273"/>
      <c r="C894" s="273"/>
      <c r="D894" s="273"/>
      <c r="E894" s="273"/>
      <c r="F894" s="273"/>
      <c r="G894" s="273"/>
      <c r="H894" s="273"/>
      <c r="I894" s="273"/>
      <c r="J894" s="273"/>
      <c r="K894" s="273"/>
      <c r="L894" s="273"/>
      <c r="M894" s="273"/>
      <c r="N894" s="273"/>
      <c r="O894" s="215"/>
      <c r="P894" s="215"/>
      <c r="Q894" s="215"/>
      <c r="R894" s="215"/>
      <c r="S894" s="215"/>
      <c r="T894" s="215"/>
      <c r="U894" s="286"/>
      <c r="V894" s="286"/>
      <c r="W894" s="286"/>
      <c r="X894" s="286"/>
      <c r="Y894" s="286"/>
      <c r="Z894" s="286"/>
      <c r="AA894" s="286"/>
      <c r="AB894" s="286"/>
      <c r="AC894" s="215"/>
      <c r="AD894" s="215"/>
      <c r="AE894" s="215"/>
      <c r="AF894" s="215"/>
      <c r="AG894" s="215"/>
      <c r="AH894" s="286"/>
      <c r="AI894" s="286"/>
      <c r="AJ894" s="286"/>
      <c r="AK894" s="286"/>
      <c r="AL894" s="286"/>
      <c r="AM894" s="286"/>
      <c r="AN894" s="286"/>
      <c r="AO894" s="286"/>
      <c r="AP894" s="286"/>
      <c r="AQ894" s="286"/>
      <c r="AR894" s="286"/>
      <c r="AS894" s="286"/>
      <c r="AT894" s="286"/>
      <c r="AU894" s="286"/>
      <c r="AV894" s="286"/>
      <c r="AW894" s="286"/>
      <c r="AX894" s="286"/>
      <c r="AY894" s="286"/>
      <c r="AZ894" s="286"/>
      <c r="BA894" s="286"/>
      <c r="BB894" s="273"/>
      <c r="BC894" s="273"/>
      <c r="BD894" s="273"/>
      <c r="BE894" s="273"/>
      <c r="BF894" s="273"/>
      <c r="BG894" s="273"/>
      <c r="BH894" s="273"/>
      <c r="BI894" s="536"/>
    </row>
    <row r="895" spans="2:61" ht="14.25" customHeight="1" x14ac:dyDescent="0.2">
      <c r="B895" s="273"/>
      <c r="C895" s="273"/>
      <c r="D895" s="273"/>
      <c r="E895" s="273"/>
      <c r="F895" s="273"/>
      <c r="G895" s="273"/>
      <c r="H895" s="273"/>
      <c r="I895" s="273"/>
      <c r="J895" s="273"/>
      <c r="K895" s="273"/>
      <c r="L895" s="273"/>
      <c r="M895" s="273"/>
      <c r="N895" s="273"/>
      <c r="O895" s="215"/>
      <c r="P895" s="215"/>
      <c r="Q895" s="215"/>
      <c r="R895" s="215"/>
      <c r="S895" s="215"/>
      <c r="T895" s="215"/>
      <c r="U895" s="286"/>
      <c r="V895" s="286"/>
      <c r="W895" s="286"/>
      <c r="X895" s="286"/>
      <c r="Y895" s="286"/>
      <c r="Z895" s="286"/>
      <c r="AA895" s="286"/>
      <c r="AB895" s="286"/>
      <c r="AC895" s="215"/>
      <c r="AD895" s="215"/>
      <c r="AE895" s="215"/>
      <c r="AF895" s="215"/>
      <c r="AG895" s="215"/>
      <c r="AH895" s="286"/>
      <c r="AI895" s="286"/>
      <c r="AJ895" s="286"/>
      <c r="AK895" s="286"/>
      <c r="AL895" s="286"/>
      <c r="AM895" s="286"/>
      <c r="AN895" s="286"/>
      <c r="AO895" s="286"/>
      <c r="AP895" s="286"/>
      <c r="AQ895" s="286"/>
      <c r="AR895" s="286"/>
      <c r="AS895" s="286"/>
      <c r="AT895" s="286"/>
      <c r="AU895" s="286"/>
      <c r="AV895" s="286"/>
      <c r="AW895" s="286"/>
      <c r="AX895" s="286"/>
      <c r="AY895" s="286"/>
      <c r="AZ895" s="286"/>
      <c r="BA895" s="286"/>
      <c r="BB895" s="273"/>
      <c r="BC895" s="273"/>
      <c r="BD895" s="273"/>
      <c r="BE895" s="273"/>
      <c r="BF895" s="273"/>
      <c r="BG895" s="273"/>
      <c r="BH895" s="273"/>
      <c r="BI895" s="536"/>
    </row>
    <row r="896" spans="2:61" ht="14.25" customHeight="1" x14ac:dyDescent="0.2">
      <c r="B896" s="273"/>
      <c r="C896" s="273"/>
      <c r="D896" s="273"/>
      <c r="E896" s="273"/>
      <c r="F896" s="273"/>
      <c r="G896" s="273"/>
      <c r="H896" s="273"/>
      <c r="I896" s="273"/>
      <c r="J896" s="273"/>
      <c r="K896" s="273"/>
      <c r="L896" s="273"/>
      <c r="M896" s="273"/>
      <c r="N896" s="273"/>
      <c r="O896" s="215"/>
      <c r="P896" s="215"/>
      <c r="Q896" s="215"/>
      <c r="R896" s="215"/>
      <c r="S896" s="215"/>
      <c r="T896" s="215"/>
      <c r="U896" s="286"/>
      <c r="V896" s="286"/>
      <c r="W896" s="286"/>
      <c r="X896" s="286"/>
      <c r="Y896" s="286"/>
      <c r="Z896" s="286"/>
      <c r="AA896" s="286"/>
      <c r="AB896" s="286"/>
      <c r="AC896" s="215"/>
      <c r="AD896" s="215"/>
      <c r="AE896" s="215"/>
      <c r="AF896" s="215"/>
      <c r="AG896" s="215"/>
      <c r="AH896" s="286"/>
      <c r="AI896" s="286"/>
      <c r="AJ896" s="286"/>
      <c r="AK896" s="286"/>
      <c r="AL896" s="286"/>
      <c r="AM896" s="286"/>
      <c r="AN896" s="286"/>
      <c r="AO896" s="286"/>
      <c r="AP896" s="286"/>
      <c r="AQ896" s="286"/>
      <c r="AR896" s="286"/>
      <c r="AS896" s="286"/>
      <c r="AT896" s="286"/>
      <c r="AU896" s="286"/>
      <c r="AV896" s="286"/>
      <c r="AW896" s="286"/>
      <c r="AX896" s="286"/>
      <c r="AY896" s="286"/>
      <c r="AZ896" s="286"/>
      <c r="BA896" s="286"/>
      <c r="BB896" s="273"/>
      <c r="BC896" s="273"/>
      <c r="BD896" s="273"/>
      <c r="BE896" s="273"/>
      <c r="BF896" s="273"/>
      <c r="BG896" s="273"/>
      <c r="BH896" s="273"/>
      <c r="BI896" s="536"/>
    </row>
    <row r="897" spans="2:61" ht="14.25" customHeight="1" x14ac:dyDescent="0.2">
      <c r="B897" s="273"/>
      <c r="C897" s="273"/>
      <c r="D897" s="273"/>
      <c r="E897" s="273"/>
      <c r="F897" s="273"/>
      <c r="G897" s="273"/>
      <c r="H897" s="273"/>
      <c r="I897" s="273"/>
      <c r="J897" s="273"/>
      <c r="K897" s="273"/>
      <c r="L897" s="273"/>
      <c r="M897" s="273"/>
      <c r="N897" s="273"/>
      <c r="O897" s="215"/>
      <c r="P897" s="215"/>
      <c r="Q897" s="215"/>
      <c r="R897" s="215"/>
      <c r="S897" s="215"/>
      <c r="T897" s="215"/>
      <c r="U897" s="286"/>
      <c r="V897" s="286"/>
      <c r="W897" s="286"/>
      <c r="X897" s="286"/>
      <c r="Y897" s="286"/>
      <c r="Z897" s="286"/>
      <c r="AA897" s="286"/>
      <c r="AB897" s="286"/>
      <c r="AC897" s="215"/>
      <c r="AD897" s="215"/>
      <c r="AE897" s="215"/>
      <c r="AF897" s="215"/>
      <c r="AG897" s="215"/>
      <c r="AH897" s="286"/>
      <c r="AI897" s="286"/>
      <c r="AJ897" s="286"/>
      <c r="AK897" s="286"/>
      <c r="AL897" s="286"/>
      <c r="AM897" s="286"/>
      <c r="AN897" s="286"/>
      <c r="AO897" s="286"/>
      <c r="AP897" s="286"/>
      <c r="AQ897" s="286"/>
      <c r="AR897" s="286"/>
      <c r="AS897" s="286"/>
      <c r="AT897" s="286"/>
      <c r="AU897" s="286"/>
      <c r="AV897" s="286"/>
      <c r="AW897" s="286"/>
      <c r="AX897" s="286"/>
      <c r="AY897" s="286"/>
      <c r="AZ897" s="286"/>
      <c r="BA897" s="286"/>
      <c r="BB897" s="273"/>
      <c r="BC897" s="273"/>
      <c r="BD897" s="273"/>
      <c r="BE897" s="273"/>
      <c r="BF897" s="273"/>
      <c r="BG897" s="273"/>
      <c r="BH897" s="273"/>
      <c r="BI897" s="536"/>
    </row>
    <row r="898" spans="2:61" ht="14.25" customHeight="1" x14ac:dyDescent="0.2">
      <c r="B898" s="273"/>
      <c r="C898" s="273"/>
      <c r="D898" s="273"/>
      <c r="E898" s="273"/>
      <c r="F898" s="273"/>
      <c r="G898" s="273"/>
      <c r="H898" s="273"/>
      <c r="I898" s="273"/>
      <c r="J898" s="273"/>
      <c r="K898" s="273"/>
      <c r="L898" s="273"/>
      <c r="M898" s="273"/>
      <c r="N898" s="273"/>
      <c r="O898" s="215"/>
      <c r="P898" s="215"/>
      <c r="Q898" s="215"/>
      <c r="R898" s="215"/>
      <c r="S898" s="215"/>
      <c r="T898" s="215"/>
      <c r="U898" s="286"/>
      <c r="V898" s="286"/>
      <c r="W898" s="286"/>
      <c r="X898" s="286"/>
      <c r="Y898" s="286"/>
      <c r="Z898" s="286"/>
      <c r="AA898" s="286"/>
      <c r="AB898" s="286"/>
      <c r="AC898" s="215"/>
      <c r="AD898" s="215"/>
      <c r="AE898" s="215"/>
      <c r="AF898" s="215"/>
      <c r="AG898" s="215"/>
      <c r="AH898" s="286"/>
      <c r="AI898" s="286"/>
      <c r="AJ898" s="286"/>
      <c r="AK898" s="286"/>
      <c r="AL898" s="286"/>
      <c r="AM898" s="286"/>
      <c r="AN898" s="286"/>
      <c r="AO898" s="286"/>
      <c r="AP898" s="286"/>
      <c r="AQ898" s="286"/>
      <c r="AR898" s="286"/>
      <c r="AS898" s="286"/>
      <c r="AT898" s="286"/>
      <c r="AU898" s="286"/>
      <c r="AV898" s="286"/>
      <c r="AW898" s="286"/>
      <c r="AX898" s="286"/>
      <c r="AY898" s="286"/>
      <c r="AZ898" s="286"/>
      <c r="BA898" s="286"/>
      <c r="BB898" s="273"/>
      <c r="BC898" s="273"/>
      <c r="BD898" s="273"/>
      <c r="BE898" s="273"/>
      <c r="BF898" s="273"/>
      <c r="BG898" s="273"/>
      <c r="BH898" s="273"/>
      <c r="BI898" s="536"/>
    </row>
    <row r="899" spans="2:61" ht="14.25" customHeight="1" x14ac:dyDescent="0.2">
      <c r="B899" s="273"/>
      <c r="C899" s="273"/>
      <c r="D899" s="273"/>
      <c r="E899" s="273"/>
      <c r="F899" s="273"/>
      <c r="G899" s="273"/>
      <c r="H899" s="273"/>
      <c r="I899" s="273"/>
      <c r="J899" s="273"/>
      <c r="K899" s="273"/>
      <c r="L899" s="273"/>
      <c r="M899" s="273"/>
      <c r="N899" s="273"/>
      <c r="O899" s="215"/>
      <c r="P899" s="215"/>
      <c r="Q899" s="215"/>
      <c r="R899" s="215"/>
      <c r="S899" s="215"/>
      <c r="T899" s="215"/>
      <c r="U899" s="286"/>
      <c r="V899" s="286"/>
      <c r="W899" s="286"/>
      <c r="X899" s="286"/>
      <c r="Y899" s="286"/>
      <c r="Z899" s="286"/>
      <c r="AA899" s="286"/>
      <c r="AB899" s="286"/>
      <c r="AC899" s="215"/>
      <c r="AD899" s="215"/>
      <c r="AE899" s="215"/>
      <c r="AF899" s="215"/>
      <c r="AG899" s="215"/>
      <c r="AH899" s="286"/>
      <c r="AI899" s="286"/>
      <c r="AJ899" s="286"/>
      <c r="AK899" s="286"/>
      <c r="AL899" s="286"/>
      <c r="AM899" s="286"/>
      <c r="AN899" s="286"/>
      <c r="AO899" s="286"/>
      <c r="AP899" s="286"/>
      <c r="AQ899" s="286"/>
      <c r="AR899" s="286"/>
      <c r="AS899" s="286"/>
      <c r="AT899" s="286"/>
      <c r="AU899" s="286"/>
      <c r="AV899" s="286"/>
      <c r="AW899" s="286"/>
      <c r="AX899" s="286"/>
      <c r="AY899" s="286"/>
      <c r="AZ899" s="286"/>
      <c r="BA899" s="286"/>
      <c r="BB899" s="273"/>
      <c r="BC899" s="273"/>
      <c r="BD899" s="273"/>
      <c r="BE899" s="273"/>
      <c r="BF899" s="273"/>
      <c r="BG899" s="273"/>
      <c r="BH899" s="273"/>
      <c r="BI899" s="536"/>
    </row>
    <row r="900" spans="2:61" ht="14.25" customHeight="1" x14ac:dyDescent="0.2">
      <c r="B900" s="273"/>
      <c r="C900" s="273"/>
      <c r="D900" s="273"/>
      <c r="E900" s="273"/>
      <c r="F900" s="273"/>
      <c r="G900" s="273"/>
      <c r="H900" s="273"/>
      <c r="I900" s="273"/>
      <c r="J900" s="273"/>
      <c r="K900" s="273"/>
      <c r="L900" s="273"/>
      <c r="M900" s="273"/>
      <c r="N900" s="273"/>
      <c r="O900" s="215"/>
      <c r="P900" s="215"/>
      <c r="Q900" s="215"/>
      <c r="R900" s="215"/>
      <c r="S900" s="215"/>
      <c r="T900" s="215"/>
      <c r="U900" s="286"/>
      <c r="V900" s="286"/>
      <c r="W900" s="286"/>
      <c r="X900" s="286"/>
      <c r="Y900" s="286"/>
      <c r="Z900" s="286"/>
      <c r="AA900" s="286"/>
      <c r="AB900" s="286"/>
      <c r="AC900" s="215"/>
      <c r="AD900" s="215"/>
      <c r="AE900" s="215"/>
      <c r="AF900" s="215"/>
      <c r="AG900" s="215"/>
      <c r="AH900" s="286"/>
      <c r="AI900" s="286"/>
      <c r="AJ900" s="286"/>
      <c r="AK900" s="286"/>
      <c r="AL900" s="286"/>
      <c r="AM900" s="286"/>
      <c r="AN900" s="286"/>
      <c r="AO900" s="286"/>
      <c r="AP900" s="286"/>
      <c r="AQ900" s="286"/>
      <c r="AR900" s="286"/>
      <c r="AS900" s="286"/>
      <c r="AT900" s="286"/>
      <c r="AU900" s="286"/>
      <c r="AV900" s="286"/>
      <c r="AW900" s="286"/>
      <c r="AX900" s="286"/>
      <c r="AY900" s="286"/>
      <c r="AZ900" s="286"/>
      <c r="BA900" s="286"/>
      <c r="BB900" s="273"/>
      <c r="BC900" s="273"/>
      <c r="BD900" s="273"/>
      <c r="BE900" s="273"/>
      <c r="BF900" s="273"/>
      <c r="BG900" s="273"/>
      <c r="BH900" s="273"/>
      <c r="BI900" s="536"/>
    </row>
    <row r="901" spans="2:61" ht="14.25" customHeight="1" x14ac:dyDescent="0.2">
      <c r="B901" s="273"/>
      <c r="C901" s="273"/>
      <c r="D901" s="273"/>
      <c r="E901" s="273"/>
      <c r="F901" s="273"/>
      <c r="G901" s="273"/>
      <c r="H901" s="273"/>
      <c r="I901" s="273"/>
      <c r="J901" s="273"/>
      <c r="K901" s="273"/>
      <c r="L901" s="273"/>
      <c r="M901" s="273"/>
      <c r="N901" s="273"/>
      <c r="O901" s="215"/>
      <c r="P901" s="215"/>
      <c r="Q901" s="215"/>
      <c r="R901" s="215"/>
      <c r="S901" s="215"/>
      <c r="T901" s="215"/>
      <c r="U901" s="286"/>
      <c r="V901" s="286"/>
      <c r="W901" s="286"/>
      <c r="X901" s="286"/>
      <c r="Y901" s="286"/>
      <c r="Z901" s="286"/>
      <c r="AA901" s="286"/>
      <c r="AB901" s="286"/>
      <c r="AC901" s="215"/>
      <c r="AD901" s="215"/>
      <c r="AE901" s="215"/>
      <c r="AF901" s="215"/>
      <c r="AG901" s="215"/>
      <c r="AH901" s="286"/>
      <c r="AI901" s="286"/>
      <c r="AJ901" s="286"/>
      <c r="AK901" s="286"/>
      <c r="AL901" s="286"/>
      <c r="AM901" s="286"/>
      <c r="AN901" s="286"/>
      <c r="AO901" s="286"/>
      <c r="AP901" s="286"/>
      <c r="AQ901" s="286"/>
      <c r="AR901" s="286"/>
      <c r="AS901" s="286"/>
      <c r="AT901" s="286"/>
      <c r="AU901" s="286"/>
      <c r="AV901" s="286"/>
      <c r="AW901" s="286"/>
      <c r="AX901" s="286"/>
      <c r="AY901" s="286"/>
      <c r="AZ901" s="286"/>
      <c r="BA901" s="286"/>
      <c r="BB901" s="273"/>
      <c r="BC901" s="273"/>
      <c r="BD901" s="273"/>
      <c r="BE901" s="273"/>
      <c r="BF901" s="273"/>
      <c r="BG901" s="273"/>
      <c r="BH901" s="273"/>
      <c r="BI901" s="536"/>
    </row>
    <row r="902" spans="2:61" ht="14.25" customHeight="1" x14ac:dyDescent="0.2">
      <c r="B902" s="273"/>
      <c r="C902" s="273"/>
      <c r="D902" s="273"/>
      <c r="E902" s="273"/>
      <c r="F902" s="273"/>
      <c r="G902" s="273"/>
      <c r="H902" s="273"/>
      <c r="I902" s="273"/>
      <c r="J902" s="273"/>
      <c r="K902" s="273"/>
      <c r="L902" s="273"/>
      <c r="M902" s="273"/>
      <c r="N902" s="273"/>
      <c r="O902" s="215"/>
      <c r="P902" s="215"/>
      <c r="Q902" s="215"/>
      <c r="R902" s="215"/>
      <c r="S902" s="215"/>
      <c r="T902" s="215"/>
      <c r="U902" s="286"/>
      <c r="V902" s="286"/>
      <c r="W902" s="286"/>
      <c r="X902" s="286"/>
      <c r="Y902" s="286"/>
      <c r="Z902" s="286"/>
      <c r="AA902" s="286"/>
      <c r="AB902" s="286"/>
      <c r="AC902" s="215"/>
      <c r="AD902" s="215"/>
      <c r="AE902" s="215"/>
      <c r="AF902" s="215"/>
      <c r="AG902" s="215"/>
      <c r="AH902" s="286"/>
      <c r="AI902" s="286"/>
      <c r="AJ902" s="286"/>
      <c r="AK902" s="286"/>
      <c r="AL902" s="286"/>
      <c r="AM902" s="286"/>
      <c r="AN902" s="286"/>
      <c r="AO902" s="286"/>
      <c r="AP902" s="286"/>
      <c r="AQ902" s="286"/>
      <c r="AR902" s="286"/>
      <c r="AS902" s="286"/>
      <c r="AT902" s="286"/>
      <c r="AU902" s="286"/>
      <c r="AV902" s="286"/>
      <c r="AW902" s="286"/>
      <c r="AX902" s="286"/>
      <c r="AY902" s="286"/>
      <c r="AZ902" s="286"/>
      <c r="BA902" s="286"/>
      <c r="BB902" s="273"/>
      <c r="BC902" s="273"/>
      <c r="BD902" s="273"/>
      <c r="BE902" s="273"/>
      <c r="BF902" s="273"/>
      <c r="BG902" s="273"/>
      <c r="BH902" s="273"/>
      <c r="BI902" s="536"/>
    </row>
    <row r="903" spans="2:61" ht="14.25" customHeight="1" x14ac:dyDescent="0.2">
      <c r="B903" s="273"/>
      <c r="C903" s="273"/>
      <c r="D903" s="273"/>
      <c r="E903" s="273"/>
      <c r="F903" s="273"/>
      <c r="G903" s="273"/>
      <c r="H903" s="273"/>
      <c r="I903" s="273"/>
      <c r="J903" s="273"/>
      <c r="K903" s="273"/>
      <c r="L903" s="273"/>
      <c r="M903" s="273"/>
      <c r="N903" s="273"/>
      <c r="O903" s="215"/>
      <c r="P903" s="215"/>
      <c r="Q903" s="215"/>
      <c r="R903" s="215"/>
      <c r="S903" s="215"/>
      <c r="T903" s="215"/>
      <c r="U903" s="286"/>
      <c r="V903" s="286"/>
      <c r="W903" s="286"/>
      <c r="X903" s="286"/>
      <c r="Y903" s="286"/>
      <c r="Z903" s="286"/>
      <c r="AA903" s="286"/>
      <c r="AB903" s="286"/>
      <c r="AC903" s="215"/>
      <c r="AD903" s="215"/>
      <c r="AE903" s="215"/>
      <c r="AF903" s="215"/>
      <c r="AG903" s="215"/>
      <c r="AH903" s="286"/>
      <c r="AI903" s="286"/>
      <c r="AJ903" s="286"/>
      <c r="AK903" s="286"/>
      <c r="AL903" s="286"/>
      <c r="AM903" s="286"/>
      <c r="AN903" s="286"/>
      <c r="AO903" s="286"/>
      <c r="AP903" s="286"/>
      <c r="AQ903" s="286"/>
      <c r="AR903" s="286"/>
      <c r="AS903" s="286"/>
      <c r="AT903" s="286"/>
      <c r="AU903" s="286"/>
      <c r="AV903" s="286"/>
      <c r="AW903" s="286"/>
      <c r="AX903" s="286"/>
      <c r="AY903" s="286"/>
      <c r="AZ903" s="286"/>
      <c r="BA903" s="286"/>
      <c r="BB903" s="273"/>
      <c r="BC903" s="273"/>
      <c r="BD903" s="273"/>
      <c r="BE903" s="273"/>
      <c r="BF903" s="273"/>
      <c r="BG903" s="273"/>
      <c r="BH903" s="273"/>
      <c r="BI903" s="536"/>
    </row>
    <row r="904" spans="2:61" ht="14.25" customHeight="1" x14ac:dyDescent="0.2">
      <c r="B904" s="273"/>
      <c r="C904" s="273"/>
      <c r="D904" s="273"/>
      <c r="E904" s="273"/>
      <c r="F904" s="273"/>
      <c r="G904" s="273"/>
      <c r="H904" s="273"/>
      <c r="I904" s="273"/>
      <c r="J904" s="273"/>
      <c r="K904" s="273"/>
      <c r="L904" s="273"/>
      <c r="M904" s="273"/>
      <c r="N904" s="273"/>
      <c r="O904" s="215"/>
      <c r="P904" s="215"/>
      <c r="Q904" s="215"/>
      <c r="R904" s="215"/>
      <c r="S904" s="215"/>
      <c r="T904" s="215"/>
      <c r="U904" s="286"/>
      <c r="V904" s="286"/>
      <c r="W904" s="286"/>
      <c r="X904" s="286"/>
      <c r="Y904" s="286"/>
      <c r="Z904" s="286"/>
      <c r="AA904" s="286"/>
      <c r="AB904" s="286"/>
      <c r="AC904" s="215"/>
      <c r="AD904" s="215"/>
      <c r="AE904" s="215"/>
      <c r="AF904" s="215"/>
      <c r="AG904" s="215"/>
      <c r="AH904" s="286"/>
      <c r="AI904" s="286"/>
      <c r="AJ904" s="286"/>
      <c r="AK904" s="286"/>
      <c r="AL904" s="286"/>
      <c r="AM904" s="286"/>
      <c r="AN904" s="286"/>
      <c r="AO904" s="286"/>
      <c r="AP904" s="286"/>
      <c r="AQ904" s="286"/>
      <c r="AR904" s="286"/>
      <c r="AS904" s="286"/>
      <c r="AT904" s="286"/>
      <c r="AU904" s="286"/>
      <c r="AV904" s="286"/>
      <c r="AW904" s="286"/>
      <c r="AX904" s="286"/>
      <c r="AY904" s="286"/>
      <c r="AZ904" s="286"/>
      <c r="BA904" s="286"/>
      <c r="BB904" s="273"/>
      <c r="BC904" s="273"/>
      <c r="BD904" s="273"/>
      <c r="BE904" s="273"/>
      <c r="BF904" s="273"/>
      <c r="BG904" s="273"/>
      <c r="BH904" s="273"/>
      <c r="BI904" s="536"/>
    </row>
    <row r="905" spans="2:61" ht="14.25" customHeight="1" x14ac:dyDescent="0.2">
      <c r="B905" s="273"/>
      <c r="C905" s="273"/>
      <c r="D905" s="273"/>
      <c r="E905" s="273"/>
      <c r="F905" s="273"/>
      <c r="G905" s="273"/>
      <c r="H905" s="273"/>
      <c r="I905" s="273"/>
      <c r="J905" s="273"/>
      <c r="K905" s="273"/>
      <c r="L905" s="273"/>
      <c r="M905" s="273"/>
      <c r="N905" s="273"/>
      <c r="O905" s="215"/>
      <c r="P905" s="215"/>
      <c r="Q905" s="215"/>
      <c r="R905" s="215"/>
      <c r="S905" s="215"/>
      <c r="T905" s="215"/>
      <c r="U905" s="286"/>
      <c r="V905" s="286"/>
      <c r="W905" s="286"/>
      <c r="X905" s="286"/>
      <c r="Y905" s="286"/>
      <c r="Z905" s="286"/>
      <c r="AA905" s="286"/>
      <c r="AB905" s="286"/>
      <c r="AC905" s="215"/>
      <c r="AD905" s="215"/>
      <c r="AE905" s="215"/>
      <c r="AF905" s="215"/>
      <c r="AG905" s="215"/>
      <c r="AH905" s="286"/>
      <c r="AI905" s="286"/>
      <c r="AJ905" s="286"/>
      <c r="AK905" s="286"/>
      <c r="AL905" s="286"/>
      <c r="AM905" s="286"/>
      <c r="AN905" s="286"/>
      <c r="AO905" s="286"/>
      <c r="AP905" s="286"/>
      <c r="AQ905" s="286"/>
      <c r="AR905" s="286"/>
      <c r="AS905" s="286"/>
      <c r="AT905" s="286"/>
      <c r="AU905" s="286"/>
      <c r="AV905" s="286"/>
      <c r="AW905" s="286"/>
      <c r="AX905" s="286"/>
      <c r="AY905" s="286"/>
      <c r="AZ905" s="286"/>
      <c r="BA905" s="286"/>
      <c r="BB905" s="273"/>
      <c r="BC905" s="273"/>
      <c r="BD905" s="273"/>
      <c r="BE905" s="273"/>
      <c r="BF905" s="273"/>
      <c r="BG905" s="273"/>
      <c r="BH905" s="273"/>
      <c r="BI905" s="536"/>
    </row>
    <row r="906" spans="2:61" ht="14.25" customHeight="1" x14ac:dyDescent="0.2">
      <c r="B906" s="273"/>
      <c r="C906" s="273"/>
      <c r="D906" s="273"/>
      <c r="E906" s="273"/>
      <c r="F906" s="273"/>
      <c r="G906" s="273"/>
      <c r="H906" s="273"/>
      <c r="I906" s="273"/>
      <c r="J906" s="273"/>
      <c r="K906" s="273"/>
      <c r="L906" s="273"/>
      <c r="M906" s="273"/>
      <c r="N906" s="273"/>
      <c r="O906" s="215"/>
      <c r="P906" s="215"/>
      <c r="Q906" s="215"/>
      <c r="R906" s="215"/>
      <c r="S906" s="215"/>
      <c r="T906" s="215"/>
      <c r="U906" s="286"/>
      <c r="V906" s="286"/>
      <c r="W906" s="286"/>
      <c r="X906" s="286"/>
      <c r="Y906" s="286"/>
      <c r="Z906" s="286"/>
      <c r="AA906" s="286"/>
      <c r="AB906" s="286"/>
      <c r="AC906" s="215"/>
      <c r="AD906" s="215"/>
      <c r="AE906" s="215"/>
      <c r="AF906" s="215"/>
      <c r="AG906" s="215"/>
      <c r="AH906" s="286"/>
      <c r="AI906" s="286"/>
      <c r="AJ906" s="286"/>
      <c r="AK906" s="286"/>
      <c r="AL906" s="286"/>
      <c r="AM906" s="286"/>
      <c r="AN906" s="286"/>
      <c r="AO906" s="286"/>
      <c r="AP906" s="286"/>
      <c r="AQ906" s="286"/>
      <c r="AR906" s="286"/>
      <c r="AS906" s="286"/>
      <c r="AT906" s="286"/>
      <c r="AU906" s="286"/>
      <c r="AV906" s="286"/>
      <c r="AW906" s="286"/>
      <c r="AX906" s="286"/>
      <c r="AY906" s="286"/>
      <c r="AZ906" s="286"/>
      <c r="BA906" s="286"/>
      <c r="BB906" s="273"/>
      <c r="BC906" s="273"/>
      <c r="BD906" s="273"/>
      <c r="BE906" s="273"/>
      <c r="BF906" s="273"/>
      <c r="BG906" s="273"/>
      <c r="BH906" s="273"/>
      <c r="BI906" s="536"/>
    </row>
    <row r="907" spans="2:61" ht="14.25" customHeight="1" x14ac:dyDescent="0.2">
      <c r="B907" s="273"/>
      <c r="C907" s="273"/>
      <c r="D907" s="273"/>
      <c r="E907" s="273"/>
      <c r="F907" s="273"/>
      <c r="G907" s="273"/>
      <c r="H907" s="273"/>
      <c r="I907" s="273"/>
      <c r="J907" s="273"/>
      <c r="K907" s="273"/>
      <c r="L907" s="273"/>
      <c r="M907" s="273"/>
      <c r="N907" s="273"/>
      <c r="O907" s="215"/>
      <c r="P907" s="215"/>
      <c r="Q907" s="215"/>
      <c r="R907" s="215"/>
      <c r="S907" s="215"/>
      <c r="T907" s="215"/>
      <c r="U907" s="286"/>
      <c r="V907" s="286"/>
      <c r="W907" s="286"/>
      <c r="X907" s="286"/>
      <c r="Y907" s="286"/>
      <c r="Z907" s="286"/>
      <c r="AA907" s="286"/>
      <c r="AB907" s="286"/>
      <c r="AC907" s="215"/>
      <c r="AD907" s="215"/>
      <c r="AE907" s="215"/>
      <c r="AF907" s="215"/>
      <c r="AG907" s="215"/>
      <c r="AH907" s="286"/>
      <c r="AI907" s="286"/>
      <c r="AJ907" s="286"/>
      <c r="AK907" s="286"/>
      <c r="AL907" s="286"/>
      <c r="AM907" s="286"/>
      <c r="AN907" s="286"/>
      <c r="AO907" s="286"/>
      <c r="AP907" s="286"/>
      <c r="AQ907" s="286"/>
      <c r="AR907" s="286"/>
      <c r="AS907" s="286"/>
      <c r="AT907" s="286"/>
      <c r="AU907" s="286"/>
      <c r="AV907" s="286"/>
      <c r="AW907" s="286"/>
      <c r="AX907" s="286"/>
      <c r="AY907" s="286"/>
      <c r="AZ907" s="286"/>
      <c r="BA907" s="286"/>
      <c r="BB907" s="273"/>
      <c r="BC907" s="273"/>
      <c r="BD907" s="273"/>
      <c r="BE907" s="273"/>
      <c r="BF907" s="273"/>
      <c r="BG907" s="273"/>
      <c r="BH907" s="273"/>
      <c r="BI907" s="536"/>
    </row>
    <row r="908" spans="2:61" ht="14.25" customHeight="1" x14ac:dyDescent="0.2">
      <c r="B908" s="273"/>
      <c r="C908" s="273"/>
      <c r="D908" s="273"/>
      <c r="E908" s="273"/>
      <c r="F908" s="273"/>
      <c r="G908" s="273"/>
      <c r="H908" s="273"/>
      <c r="I908" s="273"/>
      <c r="J908" s="273"/>
      <c r="K908" s="273"/>
      <c r="L908" s="273"/>
      <c r="M908" s="273"/>
      <c r="N908" s="273"/>
      <c r="O908" s="215"/>
      <c r="P908" s="215"/>
      <c r="Q908" s="215"/>
      <c r="R908" s="215"/>
      <c r="S908" s="215"/>
      <c r="T908" s="215"/>
      <c r="U908" s="286"/>
      <c r="V908" s="286"/>
      <c r="W908" s="286"/>
      <c r="X908" s="286"/>
      <c r="Y908" s="286"/>
      <c r="Z908" s="286"/>
      <c r="AA908" s="286"/>
      <c r="AB908" s="286"/>
      <c r="AC908" s="215"/>
      <c r="AD908" s="215"/>
      <c r="AE908" s="215"/>
      <c r="AF908" s="215"/>
      <c r="AG908" s="215"/>
      <c r="AH908" s="286"/>
      <c r="AI908" s="286"/>
      <c r="AJ908" s="286"/>
      <c r="AK908" s="286"/>
      <c r="AL908" s="286"/>
      <c r="AM908" s="286"/>
      <c r="AN908" s="286"/>
      <c r="AO908" s="286"/>
      <c r="AP908" s="286"/>
      <c r="AQ908" s="286"/>
      <c r="AR908" s="286"/>
      <c r="AS908" s="286"/>
      <c r="AT908" s="286"/>
      <c r="AU908" s="286"/>
      <c r="AV908" s="286"/>
      <c r="AW908" s="286"/>
      <c r="AX908" s="286"/>
      <c r="AY908" s="286"/>
      <c r="AZ908" s="286"/>
      <c r="BA908" s="286"/>
      <c r="BB908" s="273"/>
      <c r="BC908" s="273"/>
      <c r="BD908" s="273"/>
      <c r="BE908" s="273"/>
      <c r="BF908" s="273"/>
      <c r="BG908" s="273"/>
      <c r="BH908" s="273"/>
      <c r="BI908" s="536"/>
    </row>
    <row r="909" spans="2:61" ht="14.25" customHeight="1" x14ac:dyDescent="0.2">
      <c r="B909" s="273"/>
      <c r="C909" s="273"/>
      <c r="D909" s="273"/>
      <c r="E909" s="273"/>
      <c r="F909" s="273"/>
      <c r="G909" s="273"/>
      <c r="H909" s="273"/>
      <c r="I909" s="273"/>
      <c r="J909" s="273"/>
      <c r="K909" s="273"/>
      <c r="L909" s="273"/>
      <c r="M909" s="273"/>
      <c r="N909" s="273"/>
      <c r="O909" s="215"/>
      <c r="P909" s="215"/>
      <c r="Q909" s="215"/>
      <c r="R909" s="215"/>
      <c r="S909" s="215"/>
      <c r="T909" s="215"/>
      <c r="U909" s="286"/>
      <c r="V909" s="286"/>
      <c r="W909" s="286"/>
      <c r="X909" s="286"/>
      <c r="Y909" s="286"/>
      <c r="Z909" s="286"/>
      <c r="AA909" s="286"/>
      <c r="AB909" s="286"/>
      <c r="AC909" s="215"/>
      <c r="AD909" s="215"/>
      <c r="AE909" s="215"/>
      <c r="AF909" s="215"/>
      <c r="AG909" s="215"/>
      <c r="AH909" s="286"/>
      <c r="AI909" s="286"/>
      <c r="AJ909" s="286"/>
      <c r="AK909" s="286"/>
      <c r="AL909" s="286"/>
      <c r="AM909" s="286"/>
      <c r="AN909" s="286"/>
      <c r="AO909" s="286"/>
      <c r="AP909" s="286"/>
      <c r="AQ909" s="286"/>
      <c r="AR909" s="286"/>
      <c r="AS909" s="286"/>
      <c r="AT909" s="286"/>
      <c r="AU909" s="286"/>
      <c r="AV909" s="286"/>
      <c r="AW909" s="286"/>
      <c r="AX909" s="286"/>
      <c r="AY909" s="286"/>
      <c r="AZ909" s="286"/>
      <c r="BA909" s="286"/>
      <c r="BB909" s="273"/>
      <c r="BC909" s="273"/>
      <c r="BD909" s="273"/>
      <c r="BE909" s="273"/>
      <c r="BF909" s="273"/>
      <c r="BG909" s="273"/>
      <c r="BH909" s="273"/>
      <c r="BI909" s="536"/>
    </row>
    <row r="910" spans="2:61" ht="14.25" customHeight="1" x14ac:dyDescent="0.2">
      <c r="B910" s="273"/>
      <c r="C910" s="273"/>
      <c r="D910" s="273"/>
      <c r="E910" s="273"/>
      <c r="F910" s="273"/>
      <c r="G910" s="273"/>
      <c r="H910" s="273"/>
      <c r="I910" s="273"/>
      <c r="J910" s="273"/>
      <c r="K910" s="273"/>
      <c r="L910" s="273"/>
      <c r="M910" s="273"/>
      <c r="N910" s="273"/>
      <c r="O910" s="215"/>
      <c r="P910" s="215"/>
      <c r="Q910" s="215"/>
      <c r="R910" s="215"/>
      <c r="S910" s="215"/>
      <c r="T910" s="215"/>
      <c r="U910" s="286"/>
      <c r="V910" s="286"/>
      <c r="W910" s="286"/>
      <c r="X910" s="286"/>
      <c r="Y910" s="286"/>
      <c r="Z910" s="286"/>
      <c r="AA910" s="286"/>
      <c r="AB910" s="286"/>
      <c r="AC910" s="215"/>
      <c r="AD910" s="215"/>
      <c r="AE910" s="215"/>
      <c r="AF910" s="215"/>
      <c r="AG910" s="215"/>
      <c r="AH910" s="286"/>
      <c r="AI910" s="286"/>
      <c r="AJ910" s="286"/>
      <c r="AK910" s="286"/>
      <c r="AL910" s="286"/>
      <c r="AM910" s="286"/>
      <c r="AN910" s="286"/>
      <c r="AO910" s="286"/>
      <c r="AP910" s="286"/>
      <c r="AQ910" s="286"/>
      <c r="AR910" s="286"/>
      <c r="AS910" s="286"/>
      <c r="AT910" s="286"/>
      <c r="AU910" s="286"/>
      <c r="AV910" s="286"/>
      <c r="AW910" s="286"/>
      <c r="AX910" s="286"/>
      <c r="AY910" s="286"/>
      <c r="AZ910" s="286"/>
      <c r="BA910" s="286"/>
      <c r="BB910" s="273"/>
      <c r="BC910" s="273"/>
      <c r="BD910" s="273"/>
      <c r="BE910" s="273"/>
      <c r="BF910" s="273"/>
      <c r="BG910" s="273"/>
      <c r="BH910" s="273"/>
      <c r="BI910" s="536"/>
    </row>
    <row r="911" spans="2:61" ht="14.25" customHeight="1" x14ac:dyDescent="0.2">
      <c r="B911" s="273"/>
      <c r="C911" s="273"/>
      <c r="D911" s="273"/>
      <c r="E911" s="273"/>
      <c r="F911" s="273"/>
      <c r="G911" s="273"/>
      <c r="H911" s="273"/>
      <c r="I911" s="273"/>
      <c r="J911" s="273"/>
      <c r="K911" s="273"/>
      <c r="L911" s="273"/>
      <c r="M911" s="273"/>
      <c r="N911" s="273"/>
      <c r="O911" s="215"/>
      <c r="P911" s="215"/>
      <c r="Q911" s="215"/>
      <c r="R911" s="215"/>
      <c r="S911" s="215"/>
      <c r="T911" s="215"/>
      <c r="U911" s="286"/>
      <c r="V911" s="286"/>
      <c r="W911" s="286"/>
      <c r="X911" s="286"/>
      <c r="Y911" s="286"/>
      <c r="Z911" s="286"/>
      <c r="AA911" s="286"/>
      <c r="AB911" s="286"/>
      <c r="AC911" s="215"/>
      <c r="AD911" s="215"/>
      <c r="AE911" s="215"/>
      <c r="AF911" s="215"/>
      <c r="AG911" s="215"/>
      <c r="AH911" s="286"/>
      <c r="AI911" s="286"/>
      <c r="AJ911" s="286"/>
      <c r="AK911" s="286"/>
      <c r="AL911" s="286"/>
      <c r="AM911" s="286"/>
      <c r="AN911" s="286"/>
      <c r="AO911" s="286"/>
      <c r="AP911" s="286"/>
      <c r="AQ911" s="286"/>
      <c r="AR911" s="286"/>
      <c r="AS911" s="286"/>
      <c r="AT911" s="286"/>
      <c r="AU911" s="286"/>
      <c r="AV911" s="286"/>
      <c r="AW911" s="286"/>
      <c r="AX911" s="286"/>
      <c r="AY911" s="286"/>
      <c r="AZ911" s="286"/>
      <c r="BA911" s="286"/>
      <c r="BB911" s="273"/>
      <c r="BC911" s="273"/>
      <c r="BD911" s="273"/>
      <c r="BE911" s="273"/>
      <c r="BF911" s="273"/>
      <c r="BG911" s="273"/>
      <c r="BH911" s="273"/>
      <c r="BI911" s="536"/>
    </row>
    <row r="912" spans="2:61" ht="14.25" customHeight="1" x14ac:dyDescent="0.2">
      <c r="B912" s="273"/>
      <c r="C912" s="273"/>
      <c r="D912" s="273"/>
      <c r="E912" s="273"/>
      <c r="F912" s="273"/>
      <c r="G912" s="273"/>
      <c r="H912" s="273"/>
      <c r="I912" s="273"/>
      <c r="J912" s="273"/>
      <c r="K912" s="273"/>
      <c r="L912" s="273"/>
      <c r="M912" s="273"/>
      <c r="N912" s="273"/>
      <c r="O912" s="215"/>
      <c r="P912" s="215"/>
      <c r="Q912" s="215"/>
      <c r="R912" s="215"/>
      <c r="S912" s="215"/>
      <c r="T912" s="215"/>
      <c r="U912" s="286"/>
      <c r="V912" s="286"/>
      <c r="W912" s="286"/>
      <c r="X912" s="286"/>
      <c r="Y912" s="286"/>
      <c r="Z912" s="286"/>
      <c r="AA912" s="286"/>
      <c r="AB912" s="286"/>
      <c r="AC912" s="215"/>
      <c r="AD912" s="215"/>
      <c r="AE912" s="215"/>
      <c r="AF912" s="215"/>
      <c r="AG912" s="215"/>
      <c r="AH912" s="286"/>
      <c r="AI912" s="286"/>
      <c r="AJ912" s="286"/>
      <c r="AK912" s="286"/>
      <c r="AL912" s="286"/>
      <c r="AM912" s="286"/>
      <c r="AN912" s="286"/>
      <c r="AO912" s="286"/>
      <c r="AP912" s="286"/>
      <c r="AQ912" s="286"/>
      <c r="AR912" s="286"/>
      <c r="AS912" s="286"/>
      <c r="AT912" s="286"/>
      <c r="AU912" s="286"/>
      <c r="AV912" s="286"/>
      <c r="AW912" s="286"/>
      <c r="AX912" s="286"/>
      <c r="AY912" s="286"/>
      <c r="AZ912" s="286"/>
      <c r="BA912" s="286"/>
      <c r="BB912" s="273"/>
      <c r="BC912" s="273"/>
      <c r="BD912" s="273"/>
      <c r="BE912" s="273"/>
      <c r="BF912" s="273"/>
      <c r="BG912" s="273"/>
      <c r="BH912" s="273"/>
      <c r="BI912" s="536"/>
    </row>
    <row r="913" spans="2:61" ht="14.25" customHeight="1" x14ac:dyDescent="0.2">
      <c r="B913" s="273"/>
      <c r="C913" s="273"/>
      <c r="D913" s="273"/>
      <c r="E913" s="273"/>
      <c r="F913" s="273"/>
      <c r="G913" s="273"/>
      <c r="H913" s="273"/>
      <c r="I913" s="273"/>
      <c r="J913" s="273"/>
      <c r="K913" s="273"/>
      <c r="L913" s="273"/>
      <c r="M913" s="273"/>
      <c r="N913" s="273"/>
      <c r="O913" s="215"/>
      <c r="P913" s="215"/>
      <c r="Q913" s="215"/>
      <c r="R913" s="215"/>
      <c r="S913" s="215"/>
      <c r="T913" s="215"/>
      <c r="U913" s="286"/>
      <c r="V913" s="286"/>
      <c r="W913" s="286"/>
      <c r="X913" s="286"/>
      <c r="Y913" s="286"/>
      <c r="Z913" s="286"/>
      <c r="AA913" s="286"/>
      <c r="AB913" s="286"/>
      <c r="AC913" s="215"/>
      <c r="AD913" s="215"/>
      <c r="AE913" s="215"/>
      <c r="AF913" s="215"/>
      <c r="AG913" s="215"/>
      <c r="AH913" s="286"/>
      <c r="AI913" s="286"/>
      <c r="AJ913" s="286"/>
      <c r="AK913" s="286"/>
      <c r="AL913" s="286"/>
      <c r="AM913" s="286"/>
      <c r="AN913" s="286"/>
      <c r="AO913" s="286"/>
      <c r="AP913" s="286"/>
      <c r="AQ913" s="286"/>
      <c r="AR913" s="286"/>
      <c r="AS913" s="286"/>
      <c r="AT913" s="286"/>
      <c r="AU913" s="286"/>
      <c r="AV913" s="286"/>
      <c r="AW913" s="286"/>
      <c r="AX913" s="286"/>
      <c r="AY913" s="286"/>
      <c r="AZ913" s="286"/>
      <c r="BA913" s="286"/>
      <c r="BB913" s="273"/>
      <c r="BC913" s="273"/>
      <c r="BD913" s="273"/>
      <c r="BE913" s="273"/>
      <c r="BF913" s="273"/>
      <c r="BG913" s="273"/>
      <c r="BH913" s="273"/>
      <c r="BI913" s="536"/>
    </row>
    <row r="914" spans="2:61" ht="14.25" customHeight="1" x14ac:dyDescent="0.2">
      <c r="B914" s="273"/>
      <c r="C914" s="273"/>
      <c r="D914" s="273"/>
      <c r="E914" s="273"/>
      <c r="F914" s="273"/>
      <c r="G914" s="273"/>
      <c r="H914" s="273"/>
      <c r="I914" s="273"/>
      <c r="J914" s="273"/>
      <c r="K914" s="273"/>
      <c r="L914" s="273"/>
      <c r="M914" s="273"/>
      <c r="N914" s="273"/>
      <c r="O914" s="215"/>
      <c r="P914" s="215"/>
      <c r="Q914" s="215"/>
      <c r="R914" s="215"/>
      <c r="S914" s="215"/>
      <c r="T914" s="215"/>
      <c r="U914" s="286"/>
      <c r="V914" s="286"/>
      <c r="W914" s="286"/>
      <c r="X914" s="286"/>
      <c r="Y914" s="286"/>
      <c r="Z914" s="286"/>
      <c r="AA914" s="286"/>
      <c r="AB914" s="286"/>
      <c r="AC914" s="215"/>
      <c r="AD914" s="215"/>
      <c r="AE914" s="215"/>
      <c r="AF914" s="215"/>
      <c r="AG914" s="215"/>
      <c r="AH914" s="286"/>
      <c r="AI914" s="286"/>
      <c r="AJ914" s="286"/>
      <c r="AK914" s="286"/>
      <c r="AL914" s="286"/>
      <c r="AM914" s="286"/>
      <c r="AN914" s="286"/>
      <c r="AO914" s="286"/>
      <c r="AP914" s="286"/>
      <c r="AQ914" s="286"/>
      <c r="AR914" s="286"/>
      <c r="AS914" s="286"/>
      <c r="AT914" s="286"/>
      <c r="AU914" s="286"/>
      <c r="AV914" s="286"/>
      <c r="AW914" s="286"/>
      <c r="AX914" s="286"/>
      <c r="AY914" s="286"/>
      <c r="AZ914" s="286"/>
      <c r="BA914" s="286"/>
      <c r="BB914" s="273"/>
      <c r="BC914" s="273"/>
      <c r="BD914" s="273"/>
      <c r="BE914" s="273"/>
      <c r="BF914" s="273"/>
      <c r="BG914" s="273"/>
      <c r="BH914" s="273"/>
      <c r="BI914" s="536"/>
    </row>
    <row r="915" spans="2:61" ht="14.25" customHeight="1" x14ac:dyDescent="0.2">
      <c r="B915" s="273"/>
      <c r="C915" s="273"/>
      <c r="D915" s="273"/>
      <c r="E915" s="273"/>
      <c r="F915" s="273"/>
      <c r="G915" s="273"/>
      <c r="H915" s="273"/>
      <c r="I915" s="273"/>
      <c r="J915" s="273"/>
      <c r="K915" s="273"/>
      <c r="L915" s="273"/>
      <c r="M915" s="273"/>
      <c r="N915" s="273"/>
      <c r="O915" s="215"/>
      <c r="P915" s="215"/>
      <c r="Q915" s="215"/>
      <c r="R915" s="215"/>
      <c r="S915" s="215"/>
      <c r="T915" s="215"/>
      <c r="U915" s="286"/>
      <c r="V915" s="286"/>
      <c r="W915" s="286"/>
      <c r="X915" s="286"/>
      <c r="Y915" s="286"/>
      <c r="Z915" s="286"/>
      <c r="AA915" s="286"/>
      <c r="AB915" s="286"/>
      <c r="AC915" s="215"/>
      <c r="AD915" s="215"/>
      <c r="AE915" s="215"/>
      <c r="AF915" s="215"/>
      <c r="AG915" s="215"/>
      <c r="AH915" s="286"/>
      <c r="AI915" s="286"/>
      <c r="AJ915" s="286"/>
      <c r="AK915" s="286"/>
      <c r="AL915" s="286"/>
      <c r="AM915" s="286"/>
      <c r="AN915" s="286"/>
      <c r="AO915" s="286"/>
      <c r="AP915" s="286"/>
      <c r="AQ915" s="286"/>
      <c r="AR915" s="286"/>
      <c r="AS915" s="286"/>
      <c r="AT915" s="286"/>
      <c r="AU915" s="286"/>
      <c r="AV915" s="286"/>
      <c r="AW915" s="286"/>
      <c r="AX915" s="286"/>
      <c r="AY915" s="286"/>
      <c r="AZ915" s="286"/>
      <c r="BA915" s="286"/>
      <c r="BB915" s="273"/>
      <c r="BC915" s="273"/>
      <c r="BD915" s="273"/>
      <c r="BE915" s="273"/>
      <c r="BF915" s="273"/>
      <c r="BG915" s="273"/>
      <c r="BH915" s="273"/>
      <c r="BI915" s="536"/>
    </row>
    <row r="916" spans="2:61" ht="14.25" customHeight="1" x14ac:dyDescent="0.2">
      <c r="B916" s="273"/>
      <c r="C916" s="273"/>
      <c r="D916" s="273"/>
      <c r="E916" s="273"/>
      <c r="F916" s="273"/>
      <c r="G916" s="273"/>
      <c r="H916" s="273"/>
      <c r="I916" s="273"/>
      <c r="J916" s="273"/>
      <c r="K916" s="273"/>
      <c r="L916" s="273"/>
      <c r="M916" s="273"/>
      <c r="N916" s="273"/>
      <c r="O916" s="215"/>
      <c r="P916" s="215"/>
      <c r="Q916" s="215"/>
      <c r="R916" s="215"/>
      <c r="S916" s="215"/>
      <c r="T916" s="215"/>
      <c r="U916" s="286"/>
      <c r="V916" s="286"/>
      <c r="W916" s="286"/>
      <c r="X916" s="286"/>
      <c r="Y916" s="286"/>
      <c r="Z916" s="286"/>
      <c r="AA916" s="286"/>
      <c r="AB916" s="286"/>
      <c r="AC916" s="215"/>
      <c r="AD916" s="215"/>
      <c r="AE916" s="215"/>
      <c r="AF916" s="215"/>
      <c r="AG916" s="215"/>
      <c r="AH916" s="286"/>
      <c r="AI916" s="286"/>
      <c r="AJ916" s="286"/>
      <c r="AK916" s="286"/>
      <c r="AL916" s="286"/>
      <c r="AM916" s="286"/>
      <c r="AN916" s="286"/>
      <c r="AO916" s="286"/>
      <c r="AP916" s="286"/>
      <c r="AQ916" s="286"/>
      <c r="AR916" s="286"/>
      <c r="AS916" s="286"/>
      <c r="AT916" s="286"/>
      <c r="AU916" s="286"/>
      <c r="AV916" s="286"/>
      <c r="AW916" s="286"/>
      <c r="AX916" s="286"/>
      <c r="AY916" s="286"/>
      <c r="AZ916" s="286"/>
      <c r="BA916" s="286"/>
      <c r="BB916" s="273"/>
      <c r="BC916" s="273"/>
      <c r="BD916" s="273"/>
      <c r="BE916" s="273"/>
      <c r="BF916" s="273"/>
      <c r="BG916" s="273"/>
      <c r="BH916" s="273"/>
      <c r="BI916" s="536"/>
    </row>
    <row r="917" spans="2:61" ht="14.25" customHeight="1" x14ac:dyDescent="0.2">
      <c r="B917" s="273"/>
      <c r="C917" s="273"/>
      <c r="D917" s="273"/>
      <c r="E917" s="273"/>
      <c r="F917" s="273"/>
      <c r="G917" s="273"/>
      <c r="H917" s="273"/>
      <c r="I917" s="273"/>
      <c r="J917" s="273"/>
      <c r="K917" s="273"/>
      <c r="L917" s="273"/>
      <c r="M917" s="273"/>
      <c r="N917" s="273"/>
      <c r="O917" s="215"/>
      <c r="P917" s="215"/>
      <c r="Q917" s="215"/>
      <c r="R917" s="215"/>
      <c r="S917" s="215"/>
      <c r="T917" s="215"/>
      <c r="U917" s="286"/>
      <c r="V917" s="286"/>
      <c r="W917" s="286"/>
      <c r="X917" s="286"/>
      <c r="Y917" s="286"/>
      <c r="Z917" s="286"/>
      <c r="AA917" s="286"/>
      <c r="AB917" s="286"/>
      <c r="AC917" s="215"/>
      <c r="AD917" s="215"/>
      <c r="AE917" s="215"/>
      <c r="AF917" s="215"/>
      <c r="AG917" s="215"/>
      <c r="AH917" s="286"/>
      <c r="AI917" s="286"/>
      <c r="AJ917" s="286"/>
      <c r="AK917" s="286"/>
      <c r="AL917" s="286"/>
      <c r="AM917" s="286"/>
      <c r="AN917" s="286"/>
      <c r="AO917" s="286"/>
      <c r="AP917" s="286"/>
      <c r="AQ917" s="286"/>
      <c r="AR917" s="286"/>
      <c r="AS917" s="286"/>
      <c r="AT917" s="286"/>
      <c r="AU917" s="286"/>
      <c r="AV917" s="286"/>
      <c r="AW917" s="286"/>
      <c r="AX917" s="286"/>
      <c r="AY917" s="286"/>
      <c r="AZ917" s="286"/>
      <c r="BA917" s="286"/>
      <c r="BB917" s="273"/>
      <c r="BC917" s="273"/>
      <c r="BD917" s="273"/>
      <c r="BE917" s="273"/>
      <c r="BF917" s="273"/>
      <c r="BG917" s="273"/>
      <c r="BH917" s="273"/>
      <c r="BI917" s="536"/>
    </row>
    <row r="918" spans="2:61" ht="14.25" customHeight="1" x14ac:dyDescent="0.2">
      <c r="B918" s="273"/>
      <c r="C918" s="273"/>
      <c r="D918" s="273"/>
      <c r="E918" s="273"/>
      <c r="F918" s="273"/>
      <c r="G918" s="273"/>
      <c r="H918" s="273"/>
      <c r="I918" s="273"/>
      <c r="J918" s="273"/>
      <c r="K918" s="273"/>
      <c r="L918" s="273"/>
      <c r="M918" s="273"/>
      <c r="N918" s="273"/>
      <c r="O918" s="215"/>
      <c r="P918" s="215"/>
      <c r="Q918" s="215"/>
      <c r="R918" s="215"/>
      <c r="S918" s="215"/>
      <c r="T918" s="215"/>
      <c r="U918" s="286"/>
      <c r="V918" s="286"/>
      <c r="W918" s="286"/>
      <c r="X918" s="286"/>
      <c r="Y918" s="286"/>
      <c r="Z918" s="286"/>
      <c r="AA918" s="286"/>
      <c r="AB918" s="286"/>
      <c r="AC918" s="215"/>
      <c r="AD918" s="215"/>
      <c r="AE918" s="215"/>
      <c r="AF918" s="215"/>
      <c r="AG918" s="215"/>
      <c r="AH918" s="286"/>
      <c r="AI918" s="286"/>
      <c r="AJ918" s="286"/>
      <c r="AK918" s="286"/>
      <c r="AL918" s="286"/>
      <c r="AM918" s="286"/>
      <c r="AN918" s="286"/>
      <c r="AO918" s="286"/>
      <c r="AP918" s="286"/>
      <c r="AQ918" s="286"/>
      <c r="AR918" s="286"/>
      <c r="AS918" s="286"/>
      <c r="AT918" s="286"/>
      <c r="AU918" s="286"/>
      <c r="AV918" s="286"/>
      <c r="AW918" s="286"/>
      <c r="AX918" s="286"/>
      <c r="AY918" s="286"/>
      <c r="AZ918" s="286"/>
      <c r="BA918" s="286"/>
      <c r="BB918" s="273"/>
      <c r="BC918" s="273"/>
      <c r="BD918" s="273"/>
      <c r="BE918" s="273"/>
      <c r="BF918" s="273"/>
      <c r="BG918" s="273"/>
      <c r="BH918" s="273"/>
      <c r="BI918" s="536"/>
    </row>
    <row r="919" spans="2:61" ht="14.25" customHeight="1" x14ac:dyDescent="0.2">
      <c r="B919" s="273"/>
      <c r="C919" s="273"/>
      <c r="D919" s="273"/>
      <c r="E919" s="273"/>
      <c r="F919" s="273"/>
      <c r="G919" s="273"/>
      <c r="H919" s="273"/>
      <c r="I919" s="273"/>
      <c r="J919" s="273"/>
      <c r="K919" s="273"/>
      <c r="L919" s="273"/>
      <c r="M919" s="273"/>
      <c r="N919" s="273"/>
      <c r="O919" s="215"/>
      <c r="P919" s="215"/>
      <c r="Q919" s="215"/>
      <c r="R919" s="215"/>
      <c r="S919" s="215"/>
      <c r="T919" s="215"/>
      <c r="U919" s="286"/>
      <c r="V919" s="286"/>
      <c r="W919" s="286"/>
      <c r="X919" s="286"/>
      <c r="Y919" s="286"/>
      <c r="Z919" s="286"/>
      <c r="AA919" s="286"/>
      <c r="AB919" s="286"/>
      <c r="AC919" s="215"/>
      <c r="AD919" s="215"/>
      <c r="AE919" s="215"/>
      <c r="AF919" s="215"/>
      <c r="AG919" s="215"/>
      <c r="AH919" s="286"/>
      <c r="AI919" s="286"/>
      <c r="AJ919" s="286"/>
      <c r="AK919" s="286"/>
      <c r="AL919" s="286"/>
      <c r="AM919" s="286"/>
      <c r="AN919" s="286"/>
      <c r="AO919" s="286"/>
      <c r="AP919" s="286"/>
      <c r="AQ919" s="286"/>
      <c r="AR919" s="286"/>
      <c r="AS919" s="286"/>
      <c r="AT919" s="286"/>
      <c r="AU919" s="286"/>
      <c r="AV919" s="286"/>
      <c r="AW919" s="286"/>
      <c r="AX919" s="286"/>
      <c r="AY919" s="286"/>
      <c r="AZ919" s="286"/>
      <c r="BA919" s="286"/>
      <c r="BB919" s="273"/>
      <c r="BC919" s="273"/>
      <c r="BD919" s="273"/>
      <c r="BE919" s="273"/>
      <c r="BF919" s="273"/>
      <c r="BG919" s="273"/>
      <c r="BH919" s="273"/>
      <c r="BI919" s="536"/>
    </row>
    <row r="920" spans="2:61" ht="14.25" customHeight="1" x14ac:dyDescent="0.2">
      <c r="B920" s="273"/>
      <c r="C920" s="273"/>
      <c r="D920" s="273"/>
      <c r="E920" s="273"/>
      <c r="F920" s="273"/>
      <c r="G920" s="273"/>
      <c r="H920" s="273"/>
      <c r="I920" s="273"/>
      <c r="J920" s="273"/>
      <c r="K920" s="273"/>
      <c r="L920" s="273"/>
      <c r="M920" s="273"/>
      <c r="N920" s="273"/>
      <c r="O920" s="215"/>
      <c r="P920" s="215"/>
      <c r="Q920" s="215"/>
      <c r="R920" s="215"/>
      <c r="S920" s="215"/>
      <c r="T920" s="215"/>
      <c r="U920" s="286"/>
      <c r="V920" s="286"/>
      <c r="W920" s="286"/>
      <c r="X920" s="286"/>
      <c r="Y920" s="286"/>
      <c r="Z920" s="286"/>
      <c r="AA920" s="286"/>
      <c r="AB920" s="286"/>
      <c r="AC920" s="215"/>
      <c r="AD920" s="215"/>
      <c r="AE920" s="215"/>
      <c r="AF920" s="215"/>
      <c r="AG920" s="215"/>
      <c r="AH920" s="286"/>
      <c r="AI920" s="286"/>
      <c r="AJ920" s="286"/>
      <c r="AK920" s="286"/>
      <c r="AL920" s="286"/>
      <c r="AM920" s="286"/>
      <c r="AN920" s="286"/>
      <c r="AO920" s="286"/>
      <c r="AP920" s="286"/>
      <c r="AQ920" s="286"/>
      <c r="AR920" s="286"/>
      <c r="AS920" s="286"/>
      <c r="AT920" s="286"/>
      <c r="AU920" s="286"/>
      <c r="AV920" s="286"/>
      <c r="AW920" s="286"/>
      <c r="AX920" s="286"/>
      <c r="AY920" s="286"/>
      <c r="AZ920" s="286"/>
      <c r="BA920" s="286"/>
      <c r="BB920" s="273"/>
      <c r="BC920" s="273"/>
      <c r="BD920" s="273"/>
      <c r="BE920" s="273"/>
      <c r="BF920" s="273"/>
      <c r="BG920" s="273"/>
      <c r="BH920" s="273"/>
      <c r="BI920" s="536"/>
    </row>
    <row r="921" spans="2:61" ht="14.25" customHeight="1" x14ac:dyDescent="0.2">
      <c r="B921" s="273"/>
      <c r="C921" s="273"/>
      <c r="D921" s="273"/>
      <c r="E921" s="273"/>
      <c r="F921" s="273"/>
      <c r="G921" s="273"/>
      <c r="H921" s="273"/>
      <c r="I921" s="273"/>
      <c r="J921" s="273"/>
      <c r="K921" s="273"/>
      <c r="L921" s="273"/>
      <c r="M921" s="273"/>
      <c r="N921" s="273"/>
      <c r="O921" s="215"/>
      <c r="P921" s="215"/>
      <c r="Q921" s="215"/>
      <c r="R921" s="215"/>
      <c r="S921" s="215"/>
      <c r="T921" s="215"/>
      <c r="U921" s="286"/>
      <c r="V921" s="286"/>
      <c r="W921" s="286"/>
      <c r="X921" s="286"/>
      <c r="Y921" s="286"/>
      <c r="Z921" s="286"/>
      <c r="AA921" s="286"/>
      <c r="AB921" s="286"/>
      <c r="AC921" s="215"/>
      <c r="AD921" s="215"/>
      <c r="AE921" s="215"/>
      <c r="AF921" s="215"/>
      <c r="AG921" s="215"/>
      <c r="AH921" s="286"/>
      <c r="AI921" s="286"/>
      <c r="AJ921" s="286"/>
      <c r="AK921" s="286"/>
      <c r="AL921" s="286"/>
      <c r="AM921" s="286"/>
      <c r="AN921" s="286"/>
      <c r="AO921" s="286"/>
      <c r="AP921" s="286"/>
      <c r="AQ921" s="286"/>
      <c r="AR921" s="286"/>
      <c r="AS921" s="286"/>
      <c r="AT921" s="286"/>
      <c r="AU921" s="286"/>
      <c r="AV921" s="286"/>
      <c r="AW921" s="286"/>
      <c r="AX921" s="286"/>
      <c r="AY921" s="286"/>
      <c r="AZ921" s="286"/>
      <c r="BA921" s="286"/>
      <c r="BB921" s="273"/>
      <c r="BC921" s="273"/>
      <c r="BD921" s="273"/>
      <c r="BE921" s="273"/>
      <c r="BF921" s="273"/>
      <c r="BG921" s="273"/>
      <c r="BH921" s="273"/>
      <c r="BI921" s="536"/>
    </row>
    <row r="922" spans="2:61" ht="14.25" customHeight="1" x14ac:dyDescent="0.2">
      <c r="B922" s="273"/>
      <c r="C922" s="273"/>
      <c r="D922" s="273"/>
      <c r="E922" s="273"/>
      <c r="F922" s="273"/>
      <c r="G922" s="273"/>
      <c r="H922" s="273"/>
      <c r="I922" s="273"/>
      <c r="J922" s="273"/>
      <c r="K922" s="273"/>
      <c r="L922" s="273"/>
      <c r="M922" s="273"/>
      <c r="N922" s="273"/>
      <c r="O922" s="215"/>
      <c r="P922" s="215"/>
      <c r="Q922" s="215"/>
      <c r="R922" s="215"/>
      <c r="S922" s="215"/>
      <c r="T922" s="215"/>
      <c r="U922" s="286"/>
      <c r="V922" s="286"/>
      <c r="W922" s="286"/>
      <c r="X922" s="286"/>
      <c r="Y922" s="286"/>
      <c r="Z922" s="286"/>
      <c r="AA922" s="286"/>
      <c r="AB922" s="286"/>
      <c r="AC922" s="215"/>
      <c r="AD922" s="215"/>
      <c r="AE922" s="215"/>
      <c r="AF922" s="215"/>
      <c r="AG922" s="215"/>
      <c r="AH922" s="286"/>
      <c r="AI922" s="286"/>
      <c r="AJ922" s="286"/>
      <c r="AK922" s="286"/>
      <c r="AL922" s="286"/>
      <c r="AM922" s="286"/>
      <c r="AN922" s="286"/>
      <c r="AO922" s="286"/>
      <c r="AP922" s="286"/>
      <c r="AQ922" s="286"/>
      <c r="AR922" s="286"/>
      <c r="AS922" s="286"/>
      <c r="AT922" s="286"/>
      <c r="AU922" s="286"/>
      <c r="AV922" s="286"/>
      <c r="AW922" s="286"/>
      <c r="AX922" s="286"/>
      <c r="AY922" s="286"/>
      <c r="AZ922" s="286"/>
      <c r="BA922" s="286"/>
      <c r="BB922" s="273"/>
      <c r="BC922" s="273"/>
      <c r="BD922" s="273"/>
      <c r="BE922" s="273"/>
      <c r="BF922" s="273"/>
      <c r="BG922" s="273"/>
      <c r="BH922" s="273"/>
      <c r="BI922" s="536"/>
    </row>
    <row r="923" spans="2:61" ht="14.25" customHeight="1" x14ac:dyDescent="0.2">
      <c r="B923" s="273"/>
      <c r="C923" s="273"/>
      <c r="D923" s="273"/>
      <c r="E923" s="273"/>
      <c r="F923" s="273"/>
      <c r="G923" s="273"/>
      <c r="H923" s="273"/>
      <c r="I923" s="273"/>
      <c r="J923" s="273"/>
      <c r="K923" s="273"/>
      <c r="L923" s="273"/>
      <c r="M923" s="273"/>
      <c r="N923" s="273"/>
      <c r="O923" s="215"/>
      <c r="P923" s="215"/>
      <c r="Q923" s="215"/>
      <c r="R923" s="215"/>
      <c r="S923" s="215"/>
      <c r="T923" s="215"/>
      <c r="U923" s="286"/>
      <c r="V923" s="286"/>
      <c r="W923" s="286"/>
      <c r="X923" s="286"/>
      <c r="Y923" s="286"/>
      <c r="Z923" s="286"/>
      <c r="AA923" s="286"/>
      <c r="AB923" s="286"/>
      <c r="AC923" s="215"/>
      <c r="AD923" s="215"/>
      <c r="AE923" s="215"/>
      <c r="AF923" s="215"/>
      <c r="AG923" s="215"/>
      <c r="AH923" s="286"/>
      <c r="AI923" s="286"/>
      <c r="AJ923" s="286"/>
      <c r="AK923" s="286"/>
      <c r="AL923" s="286"/>
      <c r="AM923" s="286"/>
      <c r="AN923" s="286"/>
      <c r="AO923" s="286"/>
      <c r="AP923" s="286"/>
      <c r="AQ923" s="286"/>
      <c r="AR923" s="286"/>
      <c r="AS923" s="286"/>
      <c r="AT923" s="286"/>
      <c r="AU923" s="286"/>
      <c r="AV923" s="286"/>
      <c r="AW923" s="286"/>
      <c r="AX923" s="286"/>
      <c r="AY923" s="286"/>
      <c r="AZ923" s="286"/>
      <c r="BA923" s="286"/>
      <c r="BB923" s="273"/>
      <c r="BC923" s="273"/>
      <c r="BD923" s="273"/>
      <c r="BE923" s="273"/>
      <c r="BF923" s="273"/>
      <c r="BG923" s="273"/>
      <c r="BH923" s="273"/>
      <c r="BI923" s="536"/>
    </row>
    <row r="924" spans="2:61" ht="14.25" customHeight="1" x14ac:dyDescent="0.2">
      <c r="B924" s="273"/>
      <c r="C924" s="273"/>
      <c r="D924" s="273"/>
      <c r="E924" s="273"/>
      <c r="F924" s="273"/>
      <c r="G924" s="273"/>
      <c r="H924" s="273"/>
      <c r="I924" s="273"/>
      <c r="J924" s="273"/>
      <c r="K924" s="273"/>
      <c r="L924" s="273"/>
      <c r="M924" s="273"/>
      <c r="N924" s="273"/>
      <c r="O924" s="215"/>
      <c r="P924" s="215"/>
      <c r="Q924" s="215"/>
      <c r="R924" s="215"/>
      <c r="S924" s="215"/>
      <c r="T924" s="215"/>
      <c r="U924" s="286"/>
      <c r="V924" s="286"/>
      <c r="W924" s="286"/>
      <c r="X924" s="286"/>
      <c r="Y924" s="286"/>
      <c r="Z924" s="286"/>
      <c r="AA924" s="286"/>
      <c r="AB924" s="286"/>
      <c r="AC924" s="215"/>
      <c r="AD924" s="215"/>
      <c r="AE924" s="215"/>
      <c r="AF924" s="215"/>
      <c r="AG924" s="215"/>
      <c r="AH924" s="286"/>
      <c r="AI924" s="286"/>
      <c r="AJ924" s="286"/>
      <c r="AK924" s="286"/>
      <c r="AL924" s="286"/>
      <c r="AM924" s="286"/>
      <c r="AN924" s="286"/>
      <c r="AO924" s="286"/>
      <c r="AP924" s="286"/>
      <c r="AQ924" s="286"/>
      <c r="AR924" s="286"/>
      <c r="AS924" s="286"/>
      <c r="AT924" s="286"/>
      <c r="AU924" s="286"/>
      <c r="AV924" s="286"/>
      <c r="AW924" s="286"/>
      <c r="AX924" s="286"/>
      <c r="AY924" s="286"/>
      <c r="AZ924" s="286"/>
      <c r="BA924" s="286"/>
      <c r="BB924" s="273"/>
      <c r="BC924" s="273"/>
      <c r="BD924" s="273"/>
      <c r="BE924" s="273"/>
      <c r="BF924" s="273"/>
      <c r="BG924" s="273"/>
      <c r="BH924" s="273"/>
      <c r="BI924" s="536"/>
    </row>
    <row r="925" spans="2:61" ht="14.25" customHeight="1" x14ac:dyDescent="0.2">
      <c r="B925" s="273"/>
      <c r="C925" s="273"/>
      <c r="D925" s="273"/>
      <c r="E925" s="273"/>
      <c r="F925" s="273"/>
      <c r="G925" s="273"/>
      <c r="H925" s="273"/>
      <c r="I925" s="273"/>
      <c r="J925" s="273"/>
      <c r="K925" s="273"/>
      <c r="L925" s="273"/>
      <c r="M925" s="273"/>
      <c r="N925" s="273"/>
      <c r="O925" s="215"/>
      <c r="P925" s="215"/>
      <c r="Q925" s="215"/>
      <c r="R925" s="215"/>
      <c r="S925" s="215"/>
      <c r="T925" s="215"/>
      <c r="U925" s="286"/>
      <c r="V925" s="286"/>
      <c r="W925" s="286"/>
      <c r="X925" s="286"/>
      <c r="Y925" s="286"/>
      <c r="Z925" s="286"/>
      <c r="AA925" s="286"/>
      <c r="AB925" s="286"/>
      <c r="AC925" s="215"/>
      <c r="AD925" s="215"/>
      <c r="AE925" s="215"/>
      <c r="AF925" s="215"/>
      <c r="AG925" s="215"/>
      <c r="AH925" s="286"/>
      <c r="AI925" s="286"/>
      <c r="AJ925" s="286"/>
      <c r="AK925" s="286"/>
      <c r="AL925" s="286"/>
      <c r="AM925" s="286"/>
      <c r="AN925" s="286"/>
      <c r="AO925" s="286"/>
      <c r="AP925" s="286"/>
      <c r="AQ925" s="286"/>
      <c r="AR925" s="286"/>
      <c r="AS925" s="286"/>
      <c r="AT925" s="286"/>
      <c r="AU925" s="286"/>
      <c r="AV925" s="286"/>
      <c r="AW925" s="286"/>
      <c r="AX925" s="286"/>
      <c r="AY925" s="286"/>
      <c r="AZ925" s="286"/>
      <c r="BA925" s="286"/>
      <c r="BB925" s="273"/>
      <c r="BC925" s="273"/>
      <c r="BD925" s="273"/>
      <c r="BE925" s="273"/>
      <c r="BF925" s="273"/>
      <c r="BG925" s="273"/>
      <c r="BH925" s="273"/>
      <c r="BI925" s="536"/>
    </row>
    <row r="926" spans="2:61" ht="14.25" customHeight="1" x14ac:dyDescent="0.2">
      <c r="B926" s="273"/>
      <c r="C926" s="273"/>
      <c r="D926" s="273"/>
      <c r="E926" s="273"/>
      <c r="F926" s="273"/>
      <c r="G926" s="273"/>
      <c r="H926" s="273"/>
      <c r="I926" s="273"/>
      <c r="J926" s="273"/>
      <c r="K926" s="273"/>
      <c r="L926" s="273"/>
      <c r="M926" s="273"/>
      <c r="N926" s="273"/>
      <c r="O926" s="215"/>
      <c r="P926" s="215"/>
      <c r="Q926" s="215"/>
      <c r="R926" s="215"/>
      <c r="S926" s="215"/>
      <c r="T926" s="215"/>
      <c r="U926" s="286"/>
      <c r="V926" s="286"/>
      <c r="W926" s="286"/>
      <c r="X926" s="286"/>
      <c r="Y926" s="286"/>
      <c r="Z926" s="286"/>
      <c r="AA926" s="286"/>
      <c r="AB926" s="286"/>
      <c r="AC926" s="215"/>
      <c r="AD926" s="215"/>
      <c r="AE926" s="215"/>
      <c r="AF926" s="215"/>
      <c r="AG926" s="215"/>
      <c r="AH926" s="286"/>
      <c r="AI926" s="286"/>
      <c r="AJ926" s="286"/>
      <c r="AK926" s="286"/>
      <c r="AL926" s="286"/>
      <c r="AM926" s="286"/>
      <c r="AN926" s="286"/>
      <c r="AO926" s="286"/>
      <c r="AP926" s="286"/>
      <c r="AQ926" s="286"/>
      <c r="AR926" s="286"/>
      <c r="AS926" s="286"/>
      <c r="AT926" s="286"/>
      <c r="AU926" s="286"/>
      <c r="AV926" s="286"/>
      <c r="AW926" s="286"/>
      <c r="AX926" s="286"/>
      <c r="AY926" s="286"/>
      <c r="AZ926" s="286"/>
      <c r="BA926" s="286"/>
      <c r="BB926" s="273"/>
      <c r="BC926" s="273"/>
      <c r="BD926" s="273"/>
      <c r="BE926" s="273"/>
      <c r="BF926" s="273"/>
      <c r="BG926" s="273"/>
      <c r="BH926" s="273"/>
      <c r="BI926" s="536"/>
    </row>
    <row r="927" spans="2:61" ht="14.25" customHeight="1" x14ac:dyDescent="0.2">
      <c r="B927" s="273"/>
      <c r="C927" s="273"/>
      <c r="D927" s="273"/>
      <c r="E927" s="273"/>
      <c r="F927" s="273"/>
      <c r="G927" s="273"/>
      <c r="H927" s="273"/>
      <c r="I927" s="273"/>
      <c r="J927" s="273"/>
      <c r="K927" s="273"/>
      <c r="L927" s="273"/>
      <c r="M927" s="273"/>
      <c r="N927" s="273"/>
      <c r="O927" s="215"/>
      <c r="P927" s="215"/>
      <c r="Q927" s="215"/>
      <c r="R927" s="215"/>
      <c r="S927" s="215"/>
      <c r="T927" s="215"/>
      <c r="U927" s="286"/>
      <c r="V927" s="286"/>
      <c r="W927" s="286"/>
      <c r="X927" s="286"/>
      <c r="Y927" s="286"/>
      <c r="Z927" s="286"/>
      <c r="AA927" s="286"/>
      <c r="AB927" s="286"/>
      <c r="AC927" s="215"/>
      <c r="AD927" s="215"/>
      <c r="AE927" s="215"/>
      <c r="AF927" s="215"/>
      <c r="AG927" s="215"/>
      <c r="AH927" s="286"/>
      <c r="AI927" s="286"/>
      <c r="AJ927" s="286"/>
      <c r="AK927" s="286"/>
      <c r="AL927" s="286"/>
      <c r="AM927" s="286"/>
      <c r="AN927" s="286"/>
      <c r="AO927" s="286"/>
      <c r="AP927" s="286"/>
      <c r="AQ927" s="286"/>
      <c r="AR927" s="286"/>
      <c r="AS927" s="286"/>
      <c r="AT927" s="286"/>
      <c r="AU927" s="286"/>
      <c r="AV927" s="286"/>
      <c r="AW927" s="286"/>
      <c r="AX927" s="286"/>
      <c r="AY927" s="286"/>
      <c r="AZ927" s="286"/>
      <c r="BA927" s="286"/>
      <c r="BB927" s="273"/>
      <c r="BC927" s="273"/>
      <c r="BD927" s="273"/>
      <c r="BE927" s="273"/>
      <c r="BF927" s="273"/>
      <c r="BG927" s="273"/>
      <c r="BH927" s="273"/>
      <c r="BI927" s="536"/>
    </row>
    <row r="928" spans="2:61" ht="14.25" customHeight="1" x14ac:dyDescent="0.2">
      <c r="B928" s="273"/>
      <c r="C928" s="273"/>
      <c r="D928" s="273"/>
      <c r="E928" s="273"/>
      <c r="F928" s="273"/>
      <c r="G928" s="273"/>
      <c r="H928" s="273"/>
      <c r="I928" s="273"/>
      <c r="J928" s="273"/>
      <c r="K928" s="273"/>
      <c r="L928" s="273"/>
      <c r="M928" s="273"/>
      <c r="N928" s="273"/>
      <c r="O928" s="215"/>
      <c r="P928" s="215"/>
      <c r="Q928" s="215"/>
      <c r="R928" s="215"/>
      <c r="S928" s="215"/>
      <c r="T928" s="215"/>
      <c r="U928" s="286"/>
      <c r="V928" s="286"/>
      <c r="W928" s="286"/>
      <c r="X928" s="286"/>
      <c r="Y928" s="286"/>
      <c r="Z928" s="286"/>
      <c r="AA928" s="286"/>
      <c r="AB928" s="286"/>
      <c r="AC928" s="215"/>
      <c r="AD928" s="215"/>
      <c r="AE928" s="215"/>
      <c r="AF928" s="215"/>
      <c r="AG928" s="215"/>
      <c r="AH928" s="286"/>
      <c r="AI928" s="286"/>
      <c r="AJ928" s="286"/>
      <c r="AK928" s="286"/>
      <c r="AL928" s="286"/>
      <c r="AM928" s="286"/>
      <c r="AN928" s="286"/>
      <c r="AO928" s="286"/>
      <c r="AP928" s="286"/>
      <c r="AQ928" s="286"/>
      <c r="AR928" s="286"/>
      <c r="AS928" s="286"/>
      <c r="AT928" s="286"/>
      <c r="AU928" s="286"/>
      <c r="AV928" s="286"/>
      <c r="AW928" s="286"/>
      <c r="AX928" s="286"/>
      <c r="AY928" s="286"/>
      <c r="AZ928" s="286"/>
      <c r="BA928" s="286"/>
      <c r="BB928" s="273"/>
      <c r="BC928" s="273"/>
      <c r="BD928" s="273"/>
      <c r="BE928" s="273"/>
      <c r="BF928" s="273"/>
      <c r="BG928" s="273"/>
      <c r="BH928" s="273"/>
      <c r="BI928" s="536"/>
    </row>
    <row r="929" spans="2:61" ht="14.25" customHeight="1" x14ac:dyDescent="0.2">
      <c r="B929" s="273"/>
      <c r="C929" s="273"/>
      <c r="D929" s="273"/>
      <c r="E929" s="273"/>
      <c r="F929" s="273"/>
      <c r="G929" s="273"/>
      <c r="H929" s="273"/>
      <c r="I929" s="273"/>
      <c r="J929" s="273"/>
      <c r="K929" s="273"/>
      <c r="L929" s="273"/>
      <c r="M929" s="273"/>
      <c r="N929" s="273"/>
      <c r="O929" s="215"/>
      <c r="P929" s="215"/>
      <c r="Q929" s="215"/>
      <c r="R929" s="215"/>
      <c r="S929" s="215"/>
      <c r="T929" s="215"/>
      <c r="U929" s="286"/>
      <c r="V929" s="286"/>
      <c r="W929" s="286"/>
      <c r="X929" s="286"/>
      <c r="Y929" s="286"/>
      <c r="Z929" s="286"/>
      <c r="AA929" s="286"/>
      <c r="AB929" s="286"/>
      <c r="AC929" s="215"/>
      <c r="AD929" s="215"/>
      <c r="AE929" s="215"/>
      <c r="AF929" s="215"/>
      <c r="AG929" s="215"/>
      <c r="AH929" s="286"/>
      <c r="AI929" s="286"/>
      <c r="AJ929" s="286"/>
      <c r="AK929" s="286"/>
      <c r="AL929" s="286"/>
      <c r="AM929" s="286"/>
      <c r="AN929" s="286"/>
      <c r="AO929" s="286"/>
      <c r="AP929" s="286"/>
      <c r="AQ929" s="286"/>
      <c r="AR929" s="286"/>
      <c r="AS929" s="286"/>
      <c r="AT929" s="286"/>
      <c r="AU929" s="286"/>
      <c r="AV929" s="286"/>
      <c r="AW929" s="286"/>
      <c r="AX929" s="286"/>
      <c r="AY929" s="286"/>
      <c r="AZ929" s="286"/>
      <c r="BA929" s="286"/>
      <c r="BB929" s="273"/>
      <c r="BC929" s="273"/>
      <c r="BD929" s="273"/>
      <c r="BE929" s="273"/>
      <c r="BF929" s="273"/>
      <c r="BG929" s="273"/>
      <c r="BH929" s="273"/>
      <c r="BI929" s="536"/>
    </row>
    <row r="930" spans="2:61" ht="14.25" customHeight="1" x14ac:dyDescent="0.2">
      <c r="B930" s="273"/>
      <c r="C930" s="273"/>
      <c r="D930" s="273"/>
      <c r="E930" s="273"/>
      <c r="F930" s="273"/>
      <c r="G930" s="273"/>
      <c r="H930" s="273"/>
      <c r="I930" s="273"/>
      <c r="J930" s="273"/>
      <c r="K930" s="273"/>
      <c r="L930" s="273"/>
      <c r="M930" s="273"/>
      <c r="N930" s="273"/>
      <c r="O930" s="215"/>
      <c r="P930" s="215"/>
      <c r="Q930" s="215"/>
      <c r="R930" s="215"/>
      <c r="S930" s="215"/>
      <c r="T930" s="215"/>
      <c r="U930" s="286"/>
      <c r="V930" s="286"/>
      <c r="W930" s="286"/>
      <c r="X930" s="286"/>
      <c r="Y930" s="286"/>
      <c r="Z930" s="286"/>
      <c r="AA930" s="286"/>
      <c r="AB930" s="286"/>
      <c r="AC930" s="215"/>
      <c r="AD930" s="215"/>
      <c r="AE930" s="215"/>
      <c r="AF930" s="215"/>
      <c r="AG930" s="215"/>
      <c r="AH930" s="286"/>
      <c r="AI930" s="286"/>
      <c r="AJ930" s="286"/>
      <c r="AK930" s="286"/>
      <c r="AL930" s="286"/>
      <c r="AM930" s="286"/>
      <c r="AN930" s="286"/>
      <c r="AO930" s="286"/>
      <c r="AP930" s="286"/>
      <c r="AQ930" s="286"/>
      <c r="AR930" s="286"/>
      <c r="AS930" s="286"/>
      <c r="AT930" s="286"/>
      <c r="AU930" s="286"/>
      <c r="AV930" s="286"/>
      <c r="AW930" s="286"/>
      <c r="AX930" s="286"/>
      <c r="AY930" s="286"/>
      <c r="AZ930" s="286"/>
      <c r="BA930" s="286"/>
      <c r="BB930" s="273"/>
      <c r="BC930" s="273"/>
      <c r="BD930" s="273"/>
      <c r="BE930" s="273"/>
      <c r="BF930" s="273"/>
      <c r="BG930" s="273"/>
      <c r="BH930" s="273"/>
      <c r="BI930" s="536"/>
    </row>
    <row r="931" spans="2:61" ht="14.25" customHeight="1" x14ac:dyDescent="0.2">
      <c r="B931" s="273"/>
      <c r="C931" s="273"/>
      <c r="D931" s="273"/>
      <c r="E931" s="273"/>
      <c r="F931" s="273"/>
      <c r="G931" s="273"/>
      <c r="H931" s="273"/>
      <c r="I931" s="273"/>
      <c r="J931" s="273"/>
      <c r="K931" s="273"/>
      <c r="L931" s="273"/>
      <c r="M931" s="273"/>
      <c r="N931" s="273"/>
      <c r="O931" s="215"/>
      <c r="P931" s="215"/>
      <c r="Q931" s="215"/>
      <c r="R931" s="215"/>
      <c r="S931" s="215"/>
      <c r="T931" s="215"/>
      <c r="U931" s="286"/>
      <c r="V931" s="286"/>
      <c r="W931" s="286"/>
      <c r="X931" s="286"/>
      <c r="Y931" s="286"/>
      <c r="Z931" s="286"/>
      <c r="AA931" s="286"/>
      <c r="AB931" s="286"/>
      <c r="AC931" s="215"/>
      <c r="AD931" s="215"/>
      <c r="AE931" s="215"/>
      <c r="AF931" s="215"/>
      <c r="AG931" s="215"/>
      <c r="AH931" s="286"/>
      <c r="AI931" s="286"/>
      <c r="AJ931" s="286"/>
      <c r="AK931" s="286"/>
      <c r="AL931" s="286"/>
      <c r="AM931" s="286"/>
      <c r="AN931" s="286"/>
      <c r="AO931" s="286"/>
      <c r="AP931" s="286"/>
      <c r="AQ931" s="286"/>
      <c r="AR931" s="286"/>
      <c r="AS931" s="286"/>
      <c r="AT931" s="286"/>
      <c r="AU931" s="286"/>
      <c r="AV931" s="286"/>
      <c r="AW931" s="286"/>
      <c r="AX931" s="286"/>
      <c r="AY931" s="286"/>
      <c r="AZ931" s="286"/>
      <c r="BA931" s="286"/>
      <c r="BB931" s="273"/>
      <c r="BC931" s="273"/>
      <c r="BD931" s="273"/>
      <c r="BE931" s="273"/>
      <c r="BF931" s="273"/>
      <c r="BG931" s="273"/>
      <c r="BH931" s="273"/>
      <c r="BI931" s="536"/>
    </row>
    <row r="932" spans="2:61" ht="14.25" customHeight="1" x14ac:dyDescent="0.2">
      <c r="B932" s="273"/>
      <c r="C932" s="273"/>
      <c r="D932" s="273"/>
      <c r="E932" s="273"/>
      <c r="F932" s="273"/>
      <c r="G932" s="273"/>
      <c r="H932" s="273"/>
      <c r="I932" s="273"/>
      <c r="J932" s="273"/>
      <c r="K932" s="273"/>
      <c r="L932" s="273"/>
      <c r="M932" s="273"/>
      <c r="N932" s="273"/>
      <c r="O932" s="215"/>
      <c r="P932" s="215"/>
      <c r="Q932" s="215"/>
      <c r="R932" s="215"/>
      <c r="S932" s="215"/>
      <c r="T932" s="215"/>
      <c r="U932" s="286"/>
      <c r="V932" s="286"/>
      <c r="W932" s="286"/>
      <c r="X932" s="286"/>
      <c r="Y932" s="286"/>
      <c r="Z932" s="286"/>
      <c r="AA932" s="286"/>
      <c r="AB932" s="286"/>
      <c r="AC932" s="215"/>
      <c r="AD932" s="215"/>
      <c r="AE932" s="215"/>
      <c r="AF932" s="215"/>
      <c r="AG932" s="215"/>
      <c r="AH932" s="286"/>
      <c r="AI932" s="286"/>
      <c r="AJ932" s="286"/>
      <c r="AK932" s="286"/>
      <c r="AL932" s="286"/>
      <c r="AM932" s="286"/>
      <c r="AN932" s="286"/>
      <c r="AO932" s="286"/>
      <c r="AP932" s="286"/>
      <c r="AQ932" s="286"/>
      <c r="AR932" s="286"/>
      <c r="AS932" s="286"/>
      <c r="AT932" s="286"/>
      <c r="AU932" s="286"/>
      <c r="AV932" s="286"/>
      <c r="AW932" s="286"/>
      <c r="AX932" s="286"/>
      <c r="AY932" s="286"/>
      <c r="AZ932" s="286"/>
      <c r="BA932" s="286"/>
      <c r="BB932" s="273"/>
      <c r="BC932" s="273"/>
      <c r="BD932" s="273"/>
      <c r="BE932" s="273"/>
      <c r="BF932" s="273"/>
      <c r="BG932" s="273"/>
      <c r="BH932" s="273"/>
      <c r="BI932" s="536"/>
    </row>
    <row r="933" spans="2:61" ht="14.25" customHeight="1" x14ac:dyDescent="0.2">
      <c r="B933" s="273"/>
      <c r="C933" s="273"/>
      <c r="D933" s="273"/>
      <c r="E933" s="273"/>
      <c r="F933" s="273"/>
      <c r="G933" s="273"/>
      <c r="H933" s="273"/>
      <c r="I933" s="273"/>
      <c r="J933" s="273"/>
      <c r="K933" s="273"/>
      <c r="L933" s="273"/>
      <c r="M933" s="273"/>
      <c r="N933" s="273"/>
      <c r="O933" s="215"/>
      <c r="P933" s="215"/>
      <c r="Q933" s="215"/>
      <c r="R933" s="215"/>
      <c r="S933" s="215"/>
      <c r="T933" s="215"/>
      <c r="U933" s="286"/>
      <c r="V933" s="286"/>
      <c r="W933" s="286"/>
      <c r="X933" s="286"/>
      <c r="Y933" s="286"/>
      <c r="Z933" s="286"/>
      <c r="AA933" s="286"/>
      <c r="AB933" s="286"/>
      <c r="AC933" s="215"/>
      <c r="AD933" s="215"/>
      <c r="AE933" s="215"/>
      <c r="AF933" s="215"/>
      <c r="AG933" s="215"/>
      <c r="AH933" s="286"/>
      <c r="AI933" s="286"/>
      <c r="AJ933" s="286"/>
      <c r="AK933" s="286"/>
      <c r="AL933" s="286"/>
      <c r="AM933" s="286"/>
      <c r="AN933" s="286"/>
      <c r="AO933" s="286"/>
      <c r="AP933" s="286"/>
      <c r="AQ933" s="286"/>
      <c r="AR933" s="286"/>
      <c r="AS933" s="286"/>
      <c r="AT933" s="286"/>
      <c r="AU933" s="286"/>
      <c r="AV933" s="286"/>
      <c r="AW933" s="286"/>
      <c r="AX933" s="286"/>
      <c r="AY933" s="286"/>
      <c r="AZ933" s="286"/>
      <c r="BA933" s="286"/>
      <c r="BB933" s="273"/>
      <c r="BC933" s="273"/>
      <c r="BD933" s="273"/>
      <c r="BE933" s="273"/>
      <c r="BF933" s="273"/>
      <c r="BG933" s="273"/>
      <c r="BH933" s="273"/>
      <c r="BI933" s="536"/>
    </row>
    <row r="934" spans="2:61" ht="14.25" customHeight="1" x14ac:dyDescent="0.2">
      <c r="B934" s="273"/>
      <c r="C934" s="273"/>
      <c r="D934" s="273"/>
      <c r="E934" s="273"/>
      <c r="F934" s="273"/>
      <c r="G934" s="273"/>
      <c r="H934" s="273"/>
      <c r="I934" s="273"/>
      <c r="J934" s="273"/>
      <c r="K934" s="273"/>
      <c r="L934" s="273"/>
      <c r="M934" s="273"/>
      <c r="N934" s="273"/>
      <c r="O934" s="215"/>
      <c r="P934" s="215"/>
      <c r="Q934" s="215"/>
      <c r="R934" s="215"/>
      <c r="S934" s="215"/>
      <c r="T934" s="215"/>
      <c r="U934" s="286"/>
      <c r="V934" s="286"/>
      <c r="W934" s="286"/>
      <c r="X934" s="286"/>
      <c r="Y934" s="286"/>
      <c r="Z934" s="286"/>
      <c r="AA934" s="286"/>
      <c r="AB934" s="286"/>
      <c r="AC934" s="215"/>
      <c r="AD934" s="215"/>
      <c r="AE934" s="215"/>
      <c r="AF934" s="215"/>
      <c r="AG934" s="215"/>
      <c r="AH934" s="286"/>
      <c r="AI934" s="286"/>
      <c r="AJ934" s="286"/>
      <c r="AK934" s="286"/>
      <c r="AL934" s="286"/>
      <c r="AM934" s="286"/>
      <c r="AN934" s="286"/>
      <c r="AO934" s="286"/>
      <c r="AP934" s="286"/>
      <c r="AQ934" s="286"/>
      <c r="AR934" s="286"/>
      <c r="AS934" s="286"/>
      <c r="AT934" s="286"/>
      <c r="AU934" s="286"/>
      <c r="AV934" s="286"/>
      <c r="AW934" s="286"/>
      <c r="AX934" s="286"/>
      <c r="AY934" s="286"/>
      <c r="AZ934" s="286"/>
      <c r="BA934" s="286"/>
      <c r="BB934" s="273"/>
      <c r="BC934" s="273"/>
      <c r="BD934" s="273"/>
      <c r="BE934" s="273"/>
      <c r="BF934" s="273"/>
      <c r="BG934" s="273"/>
      <c r="BH934" s="273"/>
      <c r="BI934" s="536"/>
    </row>
    <row r="935" spans="2:61" ht="14.25" customHeight="1" x14ac:dyDescent="0.2">
      <c r="B935" s="273"/>
      <c r="C935" s="273"/>
      <c r="D935" s="273"/>
      <c r="E935" s="273"/>
      <c r="F935" s="273"/>
      <c r="G935" s="273"/>
      <c r="H935" s="273"/>
      <c r="I935" s="273"/>
      <c r="J935" s="273"/>
      <c r="K935" s="273"/>
      <c r="L935" s="273"/>
      <c r="M935" s="273"/>
      <c r="N935" s="273"/>
      <c r="O935" s="215"/>
      <c r="P935" s="215"/>
      <c r="Q935" s="215"/>
      <c r="R935" s="215"/>
      <c r="S935" s="215"/>
      <c r="T935" s="215"/>
      <c r="U935" s="286"/>
      <c r="V935" s="286"/>
      <c r="W935" s="286"/>
      <c r="X935" s="286"/>
      <c r="Y935" s="286"/>
      <c r="Z935" s="286"/>
      <c r="AA935" s="286"/>
      <c r="AB935" s="286"/>
      <c r="AC935" s="215"/>
      <c r="AD935" s="215"/>
      <c r="AE935" s="215"/>
      <c r="AF935" s="215"/>
      <c r="AG935" s="215"/>
      <c r="AH935" s="286"/>
      <c r="AI935" s="286"/>
      <c r="AJ935" s="286"/>
      <c r="AK935" s="286"/>
      <c r="AL935" s="286"/>
      <c r="AM935" s="286"/>
      <c r="AN935" s="286"/>
      <c r="AO935" s="286"/>
      <c r="AP935" s="286"/>
      <c r="AQ935" s="286"/>
      <c r="AR935" s="286"/>
      <c r="AS935" s="286"/>
      <c r="AT935" s="286"/>
      <c r="AU935" s="286"/>
      <c r="AV935" s="286"/>
      <c r="AW935" s="286"/>
      <c r="AX935" s="286"/>
      <c r="AY935" s="286"/>
      <c r="AZ935" s="286"/>
      <c r="BA935" s="286"/>
      <c r="BB935" s="273"/>
      <c r="BC935" s="273"/>
      <c r="BD935" s="273"/>
      <c r="BE935" s="273"/>
      <c r="BF935" s="273"/>
      <c r="BG935" s="273"/>
      <c r="BH935" s="273"/>
      <c r="BI935" s="536"/>
    </row>
    <row r="936" spans="2:61" ht="14.25" customHeight="1" x14ac:dyDescent="0.2">
      <c r="B936" s="273"/>
      <c r="C936" s="273"/>
      <c r="D936" s="273"/>
      <c r="E936" s="273"/>
      <c r="F936" s="273"/>
      <c r="G936" s="273"/>
      <c r="H936" s="273"/>
      <c r="I936" s="273"/>
      <c r="J936" s="273"/>
      <c r="K936" s="273"/>
      <c r="L936" s="273"/>
      <c r="M936" s="273"/>
      <c r="N936" s="273"/>
      <c r="O936" s="215"/>
      <c r="P936" s="215"/>
      <c r="Q936" s="215"/>
      <c r="R936" s="215"/>
      <c r="S936" s="215"/>
      <c r="T936" s="215"/>
      <c r="U936" s="286"/>
      <c r="V936" s="286"/>
      <c r="W936" s="286"/>
      <c r="X936" s="286"/>
      <c r="Y936" s="286"/>
      <c r="Z936" s="286"/>
      <c r="AA936" s="286"/>
      <c r="AB936" s="286"/>
      <c r="AC936" s="215"/>
      <c r="AD936" s="215"/>
      <c r="AE936" s="215"/>
      <c r="AF936" s="215"/>
      <c r="AG936" s="215"/>
      <c r="AH936" s="286"/>
      <c r="AI936" s="286"/>
      <c r="AJ936" s="286"/>
      <c r="AK936" s="286"/>
      <c r="AL936" s="286"/>
      <c r="AM936" s="286"/>
      <c r="AN936" s="286"/>
      <c r="AO936" s="286"/>
      <c r="AP936" s="286"/>
      <c r="AQ936" s="286"/>
      <c r="AR936" s="286"/>
      <c r="AS936" s="286"/>
      <c r="AT936" s="286"/>
      <c r="AU936" s="286"/>
      <c r="AV936" s="286"/>
      <c r="AW936" s="286"/>
      <c r="AX936" s="286"/>
      <c r="AY936" s="286"/>
      <c r="AZ936" s="286"/>
      <c r="BA936" s="286"/>
      <c r="BB936" s="273"/>
      <c r="BC936" s="273"/>
      <c r="BD936" s="273"/>
      <c r="BE936" s="273"/>
      <c r="BF936" s="273"/>
      <c r="BG936" s="273"/>
      <c r="BH936" s="273"/>
      <c r="BI936" s="536"/>
    </row>
    <row r="937" spans="2:61" ht="14.25" customHeight="1" x14ac:dyDescent="0.2">
      <c r="B937" s="273"/>
      <c r="C937" s="273"/>
      <c r="D937" s="273"/>
      <c r="E937" s="273"/>
      <c r="F937" s="273"/>
      <c r="G937" s="273"/>
      <c r="H937" s="273"/>
      <c r="I937" s="273"/>
      <c r="J937" s="273"/>
      <c r="K937" s="273"/>
      <c r="L937" s="273"/>
      <c r="M937" s="273"/>
      <c r="N937" s="273"/>
      <c r="O937" s="215"/>
      <c r="P937" s="215"/>
      <c r="Q937" s="215"/>
      <c r="R937" s="215"/>
      <c r="S937" s="215"/>
      <c r="T937" s="215"/>
      <c r="U937" s="286"/>
      <c r="V937" s="286"/>
      <c r="W937" s="286"/>
      <c r="X937" s="286"/>
      <c r="Y937" s="286"/>
      <c r="Z937" s="286"/>
      <c r="AA937" s="286"/>
      <c r="AB937" s="286"/>
      <c r="AC937" s="215"/>
      <c r="AD937" s="215"/>
      <c r="AE937" s="215"/>
      <c r="AF937" s="215"/>
      <c r="AG937" s="215"/>
      <c r="AH937" s="286"/>
      <c r="AI937" s="286"/>
      <c r="AJ937" s="286"/>
      <c r="AK937" s="286"/>
      <c r="AL937" s="286"/>
      <c r="AM937" s="286"/>
      <c r="AN937" s="286"/>
      <c r="AO937" s="286"/>
      <c r="AP937" s="286"/>
      <c r="AQ937" s="286"/>
      <c r="AR937" s="286"/>
      <c r="AS937" s="286"/>
      <c r="AT937" s="286"/>
      <c r="AU937" s="286"/>
      <c r="AV937" s="286"/>
      <c r="AW937" s="286"/>
      <c r="AX937" s="286"/>
      <c r="AY937" s="286"/>
      <c r="AZ937" s="286"/>
      <c r="BA937" s="286"/>
      <c r="BB937" s="273"/>
      <c r="BC937" s="273"/>
      <c r="BD937" s="273"/>
      <c r="BE937" s="273"/>
      <c r="BF937" s="273"/>
      <c r="BG937" s="273"/>
      <c r="BH937" s="273"/>
      <c r="BI937" s="536"/>
    </row>
    <row r="938" spans="2:61" ht="14.25" customHeight="1" x14ac:dyDescent="0.2">
      <c r="B938" s="273"/>
      <c r="C938" s="273"/>
      <c r="D938" s="273"/>
      <c r="E938" s="273"/>
      <c r="F938" s="273"/>
      <c r="G938" s="273"/>
      <c r="H938" s="273"/>
      <c r="I938" s="273"/>
      <c r="J938" s="273"/>
      <c r="K938" s="273"/>
      <c r="L938" s="273"/>
      <c r="M938" s="273"/>
      <c r="N938" s="273"/>
      <c r="O938" s="215"/>
      <c r="P938" s="215"/>
      <c r="Q938" s="215"/>
      <c r="R938" s="215"/>
      <c r="S938" s="215"/>
      <c r="T938" s="215"/>
      <c r="U938" s="286"/>
      <c r="V938" s="286"/>
      <c r="W938" s="286"/>
      <c r="X938" s="286"/>
      <c r="Y938" s="286"/>
      <c r="Z938" s="286"/>
      <c r="AA938" s="286"/>
      <c r="AB938" s="286"/>
      <c r="AC938" s="215"/>
      <c r="AD938" s="215"/>
      <c r="AE938" s="215"/>
      <c r="AF938" s="215"/>
      <c r="AG938" s="215"/>
      <c r="AH938" s="286"/>
      <c r="AI938" s="286"/>
      <c r="AJ938" s="286"/>
      <c r="AK938" s="286"/>
      <c r="AL938" s="286"/>
      <c r="AM938" s="286"/>
      <c r="AN938" s="286"/>
      <c r="AO938" s="286"/>
      <c r="AP938" s="286"/>
      <c r="AQ938" s="286"/>
      <c r="AR938" s="286"/>
      <c r="AS938" s="286"/>
      <c r="AT938" s="286"/>
      <c r="AU938" s="286"/>
      <c r="AV938" s="286"/>
      <c r="AW938" s="286"/>
      <c r="AX938" s="286"/>
      <c r="AY938" s="286"/>
      <c r="AZ938" s="286"/>
      <c r="BA938" s="286"/>
      <c r="BB938" s="273"/>
      <c r="BC938" s="273"/>
      <c r="BD938" s="273"/>
      <c r="BE938" s="273"/>
      <c r="BF938" s="273"/>
      <c r="BG938" s="273"/>
      <c r="BH938" s="273"/>
      <c r="BI938" s="536"/>
    </row>
    <row r="939" spans="2:61" ht="14.25" customHeight="1" x14ac:dyDescent="0.2">
      <c r="B939" s="273"/>
      <c r="C939" s="273"/>
      <c r="D939" s="273"/>
      <c r="E939" s="273"/>
      <c r="F939" s="273"/>
      <c r="G939" s="273"/>
      <c r="H939" s="273"/>
      <c r="I939" s="273"/>
      <c r="J939" s="273"/>
      <c r="K939" s="273"/>
      <c r="L939" s="273"/>
      <c r="M939" s="273"/>
      <c r="N939" s="273"/>
      <c r="O939" s="215"/>
      <c r="P939" s="215"/>
      <c r="Q939" s="215"/>
      <c r="R939" s="215"/>
      <c r="S939" s="215"/>
      <c r="T939" s="215"/>
      <c r="U939" s="286"/>
      <c r="V939" s="286"/>
      <c r="W939" s="286"/>
      <c r="X939" s="286"/>
      <c r="Y939" s="286"/>
      <c r="Z939" s="286"/>
      <c r="AA939" s="286"/>
      <c r="AB939" s="286"/>
      <c r="AC939" s="215"/>
      <c r="AD939" s="215"/>
      <c r="AE939" s="215"/>
      <c r="AF939" s="215"/>
      <c r="AG939" s="215"/>
      <c r="AH939" s="286"/>
      <c r="AI939" s="286"/>
      <c r="AJ939" s="286"/>
      <c r="AK939" s="286"/>
      <c r="AL939" s="286"/>
      <c r="AM939" s="286"/>
      <c r="AN939" s="286"/>
      <c r="AO939" s="286"/>
      <c r="AP939" s="286"/>
      <c r="AQ939" s="286"/>
      <c r="AR939" s="286"/>
      <c r="AS939" s="286"/>
      <c r="AT939" s="286"/>
      <c r="AU939" s="286"/>
      <c r="AV939" s="286"/>
      <c r="AW939" s="286"/>
      <c r="AX939" s="286"/>
      <c r="AY939" s="286"/>
      <c r="AZ939" s="286"/>
      <c r="BA939" s="286"/>
      <c r="BB939" s="273"/>
      <c r="BC939" s="273"/>
      <c r="BD939" s="273"/>
      <c r="BE939" s="273"/>
      <c r="BF939" s="273"/>
      <c r="BG939" s="273"/>
      <c r="BH939" s="273"/>
      <c r="BI939" s="536"/>
    </row>
    <row r="940" spans="2:61" ht="14.25" customHeight="1" x14ac:dyDescent="0.2">
      <c r="B940" s="273"/>
      <c r="C940" s="273"/>
      <c r="D940" s="273"/>
      <c r="E940" s="273"/>
      <c r="F940" s="273"/>
      <c r="G940" s="273"/>
      <c r="H940" s="273"/>
      <c r="I940" s="273"/>
      <c r="J940" s="273"/>
      <c r="K940" s="273"/>
      <c r="L940" s="273"/>
      <c r="M940" s="273"/>
      <c r="N940" s="273"/>
      <c r="O940" s="215"/>
      <c r="P940" s="215"/>
      <c r="Q940" s="215"/>
      <c r="R940" s="215"/>
      <c r="S940" s="215"/>
      <c r="T940" s="215"/>
      <c r="U940" s="286"/>
      <c r="V940" s="286"/>
      <c r="W940" s="286"/>
      <c r="X940" s="286"/>
      <c r="Y940" s="286"/>
      <c r="Z940" s="286"/>
      <c r="AA940" s="286"/>
      <c r="AB940" s="286"/>
      <c r="AC940" s="215"/>
      <c r="AD940" s="215"/>
      <c r="AE940" s="215"/>
      <c r="AF940" s="215"/>
      <c r="AG940" s="215"/>
      <c r="AH940" s="286"/>
      <c r="AI940" s="286"/>
      <c r="AJ940" s="286"/>
      <c r="AK940" s="286"/>
      <c r="AL940" s="286"/>
      <c r="AM940" s="286"/>
      <c r="AN940" s="286"/>
      <c r="AO940" s="286"/>
      <c r="AP940" s="286"/>
      <c r="AQ940" s="286"/>
      <c r="AR940" s="286"/>
      <c r="AS940" s="286"/>
      <c r="AT940" s="286"/>
      <c r="AU940" s="286"/>
      <c r="AV940" s="286"/>
      <c r="AW940" s="286"/>
      <c r="AX940" s="286"/>
      <c r="AY940" s="286"/>
      <c r="AZ940" s="286"/>
      <c r="BA940" s="286"/>
      <c r="BB940" s="273"/>
      <c r="BC940" s="273"/>
      <c r="BD940" s="273"/>
      <c r="BE940" s="273"/>
      <c r="BF940" s="273"/>
      <c r="BG940" s="273"/>
      <c r="BH940" s="273"/>
      <c r="BI940" s="536"/>
    </row>
    <row r="941" spans="2:61" ht="14.25" customHeight="1" x14ac:dyDescent="0.2">
      <c r="B941" s="273"/>
      <c r="C941" s="273"/>
      <c r="D941" s="273"/>
      <c r="E941" s="273"/>
      <c r="F941" s="273"/>
      <c r="G941" s="273"/>
      <c r="H941" s="273"/>
      <c r="I941" s="273"/>
      <c r="J941" s="273"/>
      <c r="K941" s="273"/>
      <c r="L941" s="273"/>
      <c r="M941" s="273"/>
      <c r="N941" s="273"/>
      <c r="O941" s="215"/>
      <c r="P941" s="215"/>
      <c r="Q941" s="215"/>
      <c r="R941" s="215"/>
      <c r="S941" s="215"/>
      <c r="T941" s="215"/>
      <c r="U941" s="286"/>
      <c r="V941" s="286"/>
      <c r="W941" s="286"/>
      <c r="X941" s="286"/>
      <c r="Y941" s="286"/>
      <c r="Z941" s="286"/>
      <c r="AA941" s="286"/>
      <c r="AB941" s="286"/>
      <c r="AC941" s="215"/>
      <c r="AD941" s="215"/>
      <c r="AE941" s="215"/>
      <c r="AF941" s="215"/>
      <c r="AG941" s="215"/>
      <c r="AH941" s="286"/>
      <c r="AI941" s="286"/>
      <c r="AJ941" s="286"/>
      <c r="AK941" s="286"/>
      <c r="AL941" s="286"/>
      <c r="AM941" s="286"/>
      <c r="AN941" s="286"/>
      <c r="AO941" s="286"/>
      <c r="AP941" s="286"/>
      <c r="AQ941" s="286"/>
      <c r="AR941" s="286"/>
      <c r="AS941" s="286"/>
      <c r="AT941" s="286"/>
      <c r="AU941" s="286"/>
      <c r="AV941" s="286"/>
      <c r="AW941" s="286"/>
      <c r="AX941" s="286"/>
      <c r="AY941" s="286"/>
      <c r="AZ941" s="286"/>
      <c r="BA941" s="286"/>
      <c r="BB941" s="273"/>
      <c r="BC941" s="273"/>
      <c r="BD941" s="273"/>
      <c r="BE941" s="273"/>
      <c r="BF941" s="273"/>
      <c r="BG941" s="273"/>
      <c r="BH941" s="273"/>
      <c r="BI941" s="536"/>
    </row>
    <row r="942" spans="2:61" ht="14.25" customHeight="1" x14ac:dyDescent="0.2">
      <c r="B942" s="273"/>
      <c r="C942" s="273"/>
      <c r="D942" s="273"/>
      <c r="E942" s="273"/>
      <c r="F942" s="273"/>
      <c r="G942" s="273"/>
      <c r="H942" s="273"/>
      <c r="I942" s="273"/>
      <c r="J942" s="273"/>
      <c r="K942" s="273"/>
      <c r="L942" s="273"/>
      <c r="M942" s="273"/>
      <c r="N942" s="273"/>
      <c r="O942" s="215"/>
      <c r="P942" s="215"/>
      <c r="Q942" s="215"/>
      <c r="R942" s="215"/>
      <c r="S942" s="215"/>
      <c r="T942" s="215"/>
      <c r="U942" s="286"/>
      <c r="V942" s="286"/>
      <c r="W942" s="286"/>
      <c r="X942" s="286"/>
      <c r="Y942" s="286"/>
      <c r="Z942" s="286"/>
      <c r="AA942" s="286"/>
      <c r="AB942" s="286"/>
      <c r="AC942" s="215"/>
      <c r="AD942" s="215"/>
      <c r="AE942" s="215"/>
      <c r="AF942" s="215"/>
      <c r="AG942" s="215"/>
      <c r="AH942" s="286"/>
      <c r="AI942" s="286"/>
      <c r="AJ942" s="286"/>
      <c r="AK942" s="286"/>
      <c r="AL942" s="286"/>
      <c r="AM942" s="286"/>
      <c r="AN942" s="286"/>
      <c r="AO942" s="286"/>
      <c r="AP942" s="286"/>
      <c r="AQ942" s="286"/>
      <c r="AR942" s="286"/>
      <c r="AS942" s="286"/>
      <c r="AT942" s="286"/>
      <c r="AU942" s="286"/>
      <c r="AV942" s="286"/>
      <c r="AW942" s="286"/>
      <c r="AX942" s="286"/>
      <c r="AY942" s="286"/>
      <c r="AZ942" s="286"/>
      <c r="BA942" s="286"/>
      <c r="BB942" s="273"/>
      <c r="BC942" s="273"/>
      <c r="BD942" s="273"/>
      <c r="BE942" s="273"/>
      <c r="BF942" s="273"/>
      <c r="BG942" s="273"/>
      <c r="BH942" s="273"/>
      <c r="BI942" s="536"/>
    </row>
    <row r="943" spans="2:61" ht="14.25" customHeight="1" x14ac:dyDescent="0.2">
      <c r="B943" s="273"/>
      <c r="C943" s="273"/>
      <c r="D943" s="273"/>
      <c r="E943" s="273"/>
      <c r="F943" s="273"/>
      <c r="G943" s="273"/>
      <c r="H943" s="273"/>
      <c r="I943" s="273"/>
      <c r="J943" s="273"/>
      <c r="K943" s="273"/>
      <c r="L943" s="273"/>
      <c r="M943" s="273"/>
      <c r="N943" s="273"/>
      <c r="O943" s="215"/>
      <c r="P943" s="215"/>
      <c r="Q943" s="215"/>
      <c r="R943" s="215"/>
      <c r="S943" s="215"/>
      <c r="T943" s="215"/>
      <c r="U943" s="286"/>
      <c r="V943" s="286"/>
      <c r="W943" s="286"/>
      <c r="X943" s="286"/>
      <c r="Y943" s="286"/>
      <c r="Z943" s="286"/>
      <c r="AA943" s="286"/>
      <c r="AB943" s="286"/>
      <c r="AC943" s="215"/>
      <c r="AD943" s="215"/>
      <c r="AE943" s="215"/>
      <c r="AF943" s="215"/>
      <c r="AG943" s="215"/>
      <c r="AH943" s="286"/>
      <c r="AI943" s="286"/>
      <c r="AJ943" s="286"/>
      <c r="AK943" s="286"/>
      <c r="AL943" s="286"/>
      <c r="AM943" s="286"/>
      <c r="AN943" s="286"/>
      <c r="AO943" s="286"/>
      <c r="AP943" s="286"/>
      <c r="AQ943" s="286"/>
      <c r="AR943" s="286"/>
      <c r="AS943" s="286"/>
      <c r="AT943" s="286"/>
      <c r="AU943" s="286"/>
      <c r="AV943" s="286"/>
      <c r="AW943" s="286"/>
      <c r="AX943" s="286"/>
      <c r="AY943" s="286"/>
      <c r="AZ943" s="286"/>
      <c r="BA943" s="286"/>
      <c r="BB943" s="273"/>
      <c r="BC943" s="273"/>
      <c r="BD943" s="273"/>
      <c r="BE943" s="273"/>
      <c r="BF943" s="273"/>
      <c r="BG943" s="273"/>
      <c r="BH943" s="273"/>
      <c r="BI943" s="536"/>
    </row>
    <row r="944" spans="2:61" ht="14.25" customHeight="1" x14ac:dyDescent="0.2">
      <c r="B944" s="273"/>
      <c r="C944" s="273"/>
      <c r="D944" s="273"/>
      <c r="E944" s="273"/>
      <c r="F944" s="273"/>
      <c r="G944" s="273"/>
      <c r="H944" s="273"/>
      <c r="I944" s="273"/>
      <c r="J944" s="273"/>
      <c r="K944" s="273"/>
      <c r="L944" s="273"/>
      <c r="M944" s="273"/>
      <c r="N944" s="273"/>
      <c r="O944" s="215"/>
      <c r="P944" s="215"/>
      <c r="Q944" s="215"/>
      <c r="R944" s="215"/>
      <c r="S944" s="215"/>
      <c r="T944" s="215"/>
      <c r="U944" s="286"/>
      <c r="V944" s="286"/>
      <c r="W944" s="286"/>
      <c r="X944" s="286"/>
      <c r="Y944" s="286"/>
      <c r="Z944" s="286"/>
      <c r="AA944" s="286"/>
      <c r="AB944" s="286"/>
      <c r="AC944" s="215"/>
      <c r="AD944" s="215"/>
      <c r="AE944" s="215"/>
      <c r="AF944" s="215"/>
      <c r="AG944" s="215"/>
      <c r="AH944" s="286"/>
      <c r="AI944" s="286"/>
      <c r="AJ944" s="286"/>
      <c r="AK944" s="286"/>
      <c r="AL944" s="286"/>
      <c r="AM944" s="286"/>
      <c r="AN944" s="286"/>
      <c r="AO944" s="286"/>
      <c r="AP944" s="286"/>
      <c r="AQ944" s="286"/>
      <c r="AR944" s="286"/>
      <c r="AS944" s="286"/>
      <c r="AT944" s="286"/>
      <c r="AU944" s="286"/>
      <c r="AV944" s="286"/>
      <c r="AW944" s="286"/>
      <c r="AX944" s="286"/>
      <c r="AY944" s="286"/>
      <c r="AZ944" s="286"/>
      <c r="BA944" s="286"/>
      <c r="BB944" s="273"/>
      <c r="BC944" s="273"/>
      <c r="BD944" s="273"/>
      <c r="BE944" s="273"/>
      <c r="BF944" s="273"/>
      <c r="BG944" s="273"/>
      <c r="BH944" s="273"/>
      <c r="BI944" s="536"/>
    </row>
    <row r="945" spans="2:61" ht="14.25" customHeight="1" x14ac:dyDescent="0.2">
      <c r="B945" s="273"/>
      <c r="C945" s="273"/>
      <c r="D945" s="273"/>
      <c r="E945" s="273"/>
      <c r="F945" s="273"/>
      <c r="G945" s="273"/>
      <c r="H945" s="273"/>
      <c r="I945" s="273"/>
      <c r="J945" s="273"/>
      <c r="K945" s="273"/>
      <c r="L945" s="273"/>
      <c r="M945" s="273"/>
      <c r="N945" s="273"/>
      <c r="O945" s="215"/>
      <c r="P945" s="215"/>
      <c r="Q945" s="215"/>
      <c r="R945" s="215"/>
      <c r="S945" s="215"/>
      <c r="T945" s="215"/>
      <c r="U945" s="286"/>
      <c r="V945" s="286"/>
      <c r="W945" s="286"/>
      <c r="X945" s="286"/>
      <c r="Y945" s="286"/>
      <c r="Z945" s="286"/>
      <c r="AA945" s="286"/>
      <c r="AB945" s="286"/>
      <c r="AC945" s="215"/>
      <c r="AD945" s="215"/>
      <c r="AE945" s="215"/>
      <c r="AF945" s="215"/>
      <c r="AG945" s="215"/>
      <c r="AH945" s="286"/>
      <c r="AI945" s="286"/>
      <c r="AJ945" s="286"/>
      <c r="AK945" s="286"/>
      <c r="AL945" s="286"/>
      <c r="AM945" s="286"/>
      <c r="AN945" s="286"/>
      <c r="AO945" s="286"/>
      <c r="AP945" s="286"/>
      <c r="AQ945" s="286"/>
      <c r="AR945" s="286"/>
      <c r="AS945" s="286"/>
      <c r="AT945" s="286"/>
      <c r="AU945" s="286"/>
      <c r="AV945" s="286"/>
      <c r="AW945" s="286"/>
      <c r="AX945" s="286"/>
      <c r="AY945" s="286"/>
      <c r="AZ945" s="286"/>
      <c r="BA945" s="286"/>
      <c r="BB945" s="273"/>
      <c r="BC945" s="273"/>
      <c r="BD945" s="273"/>
      <c r="BE945" s="273"/>
      <c r="BF945" s="273"/>
      <c r="BG945" s="273"/>
      <c r="BH945" s="273"/>
      <c r="BI945" s="536"/>
    </row>
    <row r="946" spans="2:61" ht="14.25" customHeight="1" x14ac:dyDescent="0.2">
      <c r="B946" s="273"/>
      <c r="C946" s="273"/>
      <c r="D946" s="273"/>
      <c r="E946" s="273"/>
      <c r="F946" s="273"/>
      <c r="G946" s="273"/>
      <c r="H946" s="273"/>
      <c r="I946" s="273"/>
      <c r="J946" s="273"/>
      <c r="K946" s="273"/>
      <c r="L946" s="273"/>
      <c r="M946" s="273"/>
      <c r="N946" s="273"/>
      <c r="O946" s="215"/>
      <c r="P946" s="215"/>
      <c r="Q946" s="215"/>
      <c r="R946" s="215"/>
      <c r="S946" s="215"/>
      <c r="T946" s="215"/>
      <c r="U946" s="286"/>
      <c r="V946" s="286"/>
      <c r="W946" s="286"/>
      <c r="X946" s="286"/>
      <c r="Y946" s="286"/>
      <c r="Z946" s="286"/>
      <c r="AA946" s="286"/>
      <c r="AB946" s="286"/>
      <c r="AC946" s="215"/>
      <c r="AD946" s="215"/>
      <c r="AE946" s="215"/>
      <c r="AF946" s="215"/>
      <c r="AG946" s="215"/>
      <c r="AH946" s="286"/>
      <c r="AI946" s="286"/>
      <c r="AJ946" s="286"/>
      <c r="AK946" s="286"/>
      <c r="AL946" s="286"/>
      <c r="AM946" s="286"/>
      <c r="AN946" s="286"/>
      <c r="AO946" s="286"/>
      <c r="AP946" s="286"/>
      <c r="AQ946" s="286"/>
      <c r="AR946" s="286"/>
      <c r="AS946" s="286"/>
      <c r="AT946" s="286"/>
      <c r="AU946" s="286"/>
      <c r="AV946" s="286"/>
      <c r="AW946" s="286"/>
      <c r="AX946" s="286"/>
      <c r="AY946" s="286"/>
      <c r="AZ946" s="286"/>
      <c r="BA946" s="286"/>
      <c r="BB946" s="273"/>
      <c r="BC946" s="273"/>
      <c r="BD946" s="273"/>
      <c r="BE946" s="273"/>
      <c r="BF946" s="273"/>
      <c r="BG946" s="273"/>
      <c r="BH946" s="273"/>
      <c r="BI946" s="536"/>
    </row>
    <row r="947" spans="2:61" ht="14.25" customHeight="1" x14ac:dyDescent="0.2">
      <c r="B947" s="273"/>
      <c r="C947" s="273"/>
      <c r="D947" s="273"/>
      <c r="E947" s="273"/>
      <c r="F947" s="273"/>
      <c r="G947" s="273"/>
      <c r="H947" s="273"/>
      <c r="I947" s="273"/>
      <c r="J947" s="273"/>
      <c r="K947" s="273"/>
      <c r="L947" s="273"/>
      <c r="M947" s="273"/>
      <c r="N947" s="273"/>
      <c r="O947" s="215"/>
      <c r="P947" s="215"/>
      <c r="Q947" s="215"/>
      <c r="R947" s="215"/>
      <c r="S947" s="215"/>
      <c r="T947" s="215"/>
      <c r="U947" s="286"/>
      <c r="V947" s="286"/>
      <c r="W947" s="286"/>
      <c r="X947" s="286"/>
      <c r="Y947" s="286"/>
      <c r="Z947" s="286"/>
      <c r="AA947" s="286"/>
      <c r="AB947" s="286"/>
      <c r="AC947" s="215"/>
      <c r="AD947" s="215"/>
      <c r="AE947" s="215"/>
      <c r="AF947" s="215"/>
      <c r="AG947" s="215"/>
      <c r="AH947" s="286"/>
      <c r="AI947" s="286"/>
      <c r="AJ947" s="286"/>
      <c r="AK947" s="286"/>
      <c r="AL947" s="286"/>
      <c r="AM947" s="286"/>
      <c r="AN947" s="286"/>
      <c r="AO947" s="286"/>
      <c r="AP947" s="286"/>
      <c r="AQ947" s="286"/>
      <c r="AR947" s="286"/>
      <c r="AS947" s="286"/>
      <c r="AT947" s="286"/>
      <c r="AU947" s="286"/>
      <c r="AV947" s="286"/>
      <c r="AW947" s="286"/>
      <c r="AX947" s="286"/>
      <c r="AY947" s="286"/>
      <c r="AZ947" s="286"/>
      <c r="BA947" s="286"/>
      <c r="BB947" s="273"/>
      <c r="BC947" s="273"/>
      <c r="BD947" s="273"/>
      <c r="BE947" s="273"/>
      <c r="BF947" s="273"/>
      <c r="BG947" s="273"/>
      <c r="BH947" s="273"/>
      <c r="BI947" s="536"/>
    </row>
    <row r="948" spans="2:61" ht="14.25" customHeight="1" x14ac:dyDescent="0.2">
      <c r="B948" s="273"/>
      <c r="C948" s="273"/>
      <c r="D948" s="273"/>
      <c r="E948" s="273"/>
      <c r="F948" s="273"/>
      <c r="G948" s="273"/>
      <c r="H948" s="273"/>
      <c r="I948" s="273"/>
      <c r="J948" s="273"/>
      <c r="K948" s="273"/>
      <c r="L948" s="273"/>
      <c r="M948" s="273"/>
      <c r="N948" s="273"/>
      <c r="O948" s="215"/>
      <c r="P948" s="215"/>
      <c r="Q948" s="215"/>
      <c r="R948" s="215"/>
      <c r="S948" s="215"/>
      <c r="T948" s="215"/>
      <c r="U948" s="286"/>
      <c r="V948" s="286"/>
      <c r="W948" s="286"/>
      <c r="X948" s="286"/>
      <c r="Y948" s="286"/>
      <c r="Z948" s="286"/>
      <c r="AA948" s="286"/>
      <c r="AB948" s="286"/>
      <c r="AC948" s="215"/>
      <c r="AD948" s="215"/>
      <c r="AE948" s="215"/>
      <c r="AF948" s="215"/>
      <c r="AG948" s="215"/>
      <c r="AH948" s="286"/>
      <c r="AI948" s="286"/>
      <c r="AJ948" s="286"/>
      <c r="AK948" s="286"/>
      <c r="AL948" s="286"/>
      <c r="AM948" s="286"/>
      <c r="AN948" s="286"/>
      <c r="AO948" s="286"/>
      <c r="AP948" s="286"/>
      <c r="AQ948" s="286"/>
      <c r="AR948" s="286"/>
      <c r="AS948" s="286"/>
      <c r="AT948" s="286"/>
      <c r="AU948" s="286"/>
      <c r="AV948" s="286"/>
      <c r="AW948" s="286"/>
      <c r="AX948" s="286"/>
      <c r="AY948" s="286"/>
      <c r="AZ948" s="286"/>
      <c r="BA948" s="286"/>
      <c r="BB948" s="273"/>
      <c r="BC948" s="273"/>
      <c r="BD948" s="273"/>
      <c r="BE948" s="273"/>
      <c r="BF948" s="273"/>
      <c r="BG948" s="273"/>
      <c r="BH948" s="273"/>
      <c r="BI948" s="536"/>
    </row>
    <row r="949" spans="2:61" ht="14.25" customHeight="1" x14ac:dyDescent="0.2">
      <c r="B949" s="273"/>
      <c r="C949" s="273"/>
      <c r="D949" s="273"/>
      <c r="E949" s="273"/>
      <c r="F949" s="273"/>
      <c r="G949" s="273"/>
      <c r="H949" s="273"/>
      <c r="I949" s="273"/>
      <c r="J949" s="273"/>
      <c r="K949" s="273"/>
      <c r="L949" s="273"/>
      <c r="M949" s="273"/>
      <c r="N949" s="273"/>
      <c r="O949" s="215"/>
      <c r="P949" s="215"/>
      <c r="Q949" s="215"/>
      <c r="R949" s="215"/>
      <c r="S949" s="215"/>
      <c r="T949" s="215"/>
      <c r="U949" s="286"/>
      <c r="V949" s="286"/>
      <c r="W949" s="286"/>
      <c r="X949" s="286"/>
      <c r="Y949" s="286"/>
      <c r="Z949" s="286"/>
      <c r="AA949" s="286"/>
      <c r="AB949" s="286"/>
      <c r="AC949" s="215"/>
      <c r="AD949" s="215"/>
      <c r="AE949" s="215"/>
      <c r="AF949" s="215"/>
      <c r="AG949" s="215"/>
      <c r="AH949" s="286"/>
      <c r="AI949" s="286"/>
      <c r="AJ949" s="286"/>
      <c r="AK949" s="286"/>
      <c r="AL949" s="286"/>
      <c r="AM949" s="286"/>
      <c r="AN949" s="286"/>
      <c r="AO949" s="286"/>
      <c r="AP949" s="286"/>
      <c r="AQ949" s="286"/>
      <c r="AR949" s="286"/>
      <c r="AS949" s="286"/>
      <c r="AT949" s="286"/>
      <c r="AU949" s="286"/>
      <c r="AV949" s="286"/>
      <c r="AW949" s="286"/>
      <c r="AX949" s="286"/>
      <c r="AY949" s="286"/>
      <c r="AZ949" s="286"/>
      <c r="BA949" s="286"/>
      <c r="BB949" s="273"/>
      <c r="BC949" s="273"/>
      <c r="BD949" s="273"/>
      <c r="BE949" s="273"/>
      <c r="BF949" s="273"/>
      <c r="BG949" s="273"/>
      <c r="BH949" s="273"/>
      <c r="BI949" s="536"/>
    </row>
    <row r="950" spans="2:61" ht="14.25" customHeight="1" x14ac:dyDescent="0.2">
      <c r="B950" s="273"/>
      <c r="C950" s="273"/>
      <c r="D950" s="273"/>
      <c r="E950" s="273"/>
      <c r="F950" s="273"/>
      <c r="G950" s="273"/>
      <c r="H950" s="273"/>
      <c r="I950" s="273"/>
      <c r="J950" s="273"/>
      <c r="K950" s="273"/>
      <c r="L950" s="273"/>
      <c r="M950" s="273"/>
      <c r="N950" s="273"/>
      <c r="O950" s="215"/>
      <c r="P950" s="215"/>
      <c r="Q950" s="215"/>
      <c r="R950" s="215"/>
      <c r="S950" s="215"/>
      <c r="T950" s="215"/>
      <c r="U950" s="286"/>
      <c r="V950" s="286"/>
      <c r="W950" s="286"/>
      <c r="X950" s="286"/>
      <c r="Y950" s="286"/>
      <c r="Z950" s="286"/>
      <c r="AA950" s="286"/>
      <c r="AB950" s="286"/>
      <c r="AC950" s="215"/>
      <c r="AD950" s="215"/>
      <c r="AE950" s="215"/>
      <c r="AF950" s="215"/>
      <c r="AG950" s="215"/>
      <c r="AH950" s="286"/>
      <c r="AI950" s="286"/>
      <c r="AJ950" s="286"/>
      <c r="AK950" s="286"/>
      <c r="AL950" s="286"/>
      <c r="AM950" s="286"/>
      <c r="AN950" s="286"/>
      <c r="AO950" s="286"/>
      <c r="AP950" s="286"/>
      <c r="AQ950" s="286"/>
      <c r="AR950" s="286"/>
      <c r="AS950" s="286"/>
      <c r="AT950" s="286"/>
      <c r="AU950" s="286"/>
      <c r="AV950" s="286"/>
      <c r="AW950" s="286"/>
      <c r="AX950" s="286"/>
      <c r="AY950" s="286"/>
      <c r="AZ950" s="286"/>
      <c r="BA950" s="286"/>
      <c r="BB950" s="273"/>
      <c r="BC950" s="273"/>
      <c r="BD950" s="273"/>
      <c r="BE950" s="273"/>
      <c r="BF950" s="273"/>
      <c r="BG950" s="273"/>
      <c r="BH950" s="273"/>
      <c r="BI950" s="536"/>
    </row>
    <row r="951" spans="2:61" ht="14.25" customHeight="1" x14ac:dyDescent="0.2">
      <c r="B951" s="273"/>
      <c r="C951" s="273"/>
      <c r="D951" s="273"/>
      <c r="E951" s="273"/>
      <c r="F951" s="273"/>
      <c r="G951" s="273"/>
      <c r="H951" s="273"/>
      <c r="I951" s="273"/>
      <c r="J951" s="273"/>
      <c r="K951" s="273"/>
      <c r="L951" s="273"/>
      <c r="M951" s="273"/>
      <c r="N951" s="273"/>
      <c r="O951" s="215"/>
      <c r="P951" s="215"/>
      <c r="Q951" s="215"/>
      <c r="R951" s="215"/>
      <c r="S951" s="215"/>
      <c r="T951" s="215"/>
      <c r="U951" s="286"/>
      <c r="V951" s="286"/>
      <c r="W951" s="286"/>
      <c r="X951" s="286"/>
      <c r="Y951" s="286"/>
      <c r="Z951" s="286"/>
      <c r="AA951" s="286"/>
      <c r="AB951" s="286"/>
      <c r="AC951" s="215"/>
      <c r="AD951" s="215"/>
      <c r="AE951" s="215"/>
      <c r="AF951" s="215"/>
      <c r="AG951" s="215"/>
      <c r="AH951" s="286"/>
      <c r="AI951" s="286"/>
      <c r="AJ951" s="286"/>
      <c r="AK951" s="286"/>
      <c r="AL951" s="286"/>
      <c r="AM951" s="286"/>
      <c r="AN951" s="286"/>
      <c r="AO951" s="286"/>
      <c r="AP951" s="286"/>
      <c r="AQ951" s="286"/>
      <c r="AR951" s="286"/>
      <c r="AS951" s="286"/>
      <c r="AT951" s="286"/>
      <c r="AU951" s="286"/>
      <c r="AV951" s="286"/>
      <c r="AW951" s="286"/>
      <c r="AX951" s="286"/>
      <c r="AY951" s="286"/>
      <c r="AZ951" s="286"/>
      <c r="BA951" s="286"/>
      <c r="BB951" s="273"/>
      <c r="BC951" s="273"/>
      <c r="BD951" s="273"/>
      <c r="BE951" s="273"/>
      <c r="BF951" s="273"/>
      <c r="BG951" s="273"/>
      <c r="BH951" s="273"/>
      <c r="BI951" s="536"/>
    </row>
    <row r="952" spans="2:61" ht="14.25" customHeight="1" x14ac:dyDescent="0.2">
      <c r="B952" s="273"/>
      <c r="C952" s="273"/>
      <c r="D952" s="273"/>
      <c r="E952" s="273"/>
      <c r="F952" s="273"/>
      <c r="G952" s="273"/>
      <c r="H952" s="273"/>
      <c r="I952" s="273"/>
      <c r="J952" s="273"/>
      <c r="K952" s="273"/>
      <c r="L952" s="273"/>
      <c r="M952" s="273"/>
      <c r="N952" s="273"/>
      <c r="O952" s="215"/>
      <c r="P952" s="215"/>
      <c r="Q952" s="215"/>
      <c r="R952" s="215"/>
      <c r="S952" s="215"/>
      <c r="T952" s="215"/>
      <c r="U952" s="286"/>
      <c r="V952" s="286"/>
      <c r="W952" s="286"/>
      <c r="X952" s="286"/>
      <c r="Y952" s="286"/>
      <c r="Z952" s="286"/>
      <c r="AA952" s="286"/>
      <c r="AB952" s="286"/>
      <c r="AC952" s="215"/>
      <c r="AD952" s="215"/>
      <c r="AE952" s="215"/>
      <c r="AF952" s="215"/>
      <c r="AG952" s="215"/>
      <c r="AH952" s="286"/>
      <c r="AI952" s="286"/>
      <c r="AJ952" s="286"/>
      <c r="AK952" s="286"/>
      <c r="AL952" s="286"/>
      <c r="AM952" s="286"/>
      <c r="AN952" s="286"/>
      <c r="AO952" s="286"/>
      <c r="AP952" s="286"/>
      <c r="AQ952" s="286"/>
      <c r="AR952" s="286"/>
      <c r="AS952" s="286"/>
      <c r="AT952" s="286"/>
      <c r="AU952" s="286"/>
      <c r="AV952" s="286"/>
      <c r="AW952" s="286"/>
      <c r="AX952" s="286"/>
      <c r="AY952" s="286"/>
      <c r="AZ952" s="286"/>
      <c r="BA952" s="286"/>
      <c r="BB952" s="273"/>
      <c r="BC952" s="273"/>
      <c r="BD952" s="273"/>
      <c r="BE952" s="273"/>
      <c r="BF952" s="273"/>
      <c r="BG952" s="273"/>
      <c r="BH952" s="273"/>
      <c r="BI952" s="536"/>
    </row>
    <row r="953" spans="2:61" ht="14.25" customHeight="1" x14ac:dyDescent="0.2">
      <c r="B953" s="273"/>
      <c r="C953" s="273"/>
      <c r="D953" s="273"/>
      <c r="E953" s="273"/>
      <c r="F953" s="273"/>
      <c r="G953" s="273"/>
      <c r="H953" s="273"/>
      <c r="I953" s="273"/>
      <c r="J953" s="273"/>
      <c r="K953" s="273"/>
      <c r="L953" s="273"/>
      <c r="M953" s="273"/>
      <c r="N953" s="273"/>
      <c r="O953" s="215"/>
      <c r="P953" s="215"/>
      <c r="Q953" s="215"/>
      <c r="R953" s="215"/>
      <c r="S953" s="215"/>
      <c r="T953" s="215"/>
      <c r="U953" s="286"/>
      <c r="V953" s="286"/>
      <c r="W953" s="286"/>
      <c r="X953" s="286"/>
      <c r="Y953" s="286"/>
      <c r="Z953" s="286"/>
      <c r="AA953" s="286"/>
      <c r="AB953" s="286"/>
      <c r="AC953" s="215"/>
      <c r="AD953" s="215"/>
      <c r="AE953" s="215"/>
      <c r="AF953" s="215"/>
      <c r="AG953" s="215"/>
      <c r="AH953" s="286"/>
      <c r="AI953" s="286"/>
      <c r="AJ953" s="286"/>
      <c r="AK953" s="286"/>
      <c r="AL953" s="286"/>
      <c r="AM953" s="286"/>
      <c r="AN953" s="286"/>
      <c r="AO953" s="286"/>
      <c r="AP953" s="286"/>
      <c r="AQ953" s="286"/>
      <c r="AR953" s="286"/>
      <c r="AS953" s="286"/>
      <c r="AT953" s="286"/>
      <c r="AU953" s="286"/>
      <c r="AV953" s="286"/>
      <c r="AW953" s="286"/>
      <c r="AX953" s="286"/>
      <c r="AY953" s="286"/>
      <c r="AZ953" s="286"/>
      <c r="BA953" s="286"/>
      <c r="BB953" s="273"/>
      <c r="BC953" s="273"/>
      <c r="BD953" s="273"/>
      <c r="BE953" s="273"/>
      <c r="BF953" s="273"/>
      <c r="BG953" s="273"/>
      <c r="BH953" s="273"/>
      <c r="BI953" s="536"/>
    </row>
    <row r="954" spans="2:61" ht="14.25" customHeight="1" x14ac:dyDescent="0.2">
      <c r="B954" s="273"/>
      <c r="C954" s="273"/>
      <c r="D954" s="273"/>
      <c r="E954" s="273"/>
      <c r="F954" s="273"/>
      <c r="G954" s="273"/>
      <c r="H954" s="273"/>
      <c r="I954" s="273"/>
      <c r="J954" s="273"/>
      <c r="K954" s="273"/>
      <c r="L954" s="273"/>
      <c r="M954" s="273"/>
      <c r="N954" s="273"/>
      <c r="O954" s="215"/>
      <c r="P954" s="215"/>
      <c r="Q954" s="215"/>
      <c r="R954" s="215"/>
      <c r="S954" s="215"/>
      <c r="T954" s="215"/>
      <c r="U954" s="286"/>
      <c r="V954" s="286"/>
      <c r="W954" s="286"/>
      <c r="X954" s="286"/>
      <c r="Y954" s="286"/>
      <c r="Z954" s="286"/>
      <c r="AA954" s="286"/>
      <c r="AB954" s="286"/>
      <c r="AC954" s="215"/>
      <c r="AD954" s="215"/>
      <c r="AE954" s="215"/>
      <c r="AF954" s="215"/>
      <c r="AG954" s="215"/>
      <c r="AH954" s="286"/>
      <c r="AI954" s="286"/>
      <c r="AJ954" s="286"/>
      <c r="AK954" s="286"/>
      <c r="AL954" s="286"/>
      <c r="AM954" s="286"/>
      <c r="AN954" s="286"/>
      <c r="AO954" s="286"/>
      <c r="AP954" s="286"/>
      <c r="AQ954" s="286"/>
      <c r="AR954" s="286"/>
      <c r="AS954" s="286"/>
      <c r="AT954" s="286"/>
      <c r="AU954" s="286"/>
      <c r="AV954" s="286"/>
      <c r="AW954" s="286"/>
      <c r="AX954" s="286"/>
      <c r="AY954" s="286"/>
      <c r="AZ954" s="286"/>
      <c r="BA954" s="286"/>
      <c r="BB954" s="273"/>
      <c r="BC954" s="273"/>
      <c r="BD954" s="273"/>
      <c r="BE954" s="273"/>
      <c r="BF954" s="273"/>
      <c r="BG954" s="273"/>
      <c r="BH954" s="273"/>
      <c r="BI954" s="536"/>
    </row>
    <row r="955" spans="2:61" ht="14.25" customHeight="1" x14ac:dyDescent="0.2">
      <c r="B955" s="273"/>
      <c r="C955" s="273"/>
      <c r="D955" s="273"/>
      <c r="E955" s="273"/>
      <c r="F955" s="273"/>
      <c r="G955" s="273"/>
      <c r="H955" s="273"/>
      <c r="I955" s="273"/>
      <c r="J955" s="273"/>
      <c r="K955" s="273"/>
      <c r="L955" s="273"/>
      <c r="M955" s="273"/>
      <c r="N955" s="273"/>
      <c r="O955" s="215"/>
      <c r="P955" s="215"/>
      <c r="Q955" s="215"/>
      <c r="R955" s="215"/>
      <c r="S955" s="215"/>
      <c r="T955" s="215"/>
      <c r="U955" s="286"/>
      <c r="V955" s="286"/>
      <c r="W955" s="286"/>
      <c r="X955" s="286"/>
      <c r="Y955" s="286"/>
      <c r="Z955" s="286"/>
      <c r="AA955" s="286"/>
      <c r="AB955" s="286"/>
      <c r="AC955" s="215"/>
      <c r="AD955" s="215"/>
      <c r="AE955" s="215"/>
      <c r="AF955" s="215"/>
      <c r="AG955" s="215"/>
      <c r="AH955" s="286"/>
      <c r="AI955" s="286"/>
      <c r="AJ955" s="286"/>
      <c r="AK955" s="286"/>
      <c r="AL955" s="286"/>
      <c r="AM955" s="286"/>
      <c r="AN955" s="286"/>
      <c r="AO955" s="286"/>
      <c r="AP955" s="286"/>
      <c r="AQ955" s="286"/>
      <c r="AR955" s="286"/>
      <c r="AS955" s="286"/>
      <c r="AT955" s="286"/>
      <c r="AU955" s="286"/>
      <c r="AV955" s="286"/>
      <c r="AW955" s="286"/>
      <c r="AX955" s="286"/>
      <c r="AY955" s="286"/>
      <c r="AZ955" s="286"/>
      <c r="BA955" s="286"/>
      <c r="BB955" s="273"/>
      <c r="BC955" s="273"/>
      <c r="BD955" s="273"/>
      <c r="BE955" s="273"/>
      <c r="BF955" s="273"/>
      <c r="BG955" s="273"/>
      <c r="BH955" s="273"/>
      <c r="BI955" s="536"/>
    </row>
    <row r="956" spans="2:61" ht="14.25" customHeight="1" x14ac:dyDescent="0.2">
      <c r="B956" s="273"/>
      <c r="C956" s="273"/>
      <c r="D956" s="273"/>
      <c r="E956" s="273"/>
      <c r="F956" s="273"/>
      <c r="G956" s="273"/>
      <c r="H956" s="273"/>
      <c r="I956" s="273"/>
      <c r="J956" s="273"/>
      <c r="K956" s="273"/>
      <c r="L956" s="273"/>
      <c r="M956" s="273"/>
      <c r="N956" s="273"/>
      <c r="O956" s="215"/>
      <c r="P956" s="215"/>
      <c r="Q956" s="215"/>
      <c r="R956" s="215"/>
      <c r="S956" s="215"/>
      <c r="T956" s="215"/>
      <c r="U956" s="286"/>
      <c r="V956" s="286"/>
      <c r="W956" s="286"/>
      <c r="X956" s="286"/>
      <c r="Y956" s="286"/>
      <c r="Z956" s="286"/>
      <c r="AA956" s="286"/>
      <c r="AB956" s="286"/>
      <c r="AC956" s="215"/>
      <c r="AD956" s="215"/>
      <c r="AE956" s="215"/>
      <c r="AF956" s="215"/>
      <c r="AG956" s="215"/>
      <c r="AH956" s="286"/>
      <c r="AI956" s="286"/>
      <c r="AJ956" s="286"/>
      <c r="AK956" s="286"/>
      <c r="AL956" s="286"/>
      <c r="AM956" s="286"/>
      <c r="AN956" s="286"/>
      <c r="AO956" s="286"/>
      <c r="AP956" s="286"/>
      <c r="AQ956" s="286"/>
      <c r="AR956" s="286"/>
      <c r="AS956" s="286"/>
      <c r="AT956" s="286"/>
      <c r="AU956" s="286"/>
      <c r="AV956" s="286"/>
      <c r="AW956" s="286"/>
      <c r="AX956" s="286"/>
      <c r="AY956" s="286"/>
      <c r="AZ956" s="286"/>
      <c r="BA956" s="286"/>
      <c r="BB956" s="273"/>
      <c r="BC956" s="273"/>
      <c r="BD956" s="273"/>
      <c r="BE956" s="273"/>
      <c r="BF956" s="273"/>
      <c r="BG956" s="273"/>
      <c r="BH956" s="273"/>
      <c r="BI956" s="536"/>
    </row>
    <row r="957" spans="2:61" ht="14.25" customHeight="1" x14ac:dyDescent="0.2">
      <c r="B957" s="273"/>
      <c r="C957" s="273"/>
      <c r="D957" s="273"/>
      <c r="E957" s="273"/>
      <c r="F957" s="273"/>
      <c r="G957" s="273"/>
      <c r="H957" s="273"/>
      <c r="I957" s="273"/>
      <c r="J957" s="273"/>
      <c r="K957" s="273"/>
      <c r="L957" s="273"/>
      <c r="M957" s="273"/>
      <c r="N957" s="273"/>
      <c r="O957" s="215"/>
      <c r="P957" s="215"/>
      <c r="Q957" s="215"/>
      <c r="R957" s="215"/>
      <c r="S957" s="215"/>
      <c r="T957" s="215"/>
      <c r="U957" s="286"/>
      <c r="V957" s="286"/>
      <c r="W957" s="286"/>
      <c r="X957" s="286"/>
      <c r="Y957" s="286"/>
      <c r="Z957" s="286"/>
      <c r="AA957" s="286"/>
      <c r="AB957" s="286"/>
      <c r="AC957" s="215"/>
      <c r="AD957" s="215"/>
      <c r="AE957" s="215"/>
      <c r="AF957" s="215"/>
      <c r="AG957" s="215"/>
      <c r="AH957" s="286"/>
      <c r="AI957" s="286"/>
      <c r="AJ957" s="286"/>
      <c r="AK957" s="286"/>
      <c r="AL957" s="286"/>
      <c r="AM957" s="286"/>
      <c r="AN957" s="286"/>
      <c r="AO957" s="286"/>
      <c r="AP957" s="286"/>
      <c r="AQ957" s="286"/>
      <c r="AR957" s="286"/>
      <c r="AS957" s="286"/>
      <c r="AT957" s="286"/>
      <c r="AU957" s="286"/>
      <c r="AV957" s="286"/>
      <c r="AW957" s="286"/>
      <c r="AX957" s="286"/>
      <c r="AY957" s="286"/>
      <c r="AZ957" s="286"/>
      <c r="BA957" s="286"/>
      <c r="BB957" s="273"/>
      <c r="BC957" s="273"/>
      <c r="BD957" s="273"/>
      <c r="BE957" s="273"/>
      <c r="BF957" s="273"/>
      <c r="BG957" s="273"/>
      <c r="BH957" s="273"/>
      <c r="BI957" s="536"/>
    </row>
    <row r="958" spans="2:61" ht="14.25" customHeight="1" x14ac:dyDescent="0.2">
      <c r="B958" s="273"/>
      <c r="C958" s="273"/>
      <c r="D958" s="273"/>
      <c r="E958" s="273"/>
      <c r="F958" s="273"/>
      <c r="G958" s="273"/>
      <c r="H958" s="273"/>
      <c r="I958" s="273"/>
      <c r="J958" s="273"/>
      <c r="K958" s="273"/>
      <c r="L958" s="273"/>
      <c r="M958" s="273"/>
      <c r="N958" s="273"/>
      <c r="O958" s="215"/>
      <c r="P958" s="215"/>
      <c r="Q958" s="215"/>
      <c r="R958" s="215"/>
      <c r="S958" s="215"/>
      <c r="T958" s="215"/>
      <c r="U958" s="286"/>
      <c r="V958" s="286"/>
      <c r="W958" s="286"/>
      <c r="X958" s="286"/>
      <c r="Y958" s="286"/>
      <c r="Z958" s="286"/>
      <c r="AA958" s="286"/>
      <c r="AB958" s="286"/>
      <c r="AC958" s="215"/>
      <c r="AD958" s="215"/>
      <c r="AE958" s="215"/>
      <c r="AF958" s="215"/>
      <c r="AG958" s="215"/>
      <c r="AH958" s="286"/>
      <c r="AI958" s="286"/>
      <c r="AJ958" s="286"/>
      <c r="AK958" s="286"/>
      <c r="AL958" s="286"/>
      <c r="AM958" s="286"/>
      <c r="AN958" s="286"/>
      <c r="AO958" s="286"/>
      <c r="AP958" s="286"/>
      <c r="AQ958" s="286"/>
      <c r="AR958" s="286"/>
      <c r="AS958" s="286"/>
      <c r="AT958" s="286"/>
      <c r="AU958" s="286"/>
      <c r="AV958" s="286"/>
      <c r="AW958" s="286"/>
      <c r="AX958" s="286"/>
      <c r="AY958" s="286"/>
      <c r="AZ958" s="286"/>
      <c r="BA958" s="286"/>
      <c r="BB958" s="273"/>
      <c r="BC958" s="273"/>
      <c r="BD958" s="273"/>
      <c r="BE958" s="273"/>
      <c r="BF958" s="273"/>
      <c r="BG958" s="273"/>
      <c r="BH958" s="273"/>
      <c r="BI958" s="536"/>
    </row>
    <row r="959" spans="2:61" ht="14.25" customHeight="1" x14ac:dyDescent="0.2">
      <c r="B959" s="273"/>
      <c r="C959" s="273"/>
      <c r="D959" s="273"/>
      <c r="E959" s="273"/>
      <c r="F959" s="273"/>
      <c r="G959" s="273"/>
      <c r="H959" s="273"/>
      <c r="I959" s="273"/>
      <c r="J959" s="273"/>
      <c r="K959" s="273"/>
      <c r="L959" s="273"/>
      <c r="M959" s="273"/>
      <c r="N959" s="273"/>
      <c r="O959" s="215"/>
      <c r="P959" s="215"/>
      <c r="Q959" s="215"/>
      <c r="R959" s="215"/>
      <c r="S959" s="215"/>
      <c r="T959" s="215"/>
      <c r="U959" s="286"/>
      <c r="V959" s="286"/>
      <c r="W959" s="286"/>
      <c r="X959" s="286"/>
      <c r="Y959" s="286"/>
      <c r="Z959" s="286"/>
      <c r="AA959" s="286"/>
      <c r="AB959" s="286"/>
      <c r="AC959" s="215"/>
      <c r="AD959" s="215"/>
      <c r="AE959" s="215"/>
      <c r="AF959" s="215"/>
      <c r="AG959" s="215"/>
      <c r="AH959" s="286"/>
      <c r="AI959" s="286"/>
      <c r="AJ959" s="286"/>
      <c r="AK959" s="286"/>
      <c r="AL959" s="286"/>
      <c r="AM959" s="286"/>
      <c r="AN959" s="286"/>
      <c r="AO959" s="286"/>
      <c r="AP959" s="286"/>
      <c r="AQ959" s="286"/>
      <c r="AR959" s="286"/>
      <c r="AS959" s="286"/>
      <c r="AT959" s="286"/>
      <c r="AU959" s="286"/>
      <c r="AV959" s="286"/>
      <c r="AW959" s="286"/>
      <c r="AX959" s="286"/>
      <c r="AY959" s="286"/>
      <c r="AZ959" s="286"/>
      <c r="BA959" s="286"/>
      <c r="BB959" s="273"/>
      <c r="BC959" s="273"/>
      <c r="BD959" s="273"/>
      <c r="BE959" s="273"/>
      <c r="BF959" s="273"/>
      <c r="BG959" s="273"/>
      <c r="BH959" s="273"/>
      <c r="BI959" s="536"/>
    </row>
    <row r="960" spans="2:61" ht="14.25" customHeight="1" x14ac:dyDescent="0.2">
      <c r="B960" s="273"/>
      <c r="C960" s="273"/>
      <c r="D960" s="273"/>
      <c r="E960" s="273"/>
      <c r="F960" s="273"/>
      <c r="G960" s="273"/>
      <c r="H960" s="273"/>
      <c r="I960" s="273"/>
      <c r="J960" s="273"/>
      <c r="K960" s="273"/>
      <c r="L960" s="273"/>
      <c r="M960" s="273"/>
      <c r="N960" s="273"/>
      <c r="O960" s="215"/>
      <c r="P960" s="215"/>
      <c r="Q960" s="215"/>
      <c r="R960" s="215"/>
      <c r="S960" s="215"/>
      <c r="T960" s="215"/>
      <c r="U960" s="286"/>
      <c r="V960" s="286"/>
      <c r="W960" s="286"/>
      <c r="X960" s="286"/>
      <c r="Y960" s="286"/>
      <c r="Z960" s="286"/>
      <c r="AA960" s="286"/>
      <c r="AB960" s="286"/>
      <c r="AC960" s="215"/>
      <c r="AD960" s="215"/>
      <c r="AE960" s="215"/>
      <c r="AF960" s="215"/>
      <c r="AG960" s="215"/>
      <c r="AH960" s="286"/>
      <c r="AI960" s="286"/>
      <c r="AJ960" s="286"/>
      <c r="AK960" s="286"/>
      <c r="AL960" s="286"/>
      <c r="AM960" s="286"/>
      <c r="AN960" s="286"/>
      <c r="AO960" s="286"/>
      <c r="AP960" s="286"/>
      <c r="AQ960" s="286"/>
      <c r="AR960" s="286"/>
      <c r="AS960" s="286"/>
      <c r="AT960" s="286"/>
      <c r="AU960" s="286"/>
      <c r="AV960" s="286"/>
      <c r="AW960" s="286"/>
      <c r="AX960" s="286"/>
      <c r="AY960" s="286"/>
      <c r="AZ960" s="286"/>
      <c r="BA960" s="286"/>
      <c r="BB960" s="273"/>
      <c r="BC960" s="273"/>
      <c r="BD960" s="273"/>
      <c r="BE960" s="273"/>
      <c r="BF960" s="273"/>
      <c r="BG960" s="273"/>
      <c r="BH960" s="273"/>
      <c r="BI960" s="536"/>
    </row>
    <row r="961" spans="2:61" ht="14.25" customHeight="1" x14ac:dyDescent="0.2">
      <c r="B961" s="273"/>
      <c r="C961" s="273"/>
      <c r="D961" s="273"/>
      <c r="E961" s="273"/>
      <c r="F961" s="273"/>
      <c r="G961" s="273"/>
      <c r="H961" s="273"/>
      <c r="I961" s="273"/>
      <c r="J961" s="273"/>
      <c r="K961" s="273"/>
      <c r="L961" s="273"/>
      <c r="M961" s="273"/>
      <c r="N961" s="273"/>
      <c r="O961" s="215"/>
      <c r="P961" s="215"/>
      <c r="Q961" s="215"/>
      <c r="R961" s="215"/>
      <c r="S961" s="215"/>
      <c r="T961" s="215"/>
      <c r="U961" s="286"/>
      <c r="V961" s="286"/>
      <c r="W961" s="286"/>
      <c r="X961" s="286"/>
      <c r="Y961" s="286"/>
      <c r="Z961" s="286"/>
      <c r="AA961" s="286"/>
      <c r="AB961" s="286"/>
      <c r="AC961" s="215"/>
      <c r="AD961" s="215"/>
      <c r="AE961" s="215"/>
      <c r="AF961" s="215"/>
      <c r="AG961" s="215"/>
      <c r="AH961" s="286"/>
      <c r="AI961" s="286"/>
      <c r="AJ961" s="286"/>
      <c r="AK961" s="286"/>
      <c r="AL961" s="286"/>
      <c r="AM961" s="286"/>
      <c r="AN961" s="286"/>
      <c r="AO961" s="286"/>
      <c r="AP961" s="286"/>
      <c r="AQ961" s="286"/>
      <c r="AR961" s="286"/>
      <c r="AS961" s="286"/>
      <c r="AT961" s="286"/>
      <c r="AU961" s="286"/>
      <c r="AV961" s="286"/>
      <c r="AW961" s="286"/>
      <c r="AX961" s="286"/>
      <c r="AY961" s="286"/>
      <c r="AZ961" s="286"/>
      <c r="BA961" s="286"/>
      <c r="BB961" s="273"/>
      <c r="BC961" s="273"/>
      <c r="BD961" s="273"/>
      <c r="BE961" s="273"/>
      <c r="BF961" s="273"/>
      <c r="BG961" s="273"/>
      <c r="BH961" s="273"/>
      <c r="BI961" s="536"/>
    </row>
    <row r="962" spans="2:61" ht="14.25" customHeight="1" x14ac:dyDescent="0.2">
      <c r="B962" s="273"/>
      <c r="C962" s="273"/>
      <c r="D962" s="273"/>
      <c r="E962" s="273"/>
      <c r="F962" s="273"/>
      <c r="G962" s="273"/>
      <c r="H962" s="273"/>
      <c r="I962" s="273"/>
      <c r="J962" s="273"/>
      <c r="K962" s="273"/>
      <c r="L962" s="273"/>
      <c r="M962" s="273"/>
      <c r="N962" s="273"/>
      <c r="O962" s="215"/>
      <c r="P962" s="215"/>
      <c r="Q962" s="215"/>
      <c r="R962" s="215"/>
      <c r="S962" s="215"/>
      <c r="T962" s="215"/>
      <c r="U962" s="286"/>
      <c r="V962" s="286"/>
      <c r="W962" s="286"/>
      <c r="X962" s="286"/>
      <c r="Y962" s="286"/>
      <c r="Z962" s="286"/>
      <c r="AA962" s="286"/>
      <c r="AB962" s="286"/>
      <c r="AC962" s="215"/>
      <c r="AD962" s="215"/>
      <c r="AE962" s="215"/>
      <c r="AF962" s="215"/>
      <c r="AG962" s="215"/>
      <c r="AH962" s="286"/>
      <c r="AI962" s="286"/>
      <c r="AJ962" s="286"/>
      <c r="AK962" s="286"/>
      <c r="AL962" s="286"/>
      <c r="AM962" s="286"/>
      <c r="AN962" s="286"/>
      <c r="AO962" s="286"/>
      <c r="AP962" s="286"/>
      <c r="AQ962" s="286"/>
      <c r="AR962" s="286"/>
      <c r="AS962" s="286"/>
      <c r="AT962" s="286"/>
      <c r="AU962" s="286"/>
      <c r="AV962" s="286"/>
      <c r="AW962" s="286"/>
      <c r="AX962" s="286"/>
      <c r="AY962" s="286"/>
      <c r="AZ962" s="286"/>
      <c r="BA962" s="286"/>
      <c r="BB962" s="273"/>
      <c r="BC962" s="273"/>
      <c r="BD962" s="273"/>
      <c r="BE962" s="273"/>
      <c r="BF962" s="273"/>
      <c r="BG962" s="273"/>
      <c r="BH962" s="273"/>
      <c r="BI962" s="536"/>
    </row>
    <row r="963" spans="2:61" ht="14.25" customHeight="1" x14ac:dyDescent="0.2">
      <c r="B963" s="273"/>
      <c r="C963" s="273"/>
      <c r="D963" s="273"/>
      <c r="E963" s="273"/>
      <c r="F963" s="273"/>
      <c r="G963" s="273"/>
      <c r="H963" s="273"/>
      <c r="I963" s="273"/>
      <c r="J963" s="273"/>
      <c r="K963" s="273"/>
      <c r="L963" s="273"/>
      <c r="M963" s="273"/>
      <c r="N963" s="273"/>
      <c r="O963" s="215"/>
      <c r="P963" s="215"/>
      <c r="Q963" s="215"/>
      <c r="R963" s="215"/>
      <c r="S963" s="215"/>
      <c r="T963" s="215"/>
      <c r="U963" s="286"/>
      <c r="V963" s="286"/>
      <c r="W963" s="286"/>
      <c r="X963" s="286"/>
      <c r="Y963" s="286"/>
      <c r="Z963" s="286"/>
      <c r="AA963" s="286"/>
      <c r="AB963" s="286"/>
      <c r="AC963" s="215"/>
      <c r="AD963" s="215"/>
      <c r="AE963" s="215"/>
      <c r="AF963" s="215"/>
      <c r="AG963" s="215"/>
      <c r="AH963" s="286"/>
      <c r="AI963" s="286"/>
      <c r="AJ963" s="286"/>
      <c r="AK963" s="286"/>
      <c r="AL963" s="286"/>
      <c r="AM963" s="286"/>
      <c r="AN963" s="286"/>
      <c r="AO963" s="286"/>
      <c r="AP963" s="286"/>
      <c r="AQ963" s="286"/>
      <c r="AR963" s="286"/>
      <c r="AS963" s="286"/>
      <c r="AT963" s="286"/>
      <c r="AU963" s="286"/>
      <c r="AV963" s="286"/>
      <c r="AW963" s="286"/>
      <c r="AX963" s="286"/>
      <c r="AY963" s="286"/>
      <c r="AZ963" s="286"/>
      <c r="BA963" s="286"/>
      <c r="BB963" s="273"/>
      <c r="BC963" s="273"/>
      <c r="BD963" s="273"/>
      <c r="BE963" s="273"/>
      <c r="BF963" s="273"/>
      <c r="BG963" s="273"/>
      <c r="BH963" s="273"/>
      <c r="BI963" s="536"/>
    </row>
    <row r="964" spans="2:61" ht="14.25" customHeight="1" x14ac:dyDescent="0.2">
      <c r="B964" s="273"/>
      <c r="C964" s="273"/>
      <c r="D964" s="273"/>
      <c r="E964" s="273"/>
      <c r="F964" s="273"/>
      <c r="G964" s="273"/>
      <c r="H964" s="273"/>
      <c r="I964" s="273"/>
      <c r="J964" s="273"/>
      <c r="K964" s="273"/>
      <c r="L964" s="273"/>
      <c r="M964" s="273"/>
      <c r="N964" s="273"/>
      <c r="O964" s="215"/>
      <c r="P964" s="215"/>
      <c r="Q964" s="215"/>
      <c r="R964" s="215"/>
      <c r="S964" s="215"/>
      <c r="T964" s="215"/>
      <c r="U964" s="286"/>
      <c r="V964" s="286"/>
      <c r="W964" s="286"/>
      <c r="X964" s="286"/>
      <c r="Y964" s="286"/>
      <c r="Z964" s="286"/>
      <c r="AA964" s="286"/>
      <c r="AB964" s="286"/>
      <c r="AC964" s="215"/>
      <c r="AD964" s="215"/>
      <c r="AE964" s="215"/>
      <c r="AF964" s="215"/>
      <c r="AG964" s="215"/>
      <c r="AH964" s="286"/>
      <c r="AI964" s="286"/>
      <c r="AJ964" s="286"/>
      <c r="AK964" s="286"/>
      <c r="AL964" s="286"/>
      <c r="AM964" s="286"/>
      <c r="AN964" s="286"/>
      <c r="AO964" s="286"/>
      <c r="AP964" s="286"/>
      <c r="AQ964" s="286"/>
      <c r="AR964" s="286"/>
      <c r="AS964" s="286"/>
      <c r="AT964" s="286"/>
      <c r="AU964" s="286"/>
      <c r="AV964" s="286"/>
      <c r="AW964" s="286"/>
      <c r="AX964" s="286"/>
      <c r="AY964" s="286"/>
      <c r="AZ964" s="286"/>
      <c r="BA964" s="286"/>
      <c r="BB964" s="273"/>
      <c r="BC964" s="273"/>
      <c r="BD964" s="273"/>
      <c r="BE964" s="273"/>
      <c r="BF964" s="273"/>
      <c r="BG964" s="273"/>
      <c r="BH964" s="273"/>
      <c r="BI964" s="536"/>
    </row>
    <row r="965" spans="2:61" ht="14.25" customHeight="1" x14ac:dyDescent="0.2">
      <c r="B965" s="273"/>
      <c r="C965" s="273"/>
      <c r="D965" s="273"/>
      <c r="E965" s="273"/>
      <c r="F965" s="273"/>
      <c r="G965" s="273"/>
      <c r="H965" s="273"/>
      <c r="I965" s="273"/>
      <c r="J965" s="273"/>
      <c r="K965" s="273"/>
      <c r="L965" s="273"/>
      <c r="M965" s="273"/>
      <c r="N965" s="273"/>
      <c r="O965" s="215"/>
      <c r="P965" s="215"/>
      <c r="Q965" s="215"/>
      <c r="R965" s="215"/>
      <c r="S965" s="215"/>
      <c r="T965" s="215"/>
      <c r="U965" s="286"/>
      <c r="V965" s="286"/>
      <c r="W965" s="286"/>
      <c r="X965" s="286"/>
      <c r="Y965" s="286"/>
      <c r="Z965" s="286"/>
      <c r="AA965" s="286"/>
      <c r="AB965" s="286"/>
      <c r="AC965" s="215"/>
      <c r="AD965" s="215"/>
      <c r="AE965" s="215"/>
      <c r="AF965" s="215"/>
      <c r="AG965" s="215"/>
      <c r="AH965" s="286"/>
      <c r="AI965" s="286"/>
      <c r="AJ965" s="286"/>
      <c r="AK965" s="286"/>
      <c r="AL965" s="286"/>
      <c r="AM965" s="286"/>
      <c r="AN965" s="286"/>
      <c r="AO965" s="286"/>
      <c r="AP965" s="286"/>
      <c r="AQ965" s="286"/>
      <c r="AR965" s="286"/>
      <c r="AS965" s="286"/>
      <c r="AT965" s="286"/>
      <c r="AU965" s="286"/>
      <c r="AV965" s="286"/>
      <c r="AW965" s="286"/>
      <c r="AX965" s="286"/>
      <c r="AY965" s="286"/>
      <c r="AZ965" s="286"/>
      <c r="BA965" s="286"/>
      <c r="BB965" s="273"/>
      <c r="BC965" s="273"/>
      <c r="BD965" s="273"/>
      <c r="BE965" s="273"/>
      <c r="BF965" s="273"/>
      <c r="BG965" s="273"/>
      <c r="BH965" s="273"/>
      <c r="BI965" s="536"/>
    </row>
    <row r="966" spans="2:61" ht="14.25" customHeight="1" x14ac:dyDescent="0.2">
      <c r="B966" s="273"/>
      <c r="C966" s="273"/>
      <c r="D966" s="273"/>
      <c r="E966" s="273"/>
      <c r="F966" s="273"/>
      <c r="G966" s="273"/>
      <c r="H966" s="273"/>
      <c r="I966" s="273"/>
      <c r="J966" s="273"/>
      <c r="K966" s="273"/>
      <c r="L966" s="273"/>
      <c r="M966" s="273"/>
      <c r="N966" s="273"/>
      <c r="O966" s="215"/>
      <c r="P966" s="215"/>
      <c r="Q966" s="215"/>
      <c r="R966" s="215"/>
      <c r="S966" s="215"/>
      <c r="T966" s="215"/>
      <c r="U966" s="286"/>
      <c r="V966" s="286"/>
      <c r="W966" s="286"/>
      <c r="X966" s="286"/>
      <c r="Y966" s="286"/>
      <c r="Z966" s="286"/>
      <c r="AA966" s="286"/>
      <c r="AB966" s="286"/>
      <c r="AC966" s="215"/>
      <c r="AD966" s="215"/>
      <c r="AE966" s="215"/>
      <c r="AF966" s="215"/>
      <c r="AG966" s="215"/>
      <c r="AH966" s="286"/>
      <c r="AI966" s="286"/>
      <c r="AJ966" s="286"/>
      <c r="AK966" s="286"/>
      <c r="AL966" s="286"/>
      <c r="AM966" s="286"/>
      <c r="AN966" s="286"/>
      <c r="AO966" s="286"/>
      <c r="AP966" s="286"/>
      <c r="AQ966" s="286"/>
      <c r="AR966" s="286"/>
      <c r="AS966" s="286"/>
      <c r="AT966" s="286"/>
      <c r="AU966" s="286"/>
      <c r="AV966" s="286"/>
      <c r="AW966" s="286"/>
      <c r="AX966" s="286"/>
      <c r="AY966" s="286"/>
      <c r="AZ966" s="286"/>
      <c r="BA966" s="286"/>
      <c r="BB966" s="273"/>
      <c r="BC966" s="273"/>
      <c r="BD966" s="273"/>
      <c r="BE966" s="273"/>
      <c r="BF966" s="273"/>
      <c r="BG966" s="273"/>
      <c r="BH966" s="273"/>
      <c r="BI966" s="536"/>
    </row>
    <row r="967" spans="2:61" ht="14.25" customHeight="1" x14ac:dyDescent="0.2">
      <c r="B967" s="273"/>
      <c r="C967" s="273"/>
      <c r="D967" s="273"/>
      <c r="E967" s="273"/>
      <c r="F967" s="273"/>
      <c r="G967" s="273"/>
      <c r="H967" s="273"/>
      <c r="I967" s="273"/>
      <c r="J967" s="273"/>
      <c r="K967" s="273"/>
      <c r="L967" s="273"/>
      <c r="M967" s="273"/>
      <c r="N967" s="273"/>
      <c r="O967" s="215"/>
      <c r="P967" s="215"/>
      <c r="Q967" s="215"/>
      <c r="R967" s="215"/>
      <c r="S967" s="215"/>
      <c r="T967" s="215"/>
      <c r="U967" s="286"/>
      <c r="V967" s="286"/>
      <c r="W967" s="286"/>
      <c r="X967" s="286"/>
      <c r="Y967" s="286"/>
      <c r="Z967" s="286"/>
      <c r="AA967" s="286"/>
      <c r="AB967" s="286"/>
      <c r="AC967" s="215"/>
      <c r="AD967" s="215"/>
      <c r="AE967" s="215"/>
      <c r="AF967" s="215"/>
      <c r="AG967" s="215"/>
      <c r="AH967" s="286"/>
      <c r="AI967" s="286"/>
      <c r="AJ967" s="286"/>
      <c r="AK967" s="286"/>
      <c r="AL967" s="286"/>
      <c r="AM967" s="286"/>
      <c r="AN967" s="286"/>
      <c r="AO967" s="286"/>
      <c r="AP967" s="286"/>
      <c r="AQ967" s="286"/>
      <c r="AR967" s="286"/>
      <c r="AS967" s="286"/>
      <c r="AT967" s="286"/>
      <c r="AU967" s="286"/>
      <c r="AV967" s="286"/>
      <c r="AW967" s="286"/>
      <c r="AX967" s="286"/>
      <c r="AY967" s="286"/>
      <c r="AZ967" s="286"/>
      <c r="BA967" s="286"/>
      <c r="BB967" s="273"/>
      <c r="BC967" s="273"/>
      <c r="BD967" s="273"/>
      <c r="BE967" s="273"/>
      <c r="BF967" s="273"/>
      <c r="BG967" s="273"/>
      <c r="BH967" s="273"/>
      <c r="BI967" s="536"/>
    </row>
    <row r="968" spans="2:61" ht="14.25" customHeight="1" x14ac:dyDescent="0.2">
      <c r="B968" s="273"/>
      <c r="C968" s="273"/>
      <c r="D968" s="273"/>
      <c r="E968" s="273"/>
      <c r="F968" s="273"/>
      <c r="G968" s="273"/>
      <c r="H968" s="273"/>
      <c r="I968" s="273"/>
      <c r="J968" s="273"/>
      <c r="K968" s="273"/>
      <c r="L968" s="273"/>
      <c r="M968" s="273"/>
      <c r="N968" s="273"/>
      <c r="O968" s="215"/>
      <c r="P968" s="215"/>
      <c r="Q968" s="215"/>
      <c r="R968" s="215"/>
      <c r="S968" s="215"/>
      <c r="T968" s="215"/>
      <c r="U968" s="286"/>
      <c r="V968" s="286"/>
      <c r="W968" s="286"/>
      <c r="X968" s="286"/>
      <c r="Y968" s="286"/>
      <c r="Z968" s="286"/>
      <c r="AA968" s="286"/>
      <c r="AB968" s="286"/>
      <c r="AC968" s="215"/>
      <c r="AD968" s="215"/>
      <c r="AE968" s="215"/>
      <c r="AF968" s="215"/>
      <c r="AG968" s="215"/>
      <c r="AH968" s="286"/>
      <c r="AI968" s="286"/>
      <c r="AJ968" s="286"/>
      <c r="AK968" s="286"/>
      <c r="AL968" s="286"/>
      <c r="AM968" s="286"/>
      <c r="AN968" s="286"/>
      <c r="AO968" s="286"/>
      <c r="AP968" s="286"/>
      <c r="AQ968" s="286"/>
      <c r="AR968" s="286"/>
      <c r="AS968" s="286"/>
      <c r="AT968" s="286"/>
      <c r="AU968" s="286"/>
      <c r="AV968" s="286"/>
      <c r="AW968" s="286"/>
      <c r="AX968" s="286"/>
      <c r="AY968" s="286"/>
      <c r="AZ968" s="286"/>
      <c r="BA968" s="286"/>
      <c r="BB968" s="273"/>
      <c r="BC968" s="273"/>
      <c r="BD968" s="273"/>
      <c r="BE968" s="273"/>
      <c r="BF968" s="273"/>
      <c r="BG968" s="273"/>
      <c r="BH968" s="273"/>
      <c r="BI968" s="536"/>
    </row>
    <row r="969" spans="2:61" ht="14.25" customHeight="1" x14ac:dyDescent="0.2">
      <c r="B969" s="273"/>
      <c r="C969" s="273"/>
      <c r="D969" s="273"/>
      <c r="E969" s="273"/>
      <c r="F969" s="273"/>
      <c r="G969" s="273"/>
      <c r="H969" s="273"/>
      <c r="I969" s="273"/>
      <c r="J969" s="273"/>
      <c r="K969" s="273"/>
      <c r="L969" s="273"/>
      <c r="M969" s="273"/>
      <c r="N969" s="273"/>
      <c r="O969" s="215"/>
      <c r="P969" s="215"/>
      <c r="Q969" s="215"/>
      <c r="R969" s="215"/>
      <c r="S969" s="215"/>
      <c r="T969" s="215"/>
      <c r="U969" s="286"/>
      <c r="V969" s="286"/>
      <c r="W969" s="286"/>
      <c r="X969" s="286"/>
      <c r="Y969" s="286"/>
      <c r="Z969" s="286"/>
      <c r="AA969" s="286"/>
      <c r="AB969" s="286"/>
      <c r="AC969" s="215"/>
      <c r="AD969" s="215"/>
      <c r="AE969" s="215"/>
      <c r="AF969" s="215"/>
      <c r="AG969" s="215"/>
      <c r="AH969" s="286"/>
      <c r="AI969" s="286"/>
      <c r="AJ969" s="286"/>
      <c r="AK969" s="286"/>
      <c r="AL969" s="286"/>
      <c r="AM969" s="286"/>
      <c r="AN969" s="286"/>
      <c r="AO969" s="286"/>
      <c r="AP969" s="286"/>
      <c r="AQ969" s="286"/>
      <c r="AR969" s="286"/>
      <c r="AS969" s="286"/>
      <c r="AT969" s="286"/>
      <c r="AU969" s="286"/>
      <c r="AV969" s="286"/>
      <c r="AW969" s="286"/>
      <c r="AX969" s="286"/>
      <c r="AY969" s="286"/>
      <c r="AZ969" s="286"/>
      <c r="BA969" s="286"/>
      <c r="BB969" s="273"/>
      <c r="BC969" s="273"/>
      <c r="BD969" s="273"/>
      <c r="BE969" s="273"/>
      <c r="BF969" s="273"/>
      <c r="BG969" s="273"/>
      <c r="BH969" s="273"/>
      <c r="BI969" s="536"/>
    </row>
    <row r="970" spans="2:61" ht="14.25" customHeight="1" x14ac:dyDescent="0.2">
      <c r="B970" s="273"/>
      <c r="C970" s="273"/>
      <c r="D970" s="273"/>
      <c r="E970" s="273"/>
      <c r="F970" s="273"/>
      <c r="G970" s="273"/>
      <c r="H970" s="273"/>
      <c r="I970" s="273"/>
      <c r="J970" s="273"/>
      <c r="K970" s="273"/>
      <c r="L970" s="273"/>
      <c r="M970" s="273"/>
      <c r="N970" s="273"/>
      <c r="O970" s="215"/>
      <c r="P970" s="215"/>
      <c r="Q970" s="215"/>
      <c r="R970" s="215"/>
      <c r="S970" s="215"/>
      <c r="T970" s="215"/>
      <c r="U970" s="286"/>
      <c r="V970" s="286"/>
      <c r="W970" s="286"/>
      <c r="X970" s="286"/>
      <c r="Y970" s="286"/>
      <c r="Z970" s="286"/>
      <c r="AA970" s="286"/>
      <c r="AB970" s="286"/>
      <c r="AC970" s="215"/>
      <c r="AD970" s="215"/>
      <c r="AE970" s="215"/>
      <c r="AF970" s="215"/>
      <c r="AG970" s="215"/>
      <c r="AH970" s="286"/>
      <c r="AI970" s="286"/>
      <c r="AJ970" s="286"/>
      <c r="AK970" s="286"/>
      <c r="AL970" s="286"/>
      <c r="AM970" s="286"/>
      <c r="AN970" s="286"/>
      <c r="AO970" s="286"/>
      <c r="AP970" s="286"/>
      <c r="AQ970" s="286"/>
      <c r="AR970" s="286"/>
      <c r="AS970" s="286"/>
      <c r="AT970" s="286"/>
      <c r="AU970" s="286"/>
      <c r="AV970" s="286"/>
      <c r="AW970" s="286"/>
      <c r="AX970" s="286"/>
      <c r="AY970" s="286"/>
      <c r="AZ970" s="286"/>
      <c r="BA970" s="286"/>
      <c r="BB970" s="273"/>
      <c r="BC970" s="273"/>
      <c r="BD970" s="273"/>
      <c r="BE970" s="273"/>
      <c r="BF970" s="273"/>
      <c r="BG970" s="273"/>
      <c r="BH970" s="273"/>
      <c r="BI970" s="536"/>
    </row>
    <row r="971" spans="2:61" ht="14.25" customHeight="1" x14ac:dyDescent="0.2">
      <c r="B971" s="273"/>
      <c r="C971" s="273"/>
      <c r="D971" s="273"/>
      <c r="E971" s="273"/>
      <c r="F971" s="273"/>
      <c r="G971" s="273"/>
      <c r="H971" s="273"/>
      <c r="I971" s="273"/>
      <c r="J971" s="273"/>
      <c r="K971" s="273"/>
      <c r="L971" s="273"/>
      <c r="M971" s="273"/>
      <c r="N971" s="273"/>
      <c r="O971" s="215"/>
      <c r="P971" s="215"/>
      <c r="Q971" s="215"/>
      <c r="R971" s="215"/>
      <c r="S971" s="215"/>
      <c r="T971" s="215"/>
      <c r="U971" s="286"/>
      <c r="V971" s="286"/>
      <c r="W971" s="286"/>
      <c r="X971" s="286"/>
      <c r="Y971" s="286"/>
      <c r="Z971" s="286"/>
      <c r="AA971" s="286"/>
      <c r="AB971" s="286"/>
      <c r="AC971" s="215"/>
      <c r="AD971" s="215"/>
      <c r="AE971" s="215"/>
      <c r="AF971" s="215"/>
      <c r="AG971" s="215"/>
      <c r="AH971" s="286"/>
      <c r="AI971" s="286"/>
      <c r="AJ971" s="286"/>
      <c r="AK971" s="286"/>
      <c r="AL971" s="286"/>
      <c r="AM971" s="286"/>
      <c r="AN971" s="286"/>
      <c r="AO971" s="286"/>
      <c r="AP971" s="286"/>
      <c r="AQ971" s="286"/>
      <c r="AR971" s="286"/>
      <c r="AS971" s="286"/>
      <c r="AT971" s="286"/>
      <c r="AU971" s="286"/>
      <c r="AV971" s="286"/>
      <c r="AW971" s="286"/>
      <c r="AX971" s="286"/>
      <c r="AY971" s="286"/>
      <c r="AZ971" s="286"/>
      <c r="BA971" s="286"/>
      <c r="BB971" s="273"/>
      <c r="BC971" s="273"/>
      <c r="BD971" s="273"/>
      <c r="BE971" s="273"/>
      <c r="BF971" s="273"/>
      <c r="BG971" s="273"/>
      <c r="BH971" s="273"/>
      <c r="BI971" s="536"/>
    </row>
    <row r="972" spans="2:61" ht="14.25" customHeight="1" x14ac:dyDescent="0.2">
      <c r="B972" s="273"/>
      <c r="C972" s="273"/>
      <c r="D972" s="273"/>
      <c r="E972" s="273"/>
      <c r="F972" s="273"/>
      <c r="G972" s="273"/>
      <c r="H972" s="273"/>
      <c r="I972" s="273"/>
      <c r="J972" s="273"/>
      <c r="K972" s="273"/>
      <c r="L972" s="273"/>
      <c r="M972" s="273"/>
      <c r="N972" s="273"/>
      <c r="O972" s="215"/>
      <c r="P972" s="215"/>
      <c r="Q972" s="215"/>
      <c r="R972" s="215"/>
      <c r="S972" s="215"/>
      <c r="T972" s="215"/>
      <c r="U972" s="286"/>
      <c r="V972" s="286"/>
      <c r="W972" s="286"/>
      <c r="X972" s="286"/>
      <c r="Y972" s="286"/>
      <c r="Z972" s="286"/>
      <c r="AA972" s="286"/>
      <c r="AB972" s="286"/>
      <c r="AC972" s="215"/>
      <c r="AD972" s="215"/>
      <c r="AE972" s="215"/>
      <c r="AF972" s="215"/>
      <c r="AG972" s="215"/>
      <c r="AH972" s="286"/>
      <c r="AI972" s="286"/>
      <c r="AJ972" s="286"/>
      <c r="AK972" s="286"/>
      <c r="AL972" s="286"/>
      <c r="AM972" s="286"/>
      <c r="AN972" s="286"/>
      <c r="AO972" s="286"/>
      <c r="AP972" s="286"/>
      <c r="AQ972" s="286"/>
      <c r="AR972" s="286"/>
      <c r="AS972" s="286"/>
      <c r="AT972" s="286"/>
      <c r="AU972" s="286"/>
      <c r="AV972" s="286"/>
      <c r="AW972" s="286"/>
      <c r="AX972" s="286"/>
      <c r="AY972" s="286"/>
      <c r="AZ972" s="286"/>
      <c r="BA972" s="286"/>
      <c r="BB972" s="273"/>
      <c r="BC972" s="273"/>
      <c r="BD972" s="273"/>
      <c r="BE972" s="273"/>
      <c r="BF972" s="273"/>
      <c r="BG972" s="273"/>
      <c r="BH972" s="273"/>
      <c r="BI972" s="536"/>
    </row>
    <row r="973" spans="2:61" ht="14.25" customHeight="1" x14ac:dyDescent="0.2">
      <c r="B973" s="273"/>
      <c r="C973" s="273"/>
      <c r="D973" s="273"/>
      <c r="E973" s="273"/>
      <c r="F973" s="273"/>
      <c r="G973" s="273"/>
      <c r="H973" s="273"/>
      <c r="I973" s="273"/>
      <c r="J973" s="273"/>
      <c r="K973" s="273"/>
      <c r="L973" s="273"/>
      <c r="M973" s="273"/>
      <c r="N973" s="273"/>
      <c r="O973" s="215"/>
      <c r="P973" s="215"/>
      <c r="Q973" s="215"/>
      <c r="R973" s="215"/>
      <c r="S973" s="215"/>
      <c r="T973" s="215"/>
      <c r="U973" s="286"/>
      <c r="V973" s="286"/>
      <c r="W973" s="286"/>
      <c r="X973" s="286"/>
      <c r="Y973" s="286"/>
      <c r="Z973" s="286"/>
      <c r="AA973" s="286"/>
      <c r="AB973" s="286"/>
      <c r="AC973" s="215"/>
      <c r="AD973" s="215"/>
      <c r="AE973" s="215"/>
      <c r="AF973" s="215"/>
      <c r="AG973" s="215"/>
      <c r="AH973" s="286"/>
      <c r="AI973" s="286"/>
      <c r="AJ973" s="286"/>
      <c r="AK973" s="286"/>
      <c r="AL973" s="286"/>
      <c r="AM973" s="286"/>
      <c r="AN973" s="286"/>
      <c r="AO973" s="286"/>
      <c r="AP973" s="286"/>
      <c r="AQ973" s="286"/>
      <c r="AR973" s="286"/>
      <c r="AS973" s="286"/>
      <c r="AT973" s="286"/>
      <c r="AU973" s="286"/>
      <c r="AV973" s="286"/>
      <c r="AW973" s="286"/>
      <c r="AX973" s="286"/>
      <c r="AY973" s="286"/>
      <c r="AZ973" s="286"/>
      <c r="BA973" s="286"/>
      <c r="BB973" s="273"/>
      <c r="BC973" s="273"/>
      <c r="BD973" s="273"/>
      <c r="BE973" s="273"/>
      <c r="BF973" s="273"/>
      <c r="BG973" s="273"/>
      <c r="BH973" s="273"/>
      <c r="BI973" s="536"/>
    </row>
    <row r="974" spans="2:61" ht="14.25" customHeight="1" x14ac:dyDescent="0.2">
      <c r="B974" s="273"/>
      <c r="C974" s="273"/>
      <c r="D974" s="273"/>
      <c r="E974" s="273"/>
      <c r="F974" s="273"/>
      <c r="G974" s="273"/>
      <c r="H974" s="273"/>
      <c r="I974" s="273"/>
      <c r="J974" s="273"/>
      <c r="K974" s="273"/>
      <c r="L974" s="273"/>
      <c r="M974" s="273"/>
      <c r="N974" s="273"/>
      <c r="O974" s="215"/>
      <c r="P974" s="215"/>
      <c r="Q974" s="215"/>
      <c r="R974" s="215"/>
      <c r="S974" s="215"/>
      <c r="T974" s="215"/>
      <c r="U974" s="286"/>
      <c r="V974" s="286"/>
      <c r="W974" s="286"/>
      <c r="X974" s="286"/>
      <c r="Y974" s="286"/>
      <c r="Z974" s="286"/>
      <c r="AA974" s="286"/>
      <c r="AB974" s="286"/>
      <c r="AC974" s="215"/>
      <c r="AD974" s="215"/>
      <c r="AE974" s="215"/>
      <c r="AF974" s="215"/>
      <c r="AG974" s="215"/>
      <c r="AH974" s="286"/>
      <c r="AI974" s="286"/>
      <c r="AJ974" s="286"/>
      <c r="AK974" s="286"/>
      <c r="AL974" s="286"/>
      <c r="AM974" s="286"/>
      <c r="AN974" s="286"/>
      <c r="AO974" s="286"/>
      <c r="AP974" s="286"/>
      <c r="AQ974" s="286"/>
      <c r="AR974" s="286"/>
      <c r="AS974" s="286"/>
      <c r="AT974" s="286"/>
      <c r="AU974" s="286"/>
      <c r="AV974" s="286"/>
      <c r="AW974" s="286"/>
      <c r="AX974" s="286"/>
      <c r="AY974" s="286"/>
      <c r="AZ974" s="286"/>
      <c r="BA974" s="286"/>
      <c r="BB974" s="273"/>
      <c r="BC974" s="273"/>
      <c r="BD974" s="273"/>
      <c r="BE974" s="273"/>
      <c r="BF974" s="273"/>
      <c r="BG974" s="273"/>
      <c r="BH974" s="273"/>
      <c r="BI974" s="536"/>
    </row>
    <row r="975" spans="2:61" ht="14.25" customHeight="1" x14ac:dyDescent="0.2">
      <c r="B975" s="273"/>
      <c r="C975" s="273"/>
      <c r="D975" s="273"/>
      <c r="E975" s="273"/>
      <c r="F975" s="273"/>
      <c r="G975" s="273"/>
      <c r="H975" s="273"/>
      <c r="I975" s="273"/>
      <c r="J975" s="273"/>
      <c r="K975" s="273"/>
      <c r="L975" s="273"/>
      <c r="M975" s="273"/>
      <c r="N975" s="273"/>
      <c r="O975" s="215"/>
      <c r="P975" s="215"/>
      <c r="Q975" s="215"/>
      <c r="R975" s="215"/>
      <c r="S975" s="215"/>
      <c r="T975" s="215"/>
      <c r="U975" s="286"/>
      <c r="V975" s="286"/>
      <c r="W975" s="286"/>
      <c r="X975" s="286"/>
      <c r="Y975" s="286"/>
      <c r="Z975" s="286"/>
      <c r="AA975" s="286"/>
      <c r="AB975" s="286"/>
      <c r="AC975" s="215"/>
      <c r="AD975" s="215"/>
      <c r="AE975" s="215"/>
      <c r="AF975" s="215"/>
      <c r="AG975" s="215"/>
      <c r="AH975" s="286"/>
      <c r="AI975" s="286"/>
      <c r="AJ975" s="286"/>
      <c r="AK975" s="286"/>
      <c r="AL975" s="286"/>
      <c r="AM975" s="286"/>
      <c r="AN975" s="286"/>
      <c r="AO975" s="286"/>
      <c r="AP975" s="286"/>
      <c r="AQ975" s="286"/>
      <c r="AR975" s="286"/>
      <c r="AS975" s="286"/>
      <c r="AT975" s="286"/>
      <c r="AU975" s="286"/>
      <c r="AV975" s="286"/>
      <c r="AW975" s="286"/>
      <c r="AX975" s="286"/>
      <c r="AY975" s="286"/>
      <c r="AZ975" s="286"/>
      <c r="BA975" s="286"/>
      <c r="BB975" s="273"/>
      <c r="BC975" s="273"/>
      <c r="BD975" s="273"/>
      <c r="BE975" s="273"/>
      <c r="BF975" s="273"/>
      <c r="BG975" s="273"/>
      <c r="BH975" s="273"/>
      <c r="BI975" s="536"/>
    </row>
    <row r="976" spans="2:61" ht="14.25" customHeight="1" x14ac:dyDescent="0.2">
      <c r="B976" s="273"/>
      <c r="C976" s="273"/>
      <c r="D976" s="273"/>
      <c r="E976" s="273"/>
      <c r="F976" s="273"/>
      <c r="G976" s="273"/>
      <c r="H976" s="273"/>
      <c r="I976" s="273"/>
      <c r="J976" s="273"/>
      <c r="K976" s="273"/>
      <c r="L976" s="273"/>
      <c r="M976" s="273"/>
      <c r="N976" s="273"/>
      <c r="O976" s="215"/>
      <c r="P976" s="215"/>
      <c r="Q976" s="215"/>
      <c r="R976" s="215"/>
      <c r="S976" s="215"/>
      <c r="T976" s="215"/>
      <c r="U976" s="286"/>
      <c r="V976" s="286"/>
      <c r="W976" s="286"/>
      <c r="X976" s="286"/>
      <c r="Y976" s="286"/>
      <c r="Z976" s="286"/>
      <c r="AA976" s="286"/>
      <c r="AB976" s="286"/>
      <c r="AC976" s="215"/>
      <c r="AD976" s="215"/>
      <c r="AE976" s="215"/>
      <c r="AF976" s="215"/>
      <c r="AG976" s="215"/>
      <c r="AH976" s="286"/>
      <c r="AI976" s="286"/>
      <c r="AJ976" s="286"/>
      <c r="AK976" s="286"/>
      <c r="AL976" s="286"/>
      <c r="AM976" s="286"/>
      <c r="AN976" s="286"/>
      <c r="AO976" s="286"/>
      <c r="AP976" s="286"/>
      <c r="AQ976" s="286"/>
      <c r="AR976" s="286"/>
      <c r="AS976" s="286"/>
      <c r="AT976" s="286"/>
      <c r="AU976" s="286"/>
      <c r="AV976" s="286"/>
      <c r="AW976" s="286"/>
      <c r="AX976" s="286"/>
      <c r="AY976" s="286"/>
      <c r="AZ976" s="286"/>
      <c r="BA976" s="286"/>
      <c r="BB976" s="273"/>
      <c r="BC976" s="273"/>
      <c r="BD976" s="273"/>
      <c r="BE976" s="273"/>
      <c r="BF976" s="273"/>
      <c r="BG976" s="273"/>
      <c r="BH976" s="273"/>
      <c r="BI976" s="536"/>
    </row>
    <row r="977" spans="2:61" ht="14.25" customHeight="1" x14ac:dyDescent="0.2">
      <c r="B977" s="273"/>
      <c r="C977" s="273"/>
      <c r="D977" s="273"/>
      <c r="E977" s="273"/>
      <c r="F977" s="273"/>
      <c r="G977" s="273"/>
      <c r="H977" s="273"/>
      <c r="I977" s="273"/>
      <c r="J977" s="273"/>
      <c r="K977" s="273"/>
      <c r="L977" s="273"/>
      <c r="M977" s="273"/>
      <c r="N977" s="273"/>
      <c r="O977" s="215"/>
      <c r="P977" s="215"/>
      <c r="Q977" s="215"/>
      <c r="R977" s="215"/>
      <c r="S977" s="215"/>
      <c r="T977" s="215"/>
      <c r="U977" s="286"/>
      <c r="V977" s="286"/>
      <c r="W977" s="286"/>
      <c r="X977" s="286"/>
      <c r="Y977" s="286"/>
      <c r="Z977" s="286"/>
      <c r="AA977" s="286"/>
      <c r="AB977" s="286"/>
      <c r="AC977" s="215"/>
      <c r="AD977" s="215"/>
      <c r="AE977" s="215"/>
      <c r="AF977" s="215"/>
      <c r="AG977" s="215"/>
      <c r="AH977" s="286"/>
      <c r="AI977" s="286"/>
      <c r="AJ977" s="286"/>
      <c r="AK977" s="286"/>
      <c r="AL977" s="286"/>
      <c r="AM977" s="286"/>
      <c r="AN977" s="286"/>
      <c r="AO977" s="286"/>
      <c r="AP977" s="286"/>
      <c r="AQ977" s="286"/>
      <c r="AR977" s="286"/>
      <c r="AS977" s="286"/>
      <c r="AT977" s="286"/>
      <c r="AU977" s="286"/>
      <c r="AV977" s="286"/>
      <c r="AW977" s="286"/>
      <c r="AX977" s="286"/>
      <c r="AY977" s="286"/>
      <c r="AZ977" s="286"/>
      <c r="BA977" s="286"/>
      <c r="BB977" s="273"/>
      <c r="BC977" s="273"/>
      <c r="BD977" s="273"/>
      <c r="BE977" s="273"/>
      <c r="BF977" s="273"/>
      <c r="BG977" s="273"/>
      <c r="BH977" s="273"/>
      <c r="BI977" s="536"/>
    </row>
    <row r="978" spans="2:61" ht="14.25" customHeight="1" x14ac:dyDescent="0.2">
      <c r="B978" s="273"/>
      <c r="C978" s="273"/>
      <c r="D978" s="273"/>
      <c r="E978" s="273"/>
      <c r="F978" s="273"/>
      <c r="G978" s="273"/>
      <c r="H978" s="273"/>
      <c r="I978" s="273"/>
      <c r="J978" s="273"/>
      <c r="K978" s="273"/>
      <c r="L978" s="273"/>
      <c r="M978" s="273"/>
      <c r="N978" s="273"/>
      <c r="O978" s="215"/>
      <c r="P978" s="215"/>
      <c r="Q978" s="215"/>
      <c r="R978" s="215"/>
      <c r="S978" s="215"/>
      <c r="T978" s="215"/>
      <c r="U978" s="286"/>
      <c r="V978" s="286"/>
      <c r="W978" s="286"/>
      <c r="X978" s="286"/>
      <c r="Y978" s="286"/>
      <c r="Z978" s="286"/>
      <c r="AA978" s="286"/>
      <c r="AB978" s="286"/>
      <c r="AC978" s="215"/>
      <c r="AD978" s="215"/>
      <c r="AE978" s="215"/>
      <c r="AF978" s="215"/>
      <c r="AG978" s="215"/>
      <c r="AH978" s="286"/>
      <c r="AI978" s="286"/>
      <c r="AJ978" s="286"/>
      <c r="AK978" s="286"/>
      <c r="AL978" s="286"/>
      <c r="AM978" s="286"/>
      <c r="AN978" s="286"/>
      <c r="AO978" s="286"/>
      <c r="AP978" s="286"/>
      <c r="AQ978" s="286"/>
      <c r="AR978" s="286"/>
      <c r="AS978" s="286"/>
      <c r="AT978" s="286"/>
      <c r="AU978" s="286"/>
      <c r="AV978" s="286"/>
      <c r="AW978" s="286"/>
      <c r="AX978" s="286"/>
      <c r="AY978" s="286"/>
      <c r="AZ978" s="286"/>
      <c r="BA978" s="286"/>
      <c r="BB978" s="273"/>
      <c r="BC978" s="273"/>
      <c r="BD978" s="273"/>
      <c r="BE978" s="273"/>
      <c r="BF978" s="273"/>
      <c r="BG978" s="273"/>
      <c r="BH978" s="273"/>
      <c r="BI978" s="536"/>
    </row>
    <row r="979" spans="2:61" ht="14.25" customHeight="1" x14ac:dyDescent="0.2">
      <c r="B979" s="273"/>
      <c r="C979" s="273"/>
      <c r="D979" s="273"/>
      <c r="E979" s="273"/>
      <c r="F979" s="273"/>
      <c r="G979" s="273"/>
      <c r="H979" s="273"/>
      <c r="I979" s="273"/>
      <c r="J979" s="273"/>
      <c r="K979" s="273"/>
      <c r="L979" s="273"/>
      <c r="M979" s="273"/>
      <c r="N979" s="273"/>
      <c r="O979" s="215"/>
      <c r="P979" s="215"/>
      <c r="Q979" s="215"/>
      <c r="R979" s="215"/>
      <c r="S979" s="215"/>
      <c r="T979" s="215"/>
      <c r="U979" s="286"/>
      <c r="V979" s="286"/>
      <c r="W979" s="286"/>
      <c r="X979" s="286"/>
      <c r="Y979" s="286"/>
      <c r="Z979" s="286"/>
      <c r="AA979" s="286"/>
      <c r="AB979" s="286"/>
      <c r="AC979" s="215"/>
      <c r="AD979" s="215"/>
      <c r="AE979" s="215"/>
      <c r="AF979" s="215"/>
      <c r="AG979" s="215"/>
      <c r="AH979" s="286"/>
      <c r="AI979" s="286"/>
      <c r="AJ979" s="286"/>
      <c r="AK979" s="286"/>
      <c r="AL979" s="286"/>
      <c r="AM979" s="286"/>
      <c r="AN979" s="286"/>
      <c r="AO979" s="286"/>
      <c r="AP979" s="286"/>
      <c r="AQ979" s="286"/>
      <c r="AR979" s="286"/>
      <c r="AS979" s="286"/>
      <c r="AT979" s="286"/>
      <c r="AU979" s="286"/>
      <c r="AV979" s="286"/>
      <c r="AW979" s="286"/>
      <c r="AX979" s="286"/>
      <c r="AY979" s="286"/>
      <c r="AZ979" s="286"/>
      <c r="BA979" s="286"/>
      <c r="BB979" s="273"/>
      <c r="BC979" s="273"/>
      <c r="BD979" s="273"/>
      <c r="BE979" s="273"/>
      <c r="BF979" s="273"/>
      <c r="BG979" s="273"/>
      <c r="BH979" s="273"/>
      <c r="BI979" s="536"/>
    </row>
    <row r="980" spans="2:61" ht="14.25" customHeight="1" x14ac:dyDescent="0.2">
      <c r="B980" s="273"/>
      <c r="C980" s="273"/>
      <c r="D980" s="273"/>
      <c r="E980" s="273"/>
      <c r="F980" s="273"/>
      <c r="G980" s="273"/>
      <c r="H980" s="273"/>
      <c r="I980" s="273"/>
      <c r="J980" s="273"/>
      <c r="K980" s="273"/>
      <c r="L980" s="273"/>
      <c r="M980" s="273"/>
      <c r="N980" s="273"/>
      <c r="O980" s="215"/>
      <c r="P980" s="215"/>
      <c r="Q980" s="215"/>
      <c r="R980" s="215"/>
      <c r="S980" s="215"/>
      <c r="T980" s="215"/>
      <c r="U980" s="286"/>
      <c r="V980" s="286"/>
      <c r="W980" s="286"/>
      <c r="X980" s="286"/>
      <c r="Y980" s="286"/>
      <c r="Z980" s="286"/>
      <c r="AA980" s="286"/>
      <c r="AB980" s="286"/>
      <c r="AC980" s="215"/>
      <c r="AD980" s="215"/>
      <c r="AE980" s="215"/>
      <c r="AF980" s="215"/>
      <c r="AG980" s="215"/>
      <c r="AH980" s="286"/>
      <c r="AI980" s="286"/>
      <c r="AJ980" s="286"/>
      <c r="AK980" s="286"/>
      <c r="AL980" s="286"/>
      <c r="AM980" s="286"/>
      <c r="AN980" s="286"/>
      <c r="AO980" s="286"/>
      <c r="AP980" s="286"/>
      <c r="AQ980" s="286"/>
      <c r="AR980" s="286"/>
      <c r="AS980" s="286"/>
      <c r="AT980" s="286"/>
      <c r="AU980" s="286"/>
      <c r="AV980" s="286"/>
      <c r="AW980" s="286"/>
      <c r="AX980" s="286"/>
      <c r="AY980" s="286"/>
      <c r="AZ980" s="286"/>
      <c r="BA980" s="286"/>
      <c r="BB980" s="273"/>
      <c r="BC980" s="273"/>
      <c r="BD980" s="273"/>
      <c r="BE980" s="273"/>
      <c r="BF980" s="273"/>
      <c r="BG980" s="273"/>
      <c r="BH980" s="273"/>
      <c r="BI980" s="536"/>
    </row>
    <row r="981" spans="2:61" ht="14.25" customHeight="1" x14ac:dyDescent="0.2">
      <c r="B981" s="273"/>
      <c r="C981" s="273"/>
      <c r="D981" s="273"/>
      <c r="E981" s="273"/>
      <c r="F981" s="273"/>
      <c r="G981" s="273"/>
      <c r="H981" s="273"/>
      <c r="I981" s="273"/>
      <c r="J981" s="273"/>
      <c r="K981" s="273"/>
      <c r="L981" s="273"/>
      <c r="M981" s="273"/>
      <c r="N981" s="273"/>
      <c r="O981" s="215"/>
      <c r="P981" s="215"/>
      <c r="Q981" s="215"/>
      <c r="R981" s="215"/>
      <c r="S981" s="215"/>
      <c r="T981" s="215"/>
      <c r="U981" s="286"/>
      <c r="V981" s="286"/>
      <c r="W981" s="286"/>
      <c r="X981" s="286"/>
      <c r="Y981" s="286"/>
      <c r="Z981" s="286"/>
      <c r="AA981" s="286"/>
      <c r="AB981" s="286"/>
      <c r="AC981" s="215"/>
      <c r="AD981" s="215"/>
      <c r="AE981" s="215"/>
      <c r="AF981" s="215"/>
      <c r="AG981" s="215"/>
      <c r="AH981" s="286"/>
      <c r="AI981" s="286"/>
      <c r="AJ981" s="286"/>
      <c r="AK981" s="286"/>
      <c r="AL981" s="286"/>
      <c r="AM981" s="286"/>
      <c r="AN981" s="286"/>
      <c r="AO981" s="286"/>
      <c r="AP981" s="286"/>
      <c r="AQ981" s="286"/>
      <c r="AR981" s="286"/>
      <c r="AS981" s="286"/>
      <c r="AT981" s="286"/>
      <c r="AU981" s="286"/>
      <c r="AV981" s="286"/>
      <c r="AW981" s="286"/>
      <c r="AX981" s="286"/>
      <c r="AY981" s="286"/>
      <c r="AZ981" s="286"/>
      <c r="BA981" s="286"/>
      <c r="BB981" s="273"/>
      <c r="BC981" s="273"/>
      <c r="BD981" s="273"/>
      <c r="BE981" s="273"/>
      <c r="BF981" s="273"/>
      <c r="BG981" s="273"/>
      <c r="BH981" s="273"/>
      <c r="BI981" s="536"/>
    </row>
    <row r="982" spans="2:61" ht="14.25" customHeight="1" x14ac:dyDescent="0.2">
      <c r="B982" s="273"/>
      <c r="C982" s="273"/>
      <c r="D982" s="273"/>
      <c r="E982" s="273"/>
      <c r="F982" s="273"/>
      <c r="G982" s="273"/>
      <c r="H982" s="273"/>
      <c r="I982" s="273"/>
      <c r="J982" s="273"/>
      <c r="K982" s="273"/>
      <c r="L982" s="273"/>
      <c r="M982" s="273"/>
      <c r="N982" s="273"/>
      <c r="O982" s="215"/>
      <c r="P982" s="215"/>
      <c r="Q982" s="215"/>
      <c r="R982" s="215"/>
      <c r="S982" s="215"/>
      <c r="T982" s="215"/>
      <c r="U982" s="286"/>
      <c r="V982" s="286"/>
      <c r="W982" s="286"/>
      <c r="X982" s="286"/>
      <c r="Y982" s="286"/>
      <c r="Z982" s="286"/>
      <c r="AA982" s="286"/>
      <c r="AB982" s="286"/>
      <c r="AC982" s="215"/>
      <c r="AD982" s="215"/>
      <c r="AE982" s="215"/>
      <c r="AF982" s="215"/>
      <c r="AG982" s="215"/>
      <c r="AH982" s="286"/>
      <c r="AI982" s="286"/>
      <c r="AJ982" s="286"/>
      <c r="AK982" s="286"/>
      <c r="AL982" s="286"/>
      <c r="AM982" s="286"/>
      <c r="AN982" s="286"/>
      <c r="AO982" s="286"/>
      <c r="AP982" s="286"/>
      <c r="AQ982" s="286"/>
      <c r="AR982" s="286"/>
      <c r="AS982" s="286"/>
      <c r="AT982" s="286"/>
      <c r="AU982" s="286"/>
      <c r="AV982" s="286"/>
      <c r="AW982" s="286"/>
      <c r="AX982" s="286"/>
      <c r="AY982" s="286"/>
      <c r="AZ982" s="286"/>
      <c r="BA982" s="286"/>
      <c r="BB982" s="273"/>
      <c r="BC982" s="273"/>
      <c r="BD982" s="273"/>
      <c r="BE982" s="273"/>
      <c r="BF982" s="273"/>
      <c r="BG982" s="273"/>
      <c r="BH982" s="273"/>
      <c r="BI982" s="536"/>
    </row>
    <row r="983" spans="2:61" ht="14.25" customHeight="1" x14ac:dyDescent="0.2">
      <c r="B983" s="273"/>
      <c r="C983" s="273"/>
      <c r="D983" s="273"/>
      <c r="E983" s="273"/>
      <c r="F983" s="273"/>
      <c r="G983" s="273"/>
      <c r="H983" s="273"/>
      <c r="I983" s="273"/>
      <c r="J983" s="273"/>
      <c r="K983" s="273"/>
      <c r="L983" s="273"/>
      <c r="M983" s="273"/>
      <c r="N983" s="273"/>
      <c r="O983" s="215"/>
      <c r="P983" s="215"/>
      <c r="Q983" s="215"/>
      <c r="R983" s="215"/>
      <c r="S983" s="215"/>
      <c r="T983" s="215"/>
      <c r="U983" s="286"/>
      <c r="V983" s="286"/>
      <c r="W983" s="286"/>
      <c r="X983" s="286"/>
      <c r="Y983" s="286"/>
      <c r="Z983" s="286"/>
      <c r="AA983" s="286"/>
      <c r="AB983" s="286"/>
      <c r="AC983" s="215"/>
      <c r="AD983" s="215"/>
      <c r="AE983" s="215"/>
      <c r="AF983" s="215"/>
      <c r="AG983" s="215"/>
      <c r="AH983" s="286"/>
      <c r="AI983" s="286"/>
      <c r="AJ983" s="286"/>
      <c r="AK983" s="286"/>
      <c r="AL983" s="286"/>
      <c r="AM983" s="286"/>
      <c r="AN983" s="286"/>
      <c r="AO983" s="286"/>
      <c r="AP983" s="286"/>
      <c r="AQ983" s="286"/>
      <c r="AR983" s="286"/>
      <c r="AS983" s="286"/>
      <c r="AT983" s="286"/>
      <c r="AU983" s="286"/>
      <c r="AV983" s="286"/>
      <c r="AW983" s="286"/>
      <c r="AX983" s="286"/>
      <c r="AY983" s="286"/>
      <c r="AZ983" s="286"/>
      <c r="BA983" s="286"/>
      <c r="BB983" s="273"/>
      <c r="BC983" s="273"/>
      <c r="BD983" s="273"/>
      <c r="BE983" s="273"/>
      <c r="BF983" s="273"/>
      <c r="BG983" s="273"/>
      <c r="BH983" s="273"/>
      <c r="BI983" s="536"/>
    </row>
    <row r="984" spans="2:61" ht="14.25" customHeight="1" x14ac:dyDescent="0.2">
      <c r="B984" s="273"/>
      <c r="C984" s="273"/>
      <c r="D984" s="273"/>
      <c r="E984" s="273"/>
      <c r="F984" s="273"/>
      <c r="G984" s="273"/>
      <c r="H984" s="273"/>
      <c r="I984" s="273"/>
      <c r="J984" s="273"/>
      <c r="K984" s="273"/>
      <c r="L984" s="273"/>
      <c r="M984" s="273"/>
      <c r="N984" s="273"/>
      <c r="O984" s="215"/>
      <c r="P984" s="215"/>
      <c r="Q984" s="215"/>
      <c r="R984" s="215"/>
      <c r="S984" s="215"/>
      <c r="T984" s="215"/>
      <c r="U984" s="286"/>
      <c r="V984" s="286"/>
      <c r="W984" s="286"/>
      <c r="X984" s="286"/>
      <c r="Y984" s="286"/>
      <c r="Z984" s="286"/>
      <c r="AA984" s="286"/>
      <c r="AB984" s="286"/>
      <c r="AC984" s="215"/>
      <c r="AD984" s="215"/>
      <c r="AE984" s="215"/>
      <c r="AF984" s="215"/>
      <c r="AG984" s="215"/>
      <c r="AH984" s="286"/>
      <c r="AI984" s="286"/>
      <c r="AJ984" s="286"/>
      <c r="AK984" s="286"/>
      <c r="AL984" s="286"/>
      <c r="AM984" s="286"/>
      <c r="AN984" s="286"/>
      <c r="AO984" s="286"/>
      <c r="AP984" s="286"/>
      <c r="AQ984" s="286"/>
      <c r="AR984" s="286"/>
      <c r="AS984" s="286"/>
      <c r="AT984" s="286"/>
      <c r="AU984" s="286"/>
      <c r="AV984" s="286"/>
      <c r="AW984" s="286"/>
      <c r="AX984" s="286"/>
      <c r="AY984" s="286"/>
      <c r="AZ984" s="286"/>
      <c r="BA984" s="286"/>
      <c r="BB984" s="273"/>
      <c r="BC984" s="273"/>
      <c r="BD984" s="273"/>
      <c r="BE984" s="273"/>
      <c r="BF984" s="273"/>
      <c r="BG984" s="273"/>
      <c r="BH984" s="273"/>
      <c r="BI984" s="536"/>
    </row>
    <row r="985" spans="2:61" ht="14.25" customHeight="1" x14ac:dyDescent="0.2">
      <c r="B985" s="273"/>
      <c r="C985" s="273"/>
      <c r="D985" s="273"/>
      <c r="E985" s="273"/>
      <c r="F985" s="273"/>
      <c r="G985" s="273"/>
      <c r="H985" s="273"/>
      <c r="I985" s="273"/>
      <c r="J985" s="273"/>
      <c r="K985" s="273"/>
      <c r="L985" s="273"/>
      <c r="M985" s="273"/>
      <c r="N985" s="273"/>
      <c r="O985" s="215"/>
      <c r="P985" s="215"/>
      <c r="Q985" s="215"/>
      <c r="R985" s="215"/>
      <c r="S985" s="215"/>
      <c r="T985" s="215"/>
      <c r="U985" s="286"/>
      <c r="V985" s="286"/>
      <c r="W985" s="286"/>
      <c r="X985" s="286"/>
      <c r="Y985" s="286"/>
      <c r="Z985" s="286"/>
      <c r="AA985" s="286"/>
      <c r="AB985" s="286"/>
      <c r="AC985" s="215"/>
      <c r="AD985" s="215"/>
      <c r="AE985" s="215"/>
      <c r="AF985" s="215"/>
      <c r="AG985" s="215"/>
      <c r="AH985" s="286"/>
      <c r="AI985" s="286"/>
      <c r="AJ985" s="286"/>
      <c r="AK985" s="286"/>
      <c r="AL985" s="286"/>
      <c r="AM985" s="286"/>
      <c r="AN985" s="286"/>
      <c r="AO985" s="286"/>
      <c r="AP985" s="286"/>
      <c r="AQ985" s="286"/>
      <c r="AR985" s="286"/>
      <c r="AS985" s="286"/>
      <c r="AT985" s="286"/>
      <c r="AU985" s="286"/>
      <c r="AV985" s="286"/>
      <c r="AW985" s="286"/>
      <c r="AX985" s="286"/>
      <c r="AY985" s="286"/>
      <c r="AZ985" s="286"/>
      <c r="BA985" s="286"/>
      <c r="BB985" s="273"/>
      <c r="BC985" s="273"/>
      <c r="BD985" s="273"/>
      <c r="BE985" s="273"/>
      <c r="BF985" s="273"/>
      <c r="BG985" s="273"/>
      <c r="BH985" s="273"/>
      <c r="BI985" s="536"/>
    </row>
    <row r="986" spans="2:61" ht="14.25" customHeight="1" x14ac:dyDescent="0.2">
      <c r="B986" s="273"/>
      <c r="C986" s="273"/>
      <c r="D986" s="273"/>
      <c r="E986" s="273"/>
      <c r="F986" s="273"/>
      <c r="G986" s="273"/>
      <c r="H986" s="273"/>
      <c r="I986" s="273"/>
      <c r="J986" s="273"/>
      <c r="K986" s="273"/>
      <c r="L986" s="273"/>
      <c r="M986" s="273"/>
      <c r="N986" s="273"/>
      <c r="O986" s="215"/>
      <c r="P986" s="215"/>
      <c r="Q986" s="215"/>
      <c r="R986" s="215"/>
      <c r="S986" s="215"/>
      <c r="T986" s="215"/>
      <c r="U986" s="286"/>
      <c r="V986" s="286"/>
      <c r="W986" s="286"/>
      <c r="X986" s="286"/>
      <c r="Y986" s="286"/>
      <c r="Z986" s="286"/>
      <c r="AA986" s="286"/>
      <c r="AB986" s="286"/>
      <c r="AC986" s="215"/>
      <c r="AD986" s="215"/>
      <c r="AE986" s="215"/>
      <c r="AF986" s="215"/>
      <c r="AG986" s="215"/>
      <c r="AH986" s="286"/>
      <c r="AI986" s="286"/>
      <c r="AJ986" s="286"/>
      <c r="AK986" s="286"/>
      <c r="AL986" s="286"/>
      <c r="AM986" s="286"/>
      <c r="AN986" s="286"/>
      <c r="AO986" s="286"/>
      <c r="AP986" s="286"/>
      <c r="AQ986" s="286"/>
      <c r="AR986" s="286"/>
      <c r="AS986" s="286"/>
      <c r="AT986" s="286"/>
      <c r="AU986" s="286"/>
      <c r="AV986" s="286"/>
      <c r="AW986" s="286"/>
      <c r="AX986" s="286"/>
      <c r="AY986" s="286"/>
      <c r="AZ986" s="286"/>
      <c r="BA986" s="286"/>
      <c r="BB986" s="273"/>
      <c r="BC986" s="273"/>
      <c r="BD986" s="273"/>
      <c r="BE986" s="273"/>
      <c r="BF986" s="273"/>
      <c r="BG986" s="273"/>
      <c r="BH986" s="273"/>
      <c r="BI986" s="536"/>
    </row>
    <row r="987" spans="2:61" ht="14.25" customHeight="1" x14ac:dyDescent="0.2">
      <c r="B987" s="273"/>
      <c r="C987" s="273"/>
      <c r="D987" s="273"/>
      <c r="E987" s="273"/>
      <c r="F987" s="273"/>
      <c r="G987" s="273"/>
      <c r="H987" s="273"/>
      <c r="I987" s="273"/>
      <c r="J987" s="273"/>
      <c r="K987" s="273"/>
      <c r="L987" s="273"/>
      <c r="M987" s="273"/>
      <c r="N987" s="273"/>
      <c r="O987" s="215"/>
      <c r="P987" s="215"/>
      <c r="Q987" s="215"/>
      <c r="R987" s="215"/>
      <c r="S987" s="215"/>
      <c r="T987" s="215"/>
      <c r="U987" s="286"/>
      <c r="V987" s="286"/>
      <c r="W987" s="286"/>
      <c r="X987" s="286"/>
      <c r="Y987" s="286"/>
      <c r="Z987" s="286"/>
      <c r="AA987" s="286"/>
      <c r="AB987" s="286"/>
      <c r="AC987" s="215"/>
      <c r="AD987" s="215"/>
      <c r="AE987" s="215"/>
      <c r="AF987" s="215"/>
      <c r="AG987" s="215"/>
      <c r="AH987" s="286"/>
      <c r="AI987" s="286"/>
      <c r="AJ987" s="286"/>
      <c r="AK987" s="286"/>
      <c r="AL987" s="286"/>
      <c r="AM987" s="286"/>
      <c r="AN987" s="286"/>
      <c r="AO987" s="286"/>
      <c r="AP987" s="286"/>
      <c r="AQ987" s="286"/>
      <c r="AR987" s="286"/>
      <c r="AS987" s="286"/>
      <c r="AT987" s="286"/>
      <c r="AU987" s="286"/>
      <c r="AV987" s="286"/>
      <c r="AW987" s="286"/>
      <c r="AX987" s="286"/>
      <c r="AY987" s="286"/>
      <c r="AZ987" s="286"/>
      <c r="BA987" s="286"/>
      <c r="BB987" s="273"/>
      <c r="BC987" s="273"/>
      <c r="BD987" s="273"/>
      <c r="BE987" s="273"/>
      <c r="BF987" s="273"/>
      <c r="BG987" s="273"/>
      <c r="BH987" s="273"/>
      <c r="BI987" s="536"/>
    </row>
    <row r="988" spans="2:61" ht="14.25" customHeight="1" x14ac:dyDescent="0.2">
      <c r="B988" s="273"/>
      <c r="C988" s="273"/>
      <c r="D988" s="273"/>
      <c r="E988" s="273"/>
      <c r="F988" s="273"/>
      <c r="G988" s="273"/>
      <c r="H988" s="273"/>
      <c r="I988" s="273"/>
      <c r="J988" s="273"/>
      <c r="K988" s="273"/>
      <c r="L988" s="273"/>
      <c r="M988" s="273"/>
      <c r="N988" s="273"/>
      <c r="O988" s="215"/>
      <c r="P988" s="215"/>
      <c r="Q988" s="215"/>
      <c r="R988" s="215"/>
      <c r="S988" s="215"/>
      <c r="T988" s="215"/>
      <c r="U988" s="286"/>
      <c r="V988" s="286"/>
      <c r="W988" s="286"/>
      <c r="X988" s="286"/>
      <c r="Y988" s="286"/>
      <c r="Z988" s="286"/>
      <c r="AA988" s="286"/>
      <c r="AB988" s="286"/>
      <c r="AC988" s="215"/>
      <c r="AD988" s="215"/>
      <c r="AE988" s="215"/>
      <c r="AF988" s="215"/>
      <c r="AG988" s="215"/>
      <c r="AH988" s="286"/>
      <c r="AI988" s="286"/>
      <c r="AJ988" s="286"/>
      <c r="AK988" s="286"/>
      <c r="AL988" s="286"/>
      <c r="AM988" s="286"/>
      <c r="AN988" s="286"/>
      <c r="AO988" s="286"/>
      <c r="AP988" s="286"/>
      <c r="AQ988" s="286"/>
      <c r="AR988" s="286"/>
      <c r="AS988" s="286"/>
      <c r="AT988" s="286"/>
      <c r="AU988" s="286"/>
      <c r="AV988" s="286"/>
      <c r="AW988" s="286"/>
      <c r="AX988" s="286"/>
      <c r="AY988" s="286"/>
      <c r="AZ988" s="286"/>
      <c r="BA988" s="286"/>
      <c r="BB988" s="273"/>
      <c r="BC988" s="273"/>
      <c r="BD988" s="273"/>
      <c r="BE988" s="273"/>
      <c r="BF988" s="273"/>
      <c r="BG988" s="273"/>
      <c r="BH988" s="273"/>
      <c r="BI988" s="536"/>
    </row>
    <row r="989" spans="2:61" ht="14.25" customHeight="1" x14ac:dyDescent="0.2">
      <c r="B989" s="273"/>
      <c r="C989" s="273"/>
      <c r="D989" s="273"/>
      <c r="E989" s="273"/>
      <c r="F989" s="273"/>
      <c r="G989" s="273"/>
      <c r="H989" s="273"/>
      <c r="I989" s="273"/>
      <c r="J989" s="273"/>
      <c r="K989" s="273"/>
      <c r="L989" s="273"/>
      <c r="M989" s="273"/>
      <c r="N989" s="273"/>
      <c r="O989" s="215"/>
      <c r="P989" s="215"/>
      <c r="Q989" s="215"/>
      <c r="R989" s="215"/>
      <c r="S989" s="215"/>
      <c r="T989" s="215"/>
      <c r="U989" s="286"/>
      <c r="V989" s="286"/>
      <c r="W989" s="286"/>
      <c r="X989" s="286"/>
      <c r="Y989" s="286"/>
      <c r="Z989" s="286"/>
      <c r="AA989" s="286"/>
      <c r="AB989" s="286"/>
      <c r="AC989" s="215"/>
      <c r="AD989" s="215"/>
      <c r="AE989" s="215"/>
      <c r="AF989" s="215"/>
      <c r="AG989" s="215"/>
      <c r="AH989" s="286"/>
      <c r="AI989" s="286"/>
      <c r="AJ989" s="286"/>
      <c r="AK989" s="286"/>
      <c r="AL989" s="286"/>
      <c r="AM989" s="286"/>
      <c r="AN989" s="286"/>
      <c r="AO989" s="286"/>
      <c r="AP989" s="286"/>
      <c r="AQ989" s="286"/>
      <c r="AR989" s="286"/>
      <c r="AS989" s="286"/>
      <c r="AT989" s="286"/>
      <c r="AU989" s="286"/>
      <c r="AV989" s="286"/>
      <c r="AW989" s="286"/>
      <c r="AX989" s="286"/>
      <c r="AY989" s="286"/>
      <c r="AZ989" s="286"/>
      <c r="BA989" s="286"/>
      <c r="BB989" s="273"/>
      <c r="BC989" s="273"/>
      <c r="BD989" s="273"/>
      <c r="BE989" s="273"/>
      <c r="BF989" s="273"/>
      <c r="BG989" s="273"/>
      <c r="BH989" s="273"/>
      <c r="BI989" s="536"/>
    </row>
    <row r="990" spans="2:61" ht="14.25" customHeight="1" x14ac:dyDescent="0.2">
      <c r="B990" s="273"/>
      <c r="C990" s="273"/>
      <c r="D990" s="273"/>
      <c r="E990" s="273"/>
      <c r="F990" s="273"/>
      <c r="G990" s="273"/>
      <c r="H990" s="273"/>
      <c r="I990" s="273"/>
      <c r="J990" s="273"/>
      <c r="K990" s="273"/>
      <c r="L990" s="273"/>
      <c r="M990" s="273"/>
      <c r="N990" s="273"/>
      <c r="O990" s="215"/>
      <c r="P990" s="215"/>
      <c r="Q990" s="215"/>
      <c r="R990" s="215"/>
      <c r="S990" s="215"/>
      <c r="T990" s="215"/>
      <c r="U990" s="286"/>
      <c r="V990" s="286"/>
      <c r="W990" s="286"/>
      <c r="X990" s="286"/>
      <c r="Y990" s="286"/>
      <c r="Z990" s="286"/>
      <c r="AA990" s="286"/>
      <c r="AB990" s="286"/>
      <c r="AC990" s="215"/>
      <c r="AD990" s="215"/>
      <c r="AE990" s="215"/>
      <c r="AF990" s="215"/>
      <c r="AG990" s="215"/>
      <c r="AH990" s="286"/>
      <c r="AI990" s="286"/>
      <c r="AJ990" s="286"/>
      <c r="AK990" s="286"/>
      <c r="AL990" s="286"/>
      <c r="AM990" s="286"/>
      <c r="AN990" s="286"/>
      <c r="AO990" s="286"/>
      <c r="AP990" s="286"/>
      <c r="AQ990" s="286"/>
      <c r="AR990" s="286"/>
      <c r="AS990" s="286"/>
      <c r="AT990" s="286"/>
      <c r="AU990" s="286"/>
      <c r="AV990" s="286"/>
      <c r="AW990" s="286"/>
      <c r="AX990" s="286"/>
      <c r="AY990" s="286"/>
      <c r="AZ990" s="286"/>
      <c r="BA990" s="286"/>
      <c r="BB990" s="273"/>
      <c r="BC990" s="273"/>
      <c r="BD990" s="273"/>
      <c r="BE990" s="273"/>
      <c r="BF990" s="273"/>
      <c r="BG990" s="273"/>
      <c r="BH990" s="273"/>
      <c r="BI990" s="536"/>
    </row>
    <row r="991" spans="2:61" ht="14.25" customHeight="1" x14ac:dyDescent="0.2">
      <c r="B991" s="273"/>
      <c r="C991" s="273"/>
      <c r="D991" s="273"/>
      <c r="E991" s="273"/>
      <c r="F991" s="273"/>
      <c r="G991" s="273"/>
      <c r="H991" s="273"/>
      <c r="I991" s="273"/>
      <c r="J991" s="273"/>
      <c r="K991" s="273"/>
      <c r="L991" s="273"/>
      <c r="M991" s="273"/>
      <c r="N991" s="273"/>
      <c r="O991" s="215"/>
      <c r="P991" s="215"/>
      <c r="Q991" s="215"/>
      <c r="R991" s="215"/>
      <c r="S991" s="215"/>
      <c r="T991" s="215"/>
      <c r="U991" s="286"/>
      <c r="V991" s="286"/>
      <c r="W991" s="286"/>
      <c r="X991" s="286"/>
      <c r="Y991" s="286"/>
      <c r="Z991" s="286"/>
      <c r="AA991" s="286"/>
      <c r="AB991" s="286"/>
      <c r="AC991" s="215"/>
      <c r="AD991" s="215"/>
      <c r="AE991" s="215"/>
      <c r="AF991" s="215"/>
      <c r="AG991" s="215"/>
      <c r="AH991" s="286"/>
      <c r="AI991" s="286"/>
      <c r="AJ991" s="286"/>
      <c r="AK991" s="286"/>
      <c r="AL991" s="286"/>
      <c r="AM991" s="286"/>
      <c r="AN991" s="286"/>
      <c r="AO991" s="286"/>
      <c r="AP991" s="286"/>
      <c r="AQ991" s="286"/>
      <c r="AR991" s="286"/>
      <c r="AS991" s="286"/>
      <c r="AT991" s="286"/>
      <c r="AU991" s="286"/>
      <c r="AV991" s="286"/>
      <c r="AW991" s="286"/>
      <c r="AX991" s="286"/>
      <c r="AY991" s="286"/>
      <c r="AZ991" s="286"/>
      <c r="BA991" s="286"/>
      <c r="BB991" s="273"/>
      <c r="BC991" s="273"/>
      <c r="BD991" s="273"/>
      <c r="BE991" s="273"/>
      <c r="BF991" s="273"/>
      <c r="BG991" s="273"/>
      <c r="BH991" s="273"/>
      <c r="BI991" s="536"/>
    </row>
    <row r="992" spans="2:61" ht="14.25" customHeight="1" x14ac:dyDescent="0.2">
      <c r="B992" s="273"/>
      <c r="C992" s="273"/>
      <c r="D992" s="273"/>
      <c r="E992" s="273"/>
      <c r="F992" s="273"/>
      <c r="G992" s="273"/>
      <c r="H992" s="273"/>
      <c r="I992" s="273"/>
      <c r="J992" s="273"/>
      <c r="K992" s="273"/>
      <c r="L992" s="273"/>
      <c r="M992" s="273"/>
      <c r="N992" s="273"/>
      <c r="O992" s="215"/>
      <c r="P992" s="215"/>
      <c r="Q992" s="215"/>
      <c r="R992" s="215"/>
      <c r="S992" s="215"/>
      <c r="T992" s="215"/>
      <c r="U992" s="286"/>
      <c r="V992" s="286"/>
      <c r="W992" s="286"/>
      <c r="X992" s="286"/>
      <c r="Y992" s="286"/>
      <c r="Z992" s="286"/>
      <c r="AA992" s="286"/>
      <c r="AB992" s="286"/>
      <c r="AC992" s="215"/>
      <c r="AD992" s="215"/>
      <c r="AE992" s="215"/>
      <c r="AF992" s="215"/>
      <c r="AG992" s="215"/>
      <c r="AH992" s="286"/>
      <c r="AI992" s="286"/>
      <c r="AJ992" s="286"/>
      <c r="AK992" s="286"/>
      <c r="AL992" s="286"/>
      <c r="AM992" s="286"/>
      <c r="AN992" s="286"/>
      <c r="AO992" s="286"/>
      <c r="AP992" s="286"/>
      <c r="AQ992" s="286"/>
      <c r="AR992" s="286"/>
      <c r="AS992" s="286"/>
      <c r="AT992" s="286"/>
      <c r="AU992" s="286"/>
      <c r="AV992" s="286"/>
      <c r="AW992" s="286"/>
      <c r="AX992" s="286"/>
      <c r="AY992" s="286"/>
      <c r="AZ992" s="286"/>
      <c r="BA992" s="286"/>
      <c r="BB992" s="273"/>
      <c r="BC992" s="273"/>
      <c r="BD992" s="273"/>
      <c r="BE992" s="273"/>
      <c r="BF992" s="273"/>
      <c r="BG992" s="273"/>
      <c r="BH992" s="273"/>
      <c r="BI992" s="536"/>
    </row>
    <row r="993" spans="2:61" ht="14.25" customHeight="1" x14ac:dyDescent="0.2">
      <c r="B993" s="273"/>
      <c r="C993" s="273"/>
      <c r="D993" s="273"/>
      <c r="E993" s="273"/>
      <c r="F993" s="273"/>
      <c r="G993" s="273"/>
      <c r="H993" s="273"/>
      <c r="I993" s="273"/>
      <c r="J993" s="273"/>
      <c r="K993" s="273"/>
      <c r="L993" s="273"/>
      <c r="M993" s="273"/>
      <c r="N993" s="273"/>
      <c r="O993" s="215"/>
      <c r="P993" s="215"/>
      <c r="Q993" s="215"/>
      <c r="R993" s="215"/>
      <c r="S993" s="215"/>
      <c r="T993" s="215"/>
      <c r="U993" s="286"/>
      <c r="V993" s="286"/>
      <c r="W993" s="286"/>
      <c r="X993" s="286"/>
      <c r="Y993" s="286"/>
      <c r="Z993" s="286"/>
      <c r="AA993" s="286"/>
      <c r="AB993" s="286"/>
      <c r="AC993" s="215"/>
      <c r="AD993" s="215"/>
      <c r="AE993" s="215"/>
      <c r="AF993" s="215"/>
      <c r="AG993" s="215"/>
      <c r="AH993" s="286"/>
      <c r="AI993" s="286"/>
      <c r="AJ993" s="286"/>
      <c r="AK993" s="286"/>
      <c r="AL993" s="286"/>
      <c r="AM993" s="286"/>
      <c r="AN993" s="286"/>
      <c r="AO993" s="286"/>
      <c r="AP993" s="286"/>
      <c r="AQ993" s="286"/>
      <c r="AR993" s="286"/>
      <c r="AS993" s="286"/>
      <c r="AT993" s="286"/>
      <c r="AU993" s="286"/>
      <c r="AV993" s="286"/>
      <c r="AW993" s="286"/>
      <c r="AX993" s="286"/>
      <c r="AY993" s="286"/>
      <c r="AZ993" s="286"/>
      <c r="BA993" s="286"/>
      <c r="BB993" s="273"/>
      <c r="BC993" s="273"/>
      <c r="BD993" s="273"/>
      <c r="BE993" s="273"/>
      <c r="BF993" s="273"/>
      <c r="BG993" s="273"/>
      <c r="BH993" s="273"/>
      <c r="BI993" s="536"/>
    </row>
    <row r="994" spans="2:61" ht="14.25" customHeight="1" x14ac:dyDescent="0.2">
      <c r="B994" s="273"/>
      <c r="C994" s="273"/>
      <c r="D994" s="273"/>
      <c r="E994" s="273"/>
      <c r="F994" s="273"/>
      <c r="G994" s="273"/>
      <c r="H994" s="273"/>
      <c r="I994" s="273"/>
      <c r="J994" s="273"/>
      <c r="K994" s="273"/>
      <c r="L994" s="273"/>
      <c r="M994" s="273"/>
      <c r="N994" s="273"/>
      <c r="O994" s="215"/>
      <c r="P994" s="215"/>
      <c r="Q994" s="215"/>
      <c r="R994" s="215"/>
      <c r="S994" s="215"/>
      <c r="T994" s="215"/>
      <c r="U994" s="286"/>
      <c r="V994" s="286"/>
      <c r="W994" s="286"/>
      <c r="X994" s="286"/>
      <c r="Y994" s="286"/>
      <c r="Z994" s="286"/>
      <c r="AA994" s="286"/>
      <c r="AB994" s="286"/>
      <c r="AC994" s="215"/>
      <c r="AD994" s="215"/>
      <c r="AE994" s="215"/>
      <c r="AF994" s="215"/>
      <c r="AG994" s="215"/>
      <c r="AH994" s="286"/>
      <c r="AI994" s="286"/>
      <c r="AJ994" s="286"/>
      <c r="AK994" s="286"/>
      <c r="AL994" s="286"/>
      <c r="AM994" s="286"/>
      <c r="AN994" s="286"/>
      <c r="AO994" s="286"/>
      <c r="AP994" s="286"/>
      <c r="AQ994" s="286"/>
      <c r="AR994" s="286"/>
      <c r="AS994" s="286"/>
      <c r="AT994" s="286"/>
      <c r="AU994" s="286"/>
      <c r="AV994" s="286"/>
      <c r="AW994" s="286"/>
      <c r="AX994" s="286"/>
      <c r="AY994" s="286"/>
      <c r="AZ994" s="286"/>
      <c r="BA994" s="286"/>
      <c r="BB994" s="273"/>
      <c r="BC994" s="273"/>
      <c r="BD994" s="273"/>
      <c r="BE994" s="273"/>
      <c r="BF994" s="273"/>
      <c r="BG994" s="273"/>
      <c r="BH994" s="273"/>
      <c r="BI994" s="536"/>
    </row>
    <row r="995" spans="2:61" ht="14.25" customHeight="1" x14ac:dyDescent="0.2">
      <c r="B995" s="273"/>
      <c r="C995" s="273"/>
      <c r="D995" s="273"/>
      <c r="E995" s="273"/>
      <c r="F995" s="273"/>
      <c r="G995" s="273"/>
      <c r="H995" s="273"/>
      <c r="I995" s="273"/>
      <c r="J995" s="273"/>
      <c r="K995" s="273"/>
      <c r="L995" s="273"/>
      <c r="M995" s="273"/>
      <c r="N995" s="273"/>
      <c r="O995" s="215"/>
      <c r="P995" s="215"/>
      <c r="Q995" s="215"/>
      <c r="R995" s="215"/>
      <c r="S995" s="215"/>
      <c r="T995" s="215"/>
      <c r="U995" s="286"/>
      <c r="V995" s="286"/>
      <c r="W995" s="286"/>
      <c r="X995" s="286"/>
      <c r="Y995" s="286"/>
      <c r="Z995" s="286"/>
      <c r="AA995" s="286"/>
      <c r="AB995" s="286"/>
      <c r="AC995" s="215"/>
      <c r="AD995" s="215"/>
      <c r="AE995" s="215"/>
      <c r="AF995" s="215"/>
      <c r="AG995" s="215"/>
      <c r="AH995" s="286"/>
      <c r="AI995" s="286"/>
      <c r="AJ995" s="286"/>
      <c r="AK995" s="286"/>
      <c r="AL995" s="286"/>
      <c r="AM995" s="286"/>
      <c r="AN995" s="286"/>
      <c r="AO995" s="286"/>
      <c r="AP995" s="286"/>
      <c r="AQ995" s="286"/>
      <c r="AR995" s="286"/>
      <c r="AS995" s="286"/>
      <c r="AT995" s="286"/>
      <c r="AU995" s="286"/>
      <c r="AV995" s="286"/>
      <c r="AW995" s="286"/>
      <c r="AX995" s="286"/>
      <c r="AY995" s="286"/>
      <c r="AZ995" s="286"/>
      <c r="BA995" s="286"/>
      <c r="BB995" s="273"/>
      <c r="BC995" s="273"/>
      <c r="BD995" s="273"/>
      <c r="BE995" s="273"/>
      <c r="BF995" s="273"/>
      <c r="BG995" s="273"/>
      <c r="BH995" s="273"/>
      <c r="BI995" s="536"/>
    </row>
    <row r="996" spans="2:61" ht="14.25" customHeight="1" x14ac:dyDescent="0.2">
      <c r="B996" s="273"/>
      <c r="C996" s="273"/>
      <c r="D996" s="273"/>
      <c r="E996" s="273"/>
      <c r="F996" s="273"/>
      <c r="G996" s="273"/>
      <c r="H996" s="273"/>
      <c r="I996" s="273"/>
      <c r="J996" s="273"/>
      <c r="K996" s="273"/>
      <c r="L996" s="273"/>
      <c r="M996" s="273"/>
      <c r="N996" s="273"/>
      <c r="O996" s="215"/>
      <c r="P996" s="215"/>
      <c r="Q996" s="215"/>
      <c r="R996" s="215"/>
      <c r="S996" s="215"/>
      <c r="T996" s="215"/>
      <c r="U996" s="286"/>
      <c r="V996" s="286"/>
      <c r="W996" s="286"/>
      <c r="X996" s="286"/>
      <c r="Y996" s="286"/>
      <c r="Z996" s="286"/>
      <c r="AA996" s="286"/>
      <c r="AB996" s="286"/>
      <c r="AC996" s="215"/>
      <c r="AD996" s="215"/>
      <c r="AE996" s="215"/>
      <c r="AF996" s="215"/>
      <c r="AG996" s="215"/>
      <c r="AH996" s="286"/>
      <c r="AI996" s="286"/>
      <c r="AJ996" s="286"/>
      <c r="AK996" s="286"/>
      <c r="AL996" s="286"/>
      <c r="AM996" s="286"/>
      <c r="AN996" s="286"/>
      <c r="AO996" s="286"/>
      <c r="AP996" s="286"/>
      <c r="AQ996" s="286"/>
      <c r="AR996" s="286"/>
      <c r="AS996" s="286"/>
      <c r="AT996" s="286"/>
      <c r="AU996" s="286"/>
      <c r="AV996" s="286"/>
      <c r="AW996" s="286"/>
      <c r="AX996" s="286"/>
      <c r="AY996" s="286"/>
      <c r="AZ996" s="286"/>
      <c r="BA996" s="286"/>
      <c r="BB996" s="273"/>
      <c r="BC996" s="273"/>
      <c r="BD996" s="273"/>
      <c r="BE996" s="273"/>
      <c r="BF996" s="273"/>
      <c r="BG996" s="273"/>
      <c r="BH996" s="273"/>
      <c r="BI996" s="536"/>
    </row>
    <row r="997" spans="2:61" ht="14.25" customHeight="1" x14ac:dyDescent="0.2">
      <c r="B997" s="273"/>
      <c r="C997" s="273"/>
      <c r="D997" s="273"/>
      <c r="E997" s="273"/>
      <c r="F997" s="273"/>
      <c r="G997" s="273"/>
      <c r="H997" s="273"/>
      <c r="I997" s="273"/>
      <c r="J997" s="273"/>
      <c r="K997" s="273"/>
      <c r="L997" s="273"/>
      <c r="M997" s="273"/>
      <c r="N997" s="273"/>
      <c r="O997" s="215"/>
      <c r="P997" s="215"/>
      <c r="Q997" s="215"/>
      <c r="R997" s="215"/>
      <c r="S997" s="215"/>
      <c r="T997" s="215"/>
      <c r="U997" s="286"/>
      <c r="V997" s="286"/>
      <c r="W997" s="286"/>
      <c r="X997" s="286"/>
      <c r="Y997" s="286"/>
      <c r="Z997" s="286"/>
      <c r="AA997" s="286"/>
      <c r="AB997" s="286"/>
      <c r="AC997" s="215"/>
      <c r="AD997" s="215"/>
      <c r="AE997" s="215"/>
      <c r="AF997" s="215"/>
      <c r="AG997" s="215"/>
      <c r="AH997" s="286"/>
      <c r="AI997" s="286"/>
      <c r="AJ997" s="286"/>
      <c r="AK997" s="286"/>
      <c r="AL997" s="286"/>
      <c r="AM997" s="286"/>
      <c r="AN997" s="286"/>
      <c r="AO997" s="286"/>
      <c r="AP997" s="286"/>
      <c r="AQ997" s="286"/>
      <c r="AR997" s="286"/>
      <c r="AS997" s="286"/>
      <c r="AT997" s="286"/>
      <c r="AU997" s="286"/>
      <c r="AV997" s="286"/>
      <c r="AW997" s="286"/>
      <c r="AX997" s="286"/>
      <c r="AY997" s="286"/>
      <c r="AZ997" s="286"/>
      <c r="BA997" s="286"/>
      <c r="BB997" s="273"/>
      <c r="BC997" s="273"/>
      <c r="BD997" s="273"/>
      <c r="BE997" s="273"/>
      <c r="BF997" s="273"/>
      <c r="BG997" s="273"/>
      <c r="BH997" s="273"/>
      <c r="BI997" s="536"/>
    </row>
    <row r="998" spans="2:61" ht="14.25" customHeight="1" x14ac:dyDescent="0.2">
      <c r="B998" s="273"/>
      <c r="C998" s="273"/>
      <c r="D998" s="273"/>
      <c r="E998" s="273"/>
      <c r="F998" s="273"/>
      <c r="G998" s="273"/>
      <c r="H998" s="273"/>
      <c r="I998" s="273"/>
      <c r="J998" s="273"/>
      <c r="K998" s="273"/>
      <c r="L998" s="273"/>
      <c r="M998" s="273"/>
      <c r="N998" s="273"/>
      <c r="O998" s="215"/>
      <c r="P998" s="215"/>
      <c r="Q998" s="215"/>
      <c r="R998" s="215"/>
      <c r="S998" s="215"/>
      <c r="T998" s="215"/>
      <c r="U998" s="286"/>
      <c r="V998" s="286"/>
      <c r="W998" s="286"/>
      <c r="X998" s="286"/>
      <c r="Y998" s="286"/>
      <c r="Z998" s="286"/>
      <c r="AA998" s="286"/>
      <c r="AB998" s="286"/>
      <c r="AC998" s="215"/>
      <c r="AD998" s="215"/>
      <c r="AE998" s="215"/>
      <c r="AF998" s="215"/>
      <c r="AG998" s="215"/>
      <c r="AH998" s="286"/>
      <c r="AI998" s="286"/>
      <c r="AJ998" s="286"/>
      <c r="AK998" s="286"/>
      <c r="AL998" s="286"/>
      <c r="AM998" s="286"/>
      <c r="AN998" s="286"/>
      <c r="AO998" s="286"/>
      <c r="AP998" s="286"/>
      <c r="AQ998" s="286"/>
      <c r="AR998" s="286"/>
      <c r="AS998" s="286"/>
      <c r="AT998" s="286"/>
      <c r="AU998" s="286"/>
      <c r="AV998" s="286"/>
      <c r="AW998" s="286"/>
      <c r="AX998" s="286"/>
      <c r="AY998" s="286"/>
      <c r="AZ998" s="286"/>
      <c r="BA998" s="286"/>
      <c r="BB998" s="273"/>
      <c r="BC998" s="273"/>
      <c r="BD998" s="273"/>
      <c r="BE998" s="273"/>
      <c r="BF998" s="273"/>
      <c r="BG998" s="273"/>
      <c r="BH998" s="273"/>
      <c r="BI998" s="536"/>
    </row>
    <row r="999" spans="2:61" ht="14.25" customHeight="1" x14ac:dyDescent="0.2">
      <c r="B999" s="273"/>
      <c r="C999" s="273"/>
      <c r="D999" s="273"/>
      <c r="E999" s="273"/>
      <c r="F999" s="273"/>
      <c r="G999" s="273"/>
      <c r="H999" s="273"/>
      <c r="I999" s="273"/>
      <c r="J999" s="273"/>
      <c r="K999" s="273"/>
      <c r="L999" s="273"/>
      <c r="M999" s="273"/>
      <c r="N999" s="273"/>
      <c r="O999" s="215"/>
      <c r="P999" s="215"/>
      <c r="Q999" s="215"/>
      <c r="R999" s="215"/>
      <c r="S999" s="215"/>
      <c r="T999" s="215"/>
      <c r="U999" s="286"/>
      <c r="V999" s="286"/>
      <c r="W999" s="286"/>
      <c r="X999" s="286"/>
      <c r="Y999" s="286"/>
      <c r="Z999" s="286"/>
      <c r="AA999" s="286"/>
      <c r="AB999" s="286"/>
      <c r="AC999" s="215"/>
      <c r="AD999" s="215"/>
      <c r="AE999" s="215"/>
      <c r="AF999" s="215"/>
      <c r="AG999" s="215"/>
      <c r="AH999" s="286"/>
      <c r="AI999" s="286"/>
      <c r="AJ999" s="286"/>
      <c r="AK999" s="286"/>
      <c r="AL999" s="286"/>
      <c r="AM999" s="286"/>
      <c r="AN999" s="286"/>
      <c r="AO999" s="286"/>
      <c r="AP999" s="286"/>
      <c r="AQ999" s="286"/>
      <c r="AR999" s="286"/>
      <c r="AS999" s="286"/>
      <c r="AT999" s="286"/>
      <c r="AU999" s="286"/>
      <c r="AV999" s="286"/>
      <c r="AW999" s="286"/>
      <c r="AX999" s="286"/>
      <c r="AY999" s="286"/>
      <c r="AZ999" s="286"/>
      <c r="BA999" s="286"/>
      <c r="BB999" s="273"/>
      <c r="BC999" s="273"/>
      <c r="BD999" s="273"/>
      <c r="BE999" s="273"/>
      <c r="BF999" s="273"/>
      <c r="BG999" s="273"/>
      <c r="BH999" s="273"/>
      <c r="BI999" s="536"/>
    </row>
    <row r="1000" spans="2:61" ht="14.25" customHeight="1" x14ac:dyDescent="0.2">
      <c r="B1000" s="273"/>
      <c r="C1000" s="273"/>
      <c r="D1000" s="273"/>
      <c r="E1000" s="273"/>
      <c r="F1000" s="273"/>
      <c r="G1000" s="273"/>
      <c r="H1000" s="273"/>
      <c r="I1000" s="273"/>
      <c r="J1000" s="273"/>
      <c r="K1000" s="273"/>
      <c r="L1000" s="273"/>
      <c r="M1000" s="273"/>
      <c r="N1000" s="273"/>
      <c r="O1000" s="215"/>
      <c r="P1000" s="215"/>
      <c r="Q1000" s="215"/>
      <c r="R1000" s="215"/>
      <c r="S1000" s="215"/>
      <c r="T1000" s="215"/>
      <c r="U1000" s="286"/>
      <c r="V1000" s="286"/>
      <c r="W1000" s="286"/>
      <c r="X1000" s="286"/>
      <c r="Y1000" s="286"/>
      <c r="Z1000" s="286"/>
      <c r="AA1000" s="286"/>
      <c r="AB1000" s="286"/>
      <c r="AC1000" s="215"/>
      <c r="AD1000" s="215"/>
      <c r="AE1000" s="215"/>
      <c r="AF1000" s="215"/>
      <c r="AG1000" s="215"/>
      <c r="AH1000" s="286"/>
      <c r="AI1000" s="286"/>
      <c r="AJ1000" s="286"/>
      <c r="AK1000" s="286"/>
      <c r="AL1000" s="286"/>
      <c r="AM1000" s="286"/>
      <c r="AN1000" s="286"/>
      <c r="AO1000" s="286"/>
      <c r="AP1000" s="286"/>
      <c r="AQ1000" s="286"/>
      <c r="AR1000" s="286"/>
      <c r="AS1000" s="286"/>
      <c r="AT1000" s="286"/>
      <c r="AU1000" s="286"/>
      <c r="AV1000" s="286"/>
      <c r="AW1000" s="286"/>
      <c r="AX1000" s="286"/>
      <c r="AY1000" s="286"/>
      <c r="AZ1000" s="286"/>
      <c r="BA1000" s="286"/>
      <c r="BB1000" s="273"/>
      <c r="BC1000" s="273"/>
      <c r="BD1000" s="273"/>
      <c r="BE1000" s="273"/>
      <c r="BF1000" s="273"/>
      <c r="BG1000" s="273"/>
      <c r="BH1000" s="273"/>
      <c r="BI1000" s="536"/>
    </row>
    <row r="1001" spans="2:61" ht="14.25" customHeight="1" x14ac:dyDescent="0.2">
      <c r="B1001" s="273"/>
      <c r="C1001" s="273"/>
      <c r="D1001" s="273"/>
      <c r="E1001" s="273"/>
      <c r="F1001" s="273"/>
      <c r="G1001" s="273"/>
      <c r="H1001" s="273"/>
      <c r="I1001" s="273"/>
      <c r="J1001" s="273"/>
      <c r="K1001" s="273"/>
      <c r="L1001" s="273"/>
      <c r="M1001" s="273"/>
      <c r="N1001" s="273"/>
      <c r="O1001" s="215"/>
      <c r="P1001" s="215"/>
      <c r="Q1001" s="215"/>
      <c r="R1001" s="215"/>
      <c r="S1001" s="215"/>
      <c r="T1001" s="215"/>
      <c r="U1001" s="286"/>
      <c r="V1001" s="286"/>
      <c r="W1001" s="286"/>
      <c r="X1001" s="286"/>
      <c r="Y1001" s="286"/>
      <c r="Z1001" s="286"/>
      <c r="AA1001" s="286"/>
      <c r="AB1001" s="286"/>
      <c r="AC1001" s="215"/>
      <c r="AD1001" s="215"/>
      <c r="AE1001" s="215"/>
      <c r="AF1001" s="215"/>
      <c r="AG1001" s="215"/>
      <c r="AH1001" s="286"/>
      <c r="AI1001" s="286"/>
      <c r="AJ1001" s="286"/>
      <c r="AK1001" s="286"/>
      <c r="AL1001" s="286"/>
      <c r="AM1001" s="286"/>
      <c r="AN1001" s="286"/>
      <c r="AO1001" s="286"/>
      <c r="AP1001" s="286"/>
      <c r="AQ1001" s="286"/>
      <c r="AR1001" s="286"/>
      <c r="AS1001" s="286"/>
      <c r="AT1001" s="286"/>
      <c r="AU1001" s="286"/>
      <c r="AV1001" s="286"/>
      <c r="AW1001" s="286"/>
      <c r="AX1001" s="286"/>
      <c r="AY1001" s="286"/>
      <c r="AZ1001" s="286"/>
      <c r="BA1001" s="286"/>
      <c r="BB1001" s="273"/>
      <c r="BC1001" s="273"/>
      <c r="BD1001" s="273"/>
      <c r="BE1001" s="273"/>
      <c r="BF1001" s="273"/>
      <c r="BG1001" s="273"/>
      <c r="BH1001" s="273"/>
      <c r="BI1001" s="536"/>
    </row>
  </sheetData>
  <mergeCells count="1820">
    <mergeCell ref="DO10:DP10"/>
    <mergeCell ref="ED10:EE10"/>
    <mergeCell ref="ES10:ET10"/>
    <mergeCell ref="DM7:DN7"/>
    <mergeCell ref="DP7:DQ7"/>
    <mergeCell ref="EB7:EC7"/>
    <mergeCell ref="EE7:EF7"/>
    <mergeCell ref="EQ7:ER7"/>
    <mergeCell ref="ET7:EU7"/>
    <mergeCell ref="DM8:DN8"/>
    <mergeCell ref="DP8:DQ8"/>
    <mergeCell ref="EB8:EC8"/>
    <mergeCell ref="EE8:EF8"/>
    <mergeCell ref="EQ8:ER8"/>
    <mergeCell ref="ET8:EU8"/>
    <mergeCell ref="DM9:DN9"/>
    <mergeCell ref="DP9:DQ9"/>
    <mergeCell ref="EB9:EC9"/>
    <mergeCell ref="EE9:EF9"/>
    <mergeCell ref="EQ9:ER9"/>
    <mergeCell ref="ET9:EU9"/>
    <mergeCell ref="DM4:DN4"/>
    <mergeCell ref="DP4:DQ4"/>
    <mergeCell ref="EB4:EC4"/>
    <mergeCell ref="EE4:EF4"/>
    <mergeCell ref="EQ4:ER4"/>
    <mergeCell ref="ET4:EU4"/>
    <mergeCell ref="DM5:DN5"/>
    <mergeCell ref="DP5:DQ5"/>
    <mergeCell ref="EB5:EC5"/>
    <mergeCell ref="EE5:EF5"/>
    <mergeCell ref="EQ5:ER5"/>
    <mergeCell ref="ET5:EU5"/>
    <mergeCell ref="DM6:DN6"/>
    <mergeCell ref="DP6:DQ6"/>
    <mergeCell ref="EB6:EC6"/>
    <mergeCell ref="EE6:EF6"/>
    <mergeCell ref="EQ6:ER6"/>
    <mergeCell ref="ET6:EU6"/>
    <mergeCell ref="BW6:BX6"/>
    <mergeCell ref="BW7:BX7"/>
    <mergeCell ref="BW8:BX8"/>
    <mergeCell ref="BW9:BX9"/>
    <mergeCell ref="CL4:CM4"/>
    <mergeCell ref="CL5:CM5"/>
    <mergeCell ref="CL6:CM6"/>
    <mergeCell ref="CL7:CM7"/>
    <mergeCell ref="CL8:CM8"/>
    <mergeCell ref="CL9:CM9"/>
    <mergeCell ref="CK10:CL10"/>
    <mergeCell ref="CX4:CY4"/>
    <mergeCell ref="DA4:DB4"/>
    <mergeCell ref="CX5:CY5"/>
    <mergeCell ref="DA5:DB5"/>
    <mergeCell ref="CX6:CY6"/>
    <mergeCell ref="DA6:DB6"/>
    <mergeCell ref="CX7:CY7"/>
    <mergeCell ref="DA7:DB7"/>
    <mergeCell ref="CX8:CY8"/>
    <mergeCell ref="DA8:DB8"/>
    <mergeCell ref="CX9:CY9"/>
    <mergeCell ref="DA9:DB9"/>
    <mergeCell ref="CZ10:DA10"/>
    <mergeCell ref="BM4:BN4"/>
    <mergeCell ref="BO4:BP4"/>
    <mergeCell ref="BM5:BN5"/>
    <mergeCell ref="BO5:BP5"/>
    <mergeCell ref="BM6:BN6"/>
    <mergeCell ref="BO6:BP6"/>
    <mergeCell ref="BM7:BN7"/>
    <mergeCell ref="BO7:BP7"/>
    <mergeCell ref="BM8:BN8"/>
    <mergeCell ref="BO8:BP8"/>
    <mergeCell ref="BM9:BN9"/>
    <mergeCell ref="BO9:BP9"/>
    <mergeCell ref="BO10:BP10"/>
    <mergeCell ref="BJ11:BS14"/>
    <mergeCell ref="BT11:CC14"/>
    <mergeCell ref="CD11:CR14"/>
    <mergeCell ref="CS11:DG14"/>
    <mergeCell ref="BY4:BZ4"/>
    <mergeCell ref="BY5:BZ5"/>
    <mergeCell ref="BY6:BZ6"/>
    <mergeCell ref="BY7:BZ7"/>
    <mergeCell ref="BY8:BZ8"/>
    <mergeCell ref="BY9:BZ9"/>
    <mergeCell ref="BY10:BZ10"/>
    <mergeCell ref="CI4:CJ4"/>
    <mergeCell ref="CI5:CJ5"/>
    <mergeCell ref="CI6:CJ6"/>
    <mergeCell ref="CI7:CJ7"/>
    <mergeCell ref="CI8:CJ8"/>
    <mergeCell ref="CI9:CJ9"/>
    <mergeCell ref="BW4:BX4"/>
    <mergeCell ref="BW5:BX5"/>
    <mergeCell ref="DH11:DV14"/>
    <mergeCell ref="DW11:EK14"/>
    <mergeCell ref="EL11:EZ14"/>
    <mergeCell ref="BE211:BG211"/>
    <mergeCell ref="AZ211:BD211"/>
    <mergeCell ref="AZ37:BD37"/>
    <mergeCell ref="BE37:BG37"/>
    <mergeCell ref="BE38:BG38"/>
    <mergeCell ref="AZ38:BD38"/>
    <mergeCell ref="AZ39:BD39"/>
    <mergeCell ref="BE39:BG39"/>
    <mergeCell ref="AZ40:BD40"/>
    <mergeCell ref="BE40:BG40"/>
    <mergeCell ref="AZ41:BD41"/>
    <mergeCell ref="BE41:BG41"/>
    <mergeCell ref="AZ42:BD42"/>
    <mergeCell ref="BE42:BG42"/>
    <mergeCell ref="AZ43:BD43"/>
    <mergeCell ref="BE43:BG43"/>
    <mergeCell ref="AZ11:BG12"/>
    <mergeCell ref="AZ50:BD50"/>
    <mergeCell ref="BE50:BG50"/>
    <mergeCell ref="AZ51:BD51"/>
    <mergeCell ref="BE51:BG51"/>
    <mergeCell ref="AZ52:BD52"/>
    <mergeCell ref="BE52:BG52"/>
    <mergeCell ref="BE53:BG53"/>
    <mergeCell ref="AZ53:BD53"/>
    <mergeCell ref="AZ208:BD208"/>
    <mergeCell ref="BE208:BG208"/>
    <mergeCell ref="AZ209:BD209"/>
    <mergeCell ref="BE209:BG209"/>
    <mergeCell ref="AZ210:BD210"/>
    <mergeCell ref="BE210:BG210"/>
    <mergeCell ref="AZ175:BD175"/>
    <mergeCell ref="BH11:BI12"/>
    <mergeCell ref="AZ15:BD15"/>
    <mergeCell ref="BE15:BG15"/>
    <mergeCell ref="AZ16:BD16"/>
    <mergeCell ref="BE16:BG16"/>
    <mergeCell ref="BE17:BG17"/>
    <mergeCell ref="AZ17:BD17"/>
    <mergeCell ref="AZ18:BD18"/>
    <mergeCell ref="BE18:BG18"/>
    <mergeCell ref="AZ19:BD19"/>
    <mergeCell ref="BE19:BG19"/>
    <mergeCell ref="AZ20:BD20"/>
    <mergeCell ref="BE20:BG20"/>
    <mergeCell ref="AZ48:BD48"/>
    <mergeCell ref="BE48:BG48"/>
    <mergeCell ref="AZ49:BD49"/>
    <mergeCell ref="BE49:BG49"/>
    <mergeCell ref="AZ21:BD21"/>
    <mergeCell ref="BE21:BG21"/>
    <mergeCell ref="AZ22:BD22"/>
    <mergeCell ref="BE22:BG22"/>
    <mergeCell ref="AZ23:BD23"/>
    <mergeCell ref="BE23:BG23"/>
    <mergeCell ref="BE24:BG24"/>
    <mergeCell ref="AZ24:BD24"/>
    <mergeCell ref="AZ25:BD25"/>
    <mergeCell ref="BE25:BG25"/>
    <mergeCell ref="AZ26:BD26"/>
    <mergeCell ref="BE26:BG26"/>
    <mergeCell ref="AZ27:BD27"/>
    <mergeCell ref="BE27:BG27"/>
    <mergeCell ref="AZ28:BD28"/>
    <mergeCell ref="AZ213:BD213"/>
    <mergeCell ref="BE213:BG213"/>
    <mergeCell ref="AZ214:BD214"/>
    <mergeCell ref="BE214:BG214"/>
    <mergeCell ref="AZ215:BD215"/>
    <mergeCell ref="BE215:BG215"/>
    <mergeCell ref="AZ223:BD223"/>
    <mergeCell ref="BE223:BG223"/>
    <mergeCell ref="AZ224:BD224"/>
    <mergeCell ref="BE224:BG224"/>
    <mergeCell ref="AZ228:BD228"/>
    <mergeCell ref="BE228:BG228"/>
    <mergeCell ref="AZ229:BD229"/>
    <mergeCell ref="BE229:BG229"/>
    <mergeCell ref="BE185:BG185"/>
    <mergeCell ref="AZ188:BD188"/>
    <mergeCell ref="BE188:BG188"/>
    <mergeCell ref="AZ189:BD189"/>
    <mergeCell ref="BE189:BG189"/>
    <mergeCell ref="BE190:BG190"/>
    <mergeCell ref="AZ190:BD190"/>
    <mergeCell ref="AZ191:BD191"/>
    <mergeCell ref="BE191:BG191"/>
    <mergeCell ref="AZ192:BD192"/>
    <mergeCell ref="BE192:BG192"/>
    <mergeCell ref="AZ193:BD193"/>
    <mergeCell ref="BE193:BG193"/>
    <mergeCell ref="AZ194:BD194"/>
    <mergeCell ref="BE194:BG194"/>
    <mergeCell ref="AZ230:BD230"/>
    <mergeCell ref="BE230:BG230"/>
    <mergeCell ref="AZ231:BD231"/>
    <mergeCell ref="BE231:BG231"/>
    <mergeCell ref="AZ225:BD225"/>
    <mergeCell ref="BE225:BG225"/>
    <mergeCell ref="BE226:BG226"/>
    <mergeCell ref="AZ226:BD226"/>
    <mergeCell ref="AZ227:BD227"/>
    <mergeCell ref="BE227:BG227"/>
    <mergeCell ref="AZ232:BD232"/>
    <mergeCell ref="BE232:BG232"/>
    <mergeCell ref="BE233:BG233"/>
    <mergeCell ref="AZ233:BD233"/>
    <mergeCell ref="AZ234:BD234"/>
    <mergeCell ref="BE234:BG234"/>
    <mergeCell ref="AZ235:BD235"/>
    <mergeCell ref="BE235:BG235"/>
    <mergeCell ref="AZ236:BD236"/>
    <mergeCell ref="BE236:BG236"/>
    <mergeCell ref="AZ237:BD237"/>
    <mergeCell ref="BE237:BG237"/>
    <mergeCell ref="AZ238:BD238"/>
    <mergeCell ref="BE238:BG238"/>
    <mergeCell ref="AZ239:BD239"/>
    <mergeCell ref="BE239:BG239"/>
    <mergeCell ref="BE240:BG240"/>
    <mergeCell ref="AZ240:BD240"/>
    <mergeCell ref="AZ241:BD241"/>
    <mergeCell ref="BE241:BG241"/>
    <mergeCell ref="AZ242:BD242"/>
    <mergeCell ref="BE242:BG242"/>
    <mergeCell ref="AZ243:BD243"/>
    <mergeCell ref="BE243:BG243"/>
    <mergeCell ref="AZ252:BD252"/>
    <mergeCell ref="BE252:BG252"/>
    <mergeCell ref="AZ244:BD244"/>
    <mergeCell ref="BE244:BG244"/>
    <mergeCell ref="AZ246:BD246"/>
    <mergeCell ref="BE246:BG246"/>
    <mergeCell ref="AZ247:BD247"/>
    <mergeCell ref="BE247:BG247"/>
    <mergeCell ref="BE248:BG248"/>
    <mergeCell ref="AZ248:BD248"/>
    <mergeCell ref="AZ249:BD249"/>
    <mergeCell ref="BE249:BG249"/>
    <mergeCell ref="AZ250:BD250"/>
    <mergeCell ref="BE250:BG250"/>
    <mergeCell ref="AZ251:BD251"/>
    <mergeCell ref="BE251:BG251"/>
    <mergeCell ref="AZ256:BD256"/>
    <mergeCell ref="BE256:BG256"/>
    <mergeCell ref="AZ257:BD257"/>
    <mergeCell ref="BE257:BG257"/>
    <mergeCell ref="AZ258:BD258"/>
    <mergeCell ref="BE258:BG258"/>
    <mergeCell ref="AZ259:BD259"/>
    <mergeCell ref="BE259:BG259"/>
    <mergeCell ref="AZ260:BD260"/>
    <mergeCell ref="BE260:BG260"/>
    <mergeCell ref="AZ302:BD302"/>
    <mergeCell ref="BE302:BG302"/>
    <mergeCell ref="AZ274:BD274"/>
    <mergeCell ref="BE274:BG274"/>
    <mergeCell ref="AZ273:BD273"/>
    <mergeCell ref="BE273:BG273"/>
    <mergeCell ref="AZ275:BD275"/>
    <mergeCell ref="BE275:BG275"/>
    <mergeCell ref="AZ276:BD276"/>
    <mergeCell ref="BE276:BG276"/>
    <mergeCell ref="BE277:BG277"/>
    <mergeCell ref="AZ277:BD277"/>
    <mergeCell ref="AZ279:BD279"/>
    <mergeCell ref="BE279:BG279"/>
    <mergeCell ref="AZ280:BD280"/>
    <mergeCell ref="BE280:BG280"/>
    <mergeCell ref="AZ253:BD253"/>
    <mergeCell ref="BE253:BG253"/>
    <mergeCell ref="BE267:BG267"/>
    <mergeCell ref="AZ268:BD268"/>
    <mergeCell ref="BE268:BG268"/>
    <mergeCell ref="AZ284:BD284"/>
    <mergeCell ref="BE284:BG284"/>
    <mergeCell ref="AZ272:BD272"/>
    <mergeCell ref="BE272:BG272"/>
    <mergeCell ref="AZ296:BD296"/>
    <mergeCell ref="BE296:BG296"/>
    <mergeCell ref="AZ297:BD297"/>
    <mergeCell ref="BE297:BG297"/>
    <mergeCell ref="AZ270:BD270"/>
    <mergeCell ref="BE270:BG270"/>
    <mergeCell ref="AZ271:BD271"/>
    <mergeCell ref="BE271:BG271"/>
    <mergeCell ref="AZ261:BD261"/>
    <mergeCell ref="BE261:BG261"/>
    <mergeCell ref="BE262:BG262"/>
    <mergeCell ref="AZ262:BD262"/>
    <mergeCell ref="AZ264:BD264"/>
    <mergeCell ref="BE264:BG264"/>
    <mergeCell ref="AZ265:BD265"/>
    <mergeCell ref="BE265:BG265"/>
    <mergeCell ref="AZ266:BD266"/>
    <mergeCell ref="BE269:BG269"/>
    <mergeCell ref="AZ269:BD269"/>
    <mergeCell ref="AZ254:BD254"/>
    <mergeCell ref="BE254:BG254"/>
    <mergeCell ref="BE255:BG255"/>
    <mergeCell ref="AZ255:BD255"/>
    <mergeCell ref="AZ172:BD172"/>
    <mergeCell ref="BE172:BG172"/>
    <mergeCell ref="AZ173:BD173"/>
    <mergeCell ref="BE173:BG173"/>
    <mergeCell ref="AZ174:BD174"/>
    <mergeCell ref="BE174:BG174"/>
    <mergeCell ref="BE175:BG175"/>
    <mergeCell ref="BE187:BG187"/>
    <mergeCell ref="AZ281:BD281"/>
    <mergeCell ref="BE281:BG281"/>
    <mergeCell ref="AZ282:BD282"/>
    <mergeCell ref="BE282:BG282"/>
    <mergeCell ref="AZ283:BD283"/>
    <mergeCell ref="BE283:BG283"/>
    <mergeCell ref="AZ216:BD216"/>
    <mergeCell ref="BE216:BG216"/>
    <mergeCell ref="AZ217:BD217"/>
    <mergeCell ref="BE217:BG217"/>
    <mergeCell ref="AZ218:BD218"/>
    <mergeCell ref="BE218:BG218"/>
    <mergeCell ref="BE219:BG219"/>
    <mergeCell ref="AZ219:BD219"/>
    <mergeCell ref="AZ220:BD220"/>
    <mergeCell ref="BE220:BG220"/>
    <mergeCell ref="AZ221:BD221"/>
    <mergeCell ref="BE221:BG221"/>
    <mergeCell ref="AZ222:BD222"/>
    <mergeCell ref="BE222:BG222"/>
    <mergeCell ref="AZ263:BD263"/>
    <mergeCell ref="BE263:BG263"/>
    <mergeCell ref="BE266:BG266"/>
    <mergeCell ref="AZ267:BD267"/>
    <mergeCell ref="AZ202:BD202"/>
    <mergeCell ref="AZ176:BD176"/>
    <mergeCell ref="BE176:BG176"/>
    <mergeCell ref="AZ177:BD177"/>
    <mergeCell ref="BE177:BG177"/>
    <mergeCell ref="AZ178:BD178"/>
    <mergeCell ref="BE178:BG178"/>
    <mergeCell ref="AZ180:BD180"/>
    <mergeCell ref="BE180:BG180"/>
    <mergeCell ref="AZ181:BD181"/>
    <mergeCell ref="BE181:BG181"/>
    <mergeCell ref="AZ182:BD182"/>
    <mergeCell ref="BE182:BG182"/>
    <mergeCell ref="BE183:BG183"/>
    <mergeCell ref="AZ183:BD183"/>
    <mergeCell ref="AZ184:BD184"/>
    <mergeCell ref="BE184:BG184"/>
    <mergeCell ref="AZ185:BD185"/>
    <mergeCell ref="BE186:BG186"/>
    <mergeCell ref="AZ187:BD187"/>
    <mergeCell ref="AZ207:BD207"/>
    <mergeCell ref="BE207:BG207"/>
    <mergeCell ref="AZ289:BD289"/>
    <mergeCell ref="BE289:BG289"/>
    <mergeCell ref="AZ290:BD290"/>
    <mergeCell ref="BE290:BG290"/>
    <mergeCell ref="AZ291:BD291"/>
    <mergeCell ref="BE291:BG291"/>
    <mergeCell ref="BE292:BG292"/>
    <mergeCell ref="AZ292:BD292"/>
    <mergeCell ref="AZ293:BD293"/>
    <mergeCell ref="BE293:BG293"/>
    <mergeCell ref="L144:M144"/>
    <mergeCell ref="L145:M145"/>
    <mergeCell ref="BE204:BG204"/>
    <mergeCell ref="AZ204:BD204"/>
    <mergeCell ref="AZ205:BD205"/>
    <mergeCell ref="BE205:BG205"/>
    <mergeCell ref="AZ195:BD195"/>
    <mergeCell ref="BE195:BG195"/>
    <mergeCell ref="AZ196:BD196"/>
    <mergeCell ref="BE196:BG196"/>
    <mergeCell ref="BE197:BG197"/>
    <mergeCell ref="AZ197:BD197"/>
    <mergeCell ref="AZ198:BD198"/>
    <mergeCell ref="BE198:BG198"/>
    <mergeCell ref="AZ199:BD199"/>
    <mergeCell ref="BE199:BG199"/>
    <mergeCell ref="AZ200:BD200"/>
    <mergeCell ref="BE200:BG200"/>
    <mergeCell ref="AZ201:BD201"/>
    <mergeCell ref="BE201:BG201"/>
    <mergeCell ref="C81:D112"/>
    <mergeCell ref="C114:D145"/>
    <mergeCell ref="L271:M271"/>
    <mergeCell ref="C147:D178"/>
    <mergeCell ref="C180:D211"/>
    <mergeCell ref="C213:D244"/>
    <mergeCell ref="C246:D277"/>
    <mergeCell ref="C279:D310"/>
    <mergeCell ref="C312:D343"/>
    <mergeCell ref="C345:D376"/>
    <mergeCell ref="C378:D409"/>
    <mergeCell ref="L207:M207"/>
    <mergeCell ref="L208:M208"/>
    <mergeCell ref="L209:M209"/>
    <mergeCell ref="L203:M203"/>
    <mergeCell ref="L204:M204"/>
    <mergeCell ref="L205:M205"/>
    <mergeCell ref="L206:M206"/>
    <mergeCell ref="L141:M141"/>
    <mergeCell ref="L142:M142"/>
    <mergeCell ref="L175:M175"/>
    <mergeCell ref="L139:M139"/>
    <mergeCell ref="L140:M140"/>
    <mergeCell ref="L172:M172"/>
    <mergeCell ref="L173:M173"/>
    <mergeCell ref="L174:M174"/>
    <mergeCell ref="L143:M143"/>
    <mergeCell ref="L176:M176"/>
    <mergeCell ref="L177:M177"/>
    <mergeCell ref="L178:M178"/>
    <mergeCell ref="J272:K272"/>
    <mergeCell ref="J273:K273"/>
    <mergeCell ref="J8:K8"/>
    <mergeCell ref="J9:K9"/>
    <mergeCell ref="G10:H10"/>
    <mergeCell ref="J10:K10"/>
    <mergeCell ref="J11:K11"/>
    <mergeCell ref="J12:K12"/>
    <mergeCell ref="G11:H11"/>
    <mergeCell ref="G12:H12"/>
    <mergeCell ref="L406:M406"/>
    <mergeCell ref="L403:M403"/>
    <mergeCell ref="L404:M404"/>
    <mergeCell ref="F348:I348"/>
    <mergeCell ref="F349:I349"/>
    <mergeCell ref="F350:I350"/>
    <mergeCell ref="F351:I351"/>
    <mergeCell ref="F352:I352"/>
    <mergeCell ref="F353:I353"/>
    <mergeCell ref="F354:I354"/>
    <mergeCell ref="F355:I355"/>
    <mergeCell ref="F356:I356"/>
    <mergeCell ref="F357:I357"/>
    <mergeCell ref="F335:I335"/>
    <mergeCell ref="F336:I336"/>
    <mergeCell ref="F337:I337"/>
    <mergeCell ref="F338:I338"/>
    <mergeCell ref="F339:I339"/>
    <mergeCell ref="F340:I340"/>
    <mergeCell ref="F341:I341"/>
    <mergeCell ref="L76:M76"/>
    <mergeCell ref="J288:M288"/>
    <mergeCell ref="J289:M289"/>
    <mergeCell ref="J290:M290"/>
    <mergeCell ref="J7:K7"/>
    <mergeCell ref="J13:K13"/>
    <mergeCell ref="C6:D14"/>
    <mergeCell ref="G7:H7"/>
    <mergeCell ref="G8:H8"/>
    <mergeCell ref="G9:H9"/>
    <mergeCell ref="BE13:BG14"/>
    <mergeCell ref="BH13:BH14"/>
    <mergeCell ref="BI13:BI14"/>
    <mergeCell ref="P13:P14"/>
    <mergeCell ref="Q13:Q14"/>
    <mergeCell ref="R13:R14"/>
    <mergeCell ref="S13:S14"/>
    <mergeCell ref="T13:T14"/>
    <mergeCell ref="U13:U14"/>
    <mergeCell ref="V13:V14"/>
    <mergeCell ref="AQ13:AQ14"/>
    <mergeCell ref="AR13:AR14"/>
    <mergeCell ref="AS13:AS14"/>
    <mergeCell ref="AT13:AT14"/>
    <mergeCell ref="AU13:AU14"/>
    <mergeCell ref="AV13:AV14"/>
    <mergeCell ref="AW13:AW14"/>
    <mergeCell ref="AX13:AX14"/>
    <mergeCell ref="AZ13:BD14"/>
    <mergeCell ref="AE13:AE14"/>
    <mergeCell ref="AF13:AF14"/>
    <mergeCell ref="AN13:AN14"/>
    <mergeCell ref="AP13:AP14"/>
    <mergeCell ref="AG13:AG14"/>
    <mergeCell ref="AH13:AH14"/>
    <mergeCell ref="AI13:AI14"/>
    <mergeCell ref="C15:D46"/>
    <mergeCell ref="W13:W14"/>
    <mergeCell ref="X13:X14"/>
    <mergeCell ref="Y13:Y14"/>
    <mergeCell ref="Z13:Z14"/>
    <mergeCell ref="AA13:AA14"/>
    <mergeCell ref="AC13:AC14"/>
    <mergeCell ref="AD13:AD14"/>
    <mergeCell ref="AZ35:BD35"/>
    <mergeCell ref="BE35:BG35"/>
    <mergeCell ref="AZ36:BD36"/>
    <mergeCell ref="BE36:BG36"/>
    <mergeCell ref="L41:M41"/>
    <mergeCell ref="L39:M39"/>
    <mergeCell ref="L40:M40"/>
    <mergeCell ref="BE28:BG28"/>
    <mergeCell ref="AZ29:BD29"/>
    <mergeCell ref="BE29:BG29"/>
    <mergeCell ref="AZ30:BD30"/>
    <mergeCell ref="BE30:BG30"/>
    <mergeCell ref="BE31:BG31"/>
    <mergeCell ref="AZ31:BD31"/>
    <mergeCell ref="AZ32:BD32"/>
    <mergeCell ref="BE32:BG32"/>
    <mergeCell ref="AZ33:BD33"/>
    <mergeCell ref="BE33:BG33"/>
    <mergeCell ref="AZ34:BD34"/>
    <mergeCell ref="BE34:BG34"/>
    <mergeCell ref="AJ13:AJ14"/>
    <mergeCell ref="AK13:AK14"/>
    <mergeCell ref="AL13:AL14"/>
    <mergeCell ref="AM13:AM14"/>
    <mergeCell ref="AZ57:BD57"/>
    <mergeCell ref="BE57:BG57"/>
    <mergeCell ref="AZ58:BD58"/>
    <mergeCell ref="BE58:BG58"/>
    <mergeCell ref="L42:M42"/>
    <mergeCell ref="L43:M43"/>
    <mergeCell ref="AZ54:BD54"/>
    <mergeCell ref="BE54:BG54"/>
    <mergeCell ref="AZ55:BD55"/>
    <mergeCell ref="BE55:BG55"/>
    <mergeCell ref="AZ56:BD56"/>
    <mergeCell ref="BE56:BG56"/>
    <mergeCell ref="AZ44:BD44"/>
    <mergeCell ref="BE44:BG44"/>
    <mergeCell ref="BE45:BG45"/>
    <mergeCell ref="AZ45:BD45"/>
    <mergeCell ref="AZ46:BD46"/>
    <mergeCell ref="BE46:BG46"/>
    <mergeCell ref="L44:M44"/>
    <mergeCell ref="F49:M50"/>
    <mergeCell ref="L45:M45"/>
    <mergeCell ref="J44:K44"/>
    <mergeCell ref="J45:K45"/>
    <mergeCell ref="F44:I44"/>
    <mergeCell ref="F45:I45"/>
    <mergeCell ref="F51:I51"/>
    <mergeCell ref="F52:I52"/>
    <mergeCell ref="J53:M53"/>
    <mergeCell ref="F53:I53"/>
    <mergeCell ref="F43:I43"/>
    <mergeCell ref="J54:M54"/>
    <mergeCell ref="J55:M55"/>
    <mergeCell ref="AZ59:BD59"/>
    <mergeCell ref="BE59:BG59"/>
    <mergeCell ref="BE60:BG60"/>
    <mergeCell ref="AZ60:BD60"/>
    <mergeCell ref="AZ61:BD61"/>
    <mergeCell ref="BE61:BG61"/>
    <mergeCell ref="AZ62:BD62"/>
    <mergeCell ref="BE62:BG62"/>
    <mergeCell ref="AZ63:BD63"/>
    <mergeCell ref="BE63:BG63"/>
    <mergeCell ref="AZ64:BD64"/>
    <mergeCell ref="BE64:BG64"/>
    <mergeCell ref="AZ65:BD65"/>
    <mergeCell ref="BE65:BG65"/>
    <mergeCell ref="AZ66:BD66"/>
    <mergeCell ref="BE66:BG66"/>
    <mergeCell ref="BE67:BG67"/>
    <mergeCell ref="AZ67:BD67"/>
    <mergeCell ref="AZ68:BD68"/>
    <mergeCell ref="BE68:BG68"/>
    <mergeCell ref="AZ69:BD69"/>
    <mergeCell ref="BE69:BG69"/>
    <mergeCell ref="AZ70:BD70"/>
    <mergeCell ref="BE70:BG70"/>
    <mergeCell ref="AZ71:BD71"/>
    <mergeCell ref="BE71:BG71"/>
    <mergeCell ref="AZ72:BD72"/>
    <mergeCell ref="BE72:BG72"/>
    <mergeCell ref="AZ73:BD73"/>
    <mergeCell ref="BE73:BG73"/>
    <mergeCell ref="BE74:BG74"/>
    <mergeCell ref="AZ74:BD74"/>
    <mergeCell ref="AZ75:BD75"/>
    <mergeCell ref="BE75:BG75"/>
    <mergeCell ref="AZ76:BD76"/>
    <mergeCell ref="BE76:BG76"/>
    <mergeCell ref="AZ77:BD77"/>
    <mergeCell ref="BE77:BG77"/>
    <mergeCell ref="AZ78:BD78"/>
    <mergeCell ref="BE78:BG78"/>
    <mergeCell ref="AZ79:BD79"/>
    <mergeCell ref="BE79:BG79"/>
    <mergeCell ref="AZ81:BD81"/>
    <mergeCell ref="BE81:BG81"/>
    <mergeCell ref="BE82:BG82"/>
    <mergeCell ref="AZ82:BD82"/>
    <mergeCell ref="AZ83:BD83"/>
    <mergeCell ref="BE83:BG83"/>
    <mergeCell ref="AZ84:BD84"/>
    <mergeCell ref="BE84:BG84"/>
    <mergeCell ref="AZ85:BD85"/>
    <mergeCell ref="BE85:BG85"/>
    <mergeCell ref="AZ86:BD86"/>
    <mergeCell ref="BE86:BG86"/>
    <mergeCell ref="AZ87:BD87"/>
    <mergeCell ref="BE87:BG87"/>
    <mergeCell ref="AZ88:BD88"/>
    <mergeCell ref="BE88:BG88"/>
    <mergeCell ref="BE89:BG89"/>
    <mergeCell ref="AZ89:BD89"/>
    <mergeCell ref="AZ90:BD90"/>
    <mergeCell ref="BE90:BG90"/>
    <mergeCell ref="AZ91:BD91"/>
    <mergeCell ref="BE91:BG91"/>
    <mergeCell ref="AZ92:BD92"/>
    <mergeCell ref="BE92:BG92"/>
    <mergeCell ref="AZ93:BD93"/>
    <mergeCell ref="BE93:BG93"/>
    <mergeCell ref="AZ94:BD94"/>
    <mergeCell ref="BE94:BG94"/>
    <mergeCell ref="AZ95:BD95"/>
    <mergeCell ref="BE95:BG95"/>
    <mergeCell ref="AZ96:BD96"/>
    <mergeCell ref="AZ97:BD97"/>
    <mergeCell ref="BE97:BG97"/>
    <mergeCell ref="AZ98:BD98"/>
    <mergeCell ref="BE98:BG98"/>
    <mergeCell ref="AZ99:BD99"/>
    <mergeCell ref="BE99:BG99"/>
    <mergeCell ref="AZ100:BD100"/>
    <mergeCell ref="BE100:BG100"/>
    <mergeCell ref="AZ101:BD101"/>
    <mergeCell ref="BE101:BG101"/>
    <mergeCell ref="AZ102:BD102"/>
    <mergeCell ref="BE102:BG102"/>
    <mergeCell ref="BE103:BG103"/>
    <mergeCell ref="AZ103:BD103"/>
    <mergeCell ref="AZ104:BD104"/>
    <mergeCell ref="BE104:BG104"/>
    <mergeCell ref="C48:D79"/>
    <mergeCell ref="L77:M77"/>
    <mergeCell ref="L71:M71"/>
    <mergeCell ref="L72:M72"/>
    <mergeCell ref="L73:M73"/>
    <mergeCell ref="L74:M74"/>
    <mergeCell ref="L75:M75"/>
    <mergeCell ref="AZ105:BD105"/>
    <mergeCell ref="BE105:BG105"/>
    <mergeCell ref="AZ106:BD106"/>
    <mergeCell ref="BE106:BG106"/>
    <mergeCell ref="AZ115:BD115"/>
    <mergeCell ref="BE115:BG115"/>
    <mergeCell ref="AZ116:BD116"/>
    <mergeCell ref="BE116:BG116"/>
    <mergeCell ref="AZ107:BD107"/>
    <mergeCell ref="BE107:BG107"/>
    <mergeCell ref="AZ108:BD108"/>
    <mergeCell ref="BE108:BG108"/>
    <mergeCell ref="AZ109:BD109"/>
    <mergeCell ref="BE109:BG109"/>
    <mergeCell ref="BE110:BG110"/>
    <mergeCell ref="AZ110:BD110"/>
    <mergeCell ref="AZ111:BD111"/>
    <mergeCell ref="BE111:BG111"/>
    <mergeCell ref="AZ112:BD112"/>
    <mergeCell ref="BE112:BG112"/>
    <mergeCell ref="AZ114:BD114"/>
    <mergeCell ref="BE114:BG114"/>
    <mergeCell ref="BE96:BG96"/>
    <mergeCell ref="J51:M51"/>
    <mergeCell ref="J52:M52"/>
    <mergeCell ref="AZ131:BD131"/>
    <mergeCell ref="BE131:BG131"/>
    <mergeCell ref="BE132:BG132"/>
    <mergeCell ref="AZ132:BD132"/>
    <mergeCell ref="AZ133:BD133"/>
    <mergeCell ref="F289:I289"/>
    <mergeCell ref="F290:I290"/>
    <mergeCell ref="F256:I256"/>
    <mergeCell ref="F257:I257"/>
    <mergeCell ref="F258:I258"/>
    <mergeCell ref="F259:I259"/>
    <mergeCell ref="F261:I261"/>
    <mergeCell ref="F262:I262"/>
    <mergeCell ref="F263:I263"/>
    <mergeCell ref="F264:I264"/>
    <mergeCell ref="L106:M106"/>
    <mergeCell ref="L107:M107"/>
    <mergeCell ref="L108:M108"/>
    <mergeCell ref="L109:M109"/>
    <mergeCell ref="L110:M110"/>
    <mergeCell ref="AZ117:BD117"/>
    <mergeCell ref="BE117:BG117"/>
    <mergeCell ref="BE118:BG118"/>
    <mergeCell ref="AZ118:BD118"/>
    <mergeCell ref="AZ119:BD119"/>
    <mergeCell ref="BE119:BG119"/>
    <mergeCell ref="AZ120:BD120"/>
    <mergeCell ref="BE120:BG120"/>
    <mergeCell ref="AZ121:BD121"/>
    <mergeCell ref="BE121:BG121"/>
    <mergeCell ref="AZ206:BD206"/>
    <mergeCell ref="BE206:BG206"/>
    <mergeCell ref="AZ122:BD122"/>
    <mergeCell ref="BE122:BG122"/>
    <mergeCell ref="AZ123:BD123"/>
    <mergeCell ref="BE123:BG123"/>
    <mergeCell ref="AZ124:BD124"/>
    <mergeCell ref="BE124:BG124"/>
    <mergeCell ref="BE125:BG125"/>
    <mergeCell ref="AZ125:BD125"/>
    <mergeCell ref="AZ126:BD126"/>
    <mergeCell ref="BE126:BG126"/>
    <mergeCell ref="AZ127:BD127"/>
    <mergeCell ref="BE127:BG127"/>
    <mergeCell ref="AZ128:BD128"/>
    <mergeCell ref="BE128:BG128"/>
    <mergeCell ref="AZ129:BD129"/>
    <mergeCell ref="BE129:BG129"/>
    <mergeCell ref="AZ130:BD130"/>
    <mergeCell ref="BE130:BG130"/>
    <mergeCell ref="BE133:BG133"/>
    <mergeCell ref="AZ134:BD134"/>
    <mergeCell ref="BE134:BG134"/>
    <mergeCell ref="AZ135:BD135"/>
    <mergeCell ref="BE135:BG135"/>
    <mergeCell ref="AZ136:BD136"/>
    <mergeCell ref="BE136:BG136"/>
    <mergeCell ref="AZ137:BD137"/>
    <mergeCell ref="BE137:BG137"/>
    <mergeCell ref="AZ138:BD138"/>
    <mergeCell ref="BE138:BG138"/>
    <mergeCell ref="BE139:BG139"/>
    <mergeCell ref="AZ139:BD139"/>
    <mergeCell ref="AZ140:BD140"/>
    <mergeCell ref="BE140:BG140"/>
    <mergeCell ref="AZ141:BD141"/>
    <mergeCell ref="BE141:BG141"/>
    <mergeCell ref="AZ142:BD142"/>
    <mergeCell ref="BE142:BG142"/>
    <mergeCell ref="AZ151:BD151"/>
    <mergeCell ref="BE151:BG151"/>
    <mergeCell ref="AZ152:BD152"/>
    <mergeCell ref="BE152:BG152"/>
    <mergeCell ref="AZ153:BD153"/>
    <mergeCell ref="BE153:BG153"/>
    <mergeCell ref="BE154:BG154"/>
    <mergeCell ref="AZ154:BD154"/>
    <mergeCell ref="AZ155:BD155"/>
    <mergeCell ref="BE155:BG155"/>
    <mergeCell ref="AZ156:BD156"/>
    <mergeCell ref="BE156:BG156"/>
    <mergeCell ref="AZ157:BD157"/>
    <mergeCell ref="BE157:BG157"/>
    <mergeCell ref="AZ158:BD158"/>
    <mergeCell ref="BE158:BG158"/>
    <mergeCell ref="AZ143:BD143"/>
    <mergeCell ref="BE143:BG143"/>
    <mergeCell ref="AZ144:BD144"/>
    <mergeCell ref="BE144:BG144"/>
    <mergeCell ref="AZ145:BD145"/>
    <mergeCell ref="BE145:BG145"/>
    <mergeCell ref="BE147:BG147"/>
    <mergeCell ref="AZ147:BD147"/>
    <mergeCell ref="AZ148:BD148"/>
    <mergeCell ref="BE148:BG148"/>
    <mergeCell ref="AZ149:BD149"/>
    <mergeCell ref="BE149:BG149"/>
    <mergeCell ref="AZ150:BD150"/>
    <mergeCell ref="BE150:BG150"/>
    <mergeCell ref="AZ325:BD325"/>
    <mergeCell ref="BE325:BG325"/>
    <mergeCell ref="AZ159:BD159"/>
    <mergeCell ref="BE159:BG159"/>
    <mergeCell ref="AZ160:BD160"/>
    <mergeCell ref="BE160:BG160"/>
    <mergeCell ref="BE161:BG161"/>
    <mergeCell ref="AZ161:BD161"/>
    <mergeCell ref="AZ162:BD162"/>
    <mergeCell ref="BE162:BG162"/>
    <mergeCell ref="AZ163:BD163"/>
    <mergeCell ref="BE163:BG163"/>
    <mergeCell ref="AZ164:BD164"/>
    <mergeCell ref="BE164:BG164"/>
    <mergeCell ref="AZ319:BD319"/>
    <mergeCell ref="BE319:BG319"/>
    <mergeCell ref="AZ313:BD313"/>
    <mergeCell ref="BE313:BG313"/>
    <mergeCell ref="AZ314:BD314"/>
    <mergeCell ref="BE314:BG314"/>
    <mergeCell ref="BE315:BG315"/>
    <mergeCell ref="AZ315:BD315"/>
    <mergeCell ref="AZ316:BD316"/>
    <mergeCell ref="BE316:BG316"/>
    <mergeCell ref="AZ317:BD317"/>
    <mergeCell ref="BE317:BG317"/>
    <mergeCell ref="AZ318:BD318"/>
    <mergeCell ref="BE318:BG318"/>
    <mergeCell ref="BE202:BG202"/>
    <mergeCell ref="AZ203:BD203"/>
    <mergeCell ref="BE203:BG203"/>
    <mergeCell ref="AZ186:BD186"/>
    <mergeCell ref="AZ320:BD320"/>
    <mergeCell ref="BE320:BG320"/>
    <mergeCell ref="AZ321:BD321"/>
    <mergeCell ref="BE321:BG321"/>
    <mergeCell ref="BE322:BG322"/>
    <mergeCell ref="AZ322:BD322"/>
    <mergeCell ref="AZ323:BD323"/>
    <mergeCell ref="BE323:BG323"/>
    <mergeCell ref="AZ324:BD324"/>
    <mergeCell ref="BE324:BG324"/>
    <mergeCell ref="AZ294:BD294"/>
    <mergeCell ref="BE294:BG294"/>
    <mergeCell ref="AZ295:BD295"/>
    <mergeCell ref="BE295:BG295"/>
    <mergeCell ref="BE285:BG285"/>
    <mergeCell ref="AZ285:BD285"/>
    <mergeCell ref="AZ286:BD286"/>
    <mergeCell ref="BE286:BG286"/>
    <mergeCell ref="AZ287:BD287"/>
    <mergeCell ref="BE287:BG287"/>
    <mergeCell ref="AZ288:BD288"/>
    <mergeCell ref="BE288:BG288"/>
    <mergeCell ref="AZ303:BD303"/>
    <mergeCell ref="BE303:BG303"/>
    <mergeCell ref="AZ298:BD298"/>
    <mergeCell ref="BE298:BG298"/>
    <mergeCell ref="BE299:BG299"/>
    <mergeCell ref="AZ299:BD299"/>
    <mergeCell ref="AZ300:BD300"/>
    <mergeCell ref="BE300:BG300"/>
    <mergeCell ref="AZ301:BD301"/>
    <mergeCell ref="BE301:BG301"/>
    <mergeCell ref="AZ376:BD376"/>
    <mergeCell ref="BE376:BG376"/>
    <mergeCell ref="AZ378:BD378"/>
    <mergeCell ref="BE378:BG378"/>
    <mergeCell ref="AZ379:BD379"/>
    <mergeCell ref="BE379:BG379"/>
    <mergeCell ref="BE380:BG380"/>
    <mergeCell ref="AZ380:BD380"/>
    <mergeCell ref="AZ381:BD381"/>
    <mergeCell ref="BE381:BG381"/>
    <mergeCell ref="AZ382:BD382"/>
    <mergeCell ref="BE382:BG382"/>
    <mergeCell ref="AZ383:BD383"/>
    <mergeCell ref="BE383:BG383"/>
    <mergeCell ref="AZ384:BD384"/>
    <mergeCell ref="BE384:BG384"/>
    <mergeCell ref="AZ385:BD385"/>
    <mergeCell ref="BE385:BG385"/>
    <mergeCell ref="AZ386:BD386"/>
    <mergeCell ref="BE386:BG386"/>
    <mergeCell ref="BE387:BG387"/>
    <mergeCell ref="AZ387:BD387"/>
    <mergeCell ref="AZ388:BD388"/>
    <mergeCell ref="BE388:BG388"/>
    <mergeCell ref="AZ389:BD389"/>
    <mergeCell ref="BE389:BG389"/>
    <mergeCell ref="AZ390:BD390"/>
    <mergeCell ref="BE390:BG390"/>
    <mergeCell ref="AZ391:BD391"/>
    <mergeCell ref="BE391:BG391"/>
    <mergeCell ref="AZ392:BD392"/>
    <mergeCell ref="BE392:BG392"/>
    <mergeCell ref="AZ393:BD393"/>
    <mergeCell ref="BE393:BG393"/>
    <mergeCell ref="BE394:BG394"/>
    <mergeCell ref="AZ394:BD394"/>
    <mergeCell ref="AZ395:BD395"/>
    <mergeCell ref="BE395:BG395"/>
    <mergeCell ref="AZ396:BD396"/>
    <mergeCell ref="BE396:BG396"/>
    <mergeCell ref="AZ397:BD397"/>
    <mergeCell ref="BE397:BG397"/>
    <mergeCell ref="AZ398:BD398"/>
    <mergeCell ref="BE398:BG398"/>
    <mergeCell ref="AZ399:BD399"/>
    <mergeCell ref="BE399:BG399"/>
    <mergeCell ref="AZ400:BD400"/>
    <mergeCell ref="BE400:BG400"/>
    <mergeCell ref="BE401:BG401"/>
    <mergeCell ref="AZ401:BD401"/>
    <mergeCell ref="AZ402:BD402"/>
    <mergeCell ref="BE402:BG402"/>
    <mergeCell ref="AZ403:BD403"/>
    <mergeCell ref="BE403:BG403"/>
    <mergeCell ref="AZ404:BD404"/>
    <mergeCell ref="BE404:BG404"/>
    <mergeCell ref="AZ165:BD165"/>
    <mergeCell ref="BE165:BG165"/>
    <mergeCell ref="AZ166:BD166"/>
    <mergeCell ref="BE166:BG166"/>
    <mergeCell ref="AZ167:BD167"/>
    <mergeCell ref="BE167:BG167"/>
    <mergeCell ref="BE168:BG168"/>
    <mergeCell ref="AZ168:BD168"/>
    <mergeCell ref="AZ169:BD169"/>
    <mergeCell ref="BE169:BG169"/>
    <mergeCell ref="AZ170:BD170"/>
    <mergeCell ref="BE170:BG170"/>
    <mergeCell ref="AZ171:BD171"/>
    <mergeCell ref="BE171:BG171"/>
    <mergeCell ref="AZ304:BD304"/>
    <mergeCell ref="BE304:BG304"/>
    <mergeCell ref="AZ305:BD305"/>
    <mergeCell ref="BE305:BG305"/>
    <mergeCell ref="AZ306:BD306"/>
    <mergeCell ref="BE306:BG306"/>
    <mergeCell ref="BE307:BG307"/>
    <mergeCell ref="AZ307:BD307"/>
    <mergeCell ref="AZ308:BD308"/>
    <mergeCell ref="BE308:BG308"/>
    <mergeCell ref="AZ309:BD309"/>
    <mergeCell ref="BE309:BG309"/>
    <mergeCell ref="AZ310:BD310"/>
    <mergeCell ref="BE310:BG310"/>
    <mergeCell ref="AZ312:BD312"/>
    <mergeCell ref="BE312:BG312"/>
    <mergeCell ref="AZ408:BD408"/>
    <mergeCell ref="AZ409:BD409"/>
    <mergeCell ref="BE409:BG409"/>
    <mergeCell ref="AZ405:BD405"/>
    <mergeCell ref="BE405:BG405"/>
    <mergeCell ref="AZ406:BD406"/>
    <mergeCell ref="BE406:BG406"/>
    <mergeCell ref="AZ407:BD407"/>
    <mergeCell ref="BE407:BG407"/>
    <mergeCell ref="BE408:BG408"/>
    <mergeCell ref="AZ326:BD326"/>
    <mergeCell ref="BE326:BG326"/>
    <mergeCell ref="AZ327:BD327"/>
    <mergeCell ref="BE327:BG327"/>
    <mergeCell ref="AZ328:BD328"/>
    <mergeCell ref="BE328:BG328"/>
    <mergeCell ref="BE329:BG329"/>
    <mergeCell ref="AZ329:BD329"/>
    <mergeCell ref="AZ330:BD330"/>
    <mergeCell ref="BE330:BG330"/>
    <mergeCell ref="AZ331:BD331"/>
    <mergeCell ref="BE331:BG331"/>
    <mergeCell ref="AZ332:BD332"/>
    <mergeCell ref="BE332:BG332"/>
    <mergeCell ref="AZ333:BD333"/>
    <mergeCell ref="BE333:BG333"/>
    <mergeCell ref="AZ334:BD334"/>
    <mergeCell ref="BE334:BG334"/>
    <mergeCell ref="AZ335:BD335"/>
    <mergeCell ref="BE335:BG335"/>
    <mergeCell ref="BE336:BG336"/>
    <mergeCell ref="AZ336:BD336"/>
    <mergeCell ref="AZ337:BD337"/>
    <mergeCell ref="BE337:BG337"/>
    <mergeCell ref="AZ338:BD338"/>
    <mergeCell ref="BE338:BG338"/>
    <mergeCell ref="AZ339:BD339"/>
    <mergeCell ref="BE339:BG339"/>
    <mergeCell ref="AZ340:BD340"/>
    <mergeCell ref="BE340:BG340"/>
    <mergeCell ref="AZ341:BD341"/>
    <mergeCell ref="BE341:BG341"/>
    <mergeCell ref="AZ342:BD342"/>
    <mergeCell ref="BE342:BG342"/>
    <mergeCell ref="BE343:BG343"/>
    <mergeCell ref="AZ343:BD343"/>
    <mergeCell ref="AZ345:BD345"/>
    <mergeCell ref="BE345:BG345"/>
    <mergeCell ref="AZ346:BD346"/>
    <mergeCell ref="BE346:BG346"/>
    <mergeCell ref="AZ347:BD347"/>
    <mergeCell ref="BE347:BG347"/>
    <mergeCell ref="AZ348:BD348"/>
    <mergeCell ref="BE348:BG348"/>
    <mergeCell ref="AZ349:BD349"/>
    <mergeCell ref="BE349:BG349"/>
    <mergeCell ref="AZ350:BD350"/>
    <mergeCell ref="BE350:BG350"/>
    <mergeCell ref="BE351:BG351"/>
    <mergeCell ref="AZ351:BD351"/>
    <mergeCell ref="AZ352:BD352"/>
    <mergeCell ref="BE352:BG352"/>
    <mergeCell ref="AZ353:BD353"/>
    <mergeCell ref="BE353:BG353"/>
    <mergeCell ref="AZ354:BD354"/>
    <mergeCell ref="BE354:BG354"/>
    <mergeCell ref="AZ355:BD355"/>
    <mergeCell ref="BE355:BG355"/>
    <mergeCell ref="AZ356:BD356"/>
    <mergeCell ref="BE356:BG356"/>
    <mergeCell ref="AZ357:BD357"/>
    <mergeCell ref="BE357:BG357"/>
    <mergeCell ref="BE358:BG358"/>
    <mergeCell ref="AZ358:BD358"/>
    <mergeCell ref="AZ359:BD359"/>
    <mergeCell ref="BE359:BG359"/>
    <mergeCell ref="AZ360:BD360"/>
    <mergeCell ref="BE360:BG360"/>
    <mergeCell ref="AZ361:BD361"/>
    <mergeCell ref="BE361:BG361"/>
    <mergeCell ref="AZ362:BD362"/>
    <mergeCell ref="BE362:BG362"/>
    <mergeCell ref="AZ363:BD363"/>
    <mergeCell ref="BE363:BG363"/>
    <mergeCell ref="AZ364:BD364"/>
    <mergeCell ref="BE364:BG364"/>
    <mergeCell ref="AZ374:BD374"/>
    <mergeCell ref="BE374:BG374"/>
    <mergeCell ref="AZ375:BD375"/>
    <mergeCell ref="BE375:BG375"/>
    <mergeCell ref="BE365:BG365"/>
    <mergeCell ref="AZ365:BD365"/>
    <mergeCell ref="AZ366:BD366"/>
    <mergeCell ref="BE366:BG366"/>
    <mergeCell ref="AZ367:BD367"/>
    <mergeCell ref="BE367:BG367"/>
    <mergeCell ref="AZ368:BD368"/>
    <mergeCell ref="BE368:BG368"/>
    <mergeCell ref="AZ369:BD369"/>
    <mergeCell ref="BE369:BG369"/>
    <mergeCell ref="AZ370:BD370"/>
    <mergeCell ref="BE370:BG370"/>
    <mergeCell ref="AZ371:BD371"/>
    <mergeCell ref="BE371:BG371"/>
    <mergeCell ref="BE372:BG372"/>
    <mergeCell ref="AZ372:BD372"/>
    <mergeCell ref="AZ373:BD373"/>
    <mergeCell ref="BE373:BG373"/>
    <mergeCell ref="F37:I37"/>
    <mergeCell ref="L31:M31"/>
    <mergeCell ref="L32:M32"/>
    <mergeCell ref="L33:M33"/>
    <mergeCell ref="L34:M34"/>
    <mergeCell ref="J31:K31"/>
    <mergeCell ref="J32:K32"/>
    <mergeCell ref="J33:K33"/>
    <mergeCell ref="J34:K34"/>
    <mergeCell ref="J35:K35"/>
    <mergeCell ref="J36:M36"/>
    <mergeCell ref="J37:M37"/>
    <mergeCell ref="K19:M19"/>
    <mergeCell ref="K20:M20"/>
    <mergeCell ref="K21:M21"/>
    <mergeCell ref="K22:M22"/>
    <mergeCell ref="K23:M23"/>
    <mergeCell ref="F60:I60"/>
    <mergeCell ref="J56:M56"/>
    <mergeCell ref="J57:M57"/>
    <mergeCell ref="J58:M58"/>
    <mergeCell ref="J59:M59"/>
    <mergeCell ref="J60:M60"/>
    <mergeCell ref="J61:M61"/>
    <mergeCell ref="L63:M63"/>
    <mergeCell ref="L64:M64"/>
    <mergeCell ref="L65:M65"/>
    <mergeCell ref="L66:M66"/>
    <mergeCell ref="L67:M67"/>
    <mergeCell ref="J63:K63"/>
    <mergeCell ref="AY13:AY14"/>
    <mergeCell ref="K24:M24"/>
    <mergeCell ref="K25:M25"/>
    <mergeCell ref="K26:M26"/>
    <mergeCell ref="N11:O14"/>
    <mergeCell ref="AP11:AY12"/>
    <mergeCell ref="AO13:AO14"/>
    <mergeCell ref="AC11:AO12"/>
    <mergeCell ref="AB13:AB14"/>
    <mergeCell ref="P11:AB12"/>
    <mergeCell ref="F16:M17"/>
    <mergeCell ref="K18:M18"/>
    <mergeCell ref="F18:J18"/>
    <mergeCell ref="F31:I31"/>
    <mergeCell ref="F32:I32"/>
    <mergeCell ref="F33:I33"/>
    <mergeCell ref="F34:I34"/>
    <mergeCell ref="F35:I35"/>
    <mergeCell ref="F36:I36"/>
    <mergeCell ref="J84:M84"/>
    <mergeCell ref="F75:I75"/>
    <mergeCell ref="F76:I76"/>
    <mergeCell ref="F77:I77"/>
    <mergeCell ref="F19:J19"/>
    <mergeCell ref="F20:J20"/>
    <mergeCell ref="F21:J21"/>
    <mergeCell ref="F22:J22"/>
    <mergeCell ref="F23:J23"/>
    <mergeCell ref="F24:J24"/>
    <mergeCell ref="F25:J25"/>
    <mergeCell ref="F26:J26"/>
    <mergeCell ref="J64:K64"/>
    <mergeCell ref="J65:K65"/>
    <mergeCell ref="J66:K66"/>
    <mergeCell ref="J67:K67"/>
    <mergeCell ref="J68:M68"/>
    <mergeCell ref="J69:M69"/>
    <mergeCell ref="F63:I63"/>
    <mergeCell ref="F64:I64"/>
    <mergeCell ref="F65:I65"/>
    <mergeCell ref="F66:I66"/>
    <mergeCell ref="F67:I67"/>
    <mergeCell ref="F68:I68"/>
    <mergeCell ref="F69:I69"/>
    <mergeCell ref="F61:I61"/>
    <mergeCell ref="F54:I54"/>
    <mergeCell ref="F55:I55"/>
    <mergeCell ref="F56:I56"/>
    <mergeCell ref="F57:I57"/>
    <mergeCell ref="F58:I58"/>
    <mergeCell ref="F59:I59"/>
    <mergeCell ref="J85:M85"/>
    <mergeCell ref="J86:M86"/>
    <mergeCell ref="K27:M27"/>
    <mergeCell ref="K28:M28"/>
    <mergeCell ref="K29:M29"/>
    <mergeCell ref="J39:K39"/>
    <mergeCell ref="F27:J27"/>
    <mergeCell ref="F28:J28"/>
    <mergeCell ref="F29:J29"/>
    <mergeCell ref="J40:K40"/>
    <mergeCell ref="J41:K41"/>
    <mergeCell ref="J42:K42"/>
    <mergeCell ref="J43:K43"/>
    <mergeCell ref="F39:I39"/>
    <mergeCell ref="F40:I40"/>
    <mergeCell ref="F41:I41"/>
    <mergeCell ref="F42:I42"/>
    <mergeCell ref="F84:I84"/>
    <mergeCell ref="F85:I85"/>
    <mergeCell ref="F86:I86"/>
    <mergeCell ref="J71:K71"/>
    <mergeCell ref="J72:K72"/>
    <mergeCell ref="J73:K73"/>
    <mergeCell ref="J74:K74"/>
    <mergeCell ref="J75:K75"/>
    <mergeCell ref="J76:K76"/>
    <mergeCell ref="J77:K77"/>
    <mergeCell ref="F71:I71"/>
    <mergeCell ref="F72:I72"/>
    <mergeCell ref="F73:I73"/>
    <mergeCell ref="F74:I74"/>
    <mergeCell ref="L35:M35"/>
    <mergeCell ref="J87:M87"/>
    <mergeCell ref="J88:M88"/>
    <mergeCell ref="J89:M89"/>
    <mergeCell ref="J90:M90"/>
    <mergeCell ref="J91:M91"/>
    <mergeCell ref="J92:M92"/>
    <mergeCell ref="J93:M93"/>
    <mergeCell ref="J94:M94"/>
    <mergeCell ref="F104:I104"/>
    <mergeCell ref="F105:I105"/>
    <mergeCell ref="F106:I106"/>
    <mergeCell ref="F107:I107"/>
    <mergeCell ref="F108:I108"/>
    <mergeCell ref="F109:I109"/>
    <mergeCell ref="J104:K104"/>
    <mergeCell ref="J105:K105"/>
    <mergeCell ref="J106:K106"/>
    <mergeCell ref="J107:K107"/>
    <mergeCell ref="J108:K108"/>
    <mergeCell ref="J109:K109"/>
    <mergeCell ref="L104:M104"/>
    <mergeCell ref="L105:M105"/>
    <mergeCell ref="F87:I87"/>
    <mergeCell ref="F88:I88"/>
    <mergeCell ref="F89:I89"/>
    <mergeCell ref="F90:I90"/>
    <mergeCell ref="F91:I91"/>
    <mergeCell ref="F92:I92"/>
    <mergeCell ref="F93:I93"/>
    <mergeCell ref="F96:I96"/>
    <mergeCell ref="F97:I97"/>
    <mergeCell ref="F98:I98"/>
    <mergeCell ref="J117:M117"/>
    <mergeCell ref="J118:M118"/>
    <mergeCell ref="J119:M119"/>
    <mergeCell ref="J120:M120"/>
    <mergeCell ref="J121:M121"/>
    <mergeCell ref="F115:M116"/>
    <mergeCell ref="L96:M96"/>
    <mergeCell ref="L97:M97"/>
    <mergeCell ref="L98:M98"/>
    <mergeCell ref="L99:M99"/>
    <mergeCell ref="L100:M100"/>
    <mergeCell ref="J96:K96"/>
    <mergeCell ref="J97:K97"/>
    <mergeCell ref="J98:K98"/>
    <mergeCell ref="J99:K99"/>
    <mergeCell ref="J100:K100"/>
    <mergeCell ref="J101:M101"/>
    <mergeCell ref="J102:M102"/>
    <mergeCell ref="F102:I102"/>
    <mergeCell ref="F110:I110"/>
    <mergeCell ref="J110:K110"/>
    <mergeCell ref="F143:I143"/>
    <mergeCell ref="F150:I150"/>
    <mergeCell ref="F151:I151"/>
    <mergeCell ref="F152:I152"/>
    <mergeCell ref="F153:I153"/>
    <mergeCell ref="F154:I154"/>
    <mergeCell ref="F155:I155"/>
    <mergeCell ref="F156:I156"/>
    <mergeCell ref="F99:I99"/>
    <mergeCell ref="F100:I100"/>
    <mergeCell ref="F101:I101"/>
    <mergeCell ref="F94:I94"/>
    <mergeCell ref="F117:I117"/>
    <mergeCell ref="F118:I118"/>
    <mergeCell ref="F119:I119"/>
    <mergeCell ref="F120:I120"/>
    <mergeCell ref="F121:I121"/>
    <mergeCell ref="F175:I175"/>
    <mergeCell ref="F176:I176"/>
    <mergeCell ref="F183:I183"/>
    <mergeCell ref="F184:I184"/>
    <mergeCell ref="F185:I185"/>
    <mergeCell ref="F186:I186"/>
    <mergeCell ref="F187:I187"/>
    <mergeCell ref="F188:I188"/>
    <mergeCell ref="F159:I159"/>
    <mergeCell ref="F160:I160"/>
    <mergeCell ref="F162:I162"/>
    <mergeCell ref="F163:I163"/>
    <mergeCell ref="F164:I164"/>
    <mergeCell ref="F122:I122"/>
    <mergeCell ref="F123:I123"/>
    <mergeCell ref="F124:I124"/>
    <mergeCell ref="F125:I125"/>
    <mergeCell ref="F126:I126"/>
    <mergeCell ref="F127:I127"/>
    <mergeCell ref="F129:I129"/>
    <mergeCell ref="F130:I130"/>
    <mergeCell ref="F131:I131"/>
    <mergeCell ref="F132:I132"/>
    <mergeCell ref="F133:I133"/>
    <mergeCell ref="F134:I134"/>
    <mergeCell ref="F135:I135"/>
    <mergeCell ref="F137:I137"/>
    <mergeCell ref="F138:I138"/>
    <mergeCell ref="F139:I139"/>
    <mergeCell ref="F140:I140"/>
    <mergeCell ref="F141:I141"/>
    <mergeCell ref="F142:I142"/>
    <mergeCell ref="F249:I249"/>
    <mergeCell ref="F250:I250"/>
    <mergeCell ref="F251:I251"/>
    <mergeCell ref="F252:I252"/>
    <mergeCell ref="F253:I253"/>
    <mergeCell ref="F254:I254"/>
    <mergeCell ref="F255:I255"/>
    <mergeCell ref="F208:I208"/>
    <mergeCell ref="F209:I209"/>
    <mergeCell ref="F216:I216"/>
    <mergeCell ref="F217:I217"/>
    <mergeCell ref="F218:I218"/>
    <mergeCell ref="F219:I219"/>
    <mergeCell ref="F220:I220"/>
    <mergeCell ref="F221:I221"/>
    <mergeCell ref="F222:I222"/>
    <mergeCell ref="F223:I223"/>
    <mergeCell ref="F224:I224"/>
    <mergeCell ref="F225:I225"/>
    <mergeCell ref="F226:I226"/>
    <mergeCell ref="F228:I228"/>
    <mergeCell ref="F229:I229"/>
    <mergeCell ref="F230:I230"/>
    <mergeCell ref="F231:I231"/>
    <mergeCell ref="F247:M248"/>
    <mergeCell ref="J227:K227"/>
    <mergeCell ref="J228:K228"/>
    <mergeCell ref="J231:K231"/>
    <mergeCell ref="J232:K232"/>
    <mergeCell ref="J216:M216"/>
    <mergeCell ref="J217:M217"/>
    <mergeCell ref="L243:M243"/>
    <mergeCell ref="F265:I265"/>
    <mergeCell ref="F266:I266"/>
    <mergeCell ref="F267:I267"/>
    <mergeCell ref="F269:I269"/>
    <mergeCell ref="F270:I270"/>
    <mergeCell ref="F271:I271"/>
    <mergeCell ref="F272:I272"/>
    <mergeCell ref="F273:I273"/>
    <mergeCell ref="F274:I274"/>
    <mergeCell ref="F275:I275"/>
    <mergeCell ref="F282:I282"/>
    <mergeCell ref="F283:I283"/>
    <mergeCell ref="F284:I284"/>
    <mergeCell ref="J239:K239"/>
    <mergeCell ref="J240:K240"/>
    <mergeCell ref="J241:K241"/>
    <mergeCell ref="J242:K242"/>
    <mergeCell ref="J243:K243"/>
    <mergeCell ref="J244:K244"/>
    <mergeCell ref="J246:K246"/>
    <mergeCell ref="J249:M249"/>
    <mergeCell ref="J261:K261"/>
    <mergeCell ref="J260:K260"/>
    <mergeCell ref="J262:K262"/>
    <mergeCell ref="J263:K263"/>
    <mergeCell ref="J264:K264"/>
    <mergeCell ref="J265:K265"/>
    <mergeCell ref="J268:K268"/>
    <mergeCell ref="J274:K274"/>
    <mergeCell ref="J275:K275"/>
    <mergeCell ref="L275:M275"/>
    <mergeCell ref="J282:M282"/>
    <mergeCell ref="F285:I285"/>
    <mergeCell ref="F286:I286"/>
    <mergeCell ref="F287:I287"/>
    <mergeCell ref="F288:I288"/>
    <mergeCell ref="F323:I323"/>
    <mergeCell ref="F324:I324"/>
    <mergeCell ref="F325:I325"/>
    <mergeCell ref="F327:I327"/>
    <mergeCell ref="F328:I328"/>
    <mergeCell ref="F329:I329"/>
    <mergeCell ref="F330:I330"/>
    <mergeCell ref="F331:I331"/>
    <mergeCell ref="F332:I332"/>
    <mergeCell ref="F333:I333"/>
    <mergeCell ref="F291:I291"/>
    <mergeCell ref="F292:I292"/>
    <mergeCell ref="F294:I294"/>
    <mergeCell ref="F295:I295"/>
    <mergeCell ref="F296:I296"/>
    <mergeCell ref="F297:I297"/>
    <mergeCell ref="F298:I298"/>
    <mergeCell ref="F299:I299"/>
    <mergeCell ref="F300:I300"/>
    <mergeCell ref="F302:I302"/>
    <mergeCell ref="F303:I303"/>
    <mergeCell ref="F304:I304"/>
    <mergeCell ref="F305:I305"/>
    <mergeCell ref="F306:I306"/>
    <mergeCell ref="F307:I307"/>
    <mergeCell ref="F308:I308"/>
    <mergeCell ref="F315:I315"/>
    <mergeCell ref="F358:I358"/>
    <mergeCell ref="F360:I360"/>
    <mergeCell ref="F361:I361"/>
    <mergeCell ref="F362:I362"/>
    <mergeCell ref="F363:I363"/>
    <mergeCell ref="F364:I364"/>
    <mergeCell ref="F365:I365"/>
    <mergeCell ref="F366:I366"/>
    <mergeCell ref="F368:I368"/>
    <mergeCell ref="F369:I369"/>
    <mergeCell ref="F370:I370"/>
    <mergeCell ref="F371:I371"/>
    <mergeCell ref="F372:I372"/>
    <mergeCell ref="F373:I373"/>
    <mergeCell ref="F374:I374"/>
    <mergeCell ref="F280:M281"/>
    <mergeCell ref="F313:M314"/>
    <mergeCell ref="F346:M347"/>
    <mergeCell ref="J360:K360"/>
    <mergeCell ref="J361:K361"/>
    <mergeCell ref="J362:K362"/>
    <mergeCell ref="J363:K363"/>
    <mergeCell ref="J364:K364"/>
    <mergeCell ref="J367:K367"/>
    <mergeCell ref="J368:K368"/>
    <mergeCell ref="F316:I316"/>
    <mergeCell ref="F317:I317"/>
    <mergeCell ref="F318:I318"/>
    <mergeCell ref="F319:I319"/>
    <mergeCell ref="F320:I320"/>
    <mergeCell ref="F321:I321"/>
    <mergeCell ref="F322:I322"/>
    <mergeCell ref="F379:M380"/>
    <mergeCell ref="F381:I381"/>
    <mergeCell ref="F382:I382"/>
    <mergeCell ref="F383:I383"/>
    <mergeCell ref="F384:I384"/>
    <mergeCell ref="F385:I385"/>
    <mergeCell ref="F386:I386"/>
    <mergeCell ref="F387:I387"/>
    <mergeCell ref="F388:I388"/>
    <mergeCell ref="F389:I389"/>
    <mergeCell ref="F390:I390"/>
    <mergeCell ref="F391:I391"/>
    <mergeCell ref="F393:I393"/>
    <mergeCell ref="F394:I394"/>
    <mergeCell ref="F395:I395"/>
    <mergeCell ref="F396:I396"/>
    <mergeCell ref="F397:I397"/>
    <mergeCell ref="L393:M393"/>
    <mergeCell ref="L394:M394"/>
    <mergeCell ref="L395:M395"/>
    <mergeCell ref="L396:M396"/>
    <mergeCell ref="L397:M397"/>
    <mergeCell ref="F398:I398"/>
    <mergeCell ref="F399:I399"/>
    <mergeCell ref="F401:I401"/>
    <mergeCell ref="F402:I402"/>
    <mergeCell ref="F403:I403"/>
    <mergeCell ref="F404:I404"/>
    <mergeCell ref="F405:I405"/>
    <mergeCell ref="F406:I406"/>
    <mergeCell ref="F407:I407"/>
    <mergeCell ref="J393:K393"/>
    <mergeCell ref="J394:K394"/>
    <mergeCell ref="J395:K395"/>
    <mergeCell ref="J396:K396"/>
    <mergeCell ref="J397:K397"/>
    <mergeCell ref="J400:K400"/>
    <mergeCell ref="J401:K401"/>
    <mergeCell ref="J402:K402"/>
    <mergeCell ref="J403:K403"/>
    <mergeCell ref="J404:K404"/>
    <mergeCell ref="J405:K405"/>
    <mergeCell ref="J406:K406"/>
    <mergeCell ref="J407:K407"/>
    <mergeCell ref="L400:M400"/>
    <mergeCell ref="L401:M401"/>
    <mergeCell ref="L402:M402"/>
    <mergeCell ref="L405:M405"/>
    <mergeCell ref="L407:M407"/>
    <mergeCell ref="J399:M399"/>
    <mergeCell ref="J398:M398"/>
    <mergeCell ref="J381:M381"/>
    <mergeCell ref="J382:M382"/>
    <mergeCell ref="J383:M383"/>
    <mergeCell ref="J384:M384"/>
    <mergeCell ref="J385:M385"/>
    <mergeCell ref="J386:M386"/>
    <mergeCell ref="J387:M387"/>
    <mergeCell ref="J388:M388"/>
    <mergeCell ref="J389:M389"/>
    <mergeCell ref="J390:M390"/>
    <mergeCell ref="J391:M391"/>
    <mergeCell ref="J369:K369"/>
    <mergeCell ref="J370:K370"/>
    <mergeCell ref="J371:K371"/>
    <mergeCell ref="J372:K372"/>
    <mergeCell ref="J373:K373"/>
    <mergeCell ref="J374:K374"/>
    <mergeCell ref="L360:M360"/>
    <mergeCell ref="L361:M361"/>
    <mergeCell ref="L362:M362"/>
    <mergeCell ref="L363:M363"/>
    <mergeCell ref="L364:M364"/>
    <mergeCell ref="L367:M367"/>
    <mergeCell ref="L368:M368"/>
    <mergeCell ref="L369:M369"/>
    <mergeCell ref="L370:M370"/>
    <mergeCell ref="L371:M371"/>
    <mergeCell ref="L372:M372"/>
    <mergeCell ref="L373:M373"/>
    <mergeCell ref="L374:M374"/>
    <mergeCell ref="J365:M365"/>
    <mergeCell ref="J366:M366"/>
    <mergeCell ref="J348:M348"/>
    <mergeCell ref="J349:M349"/>
    <mergeCell ref="J350:M350"/>
    <mergeCell ref="J351:M351"/>
    <mergeCell ref="J352:M352"/>
    <mergeCell ref="J353:M353"/>
    <mergeCell ref="J354:M354"/>
    <mergeCell ref="J355:M355"/>
    <mergeCell ref="J356:M356"/>
    <mergeCell ref="J357:M357"/>
    <mergeCell ref="J358:M358"/>
    <mergeCell ref="J327:K327"/>
    <mergeCell ref="J328:K328"/>
    <mergeCell ref="J329:K329"/>
    <mergeCell ref="J330:K330"/>
    <mergeCell ref="J331:K331"/>
    <mergeCell ref="J334:K334"/>
    <mergeCell ref="J335:K335"/>
    <mergeCell ref="J336:K336"/>
    <mergeCell ref="J337:K337"/>
    <mergeCell ref="J338:K338"/>
    <mergeCell ref="J339:K339"/>
    <mergeCell ref="J340:K340"/>
    <mergeCell ref="J341:K341"/>
    <mergeCell ref="L327:M327"/>
    <mergeCell ref="L328:M328"/>
    <mergeCell ref="L329:M329"/>
    <mergeCell ref="L330:M330"/>
    <mergeCell ref="L331:M331"/>
    <mergeCell ref="L335:M335"/>
    <mergeCell ref="L336:M336"/>
    <mergeCell ref="L337:M337"/>
    <mergeCell ref="L334:M334"/>
    <mergeCell ref="L304:M304"/>
    <mergeCell ref="L305:M305"/>
    <mergeCell ref="L306:M306"/>
    <mergeCell ref="L307:M307"/>
    <mergeCell ref="L308:M308"/>
    <mergeCell ref="L338:M338"/>
    <mergeCell ref="L339:M339"/>
    <mergeCell ref="L340:M340"/>
    <mergeCell ref="L341:M341"/>
    <mergeCell ref="J332:M332"/>
    <mergeCell ref="J333:M333"/>
    <mergeCell ref="J315:M315"/>
    <mergeCell ref="J316:M316"/>
    <mergeCell ref="J317:M317"/>
    <mergeCell ref="J318:M318"/>
    <mergeCell ref="J319:M319"/>
    <mergeCell ref="J320:M320"/>
    <mergeCell ref="J321:M321"/>
    <mergeCell ref="J322:M322"/>
    <mergeCell ref="J323:M323"/>
    <mergeCell ref="J324:M324"/>
    <mergeCell ref="J325:M325"/>
    <mergeCell ref="J304:K304"/>
    <mergeCell ref="J305:K305"/>
    <mergeCell ref="J129:K129"/>
    <mergeCell ref="J130:K130"/>
    <mergeCell ref="J131:K131"/>
    <mergeCell ref="J132:K132"/>
    <mergeCell ref="J133:K133"/>
    <mergeCell ref="J136:K136"/>
    <mergeCell ref="J137:K137"/>
    <mergeCell ref="J138:K138"/>
    <mergeCell ref="J283:M283"/>
    <mergeCell ref="J284:M284"/>
    <mergeCell ref="J285:M285"/>
    <mergeCell ref="J286:M286"/>
    <mergeCell ref="J287:M287"/>
    <mergeCell ref="J306:K306"/>
    <mergeCell ref="J307:K307"/>
    <mergeCell ref="J308:K308"/>
    <mergeCell ref="L294:M294"/>
    <mergeCell ref="L295:M295"/>
    <mergeCell ref="L296:M296"/>
    <mergeCell ref="L297:M297"/>
    <mergeCell ref="L298:M298"/>
    <mergeCell ref="L301:M301"/>
    <mergeCell ref="L302:M302"/>
    <mergeCell ref="L303:M303"/>
    <mergeCell ref="J291:M291"/>
    <mergeCell ref="J292:M292"/>
    <mergeCell ref="J299:M299"/>
    <mergeCell ref="J300:M300"/>
    <mergeCell ref="J301:K301"/>
    <mergeCell ref="J302:K302"/>
    <mergeCell ref="J303:K303"/>
    <mergeCell ref="L137:M137"/>
    <mergeCell ref="L138:M138"/>
    <mergeCell ref="L147:M147"/>
    <mergeCell ref="L161:M161"/>
    <mergeCell ref="L162:M162"/>
    <mergeCell ref="J294:K294"/>
    <mergeCell ref="J295:K295"/>
    <mergeCell ref="J296:K296"/>
    <mergeCell ref="J297:K297"/>
    <mergeCell ref="J298:K298"/>
    <mergeCell ref="L272:M272"/>
    <mergeCell ref="L273:M273"/>
    <mergeCell ref="L274:M274"/>
    <mergeCell ref="L264:M264"/>
    <mergeCell ref="L265:M265"/>
    <mergeCell ref="L268:M268"/>
    <mergeCell ref="L269:M269"/>
    <mergeCell ref="L270:M270"/>
    <mergeCell ref="L246:M246"/>
    <mergeCell ref="L260:M260"/>
    <mergeCell ref="L261:M261"/>
    <mergeCell ref="J250:M250"/>
    <mergeCell ref="J251:M251"/>
    <mergeCell ref="J252:M252"/>
    <mergeCell ref="J253:M253"/>
    <mergeCell ref="L228:M228"/>
    <mergeCell ref="L229:M229"/>
    <mergeCell ref="L230:M230"/>
    <mergeCell ref="L231:M231"/>
    <mergeCell ref="J161:K161"/>
    <mergeCell ref="J162:K162"/>
    <mergeCell ref="J163:K163"/>
    <mergeCell ref="J164:K164"/>
    <mergeCell ref="L238:M238"/>
    <mergeCell ref="L239:M239"/>
    <mergeCell ref="L240:M240"/>
    <mergeCell ref="L241:M241"/>
    <mergeCell ref="L242:M242"/>
    <mergeCell ref="J230:K230"/>
    <mergeCell ref="J220:M220"/>
    <mergeCell ref="F214:M215"/>
    <mergeCell ref="J219:M219"/>
    <mergeCell ref="L169:M169"/>
    <mergeCell ref="L170:M170"/>
    <mergeCell ref="L171:M171"/>
    <mergeCell ref="J159:M159"/>
    <mergeCell ref="J160:M160"/>
    <mergeCell ref="J167:M167"/>
    <mergeCell ref="J168:M168"/>
    <mergeCell ref="J195:K195"/>
    <mergeCell ref="J196:K196"/>
    <mergeCell ref="J197:K197"/>
    <mergeCell ref="J198:K198"/>
    <mergeCell ref="J169:K169"/>
    <mergeCell ref="J170:K170"/>
    <mergeCell ref="J171:K171"/>
    <mergeCell ref="J172:K172"/>
    <mergeCell ref="J173:K173"/>
    <mergeCell ref="J174:K174"/>
    <mergeCell ref="J175:K175"/>
    <mergeCell ref="J176:K176"/>
    <mergeCell ref="J177:K177"/>
    <mergeCell ref="J178:K178"/>
    <mergeCell ref="J180:K180"/>
    <mergeCell ref="J183:M183"/>
    <mergeCell ref="J140:K140"/>
    <mergeCell ref="J141:K141"/>
    <mergeCell ref="J142:K142"/>
    <mergeCell ref="J143:K143"/>
    <mergeCell ref="J144:K144"/>
    <mergeCell ref="J145:K145"/>
    <mergeCell ref="J147:K147"/>
    <mergeCell ref="L129:M129"/>
    <mergeCell ref="L130:M130"/>
    <mergeCell ref="F242:I242"/>
    <mergeCell ref="J226:M226"/>
    <mergeCell ref="J203:K203"/>
    <mergeCell ref="J204:K204"/>
    <mergeCell ref="J205:K205"/>
    <mergeCell ref="J206:K206"/>
    <mergeCell ref="J207:K207"/>
    <mergeCell ref="J208:K208"/>
    <mergeCell ref="J209:K209"/>
    <mergeCell ref="J213:K213"/>
    <mergeCell ref="J229:K229"/>
    <mergeCell ref="J199:K199"/>
    <mergeCell ref="J202:K202"/>
    <mergeCell ref="L213:M213"/>
    <mergeCell ref="L194:M194"/>
    <mergeCell ref="L195:M195"/>
    <mergeCell ref="L196:M196"/>
    <mergeCell ref="L197:M197"/>
    <mergeCell ref="L198:M198"/>
    <mergeCell ref="L199:M199"/>
    <mergeCell ref="L202:M202"/>
    <mergeCell ref="J201:M201"/>
    <mergeCell ref="L237:M237"/>
    <mergeCell ref="L244:M244"/>
    <mergeCell ref="J237:K237"/>
    <mergeCell ref="J238:K238"/>
    <mergeCell ref="J165:K165"/>
    <mergeCell ref="J166:K166"/>
    <mergeCell ref="L163:M163"/>
    <mergeCell ref="L164:M164"/>
    <mergeCell ref="L165:M165"/>
    <mergeCell ref="L166:M166"/>
    <mergeCell ref="F205:I205"/>
    <mergeCell ref="F206:I206"/>
    <mergeCell ref="F207:I207"/>
    <mergeCell ref="L180:M180"/>
    <mergeCell ref="J122:M122"/>
    <mergeCell ref="J123:M123"/>
    <mergeCell ref="J124:M124"/>
    <mergeCell ref="J125:M125"/>
    <mergeCell ref="J126:M126"/>
    <mergeCell ref="J127:M127"/>
    <mergeCell ref="J134:M134"/>
    <mergeCell ref="J135:M135"/>
    <mergeCell ref="J150:M150"/>
    <mergeCell ref="J151:M151"/>
    <mergeCell ref="J152:M152"/>
    <mergeCell ref="J153:M153"/>
    <mergeCell ref="J154:M154"/>
    <mergeCell ref="J155:M155"/>
    <mergeCell ref="J156:M156"/>
    <mergeCell ref="J157:M157"/>
    <mergeCell ref="J158:M158"/>
    <mergeCell ref="F148:M149"/>
    <mergeCell ref="J139:K139"/>
    <mergeCell ref="F237:I237"/>
    <mergeCell ref="F238:I238"/>
    <mergeCell ref="F239:I239"/>
    <mergeCell ref="F240:I240"/>
    <mergeCell ref="F241:I241"/>
    <mergeCell ref="J194:K194"/>
    <mergeCell ref="J222:M222"/>
    <mergeCell ref="J223:M223"/>
    <mergeCell ref="J224:M224"/>
    <mergeCell ref="J225:M225"/>
    <mergeCell ref="L131:M131"/>
    <mergeCell ref="L132:M132"/>
    <mergeCell ref="L133:M133"/>
    <mergeCell ref="L136:M136"/>
    <mergeCell ref="J269:K269"/>
    <mergeCell ref="J270:K270"/>
    <mergeCell ref="J271:K271"/>
    <mergeCell ref="J254:M254"/>
    <mergeCell ref="J255:M255"/>
    <mergeCell ref="J256:M256"/>
    <mergeCell ref="J257:M257"/>
    <mergeCell ref="J258:M258"/>
    <mergeCell ref="J259:M259"/>
    <mergeCell ref="J266:M266"/>
    <mergeCell ref="J267:M267"/>
    <mergeCell ref="J233:M233"/>
    <mergeCell ref="J234:M234"/>
    <mergeCell ref="J221:M221"/>
    <mergeCell ref="L262:M262"/>
    <mergeCell ref="L263:M263"/>
    <mergeCell ref="L232:M232"/>
    <mergeCell ref="L235:M235"/>
    <mergeCell ref="F157:I157"/>
    <mergeCell ref="F158:I158"/>
    <mergeCell ref="J184:M184"/>
    <mergeCell ref="J185:M185"/>
    <mergeCell ref="J186:M186"/>
    <mergeCell ref="J187:M187"/>
    <mergeCell ref="J188:M188"/>
    <mergeCell ref="J189:M189"/>
    <mergeCell ref="J190:M190"/>
    <mergeCell ref="J191:M191"/>
    <mergeCell ref="J192:M192"/>
    <mergeCell ref="J193:M193"/>
    <mergeCell ref="J200:M200"/>
    <mergeCell ref="J218:M218"/>
    <mergeCell ref="J235:K235"/>
    <mergeCell ref="J236:K236"/>
    <mergeCell ref="L227:M227"/>
    <mergeCell ref="F232:I232"/>
    <mergeCell ref="F233:I233"/>
    <mergeCell ref="F234:I234"/>
    <mergeCell ref="F236:I236"/>
    <mergeCell ref="L236:M236"/>
    <mergeCell ref="F181:M182"/>
    <mergeCell ref="F165:I165"/>
    <mergeCell ref="F166:I166"/>
    <mergeCell ref="F167:I167"/>
    <mergeCell ref="F168:I168"/>
    <mergeCell ref="F170:I170"/>
    <mergeCell ref="F171:I171"/>
    <mergeCell ref="F172:I172"/>
    <mergeCell ref="F173:I173"/>
    <mergeCell ref="F174:I174"/>
    <mergeCell ref="BJ312:BJ343"/>
    <mergeCell ref="BJ345:BJ376"/>
    <mergeCell ref="BJ378:BJ409"/>
    <mergeCell ref="BT15:BT46"/>
    <mergeCell ref="BT48:BT79"/>
    <mergeCell ref="BT81:BT112"/>
    <mergeCell ref="BT114:BT145"/>
    <mergeCell ref="BT147:BT178"/>
    <mergeCell ref="BT180:BT211"/>
    <mergeCell ref="BT213:BT244"/>
    <mergeCell ref="BT246:BT277"/>
    <mergeCell ref="BT279:BT310"/>
    <mergeCell ref="BT312:BT343"/>
    <mergeCell ref="BT345:BT376"/>
    <mergeCell ref="BT378:BT409"/>
    <mergeCell ref="F189:I189"/>
    <mergeCell ref="F190:I190"/>
    <mergeCell ref="F191:I191"/>
    <mergeCell ref="F192:I192"/>
    <mergeCell ref="F193:I193"/>
    <mergeCell ref="F195:I195"/>
    <mergeCell ref="F196:I196"/>
    <mergeCell ref="F197:I197"/>
    <mergeCell ref="F198:I198"/>
    <mergeCell ref="F199:I199"/>
    <mergeCell ref="F200:I200"/>
    <mergeCell ref="F201:I201"/>
    <mergeCell ref="F203:I203"/>
    <mergeCell ref="F204:I204"/>
    <mergeCell ref="BJ147:BJ178"/>
    <mergeCell ref="BJ180:BJ211"/>
    <mergeCell ref="BJ213:BJ244"/>
    <mergeCell ref="FC16:FC46"/>
    <mergeCell ref="CD48:CD79"/>
    <mergeCell ref="CD81:CD112"/>
    <mergeCell ref="CD114:CD145"/>
    <mergeCell ref="CD147:CD178"/>
    <mergeCell ref="CD180:CD211"/>
    <mergeCell ref="CD213:CD244"/>
    <mergeCell ref="CD246:CD277"/>
    <mergeCell ref="CD279:CD310"/>
    <mergeCell ref="CD312:CD343"/>
    <mergeCell ref="CD345:CD376"/>
    <mergeCell ref="CD378:CD409"/>
    <mergeCell ref="CS15:CS46"/>
    <mergeCell ref="CS48:CS79"/>
    <mergeCell ref="CS81:CS112"/>
    <mergeCell ref="CS114:CS145"/>
    <mergeCell ref="CS147:CS178"/>
    <mergeCell ref="CS180:CS211"/>
    <mergeCell ref="CS213:CS244"/>
    <mergeCell ref="CS246:CS277"/>
    <mergeCell ref="CS279:CS310"/>
    <mergeCell ref="CS312:CS343"/>
    <mergeCell ref="CS345:CS376"/>
    <mergeCell ref="CS378:CS409"/>
    <mergeCell ref="DH15:DH46"/>
    <mergeCell ref="DH48:DH79"/>
    <mergeCell ref="DH81:DH112"/>
    <mergeCell ref="DH114:DH145"/>
    <mergeCell ref="EL48:EL79"/>
    <mergeCell ref="C4:D5"/>
    <mergeCell ref="E4:L5"/>
    <mergeCell ref="C3:D3"/>
    <mergeCell ref="BJ2:CG2"/>
    <mergeCell ref="DH147:DH178"/>
    <mergeCell ref="DH180:DH211"/>
    <mergeCell ref="DH213:DH244"/>
    <mergeCell ref="DH246:DH277"/>
    <mergeCell ref="DH279:DH310"/>
    <mergeCell ref="DH312:DH343"/>
    <mergeCell ref="DH345:DH376"/>
    <mergeCell ref="DH378:DH409"/>
    <mergeCell ref="DW15:DW46"/>
    <mergeCell ref="DW48:DW79"/>
    <mergeCell ref="DW81:DW112"/>
    <mergeCell ref="DW114:DW145"/>
    <mergeCell ref="DW147:DW178"/>
    <mergeCell ref="DW180:DW211"/>
    <mergeCell ref="DW213:DW244"/>
    <mergeCell ref="DW246:DW277"/>
    <mergeCell ref="DW279:DW310"/>
    <mergeCell ref="DW312:DW343"/>
    <mergeCell ref="DW345:DW376"/>
    <mergeCell ref="DW378:DW409"/>
    <mergeCell ref="CD15:CD46"/>
    <mergeCell ref="F82:M83"/>
    <mergeCell ref="BJ15:BJ46"/>
    <mergeCell ref="BJ48:BJ79"/>
    <mergeCell ref="BJ81:BJ112"/>
    <mergeCell ref="BJ114:BJ145"/>
    <mergeCell ref="BJ246:BJ277"/>
    <mergeCell ref="BJ279:BJ310"/>
  </mergeCells>
  <phoneticPr fontId="86" type="noConversion"/>
  <conditionalFormatting sqref="J76:J77 L76:M77 J44:J45 L44:M45 J51:J52 K18:K20 M111:M112 J111:K112 L109:L110 J109:J110 J84:J85 J276:K277 J309:K310 J342:K343 J375:K376 J408:K409 J406:J407 M408:M409 L406:L407 J381:J382 J373:J374 M375:M376 L373:L374 J348:J349 J340:J341 M342:M343 L340:L341 J315:J316 J307:J308 M309:M310 L307:L308 J282:J283 M276:M277 L142:L143 J142:J145 L175:L176 J175:J178 L241:L242 J241:J244 L274:L275 J274:J275 J117:J118 J150:J151 J183:J184 L208:L209 J208:J209 J216:J217 J249:J250 J252:J253 J285:J286 J318:J319 J351:J352 J384:J385 J219:J220 J186:J187 J153:J154 J120:J121 J87:J88 J54:J55 K22:K23">
    <cfRule type="cellIs" dxfId="179" priority="415" operator="lessThan">
      <formula>0</formula>
    </cfRule>
    <cfRule type="cellIs" dxfId="178" priority="416" operator="greaterThan">
      <formula>0</formula>
    </cfRule>
  </conditionalFormatting>
  <conditionalFormatting sqref="AA15:AB46 BE15:BI46 AJ15:AY46">
    <cfRule type="cellIs" dxfId="177" priority="414" operator="greaterThan">
      <formula>0</formula>
    </cfRule>
  </conditionalFormatting>
  <conditionalFormatting sqref="AA15:AB46 BE15:BI46 AJ15:AY46">
    <cfRule type="cellIs" dxfId="176" priority="413" operator="lessThan">
      <formula>0</formula>
    </cfRule>
  </conditionalFormatting>
  <conditionalFormatting sqref="W15:Z46">
    <cfRule type="cellIs" dxfId="175" priority="411" operator="lessThan">
      <formula>0</formula>
    </cfRule>
    <cfRule type="cellIs" dxfId="174" priority="412" operator="greaterThan">
      <formula>0</formula>
    </cfRule>
  </conditionalFormatting>
  <conditionalFormatting sqref="P48:P55 P63:P78">
    <cfRule type="cellIs" dxfId="173" priority="405" operator="lessThan">
      <formula>0</formula>
    </cfRule>
    <cfRule type="cellIs" dxfId="172" priority="406" operator="greaterThan">
      <formula>0</formula>
    </cfRule>
  </conditionalFormatting>
  <conditionalFormatting sqref="AA48:AB79 BE48:BI79 AJ79:AY79 AM48:AY78">
    <cfRule type="cellIs" dxfId="171" priority="402" operator="greaterThan">
      <formula>0</formula>
    </cfRule>
  </conditionalFormatting>
  <conditionalFormatting sqref="AA48:AB79 BE48:BI79 AJ79:AY79 AM48:AY78">
    <cfRule type="cellIs" dxfId="170" priority="401" operator="lessThan">
      <formula>0</formula>
    </cfRule>
  </conditionalFormatting>
  <conditionalFormatting sqref="W48:Z79">
    <cfRule type="cellIs" dxfId="169" priority="399" operator="lessThan">
      <formula>0</formula>
    </cfRule>
    <cfRule type="cellIs" dxfId="168" priority="400" operator="greaterThan">
      <formula>0</formula>
    </cfRule>
  </conditionalFormatting>
  <conditionalFormatting sqref="AC67:AC78">
    <cfRule type="cellIs" dxfId="167" priority="397" operator="lessThan">
      <formula>0</formula>
    </cfRule>
    <cfRule type="cellIs" dxfId="166" priority="398" operator="greaterThan">
      <formula>0</formula>
    </cfRule>
  </conditionalFormatting>
  <conditionalFormatting sqref="P81:P111">
    <cfRule type="cellIs" dxfId="165" priority="393" operator="lessThan">
      <formula>0</formula>
    </cfRule>
    <cfRule type="cellIs" dxfId="164" priority="394" operator="greaterThan">
      <formula>0</formula>
    </cfRule>
  </conditionalFormatting>
  <conditionalFormatting sqref="AA81:AB112 BE81:BI112 AJ112:AY112 AM81:AY111">
    <cfRule type="cellIs" dxfId="163" priority="390" operator="greaterThan">
      <formula>0</formula>
    </cfRule>
  </conditionalFormatting>
  <conditionalFormatting sqref="AA81:AB112 BE81:BI112 AJ112:AY112 AM81:AY111">
    <cfRule type="cellIs" dxfId="162" priority="389" operator="lessThan">
      <formula>0</formula>
    </cfRule>
  </conditionalFormatting>
  <conditionalFormatting sqref="W112:Z112 Z81:Z111">
    <cfRule type="cellIs" dxfId="161" priority="387" operator="lessThan">
      <formula>0</formula>
    </cfRule>
    <cfRule type="cellIs" dxfId="160" priority="388" operator="greaterThan">
      <formula>0</formula>
    </cfRule>
  </conditionalFormatting>
  <conditionalFormatting sqref="AC98:AC111">
    <cfRule type="cellIs" dxfId="159" priority="385" operator="lessThan">
      <formula>0</formula>
    </cfRule>
    <cfRule type="cellIs" dxfId="158" priority="386" operator="greaterThan">
      <formula>0</formula>
    </cfRule>
  </conditionalFormatting>
  <conditionalFormatting sqref="P114:P144">
    <cfRule type="cellIs" dxfId="157" priority="381" operator="lessThan">
      <formula>0</formula>
    </cfRule>
    <cfRule type="cellIs" dxfId="156" priority="382" operator="greaterThan">
      <formula>0</formula>
    </cfRule>
  </conditionalFormatting>
  <conditionalFormatting sqref="AA114:AB145 BE114:BI145 AJ145:AY145 AM114:AY144">
    <cfRule type="cellIs" dxfId="155" priority="378" operator="greaterThan">
      <formula>0</formula>
    </cfRule>
  </conditionalFormatting>
  <conditionalFormatting sqref="AA114:AB145 BE114:BI145 AJ145:AY145 AM114:AY144">
    <cfRule type="cellIs" dxfId="154" priority="377" operator="lessThan">
      <formula>0</formula>
    </cfRule>
  </conditionalFormatting>
  <conditionalFormatting sqref="W145:Z145 Z114:Z144">
    <cfRule type="cellIs" dxfId="153" priority="375" operator="lessThan">
      <formula>0</formula>
    </cfRule>
    <cfRule type="cellIs" dxfId="152" priority="376" operator="greaterThan">
      <formula>0</formula>
    </cfRule>
  </conditionalFormatting>
  <conditionalFormatting sqref="AC132:AC144">
    <cfRule type="cellIs" dxfId="151" priority="373" operator="lessThan">
      <formula>0</formula>
    </cfRule>
    <cfRule type="cellIs" dxfId="150" priority="374" operator="greaterThan">
      <formula>0</formula>
    </cfRule>
  </conditionalFormatting>
  <conditionalFormatting sqref="P147:P151 P153:P177">
    <cfRule type="cellIs" dxfId="149" priority="369" operator="lessThan">
      <formula>0</formula>
    </cfRule>
    <cfRule type="cellIs" dxfId="148" priority="370" operator="greaterThan">
      <formula>0</formula>
    </cfRule>
  </conditionalFormatting>
  <conditionalFormatting sqref="AA147:AB178 BE147:BI178 AJ178:AY178 AM147:AY177">
    <cfRule type="cellIs" dxfId="147" priority="366" operator="greaterThan">
      <formula>0</formula>
    </cfRule>
  </conditionalFormatting>
  <conditionalFormatting sqref="AA147:AB178 BE147:BI178 AJ178:AY178 AM147:AY177">
    <cfRule type="cellIs" dxfId="146" priority="365" operator="lessThan">
      <formula>0</formula>
    </cfRule>
  </conditionalFormatting>
  <conditionalFormatting sqref="W178:Z178 Z147:Z177">
    <cfRule type="cellIs" dxfId="145" priority="363" operator="lessThan">
      <formula>0</formula>
    </cfRule>
    <cfRule type="cellIs" dxfId="144" priority="364" operator="greaterThan">
      <formula>0</formula>
    </cfRule>
  </conditionalFormatting>
  <conditionalFormatting sqref="W310:Z310 Z279:Z309">
    <cfRule type="cellIs" dxfId="143" priority="315" operator="lessThan">
      <formula>0</formula>
    </cfRule>
    <cfRule type="cellIs" dxfId="142" priority="316" operator="greaterThan">
      <formula>0</formula>
    </cfRule>
  </conditionalFormatting>
  <conditionalFormatting sqref="P312:P342">
    <cfRule type="cellIs" dxfId="141" priority="309" operator="lessThan">
      <formula>0</formula>
    </cfRule>
    <cfRule type="cellIs" dxfId="140" priority="310" operator="greaterThan">
      <formula>0</formula>
    </cfRule>
  </conditionalFormatting>
  <conditionalFormatting sqref="P213:P243">
    <cfRule type="cellIs" dxfId="139" priority="345" operator="lessThan">
      <formula>0</formula>
    </cfRule>
    <cfRule type="cellIs" dxfId="138" priority="346" operator="greaterThan">
      <formula>0</formula>
    </cfRule>
  </conditionalFormatting>
  <conditionalFormatting sqref="AA213:AB244 BE213:BI244 AJ244:AY244 AM213:AY243">
    <cfRule type="cellIs" dxfId="137" priority="342" operator="greaterThan">
      <formula>0</formula>
    </cfRule>
  </conditionalFormatting>
  <conditionalFormatting sqref="AA213:AB244 BE213:BI244 AJ244:AY244 AM213:AY243">
    <cfRule type="cellIs" dxfId="136" priority="341" operator="lessThan">
      <formula>0</formula>
    </cfRule>
  </conditionalFormatting>
  <conditionalFormatting sqref="W244:Z244 Z213:Z243">
    <cfRule type="cellIs" dxfId="135" priority="339" operator="lessThan">
      <formula>0</formula>
    </cfRule>
    <cfRule type="cellIs" dxfId="134" priority="340" operator="greaterThan">
      <formula>0</formula>
    </cfRule>
  </conditionalFormatting>
  <conditionalFormatting sqref="AC213:AC243">
    <cfRule type="cellIs" dxfId="133" priority="337" operator="lessThan">
      <formula>0</formula>
    </cfRule>
    <cfRule type="cellIs" dxfId="132" priority="338" operator="greaterThan">
      <formula>0</formula>
    </cfRule>
  </conditionalFormatting>
  <conditionalFormatting sqref="P246:P276">
    <cfRule type="cellIs" dxfId="131" priority="333" operator="lessThan">
      <formula>0</formula>
    </cfRule>
    <cfRule type="cellIs" dxfId="130" priority="334" operator="greaterThan">
      <formula>0</formula>
    </cfRule>
  </conditionalFormatting>
  <conditionalFormatting sqref="AA246:AB277 BE246:BI277 AJ277:AY277 AM246:AY276">
    <cfRule type="cellIs" dxfId="129" priority="330" operator="greaterThan">
      <formula>0</formula>
    </cfRule>
  </conditionalFormatting>
  <conditionalFormatting sqref="AA246:AB277 BE246:BI277 AJ277:AY277 AM246:AY276">
    <cfRule type="cellIs" dxfId="128" priority="329" operator="lessThan">
      <formula>0</formula>
    </cfRule>
  </conditionalFormatting>
  <conditionalFormatting sqref="W277:Z277 Z246:Z276">
    <cfRule type="cellIs" dxfId="127" priority="327" operator="lessThan">
      <formula>0</formula>
    </cfRule>
    <cfRule type="cellIs" dxfId="126" priority="328" operator="greaterThan">
      <formula>0</formula>
    </cfRule>
  </conditionalFormatting>
  <conditionalFormatting sqref="AC246:AC276">
    <cfRule type="cellIs" dxfId="125" priority="325" operator="lessThan">
      <formula>0</formula>
    </cfRule>
    <cfRule type="cellIs" dxfId="124" priority="326" operator="greaterThan">
      <formula>0</formula>
    </cfRule>
  </conditionalFormatting>
  <conditionalFormatting sqref="P279:P309">
    <cfRule type="cellIs" dxfId="123" priority="321" operator="lessThan">
      <formula>0</formula>
    </cfRule>
    <cfRule type="cellIs" dxfId="122" priority="322" operator="greaterThan">
      <formula>0</formula>
    </cfRule>
  </conditionalFormatting>
  <conditionalFormatting sqref="AA279:AB310 BE279:BI310 AJ310:AY310 AM279:AY309">
    <cfRule type="cellIs" dxfId="121" priority="318" operator="greaterThan">
      <formula>0</formula>
    </cfRule>
  </conditionalFormatting>
  <conditionalFormatting sqref="AA279:AB310 BE279:BI310 AJ310:AY310 AM279:AY309">
    <cfRule type="cellIs" dxfId="120" priority="317" operator="lessThan">
      <formula>0</formula>
    </cfRule>
  </conditionalFormatting>
  <conditionalFormatting sqref="AC279:AC309">
    <cfRule type="cellIs" dxfId="119" priority="313" operator="lessThan">
      <formula>0</formula>
    </cfRule>
    <cfRule type="cellIs" dxfId="118" priority="314" operator="greaterThan">
      <formula>0</formula>
    </cfRule>
  </conditionalFormatting>
  <conditionalFormatting sqref="AA312:AB343 BE312:BI343 AJ343:AY343 AM312:AY342">
    <cfRule type="cellIs" dxfId="117" priority="306" operator="greaterThan">
      <formula>0</formula>
    </cfRule>
  </conditionalFormatting>
  <conditionalFormatting sqref="AA312:AB343 BE312:BI343 AJ343:AY343 AM312:AY342">
    <cfRule type="cellIs" dxfId="116" priority="305" operator="lessThan">
      <formula>0</formula>
    </cfRule>
  </conditionalFormatting>
  <conditionalFormatting sqref="W343:Z343 Z312:Z342">
    <cfRule type="cellIs" dxfId="115" priority="303" operator="lessThan">
      <formula>0</formula>
    </cfRule>
    <cfRule type="cellIs" dxfId="114" priority="304" operator="greaterThan">
      <formula>0</formula>
    </cfRule>
  </conditionalFormatting>
  <conditionalFormatting sqref="AC312:AC342">
    <cfRule type="cellIs" dxfId="113" priority="301" operator="lessThan">
      <formula>0</formula>
    </cfRule>
    <cfRule type="cellIs" dxfId="112" priority="302" operator="greaterThan">
      <formula>0</formula>
    </cfRule>
  </conditionalFormatting>
  <conditionalFormatting sqref="P345:P375">
    <cfRule type="cellIs" dxfId="111" priority="297" operator="lessThan">
      <formula>0</formula>
    </cfRule>
    <cfRule type="cellIs" dxfId="110" priority="298" operator="greaterThan">
      <formula>0</formula>
    </cfRule>
  </conditionalFormatting>
  <conditionalFormatting sqref="AA345:AB376 BE345:BI376 AJ376:AY376 AM345:AY375">
    <cfRule type="cellIs" dxfId="109" priority="294" operator="greaterThan">
      <formula>0</formula>
    </cfRule>
  </conditionalFormatting>
  <conditionalFormatting sqref="AA345:AB376 BE345:BI376 AJ376:AY376 AM345:AY375">
    <cfRule type="cellIs" dxfId="108" priority="293" operator="lessThan">
      <formula>0</formula>
    </cfRule>
  </conditionalFormatting>
  <conditionalFormatting sqref="W376:Z376 Z345:Z375">
    <cfRule type="cellIs" dxfId="107" priority="291" operator="lessThan">
      <formula>0</formula>
    </cfRule>
    <cfRule type="cellIs" dxfId="106" priority="292" operator="greaterThan">
      <formula>0</formula>
    </cfRule>
  </conditionalFormatting>
  <conditionalFormatting sqref="AC345:AC375">
    <cfRule type="cellIs" dxfId="105" priority="289" operator="lessThan">
      <formula>0</formula>
    </cfRule>
    <cfRule type="cellIs" dxfId="104" priority="290" operator="greaterThan">
      <formula>0</formula>
    </cfRule>
  </conditionalFormatting>
  <conditionalFormatting sqref="P378:P408">
    <cfRule type="cellIs" dxfId="103" priority="285" operator="lessThan">
      <formula>0</formula>
    </cfRule>
    <cfRule type="cellIs" dxfId="102" priority="286" operator="greaterThan">
      <formula>0</formula>
    </cfRule>
  </conditionalFormatting>
  <conditionalFormatting sqref="AA378:AB409 BE378:BI409 AJ409:AY409 AM378:AY408">
    <cfRule type="cellIs" dxfId="101" priority="282" operator="greaterThan">
      <formula>0</formula>
    </cfRule>
  </conditionalFormatting>
  <conditionalFormatting sqref="AA378:AB409 BE378:BI409 AJ409:AY409 AM378:AY408">
    <cfRule type="cellIs" dxfId="100" priority="281" operator="lessThan">
      <formula>0</formula>
    </cfRule>
  </conditionalFormatting>
  <conditionalFormatting sqref="W409:Z409 Z378:Z408">
    <cfRule type="cellIs" dxfId="99" priority="279" operator="lessThan">
      <formula>0</formula>
    </cfRule>
    <cfRule type="cellIs" dxfId="98" priority="280" operator="greaterThan">
      <formula>0</formula>
    </cfRule>
  </conditionalFormatting>
  <conditionalFormatting sqref="AC378:AC408">
    <cfRule type="cellIs" dxfId="97" priority="277" operator="lessThan">
      <formula>0</formula>
    </cfRule>
    <cfRule type="cellIs" dxfId="96" priority="278" operator="greaterThan">
      <formula>0</formula>
    </cfRule>
  </conditionalFormatting>
  <conditionalFormatting sqref="P15:P45">
    <cfRule type="cellIs" dxfId="95" priority="109" operator="lessThan">
      <formula>0</formula>
    </cfRule>
    <cfRule type="cellIs" dxfId="94" priority="110" operator="greaterThan">
      <formula>0</formula>
    </cfRule>
  </conditionalFormatting>
  <conditionalFormatting sqref="W81:Y111">
    <cfRule type="cellIs" dxfId="93" priority="169" operator="lessThan">
      <formula>0</formula>
    </cfRule>
    <cfRule type="cellIs" dxfId="92" priority="170" operator="greaterThan">
      <formula>0</formula>
    </cfRule>
  </conditionalFormatting>
  <conditionalFormatting sqref="W114:Y144">
    <cfRule type="cellIs" dxfId="91" priority="167" operator="lessThan">
      <formula>0</formula>
    </cfRule>
    <cfRule type="cellIs" dxfId="90" priority="168" operator="greaterThan">
      <formula>0</formula>
    </cfRule>
  </conditionalFormatting>
  <conditionalFormatting sqref="W147:Y177">
    <cfRule type="cellIs" dxfId="89" priority="165" operator="lessThan">
      <formula>0</formula>
    </cfRule>
    <cfRule type="cellIs" dxfId="88" priority="166" operator="greaterThan">
      <formula>0</formula>
    </cfRule>
  </conditionalFormatting>
  <conditionalFormatting sqref="W213:Y243">
    <cfRule type="cellIs" dxfId="87" priority="161" operator="lessThan">
      <formula>0</formula>
    </cfRule>
    <cfRule type="cellIs" dxfId="86" priority="162" operator="greaterThan">
      <formula>0</formula>
    </cfRule>
  </conditionalFormatting>
  <conditionalFormatting sqref="W246:Y276">
    <cfRule type="cellIs" dxfId="85" priority="159" operator="lessThan">
      <formula>0</formula>
    </cfRule>
    <cfRule type="cellIs" dxfId="84" priority="160" operator="greaterThan">
      <formula>0</formula>
    </cfRule>
  </conditionalFormatting>
  <conditionalFormatting sqref="W279:Y309">
    <cfRule type="cellIs" dxfId="83" priority="157" operator="lessThan">
      <formula>0</formula>
    </cfRule>
    <cfRule type="cellIs" dxfId="82" priority="158" operator="greaterThan">
      <formula>0</formula>
    </cfRule>
  </conditionalFormatting>
  <conditionalFormatting sqref="W312:Y342">
    <cfRule type="cellIs" dxfId="81" priority="155" operator="lessThan">
      <formula>0</formula>
    </cfRule>
    <cfRule type="cellIs" dxfId="80" priority="156" operator="greaterThan">
      <formula>0</formula>
    </cfRule>
  </conditionalFormatting>
  <conditionalFormatting sqref="W345:Y375">
    <cfRule type="cellIs" dxfId="79" priority="153" operator="lessThan">
      <formula>0</formula>
    </cfRule>
    <cfRule type="cellIs" dxfId="78" priority="154" operator="greaterThan">
      <formula>0</formula>
    </cfRule>
  </conditionalFormatting>
  <conditionalFormatting sqref="W378:Y408">
    <cfRule type="cellIs" dxfId="77" priority="149" operator="lessThan">
      <formula>0</formula>
    </cfRule>
    <cfRule type="cellIs" dxfId="76" priority="150" operator="greaterThan">
      <formula>0</formula>
    </cfRule>
  </conditionalFormatting>
  <conditionalFormatting sqref="P180:P210">
    <cfRule type="cellIs" dxfId="75" priority="147" operator="lessThan">
      <formula>0</formula>
    </cfRule>
    <cfRule type="cellIs" dxfId="74" priority="148" operator="greaterThan">
      <formula>0</formula>
    </cfRule>
  </conditionalFormatting>
  <conditionalFormatting sqref="AA180:AB211 BE180:BI211 AJ211:AY211 AM180:AY210">
    <cfRule type="cellIs" dxfId="73" priority="144" operator="greaterThan">
      <formula>0</formula>
    </cfRule>
  </conditionalFormatting>
  <conditionalFormatting sqref="AA180:AB211 BE180:BI211 AJ211:AY211 AM180:AY210">
    <cfRule type="cellIs" dxfId="72" priority="143" operator="lessThan">
      <formula>0</formula>
    </cfRule>
  </conditionalFormatting>
  <conditionalFormatting sqref="W211:Z211 Z180:Z210">
    <cfRule type="cellIs" dxfId="71" priority="141" operator="lessThan">
      <formula>0</formula>
    </cfRule>
    <cfRule type="cellIs" dxfId="70" priority="142" operator="greaterThan">
      <formula>0</formula>
    </cfRule>
  </conditionalFormatting>
  <conditionalFormatting sqref="AC180:AC210">
    <cfRule type="cellIs" dxfId="69" priority="139" operator="lessThan">
      <formula>0</formula>
    </cfRule>
    <cfRule type="cellIs" dxfId="68" priority="140" operator="greaterThan">
      <formula>0</formula>
    </cfRule>
  </conditionalFormatting>
  <conditionalFormatting sqref="W180:Y210">
    <cfRule type="cellIs" dxfId="67" priority="135" operator="lessThan">
      <formula>0</formula>
    </cfRule>
    <cfRule type="cellIs" dxfId="66" priority="136" stopIfTrue="1" operator="greaterThan">
      <formula>0</formula>
    </cfRule>
  </conditionalFormatting>
  <conditionalFormatting sqref="AJ67:AL78 AK48:AL66">
    <cfRule type="cellIs" dxfId="65" priority="134" stopIfTrue="1" operator="greaterThan">
      <formula>0</formula>
    </cfRule>
  </conditionalFormatting>
  <conditionalFormatting sqref="AJ67:AL78 AK48:AL66">
    <cfRule type="cellIs" dxfId="64" priority="133" operator="lessThan">
      <formula>0</formula>
    </cfRule>
  </conditionalFormatting>
  <conditionalFormatting sqref="AJ81:AL111">
    <cfRule type="cellIs" dxfId="63" priority="132" operator="greaterThan">
      <formula>0</formula>
    </cfRule>
  </conditionalFormatting>
  <conditionalFormatting sqref="AJ81:AL111">
    <cfRule type="cellIs" dxfId="62" priority="131" operator="lessThan">
      <formula>0</formula>
    </cfRule>
  </conditionalFormatting>
  <conditionalFormatting sqref="AJ114:AL144">
    <cfRule type="cellIs" dxfId="61" priority="130" operator="greaterThan">
      <formula>0</formula>
    </cfRule>
  </conditionalFormatting>
  <conditionalFormatting sqref="AJ114:AL144">
    <cfRule type="cellIs" dxfId="60" priority="129" operator="lessThan">
      <formula>0</formula>
    </cfRule>
  </conditionalFormatting>
  <conditionalFormatting sqref="AJ147:AL177">
    <cfRule type="cellIs" dxfId="59" priority="128" operator="greaterThan">
      <formula>0</formula>
    </cfRule>
  </conditionalFormatting>
  <conditionalFormatting sqref="AJ147:AL177">
    <cfRule type="cellIs" dxfId="58" priority="127" operator="lessThan">
      <formula>0</formula>
    </cfRule>
  </conditionalFormatting>
  <conditionalFormatting sqref="AJ180:AL210">
    <cfRule type="cellIs" dxfId="57" priority="126" operator="greaterThan">
      <formula>0</formula>
    </cfRule>
  </conditionalFormatting>
  <conditionalFormatting sqref="AJ180:AL210">
    <cfRule type="cellIs" dxfId="56" priority="125" operator="lessThan">
      <formula>0</formula>
    </cfRule>
  </conditionalFormatting>
  <conditionalFormatting sqref="AJ213:AL243">
    <cfRule type="cellIs" dxfId="55" priority="124" operator="greaterThan">
      <formula>0</formula>
    </cfRule>
  </conditionalFormatting>
  <conditionalFormatting sqref="AJ213:AL243">
    <cfRule type="cellIs" dxfId="54" priority="123" operator="lessThan">
      <formula>0</formula>
    </cfRule>
  </conditionalFormatting>
  <conditionalFormatting sqref="AJ246:AL276">
    <cfRule type="cellIs" dxfId="53" priority="122" operator="greaterThan">
      <formula>0</formula>
    </cfRule>
  </conditionalFormatting>
  <conditionalFormatting sqref="AJ246:AL276">
    <cfRule type="cellIs" dxfId="52" priority="121" operator="lessThan">
      <formula>0</formula>
    </cfRule>
  </conditionalFormatting>
  <conditionalFormatting sqref="AJ279:AL309">
    <cfRule type="cellIs" dxfId="51" priority="120" operator="greaterThan">
      <formula>0</formula>
    </cfRule>
  </conditionalFormatting>
  <conditionalFormatting sqref="AJ279:AL309">
    <cfRule type="cellIs" dxfId="50" priority="119" operator="lessThan">
      <formula>0</formula>
    </cfRule>
  </conditionalFormatting>
  <conditionalFormatting sqref="AJ312:AL342">
    <cfRule type="cellIs" dxfId="49" priority="118" operator="greaterThan">
      <formula>0</formula>
    </cfRule>
  </conditionalFormatting>
  <conditionalFormatting sqref="AJ312:AL342">
    <cfRule type="cellIs" dxfId="48" priority="117" operator="lessThan">
      <formula>0</formula>
    </cfRule>
  </conditionalFormatting>
  <conditionalFormatting sqref="AJ345:AL375">
    <cfRule type="cellIs" dxfId="47" priority="116" operator="greaterThan">
      <formula>0</formula>
    </cfRule>
  </conditionalFormatting>
  <conditionalFormatting sqref="AJ345:AL375">
    <cfRule type="cellIs" dxfId="46" priority="115" operator="lessThan">
      <formula>0</formula>
    </cfRule>
  </conditionalFormatting>
  <conditionalFormatting sqref="AJ378:AL408">
    <cfRule type="cellIs" dxfId="45" priority="112" operator="greaterThan">
      <formula>0</formula>
    </cfRule>
  </conditionalFormatting>
  <conditionalFormatting sqref="AJ378:AL408">
    <cfRule type="cellIs" dxfId="44" priority="111" operator="lessThan">
      <formula>0</formula>
    </cfRule>
  </conditionalFormatting>
  <conditionalFormatting sqref="P152">
    <cfRule type="cellIs" dxfId="43" priority="17" operator="lessThan">
      <formula>0</formula>
    </cfRule>
    <cfRule type="cellIs" dxfId="42" priority="18" operator="greaterThan">
      <formula>0</formula>
    </cfRule>
  </conditionalFormatting>
  <conditionalFormatting sqref="AC15:AC45">
    <cfRule type="cellIs" dxfId="41" priority="15" operator="lessThan">
      <formula>0</formula>
    </cfRule>
    <cfRule type="cellIs" dxfId="40" priority="16" operator="greaterThan">
      <formula>0</formula>
    </cfRule>
  </conditionalFormatting>
  <conditionalFormatting sqref="AC147:AC177">
    <cfRule type="cellIs" dxfId="39" priority="13" operator="lessThan">
      <formula>0</formula>
    </cfRule>
    <cfRule type="cellIs" dxfId="38" priority="14" operator="greaterThan">
      <formula>0</formula>
    </cfRule>
  </conditionalFormatting>
  <conditionalFormatting sqref="AC48:AC66">
    <cfRule type="cellIs" dxfId="37" priority="9" operator="lessThan">
      <formula>0</formula>
    </cfRule>
    <cfRule type="cellIs" dxfId="36" priority="10" operator="greaterThan">
      <formula>0</formula>
    </cfRule>
  </conditionalFormatting>
  <conditionalFormatting sqref="AJ48:AJ66">
    <cfRule type="cellIs" dxfId="35" priority="7" operator="lessThan">
      <formula>0</formula>
    </cfRule>
    <cfRule type="cellIs" dxfId="34" priority="8" operator="greaterThan">
      <formula>0</formula>
    </cfRule>
  </conditionalFormatting>
  <conditionalFormatting sqref="AC81:AC97">
    <cfRule type="cellIs" dxfId="33" priority="5" operator="lessThan">
      <formula>0</formula>
    </cfRule>
    <cfRule type="cellIs" dxfId="32" priority="6" operator="greaterThan">
      <formula>0</formula>
    </cfRule>
  </conditionalFormatting>
  <conditionalFormatting sqref="P56:P62">
    <cfRule type="cellIs" dxfId="31" priority="3" operator="lessThan">
      <formula>0</formula>
    </cfRule>
    <cfRule type="cellIs" dxfId="30" priority="4" operator="greaterThan">
      <formula>0</formula>
    </cfRule>
  </conditionalFormatting>
  <conditionalFormatting sqref="AC114:AC131">
    <cfRule type="cellIs" dxfId="29" priority="1" operator="lessThan">
      <formula>0</formula>
    </cfRule>
    <cfRule type="cellIs" dxfId="28" priority="2" operator="greaterThan">
      <formula>0</formula>
    </cfRule>
  </conditionalFormatting>
  <hyperlinks>
    <hyperlink ref="G8:H8" location="Resultados!C48" tooltip="FEVEREIRO" display="FEVEREIRO" xr:uid="{B4F88A81-9E84-4902-8390-F7800F07AA6C}"/>
    <hyperlink ref="G9:H9" location="Resultados!C81" tooltip="MARÇO" display="MARÇO" xr:uid="{82727363-004C-4570-A4AE-C6464998B414}"/>
    <hyperlink ref="G10:H10" location="Resultados!C114" tooltip="ABRIL" display="ABRIL" xr:uid="{3A005101-D94A-476C-946A-2178C8A20457}"/>
    <hyperlink ref="G11:H11" location="Resultados!C147" tooltip="MAIO" display="MAIO" xr:uid="{EEBC421E-5B0A-44DE-B6CA-22F84ED33D9C}"/>
    <hyperlink ref="G12:H12" location="Resultados!C180" tooltip="JUNHO" display="JUNHO" xr:uid="{E14F40FE-8F91-43A5-B110-13535DFF42DD}"/>
    <hyperlink ref="J7:K7" location="Resultados!C213" tooltip="JULHO" display="JULHO" xr:uid="{231EFB30-6276-4395-AB25-5685F7F67C99}"/>
    <hyperlink ref="J8:K8" location="Resultados!C246" tooltip="AGOSTO" display="AGOSTO" xr:uid="{26E91F19-EC26-4B06-8BC7-C023DC6DC906}"/>
    <hyperlink ref="J9:K9" location="Resultados!C279" tooltip="SETEMBRO" display="SETEMBRO" xr:uid="{54C4D6C2-16B8-4BDF-8CEE-C411788D1BAC}"/>
    <hyperlink ref="J10:K10" location="Resultados!C312" tooltip="OUTUBRO" display="OUTUBRO" xr:uid="{3D7AC13B-E803-408D-9E12-2CC666193947}"/>
    <hyperlink ref="J11:K11" location="Resultados!C345" tooltip="NOVEMBRO" display="NOVEMBRO" xr:uid="{C7E6D2EC-1A8D-4C17-B0A0-2E89F3FC8A72}"/>
    <hyperlink ref="J12:K12" location="Resultados!C378" tooltip="DEZEMBRO" display="DEZEMBRO" xr:uid="{BF41E460-5705-4C60-87E0-5707B1514FAF}"/>
    <hyperlink ref="G7:H7" location="Resultados!C15" tooltip="JANEIRO" display="JANEIRO" xr:uid="{75988EFC-3DAE-49E5-96AB-4FF778FB828E}"/>
    <hyperlink ref="BM5:BN5" location="Resultados!BJ48" tooltip="FEVEREIRO" display="FEVEREIRO" xr:uid="{EEF882C2-C9DA-42FB-8534-EA39621DD72F}"/>
    <hyperlink ref="BM6:BN6" location="Resultados!BJ81" tooltip="MARÇO" display="MARÇO" xr:uid="{ADF77340-0836-4702-B6A9-86AD0E9C6798}"/>
    <hyperlink ref="BM7:BN7" location="Resultados!BJ114" tooltip="ABRIL" display="ABRIL" xr:uid="{F26470C1-1358-41CD-826E-F0226B18976D}"/>
    <hyperlink ref="BM8:BN8" location="Resultados!BJ147" tooltip="MAIO" display="MAIO" xr:uid="{266A204A-EFDD-4F8B-8267-FFB614820296}"/>
    <hyperlink ref="BM9:BN9" location="Resultados!BJ180" tooltip="JUNHO" display="JUNHO" xr:uid="{C1D44145-1F3F-484F-A85B-7A814715CD38}"/>
    <hyperlink ref="BM4:BN4" location="Resultados!BJ15" tooltip="JANEIRO" display="JANEIRO" xr:uid="{636AAA83-54FC-4814-9F97-AC655F9AB61D}"/>
    <hyperlink ref="BO4:BP4" location="Resultados!BJ213" tooltip="JULHO" display="JULHO" xr:uid="{83BE9B0A-5F1D-4545-BB3A-FEBDB6933104}"/>
    <hyperlink ref="BO5:BP5" location="Resultados!BJ246" tooltip="AGOSTO" display="AGOSTO" xr:uid="{27D686EF-4D08-4CF5-928D-5DBB838B9E30}"/>
    <hyperlink ref="BO6:BP6" location="Resultados!BJ279" tooltip="SETEMBRO" display="SETEMBRO" xr:uid="{28E7D52F-9BB8-417E-A541-AF4B50EFA2E7}"/>
    <hyperlink ref="BO7:BP7" location="Resultados!BJ312" tooltip="OUTUBRO" display="OUTUBRO" xr:uid="{03203F6B-2887-4789-876D-EFD9BFA4BD6A}"/>
    <hyperlink ref="BO8:BP8" location="Resultados!BJ345" tooltip="NOVEMBRO" display="NOVEMBRO" xr:uid="{3F12E587-D77A-4FA8-9B31-CFD8D7127744}"/>
    <hyperlink ref="BO9:BP9" location="Resultados!BJ378" tooltip="DEZEMBRO" display="DEZEMBRO" xr:uid="{72FE9105-956C-4A6E-A3ED-E390278856B4}"/>
    <hyperlink ref="BW5:BX5" location="Resultados!BT48" tooltip="FEVEREIRO" display="FEVEREIRO" xr:uid="{1A9D2FB5-BEED-4045-89FF-32F363E04026}"/>
    <hyperlink ref="BW6:BX6" location="Resultados!BT81" tooltip="MARÇO" display="MARÇO" xr:uid="{B9943E8C-7221-40DA-8F15-D47DB04D1C70}"/>
    <hyperlink ref="BW7:BX7" location="Resultados!BT114" tooltip="ABRIL" display="ABRIL" xr:uid="{76A38EF6-CEED-4F6D-B048-3CB9BD296C35}"/>
    <hyperlink ref="BW8:BX8" location="Resultados!BT147" tooltip="MAIO" display="MAIO" xr:uid="{E6571F65-5AE2-4D63-8E5F-067768ACDA28}"/>
    <hyperlink ref="BW9:BX9" location="Resultados!BT180" tooltip="JUNHO" display="JUNHO" xr:uid="{959440E3-DF96-4D80-8A3C-F124E11735B4}"/>
    <hyperlink ref="BW4:BX4" location="Resultados!BT15" tooltip="JANEIRO" display="JANEIRO" xr:uid="{CF103B2C-4F32-43DB-8B65-876012E761A5}"/>
    <hyperlink ref="BY4:BZ4" location="Resultados!BT213" tooltip="JULHO" display="JULHO" xr:uid="{F35DF328-14BB-4EBC-A81E-83A17A918649}"/>
    <hyperlink ref="BY5:BZ5" location="Resultados!BT246" tooltip="AGOSTO" display="AGOSTO" xr:uid="{7D85010B-7C09-4534-88BE-41016C616FE3}"/>
    <hyperlink ref="BY6:BZ6" location="Resultados!BT279" tooltip="SETEMBRO" display="SETEMBRO" xr:uid="{574932D0-2972-42EF-983F-50AE254AF75B}"/>
    <hyperlink ref="BY7:BZ7" location="Resultados!BT312" tooltip="OUTUBRO" display="OUTUBRO" xr:uid="{5AA78613-C0AA-45F8-BB23-D30591B216ED}"/>
    <hyperlink ref="BY8:BZ8" location="Resultados!BT345" tooltip="NOVEMBRO" display="NOVEMBRO" xr:uid="{8383D0B7-A474-44B9-B512-243FF2729DBB}"/>
    <hyperlink ref="BY9:BZ9" location="Resultados!BT378" tooltip="DEZEMBRO" display="DEZEMBRO" xr:uid="{E699F791-5212-44EE-ABA9-6DEE681C1D56}"/>
    <hyperlink ref="CI5:CJ5" location="Resultados!CD48" tooltip="FEVEREIRO" display="FEVEREIRO" xr:uid="{4DEF3157-F1A8-4FFD-B1AF-418883090679}"/>
    <hyperlink ref="CI6:CJ6" location="Resultados!CD81" tooltip="MARÇO" display="MARÇO" xr:uid="{794B3D5E-5785-46CD-B11D-84FA0E9609B8}"/>
    <hyperlink ref="CI7:CJ7" location="Resultados!CD114" tooltip="ABRIL" display="ABRIL" xr:uid="{CDABA360-F981-4B42-B7B2-101D52FAACA8}"/>
    <hyperlink ref="CI8:CJ8" location="Resultados!CD147" tooltip="MAIO" display="MAIO" xr:uid="{D45740F0-DB16-4076-8D46-42BE6856EA81}"/>
    <hyperlink ref="CI9:CJ9" location="Resultados!CD180" tooltip="JUNHO" display="JUNHO" xr:uid="{51B1F84B-DB3A-4BCB-8975-EEF357181C4D}"/>
    <hyperlink ref="CI4:CJ4" location="Resultados!CD15" tooltip="JANEIRO" display="JANEIRO" xr:uid="{B366FD01-C867-4E1D-80F4-E1AD533478F7}"/>
    <hyperlink ref="CL4:CM4" location="Resultados!CD213" tooltip="JULHO" display="JULHO" xr:uid="{F3AF97F9-6C7A-4D87-80D4-FC9CF55EE9EB}"/>
    <hyperlink ref="CL5:CM5" location="Resultados!CD246" tooltip="AGOSTO" display="AGOSTO" xr:uid="{7CDE40CC-3FE7-4456-B9D1-94326738199E}"/>
    <hyperlink ref="CL6:CM6" location="Resultados!CD279" tooltip="SETEMBRO" display="SETEMBRO" xr:uid="{0935C0A9-E2A2-425B-8D86-263361A1C0B9}"/>
    <hyperlink ref="CL7:CM7" location="Resultados!CD312" tooltip="OUTUBRO" display="OUTUBRO" xr:uid="{80BB675E-9D95-47D8-8B7D-3299F9A98EC5}"/>
    <hyperlink ref="CL8:CM8" location="Resultados!CD345" tooltip="NOVEMBRO" display="NOVEMBRO" xr:uid="{EAD8013D-E3F6-449A-B6C6-67DB2495B008}"/>
    <hyperlink ref="CL9:CM9" location="Resultados!CD378" tooltip="DEZEMBRO" display="DEZEMBRO" xr:uid="{00FB24D0-0BE3-45A1-A574-F3D4CD7F61ED}"/>
    <hyperlink ref="CX5:CY5" location="Resultados!CS48" tooltip="FEVEREIRO" display="FEVEREIRO" xr:uid="{1FABD329-7C4E-42AF-8B79-7274ABEF5655}"/>
    <hyperlink ref="CX6:CY6" location="Resultados!CS81" tooltip="MARÇO" display="MARÇO" xr:uid="{1D99B492-7167-46EE-BAFA-3E83D51D850F}"/>
    <hyperlink ref="CX7:CY7" location="Resultados!CS114" tooltip="ABRIL" display="ABRIL" xr:uid="{89534187-7734-48AC-86B9-FA0DA807B6FD}"/>
    <hyperlink ref="CX8:CY8" location="Resultados!CS147" tooltip="MAIO" display="MAIO" xr:uid="{8324AF8B-FC7F-473D-ACE9-73D4DB96A7C1}"/>
    <hyperlink ref="CX9:CY9" location="Resultados!CS180" tooltip="JUNHO" display="JUNHO" xr:uid="{7037D7B7-1F6A-470C-B9A0-4434378D2ADE}"/>
    <hyperlink ref="CX4:CY4" location="Resultados!CS15" tooltip="JANEIRO" display="JANEIRO" xr:uid="{1BF5B2BB-B086-4B58-8983-A07A857B88DF}"/>
    <hyperlink ref="DA4:DB4" location="Resultados!CS213" tooltip="JULHO" display="JULHO" xr:uid="{7C6BE59B-BE79-460D-A840-41FF7259974D}"/>
    <hyperlink ref="DA5:DB5" location="Resultados!CS246" tooltip="AGOSTO" display="AGOSTO" xr:uid="{B6B4D071-7422-4119-98D8-86718645E7B0}"/>
    <hyperlink ref="DA6:DB6" location="Resultados!CS279" tooltip="SETEMBRO" display="SETEMBRO" xr:uid="{563BD6AB-54BC-45B4-9799-5418A308E414}"/>
    <hyperlink ref="DA7:DB7" location="Resultados!CS312" tooltip="OUTUBRO" display="OUTUBRO" xr:uid="{18972D0F-7A7D-45FD-9577-834F9A21E4B6}"/>
    <hyperlink ref="DA8:DB8" location="Resultados!CS345" tooltip="NOVEMBRO" display="NOVEMBRO" xr:uid="{EE809519-0783-4F68-A9A7-6A130F0A2EC4}"/>
    <hyperlink ref="DA9:DB9" location="Resultados!CS378" tooltip="DEZEMBRO" display="DEZEMBRO" xr:uid="{C6E55F92-1A75-46F6-B34A-D715460DF9D8}"/>
    <hyperlink ref="DM5:DN5" location="Resultados!DH48" tooltip="FEVEREIRO" display="FEVEREIRO" xr:uid="{314996B3-9316-4FFF-89A5-9DB7D5A6D018}"/>
    <hyperlink ref="DM6:DN6" location="Resultados!DH81" tooltip="MARÇO" display="MARÇO" xr:uid="{BA496DFD-4E8A-4FB7-B291-D90BBD812760}"/>
    <hyperlink ref="DM7:DN7" location="Resultados!DH114" tooltip="ABRIL" display="ABRIL" xr:uid="{5B443414-28B3-44B6-B6BA-9D32FFB632BA}"/>
    <hyperlink ref="DM8:DN8" location="Resultados!DH147" tooltip="MAIO" display="MAIO" xr:uid="{9DB8AFE4-DDD6-4B69-8F91-97E47492F442}"/>
    <hyperlink ref="DM9:DN9" location="Resultados!DH180" tooltip="JUNHO" display="JUNHO" xr:uid="{60A0BA22-4AF3-4C00-B1D4-A96628A128B4}"/>
    <hyperlink ref="DM4:DN4" location="Resultados!DH15" tooltip="JANEIRO" display="JANEIRO" xr:uid="{24021035-236D-4B25-9B4E-6C8EAA2E2E5A}"/>
    <hyperlink ref="DP4:DQ4" location="Resultados!DH213" tooltip="JULHO" display="JULHO" xr:uid="{BEBF747A-6199-40B7-88A5-7179AEADC2EA}"/>
    <hyperlink ref="DP5:DQ5" location="Resultados!DH246" tooltip="AGOSTO" display="AGOSTO" xr:uid="{13700203-92C5-407F-967E-E093DE7E7FDE}"/>
    <hyperlink ref="DP6:DQ6" location="Resultados!DH279" tooltip="SETEMBRO" display="SETEMBRO" xr:uid="{098FC2BD-505D-4799-B25B-C0EAA38C9CF7}"/>
    <hyperlink ref="DP7:DQ7" location="Resultados!DH312" tooltip="OUTUBRO" display="OUTUBRO" xr:uid="{5FF90A94-8C10-4747-95F0-FD14463F8D32}"/>
    <hyperlink ref="DP8:DQ8" location="Resultados!DH345" tooltip="NOVEMBRO" display="NOVEMBRO" xr:uid="{DE41C4FD-FB89-4284-A1E0-F8B4F566C442}"/>
    <hyperlink ref="DP9:DQ9" location="Resultados!DH378" tooltip="DEZEMBRO" display="DEZEMBRO" xr:uid="{9007EB26-FEEE-420C-BADE-524FADECDFEA}"/>
    <hyperlink ref="EB5:EC5" location="Resultados!DW48" tooltip="FEVEREIRO" display="FEVEREIRO" xr:uid="{E83612E3-AA48-46F7-AF54-0B844EC3153F}"/>
    <hyperlink ref="EB6:EC6" location="Resultados!DW81" tooltip="MARÇO" display="MARÇO" xr:uid="{03ACA947-C3CC-4DF1-8CEA-9922044D5D91}"/>
    <hyperlink ref="EB7:EC7" location="Resultados!DW114" tooltip="ABRIL" display="ABRIL" xr:uid="{7F0D3756-C95A-4078-BCB1-B9F10B8B09A4}"/>
    <hyperlink ref="EB8:EC8" location="Resultados!DW147" tooltip="MAIO" display="MAIO" xr:uid="{F52D7192-401C-4FB8-AB4D-75A17EF70A85}"/>
    <hyperlink ref="EB9:EC9" location="Resultados!DW180" tooltip="JUNHO" display="JUNHO" xr:uid="{4A75F21B-77AB-4E22-90DE-787145F6792F}"/>
    <hyperlink ref="EB4:EC4" location="Resultados!DW15" tooltip="JANEIRO" display="JANEIRO" xr:uid="{B8C8E366-666A-4DE4-B513-CE76F80C5730}"/>
    <hyperlink ref="EE4:EF4" location="Resultados!DW213" tooltip="JULHO" display="JULHO" xr:uid="{A002BAE5-1612-4A60-A206-0615D8C55838}"/>
    <hyperlink ref="EE5:EF5" location="Resultados!DW246" tooltip="AGOSTO" display="AGOSTO" xr:uid="{3D258048-FF2D-4240-AEB7-C300E236CA7A}"/>
    <hyperlink ref="EE6:EF6" location="Resultados!DW279" tooltip="SETEMBRO" display="SETEMBRO" xr:uid="{E00E6A61-09DA-403A-9720-8926A17FA686}"/>
    <hyperlink ref="EE7:EF7" location="Resultados!DW312" tooltip="OUTUBRO" display="OUTUBRO" xr:uid="{2BB707E2-62CA-4878-AE11-3D62599AC509}"/>
    <hyperlink ref="EE8:EF8" location="Resultados!DW345" tooltip="NOVEMBRO" display="NOVEMBRO" xr:uid="{EC5E3510-6546-4C3E-8E49-0E8698EBF958}"/>
    <hyperlink ref="EE9:EF9" location="Resultados!DW378" tooltip="DEZEMBRO" display="DEZEMBRO" xr:uid="{36A4804E-8FBA-4629-8FA2-77CF8997CEBB}"/>
    <hyperlink ref="EQ5:ER5" location="Resultados!EL48" tooltip="FEVEREIRO" display="FEVEREIRO" xr:uid="{DC18F8AA-EE91-459B-834E-E0DCE3EA8A30}"/>
    <hyperlink ref="EQ6:ER6" location="Resultados!EL81" tooltip="MARÇO" display="MARÇO" xr:uid="{E762461B-8BB1-4FB4-BC51-0F3D024C2C2F}"/>
    <hyperlink ref="EQ7:ER7" location="Resultados!EL114" tooltip="ABRIL" display="ABRIL" xr:uid="{98B26740-FC21-492D-B1BD-4414594FBCF7}"/>
    <hyperlink ref="EQ8:ER8" location="Resultados!EL147" tooltip="MAIO" display="MAIO" xr:uid="{4981EBD9-58EC-4D3F-A9D2-91F774678B05}"/>
    <hyperlink ref="EQ9:ER9" location="Resultados!EL180" tooltip="JUNHO" display="JUNHO" xr:uid="{3782FD6A-CC6D-497E-88D7-4F47C39A34DF}"/>
    <hyperlink ref="EQ4:ER4" location="Resultados!EL15" tooltip="JANEIRO" display="JANEIRO" xr:uid="{48E29449-F45D-466C-84A6-0365219CBD72}"/>
    <hyperlink ref="ET4:EU4" location="Resultados!EL213" tooltip="JULHO" display="JULHO" xr:uid="{83276DFE-EE13-40AB-84DB-B69B29444A8C}"/>
    <hyperlink ref="ET5:EU5" location="Resultados!EL246" tooltip="AGOSTO" display="AGOSTO" xr:uid="{2A467C41-F427-45AD-A4C2-4D20ABD1445B}"/>
    <hyperlink ref="ET6:EU6" location="Resultados!EL279" tooltip="SETEMBRO" display="SETEMBRO" xr:uid="{466974C5-384A-4802-93FB-2152C22C4F15}"/>
    <hyperlink ref="ET7:EU7" location="Resultados!EL312" tooltip="OUTUBRO" display="OUTUBRO" xr:uid="{F4CFBC81-664B-48E7-BF93-B278D95E5AED}"/>
    <hyperlink ref="ET8:EU8" location="Resultados!EL345" tooltip="NOVEMBRO" display="NOVEMBRO" xr:uid="{9BF72661-D66F-4525-AAA7-B91EDBBE27F5}"/>
    <hyperlink ref="ET9:EU9" location="Resultados!EL378" tooltip="DEZEMBRO" display="DEZEMBRO" xr:uid="{0F40FE9D-8287-4916-9354-178574691EFA}"/>
  </hyperlinks>
  <pageMargins left="0.511811024" right="0.511811024" top="0.78740157499999996" bottom="0.78740157499999996" header="0" footer="0"/>
  <pageSetup paperSize="9"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ellIs" priority="425" operator="lessThan" id="{3289C276-8023-4FDD-A253-6BDA8AA5DAD0}">
            <xm:f>'Plano de Trade'!$D$45</xm:f>
            <x14:dxf>
              <font>
                <color rgb="FF9C0006"/>
              </font>
            </x14:dxf>
          </x14:cfRule>
          <x14:cfRule type="cellIs" priority="426" operator="greaterThan" id="{D399753D-6BDA-4387-9508-48450B74C67B}">
            <xm:f>'Plano de Trade'!$D$45</xm:f>
            <x14:dxf>
              <font>
                <color rgb="FF006000"/>
              </font>
            </x14:dxf>
          </x14:cfRule>
          <xm:sqref>U15:U409</xm:sqref>
        </x14:conditionalFormatting>
        <x14:conditionalFormatting xmlns:xm="http://schemas.microsoft.com/office/excel/2006/main">
          <x14:cfRule type="cellIs" priority="447" operator="lessThan" id="{F594A4A8-69A4-4D00-AFF6-51DECD795701}">
            <xm:f>'Plano de Trade'!$K$45</xm:f>
            <x14:dxf>
              <font>
                <color rgb="FF9C0006"/>
              </font>
            </x14:dxf>
          </x14:cfRule>
          <x14:cfRule type="cellIs" priority="448" operator="greaterThan" id="{D5942F41-91CC-4FB6-83A4-5A8C46704A2A}">
            <xm:f>'Plano de Trade'!$K$45</xm:f>
            <x14:dxf>
              <font>
                <color rgb="FF006000"/>
              </font>
            </x14:dxf>
          </x14:cfRule>
          <xm:sqref>AH15:AH47 AH67:AH409</xm:sqref>
        </x14:conditionalFormatting>
        <x14:conditionalFormatting xmlns:xm="http://schemas.microsoft.com/office/excel/2006/main">
          <x14:cfRule type="cellIs" priority="11" operator="lessThan" id="{A0150BFA-F2EF-4BAF-B004-5D47D65EEF7C}">
            <xm:f>'Plano de Trade'!$D$45</xm:f>
            <x14:dxf>
              <font>
                <color rgb="FF9C0006"/>
              </font>
            </x14:dxf>
          </x14:cfRule>
          <x14:cfRule type="cellIs" priority="12" operator="greaterThan" id="{9D168CD9-28B4-4441-BFD1-8AE16A185A9C}">
            <xm:f>'Plano de Trade'!$D$45</xm:f>
            <x14:dxf>
              <font>
                <color rgb="FF006000"/>
              </font>
            </x14:dxf>
          </x14:cfRule>
          <xm:sqref>AH48:AH66</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ilha6"/>
  <dimension ref="A1:EB879"/>
  <sheetViews>
    <sheetView showGridLines="0" zoomScaleNormal="100" workbookViewId="0">
      <pane xSplit="4" ySplit="9" topLeftCell="E10" activePane="bottomRight" state="frozen"/>
      <selection pane="topRight" activeCell="E1" sqref="E1"/>
      <selection pane="bottomLeft" activeCell="A7" sqref="A7"/>
      <selection pane="bottomRight"/>
    </sheetView>
  </sheetViews>
  <sheetFormatPr defaultColWidth="12.625" defaultRowHeight="15" customHeight="1" x14ac:dyDescent="0.2"/>
  <cols>
    <col min="1" max="2" width="1.125" style="94" customWidth="1"/>
    <col min="3" max="3" width="1.625" style="94" customWidth="1"/>
    <col min="4" max="4" width="8.375" style="94" bestFit="1" customWidth="1"/>
    <col min="5" max="5" width="10.375" style="94" bestFit="1" customWidth="1"/>
    <col min="6" max="6" width="9.375" style="94" bestFit="1" customWidth="1"/>
    <col min="7" max="7" width="9.625" style="94" bestFit="1" customWidth="1"/>
    <col min="8" max="8" width="9" style="94" bestFit="1" customWidth="1"/>
    <col min="9" max="9" width="8.375" style="94" bestFit="1" customWidth="1"/>
    <col min="10" max="10" width="9.125" style="94" bestFit="1" customWidth="1"/>
    <col min="11" max="13" width="10.875" style="94" bestFit="1" customWidth="1"/>
    <col min="14" max="14" width="7.875" style="94" customWidth="1"/>
    <col min="15" max="15" width="9.75" style="94" bestFit="1" customWidth="1"/>
    <col min="16" max="16" width="9.125" style="94" bestFit="1" customWidth="1"/>
    <col min="17" max="17" width="5.5" style="94" bestFit="1" customWidth="1"/>
    <col min="18" max="18" width="11.5" style="94" customWidth="1"/>
    <col min="19" max="19" width="9.125" style="94" bestFit="1" customWidth="1"/>
    <col min="20" max="23" width="10" style="94" customWidth="1"/>
    <col min="24" max="24" width="9.375" style="94" bestFit="1" customWidth="1"/>
    <col min="25" max="25" width="9.375" style="94" customWidth="1"/>
    <col min="26" max="30" width="10" style="94" customWidth="1"/>
    <col min="31" max="31" width="9.375" style="94" bestFit="1" customWidth="1"/>
    <col min="32" max="32" width="9.375" style="94" customWidth="1"/>
    <col min="33" max="33" width="10.25" style="94" customWidth="1"/>
    <col min="34" max="34" width="7.5" style="94" bestFit="1" customWidth="1"/>
    <col min="35" max="35" width="9.5" style="94" customWidth="1"/>
    <col min="36" max="36" width="12.25" style="94" customWidth="1"/>
    <col min="37" max="37" width="7.625" style="94" bestFit="1" customWidth="1"/>
    <col min="38" max="38" width="7.25" style="94" bestFit="1" customWidth="1"/>
    <col min="39" max="16384" width="12.625" style="94"/>
  </cols>
  <sheetData>
    <row r="1" spans="1:132" ht="5.25" customHeight="1" x14ac:dyDescent="0.2">
      <c r="R1" s="1083"/>
      <c r="AC1" s="295"/>
      <c r="AD1" s="295"/>
    </row>
    <row r="2" spans="1:132" ht="14.25" customHeight="1" thickBot="1" x14ac:dyDescent="0.25">
      <c r="R2" s="1083"/>
      <c r="CR2" s="97"/>
    </row>
    <row r="3" spans="1:132" ht="48.75" customHeight="1" x14ac:dyDescent="0.2">
      <c r="A3" s="287"/>
      <c r="B3" s="288"/>
      <c r="C3" s="290"/>
      <c r="D3" s="197"/>
      <c r="E3" s="196"/>
      <c r="F3" s="829" t="s">
        <v>3</v>
      </c>
      <c r="G3" s="829"/>
      <c r="H3" s="829"/>
      <c r="I3" s="829"/>
      <c r="J3" s="829"/>
      <c r="K3" s="829"/>
      <c r="L3" s="829"/>
      <c r="M3" s="829"/>
      <c r="N3" s="829"/>
      <c r="O3" s="829"/>
      <c r="P3" s="829"/>
      <c r="Q3" s="829"/>
      <c r="R3" s="829"/>
      <c r="CR3" s="97"/>
    </row>
    <row r="4" spans="1:132" ht="10.5" customHeight="1" thickBot="1" x14ac:dyDescent="0.25">
      <c r="A4" s="287"/>
      <c r="B4" s="288"/>
      <c r="C4" s="291"/>
      <c r="D4" s="198"/>
      <c r="E4" s="93"/>
      <c r="F4" s="93"/>
      <c r="G4" s="93"/>
      <c r="H4" s="93"/>
      <c r="I4" s="93"/>
      <c r="J4" s="93"/>
      <c r="CR4" s="97"/>
    </row>
    <row r="5" spans="1:132" ht="14.25" customHeight="1" x14ac:dyDescent="0.2">
      <c r="A5" s="287"/>
      <c r="B5" s="288"/>
      <c r="C5" s="291"/>
      <c r="D5" s="198"/>
      <c r="E5" s="1084" t="s">
        <v>223</v>
      </c>
      <c r="F5" s="1085"/>
      <c r="G5" s="1085"/>
      <c r="H5" s="1085"/>
      <c r="I5" s="1085"/>
      <c r="J5" s="1085"/>
      <c r="K5" s="1085"/>
      <c r="L5" s="1086"/>
      <c r="N5" s="1079" t="s">
        <v>134</v>
      </c>
      <c r="O5" s="1080"/>
      <c r="CR5" s="97"/>
    </row>
    <row r="6" spans="1:132" thickBot="1" x14ac:dyDescent="0.25">
      <c r="A6" s="287"/>
      <c r="B6" s="288"/>
      <c r="C6" s="292"/>
      <c r="D6" s="199"/>
      <c r="E6" s="1087"/>
      <c r="F6" s="1088"/>
      <c r="G6" s="1088"/>
      <c r="H6" s="1088"/>
      <c r="I6" s="1088"/>
      <c r="J6" s="1088"/>
      <c r="K6" s="1088"/>
      <c r="L6" s="1089"/>
      <c r="N6" s="1081"/>
      <c r="O6" s="1082"/>
      <c r="CR6" s="97"/>
    </row>
    <row r="7" spans="1:132" ht="31.5" customHeight="1" x14ac:dyDescent="0.2">
      <c r="A7" s="287"/>
      <c r="B7" s="288"/>
      <c r="C7" s="292"/>
      <c r="D7" s="198"/>
      <c r="E7" s="1103" t="s">
        <v>216</v>
      </c>
      <c r="F7" s="1090"/>
      <c r="G7" s="1090" t="s">
        <v>251</v>
      </c>
      <c r="H7" s="1090"/>
      <c r="I7" s="1090" t="s">
        <v>226</v>
      </c>
      <c r="J7" s="1095"/>
      <c r="K7" s="1090" t="s">
        <v>108</v>
      </c>
      <c r="L7" s="1090"/>
      <c r="AM7" s="1096" t="s">
        <v>192</v>
      </c>
      <c r="AN7" s="1096"/>
      <c r="AO7" s="1096"/>
      <c r="AP7" s="1096"/>
      <c r="AQ7" s="1096"/>
      <c r="AR7" s="1096"/>
      <c r="AS7" s="1096" t="s">
        <v>194</v>
      </c>
      <c r="AT7" s="1096"/>
      <c r="AU7" s="1096"/>
      <c r="AV7" s="1096"/>
      <c r="AW7" s="1096"/>
      <c r="AX7" s="1096"/>
      <c r="AY7" s="1096" t="s">
        <v>193</v>
      </c>
      <c r="AZ7" s="1096"/>
      <c r="BA7" s="1096"/>
      <c r="BB7" s="1096"/>
      <c r="BC7" s="1096"/>
      <c r="BD7" s="1096"/>
      <c r="BE7" s="1096"/>
      <c r="BF7" s="1096"/>
      <c r="BG7" s="1096"/>
      <c r="BH7" s="1096" t="s">
        <v>195</v>
      </c>
      <c r="BI7" s="1096"/>
      <c r="BJ7" s="1096"/>
      <c r="BK7" s="1096"/>
      <c r="BL7" s="1096"/>
      <c r="BM7" s="1096"/>
      <c r="BN7" s="1096"/>
      <c r="BO7" s="1096"/>
      <c r="BP7" s="1096"/>
      <c r="BQ7" s="1096" t="s">
        <v>200</v>
      </c>
      <c r="BR7" s="1096"/>
      <c r="BS7" s="1096"/>
      <c r="BT7" s="1096"/>
      <c r="BU7" s="1096"/>
      <c r="BV7" s="1096"/>
      <c r="BW7" s="1096"/>
      <c r="BX7" s="1096"/>
      <c r="BY7" s="1096"/>
      <c r="BZ7" s="1096" t="s">
        <v>196</v>
      </c>
      <c r="CA7" s="1096"/>
      <c r="CB7" s="1096"/>
      <c r="CC7" s="1096"/>
      <c r="CD7" s="1096"/>
      <c r="CE7" s="1096"/>
      <c r="CF7" s="1096"/>
      <c r="CG7" s="1096"/>
      <c r="CH7" s="1096"/>
      <c r="CI7" s="1096" t="s">
        <v>198</v>
      </c>
      <c r="CJ7" s="1096"/>
      <c r="CK7" s="1096"/>
      <c r="CL7" s="1096"/>
      <c r="CM7" s="1096"/>
      <c r="CN7" s="1096"/>
      <c r="CO7" s="1096"/>
      <c r="CP7" s="1096"/>
      <c r="CQ7" s="1096"/>
      <c r="CR7" s="1096" t="s">
        <v>77</v>
      </c>
      <c r="CS7" s="1096"/>
      <c r="CT7" s="1096"/>
      <c r="CU7" s="1096"/>
      <c r="CV7" s="1096"/>
      <c r="CW7" s="1096"/>
      <c r="CX7" s="1096"/>
      <c r="CY7" s="1096"/>
      <c r="CZ7" s="1096"/>
      <c r="DA7" s="296"/>
      <c r="DB7" s="296"/>
      <c r="DC7" s="296"/>
      <c r="DD7" s="296"/>
      <c r="DE7" s="296"/>
      <c r="DF7" s="296"/>
      <c r="DG7" s="296"/>
      <c r="DH7" s="296"/>
      <c r="DI7" s="296"/>
      <c r="DJ7" s="296"/>
      <c r="DK7" s="296"/>
      <c r="DL7" s="296"/>
      <c r="DM7" s="296"/>
      <c r="DO7" s="296"/>
      <c r="DP7" s="296"/>
      <c r="DQ7" s="296"/>
      <c r="DR7" s="296"/>
      <c r="DS7" s="296"/>
      <c r="DT7" s="296"/>
      <c r="DU7" s="296"/>
      <c r="DV7" s="296"/>
      <c r="DW7" s="296"/>
      <c r="DX7" s="296"/>
      <c r="DY7" s="296"/>
      <c r="DZ7" s="296"/>
      <c r="EA7" s="296"/>
      <c r="EB7" s="296"/>
    </row>
    <row r="8" spans="1:132" ht="14.25" customHeight="1" x14ac:dyDescent="0.2">
      <c r="A8" s="287"/>
      <c r="B8" s="288"/>
      <c r="C8" s="291"/>
      <c r="D8" s="198"/>
      <c r="E8" s="1091"/>
      <c r="F8" s="1092"/>
      <c r="G8" s="1091"/>
      <c r="H8" s="1092"/>
      <c r="I8" s="1091"/>
      <c r="J8" s="1092"/>
      <c r="K8" s="1091"/>
      <c r="L8" s="1092"/>
      <c r="AM8" s="1097"/>
      <c r="AN8" s="1097"/>
      <c r="AO8" s="1097"/>
      <c r="AP8" s="1097"/>
      <c r="AQ8" s="1097"/>
      <c r="AR8" s="1097"/>
      <c r="AS8" s="1097"/>
      <c r="AT8" s="1097"/>
      <c r="AU8" s="1097"/>
      <c r="AV8" s="1097"/>
      <c r="AW8" s="1097"/>
      <c r="AX8" s="1097"/>
      <c r="AY8" s="1097"/>
      <c r="AZ8" s="1097"/>
      <c r="BA8" s="1097"/>
      <c r="BB8" s="1097"/>
      <c r="BC8" s="1097"/>
      <c r="BD8" s="1097"/>
      <c r="BE8" s="1097"/>
      <c r="BF8" s="1097"/>
      <c r="BG8" s="1097"/>
      <c r="BH8" s="1097"/>
      <c r="BI8" s="1097"/>
      <c r="BJ8" s="1097"/>
      <c r="BK8" s="1097"/>
      <c r="BL8" s="1097"/>
      <c r="BM8" s="1097"/>
      <c r="BN8" s="1097"/>
      <c r="BO8" s="1097"/>
      <c r="BP8" s="1097"/>
      <c r="BQ8" s="1097"/>
      <c r="BR8" s="1097"/>
      <c r="BS8" s="1097"/>
      <c r="BT8" s="1097"/>
      <c r="BU8" s="1097"/>
      <c r="BV8" s="1097"/>
      <c r="BW8" s="1097"/>
      <c r="BX8" s="1097"/>
      <c r="BY8" s="1097"/>
      <c r="BZ8" s="1097"/>
      <c r="CA8" s="1097"/>
      <c r="CB8" s="1097"/>
      <c r="CC8" s="1097"/>
      <c r="CD8" s="1097"/>
      <c r="CE8" s="1097"/>
      <c r="CF8" s="1097"/>
      <c r="CG8" s="1097"/>
      <c r="CH8" s="1097"/>
      <c r="CI8" s="1097"/>
      <c r="CJ8" s="1097"/>
      <c r="CK8" s="1097"/>
      <c r="CL8" s="1097"/>
      <c r="CM8" s="1097"/>
      <c r="CN8" s="1097"/>
      <c r="CO8" s="1097"/>
      <c r="CP8" s="1097"/>
      <c r="CQ8" s="1097"/>
      <c r="CR8" s="1097"/>
      <c r="CS8" s="1097"/>
      <c r="CT8" s="1097"/>
      <c r="CU8" s="1097"/>
      <c r="CV8" s="1097"/>
      <c r="CW8" s="1097"/>
      <c r="CX8" s="1097"/>
      <c r="CY8" s="1097"/>
      <c r="CZ8" s="1097"/>
      <c r="DA8" s="296"/>
      <c r="DB8" s="296"/>
      <c r="DC8" s="296"/>
      <c r="DD8" s="296"/>
      <c r="DE8" s="296"/>
      <c r="DF8" s="296"/>
      <c r="DG8" s="296"/>
      <c r="DH8" s="296"/>
      <c r="DI8" s="296"/>
      <c r="DJ8" s="296"/>
      <c r="DK8" s="296"/>
      <c r="DL8" s="296"/>
      <c r="DM8" s="296"/>
      <c r="DN8" s="296"/>
      <c r="DO8" s="296"/>
      <c r="DP8" s="296"/>
      <c r="DQ8" s="296"/>
      <c r="DR8" s="296"/>
      <c r="DS8" s="296"/>
      <c r="DT8" s="296"/>
      <c r="DU8" s="296"/>
      <c r="DV8" s="296"/>
      <c r="DW8" s="296"/>
      <c r="DX8" s="296"/>
      <c r="DY8" s="296"/>
      <c r="DZ8" s="296"/>
      <c r="EA8" s="296"/>
      <c r="EB8" s="296"/>
    </row>
    <row r="9" spans="1:132" ht="15" customHeight="1" thickBot="1" x14ac:dyDescent="0.25">
      <c r="A9" s="287"/>
      <c r="B9" s="288"/>
      <c r="C9" s="293"/>
      <c r="D9" s="200"/>
      <c r="E9" s="1093"/>
      <c r="F9" s="1094"/>
      <c r="G9" s="1093"/>
      <c r="H9" s="1094"/>
      <c r="I9" s="1093"/>
      <c r="J9" s="1094"/>
      <c r="K9" s="1093"/>
      <c r="L9" s="1094"/>
      <c r="AM9" s="1098"/>
      <c r="AN9" s="1098"/>
      <c r="AO9" s="1098"/>
      <c r="AP9" s="1098"/>
      <c r="AQ9" s="1098"/>
      <c r="AR9" s="1098"/>
      <c r="AS9" s="1098"/>
      <c r="AT9" s="1098"/>
      <c r="AU9" s="1098"/>
      <c r="AV9" s="1098"/>
      <c r="AW9" s="1098"/>
      <c r="AX9" s="1098"/>
      <c r="AY9" s="1098"/>
      <c r="AZ9" s="1098"/>
      <c r="BA9" s="1098"/>
      <c r="BB9" s="1098"/>
      <c r="BC9" s="1098"/>
      <c r="BD9" s="1098"/>
      <c r="BE9" s="1098"/>
      <c r="BF9" s="1098"/>
      <c r="BG9" s="1098"/>
      <c r="BH9" s="1098"/>
      <c r="BI9" s="1098"/>
      <c r="BJ9" s="1098"/>
      <c r="BK9" s="1098"/>
      <c r="BL9" s="1098"/>
      <c r="BM9" s="1098"/>
      <c r="BN9" s="1098"/>
      <c r="BO9" s="1098"/>
      <c r="BP9" s="1098"/>
      <c r="BQ9" s="1098"/>
      <c r="BR9" s="1098"/>
      <c r="BS9" s="1098"/>
      <c r="BT9" s="1098"/>
      <c r="BU9" s="1098"/>
      <c r="BV9" s="1098"/>
      <c r="BW9" s="1098"/>
      <c r="BX9" s="1098"/>
      <c r="BY9" s="1098"/>
      <c r="BZ9" s="1098"/>
      <c r="CA9" s="1098"/>
      <c r="CB9" s="1098"/>
      <c r="CC9" s="1098"/>
      <c r="CD9" s="1098"/>
      <c r="CE9" s="1098"/>
      <c r="CF9" s="1098"/>
      <c r="CG9" s="1098"/>
      <c r="CH9" s="1098"/>
      <c r="CI9" s="1098"/>
      <c r="CJ9" s="1098"/>
      <c r="CK9" s="1098"/>
      <c r="CL9" s="1098"/>
      <c r="CM9" s="1098"/>
      <c r="CN9" s="1098"/>
      <c r="CO9" s="1098"/>
      <c r="CP9" s="1098"/>
      <c r="CQ9" s="1098"/>
      <c r="CR9" s="1098"/>
      <c r="CS9" s="1098"/>
      <c r="CT9" s="1098"/>
      <c r="CU9" s="1098"/>
      <c r="CV9" s="1098"/>
      <c r="CW9" s="1098"/>
      <c r="CX9" s="1098"/>
      <c r="CY9" s="1098"/>
      <c r="CZ9" s="1098"/>
      <c r="DA9" s="296"/>
      <c r="DB9" s="296"/>
      <c r="DC9" s="296"/>
      <c r="DD9" s="296"/>
      <c r="DE9" s="296"/>
      <c r="DF9" s="296"/>
      <c r="DG9" s="296"/>
      <c r="DH9" s="296"/>
      <c r="DI9" s="296"/>
      <c r="DJ9" s="296"/>
      <c r="DK9" s="296"/>
      <c r="DL9" s="296"/>
      <c r="DM9" s="296"/>
      <c r="DN9" s="296"/>
      <c r="DO9" s="296"/>
      <c r="DP9" s="296"/>
      <c r="DQ9" s="296"/>
      <c r="DR9" s="296"/>
      <c r="DS9" s="296"/>
      <c r="DT9" s="296"/>
      <c r="DU9" s="296"/>
      <c r="DV9" s="296"/>
      <c r="DW9" s="296"/>
      <c r="DX9" s="296"/>
      <c r="DY9" s="296"/>
      <c r="DZ9" s="296"/>
      <c r="EA9" s="296"/>
      <c r="EB9" s="296"/>
    </row>
    <row r="10" spans="1:132" ht="9" customHeight="1" x14ac:dyDescent="0.2">
      <c r="A10" s="287"/>
      <c r="B10" s="288"/>
      <c r="C10" s="291"/>
      <c r="D10" s="95"/>
      <c r="E10" s="93"/>
      <c r="F10" s="93"/>
      <c r="G10" s="93"/>
      <c r="AM10" s="208"/>
      <c r="AN10" s="208"/>
      <c r="AO10" s="208"/>
      <c r="AP10" s="208"/>
      <c r="AQ10" s="208"/>
      <c r="AR10" s="208"/>
      <c r="AS10" s="208"/>
      <c r="AT10" s="208"/>
      <c r="AU10" s="208"/>
      <c r="AV10" s="208"/>
      <c r="AW10" s="208"/>
      <c r="AX10" s="208"/>
      <c r="AY10" s="208"/>
      <c r="AZ10" s="208"/>
      <c r="BA10" s="208"/>
      <c r="BB10" s="208"/>
      <c r="BC10" s="208"/>
      <c r="BD10" s="208"/>
      <c r="BE10" s="208"/>
      <c r="BF10" s="208"/>
      <c r="BG10" s="208"/>
      <c r="BH10" s="208"/>
      <c r="BI10" s="208"/>
      <c r="BJ10" s="208"/>
      <c r="BK10" s="208"/>
      <c r="BL10" s="208"/>
      <c r="BM10" s="208"/>
      <c r="BN10" s="208"/>
      <c r="BO10" s="208"/>
      <c r="BP10" s="208"/>
      <c r="BQ10" s="208"/>
      <c r="BR10" s="208"/>
      <c r="BS10" s="208"/>
      <c r="BT10" s="208"/>
      <c r="BU10" s="208"/>
      <c r="BV10" s="208"/>
      <c r="BW10" s="208"/>
      <c r="BX10" s="208"/>
      <c r="BY10" s="208"/>
      <c r="BZ10" s="208"/>
      <c r="CA10" s="208"/>
      <c r="CB10" s="208"/>
      <c r="CC10" s="208"/>
      <c r="CD10" s="208"/>
      <c r="CE10" s="208"/>
      <c r="CF10" s="208"/>
      <c r="CG10" s="208"/>
      <c r="CH10" s="208"/>
      <c r="CI10" s="209"/>
      <c r="CJ10" s="209"/>
      <c r="CK10" s="209"/>
      <c r="CL10" s="209"/>
      <c r="CM10" s="209"/>
      <c r="CN10" s="209"/>
      <c r="CO10" s="209"/>
      <c r="CP10" s="209"/>
      <c r="CQ10" s="209"/>
      <c r="CR10" s="209"/>
      <c r="CS10" s="209"/>
      <c r="CT10" s="209"/>
      <c r="CU10" s="209"/>
      <c r="CV10" s="209"/>
      <c r="CW10" s="209"/>
      <c r="CX10" s="209"/>
      <c r="CY10" s="209"/>
      <c r="CZ10" s="209"/>
      <c r="DA10" s="296"/>
      <c r="DB10" s="296"/>
      <c r="DC10" s="296"/>
      <c r="DD10" s="296"/>
      <c r="DE10" s="296"/>
      <c r="DF10" s="296"/>
      <c r="DG10" s="296"/>
      <c r="DH10" s="296"/>
      <c r="DI10" s="296"/>
      <c r="DJ10" s="296"/>
      <c r="DK10" s="296"/>
      <c r="DL10" s="296"/>
      <c r="DM10" s="296"/>
      <c r="DN10" s="296"/>
      <c r="DO10" s="296"/>
      <c r="DP10" s="296"/>
      <c r="DQ10" s="296"/>
      <c r="DR10" s="296"/>
      <c r="DS10" s="296"/>
      <c r="DT10" s="296"/>
      <c r="DU10" s="296"/>
      <c r="DV10" s="296"/>
      <c r="DW10" s="296"/>
      <c r="DX10" s="296"/>
      <c r="DY10" s="296"/>
      <c r="DZ10" s="296"/>
      <c r="EA10" s="296"/>
      <c r="EB10" s="296"/>
    </row>
    <row r="11" spans="1:132" s="255" customFormat="1" ht="36" customHeight="1" thickBot="1" x14ac:dyDescent="0.25">
      <c r="A11" s="289"/>
      <c r="B11" s="289"/>
      <c r="C11" s="294"/>
      <c r="D11" s="1101">
        <v>2021</v>
      </c>
      <c r="E11" s="1099" t="s">
        <v>205</v>
      </c>
      <c r="F11" s="1099"/>
      <c r="G11" s="1099"/>
      <c r="H11" s="1100"/>
      <c r="I11" s="1099" t="s">
        <v>165</v>
      </c>
      <c r="J11" s="1099"/>
      <c r="K11" s="1099"/>
      <c r="L11" s="1099"/>
      <c r="M11" s="1099"/>
      <c r="N11" s="1099"/>
      <c r="O11" s="1099"/>
      <c r="P11" s="1099"/>
      <c r="Q11" s="1099"/>
      <c r="R11" s="1099"/>
      <c r="S11" s="1100"/>
      <c r="T11" s="1104" t="s">
        <v>217</v>
      </c>
      <c r="U11" s="1099"/>
      <c r="V11" s="1099"/>
      <c r="W11" s="1099"/>
      <c r="X11" s="1099"/>
      <c r="Y11" s="1099"/>
      <c r="Z11" s="213"/>
      <c r="AA11" s="1099" t="s">
        <v>218</v>
      </c>
      <c r="AB11" s="1099"/>
      <c r="AC11" s="1099"/>
      <c r="AD11" s="1099"/>
      <c r="AE11" s="1099"/>
      <c r="AF11" s="1099"/>
      <c r="AG11" s="213"/>
      <c r="AH11" s="1099" t="s">
        <v>219</v>
      </c>
      <c r="AI11" s="1099"/>
      <c r="AJ11" s="1099"/>
      <c r="AK11" s="1099"/>
      <c r="AL11" s="1099"/>
      <c r="AM11" s="210"/>
      <c r="AN11" s="210"/>
      <c r="AO11" s="210"/>
      <c r="AP11" s="210"/>
      <c r="AQ11" s="210"/>
      <c r="AR11" s="210"/>
      <c r="AS11" s="210"/>
      <c r="AT11" s="210"/>
      <c r="AU11" s="210"/>
      <c r="AV11" s="210"/>
      <c r="AW11" s="210"/>
      <c r="AX11" s="210"/>
      <c r="AY11" s="210"/>
      <c r="AZ11" s="210"/>
      <c r="BA11" s="210"/>
      <c r="BB11" s="210"/>
      <c r="BC11" s="210"/>
      <c r="BD11" s="210"/>
      <c r="BE11" s="210"/>
      <c r="BF11" s="210"/>
      <c r="BG11" s="210"/>
      <c r="BH11" s="210"/>
      <c r="BI11" s="210"/>
      <c r="BJ11" s="210"/>
      <c r="BK11" s="210"/>
      <c r="BL11" s="210"/>
      <c r="BM11" s="210"/>
      <c r="BN11" s="210"/>
      <c r="BO11" s="210"/>
      <c r="BP11" s="210"/>
      <c r="BQ11" s="210"/>
      <c r="BR11" s="210"/>
      <c r="BS11" s="210"/>
      <c r="BT11" s="210"/>
      <c r="BU11" s="210"/>
      <c r="BV11" s="210"/>
      <c r="BW11" s="210"/>
      <c r="BX11" s="210"/>
      <c r="BY11" s="210"/>
      <c r="BZ11" s="210"/>
      <c r="CA11" s="210"/>
      <c r="CB11" s="210"/>
      <c r="CC11" s="210"/>
      <c r="CD11" s="210"/>
      <c r="CE11" s="210"/>
      <c r="CF11" s="210"/>
      <c r="CG11" s="210"/>
      <c r="CH11" s="210"/>
      <c r="CI11" s="210"/>
      <c r="CJ11" s="210"/>
      <c r="CK11" s="210"/>
      <c r="CL11" s="210"/>
      <c r="CM11" s="210"/>
      <c r="CN11" s="210"/>
      <c r="CO11" s="210"/>
      <c r="CP11" s="210"/>
      <c r="CQ11" s="210"/>
      <c r="CR11" s="210"/>
      <c r="CS11" s="210"/>
      <c r="CT11" s="210"/>
      <c r="CU11" s="210"/>
      <c r="CV11" s="210"/>
      <c r="CW11" s="210"/>
      <c r="CX11" s="210"/>
      <c r="CY11" s="210"/>
      <c r="CZ11" s="210"/>
    </row>
    <row r="12" spans="1:132" ht="42.75" customHeight="1" x14ac:dyDescent="0.2">
      <c r="A12" s="287"/>
      <c r="B12" s="287"/>
      <c r="C12" s="215"/>
      <c r="D12" s="1102"/>
      <c r="E12" s="205" t="s">
        <v>131</v>
      </c>
      <c r="F12" s="205" t="s">
        <v>132</v>
      </c>
      <c r="G12" s="206" t="s">
        <v>163</v>
      </c>
      <c r="H12" s="202" t="s">
        <v>133</v>
      </c>
      <c r="I12" s="207" t="s">
        <v>123</v>
      </c>
      <c r="J12" s="207" t="s">
        <v>164</v>
      </c>
      <c r="K12" s="207" t="s">
        <v>108</v>
      </c>
      <c r="L12" s="207" t="s">
        <v>124</v>
      </c>
      <c r="M12" s="207" t="s">
        <v>125</v>
      </c>
      <c r="N12" s="207" t="s">
        <v>126</v>
      </c>
      <c r="O12" s="207" t="s">
        <v>248</v>
      </c>
      <c r="P12" s="207" t="s">
        <v>127</v>
      </c>
      <c r="Q12" s="207" t="s">
        <v>128</v>
      </c>
      <c r="R12" s="207" t="s">
        <v>129</v>
      </c>
      <c r="S12" s="203" t="s">
        <v>130</v>
      </c>
      <c r="T12" s="206" t="s">
        <v>220</v>
      </c>
      <c r="U12" s="206" t="s">
        <v>203</v>
      </c>
      <c r="V12" s="206" t="s">
        <v>221</v>
      </c>
      <c r="W12" s="206" t="s">
        <v>120</v>
      </c>
      <c r="X12" s="206" t="s">
        <v>121</v>
      </c>
      <c r="Y12" s="206" t="str">
        <f t="shared" ref="Y12:Y25" si="0">E12</f>
        <v>RESULTADO LÍQUIDO DÓLAR (WDO)</v>
      </c>
      <c r="Z12" s="204" t="s">
        <v>222</v>
      </c>
      <c r="AA12" s="206" t="s">
        <v>220</v>
      </c>
      <c r="AB12" s="206" t="s">
        <v>203</v>
      </c>
      <c r="AC12" s="206" t="s">
        <v>204</v>
      </c>
      <c r="AD12" s="206" t="s">
        <v>120</v>
      </c>
      <c r="AE12" s="206" t="s">
        <v>121</v>
      </c>
      <c r="AF12" s="206" t="str">
        <f t="shared" ref="AF12:AF24" si="1">F12</f>
        <v>RESULTADO LÍQUIDO ÍNDICE (WIN)</v>
      </c>
      <c r="AG12" s="204" t="s">
        <v>222</v>
      </c>
      <c r="AH12" s="206" t="s">
        <v>91</v>
      </c>
      <c r="AI12" s="206" t="s">
        <v>199</v>
      </c>
      <c r="AJ12" s="206" t="s">
        <v>215</v>
      </c>
      <c r="AK12" s="206" t="s">
        <v>202</v>
      </c>
      <c r="AL12" s="206" t="s">
        <v>201</v>
      </c>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c r="BI12" s="212"/>
      <c r="BJ12" s="212"/>
      <c r="BK12" s="212"/>
      <c r="BL12" s="212"/>
      <c r="BM12" s="212"/>
      <c r="BN12" s="212"/>
      <c r="BO12" s="212"/>
      <c r="BP12" s="212"/>
      <c r="BQ12" s="212"/>
      <c r="BR12" s="212"/>
      <c r="BS12" s="212"/>
      <c r="BT12" s="212"/>
      <c r="BU12" s="212"/>
      <c r="BV12" s="212"/>
      <c r="BW12" s="212"/>
      <c r="BX12" s="212"/>
      <c r="BY12" s="212"/>
      <c r="BZ12" s="212"/>
      <c r="CA12" s="212"/>
      <c r="CB12" s="212"/>
      <c r="CC12" s="212"/>
      <c r="CD12" s="212"/>
      <c r="CE12" s="212"/>
      <c r="CF12" s="212"/>
      <c r="CG12" s="212"/>
      <c r="CH12" s="212"/>
      <c r="CI12" s="212"/>
      <c r="CJ12" s="212"/>
      <c r="CK12" s="212"/>
      <c r="CL12" s="212"/>
      <c r="CM12" s="212"/>
      <c r="CN12" s="212"/>
      <c r="CO12" s="212"/>
      <c r="CP12" s="212"/>
      <c r="CQ12" s="212"/>
      <c r="CR12" s="212"/>
      <c r="CS12" s="212"/>
      <c r="CT12" s="212"/>
      <c r="CU12" s="212"/>
      <c r="CV12" s="212"/>
      <c r="CW12" s="212"/>
      <c r="CX12" s="212"/>
      <c r="CY12" s="212"/>
      <c r="CZ12" s="212"/>
    </row>
    <row r="13" spans="1:132" ht="18.75" customHeight="1" x14ac:dyDescent="0.2">
      <c r="A13" s="287"/>
      <c r="B13" s="287"/>
      <c r="C13" s="215"/>
      <c r="D13" s="201" t="s">
        <v>64</v>
      </c>
      <c r="E13" s="223">
        <f>Resultados!J45</f>
        <v>0</v>
      </c>
      <c r="F13" s="224">
        <f>Resultados!L45</f>
        <v>0</v>
      </c>
      <c r="G13" s="224">
        <f>Resultados!K24</f>
        <v>0</v>
      </c>
      <c r="H13" s="225">
        <f>Q13</f>
        <v>0</v>
      </c>
      <c r="I13" s="223">
        <f>Resultados!K23</f>
        <v>0</v>
      </c>
      <c r="J13" s="243">
        <f>IF(I13&lt;=0,0,G13)</f>
        <v>0</v>
      </c>
      <c r="K13" s="244">
        <f>K8</f>
        <v>0</v>
      </c>
      <c r="L13" s="244">
        <f>G8</f>
        <v>0</v>
      </c>
      <c r="M13" s="244">
        <f>I8</f>
        <v>0</v>
      </c>
      <c r="N13" s="243">
        <f>IF(O13&gt;0,O13*Resultados!$J$37,0)</f>
        <v>0</v>
      </c>
      <c r="O13" s="224">
        <f>I13+L13</f>
        <v>0</v>
      </c>
      <c r="P13" s="243">
        <f>IF(Q13&gt;=10,0,IF(AND(O13&lt;=0,K13&gt;0),K13,IF(((O13*Resultados!$J$37+G13+M13)+K13)&lt;=0,K13,IF(((O13*Resultados!$J$37+G13+M13)+K13)&gt;0,((O13*Resultados!$J$37+G13+M13)+K13),K13))))</f>
        <v>0</v>
      </c>
      <c r="Q13" s="243">
        <f>IF(((N13+G13+M13)+K13)&lt;=0,0,IF(((N13+G13+M13)+K13)&lt;=10,0,((N13+G13+M13)+K13)))</f>
        <v>0</v>
      </c>
      <c r="R13" s="243">
        <f t="shared" ref="R13:R24" si="2">IF(O13&lt;=0,O13,0)</f>
        <v>0</v>
      </c>
      <c r="S13" s="245">
        <f>IF(AND(IF(Q13&lt;=0,N13+M13+G13,0)&lt;=0,Q13&lt;=0),N13+M13+G13,0)</f>
        <v>0</v>
      </c>
      <c r="T13" s="226">
        <f>Resultados!J40</f>
        <v>0</v>
      </c>
      <c r="U13" s="250">
        <f>Resultados!J41</f>
        <v>0</v>
      </c>
      <c r="V13" s="251">
        <f>Resultados!J42</f>
        <v>0</v>
      </c>
      <c r="W13" s="226">
        <f>Resultados!J43</f>
        <v>0</v>
      </c>
      <c r="X13" s="227" t="str">
        <f>IF(Resultados!$J$44=0,"",Resultados!$J$44)</f>
        <v/>
      </c>
      <c r="Y13" s="228">
        <f t="shared" si="0"/>
        <v>0</v>
      </c>
      <c r="Z13" s="229">
        <f>Y13</f>
        <v>0</v>
      </c>
      <c r="AA13" s="226">
        <f>Resultados!L40</f>
        <v>0</v>
      </c>
      <c r="AB13" s="250">
        <f>Resultados!L41</f>
        <v>0</v>
      </c>
      <c r="AC13" s="251">
        <f>Resultados!L42</f>
        <v>0</v>
      </c>
      <c r="AD13" s="226">
        <f>Resultados!L43</f>
        <v>0</v>
      </c>
      <c r="AE13" s="227" t="str">
        <f>IF(Resultados!$L$44=0,"",Resultados!$L$44)</f>
        <v/>
      </c>
      <c r="AF13" s="228">
        <f t="shared" si="1"/>
        <v>0</v>
      </c>
      <c r="AG13" s="229">
        <f>AF13</f>
        <v>0</v>
      </c>
      <c r="AH13" s="230">
        <f t="shared" ref="AH13:AH24" si="3">E13+F13</f>
        <v>0</v>
      </c>
      <c r="AI13" s="230">
        <f>AH13</f>
        <v>0</v>
      </c>
      <c r="AJ13" s="231">
        <f ca="1">'Projeção de Resultados'!$F$8*$E$8+$E$8</f>
        <v>0</v>
      </c>
      <c r="AK13" s="230">
        <f>Resultados!K21</f>
        <v>0</v>
      </c>
      <c r="AL13" s="232">
        <f>Resultados!K22</f>
        <v>0</v>
      </c>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c r="BI13" s="212"/>
      <c r="BJ13" s="212"/>
      <c r="BK13" s="212"/>
      <c r="BL13" s="212"/>
      <c r="BM13" s="212"/>
      <c r="BN13" s="212"/>
      <c r="BO13" s="212"/>
      <c r="BP13" s="212"/>
      <c r="BQ13" s="212"/>
      <c r="BR13" s="212"/>
      <c r="BS13" s="212"/>
      <c r="BT13" s="212"/>
      <c r="BU13" s="212"/>
      <c r="BV13" s="212"/>
      <c r="BW13" s="212"/>
      <c r="BX13" s="212"/>
      <c r="BY13" s="212"/>
      <c r="BZ13" s="212"/>
      <c r="CA13" s="212"/>
      <c r="CB13" s="212"/>
      <c r="CC13" s="212"/>
      <c r="CD13" s="212"/>
      <c r="CE13" s="212"/>
      <c r="CF13" s="212"/>
      <c r="CG13" s="212"/>
      <c r="CH13" s="212"/>
      <c r="CI13" s="212"/>
      <c r="CJ13" s="212"/>
      <c r="CK13" s="212"/>
      <c r="CL13" s="212"/>
      <c r="CM13" s="212"/>
      <c r="CN13" s="212"/>
      <c r="CO13" s="212"/>
      <c r="CP13" s="212"/>
      <c r="CQ13" s="212"/>
      <c r="CR13" s="212"/>
      <c r="CS13" s="212"/>
      <c r="CT13" s="212"/>
      <c r="CU13" s="212"/>
      <c r="CV13" s="212"/>
      <c r="CW13" s="212"/>
      <c r="CX13" s="212"/>
      <c r="CY13" s="212"/>
      <c r="CZ13" s="212"/>
    </row>
    <row r="14" spans="1:132" ht="18.75" customHeight="1" x14ac:dyDescent="0.2">
      <c r="A14" s="287"/>
      <c r="B14" s="287"/>
      <c r="C14" s="215"/>
      <c r="D14" s="201" t="s">
        <v>66</v>
      </c>
      <c r="E14" s="223">
        <f>Resultados!J77</f>
        <v>0</v>
      </c>
      <c r="F14" s="224">
        <f>Resultados!L77</f>
        <v>0</v>
      </c>
      <c r="G14" s="224">
        <f>Resultados!J56</f>
        <v>0</v>
      </c>
      <c r="H14" s="225">
        <f t="shared" ref="H14:H24" si="4">Q14</f>
        <v>0</v>
      </c>
      <c r="I14" s="223">
        <f>Resultados!J55</f>
        <v>0</v>
      </c>
      <c r="J14" s="243">
        <f>IF(I14&lt;=0,0,G14)</f>
        <v>0</v>
      </c>
      <c r="K14" s="246">
        <f t="shared" ref="K14:K24" si="5">P13</f>
        <v>0</v>
      </c>
      <c r="L14" s="246">
        <f t="shared" ref="L14:L24" si="6">IF(I13+L13&gt;0,0,I13+L13)</f>
        <v>0</v>
      </c>
      <c r="M14" s="243">
        <f t="shared" ref="M14:M24" si="7">S13</f>
        <v>0</v>
      </c>
      <c r="N14" s="243">
        <f>IF(O14&gt;0,O14*Resultados!$J$69,0)</f>
        <v>0</v>
      </c>
      <c r="O14" s="224">
        <f t="shared" ref="O14:O24" si="8">IF(O13&gt;=0,I14,O13+I14)</f>
        <v>0</v>
      </c>
      <c r="P14" s="243">
        <f>IF(Q14&gt;=10,0,IF(AND(O14&lt;=0,P13&gt;0),P13,IF(((O14*Resultados!$J$37+G14+M14)+P13)&lt;=0,P13,IF(((O14*Resultados!$J$37+G14+M14)+P13)&gt;0,((O14*Resultados!$J$37+G14+M14)+P13),P13))))</f>
        <v>0</v>
      </c>
      <c r="Q14" s="243">
        <f>IF(((N14+G14+M14)+P13)&lt;=0,0,IF(((N14+G14+M14)+P13)&lt;=10,0,((N14+G14+M14)+P13)))</f>
        <v>0</v>
      </c>
      <c r="R14" s="243">
        <f t="shared" si="2"/>
        <v>0</v>
      </c>
      <c r="S14" s="245">
        <f t="shared" ref="S14:S24" si="9">IF(AND(IF(Q14&lt;=0,N14+M14+G14,0)&lt;=0,Q14&lt;=0),N14+M14+G14,0)</f>
        <v>0</v>
      </c>
      <c r="T14" s="226">
        <f>Resultados!J72</f>
        <v>0</v>
      </c>
      <c r="U14" s="250">
        <f>Resultados!J73</f>
        <v>0</v>
      </c>
      <c r="V14" s="251">
        <f>Resultados!J74</f>
        <v>0</v>
      </c>
      <c r="W14" s="226">
        <f>Resultados!J75</f>
        <v>0</v>
      </c>
      <c r="X14" s="227" t="str">
        <f>IF(Resultados!$J$76=0,"",Resultados!$J$76)</f>
        <v/>
      </c>
      <c r="Y14" s="228">
        <f t="shared" si="0"/>
        <v>0</v>
      </c>
      <c r="Z14" s="229">
        <f>Z13+Y14</f>
        <v>0</v>
      </c>
      <c r="AA14" s="226">
        <f>Resultados!L72</f>
        <v>0</v>
      </c>
      <c r="AB14" s="250">
        <f>Resultados!L73</f>
        <v>0</v>
      </c>
      <c r="AC14" s="251">
        <f>Resultados!L74</f>
        <v>0</v>
      </c>
      <c r="AD14" s="226">
        <f>Resultados!L75</f>
        <v>0</v>
      </c>
      <c r="AE14" s="227" t="str">
        <f>IF(Resultados!$L$76=0,"",Resultados!$L$76)</f>
        <v/>
      </c>
      <c r="AF14" s="228">
        <f t="shared" si="1"/>
        <v>0</v>
      </c>
      <c r="AG14" s="229">
        <f>AG13+AF14</f>
        <v>0</v>
      </c>
      <c r="AH14" s="230">
        <f t="shared" si="3"/>
        <v>0</v>
      </c>
      <c r="AI14" s="230">
        <f>AI13+AH14</f>
        <v>0</v>
      </c>
      <c r="AJ14" s="231">
        <f ca="1">'Projeção de Resultados'!$F$8*AI13+AI13</f>
        <v>0</v>
      </c>
      <c r="AK14" s="230">
        <f>Resultados!J53</f>
        <v>0</v>
      </c>
      <c r="AL14" s="232">
        <f>Resultados!J54</f>
        <v>0</v>
      </c>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c r="BI14" s="212"/>
      <c r="BJ14" s="212"/>
      <c r="BK14" s="212"/>
      <c r="BL14" s="212"/>
      <c r="BM14" s="212"/>
      <c r="BN14" s="212"/>
      <c r="BO14" s="212"/>
      <c r="BP14" s="212"/>
      <c r="BQ14" s="212"/>
      <c r="BR14" s="212"/>
      <c r="BS14" s="212"/>
      <c r="BT14" s="212"/>
      <c r="BU14" s="212"/>
      <c r="BV14" s="212"/>
      <c r="BW14" s="212"/>
      <c r="BX14" s="212"/>
      <c r="BY14" s="212"/>
      <c r="BZ14" s="212"/>
      <c r="CA14" s="212"/>
      <c r="CB14" s="212"/>
      <c r="CC14" s="212"/>
      <c r="CD14" s="212"/>
      <c r="CE14" s="212"/>
      <c r="CF14" s="212"/>
      <c r="CG14" s="212"/>
      <c r="CH14" s="212"/>
      <c r="CI14" s="212"/>
      <c r="CJ14" s="212"/>
      <c r="CK14" s="212"/>
      <c r="CL14" s="212"/>
      <c r="CM14" s="212"/>
      <c r="CN14" s="212"/>
      <c r="CO14" s="212"/>
      <c r="CP14" s="212"/>
      <c r="CQ14" s="212"/>
      <c r="CR14" s="212"/>
      <c r="CS14" s="212"/>
      <c r="CT14" s="212"/>
      <c r="CU14" s="212"/>
      <c r="CV14" s="212"/>
      <c r="CW14" s="212"/>
      <c r="CX14" s="212"/>
      <c r="CY14" s="212"/>
      <c r="CZ14" s="212"/>
    </row>
    <row r="15" spans="1:132" ht="18.75" customHeight="1" x14ac:dyDescent="0.2">
      <c r="A15" s="287"/>
      <c r="B15" s="287"/>
      <c r="C15" s="215"/>
      <c r="D15" s="201" t="s">
        <v>68</v>
      </c>
      <c r="E15" s="223">
        <f>Resultados!J110</f>
        <v>0</v>
      </c>
      <c r="F15" s="224">
        <f>Resultados!L110</f>
        <v>0</v>
      </c>
      <c r="G15" s="224">
        <f>Resultados!J89</f>
        <v>0</v>
      </c>
      <c r="H15" s="225">
        <f t="shared" si="4"/>
        <v>0</v>
      </c>
      <c r="I15" s="223">
        <f>Resultados!J88</f>
        <v>0</v>
      </c>
      <c r="J15" s="243">
        <f t="shared" ref="J15:J24" si="10">IF(I15&lt;=0,0,G15)</f>
        <v>0</v>
      </c>
      <c r="K15" s="246">
        <f>P14</f>
        <v>0</v>
      </c>
      <c r="L15" s="246">
        <f t="shared" si="6"/>
        <v>0</v>
      </c>
      <c r="M15" s="243">
        <f t="shared" si="7"/>
        <v>0</v>
      </c>
      <c r="N15" s="243">
        <f>IF(O15&gt;0,O15*Resultados!$J$102,0)</f>
        <v>0</v>
      </c>
      <c r="O15" s="224">
        <f t="shared" si="8"/>
        <v>0</v>
      </c>
      <c r="P15" s="243">
        <f>IF(Q15&gt;=10,0,IF(AND(O15&lt;=0,P14&gt;0),P14,IF(((O15*Resultados!$J$37+G15+M15)+P14)&lt;=0,P14,IF(((O15*Resultados!$J$37+G15+M15)+P14)&gt;0,((O15*Resultados!$J$37+G15+M15)+P14),P14))))</f>
        <v>0</v>
      </c>
      <c r="Q15" s="243">
        <f t="shared" ref="Q15:Q24" si="11">IF(((N15+G15+M15)+P14)&lt;=0,0,IF(((N15+G15+M15)+P14)&lt;=10,0,((N15+G15+M15)+P14)))</f>
        <v>0</v>
      </c>
      <c r="R15" s="243">
        <f t="shared" si="2"/>
        <v>0</v>
      </c>
      <c r="S15" s="245">
        <f t="shared" si="9"/>
        <v>0</v>
      </c>
      <c r="T15" s="226">
        <f>Resultados!J105</f>
        <v>0</v>
      </c>
      <c r="U15" s="250">
        <f>Resultados!J106</f>
        <v>0</v>
      </c>
      <c r="V15" s="251">
        <f>Resultados!J107</f>
        <v>0</v>
      </c>
      <c r="W15" s="226">
        <f>Resultados!J108</f>
        <v>0</v>
      </c>
      <c r="X15" s="227" t="str">
        <f>IF(Resultados!$J$109=0,"",Resultados!$J$109)</f>
        <v/>
      </c>
      <c r="Y15" s="228">
        <f t="shared" si="0"/>
        <v>0</v>
      </c>
      <c r="Z15" s="229">
        <f t="shared" ref="Z15:Z24" si="12">Z14+Y15</f>
        <v>0</v>
      </c>
      <c r="AA15" s="226">
        <f>Resultados!L105</f>
        <v>0</v>
      </c>
      <c r="AB15" s="250">
        <f>Resultados!L106</f>
        <v>0</v>
      </c>
      <c r="AC15" s="251">
        <f>Resultados!L107</f>
        <v>0</v>
      </c>
      <c r="AD15" s="226">
        <f>Resultados!L108</f>
        <v>0</v>
      </c>
      <c r="AE15" s="227" t="str">
        <f>IF(Resultados!$L$109=0,"",Resultados!$L$109)</f>
        <v/>
      </c>
      <c r="AF15" s="228">
        <f t="shared" si="1"/>
        <v>0</v>
      </c>
      <c r="AG15" s="229">
        <f t="shared" ref="AG15:AG24" si="13">AG14+AF15</f>
        <v>0</v>
      </c>
      <c r="AH15" s="230">
        <f t="shared" si="3"/>
        <v>0</v>
      </c>
      <c r="AI15" s="230">
        <f t="shared" ref="AI15:AI24" si="14">AI14+AH15</f>
        <v>0</v>
      </c>
      <c r="AJ15" s="231">
        <f ca="1">'Projeção de Resultados'!$F$8*AI14+AI14</f>
        <v>0</v>
      </c>
      <c r="AK15" s="230">
        <f>Resultados!J86</f>
        <v>0</v>
      </c>
      <c r="AL15" s="232">
        <f>Resultados!J87</f>
        <v>0</v>
      </c>
      <c r="AM15" s="212"/>
      <c r="AN15" s="212"/>
      <c r="AO15" s="212"/>
      <c r="AP15" s="212"/>
      <c r="AQ15" s="212"/>
      <c r="AR15" s="212"/>
      <c r="AS15" s="212"/>
      <c r="AT15" s="212"/>
      <c r="AU15" s="212"/>
      <c r="AV15" s="212"/>
      <c r="AW15" s="212"/>
      <c r="AX15" s="212"/>
      <c r="AY15" s="212"/>
      <c r="AZ15" s="212"/>
      <c r="BA15" s="212"/>
      <c r="BB15" s="212"/>
      <c r="BC15" s="212"/>
      <c r="BD15" s="212"/>
      <c r="BE15" s="212"/>
      <c r="BF15" s="212"/>
      <c r="BG15" s="212"/>
      <c r="BH15" s="212"/>
      <c r="BI15" s="212"/>
      <c r="BJ15" s="212"/>
      <c r="BK15" s="212"/>
      <c r="BL15" s="212"/>
      <c r="BM15" s="212"/>
      <c r="BN15" s="212"/>
      <c r="BO15" s="212"/>
      <c r="BP15" s="212"/>
      <c r="BQ15" s="212"/>
      <c r="BR15" s="212"/>
      <c r="BS15" s="212"/>
      <c r="BT15" s="212"/>
      <c r="BU15" s="212"/>
      <c r="BV15" s="212"/>
      <c r="BW15" s="212"/>
      <c r="BX15" s="212"/>
      <c r="BY15" s="212"/>
      <c r="BZ15" s="212"/>
      <c r="CA15" s="212"/>
      <c r="CB15" s="212"/>
      <c r="CC15" s="212"/>
      <c r="CD15" s="212"/>
      <c r="CE15" s="212"/>
      <c r="CF15" s="212"/>
      <c r="CG15" s="212"/>
      <c r="CH15" s="212"/>
      <c r="CI15" s="212"/>
      <c r="CJ15" s="212"/>
      <c r="CK15" s="212"/>
      <c r="CL15" s="212"/>
      <c r="CM15" s="212"/>
      <c r="CN15" s="212"/>
      <c r="CO15" s="212"/>
      <c r="CP15" s="212"/>
      <c r="CQ15" s="212"/>
      <c r="CR15" s="212"/>
      <c r="CS15" s="212"/>
      <c r="CT15" s="212"/>
      <c r="CU15" s="212"/>
      <c r="CV15" s="212"/>
      <c r="CW15" s="212"/>
      <c r="CX15" s="212"/>
      <c r="CY15" s="212"/>
      <c r="CZ15" s="212"/>
    </row>
    <row r="16" spans="1:132" ht="18.75" customHeight="1" x14ac:dyDescent="0.2">
      <c r="A16" s="287"/>
      <c r="B16" s="287"/>
      <c r="C16" s="215"/>
      <c r="D16" s="201" t="s">
        <v>70</v>
      </c>
      <c r="E16" s="223">
        <f>Resultados!J143</f>
        <v>0</v>
      </c>
      <c r="F16" s="224">
        <f>Resultados!L143</f>
        <v>0</v>
      </c>
      <c r="G16" s="224">
        <f>Resultados!J122</f>
        <v>0</v>
      </c>
      <c r="H16" s="225">
        <f t="shared" si="4"/>
        <v>0</v>
      </c>
      <c r="I16" s="223">
        <f>Resultados!J121</f>
        <v>0</v>
      </c>
      <c r="J16" s="243">
        <f t="shared" si="10"/>
        <v>0</v>
      </c>
      <c r="K16" s="246">
        <f t="shared" si="5"/>
        <v>0</v>
      </c>
      <c r="L16" s="246">
        <f t="shared" si="6"/>
        <v>0</v>
      </c>
      <c r="M16" s="243">
        <f t="shared" si="7"/>
        <v>0</v>
      </c>
      <c r="N16" s="243">
        <f>IF(O16&gt;0,O16*Resultados!$J$135,0)</f>
        <v>0</v>
      </c>
      <c r="O16" s="224">
        <f t="shared" si="8"/>
        <v>0</v>
      </c>
      <c r="P16" s="243">
        <f>IF(Q16&gt;=10,0,IF(AND(O16&lt;=0,P15&gt;0),P15,IF(((O16*Resultados!$J$37+G16+M16)+P15)&lt;=0,P15,IF(((O16*Resultados!$J$37+G16+M16)+P15)&gt;0,((O16*Resultados!$J$37+G16+M16)+P15),P15))))</f>
        <v>0</v>
      </c>
      <c r="Q16" s="243">
        <f t="shared" si="11"/>
        <v>0</v>
      </c>
      <c r="R16" s="243">
        <f t="shared" si="2"/>
        <v>0</v>
      </c>
      <c r="S16" s="245">
        <f t="shared" si="9"/>
        <v>0</v>
      </c>
      <c r="T16" s="226">
        <f>Resultados!J138</f>
        <v>0</v>
      </c>
      <c r="U16" s="250">
        <f>Resultados!J139</f>
        <v>0</v>
      </c>
      <c r="V16" s="251">
        <f>Resultados!J140</f>
        <v>0</v>
      </c>
      <c r="W16" s="226">
        <f>Resultados!J141</f>
        <v>0</v>
      </c>
      <c r="X16" s="227" t="str">
        <f>IF(Resultados!$J$142=0,"",Resultados!$J$142)</f>
        <v/>
      </c>
      <c r="Y16" s="228">
        <f t="shared" si="0"/>
        <v>0</v>
      </c>
      <c r="Z16" s="229">
        <f t="shared" si="12"/>
        <v>0</v>
      </c>
      <c r="AA16" s="226">
        <f>Resultados!L138</f>
        <v>0</v>
      </c>
      <c r="AB16" s="250">
        <f>Resultados!L139</f>
        <v>0</v>
      </c>
      <c r="AC16" s="251">
        <f>Resultados!L140</f>
        <v>0</v>
      </c>
      <c r="AD16" s="226">
        <f>Resultados!L141</f>
        <v>0</v>
      </c>
      <c r="AE16" s="227" t="str">
        <f>IF(Resultados!$L$142=0,"",Resultados!$L$142)</f>
        <v/>
      </c>
      <c r="AF16" s="228">
        <f t="shared" si="1"/>
        <v>0</v>
      </c>
      <c r="AG16" s="229">
        <f t="shared" si="13"/>
        <v>0</v>
      </c>
      <c r="AH16" s="230">
        <f t="shared" si="3"/>
        <v>0</v>
      </c>
      <c r="AI16" s="230">
        <f t="shared" si="14"/>
        <v>0</v>
      </c>
      <c r="AJ16" s="231">
        <f ca="1">'Projeção de Resultados'!$F$8*AI15+AI15</f>
        <v>0</v>
      </c>
      <c r="AK16" s="230">
        <f>Resultados!J119</f>
        <v>0</v>
      </c>
      <c r="AL16" s="232">
        <f>Resultados!J120</f>
        <v>0</v>
      </c>
      <c r="AM16" s="212"/>
      <c r="AN16" s="212"/>
      <c r="AO16" s="212"/>
      <c r="AP16" s="212"/>
      <c r="AQ16" s="212"/>
      <c r="AR16" s="212"/>
      <c r="AS16" s="212"/>
      <c r="AT16" s="212"/>
      <c r="AU16" s="212"/>
      <c r="AV16" s="212"/>
      <c r="AW16" s="212"/>
      <c r="AX16" s="212"/>
      <c r="AY16" s="212"/>
      <c r="AZ16" s="212"/>
      <c r="BA16" s="212"/>
      <c r="BB16" s="212"/>
      <c r="BC16" s="212"/>
      <c r="BD16" s="212"/>
      <c r="BE16" s="212"/>
      <c r="BF16" s="212"/>
      <c r="BG16" s="212"/>
      <c r="BH16" s="212"/>
      <c r="BI16" s="212"/>
      <c r="BJ16" s="212"/>
      <c r="BK16" s="212"/>
      <c r="BL16" s="212"/>
      <c r="BM16" s="212"/>
      <c r="BN16" s="212"/>
      <c r="BO16" s="212"/>
      <c r="BP16" s="212"/>
      <c r="BQ16" s="212"/>
      <c r="BR16" s="212"/>
      <c r="BS16" s="212"/>
      <c r="BT16" s="212"/>
      <c r="BU16" s="212"/>
      <c r="BV16" s="212"/>
      <c r="BW16" s="212"/>
      <c r="BX16" s="212"/>
      <c r="BY16" s="212"/>
      <c r="BZ16" s="212"/>
      <c r="CA16" s="212"/>
      <c r="CB16" s="212"/>
      <c r="CC16" s="212"/>
      <c r="CD16" s="212"/>
      <c r="CE16" s="212"/>
      <c r="CF16" s="212"/>
      <c r="CG16" s="212"/>
      <c r="CH16" s="212"/>
      <c r="CI16" s="212"/>
      <c r="CJ16" s="212"/>
      <c r="CK16" s="212"/>
      <c r="CL16" s="212"/>
      <c r="CM16" s="212"/>
      <c r="CN16" s="212"/>
      <c r="CO16" s="212"/>
      <c r="CP16" s="212"/>
      <c r="CQ16" s="212"/>
      <c r="CR16" s="212"/>
      <c r="CS16" s="212"/>
      <c r="CT16" s="212"/>
      <c r="CU16" s="212"/>
      <c r="CV16" s="212"/>
      <c r="CW16" s="212"/>
      <c r="CX16" s="212"/>
      <c r="CY16" s="212"/>
      <c r="CZ16" s="212"/>
    </row>
    <row r="17" spans="1:104" ht="18.75" customHeight="1" x14ac:dyDescent="0.2">
      <c r="A17" s="287"/>
      <c r="B17" s="287"/>
      <c r="C17" s="215"/>
      <c r="D17" s="201" t="s">
        <v>72</v>
      </c>
      <c r="E17" s="223">
        <f>Resultados!J176</f>
        <v>0</v>
      </c>
      <c r="F17" s="224">
        <f>Resultados!L176</f>
        <v>0</v>
      </c>
      <c r="G17" s="224">
        <f>Resultados!J155</f>
        <v>0</v>
      </c>
      <c r="H17" s="225">
        <f t="shared" si="4"/>
        <v>0</v>
      </c>
      <c r="I17" s="223">
        <f>Resultados!J154</f>
        <v>0</v>
      </c>
      <c r="J17" s="243">
        <f t="shared" si="10"/>
        <v>0</v>
      </c>
      <c r="K17" s="246">
        <f t="shared" si="5"/>
        <v>0</v>
      </c>
      <c r="L17" s="246">
        <f t="shared" si="6"/>
        <v>0</v>
      </c>
      <c r="M17" s="243">
        <f t="shared" si="7"/>
        <v>0</v>
      </c>
      <c r="N17" s="243">
        <f>IF(O17&gt;0,O17*Resultados!$J$168,0)</f>
        <v>0</v>
      </c>
      <c r="O17" s="224">
        <f t="shared" si="8"/>
        <v>0</v>
      </c>
      <c r="P17" s="243">
        <f>IF(Q17&gt;=10,0,IF(AND(O17&lt;=0,P16&gt;0),P16,IF(((O17*Resultados!$J$37+G17+M17)+P16)&lt;=0,P16,IF(((O17*Resultados!$J$37+G17+M17)+P16)&gt;0,((O17*Resultados!$J$37+G17+M17)+P16),P16))))</f>
        <v>0</v>
      </c>
      <c r="Q17" s="243">
        <f t="shared" si="11"/>
        <v>0</v>
      </c>
      <c r="R17" s="243">
        <f t="shared" si="2"/>
        <v>0</v>
      </c>
      <c r="S17" s="245">
        <f t="shared" si="9"/>
        <v>0</v>
      </c>
      <c r="T17" s="226">
        <f>Resultados!J171</f>
        <v>0</v>
      </c>
      <c r="U17" s="250">
        <f>Resultados!J172</f>
        <v>0</v>
      </c>
      <c r="V17" s="251">
        <f>Resultados!J173</f>
        <v>0</v>
      </c>
      <c r="W17" s="226">
        <f>Resultados!J174</f>
        <v>0</v>
      </c>
      <c r="X17" s="227" t="str">
        <f>IF(Resultados!$J$175=0,"",Resultados!$J$175)</f>
        <v/>
      </c>
      <c r="Y17" s="228">
        <f t="shared" si="0"/>
        <v>0</v>
      </c>
      <c r="Z17" s="229">
        <f t="shared" si="12"/>
        <v>0</v>
      </c>
      <c r="AA17" s="226">
        <f>Resultados!L171</f>
        <v>0</v>
      </c>
      <c r="AB17" s="250">
        <f>Resultados!L172</f>
        <v>0</v>
      </c>
      <c r="AC17" s="251">
        <f>Resultados!L173</f>
        <v>0</v>
      </c>
      <c r="AD17" s="226">
        <f>Resultados!L174</f>
        <v>0</v>
      </c>
      <c r="AE17" s="227" t="str">
        <f>IF(Resultados!$L$175=0,"",Resultados!$L$175)</f>
        <v/>
      </c>
      <c r="AF17" s="228">
        <f t="shared" si="1"/>
        <v>0</v>
      </c>
      <c r="AG17" s="229">
        <f t="shared" si="13"/>
        <v>0</v>
      </c>
      <c r="AH17" s="230">
        <f t="shared" si="3"/>
        <v>0</v>
      </c>
      <c r="AI17" s="230">
        <f t="shared" si="14"/>
        <v>0</v>
      </c>
      <c r="AJ17" s="231">
        <f ca="1">'Projeção de Resultados'!$F$8*AI16+AI16</f>
        <v>0</v>
      </c>
      <c r="AK17" s="230">
        <f>Resultados!J152</f>
        <v>0</v>
      </c>
      <c r="AL17" s="232">
        <f>Resultados!J153</f>
        <v>0</v>
      </c>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c r="BI17" s="212"/>
      <c r="BJ17" s="212"/>
      <c r="BK17" s="212"/>
      <c r="BL17" s="212"/>
      <c r="BM17" s="212"/>
      <c r="BN17" s="212"/>
      <c r="BO17" s="212"/>
      <c r="BP17" s="212"/>
      <c r="BQ17" s="212"/>
      <c r="BR17" s="212"/>
      <c r="BS17" s="212"/>
      <c r="BT17" s="212"/>
      <c r="BU17" s="212"/>
      <c r="BV17" s="212"/>
      <c r="BW17" s="212"/>
      <c r="BX17" s="212"/>
      <c r="BY17" s="212"/>
      <c r="BZ17" s="212"/>
      <c r="CA17" s="212"/>
      <c r="CB17" s="212"/>
      <c r="CC17" s="212"/>
      <c r="CD17" s="212"/>
      <c r="CE17" s="212"/>
      <c r="CF17" s="212"/>
      <c r="CG17" s="212"/>
      <c r="CH17" s="212"/>
      <c r="CI17" s="212"/>
      <c r="CJ17" s="212"/>
      <c r="CK17" s="212"/>
      <c r="CL17" s="212"/>
      <c r="CM17" s="212"/>
      <c r="CN17" s="212"/>
      <c r="CO17" s="212"/>
      <c r="CP17" s="212"/>
      <c r="CQ17" s="212"/>
      <c r="CR17" s="212"/>
      <c r="CS17" s="212"/>
      <c r="CT17" s="212"/>
      <c r="CU17" s="212"/>
      <c r="CV17" s="212"/>
      <c r="CW17" s="212"/>
      <c r="CX17" s="212"/>
      <c r="CY17" s="212"/>
      <c r="CZ17" s="212"/>
    </row>
    <row r="18" spans="1:104" ht="18.75" customHeight="1" x14ac:dyDescent="0.2">
      <c r="A18" s="287"/>
      <c r="B18" s="287"/>
      <c r="C18" s="215"/>
      <c r="D18" s="201" t="s">
        <v>78</v>
      </c>
      <c r="E18" s="223">
        <f>Resultados!J209</f>
        <v>0</v>
      </c>
      <c r="F18" s="224">
        <f>Resultados!L209</f>
        <v>0</v>
      </c>
      <c r="G18" s="224">
        <f>Resultados!J188</f>
        <v>0</v>
      </c>
      <c r="H18" s="225">
        <f t="shared" si="4"/>
        <v>0</v>
      </c>
      <c r="I18" s="223">
        <f>Resultados!J187</f>
        <v>0</v>
      </c>
      <c r="J18" s="243">
        <f t="shared" si="10"/>
        <v>0</v>
      </c>
      <c r="K18" s="246">
        <f t="shared" si="5"/>
        <v>0</v>
      </c>
      <c r="L18" s="246">
        <f t="shared" si="6"/>
        <v>0</v>
      </c>
      <c r="M18" s="243">
        <f t="shared" si="7"/>
        <v>0</v>
      </c>
      <c r="N18" s="243">
        <f>IF(O18&gt;0,O18*Resultados!$J$201,0)</f>
        <v>0</v>
      </c>
      <c r="O18" s="224">
        <f t="shared" si="8"/>
        <v>0</v>
      </c>
      <c r="P18" s="243">
        <f>IF(Q18&gt;=10,0,IF(AND(O18&lt;=0,P17&gt;0),P17,IF(((O18*Resultados!$J$37+G18+M18)+P17)&lt;=0,P17,IF(((O18*Resultados!$J$37+G18+M18)+P17)&gt;0,((O18*Resultados!$J$37+G18+M18)+P17),P17))))</f>
        <v>0</v>
      </c>
      <c r="Q18" s="243">
        <f t="shared" si="11"/>
        <v>0</v>
      </c>
      <c r="R18" s="243">
        <f t="shared" si="2"/>
        <v>0</v>
      </c>
      <c r="S18" s="245">
        <f t="shared" si="9"/>
        <v>0</v>
      </c>
      <c r="T18" s="226">
        <f>Resultados!J204</f>
        <v>0</v>
      </c>
      <c r="U18" s="250">
        <f>Resultados!J205</f>
        <v>0</v>
      </c>
      <c r="V18" s="251">
        <f>Resultados!J206</f>
        <v>0</v>
      </c>
      <c r="W18" s="226">
        <f>Resultados!J207</f>
        <v>0</v>
      </c>
      <c r="X18" s="227" t="str">
        <f>IF(Resultados!$J$208=0,"",Resultados!$J$208)</f>
        <v/>
      </c>
      <c r="Y18" s="228">
        <f t="shared" si="0"/>
        <v>0</v>
      </c>
      <c r="Z18" s="229">
        <f t="shared" si="12"/>
        <v>0</v>
      </c>
      <c r="AA18" s="226">
        <f>Resultados!L204</f>
        <v>0</v>
      </c>
      <c r="AB18" s="250">
        <f>Resultados!L205</f>
        <v>0</v>
      </c>
      <c r="AC18" s="251">
        <f>Resultados!L206</f>
        <v>0</v>
      </c>
      <c r="AD18" s="226">
        <f>Resultados!L207</f>
        <v>0</v>
      </c>
      <c r="AE18" s="227" t="str">
        <f>IF(Resultados!$L$208=0,"",Resultados!$L$208)</f>
        <v/>
      </c>
      <c r="AF18" s="228">
        <f t="shared" si="1"/>
        <v>0</v>
      </c>
      <c r="AG18" s="229">
        <f t="shared" si="13"/>
        <v>0</v>
      </c>
      <c r="AH18" s="230">
        <f t="shared" si="3"/>
        <v>0</v>
      </c>
      <c r="AI18" s="230">
        <f t="shared" si="14"/>
        <v>0</v>
      </c>
      <c r="AJ18" s="231">
        <f ca="1">'Projeção de Resultados'!$F$8*AI17+AI17</f>
        <v>0</v>
      </c>
      <c r="AK18" s="230">
        <f>Resultados!J185</f>
        <v>0</v>
      </c>
      <c r="AL18" s="232">
        <f>Resultados!J186</f>
        <v>0</v>
      </c>
      <c r="AM18" s="212"/>
      <c r="AN18" s="212"/>
      <c r="AO18" s="212"/>
      <c r="AP18" s="212"/>
      <c r="AQ18" s="212"/>
      <c r="AR18" s="212"/>
      <c r="AS18" s="212"/>
      <c r="AT18" s="212"/>
      <c r="AU18" s="212"/>
      <c r="AV18" s="212"/>
      <c r="AW18" s="212"/>
      <c r="AX18" s="212"/>
      <c r="AY18" s="212"/>
      <c r="AZ18" s="212"/>
      <c r="BA18" s="212"/>
      <c r="BB18" s="212"/>
      <c r="BC18" s="212"/>
      <c r="BD18" s="212"/>
      <c r="BE18" s="212"/>
      <c r="BF18" s="212"/>
      <c r="BG18" s="212"/>
      <c r="BH18" s="212"/>
      <c r="BI18" s="212"/>
      <c r="BJ18" s="212"/>
      <c r="BK18" s="212"/>
      <c r="BL18" s="212"/>
      <c r="BM18" s="212"/>
      <c r="BN18" s="212"/>
      <c r="BO18" s="212"/>
      <c r="BP18" s="212"/>
      <c r="BQ18" s="212"/>
      <c r="BR18" s="212"/>
      <c r="BS18" s="212"/>
      <c r="BT18" s="212"/>
      <c r="BU18" s="212"/>
      <c r="BV18" s="212"/>
      <c r="BW18" s="212"/>
      <c r="BX18" s="212"/>
      <c r="BY18" s="212"/>
      <c r="BZ18" s="212"/>
      <c r="CA18" s="212"/>
      <c r="CB18" s="212"/>
      <c r="CC18" s="212"/>
      <c r="CD18" s="212"/>
      <c r="CE18" s="212"/>
      <c r="CF18" s="212"/>
      <c r="CG18" s="212"/>
      <c r="CH18" s="212"/>
      <c r="CI18" s="212"/>
      <c r="CJ18" s="212"/>
      <c r="CK18" s="212"/>
      <c r="CL18" s="212"/>
      <c r="CM18" s="212"/>
      <c r="CN18" s="212"/>
      <c r="CO18" s="212"/>
      <c r="CP18" s="212"/>
      <c r="CQ18" s="212"/>
      <c r="CR18" s="212"/>
      <c r="CS18" s="212"/>
      <c r="CT18" s="212"/>
      <c r="CU18" s="212"/>
      <c r="CV18" s="212"/>
      <c r="CW18" s="212"/>
      <c r="CX18" s="212"/>
      <c r="CY18" s="212"/>
      <c r="CZ18" s="212"/>
    </row>
    <row r="19" spans="1:104" ht="18.75" customHeight="1" x14ac:dyDescent="0.2">
      <c r="A19" s="287"/>
      <c r="B19" s="287"/>
      <c r="C19" s="215"/>
      <c r="D19" s="201" t="s">
        <v>65</v>
      </c>
      <c r="E19" s="223">
        <f>Resultados!J242</f>
        <v>0</v>
      </c>
      <c r="F19" s="224">
        <f>Resultados!L242</f>
        <v>0</v>
      </c>
      <c r="G19" s="224">
        <f>Resultados!J221</f>
        <v>0</v>
      </c>
      <c r="H19" s="225">
        <f t="shared" si="4"/>
        <v>0</v>
      </c>
      <c r="I19" s="223">
        <f>Resultados!J220</f>
        <v>0</v>
      </c>
      <c r="J19" s="243">
        <f t="shared" si="10"/>
        <v>0</v>
      </c>
      <c r="K19" s="246">
        <f t="shared" si="5"/>
        <v>0</v>
      </c>
      <c r="L19" s="246">
        <f t="shared" si="6"/>
        <v>0</v>
      </c>
      <c r="M19" s="243">
        <f t="shared" si="7"/>
        <v>0</v>
      </c>
      <c r="N19" s="243">
        <f>IF(O19&gt;0,O19*Resultados!$J$234,0)</f>
        <v>0</v>
      </c>
      <c r="O19" s="224">
        <f t="shared" si="8"/>
        <v>0</v>
      </c>
      <c r="P19" s="243">
        <f>IF(Q19&gt;=10,0,IF(AND(O19&lt;=0,P18&gt;0),P18,IF(((O19*Resultados!$J$37+G19+M19)+P18)&lt;=0,P18,IF(((O19*Resultados!$J$37+G19+M19)+P18)&gt;0,((O19*Resultados!$J$37+G19+M19)+P18),P18))))</f>
        <v>0</v>
      </c>
      <c r="Q19" s="243">
        <f t="shared" si="11"/>
        <v>0</v>
      </c>
      <c r="R19" s="243">
        <f t="shared" si="2"/>
        <v>0</v>
      </c>
      <c r="S19" s="245">
        <f t="shared" si="9"/>
        <v>0</v>
      </c>
      <c r="T19" s="226">
        <f>Resultados!J237</f>
        <v>0</v>
      </c>
      <c r="U19" s="250">
        <f>Resultados!J238</f>
        <v>0</v>
      </c>
      <c r="V19" s="251">
        <f>Resultados!J239</f>
        <v>0</v>
      </c>
      <c r="W19" s="226">
        <f>Resultados!J240</f>
        <v>0</v>
      </c>
      <c r="X19" s="227" t="str">
        <f>IF(Resultados!$J$241=0,"",Resultados!$J$241)</f>
        <v/>
      </c>
      <c r="Y19" s="228">
        <f t="shared" si="0"/>
        <v>0</v>
      </c>
      <c r="Z19" s="229">
        <f t="shared" si="12"/>
        <v>0</v>
      </c>
      <c r="AA19" s="226">
        <f>Resultados!L237</f>
        <v>0</v>
      </c>
      <c r="AB19" s="250">
        <f>Resultados!L238</f>
        <v>0</v>
      </c>
      <c r="AC19" s="251">
        <f>Resultados!L239</f>
        <v>0</v>
      </c>
      <c r="AD19" s="226">
        <f>Resultados!L240</f>
        <v>0</v>
      </c>
      <c r="AE19" s="227" t="str">
        <f>IF(Resultados!$L$241=0,"",Resultados!$L$241)</f>
        <v/>
      </c>
      <c r="AF19" s="228">
        <f t="shared" si="1"/>
        <v>0</v>
      </c>
      <c r="AG19" s="229">
        <f t="shared" si="13"/>
        <v>0</v>
      </c>
      <c r="AH19" s="230">
        <f t="shared" si="3"/>
        <v>0</v>
      </c>
      <c r="AI19" s="230">
        <f t="shared" si="14"/>
        <v>0</v>
      </c>
      <c r="AJ19" s="231">
        <f ca="1">'Projeção de Resultados'!$F$8*AI18+AI18</f>
        <v>0</v>
      </c>
      <c r="AK19" s="230">
        <f>Resultados!J218</f>
        <v>0</v>
      </c>
      <c r="AL19" s="232">
        <f>Resultados!J219</f>
        <v>0</v>
      </c>
      <c r="AM19" s="212"/>
      <c r="AN19" s="212"/>
      <c r="AO19" s="212"/>
      <c r="AP19" s="212"/>
      <c r="AQ19" s="212"/>
      <c r="AR19" s="212"/>
      <c r="AS19" s="212"/>
      <c r="AT19" s="212"/>
      <c r="AU19" s="212"/>
      <c r="AV19" s="212"/>
      <c r="AW19" s="212"/>
      <c r="AX19" s="212"/>
      <c r="AY19" s="212"/>
      <c r="AZ19" s="212"/>
      <c r="BA19" s="212"/>
      <c r="BB19" s="212"/>
      <c r="BC19" s="212"/>
      <c r="BD19" s="212"/>
      <c r="BE19" s="212"/>
      <c r="BF19" s="212"/>
      <c r="BG19" s="212"/>
      <c r="BH19" s="212"/>
      <c r="BI19" s="212"/>
      <c r="BJ19" s="212"/>
      <c r="BK19" s="212"/>
      <c r="BL19" s="212"/>
      <c r="BM19" s="212"/>
      <c r="BN19" s="212"/>
      <c r="BO19" s="212"/>
      <c r="BP19" s="212"/>
      <c r="BQ19" s="212"/>
      <c r="BR19" s="212"/>
      <c r="BS19" s="212"/>
      <c r="BT19" s="212"/>
      <c r="BU19" s="212"/>
      <c r="BV19" s="212"/>
      <c r="BW19" s="212"/>
      <c r="BX19" s="212"/>
      <c r="BY19" s="212"/>
      <c r="BZ19" s="212"/>
      <c r="CA19" s="212"/>
      <c r="CB19" s="212"/>
      <c r="CC19" s="212"/>
      <c r="CD19" s="212"/>
      <c r="CE19" s="212"/>
      <c r="CF19" s="212"/>
      <c r="CG19" s="212"/>
      <c r="CH19" s="212"/>
      <c r="CI19" s="212"/>
      <c r="CJ19" s="212"/>
      <c r="CK19" s="212"/>
      <c r="CL19" s="212"/>
      <c r="CM19" s="212"/>
      <c r="CN19" s="212"/>
      <c r="CO19" s="212"/>
      <c r="CP19" s="212"/>
      <c r="CQ19" s="212"/>
      <c r="CR19" s="212"/>
      <c r="CS19" s="212"/>
      <c r="CT19" s="212"/>
      <c r="CU19" s="212"/>
      <c r="CV19" s="212"/>
      <c r="CW19" s="212"/>
      <c r="CX19" s="212"/>
      <c r="CY19" s="212"/>
      <c r="CZ19" s="212"/>
    </row>
    <row r="20" spans="1:104" ht="18.75" customHeight="1" x14ac:dyDescent="0.2">
      <c r="A20" s="287"/>
      <c r="B20" s="287"/>
      <c r="C20" s="215"/>
      <c r="D20" s="201" t="s">
        <v>67</v>
      </c>
      <c r="E20" s="223">
        <f>Resultados!J275</f>
        <v>0</v>
      </c>
      <c r="F20" s="224">
        <f>Resultados!L275</f>
        <v>0</v>
      </c>
      <c r="G20" s="224">
        <f>Resultados!J254</f>
        <v>0</v>
      </c>
      <c r="H20" s="225">
        <f t="shared" si="4"/>
        <v>0</v>
      </c>
      <c r="I20" s="223">
        <f>Resultados!J253</f>
        <v>0</v>
      </c>
      <c r="J20" s="243">
        <f t="shared" si="10"/>
        <v>0</v>
      </c>
      <c r="K20" s="246">
        <f t="shared" si="5"/>
        <v>0</v>
      </c>
      <c r="L20" s="246">
        <f t="shared" si="6"/>
        <v>0</v>
      </c>
      <c r="M20" s="243">
        <f t="shared" si="7"/>
        <v>0</v>
      </c>
      <c r="N20" s="243">
        <f>IF(O20&gt;0,O20*Resultados!$J$267,0)</f>
        <v>0</v>
      </c>
      <c r="O20" s="224">
        <f t="shared" si="8"/>
        <v>0</v>
      </c>
      <c r="P20" s="243">
        <f>IF(Q20&gt;=10,0,IF(AND(O20&lt;=0,P19&gt;0),P19,IF(((O20*Resultados!$J$37+G20+M20)+P19)&lt;=0,P19,IF(((O20*Resultados!$J$37+G20+M20)+P19)&gt;0,((O20*Resultados!$J$37+G20+M20)+P19),P19))))</f>
        <v>0</v>
      </c>
      <c r="Q20" s="243">
        <f t="shared" si="11"/>
        <v>0</v>
      </c>
      <c r="R20" s="243">
        <f t="shared" si="2"/>
        <v>0</v>
      </c>
      <c r="S20" s="245">
        <f t="shared" si="9"/>
        <v>0</v>
      </c>
      <c r="T20" s="226">
        <f>Resultados!J270</f>
        <v>0</v>
      </c>
      <c r="U20" s="250">
        <f>Resultados!J271</f>
        <v>0</v>
      </c>
      <c r="V20" s="251">
        <f>Resultados!J272</f>
        <v>0</v>
      </c>
      <c r="W20" s="226">
        <f>Resultados!J273</f>
        <v>0</v>
      </c>
      <c r="X20" s="227" t="str">
        <f>IF(Resultados!$J$274=0,"",Resultados!$J$274)</f>
        <v/>
      </c>
      <c r="Y20" s="228">
        <f t="shared" si="0"/>
        <v>0</v>
      </c>
      <c r="Z20" s="229">
        <f t="shared" si="12"/>
        <v>0</v>
      </c>
      <c r="AA20" s="226">
        <f>Resultados!L270</f>
        <v>0</v>
      </c>
      <c r="AB20" s="250">
        <f>Resultados!L271</f>
        <v>0</v>
      </c>
      <c r="AC20" s="251">
        <f>Resultados!L272</f>
        <v>0</v>
      </c>
      <c r="AD20" s="226">
        <f>Resultados!L273</f>
        <v>0</v>
      </c>
      <c r="AE20" s="227" t="str">
        <f>IF(Resultados!$L$274=0,"",Resultados!$L$274)</f>
        <v/>
      </c>
      <c r="AF20" s="228">
        <f t="shared" si="1"/>
        <v>0</v>
      </c>
      <c r="AG20" s="229">
        <f t="shared" si="13"/>
        <v>0</v>
      </c>
      <c r="AH20" s="230">
        <f t="shared" si="3"/>
        <v>0</v>
      </c>
      <c r="AI20" s="230">
        <f t="shared" si="14"/>
        <v>0</v>
      </c>
      <c r="AJ20" s="231">
        <f ca="1">'Projeção de Resultados'!$F$8*AI19+AI19</f>
        <v>0</v>
      </c>
      <c r="AK20" s="230">
        <f>Resultados!J251</f>
        <v>0</v>
      </c>
      <c r="AL20" s="232">
        <f>Resultados!J252</f>
        <v>0</v>
      </c>
      <c r="AM20" s="212"/>
      <c r="AN20" s="212"/>
      <c r="AO20" s="212"/>
      <c r="AP20" s="212"/>
      <c r="AQ20" s="212"/>
      <c r="AR20" s="212"/>
      <c r="AS20" s="212"/>
      <c r="AT20" s="212"/>
      <c r="AU20" s="212"/>
      <c r="AV20" s="212"/>
      <c r="AW20" s="212"/>
      <c r="AX20" s="212"/>
      <c r="AY20" s="212"/>
      <c r="AZ20" s="212"/>
      <c r="BA20" s="212"/>
      <c r="BB20" s="212"/>
      <c r="BC20" s="212"/>
      <c r="BD20" s="212"/>
      <c r="BE20" s="212"/>
      <c r="BF20" s="212"/>
      <c r="BG20" s="212"/>
      <c r="BH20" s="212"/>
      <c r="BI20" s="212"/>
      <c r="BJ20" s="212"/>
      <c r="BK20" s="212"/>
      <c r="BL20" s="212"/>
      <c r="BM20" s="212"/>
      <c r="BN20" s="212"/>
      <c r="BO20" s="212"/>
      <c r="BP20" s="212"/>
      <c r="BQ20" s="212"/>
      <c r="BR20" s="212"/>
      <c r="BS20" s="212"/>
      <c r="BT20" s="212"/>
      <c r="BU20" s="212"/>
      <c r="BV20" s="212"/>
      <c r="BW20" s="212"/>
      <c r="BX20" s="212"/>
      <c r="BY20" s="212"/>
      <c r="BZ20" s="212"/>
      <c r="CA20" s="212"/>
      <c r="CB20" s="212"/>
      <c r="CC20" s="212"/>
      <c r="CD20" s="212"/>
      <c r="CE20" s="212"/>
      <c r="CF20" s="212"/>
      <c r="CG20" s="212"/>
      <c r="CH20" s="212"/>
      <c r="CI20" s="212"/>
      <c r="CJ20" s="212"/>
      <c r="CK20" s="212"/>
      <c r="CL20" s="212"/>
      <c r="CM20" s="212"/>
      <c r="CN20" s="212"/>
      <c r="CO20" s="212"/>
      <c r="CP20" s="212"/>
      <c r="CQ20" s="212"/>
      <c r="CR20" s="212"/>
      <c r="CS20" s="212"/>
      <c r="CT20" s="212"/>
      <c r="CU20" s="212"/>
      <c r="CV20" s="212"/>
      <c r="CW20" s="212"/>
      <c r="CX20" s="212"/>
      <c r="CY20" s="212"/>
      <c r="CZ20" s="212"/>
    </row>
    <row r="21" spans="1:104" ht="18.75" customHeight="1" x14ac:dyDescent="0.2">
      <c r="A21" s="287"/>
      <c r="B21" s="287"/>
      <c r="C21" s="215"/>
      <c r="D21" s="201" t="s">
        <v>69</v>
      </c>
      <c r="E21" s="223">
        <f>Resultados!J308</f>
        <v>0</v>
      </c>
      <c r="F21" s="224">
        <f>Resultados!L308</f>
        <v>0</v>
      </c>
      <c r="G21" s="224">
        <f>Resultados!J287</f>
        <v>0</v>
      </c>
      <c r="H21" s="225">
        <f t="shared" si="4"/>
        <v>0</v>
      </c>
      <c r="I21" s="223">
        <f>Resultados!J286</f>
        <v>0</v>
      </c>
      <c r="J21" s="243">
        <f t="shared" si="10"/>
        <v>0</v>
      </c>
      <c r="K21" s="246">
        <f t="shared" si="5"/>
        <v>0</v>
      </c>
      <c r="L21" s="246">
        <f t="shared" si="6"/>
        <v>0</v>
      </c>
      <c r="M21" s="243">
        <f t="shared" si="7"/>
        <v>0</v>
      </c>
      <c r="N21" s="243">
        <f>IF(O21&gt;0,O21*Resultados!$J$300,0)</f>
        <v>0</v>
      </c>
      <c r="O21" s="224">
        <f t="shared" si="8"/>
        <v>0</v>
      </c>
      <c r="P21" s="243">
        <f>IF(Q21&gt;=10,0,IF(AND(O21&lt;=0,P20&gt;0),P20,IF(((O21*Resultados!$J$37+G21+M21)+P20)&lt;=0,P20,IF(((O21*Resultados!$J$37+G21+M21)+P20)&gt;0,((O21*Resultados!$J$37+G21+M21)+P20),P20))))</f>
        <v>0</v>
      </c>
      <c r="Q21" s="243">
        <f t="shared" si="11"/>
        <v>0</v>
      </c>
      <c r="R21" s="243">
        <f t="shared" si="2"/>
        <v>0</v>
      </c>
      <c r="S21" s="245">
        <f t="shared" si="9"/>
        <v>0</v>
      </c>
      <c r="T21" s="226">
        <f>Resultados!J303</f>
        <v>0</v>
      </c>
      <c r="U21" s="250">
        <f>Resultados!J304</f>
        <v>0</v>
      </c>
      <c r="V21" s="251">
        <f>Resultados!J305</f>
        <v>0</v>
      </c>
      <c r="W21" s="226">
        <f>Resultados!J306</f>
        <v>0</v>
      </c>
      <c r="X21" s="227" t="str">
        <f>IF(Resultados!$J$307=0,"",Resultados!$J$307)</f>
        <v/>
      </c>
      <c r="Y21" s="228">
        <f t="shared" si="0"/>
        <v>0</v>
      </c>
      <c r="Z21" s="229">
        <f t="shared" si="12"/>
        <v>0</v>
      </c>
      <c r="AA21" s="226">
        <f>Resultados!L303</f>
        <v>0</v>
      </c>
      <c r="AB21" s="250">
        <f>Resultados!L304</f>
        <v>0</v>
      </c>
      <c r="AC21" s="251">
        <f>Resultados!L305</f>
        <v>0</v>
      </c>
      <c r="AD21" s="226">
        <f>Resultados!L306</f>
        <v>0</v>
      </c>
      <c r="AE21" s="227" t="str">
        <f>IF(Resultados!$L$307=0,"",Resultados!$L$307)</f>
        <v/>
      </c>
      <c r="AF21" s="228">
        <f t="shared" si="1"/>
        <v>0</v>
      </c>
      <c r="AG21" s="229">
        <f t="shared" si="13"/>
        <v>0</v>
      </c>
      <c r="AH21" s="230">
        <f t="shared" si="3"/>
        <v>0</v>
      </c>
      <c r="AI21" s="230">
        <f t="shared" si="14"/>
        <v>0</v>
      </c>
      <c r="AJ21" s="231">
        <f ca="1">'Projeção de Resultados'!$F$8*AI20+AI20</f>
        <v>0</v>
      </c>
      <c r="AK21" s="230">
        <f>Resultados!J284</f>
        <v>0</v>
      </c>
      <c r="AL21" s="232">
        <f>Resultados!J285</f>
        <v>0</v>
      </c>
      <c r="AM21" s="212"/>
      <c r="AN21" s="212"/>
      <c r="AO21" s="212"/>
      <c r="AP21" s="212"/>
      <c r="AQ21" s="212"/>
      <c r="AR21" s="212"/>
      <c r="AS21" s="212"/>
      <c r="AT21" s="212"/>
      <c r="AU21" s="212"/>
      <c r="AV21" s="212"/>
      <c r="AW21" s="212"/>
      <c r="AX21" s="212"/>
      <c r="AY21" s="212"/>
      <c r="AZ21" s="212"/>
      <c r="BA21" s="212"/>
      <c r="BB21" s="212"/>
      <c r="BC21" s="212"/>
      <c r="BD21" s="212"/>
      <c r="BE21" s="212"/>
      <c r="BF21" s="212"/>
      <c r="BG21" s="212"/>
      <c r="BH21" s="212"/>
      <c r="BI21" s="212"/>
      <c r="BJ21" s="212"/>
      <c r="BK21" s="212"/>
      <c r="BL21" s="212"/>
      <c r="BM21" s="212"/>
      <c r="BN21" s="212"/>
      <c r="BO21" s="212"/>
      <c r="BP21" s="212"/>
      <c r="BQ21" s="212"/>
      <c r="BR21" s="212"/>
      <c r="BS21" s="212"/>
      <c r="BT21" s="212"/>
      <c r="BU21" s="212"/>
      <c r="BV21" s="212"/>
      <c r="BW21" s="212"/>
      <c r="BX21" s="212"/>
      <c r="BY21" s="212"/>
      <c r="BZ21" s="212"/>
      <c r="CA21" s="212"/>
      <c r="CB21" s="212"/>
      <c r="CC21" s="212"/>
      <c r="CD21" s="212"/>
      <c r="CE21" s="212"/>
      <c r="CF21" s="212"/>
      <c r="CG21" s="212"/>
      <c r="CH21" s="212"/>
      <c r="CI21" s="212"/>
      <c r="CJ21" s="212"/>
      <c r="CK21" s="212"/>
      <c r="CL21" s="212"/>
      <c r="CM21" s="212"/>
      <c r="CN21" s="212"/>
      <c r="CO21" s="212"/>
      <c r="CP21" s="212"/>
      <c r="CQ21" s="212"/>
      <c r="CR21" s="212"/>
      <c r="CS21" s="212"/>
      <c r="CT21" s="212"/>
      <c r="CU21" s="212"/>
      <c r="CV21" s="212"/>
      <c r="CW21" s="212"/>
      <c r="CX21" s="212"/>
      <c r="CY21" s="212"/>
      <c r="CZ21" s="212"/>
    </row>
    <row r="22" spans="1:104" ht="18.75" customHeight="1" x14ac:dyDescent="0.2">
      <c r="A22" s="287"/>
      <c r="B22" s="287"/>
      <c r="C22" s="215"/>
      <c r="D22" s="201" t="s">
        <v>71</v>
      </c>
      <c r="E22" s="223">
        <f>Resultados!J341</f>
        <v>0</v>
      </c>
      <c r="F22" s="224">
        <f>Resultados!L341</f>
        <v>0</v>
      </c>
      <c r="G22" s="224">
        <f>Resultados!J320</f>
        <v>0</v>
      </c>
      <c r="H22" s="225">
        <f t="shared" si="4"/>
        <v>0</v>
      </c>
      <c r="I22" s="223">
        <f>Resultados!J319</f>
        <v>0</v>
      </c>
      <c r="J22" s="243">
        <f t="shared" si="10"/>
        <v>0</v>
      </c>
      <c r="K22" s="246">
        <f t="shared" si="5"/>
        <v>0</v>
      </c>
      <c r="L22" s="246">
        <f t="shared" si="6"/>
        <v>0</v>
      </c>
      <c r="M22" s="243">
        <f t="shared" si="7"/>
        <v>0</v>
      </c>
      <c r="N22" s="243">
        <f>IF(O22&gt;0,O22*Resultados!$J$333,0)</f>
        <v>0</v>
      </c>
      <c r="O22" s="224">
        <f t="shared" si="8"/>
        <v>0</v>
      </c>
      <c r="P22" s="243">
        <f>IF(Q22&gt;=10,0,IF(AND(O22&lt;=0,P21&gt;0),P21,IF(((O22*Resultados!$J$37+G22+M22)+P21)&lt;=0,P21,IF(((O22*Resultados!$J$37+G22+M22)+P21)&gt;0,((O22*Resultados!$J$37+G22+M22)+P21),P21))))</f>
        <v>0</v>
      </c>
      <c r="Q22" s="243">
        <f t="shared" si="11"/>
        <v>0</v>
      </c>
      <c r="R22" s="243">
        <f t="shared" si="2"/>
        <v>0</v>
      </c>
      <c r="S22" s="245">
        <f t="shared" si="9"/>
        <v>0</v>
      </c>
      <c r="T22" s="226">
        <f>Resultados!J336</f>
        <v>0</v>
      </c>
      <c r="U22" s="250">
        <f>Resultados!J337</f>
        <v>0</v>
      </c>
      <c r="V22" s="251">
        <f>Resultados!J338</f>
        <v>0</v>
      </c>
      <c r="W22" s="226">
        <f>Resultados!J339</f>
        <v>0</v>
      </c>
      <c r="X22" s="227" t="str">
        <f>IF(Resultados!$J$340=0,"",Resultados!$J$340)</f>
        <v/>
      </c>
      <c r="Y22" s="228">
        <f t="shared" si="0"/>
        <v>0</v>
      </c>
      <c r="Z22" s="229">
        <f t="shared" si="12"/>
        <v>0</v>
      </c>
      <c r="AA22" s="226">
        <f>Resultados!L336</f>
        <v>0</v>
      </c>
      <c r="AB22" s="250">
        <f>Resultados!L337</f>
        <v>0</v>
      </c>
      <c r="AC22" s="251">
        <f>Resultados!L338</f>
        <v>0</v>
      </c>
      <c r="AD22" s="226">
        <f>Resultados!L339</f>
        <v>0</v>
      </c>
      <c r="AE22" s="227" t="str">
        <f>IF(Resultados!$L$340=0,"",Resultados!$L$340)</f>
        <v/>
      </c>
      <c r="AF22" s="228">
        <f t="shared" si="1"/>
        <v>0</v>
      </c>
      <c r="AG22" s="229">
        <f t="shared" si="13"/>
        <v>0</v>
      </c>
      <c r="AH22" s="230">
        <f t="shared" si="3"/>
        <v>0</v>
      </c>
      <c r="AI22" s="230">
        <f t="shared" si="14"/>
        <v>0</v>
      </c>
      <c r="AJ22" s="231">
        <f ca="1">'Projeção de Resultados'!$F$8*AI21+AI21</f>
        <v>0</v>
      </c>
      <c r="AK22" s="230">
        <f>Resultados!J317</f>
        <v>0</v>
      </c>
      <c r="AL22" s="232">
        <f>Resultados!J318</f>
        <v>0</v>
      </c>
      <c r="AM22" s="212"/>
      <c r="AN22" s="212"/>
      <c r="AO22" s="212"/>
      <c r="AP22" s="212"/>
      <c r="AQ22" s="212"/>
      <c r="AR22" s="212"/>
      <c r="AS22" s="212"/>
      <c r="AT22" s="212"/>
      <c r="AU22" s="212"/>
      <c r="AV22" s="212"/>
      <c r="AW22" s="212"/>
      <c r="AX22" s="212"/>
      <c r="AY22" s="212"/>
      <c r="AZ22" s="212"/>
      <c r="BA22" s="212"/>
      <c r="BB22" s="212"/>
      <c r="BC22" s="212"/>
      <c r="BD22" s="212"/>
      <c r="BE22" s="212"/>
      <c r="BF22" s="212"/>
      <c r="BG22" s="212"/>
      <c r="BH22" s="212"/>
      <c r="BI22" s="212"/>
      <c r="BJ22" s="212"/>
      <c r="BK22" s="212"/>
      <c r="BL22" s="212"/>
      <c r="BM22" s="212"/>
      <c r="BN22" s="212"/>
      <c r="BO22" s="212"/>
      <c r="BP22" s="212"/>
      <c r="BQ22" s="212"/>
      <c r="BR22" s="212"/>
      <c r="BS22" s="212"/>
      <c r="BT22" s="212"/>
      <c r="BU22" s="212"/>
      <c r="BV22" s="212"/>
      <c r="BW22" s="212"/>
      <c r="BX22" s="212"/>
      <c r="BY22" s="212"/>
      <c r="BZ22" s="212"/>
      <c r="CA22" s="212"/>
      <c r="CB22" s="212"/>
      <c r="CC22" s="212"/>
      <c r="CD22" s="212"/>
      <c r="CE22" s="212"/>
      <c r="CF22" s="212"/>
      <c r="CG22" s="212"/>
      <c r="CH22" s="212"/>
      <c r="CI22" s="212"/>
      <c r="CJ22" s="212"/>
      <c r="CK22" s="212"/>
      <c r="CL22" s="212"/>
      <c r="CM22" s="212"/>
      <c r="CN22" s="212"/>
      <c r="CO22" s="212"/>
      <c r="CP22" s="212"/>
      <c r="CQ22" s="212"/>
      <c r="CR22" s="212"/>
      <c r="CS22" s="212"/>
      <c r="CT22" s="212"/>
      <c r="CU22" s="212"/>
      <c r="CV22" s="212"/>
      <c r="CW22" s="212"/>
      <c r="CX22" s="212"/>
      <c r="CY22" s="212"/>
      <c r="CZ22" s="212"/>
    </row>
    <row r="23" spans="1:104" ht="18.75" customHeight="1" x14ac:dyDescent="0.2">
      <c r="A23" s="287"/>
      <c r="B23" s="287"/>
      <c r="C23" s="215"/>
      <c r="D23" s="201" t="s">
        <v>73</v>
      </c>
      <c r="E23" s="223">
        <f>Resultados!J374</f>
        <v>0</v>
      </c>
      <c r="F23" s="224">
        <f>Resultados!L374</f>
        <v>0</v>
      </c>
      <c r="G23" s="224">
        <f>Resultados!J353</f>
        <v>0</v>
      </c>
      <c r="H23" s="225">
        <f t="shared" si="4"/>
        <v>0</v>
      </c>
      <c r="I23" s="223">
        <f>Resultados!J352</f>
        <v>0</v>
      </c>
      <c r="J23" s="243">
        <f t="shared" si="10"/>
        <v>0</v>
      </c>
      <c r="K23" s="246">
        <f t="shared" si="5"/>
        <v>0</v>
      </c>
      <c r="L23" s="246">
        <f t="shared" si="6"/>
        <v>0</v>
      </c>
      <c r="M23" s="243">
        <f t="shared" si="7"/>
        <v>0</v>
      </c>
      <c r="N23" s="243">
        <f>IF(O23&gt;0,O23*Resultados!$J$366,0)</f>
        <v>0</v>
      </c>
      <c r="O23" s="224">
        <f t="shared" si="8"/>
        <v>0</v>
      </c>
      <c r="P23" s="243">
        <f>IF(Q23&gt;=10,0,IF(AND(O23&lt;=0,P22&gt;0),P22,IF(((O23*Resultados!$J$37+G23+M23)+P22)&lt;=0,P22,IF(((O23*Resultados!$J$37+G23+M23)+P22)&gt;0,((O23*Resultados!$J$37+G23+M23)+P22),P22))))</f>
        <v>0</v>
      </c>
      <c r="Q23" s="243">
        <f t="shared" si="11"/>
        <v>0</v>
      </c>
      <c r="R23" s="243">
        <f t="shared" si="2"/>
        <v>0</v>
      </c>
      <c r="S23" s="245">
        <f t="shared" si="9"/>
        <v>0</v>
      </c>
      <c r="T23" s="226">
        <f>Resultados!J369</f>
        <v>0</v>
      </c>
      <c r="U23" s="250">
        <f>Resultados!J370</f>
        <v>0</v>
      </c>
      <c r="V23" s="251">
        <f>Resultados!J371</f>
        <v>0</v>
      </c>
      <c r="W23" s="226">
        <f>Resultados!J372</f>
        <v>0</v>
      </c>
      <c r="X23" s="227" t="str">
        <f>IF(Resultados!$J$373=0,"",Resultados!$J$373)</f>
        <v/>
      </c>
      <c r="Y23" s="228">
        <f t="shared" si="0"/>
        <v>0</v>
      </c>
      <c r="Z23" s="229">
        <f t="shared" si="12"/>
        <v>0</v>
      </c>
      <c r="AA23" s="226">
        <f>Resultados!L369</f>
        <v>0</v>
      </c>
      <c r="AB23" s="250">
        <f>Resultados!L370</f>
        <v>0</v>
      </c>
      <c r="AC23" s="251">
        <f>Resultados!L371</f>
        <v>0</v>
      </c>
      <c r="AD23" s="226">
        <f>Resultados!L372</f>
        <v>0</v>
      </c>
      <c r="AE23" s="227" t="str">
        <f>IF(Resultados!$L$373=0,"",Resultados!$L$373)</f>
        <v/>
      </c>
      <c r="AF23" s="228">
        <f t="shared" si="1"/>
        <v>0</v>
      </c>
      <c r="AG23" s="229">
        <f t="shared" si="13"/>
        <v>0</v>
      </c>
      <c r="AH23" s="230">
        <f t="shared" si="3"/>
        <v>0</v>
      </c>
      <c r="AI23" s="230">
        <f t="shared" si="14"/>
        <v>0</v>
      </c>
      <c r="AJ23" s="231">
        <f ca="1">'Projeção de Resultados'!$F$8*AI22+AI22</f>
        <v>0</v>
      </c>
      <c r="AK23" s="230">
        <f>Resultados!J350</f>
        <v>0</v>
      </c>
      <c r="AL23" s="232">
        <f>Resultados!J351</f>
        <v>0</v>
      </c>
      <c r="AM23" s="212"/>
      <c r="AN23" s="212"/>
      <c r="AO23" s="212"/>
      <c r="AP23" s="212"/>
      <c r="AQ23" s="212"/>
      <c r="AR23" s="212"/>
      <c r="AS23" s="212"/>
      <c r="AT23" s="212"/>
      <c r="AU23" s="212"/>
      <c r="AV23" s="212"/>
      <c r="AW23" s="212"/>
      <c r="AX23" s="212"/>
      <c r="AY23" s="212"/>
      <c r="AZ23" s="212"/>
      <c r="BA23" s="212"/>
      <c r="BB23" s="212"/>
      <c r="BC23" s="212"/>
      <c r="BD23" s="212"/>
      <c r="BE23" s="212"/>
      <c r="BF23" s="212"/>
      <c r="BG23" s="212"/>
      <c r="BH23" s="212"/>
      <c r="BI23" s="212"/>
      <c r="BJ23" s="212"/>
      <c r="BK23" s="212"/>
      <c r="BL23" s="212"/>
      <c r="BM23" s="212"/>
      <c r="BN23" s="212"/>
      <c r="BO23" s="212"/>
      <c r="BP23" s="212"/>
      <c r="BQ23" s="212"/>
      <c r="BR23" s="212"/>
      <c r="BS23" s="212"/>
      <c r="BT23" s="212"/>
      <c r="BU23" s="212"/>
      <c r="BV23" s="212"/>
      <c r="BW23" s="212"/>
      <c r="BX23" s="212"/>
      <c r="BY23" s="212"/>
      <c r="BZ23" s="212"/>
      <c r="CA23" s="212"/>
      <c r="CB23" s="212"/>
      <c r="CC23" s="212"/>
      <c r="CD23" s="212"/>
      <c r="CE23" s="212"/>
      <c r="CF23" s="212"/>
      <c r="CG23" s="212"/>
      <c r="CH23" s="212"/>
      <c r="CI23" s="212"/>
      <c r="CJ23" s="212"/>
      <c r="CK23" s="212"/>
      <c r="CL23" s="212"/>
      <c r="CM23" s="212"/>
      <c r="CN23" s="212"/>
      <c r="CO23" s="212"/>
      <c r="CP23" s="212"/>
      <c r="CQ23" s="212"/>
      <c r="CR23" s="212"/>
      <c r="CS23" s="212"/>
      <c r="CT23" s="212"/>
      <c r="CU23" s="212"/>
      <c r="CV23" s="212"/>
      <c r="CW23" s="212"/>
      <c r="CX23" s="212"/>
      <c r="CY23" s="212"/>
      <c r="CZ23" s="212"/>
    </row>
    <row r="24" spans="1:104" ht="18.75" customHeight="1" x14ac:dyDescent="0.2">
      <c r="A24" s="287"/>
      <c r="B24" s="287"/>
      <c r="C24" s="215"/>
      <c r="D24" s="201" t="s">
        <v>79</v>
      </c>
      <c r="E24" s="223">
        <f>Resultados!J407</f>
        <v>0</v>
      </c>
      <c r="F24" s="224">
        <f>Resultados!L407</f>
        <v>0</v>
      </c>
      <c r="G24" s="224">
        <f>Resultados!J386</f>
        <v>0</v>
      </c>
      <c r="H24" s="225">
        <f t="shared" si="4"/>
        <v>0</v>
      </c>
      <c r="I24" s="223">
        <f>Resultados!J385</f>
        <v>0</v>
      </c>
      <c r="J24" s="243">
        <f t="shared" si="10"/>
        <v>0</v>
      </c>
      <c r="K24" s="246">
        <f t="shared" si="5"/>
        <v>0</v>
      </c>
      <c r="L24" s="246">
        <f t="shared" si="6"/>
        <v>0</v>
      </c>
      <c r="M24" s="243">
        <f t="shared" si="7"/>
        <v>0</v>
      </c>
      <c r="N24" s="243">
        <f>IF(O24&gt;0,O24*Resultados!$J$399,0)</f>
        <v>0</v>
      </c>
      <c r="O24" s="224">
        <f t="shared" si="8"/>
        <v>0</v>
      </c>
      <c r="P24" s="243">
        <f>IF(Q24&gt;=10,0,IF(AND(O24&lt;=0,P23&gt;0),P23,IF(((O24*Resultados!$J$37+G24+M24)+P23)&lt;=0,P23,IF(((O24*Resultados!$J$37+G24+M24)+P23)&gt;0,((O24*Resultados!$J$37+G24+M24)+P23),P23))))</f>
        <v>0</v>
      </c>
      <c r="Q24" s="243">
        <f t="shared" si="11"/>
        <v>0</v>
      </c>
      <c r="R24" s="243">
        <f t="shared" si="2"/>
        <v>0</v>
      </c>
      <c r="S24" s="245">
        <f t="shared" si="9"/>
        <v>0</v>
      </c>
      <c r="T24" s="226">
        <f>Resultados!J402</f>
        <v>0</v>
      </c>
      <c r="U24" s="250">
        <f>Resultados!J403</f>
        <v>0</v>
      </c>
      <c r="V24" s="251">
        <f>Resultados!J404</f>
        <v>0</v>
      </c>
      <c r="W24" s="226">
        <f>Resultados!J405</f>
        <v>0</v>
      </c>
      <c r="X24" s="227" t="str">
        <f>IF(Resultados!$J$406=0,"",Resultados!$J$406)</f>
        <v/>
      </c>
      <c r="Y24" s="228">
        <f t="shared" si="0"/>
        <v>0</v>
      </c>
      <c r="Z24" s="229">
        <f t="shared" si="12"/>
        <v>0</v>
      </c>
      <c r="AA24" s="226">
        <f>Resultados!L402</f>
        <v>0</v>
      </c>
      <c r="AB24" s="250">
        <f>Resultados!L403</f>
        <v>0</v>
      </c>
      <c r="AC24" s="251">
        <f>Resultados!L404</f>
        <v>0</v>
      </c>
      <c r="AD24" s="226">
        <f>Resultados!L405</f>
        <v>0</v>
      </c>
      <c r="AE24" s="227" t="str">
        <f>IF(Resultados!$L$406=0,"",Resultados!$L$406)</f>
        <v/>
      </c>
      <c r="AF24" s="228">
        <f t="shared" si="1"/>
        <v>0</v>
      </c>
      <c r="AG24" s="229">
        <f t="shared" si="13"/>
        <v>0</v>
      </c>
      <c r="AH24" s="230">
        <f t="shared" si="3"/>
        <v>0</v>
      </c>
      <c r="AI24" s="230">
        <f t="shared" si="14"/>
        <v>0</v>
      </c>
      <c r="AJ24" s="231">
        <f ca="1">'Projeção de Resultados'!$F$8*AI23+AI23</f>
        <v>0</v>
      </c>
      <c r="AK24" s="230">
        <f>Resultados!J383</f>
        <v>0</v>
      </c>
      <c r="AL24" s="232">
        <f>Resultados!J384</f>
        <v>0</v>
      </c>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12"/>
      <c r="CD24" s="212"/>
      <c r="CE24" s="212"/>
      <c r="CF24" s="212"/>
      <c r="CG24" s="212"/>
      <c r="CH24" s="212"/>
      <c r="CI24" s="212"/>
      <c r="CJ24" s="212"/>
      <c r="CK24" s="212"/>
      <c r="CL24" s="212"/>
      <c r="CM24" s="212"/>
      <c r="CN24" s="212"/>
      <c r="CO24" s="212"/>
      <c r="CP24" s="212"/>
      <c r="CQ24" s="212"/>
      <c r="CR24" s="212"/>
      <c r="CS24" s="212"/>
      <c r="CT24" s="212"/>
      <c r="CU24" s="212"/>
      <c r="CV24" s="212"/>
      <c r="CW24" s="212"/>
      <c r="CX24" s="212"/>
      <c r="CY24" s="212"/>
      <c r="CZ24" s="212"/>
    </row>
    <row r="25" spans="1:104" s="222" customFormat="1" ht="19.5" customHeight="1" thickBot="1" x14ac:dyDescent="0.25">
      <c r="A25" s="215"/>
      <c r="B25" s="215"/>
      <c r="C25" s="215"/>
      <c r="D25" s="96" t="s">
        <v>122</v>
      </c>
      <c r="E25" s="233">
        <f t="shared" ref="E25:J25" si="15">SUM(E13:E24)</f>
        <v>0</v>
      </c>
      <c r="F25" s="234">
        <f t="shared" si="15"/>
        <v>0</v>
      </c>
      <c r="G25" s="235">
        <f t="shared" si="15"/>
        <v>0</v>
      </c>
      <c r="H25" s="236">
        <f t="shared" si="15"/>
        <v>0</v>
      </c>
      <c r="I25" s="233">
        <f t="shared" si="15"/>
        <v>0</v>
      </c>
      <c r="J25" s="247">
        <f t="shared" si="15"/>
        <v>0</v>
      </c>
      <c r="K25" s="247"/>
      <c r="L25" s="247"/>
      <c r="M25" s="248"/>
      <c r="N25" s="247">
        <f>SUM(N13:N24)</f>
        <v>0</v>
      </c>
      <c r="O25" s="237"/>
      <c r="P25" s="248"/>
      <c r="Q25" s="248"/>
      <c r="R25" s="248"/>
      <c r="S25" s="249"/>
      <c r="T25" s="252">
        <f>SUM(T13:T24)</f>
        <v>0</v>
      </c>
      <c r="U25" s="253">
        <f>SUM(U13:U24)</f>
        <v>0</v>
      </c>
      <c r="V25" s="254">
        <f>SUM(V13:V24)</f>
        <v>0</v>
      </c>
      <c r="W25" s="252">
        <f>SUM(W13:W24)</f>
        <v>0</v>
      </c>
      <c r="X25" s="211">
        <f>IFERROR(SUM(X13:X24)/COUNT(X13:X24),0)</f>
        <v>0</v>
      </c>
      <c r="Y25" s="238">
        <f t="shared" si="0"/>
        <v>0</v>
      </c>
      <c r="Z25" s="239">
        <f t="shared" ref="Z25" si="16">E25</f>
        <v>0</v>
      </c>
      <c r="AA25" s="253">
        <f>SUM(AA13:AA24)</f>
        <v>0</v>
      </c>
      <c r="AB25" s="253">
        <f>SUM(AB13:AB24)</f>
        <v>0</v>
      </c>
      <c r="AC25" s="253">
        <f>SUM(AC13:AC24)</f>
        <v>0</v>
      </c>
      <c r="AD25" s="253">
        <f>SUM(AD13:AD24)</f>
        <v>0</v>
      </c>
      <c r="AE25" s="211">
        <f>IFERROR(SUM(AE13:AE24)/COUNT(AE13:AE24),0)</f>
        <v>0</v>
      </c>
      <c r="AF25" s="240">
        <f>SUM(AF13:AF24)</f>
        <v>0</v>
      </c>
      <c r="AG25" s="237">
        <f>AG24</f>
        <v>0</v>
      </c>
      <c r="AH25" s="236">
        <f>SUM(AH13:AH24)</f>
        <v>0</v>
      </c>
      <c r="AI25" s="237">
        <f>AI24</f>
        <v>0</v>
      </c>
      <c r="AJ25" s="241"/>
      <c r="AK25" s="237">
        <f>SUM(AK13:AK24)</f>
        <v>0</v>
      </c>
      <c r="AL25" s="242">
        <f>SUM(AL13:AL24)</f>
        <v>0</v>
      </c>
    </row>
    <row r="26" spans="1:104" s="59" customFormat="1" ht="14.25" customHeight="1" thickBot="1" x14ac:dyDescent="0.25">
      <c r="A26" s="256"/>
      <c r="B26" s="256"/>
      <c r="C26" s="273"/>
      <c r="D26" s="26"/>
      <c r="E26" s="26"/>
      <c r="F26" s="26"/>
      <c r="G26" s="26"/>
      <c r="H26" s="26"/>
      <c r="I26" s="26"/>
      <c r="J26" s="256"/>
      <c r="K26" s="26"/>
      <c r="L26" s="26"/>
      <c r="M26" s="26"/>
      <c r="N26" s="26"/>
      <c r="O26" s="26"/>
      <c r="P26" s="26"/>
      <c r="Q26" s="273"/>
      <c r="R26" s="256"/>
      <c r="S26" s="256"/>
      <c r="T26" s="256"/>
      <c r="U26" s="256"/>
      <c r="V26" s="256"/>
      <c r="W26" s="256"/>
      <c r="X26" s="256"/>
      <c r="Y26" s="256"/>
      <c r="Z26" s="256"/>
      <c r="AA26" s="256"/>
      <c r="AB26" s="256"/>
    </row>
    <row r="27" spans="1:104" s="59" customFormat="1" ht="14.25" customHeight="1" x14ac:dyDescent="0.2">
      <c r="A27" s="256"/>
      <c r="B27" s="256"/>
      <c r="C27" s="273"/>
      <c r="D27" s="256"/>
      <c r="E27" s="256"/>
      <c r="F27" s="256"/>
      <c r="G27" s="256"/>
      <c r="H27" s="256"/>
      <c r="I27" s="256"/>
      <c r="J27" s="256"/>
      <c r="K27" s="256"/>
      <c r="L27" s="256"/>
      <c r="M27" s="256"/>
      <c r="N27" s="256"/>
      <c r="O27" s="256"/>
      <c r="P27" s="256"/>
      <c r="Q27" s="273"/>
      <c r="R27" s="256"/>
      <c r="S27" s="256"/>
      <c r="T27" s="256"/>
      <c r="U27" s="256"/>
      <c r="V27" s="256"/>
      <c r="W27" s="256"/>
      <c r="X27" s="256"/>
      <c r="Y27" s="256"/>
      <c r="Z27" s="256"/>
      <c r="AA27" s="256"/>
      <c r="AB27" s="256"/>
    </row>
    <row r="28" spans="1:104" s="59" customFormat="1" ht="14.25" customHeight="1" x14ac:dyDescent="0.2">
      <c r="A28" s="256"/>
      <c r="B28" s="256"/>
      <c r="C28" s="273"/>
      <c r="D28" s="256"/>
      <c r="E28" s="256"/>
      <c r="F28" s="256"/>
      <c r="G28" s="256"/>
      <c r="H28" s="256"/>
      <c r="I28" s="256"/>
      <c r="J28" s="256"/>
      <c r="K28" s="256"/>
      <c r="L28" s="256"/>
      <c r="M28" s="256"/>
      <c r="N28" s="256"/>
      <c r="O28" s="256"/>
      <c r="P28" s="256"/>
      <c r="Q28" s="273"/>
      <c r="R28" s="256"/>
      <c r="S28" s="256"/>
      <c r="T28" s="256"/>
      <c r="U28" s="256"/>
      <c r="V28" s="256"/>
      <c r="W28" s="256"/>
      <c r="X28" s="256"/>
      <c r="Y28" s="256"/>
      <c r="Z28" s="256"/>
      <c r="AA28" s="256"/>
      <c r="AB28" s="256"/>
    </row>
    <row r="29" spans="1:104" s="59" customFormat="1" ht="14.25" customHeight="1" x14ac:dyDescent="0.2">
      <c r="A29" s="256"/>
      <c r="B29" s="256"/>
      <c r="C29" s="273"/>
      <c r="D29" s="256"/>
      <c r="E29" s="256"/>
      <c r="F29" s="256"/>
      <c r="G29" s="256"/>
      <c r="H29" s="256"/>
      <c r="I29" s="256"/>
      <c r="J29" s="256"/>
      <c r="K29" s="256"/>
      <c r="L29" s="256"/>
      <c r="M29" s="256"/>
      <c r="N29" s="256"/>
      <c r="O29" s="256"/>
      <c r="P29" s="256"/>
      <c r="Q29" s="273"/>
      <c r="R29" s="256"/>
      <c r="S29" s="256"/>
      <c r="T29" s="256"/>
      <c r="U29" s="256"/>
      <c r="V29" s="256"/>
      <c r="W29" s="256"/>
      <c r="X29" s="256"/>
      <c r="Y29" s="256"/>
      <c r="Z29" s="256"/>
      <c r="AA29" s="256"/>
      <c r="AB29" s="256"/>
    </row>
    <row r="30" spans="1:104" s="59" customFormat="1" ht="14.25" customHeight="1" x14ac:dyDescent="0.2">
      <c r="A30" s="256"/>
      <c r="B30" s="256"/>
      <c r="C30" s="273"/>
      <c r="D30" s="256"/>
      <c r="E30" s="256"/>
      <c r="F30" s="256"/>
      <c r="G30" s="256"/>
      <c r="H30" s="256"/>
      <c r="I30" s="256"/>
      <c r="J30" s="256"/>
      <c r="K30" s="256"/>
      <c r="L30" s="256"/>
      <c r="M30" s="256"/>
      <c r="N30" s="256"/>
      <c r="O30" s="256"/>
      <c r="P30" s="256"/>
      <c r="Q30" s="273"/>
      <c r="R30" s="256"/>
      <c r="S30" s="256"/>
      <c r="T30" s="256"/>
      <c r="U30" s="256"/>
      <c r="V30" s="256"/>
      <c r="W30" s="256"/>
      <c r="X30" s="256"/>
      <c r="Y30" s="256"/>
      <c r="Z30" s="256"/>
      <c r="AA30" s="256"/>
      <c r="AB30" s="256"/>
    </row>
    <row r="31" spans="1:104" s="59" customFormat="1" ht="14.25" customHeight="1" x14ac:dyDescent="0.2">
      <c r="A31" s="256"/>
      <c r="B31" s="256"/>
      <c r="C31" s="273"/>
      <c r="D31" s="256"/>
      <c r="E31" s="256"/>
      <c r="F31" s="256"/>
      <c r="G31" s="256"/>
      <c r="H31" s="256"/>
      <c r="I31" s="256"/>
      <c r="J31" s="256"/>
      <c r="K31" s="256"/>
      <c r="L31" s="256"/>
      <c r="M31" s="256"/>
      <c r="N31" s="256"/>
      <c r="O31" s="256"/>
      <c r="P31" s="256"/>
      <c r="Q31" s="273"/>
      <c r="R31" s="256"/>
      <c r="S31" s="256"/>
      <c r="T31" s="256"/>
      <c r="U31" s="256"/>
      <c r="V31" s="256"/>
      <c r="W31" s="256"/>
      <c r="X31" s="256"/>
      <c r="Y31" s="256"/>
      <c r="Z31" s="256"/>
      <c r="AA31" s="256"/>
      <c r="AB31" s="256"/>
    </row>
    <row r="32" spans="1:104" s="59" customFormat="1" ht="14.25" customHeight="1" x14ac:dyDescent="0.2">
      <c r="A32" s="256"/>
      <c r="B32" s="256"/>
      <c r="C32" s="273"/>
      <c r="D32" s="256"/>
      <c r="E32" s="256"/>
      <c r="F32" s="256"/>
      <c r="G32" s="256"/>
      <c r="H32" s="256"/>
      <c r="I32" s="256"/>
      <c r="J32" s="256"/>
      <c r="K32" s="256"/>
      <c r="L32" s="256"/>
      <c r="M32" s="256"/>
      <c r="N32" s="256"/>
      <c r="O32" s="256"/>
      <c r="P32" s="256"/>
      <c r="Q32" s="273"/>
      <c r="R32" s="256"/>
      <c r="S32" s="256"/>
      <c r="T32" s="256"/>
      <c r="U32" s="256"/>
      <c r="V32" s="256"/>
      <c r="W32" s="256"/>
      <c r="X32" s="256"/>
      <c r="Y32" s="256"/>
      <c r="Z32" s="256"/>
      <c r="AA32" s="256"/>
      <c r="AB32" s="256"/>
    </row>
    <row r="33" spans="1:38" ht="14.25" customHeight="1" x14ac:dyDescent="0.2">
      <c r="A33" s="287"/>
      <c r="B33" s="287"/>
      <c r="C33" s="215"/>
      <c r="D33" s="215"/>
      <c r="E33" s="93"/>
      <c r="F33" s="93"/>
      <c r="G33" s="93"/>
      <c r="H33" s="93"/>
      <c r="I33" s="93"/>
      <c r="J33" s="93"/>
      <c r="K33" s="93"/>
      <c r="L33" s="93"/>
      <c r="M33" s="297"/>
      <c r="N33" s="288"/>
      <c r="O33" s="287"/>
      <c r="P33" s="287"/>
      <c r="Q33" s="287"/>
      <c r="R33" s="287"/>
      <c r="S33" s="287"/>
    </row>
    <row r="34" spans="1:38" ht="14.25" customHeight="1" x14ac:dyDescent="0.2">
      <c r="A34" s="287"/>
      <c r="B34" s="287"/>
      <c r="C34" s="215"/>
      <c r="D34" s="215"/>
      <c r="M34" s="298"/>
      <c r="N34" s="299"/>
      <c r="O34" s="286"/>
      <c r="P34" s="287"/>
      <c r="Q34" s="287"/>
      <c r="R34" s="287"/>
      <c r="S34" s="287"/>
      <c r="T34" s="287"/>
      <c r="V34" s="287"/>
      <c r="W34" s="287"/>
      <c r="AA34" s="287"/>
      <c r="AB34" s="287"/>
      <c r="AC34" s="287"/>
      <c r="AD34" s="287"/>
      <c r="AH34" s="287"/>
      <c r="AI34" s="287"/>
      <c r="AJ34" s="287"/>
      <c r="AK34" s="287"/>
      <c r="AL34" s="287"/>
    </row>
    <row r="35" spans="1:38" ht="14.25" customHeight="1" x14ac:dyDescent="0.2">
      <c r="A35" s="287"/>
      <c r="B35" s="287"/>
      <c r="C35" s="215"/>
      <c r="D35" s="215"/>
      <c r="F35" s="93"/>
      <c r="G35" s="93"/>
      <c r="H35" s="93"/>
      <c r="I35" s="93"/>
      <c r="J35" s="93"/>
      <c r="K35" s="93"/>
      <c r="L35" s="93"/>
      <c r="M35" s="298"/>
      <c r="N35" s="300"/>
      <c r="O35" s="301"/>
      <c r="P35" s="287"/>
      <c r="Q35" s="287"/>
      <c r="R35" s="287"/>
      <c r="S35" s="287"/>
      <c r="T35" s="287"/>
      <c r="U35" s="287"/>
      <c r="V35" s="287"/>
      <c r="W35" s="287"/>
      <c r="AA35" s="287"/>
      <c r="AB35" s="287"/>
      <c r="AC35" s="287"/>
      <c r="AD35" s="287"/>
      <c r="AH35" s="287"/>
      <c r="AI35" s="287"/>
      <c r="AJ35" s="287"/>
      <c r="AK35" s="287"/>
      <c r="AL35" s="287"/>
    </row>
    <row r="36" spans="1:38" ht="14.25" customHeight="1" x14ac:dyDescent="0.2">
      <c r="A36" s="287"/>
      <c r="B36" s="287"/>
      <c r="C36" s="215"/>
      <c r="D36" s="215"/>
      <c r="F36" s="93"/>
      <c r="G36" s="93"/>
      <c r="H36" s="93"/>
      <c r="I36" s="93"/>
      <c r="J36" s="93"/>
      <c r="K36" s="93"/>
      <c r="L36" s="93"/>
      <c r="M36" s="297"/>
      <c r="N36" s="299"/>
      <c r="O36" s="302"/>
      <c r="P36" s="287"/>
      <c r="Q36" s="287"/>
      <c r="R36" s="287"/>
      <c r="S36" s="287"/>
      <c r="T36" s="287"/>
      <c r="U36" s="287"/>
      <c r="V36" s="287"/>
      <c r="W36" s="287"/>
      <c r="AA36" s="287"/>
      <c r="AB36" s="287"/>
      <c r="AC36" s="287"/>
      <c r="AD36" s="287"/>
      <c r="AH36" s="287"/>
      <c r="AI36" s="287"/>
      <c r="AJ36" s="287"/>
      <c r="AK36" s="287"/>
      <c r="AL36" s="287"/>
    </row>
    <row r="37" spans="1:38" ht="14.25" customHeight="1" x14ac:dyDescent="0.2">
      <c r="A37" s="287"/>
      <c r="B37" s="287"/>
      <c r="C37" s="215"/>
      <c r="D37" s="215"/>
      <c r="F37" s="93"/>
      <c r="G37" s="93"/>
      <c r="H37" s="93"/>
      <c r="I37" s="93"/>
      <c r="J37" s="93"/>
      <c r="K37" s="93"/>
      <c r="L37" s="93"/>
      <c r="M37" s="298"/>
      <c r="N37" s="299"/>
      <c r="O37" s="301"/>
      <c r="P37" s="287"/>
      <c r="Q37" s="287"/>
      <c r="R37" s="287"/>
      <c r="S37" s="287"/>
      <c r="T37" s="287"/>
      <c r="U37" s="287"/>
      <c r="V37" s="287"/>
      <c r="W37" s="287"/>
      <c r="AA37" s="287"/>
      <c r="AB37" s="287"/>
      <c r="AC37" s="287"/>
      <c r="AD37" s="287"/>
      <c r="AH37" s="287"/>
      <c r="AI37" s="287"/>
      <c r="AJ37" s="287"/>
      <c r="AK37" s="287"/>
      <c r="AL37" s="287"/>
    </row>
    <row r="38" spans="1:38" ht="14.25" customHeight="1" x14ac:dyDescent="0.2">
      <c r="A38" s="287"/>
      <c r="B38" s="287"/>
      <c r="C38" s="215"/>
      <c r="D38" s="215"/>
      <c r="F38" s="93"/>
      <c r="G38" s="93"/>
      <c r="H38" s="93"/>
      <c r="I38" s="93"/>
      <c r="J38" s="93"/>
      <c r="K38" s="93"/>
      <c r="L38" s="93"/>
      <c r="M38" s="93"/>
      <c r="N38" s="288"/>
      <c r="O38" s="287"/>
      <c r="P38" s="287"/>
      <c r="Q38" s="287"/>
      <c r="R38" s="287"/>
      <c r="S38" s="287"/>
      <c r="T38" s="287"/>
      <c r="U38" s="287"/>
      <c r="V38" s="287"/>
      <c r="W38" s="287"/>
      <c r="AA38" s="287"/>
      <c r="AB38" s="287"/>
      <c r="AC38" s="287"/>
      <c r="AD38" s="287"/>
      <c r="AH38" s="287"/>
      <c r="AI38" s="287"/>
      <c r="AJ38" s="287"/>
      <c r="AK38" s="287"/>
      <c r="AL38" s="287"/>
    </row>
    <row r="39" spans="1:38" ht="14.25" customHeight="1" x14ac:dyDescent="0.2">
      <c r="A39" s="287"/>
      <c r="B39" s="287"/>
      <c r="C39" s="215"/>
      <c r="D39" s="215"/>
      <c r="E39" s="215"/>
      <c r="F39" s="215"/>
      <c r="G39" s="215"/>
      <c r="H39" s="215"/>
      <c r="I39" s="215"/>
      <c r="J39" s="215"/>
      <c r="K39" s="215"/>
      <c r="L39" s="286"/>
      <c r="M39" s="286"/>
      <c r="N39" s="286"/>
      <c r="O39" s="286"/>
      <c r="P39" s="286"/>
      <c r="Q39" s="286"/>
      <c r="R39" s="286"/>
      <c r="S39" s="286"/>
      <c r="T39" s="287"/>
      <c r="U39" s="287"/>
      <c r="V39" s="287"/>
      <c r="W39" s="287"/>
      <c r="X39" s="287"/>
      <c r="Y39" s="287"/>
      <c r="Z39" s="287"/>
      <c r="AA39" s="287"/>
      <c r="AB39" s="287"/>
      <c r="AC39" s="287"/>
      <c r="AD39" s="287"/>
      <c r="AE39" s="287"/>
      <c r="AF39" s="287"/>
      <c r="AG39" s="287"/>
      <c r="AH39" s="287"/>
      <c r="AI39" s="287"/>
      <c r="AJ39" s="287"/>
      <c r="AK39" s="286"/>
      <c r="AL39" s="286"/>
    </row>
    <row r="40" spans="1:38" ht="14.25" customHeight="1" x14ac:dyDescent="0.2">
      <c r="A40" s="287"/>
      <c r="B40" s="287"/>
      <c r="C40" s="215"/>
      <c r="D40" s="215"/>
      <c r="E40" s="215"/>
      <c r="F40" s="215"/>
      <c r="G40" s="215"/>
      <c r="H40" s="215"/>
      <c r="I40" s="215"/>
      <c r="J40" s="215"/>
      <c r="K40" s="215"/>
      <c r="L40" s="286"/>
      <c r="M40" s="286"/>
      <c r="N40" s="286"/>
      <c r="O40" s="286"/>
      <c r="P40" s="286"/>
      <c r="Q40" s="286"/>
      <c r="R40" s="286"/>
      <c r="S40" s="286"/>
      <c r="T40" s="287"/>
      <c r="U40" s="287"/>
      <c r="V40" s="287"/>
      <c r="W40" s="287"/>
      <c r="X40" s="287"/>
      <c r="Y40" s="287"/>
      <c r="Z40" s="287"/>
      <c r="AA40" s="287"/>
      <c r="AB40" s="287"/>
      <c r="AC40" s="287"/>
      <c r="AD40" s="287"/>
      <c r="AE40" s="287"/>
      <c r="AF40" s="287"/>
      <c r="AG40" s="287"/>
      <c r="AH40" s="287"/>
      <c r="AI40" s="287"/>
      <c r="AJ40" s="287"/>
      <c r="AK40" s="286"/>
      <c r="AL40" s="286"/>
    </row>
    <row r="41" spans="1:38" ht="14.25" customHeight="1" x14ac:dyDescent="0.2">
      <c r="A41" s="287"/>
      <c r="B41" s="287"/>
      <c r="C41" s="215"/>
      <c r="D41" s="215"/>
      <c r="E41" s="215"/>
      <c r="F41" s="215"/>
      <c r="G41" s="215"/>
      <c r="H41" s="215"/>
      <c r="I41" s="215"/>
      <c r="J41" s="215"/>
      <c r="K41" s="215"/>
      <c r="L41" s="286"/>
      <c r="M41" s="286"/>
      <c r="N41" s="286"/>
      <c r="O41" s="286"/>
      <c r="P41" s="286"/>
      <c r="Q41" s="286"/>
      <c r="R41" s="286"/>
      <c r="S41" s="286"/>
      <c r="T41" s="287"/>
      <c r="U41" s="287"/>
      <c r="V41" s="287"/>
      <c r="W41" s="287"/>
      <c r="X41" s="287"/>
      <c r="Y41" s="287"/>
      <c r="Z41" s="287"/>
      <c r="AA41" s="287"/>
      <c r="AB41" s="287"/>
      <c r="AC41" s="287"/>
      <c r="AD41" s="287"/>
      <c r="AE41" s="287"/>
      <c r="AF41" s="287"/>
      <c r="AG41" s="287"/>
      <c r="AH41" s="287"/>
      <c r="AI41" s="287"/>
      <c r="AJ41" s="287"/>
      <c r="AK41" s="286"/>
      <c r="AL41" s="286"/>
    </row>
    <row r="42" spans="1:38" ht="14.25" customHeight="1" x14ac:dyDescent="0.2">
      <c r="A42" s="287"/>
      <c r="B42" s="287"/>
      <c r="C42" s="215"/>
      <c r="D42" s="215"/>
      <c r="E42" s="215"/>
      <c r="F42" s="215"/>
      <c r="G42" s="215"/>
      <c r="H42" s="215"/>
      <c r="I42" s="215"/>
      <c r="J42" s="215"/>
      <c r="K42" s="215"/>
      <c r="L42" s="286"/>
      <c r="M42" s="286"/>
      <c r="N42" s="286"/>
      <c r="O42" s="286"/>
      <c r="P42" s="286"/>
      <c r="Q42" s="286"/>
      <c r="R42" s="286"/>
      <c r="S42" s="286"/>
      <c r="T42" s="287"/>
      <c r="U42" s="287"/>
      <c r="V42" s="287"/>
      <c r="W42" s="287"/>
      <c r="X42" s="287"/>
      <c r="Y42" s="287"/>
      <c r="Z42" s="287"/>
      <c r="AA42" s="287"/>
      <c r="AB42" s="287"/>
      <c r="AC42" s="287"/>
      <c r="AD42" s="287"/>
      <c r="AE42" s="287"/>
      <c r="AF42" s="287"/>
      <c r="AG42" s="287"/>
      <c r="AH42" s="287"/>
      <c r="AI42" s="287"/>
      <c r="AJ42" s="287"/>
      <c r="AK42" s="286"/>
      <c r="AL42" s="286"/>
    </row>
    <row r="43" spans="1:38" ht="14.25" customHeight="1" x14ac:dyDescent="0.2">
      <c r="A43" s="287"/>
      <c r="B43" s="287"/>
      <c r="C43" s="215"/>
      <c r="D43" s="215"/>
      <c r="E43" s="215"/>
      <c r="F43" s="215"/>
      <c r="G43" s="215"/>
      <c r="H43" s="215"/>
      <c r="I43" s="215"/>
      <c r="J43" s="215"/>
      <c r="K43" s="215"/>
      <c r="L43" s="286"/>
      <c r="M43" s="286"/>
      <c r="N43" s="286"/>
      <c r="O43" s="286"/>
      <c r="P43" s="286"/>
      <c r="Q43" s="286"/>
      <c r="R43" s="286"/>
      <c r="S43" s="286"/>
      <c r="T43" s="287"/>
      <c r="U43" s="287"/>
      <c r="V43" s="287"/>
      <c r="W43" s="287"/>
      <c r="X43" s="287"/>
      <c r="Y43" s="287"/>
      <c r="Z43" s="287"/>
      <c r="AA43" s="287"/>
      <c r="AB43" s="287"/>
      <c r="AC43" s="287"/>
      <c r="AD43" s="287"/>
      <c r="AE43" s="287"/>
      <c r="AF43" s="287"/>
      <c r="AG43" s="287"/>
      <c r="AH43" s="287"/>
      <c r="AI43" s="287"/>
      <c r="AJ43" s="287"/>
      <c r="AK43" s="286"/>
      <c r="AL43" s="286"/>
    </row>
    <row r="44" spans="1:38" ht="14.25" customHeight="1" x14ac:dyDescent="0.2">
      <c r="A44" s="287"/>
      <c r="B44" s="287"/>
      <c r="C44" s="215"/>
      <c r="D44" s="215"/>
      <c r="E44" s="215"/>
      <c r="F44" s="215"/>
      <c r="G44" s="215"/>
      <c r="H44" s="215"/>
      <c r="I44" s="215"/>
      <c r="J44" s="215"/>
      <c r="K44" s="215"/>
      <c r="L44" s="286"/>
      <c r="M44" s="286"/>
      <c r="N44" s="286"/>
      <c r="O44" s="286"/>
      <c r="P44" s="286"/>
      <c r="Q44" s="286"/>
      <c r="R44" s="286"/>
      <c r="S44" s="286"/>
      <c r="T44" s="287"/>
      <c r="U44" s="287"/>
      <c r="V44" s="287"/>
      <c r="W44" s="287"/>
      <c r="X44" s="287"/>
      <c r="Y44" s="287"/>
      <c r="Z44" s="287"/>
      <c r="AA44" s="287"/>
      <c r="AB44" s="287"/>
      <c r="AC44" s="287"/>
      <c r="AD44" s="287"/>
      <c r="AE44" s="287"/>
      <c r="AF44" s="287"/>
      <c r="AG44" s="287"/>
      <c r="AH44" s="287"/>
      <c r="AI44" s="287"/>
      <c r="AJ44" s="287"/>
      <c r="AK44" s="286"/>
      <c r="AL44" s="286"/>
    </row>
    <row r="45" spans="1:38" ht="14.25" customHeight="1" x14ac:dyDescent="0.2">
      <c r="A45" s="287"/>
      <c r="B45" s="287"/>
      <c r="C45" s="215"/>
      <c r="D45" s="215"/>
      <c r="E45" s="215"/>
      <c r="F45" s="215"/>
      <c r="G45" s="215"/>
      <c r="H45" s="215"/>
      <c r="I45" s="215"/>
      <c r="J45" s="215"/>
      <c r="K45" s="215"/>
      <c r="L45" s="286"/>
      <c r="M45" s="286"/>
      <c r="N45" s="286"/>
      <c r="O45" s="286"/>
      <c r="P45" s="286"/>
      <c r="Q45" s="286"/>
      <c r="R45" s="286"/>
      <c r="S45" s="286"/>
      <c r="T45" s="287"/>
      <c r="U45" s="287"/>
      <c r="V45" s="287"/>
      <c r="W45" s="287"/>
      <c r="X45" s="287"/>
      <c r="Y45" s="287"/>
      <c r="Z45" s="287"/>
      <c r="AA45" s="287"/>
      <c r="AB45" s="287"/>
      <c r="AC45" s="287"/>
      <c r="AD45" s="287"/>
      <c r="AE45" s="287"/>
      <c r="AF45" s="287"/>
      <c r="AG45" s="287"/>
      <c r="AH45" s="287"/>
      <c r="AI45" s="287"/>
      <c r="AJ45" s="287"/>
      <c r="AK45" s="286"/>
      <c r="AL45" s="286"/>
    </row>
    <row r="46" spans="1:38" ht="14.25" customHeight="1" x14ac:dyDescent="0.2">
      <c r="A46" s="287"/>
      <c r="B46" s="287"/>
      <c r="C46" s="215"/>
      <c r="D46" s="215"/>
      <c r="E46" s="215"/>
      <c r="F46" s="215"/>
      <c r="G46" s="215"/>
      <c r="H46" s="215"/>
      <c r="I46" s="215"/>
      <c r="J46" s="215"/>
      <c r="K46" s="215"/>
      <c r="L46" s="286"/>
      <c r="M46" s="286"/>
      <c r="N46" s="286"/>
      <c r="O46" s="286"/>
      <c r="P46" s="286"/>
      <c r="Q46" s="286"/>
      <c r="R46" s="286"/>
      <c r="S46" s="286"/>
      <c r="T46" s="287"/>
      <c r="U46" s="287"/>
      <c r="V46" s="287"/>
      <c r="W46" s="287"/>
      <c r="X46" s="287"/>
      <c r="Y46" s="287"/>
      <c r="Z46" s="287"/>
      <c r="AA46" s="287"/>
      <c r="AB46" s="287"/>
      <c r="AC46" s="287"/>
      <c r="AD46" s="287"/>
      <c r="AE46" s="287"/>
      <c r="AF46" s="287"/>
      <c r="AG46" s="287"/>
      <c r="AH46" s="287"/>
      <c r="AI46" s="287"/>
      <c r="AJ46" s="287"/>
      <c r="AK46" s="286"/>
      <c r="AL46" s="286"/>
    </row>
    <row r="47" spans="1:38" ht="14.25" customHeight="1" x14ac:dyDescent="0.2">
      <c r="A47" s="287"/>
      <c r="B47" s="287"/>
      <c r="C47" s="215"/>
      <c r="D47" s="215"/>
      <c r="E47" s="215"/>
      <c r="F47" s="215"/>
      <c r="G47" s="215"/>
      <c r="H47" s="215"/>
      <c r="I47" s="215"/>
      <c r="J47" s="215"/>
      <c r="K47" s="215"/>
      <c r="L47" s="286"/>
      <c r="M47" s="286"/>
      <c r="N47" s="286"/>
      <c r="O47" s="286"/>
      <c r="P47" s="286"/>
      <c r="Q47" s="286"/>
      <c r="R47" s="286"/>
      <c r="S47" s="286"/>
      <c r="T47" s="287"/>
      <c r="U47" s="287"/>
      <c r="V47" s="287"/>
      <c r="W47" s="287"/>
      <c r="X47" s="287"/>
      <c r="Y47" s="287"/>
      <c r="Z47" s="287"/>
      <c r="AA47" s="287"/>
      <c r="AB47" s="287"/>
      <c r="AC47" s="287"/>
      <c r="AD47" s="287"/>
      <c r="AE47" s="287"/>
      <c r="AF47" s="287"/>
      <c r="AG47" s="287"/>
      <c r="AH47" s="287"/>
      <c r="AI47" s="287"/>
      <c r="AJ47" s="287"/>
      <c r="AK47" s="286"/>
      <c r="AL47" s="286"/>
    </row>
    <row r="48" spans="1:38" ht="14.25" customHeight="1" x14ac:dyDescent="0.2">
      <c r="A48" s="287"/>
      <c r="B48" s="287"/>
      <c r="C48" s="215"/>
      <c r="D48" s="215"/>
      <c r="E48" s="215"/>
      <c r="F48" s="215"/>
      <c r="G48" s="215"/>
      <c r="H48" s="215"/>
      <c r="I48" s="215"/>
      <c r="J48" s="215"/>
      <c r="K48" s="215"/>
      <c r="L48" s="286"/>
      <c r="M48" s="286"/>
      <c r="N48" s="286"/>
      <c r="O48" s="286"/>
      <c r="P48" s="286"/>
      <c r="Q48" s="286"/>
      <c r="R48" s="286"/>
      <c r="S48" s="286"/>
      <c r="T48" s="287"/>
      <c r="U48" s="287"/>
      <c r="V48" s="287"/>
      <c r="W48" s="287"/>
      <c r="X48" s="287"/>
      <c r="Y48" s="287"/>
      <c r="Z48" s="287"/>
      <c r="AA48" s="287"/>
      <c r="AB48" s="287"/>
      <c r="AC48" s="287"/>
      <c r="AD48" s="287"/>
      <c r="AE48" s="287"/>
      <c r="AF48" s="287"/>
      <c r="AG48" s="287"/>
      <c r="AH48" s="287"/>
      <c r="AI48" s="287"/>
      <c r="AJ48" s="287"/>
      <c r="AK48" s="286"/>
      <c r="AL48" s="286"/>
    </row>
    <row r="49" spans="1:38" ht="14.25" customHeight="1" x14ac:dyDescent="0.2">
      <c r="A49" s="287"/>
      <c r="B49" s="287"/>
      <c r="C49" s="215"/>
      <c r="D49" s="215"/>
      <c r="E49" s="215"/>
      <c r="F49" s="215"/>
      <c r="G49" s="215"/>
      <c r="H49" s="215"/>
      <c r="I49" s="215"/>
      <c r="J49" s="215"/>
      <c r="K49" s="215"/>
      <c r="L49" s="286"/>
      <c r="M49" s="286"/>
      <c r="N49" s="286"/>
      <c r="O49" s="286"/>
      <c r="P49" s="286"/>
      <c r="Q49" s="286"/>
      <c r="R49" s="286"/>
      <c r="S49" s="286"/>
      <c r="T49" s="287"/>
      <c r="U49" s="287"/>
      <c r="V49" s="287"/>
      <c r="W49" s="287"/>
      <c r="X49" s="287"/>
      <c r="Y49" s="287"/>
      <c r="Z49" s="287"/>
      <c r="AA49" s="287"/>
      <c r="AB49" s="287"/>
      <c r="AC49" s="287"/>
      <c r="AD49" s="287"/>
      <c r="AE49" s="287"/>
      <c r="AF49" s="287"/>
      <c r="AG49" s="287"/>
      <c r="AH49" s="287"/>
      <c r="AI49" s="287"/>
      <c r="AJ49" s="287"/>
      <c r="AK49" s="286"/>
      <c r="AL49" s="286"/>
    </row>
    <row r="50" spans="1:38" ht="14.25" customHeight="1" x14ac:dyDescent="0.2">
      <c r="A50" s="287"/>
      <c r="B50" s="287"/>
      <c r="C50" s="215"/>
      <c r="D50" s="215"/>
      <c r="E50" s="215"/>
      <c r="F50" s="215"/>
      <c r="G50" s="215"/>
      <c r="H50" s="215"/>
      <c r="I50" s="215"/>
      <c r="J50" s="215"/>
      <c r="K50" s="215"/>
      <c r="L50" s="286"/>
      <c r="M50" s="286"/>
      <c r="N50" s="286"/>
      <c r="O50" s="286"/>
      <c r="P50" s="286"/>
      <c r="Q50" s="286"/>
      <c r="R50" s="286"/>
      <c r="S50" s="286"/>
      <c r="T50" s="287"/>
      <c r="U50" s="287"/>
      <c r="V50" s="287"/>
      <c r="W50" s="287"/>
      <c r="X50" s="287"/>
      <c r="Y50" s="287"/>
      <c r="Z50" s="287"/>
      <c r="AA50" s="287"/>
      <c r="AB50" s="287"/>
      <c r="AC50" s="287"/>
      <c r="AD50" s="287"/>
      <c r="AE50" s="287"/>
      <c r="AF50" s="287"/>
      <c r="AG50" s="287"/>
      <c r="AH50" s="287"/>
      <c r="AI50" s="287"/>
      <c r="AJ50" s="287"/>
      <c r="AK50" s="286"/>
      <c r="AL50" s="286"/>
    </row>
    <row r="51" spans="1:38" ht="14.25" customHeight="1" x14ac:dyDescent="0.2">
      <c r="A51" s="287"/>
      <c r="B51" s="287"/>
      <c r="C51" s="215"/>
      <c r="D51" s="215"/>
      <c r="E51" s="215"/>
      <c r="F51" s="215"/>
      <c r="G51" s="215"/>
      <c r="H51" s="215"/>
      <c r="I51" s="215"/>
      <c r="J51" s="215"/>
      <c r="K51" s="215"/>
      <c r="L51" s="286"/>
      <c r="M51" s="286"/>
      <c r="N51" s="286"/>
      <c r="O51" s="286"/>
      <c r="P51" s="286"/>
      <c r="Q51" s="286"/>
      <c r="R51" s="286"/>
      <c r="S51" s="286"/>
      <c r="T51" s="287"/>
      <c r="U51" s="287"/>
      <c r="V51" s="287"/>
      <c r="W51" s="287"/>
      <c r="X51" s="287"/>
      <c r="Y51" s="287"/>
      <c r="Z51" s="287"/>
      <c r="AA51" s="287"/>
      <c r="AB51" s="287"/>
      <c r="AC51" s="287"/>
      <c r="AD51" s="287"/>
      <c r="AE51" s="287"/>
      <c r="AF51" s="287"/>
      <c r="AG51" s="287"/>
      <c r="AH51" s="287"/>
      <c r="AI51" s="287"/>
      <c r="AJ51" s="287"/>
      <c r="AK51" s="286"/>
      <c r="AL51" s="286"/>
    </row>
    <row r="52" spans="1:38" ht="14.25" customHeight="1" x14ac:dyDescent="0.2">
      <c r="A52" s="287"/>
      <c r="B52" s="287"/>
      <c r="C52" s="215"/>
      <c r="D52" s="215"/>
      <c r="E52" s="215"/>
      <c r="F52" s="215"/>
      <c r="G52" s="215"/>
      <c r="H52" s="215"/>
      <c r="I52" s="215"/>
      <c r="J52" s="215"/>
      <c r="K52" s="215"/>
      <c r="L52" s="286"/>
      <c r="M52" s="286"/>
      <c r="N52" s="286"/>
      <c r="O52" s="286"/>
      <c r="P52" s="286"/>
      <c r="Q52" s="286"/>
      <c r="R52" s="286"/>
      <c r="S52" s="286"/>
      <c r="T52" s="287"/>
      <c r="U52" s="287"/>
      <c r="V52" s="287"/>
      <c r="W52" s="287"/>
      <c r="X52" s="287"/>
      <c r="Y52" s="287"/>
      <c r="Z52" s="287"/>
      <c r="AA52" s="287"/>
      <c r="AB52" s="287"/>
      <c r="AC52" s="287"/>
      <c r="AD52" s="287"/>
      <c r="AE52" s="287"/>
      <c r="AF52" s="287"/>
      <c r="AG52" s="287"/>
      <c r="AH52" s="287"/>
      <c r="AI52" s="287"/>
      <c r="AJ52" s="287"/>
      <c r="AK52" s="286"/>
      <c r="AL52" s="286"/>
    </row>
    <row r="53" spans="1:38" ht="14.25" customHeight="1" x14ac:dyDescent="0.2">
      <c r="A53" s="287"/>
      <c r="B53" s="287"/>
      <c r="C53" s="215"/>
      <c r="D53" s="215"/>
      <c r="E53" s="215"/>
      <c r="F53" s="215"/>
      <c r="G53" s="215"/>
      <c r="H53" s="215"/>
      <c r="I53" s="215"/>
      <c r="J53" s="215"/>
      <c r="K53" s="215"/>
      <c r="L53" s="286"/>
      <c r="M53" s="286"/>
      <c r="N53" s="286"/>
      <c r="O53" s="286"/>
      <c r="P53" s="286"/>
      <c r="Q53" s="286"/>
      <c r="R53" s="286"/>
      <c r="S53" s="286"/>
      <c r="T53" s="287"/>
      <c r="U53" s="287"/>
      <c r="V53" s="287"/>
      <c r="W53" s="287"/>
      <c r="X53" s="287"/>
      <c r="Y53" s="287"/>
      <c r="Z53" s="287"/>
      <c r="AA53" s="287"/>
      <c r="AB53" s="287"/>
      <c r="AC53" s="287"/>
      <c r="AD53" s="287"/>
      <c r="AE53" s="287"/>
      <c r="AF53" s="287"/>
      <c r="AG53" s="287"/>
      <c r="AH53" s="287"/>
      <c r="AI53" s="287"/>
      <c r="AJ53" s="287"/>
      <c r="AK53" s="286"/>
      <c r="AL53" s="286"/>
    </row>
    <row r="54" spans="1:38" ht="14.25" customHeight="1" x14ac:dyDescent="0.2">
      <c r="A54" s="287"/>
      <c r="B54" s="287"/>
      <c r="C54" s="215"/>
      <c r="D54" s="215"/>
      <c r="E54" s="215"/>
      <c r="F54" s="215"/>
      <c r="G54" s="215"/>
      <c r="H54" s="215"/>
      <c r="I54" s="215"/>
      <c r="J54" s="215"/>
      <c r="K54" s="215"/>
      <c r="L54" s="286"/>
      <c r="M54" s="286"/>
      <c r="N54" s="286"/>
      <c r="O54" s="286"/>
      <c r="P54" s="286"/>
      <c r="Q54" s="286"/>
      <c r="R54" s="286"/>
      <c r="S54" s="286"/>
      <c r="T54" s="287"/>
      <c r="U54" s="287"/>
      <c r="V54" s="287"/>
      <c r="W54" s="287"/>
      <c r="X54" s="287"/>
      <c r="Y54" s="287"/>
      <c r="Z54" s="287"/>
      <c r="AA54" s="287"/>
      <c r="AB54" s="287"/>
      <c r="AC54" s="287"/>
      <c r="AD54" s="287"/>
      <c r="AE54" s="287"/>
      <c r="AF54" s="287"/>
      <c r="AG54" s="287"/>
      <c r="AH54" s="287"/>
      <c r="AI54" s="287"/>
      <c r="AJ54" s="287"/>
      <c r="AK54" s="286"/>
      <c r="AL54" s="286"/>
    </row>
    <row r="55" spans="1:38" ht="14.25" customHeight="1" x14ac:dyDescent="0.2">
      <c r="A55" s="287"/>
      <c r="B55" s="287"/>
      <c r="C55" s="215"/>
      <c r="D55" s="215"/>
      <c r="E55" s="215"/>
      <c r="F55" s="215"/>
      <c r="G55" s="215"/>
      <c r="H55" s="215"/>
      <c r="I55" s="215"/>
      <c r="J55" s="215"/>
      <c r="K55" s="215"/>
      <c r="L55" s="286"/>
      <c r="M55" s="286"/>
      <c r="N55" s="286"/>
      <c r="O55" s="286"/>
      <c r="P55" s="286"/>
      <c r="Q55" s="286"/>
      <c r="R55" s="286"/>
      <c r="S55" s="286"/>
      <c r="T55" s="287"/>
      <c r="U55" s="287"/>
      <c r="V55" s="287"/>
      <c r="W55" s="287"/>
      <c r="X55" s="287"/>
      <c r="Y55" s="287"/>
      <c r="Z55" s="287"/>
      <c r="AA55" s="287"/>
      <c r="AB55" s="287"/>
      <c r="AC55" s="287"/>
      <c r="AD55" s="287"/>
      <c r="AE55" s="287"/>
      <c r="AF55" s="287"/>
      <c r="AG55" s="287"/>
      <c r="AH55" s="287"/>
      <c r="AI55" s="287"/>
      <c r="AJ55" s="287"/>
      <c r="AK55" s="286"/>
      <c r="AL55" s="286"/>
    </row>
    <row r="56" spans="1:38" ht="14.25" customHeight="1" x14ac:dyDescent="0.2">
      <c r="A56" s="287"/>
      <c r="B56" s="287"/>
      <c r="C56" s="215"/>
      <c r="D56" s="215"/>
      <c r="E56" s="215"/>
      <c r="F56" s="215"/>
      <c r="G56" s="215"/>
      <c r="H56" s="215"/>
      <c r="I56" s="215"/>
      <c r="J56" s="215"/>
      <c r="K56" s="215"/>
      <c r="L56" s="286"/>
      <c r="M56" s="286"/>
      <c r="N56" s="286"/>
      <c r="O56" s="286"/>
      <c r="P56" s="286"/>
      <c r="Q56" s="286"/>
      <c r="R56" s="286"/>
      <c r="S56" s="286"/>
      <c r="T56" s="287"/>
      <c r="U56" s="287"/>
      <c r="V56" s="287"/>
      <c r="W56" s="287"/>
      <c r="X56" s="287"/>
      <c r="Y56" s="287"/>
      <c r="Z56" s="287"/>
      <c r="AA56" s="287"/>
      <c r="AB56" s="287"/>
      <c r="AC56" s="287"/>
      <c r="AD56" s="287"/>
      <c r="AE56" s="287"/>
      <c r="AF56" s="287"/>
      <c r="AG56" s="287"/>
      <c r="AH56" s="287"/>
      <c r="AI56" s="287"/>
      <c r="AJ56" s="287"/>
      <c r="AK56" s="286"/>
      <c r="AL56" s="286"/>
    </row>
    <row r="57" spans="1:38" ht="14.25" customHeight="1" x14ac:dyDescent="0.2">
      <c r="A57" s="287"/>
      <c r="B57" s="287"/>
      <c r="C57" s="215"/>
      <c r="D57" s="215"/>
      <c r="E57" s="215"/>
      <c r="F57" s="215"/>
      <c r="G57" s="215"/>
      <c r="H57" s="215"/>
      <c r="I57" s="215"/>
      <c r="J57" s="215"/>
      <c r="K57" s="215"/>
      <c r="L57" s="286"/>
      <c r="M57" s="286"/>
      <c r="N57" s="286"/>
      <c r="O57" s="286"/>
      <c r="P57" s="286"/>
      <c r="Q57" s="286"/>
      <c r="R57" s="286"/>
      <c r="S57" s="286"/>
      <c r="T57" s="287"/>
      <c r="U57" s="287"/>
      <c r="V57" s="287"/>
      <c r="W57" s="287"/>
      <c r="X57" s="287"/>
      <c r="Y57" s="287"/>
      <c r="Z57" s="287"/>
      <c r="AA57" s="287"/>
      <c r="AB57" s="287"/>
      <c r="AC57" s="287"/>
      <c r="AD57" s="287"/>
      <c r="AE57" s="287"/>
      <c r="AF57" s="287"/>
      <c r="AG57" s="287"/>
      <c r="AH57" s="287"/>
      <c r="AI57" s="287"/>
      <c r="AJ57" s="287"/>
      <c r="AK57" s="286"/>
      <c r="AL57" s="286"/>
    </row>
    <row r="58" spans="1:38" ht="14.25" customHeight="1" x14ac:dyDescent="0.2">
      <c r="A58" s="287"/>
      <c r="B58" s="287"/>
      <c r="C58" s="215"/>
      <c r="D58" s="215"/>
      <c r="E58" s="215"/>
      <c r="F58" s="215"/>
      <c r="G58" s="215"/>
      <c r="H58" s="215"/>
      <c r="I58" s="215"/>
      <c r="J58" s="215"/>
      <c r="K58" s="215"/>
      <c r="L58" s="286"/>
      <c r="M58" s="286"/>
      <c r="N58" s="286"/>
      <c r="O58" s="286"/>
      <c r="P58" s="286"/>
      <c r="Q58" s="286"/>
      <c r="R58" s="286"/>
      <c r="S58" s="286"/>
      <c r="T58" s="287"/>
      <c r="U58" s="287"/>
      <c r="V58" s="287"/>
      <c r="W58" s="287"/>
      <c r="X58" s="287"/>
      <c r="Y58" s="287"/>
      <c r="Z58" s="287"/>
      <c r="AA58" s="287"/>
      <c r="AB58" s="287"/>
      <c r="AC58" s="287"/>
      <c r="AD58" s="287"/>
      <c r="AE58" s="287"/>
      <c r="AF58" s="287"/>
      <c r="AG58" s="287"/>
      <c r="AH58" s="287"/>
      <c r="AI58" s="287"/>
      <c r="AJ58" s="287"/>
      <c r="AK58" s="286"/>
      <c r="AL58" s="286"/>
    </row>
    <row r="59" spans="1:38" ht="14.25" customHeight="1" x14ac:dyDescent="0.2">
      <c r="A59" s="287"/>
      <c r="B59" s="287"/>
      <c r="C59" s="215"/>
      <c r="D59" s="215"/>
      <c r="E59" s="215"/>
      <c r="F59" s="215"/>
      <c r="G59" s="215"/>
      <c r="H59" s="215"/>
      <c r="I59" s="215"/>
      <c r="J59" s="215"/>
      <c r="K59" s="215"/>
      <c r="L59" s="286"/>
      <c r="M59" s="286"/>
      <c r="N59" s="286"/>
      <c r="O59" s="286"/>
      <c r="P59" s="286"/>
      <c r="Q59" s="286"/>
      <c r="R59" s="286"/>
      <c r="S59" s="286"/>
      <c r="T59" s="287"/>
      <c r="U59" s="287"/>
      <c r="V59" s="287"/>
      <c r="W59" s="287"/>
      <c r="X59" s="287"/>
      <c r="Y59" s="287"/>
      <c r="Z59" s="287"/>
      <c r="AA59" s="287"/>
      <c r="AB59" s="287"/>
      <c r="AC59" s="287"/>
      <c r="AD59" s="287"/>
      <c r="AE59" s="287"/>
      <c r="AF59" s="287"/>
      <c r="AG59" s="287"/>
      <c r="AH59" s="287"/>
      <c r="AI59" s="287"/>
      <c r="AJ59" s="287"/>
      <c r="AK59" s="286"/>
      <c r="AL59" s="286"/>
    </row>
    <row r="60" spans="1:38" ht="14.25" customHeight="1" x14ac:dyDescent="0.2">
      <c r="A60" s="287"/>
      <c r="B60" s="287"/>
      <c r="C60" s="215"/>
      <c r="D60" s="215"/>
      <c r="E60" s="215"/>
      <c r="F60" s="215"/>
      <c r="G60" s="215"/>
      <c r="H60" s="215"/>
      <c r="I60" s="215"/>
      <c r="J60" s="215"/>
      <c r="K60" s="215"/>
      <c r="L60" s="286"/>
      <c r="M60" s="286"/>
      <c r="N60" s="286"/>
      <c r="O60" s="286"/>
      <c r="P60" s="286"/>
      <c r="Q60" s="286"/>
      <c r="R60" s="286"/>
      <c r="S60" s="286"/>
      <c r="T60" s="287"/>
      <c r="U60" s="287"/>
      <c r="V60" s="287"/>
      <c r="W60" s="287"/>
      <c r="X60" s="287"/>
      <c r="Y60" s="287"/>
      <c r="Z60" s="287"/>
      <c r="AA60" s="287"/>
      <c r="AB60" s="287"/>
      <c r="AC60" s="287"/>
      <c r="AD60" s="287"/>
      <c r="AE60" s="287"/>
      <c r="AF60" s="287"/>
      <c r="AG60" s="287"/>
      <c r="AH60" s="287"/>
      <c r="AI60" s="287"/>
      <c r="AJ60" s="287"/>
      <c r="AK60" s="286"/>
      <c r="AL60" s="286"/>
    </row>
    <row r="61" spans="1:38" ht="14.25" customHeight="1" x14ac:dyDescent="0.2">
      <c r="A61" s="287"/>
      <c r="B61" s="287"/>
      <c r="C61" s="215"/>
      <c r="D61" s="215"/>
      <c r="E61" s="215"/>
      <c r="F61" s="215"/>
      <c r="G61" s="215"/>
      <c r="H61" s="215"/>
      <c r="I61" s="215"/>
      <c r="J61" s="215"/>
      <c r="K61" s="215"/>
      <c r="L61" s="286"/>
      <c r="M61" s="286"/>
      <c r="N61" s="286"/>
      <c r="O61" s="286"/>
      <c r="P61" s="286"/>
      <c r="Q61" s="286"/>
      <c r="R61" s="286"/>
      <c r="S61" s="286"/>
      <c r="T61" s="287"/>
      <c r="U61" s="287"/>
      <c r="V61" s="287"/>
      <c r="W61" s="287"/>
      <c r="X61" s="287"/>
      <c r="Y61" s="287"/>
      <c r="Z61" s="287"/>
      <c r="AA61" s="287"/>
      <c r="AB61" s="287"/>
      <c r="AC61" s="287"/>
      <c r="AD61" s="287"/>
      <c r="AE61" s="287"/>
      <c r="AF61" s="287"/>
      <c r="AG61" s="287"/>
      <c r="AH61" s="287"/>
      <c r="AI61" s="287"/>
      <c r="AJ61" s="287"/>
      <c r="AK61" s="286"/>
      <c r="AL61" s="286"/>
    </row>
    <row r="62" spans="1:38" ht="14.25" customHeight="1" x14ac:dyDescent="0.2">
      <c r="A62" s="287"/>
      <c r="B62" s="287"/>
      <c r="C62" s="215"/>
      <c r="D62" s="215"/>
      <c r="E62" s="215"/>
      <c r="F62" s="215"/>
      <c r="G62" s="215"/>
      <c r="H62" s="215"/>
      <c r="I62" s="215"/>
      <c r="J62" s="215"/>
      <c r="K62" s="215"/>
      <c r="L62" s="286"/>
      <c r="M62" s="286"/>
      <c r="N62" s="286"/>
      <c r="O62" s="286"/>
      <c r="P62" s="286"/>
      <c r="Q62" s="286"/>
      <c r="R62" s="286"/>
      <c r="S62" s="286"/>
      <c r="T62" s="287"/>
      <c r="U62" s="287"/>
      <c r="V62" s="287"/>
      <c r="W62" s="287"/>
      <c r="X62" s="287"/>
      <c r="Y62" s="287"/>
      <c r="Z62" s="287"/>
      <c r="AA62" s="287"/>
      <c r="AB62" s="287"/>
      <c r="AC62" s="287"/>
      <c r="AD62" s="287"/>
      <c r="AE62" s="287"/>
      <c r="AF62" s="287"/>
      <c r="AG62" s="287"/>
      <c r="AH62" s="287"/>
      <c r="AI62" s="287"/>
      <c r="AJ62" s="287"/>
      <c r="AK62" s="286"/>
      <c r="AL62" s="286"/>
    </row>
    <row r="63" spans="1:38" ht="14.25" customHeight="1" x14ac:dyDescent="0.2">
      <c r="A63" s="287"/>
      <c r="B63" s="287"/>
      <c r="C63" s="215"/>
      <c r="D63" s="215"/>
      <c r="E63" s="215"/>
      <c r="F63" s="215"/>
      <c r="G63" s="215"/>
      <c r="H63" s="215"/>
      <c r="I63" s="215"/>
      <c r="J63" s="215"/>
      <c r="K63" s="215"/>
      <c r="L63" s="286"/>
      <c r="M63" s="286"/>
      <c r="N63" s="286"/>
      <c r="O63" s="286"/>
      <c r="P63" s="286"/>
      <c r="Q63" s="286"/>
      <c r="R63" s="286"/>
      <c r="S63" s="286"/>
      <c r="T63" s="287"/>
      <c r="U63" s="287"/>
      <c r="V63" s="287"/>
      <c r="W63" s="287"/>
      <c r="X63" s="287"/>
      <c r="Y63" s="287"/>
      <c r="Z63" s="287"/>
      <c r="AA63" s="287"/>
      <c r="AB63" s="287"/>
      <c r="AC63" s="287"/>
      <c r="AD63" s="287"/>
      <c r="AE63" s="287"/>
      <c r="AF63" s="287"/>
      <c r="AG63" s="287"/>
      <c r="AH63" s="287"/>
      <c r="AI63" s="287"/>
      <c r="AJ63" s="287"/>
      <c r="AK63" s="286"/>
      <c r="AL63" s="286"/>
    </row>
    <row r="64" spans="1:38" ht="14.25" customHeight="1" x14ac:dyDescent="0.2">
      <c r="A64" s="287"/>
      <c r="B64" s="287"/>
      <c r="C64" s="215"/>
      <c r="D64" s="215"/>
      <c r="E64" s="215"/>
      <c r="F64" s="215"/>
      <c r="G64" s="215"/>
      <c r="H64" s="215"/>
      <c r="I64" s="215"/>
      <c r="J64" s="215"/>
      <c r="K64" s="215"/>
      <c r="L64" s="286"/>
      <c r="M64" s="286"/>
      <c r="N64" s="286"/>
      <c r="O64" s="286"/>
      <c r="P64" s="286"/>
      <c r="Q64" s="286"/>
      <c r="R64" s="286"/>
      <c r="S64" s="286"/>
      <c r="T64" s="287"/>
      <c r="U64" s="287"/>
      <c r="V64" s="287"/>
      <c r="W64" s="287"/>
      <c r="X64" s="287"/>
      <c r="Y64" s="287"/>
      <c r="Z64" s="287"/>
      <c r="AA64" s="287"/>
      <c r="AB64" s="287"/>
      <c r="AC64" s="287"/>
      <c r="AD64" s="287"/>
      <c r="AE64" s="287"/>
      <c r="AF64" s="287"/>
      <c r="AG64" s="287"/>
      <c r="AH64" s="287"/>
      <c r="AI64" s="287"/>
      <c r="AJ64" s="287"/>
      <c r="AK64" s="286"/>
      <c r="AL64" s="286"/>
    </row>
    <row r="65" spans="1:38" ht="14.25" customHeight="1" x14ac:dyDescent="0.2">
      <c r="A65" s="287"/>
      <c r="B65" s="287"/>
      <c r="C65" s="215"/>
      <c r="D65" s="215"/>
      <c r="E65" s="215"/>
      <c r="F65" s="215"/>
      <c r="G65" s="215"/>
      <c r="H65" s="215"/>
      <c r="I65" s="215"/>
      <c r="J65" s="215"/>
      <c r="K65" s="215"/>
      <c r="L65" s="286"/>
      <c r="M65" s="286"/>
      <c r="N65" s="286"/>
      <c r="O65" s="286"/>
      <c r="P65" s="286"/>
      <c r="Q65" s="286"/>
      <c r="R65" s="286"/>
      <c r="S65" s="286"/>
      <c r="T65" s="287"/>
      <c r="U65" s="287"/>
      <c r="V65" s="287"/>
      <c r="W65" s="287"/>
      <c r="X65" s="287"/>
      <c r="Y65" s="287"/>
      <c r="Z65" s="287"/>
      <c r="AA65" s="287"/>
      <c r="AB65" s="287"/>
      <c r="AC65" s="287"/>
      <c r="AD65" s="287"/>
      <c r="AE65" s="287"/>
      <c r="AF65" s="287"/>
      <c r="AG65" s="287"/>
      <c r="AH65" s="287"/>
      <c r="AI65" s="287"/>
      <c r="AJ65" s="287"/>
      <c r="AK65" s="286"/>
      <c r="AL65" s="286"/>
    </row>
    <row r="66" spans="1:38" ht="14.25" customHeight="1" x14ac:dyDescent="0.2">
      <c r="A66" s="287"/>
      <c r="B66" s="287"/>
      <c r="C66" s="215"/>
      <c r="D66" s="215"/>
      <c r="E66" s="215"/>
      <c r="F66" s="215"/>
      <c r="G66" s="215"/>
      <c r="H66" s="215"/>
      <c r="I66" s="215"/>
      <c r="J66" s="215"/>
      <c r="K66" s="215"/>
      <c r="L66" s="286"/>
      <c r="M66" s="286"/>
      <c r="N66" s="286"/>
      <c r="O66" s="286"/>
      <c r="P66" s="286"/>
      <c r="Q66" s="286"/>
      <c r="R66" s="286"/>
      <c r="S66" s="286"/>
      <c r="T66" s="287"/>
      <c r="U66" s="287"/>
      <c r="V66" s="287"/>
      <c r="W66" s="287"/>
      <c r="X66" s="287"/>
      <c r="Y66" s="287"/>
      <c r="Z66" s="287"/>
      <c r="AA66" s="287"/>
      <c r="AB66" s="287"/>
      <c r="AC66" s="287"/>
      <c r="AD66" s="287"/>
      <c r="AE66" s="287"/>
      <c r="AF66" s="287"/>
      <c r="AG66" s="287"/>
      <c r="AH66" s="287"/>
      <c r="AI66" s="287"/>
      <c r="AJ66" s="287"/>
      <c r="AK66" s="286"/>
      <c r="AL66" s="286"/>
    </row>
    <row r="67" spans="1:38" ht="14.25" customHeight="1" x14ac:dyDescent="0.2">
      <c r="A67" s="287"/>
      <c r="B67" s="287"/>
      <c r="C67" s="215"/>
      <c r="D67" s="215"/>
      <c r="E67" s="215"/>
      <c r="F67" s="215"/>
      <c r="G67" s="215"/>
      <c r="H67" s="215"/>
      <c r="I67" s="215"/>
      <c r="J67" s="215"/>
      <c r="K67" s="215"/>
      <c r="L67" s="286"/>
      <c r="M67" s="286"/>
      <c r="N67" s="286"/>
      <c r="O67" s="286"/>
      <c r="P67" s="286"/>
      <c r="Q67" s="286"/>
      <c r="R67" s="286"/>
      <c r="S67" s="286"/>
      <c r="T67" s="287"/>
      <c r="U67" s="287"/>
      <c r="V67" s="287"/>
      <c r="W67" s="287"/>
      <c r="X67" s="287"/>
      <c r="Y67" s="287"/>
      <c r="Z67" s="287"/>
      <c r="AA67" s="287"/>
      <c r="AB67" s="287"/>
      <c r="AC67" s="287"/>
      <c r="AD67" s="287"/>
      <c r="AE67" s="287"/>
      <c r="AF67" s="287"/>
      <c r="AG67" s="287"/>
      <c r="AH67" s="287"/>
      <c r="AI67" s="287"/>
      <c r="AJ67" s="287"/>
      <c r="AK67" s="286"/>
      <c r="AL67" s="286"/>
    </row>
    <row r="68" spans="1:38" ht="14.25" customHeight="1" x14ac:dyDescent="0.2">
      <c r="A68" s="287"/>
      <c r="B68" s="287"/>
      <c r="C68" s="215"/>
      <c r="D68" s="215"/>
      <c r="E68" s="215"/>
      <c r="F68" s="215"/>
      <c r="G68" s="215"/>
      <c r="H68" s="215"/>
      <c r="I68" s="215"/>
      <c r="J68" s="215"/>
      <c r="K68" s="215"/>
      <c r="L68" s="286"/>
      <c r="M68" s="286"/>
      <c r="N68" s="286"/>
      <c r="O68" s="286"/>
      <c r="P68" s="286"/>
      <c r="Q68" s="286"/>
      <c r="R68" s="286"/>
      <c r="S68" s="286"/>
      <c r="T68" s="287"/>
      <c r="U68" s="287"/>
      <c r="V68" s="287"/>
      <c r="W68" s="287"/>
      <c r="X68" s="287"/>
      <c r="Y68" s="287"/>
      <c r="Z68" s="287"/>
      <c r="AA68" s="287"/>
      <c r="AB68" s="287"/>
      <c r="AC68" s="287"/>
      <c r="AD68" s="287"/>
      <c r="AE68" s="287"/>
      <c r="AF68" s="287"/>
      <c r="AG68" s="287"/>
      <c r="AH68" s="287"/>
      <c r="AI68" s="287"/>
      <c r="AJ68" s="287"/>
      <c r="AK68" s="286"/>
      <c r="AL68" s="286"/>
    </row>
    <row r="69" spans="1:38" ht="14.25" customHeight="1" x14ac:dyDescent="0.2">
      <c r="A69" s="287"/>
      <c r="B69" s="287"/>
      <c r="C69" s="215"/>
      <c r="D69" s="215"/>
      <c r="E69" s="215"/>
      <c r="F69" s="215"/>
      <c r="G69" s="215"/>
      <c r="H69" s="215"/>
      <c r="I69" s="215"/>
      <c r="J69" s="215"/>
      <c r="K69" s="215"/>
      <c r="L69" s="286"/>
      <c r="M69" s="286"/>
      <c r="N69" s="286"/>
      <c r="O69" s="286"/>
      <c r="P69" s="286"/>
      <c r="Q69" s="286"/>
      <c r="R69" s="286"/>
      <c r="S69" s="286"/>
      <c r="T69" s="287"/>
      <c r="U69" s="287"/>
      <c r="V69" s="287"/>
      <c r="W69" s="287"/>
      <c r="X69" s="287"/>
      <c r="Y69" s="287"/>
      <c r="Z69" s="287"/>
      <c r="AA69" s="287"/>
      <c r="AB69" s="287"/>
      <c r="AC69" s="287"/>
      <c r="AD69" s="287"/>
      <c r="AE69" s="287"/>
      <c r="AF69" s="287"/>
      <c r="AG69" s="287"/>
      <c r="AH69" s="287"/>
      <c r="AI69" s="287"/>
      <c r="AJ69" s="287"/>
      <c r="AK69" s="286"/>
      <c r="AL69" s="286"/>
    </row>
    <row r="70" spans="1:38" ht="14.25" customHeight="1" x14ac:dyDescent="0.2">
      <c r="A70" s="287"/>
      <c r="B70" s="287"/>
      <c r="C70" s="215"/>
      <c r="D70" s="215"/>
      <c r="E70" s="215"/>
      <c r="F70" s="215"/>
      <c r="G70" s="215"/>
      <c r="H70" s="215"/>
      <c r="I70" s="215"/>
      <c r="J70" s="215"/>
      <c r="K70" s="215"/>
      <c r="L70" s="286"/>
      <c r="M70" s="286"/>
      <c r="N70" s="286"/>
      <c r="O70" s="286"/>
      <c r="P70" s="286"/>
      <c r="Q70" s="286"/>
      <c r="R70" s="286"/>
      <c r="S70" s="286"/>
      <c r="T70" s="287"/>
      <c r="U70" s="287"/>
      <c r="V70" s="287"/>
      <c r="W70" s="287"/>
      <c r="X70" s="287"/>
      <c r="Y70" s="287"/>
      <c r="Z70" s="287"/>
      <c r="AA70" s="287"/>
      <c r="AB70" s="287"/>
      <c r="AC70" s="287"/>
      <c r="AD70" s="287"/>
      <c r="AE70" s="287"/>
      <c r="AF70" s="287"/>
      <c r="AG70" s="287"/>
      <c r="AH70" s="287"/>
      <c r="AI70" s="287"/>
      <c r="AJ70" s="287"/>
      <c r="AK70" s="286"/>
      <c r="AL70" s="286"/>
    </row>
    <row r="71" spans="1:38" ht="14.25" customHeight="1" x14ac:dyDescent="0.2">
      <c r="A71" s="287"/>
      <c r="B71" s="287"/>
      <c r="C71" s="215"/>
      <c r="D71" s="215"/>
      <c r="E71" s="215"/>
      <c r="F71" s="215"/>
      <c r="G71" s="215"/>
      <c r="H71" s="215"/>
      <c r="I71" s="215"/>
      <c r="J71" s="215"/>
      <c r="K71" s="215"/>
      <c r="L71" s="286"/>
      <c r="M71" s="286"/>
      <c r="N71" s="286"/>
      <c r="O71" s="286"/>
      <c r="P71" s="286"/>
      <c r="Q71" s="286"/>
      <c r="R71" s="286"/>
      <c r="S71" s="286"/>
      <c r="T71" s="287"/>
      <c r="U71" s="287"/>
      <c r="V71" s="287"/>
      <c r="W71" s="287"/>
      <c r="X71" s="287"/>
      <c r="Y71" s="287"/>
      <c r="Z71" s="287"/>
      <c r="AA71" s="287"/>
      <c r="AB71" s="287"/>
      <c r="AC71" s="287"/>
      <c r="AD71" s="287"/>
      <c r="AE71" s="287"/>
      <c r="AF71" s="287"/>
      <c r="AG71" s="287"/>
      <c r="AH71" s="287"/>
      <c r="AI71" s="287"/>
      <c r="AJ71" s="287"/>
      <c r="AK71" s="286"/>
      <c r="AL71" s="286"/>
    </row>
    <row r="72" spans="1:38" ht="14.25" customHeight="1" x14ac:dyDescent="0.2">
      <c r="A72" s="287"/>
      <c r="B72" s="287"/>
      <c r="C72" s="215"/>
      <c r="D72" s="215"/>
      <c r="E72" s="215"/>
      <c r="F72" s="215"/>
      <c r="G72" s="215"/>
      <c r="H72" s="215"/>
      <c r="I72" s="215"/>
      <c r="J72" s="215"/>
      <c r="K72" s="215"/>
      <c r="L72" s="286"/>
      <c r="M72" s="286"/>
      <c r="N72" s="286"/>
      <c r="O72" s="286"/>
      <c r="P72" s="286"/>
      <c r="Q72" s="286"/>
      <c r="R72" s="286"/>
      <c r="S72" s="286"/>
      <c r="T72" s="287"/>
      <c r="U72" s="287"/>
      <c r="V72" s="287"/>
      <c r="W72" s="287"/>
      <c r="X72" s="287"/>
      <c r="Y72" s="287"/>
      <c r="Z72" s="287"/>
      <c r="AA72" s="287"/>
      <c r="AB72" s="287"/>
      <c r="AC72" s="287"/>
      <c r="AD72" s="287"/>
      <c r="AE72" s="287"/>
      <c r="AF72" s="287"/>
      <c r="AG72" s="287"/>
      <c r="AH72" s="287"/>
      <c r="AI72" s="287"/>
      <c r="AJ72" s="287"/>
      <c r="AK72" s="286"/>
      <c r="AL72" s="286"/>
    </row>
    <row r="73" spans="1:38" ht="14.25" customHeight="1" x14ac:dyDescent="0.2">
      <c r="A73" s="287"/>
      <c r="B73" s="287"/>
      <c r="C73" s="215"/>
      <c r="D73" s="215"/>
      <c r="E73" s="215"/>
      <c r="F73" s="215"/>
      <c r="G73" s="215"/>
      <c r="H73" s="215"/>
      <c r="I73" s="215"/>
      <c r="J73" s="215"/>
      <c r="K73" s="215"/>
      <c r="L73" s="286"/>
      <c r="M73" s="286"/>
      <c r="N73" s="286"/>
      <c r="O73" s="286"/>
      <c r="P73" s="286"/>
      <c r="Q73" s="286"/>
      <c r="R73" s="286"/>
      <c r="S73" s="286"/>
      <c r="T73" s="287"/>
      <c r="U73" s="287"/>
      <c r="V73" s="287"/>
      <c r="W73" s="287"/>
      <c r="X73" s="287"/>
      <c r="Y73" s="287"/>
      <c r="Z73" s="287"/>
      <c r="AA73" s="287"/>
      <c r="AB73" s="287"/>
      <c r="AC73" s="287"/>
      <c r="AD73" s="287"/>
      <c r="AE73" s="287"/>
      <c r="AF73" s="287"/>
      <c r="AG73" s="287"/>
      <c r="AH73" s="287"/>
      <c r="AI73" s="287"/>
      <c r="AJ73" s="287"/>
      <c r="AK73" s="286"/>
      <c r="AL73" s="286"/>
    </row>
    <row r="74" spans="1:38" ht="14.25" customHeight="1" x14ac:dyDescent="0.2">
      <c r="A74" s="287"/>
      <c r="B74" s="287"/>
      <c r="C74" s="215"/>
      <c r="D74" s="215"/>
      <c r="E74" s="215"/>
      <c r="F74" s="215"/>
      <c r="G74" s="215"/>
      <c r="H74" s="215"/>
      <c r="I74" s="215"/>
      <c r="J74" s="215"/>
      <c r="K74" s="215"/>
      <c r="L74" s="286"/>
      <c r="M74" s="286"/>
      <c r="N74" s="286"/>
      <c r="O74" s="286"/>
      <c r="P74" s="286"/>
      <c r="Q74" s="286"/>
      <c r="R74" s="286"/>
      <c r="S74" s="286"/>
      <c r="T74" s="287"/>
      <c r="U74" s="287"/>
      <c r="V74" s="287"/>
      <c r="W74" s="287"/>
      <c r="X74" s="287"/>
      <c r="Y74" s="287"/>
      <c r="Z74" s="287"/>
      <c r="AA74" s="287"/>
      <c r="AB74" s="287"/>
      <c r="AC74" s="287"/>
      <c r="AD74" s="287"/>
      <c r="AE74" s="287"/>
      <c r="AF74" s="287"/>
      <c r="AG74" s="287"/>
      <c r="AH74" s="287"/>
      <c r="AI74" s="287"/>
      <c r="AJ74" s="287"/>
      <c r="AK74" s="286"/>
      <c r="AL74" s="286"/>
    </row>
    <row r="75" spans="1:38" ht="14.25" customHeight="1" x14ac:dyDescent="0.2">
      <c r="A75" s="287"/>
      <c r="B75" s="287"/>
      <c r="C75" s="215"/>
      <c r="D75" s="215"/>
      <c r="E75" s="215"/>
      <c r="F75" s="215"/>
      <c r="G75" s="215"/>
      <c r="H75" s="215"/>
      <c r="I75" s="215"/>
      <c r="J75" s="215"/>
      <c r="K75" s="215"/>
      <c r="L75" s="286"/>
      <c r="M75" s="286"/>
      <c r="N75" s="286"/>
      <c r="O75" s="286"/>
      <c r="P75" s="286"/>
      <c r="Q75" s="286"/>
      <c r="R75" s="286"/>
      <c r="S75" s="286"/>
      <c r="T75" s="287"/>
      <c r="U75" s="287"/>
      <c r="V75" s="287"/>
      <c r="W75" s="287"/>
      <c r="X75" s="287"/>
      <c r="Y75" s="287"/>
      <c r="Z75" s="287"/>
      <c r="AA75" s="287"/>
      <c r="AB75" s="287"/>
      <c r="AC75" s="287"/>
      <c r="AD75" s="287"/>
      <c r="AE75" s="287"/>
      <c r="AF75" s="287"/>
      <c r="AG75" s="287"/>
      <c r="AH75" s="287"/>
      <c r="AI75" s="287"/>
      <c r="AJ75" s="287"/>
      <c r="AK75" s="286"/>
      <c r="AL75" s="286"/>
    </row>
    <row r="76" spans="1:38" ht="14.25" customHeight="1" x14ac:dyDescent="0.2">
      <c r="A76" s="287"/>
      <c r="B76" s="287"/>
      <c r="C76" s="215"/>
      <c r="D76" s="215"/>
      <c r="E76" s="215"/>
      <c r="F76" s="215"/>
      <c r="G76" s="215"/>
      <c r="H76" s="215"/>
      <c r="I76" s="215"/>
      <c r="J76" s="215"/>
      <c r="K76" s="215"/>
      <c r="L76" s="286"/>
      <c r="M76" s="286"/>
      <c r="N76" s="286"/>
      <c r="O76" s="286"/>
      <c r="P76" s="286"/>
      <c r="Q76" s="286"/>
      <c r="R76" s="286"/>
      <c r="S76" s="286"/>
      <c r="T76" s="287"/>
      <c r="U76" s="287"/>
      <c r="V76" s="287"/>
      <c r="W76" s="287"/>
      <c r="X76" s="287"/>
      <c r="Y76" s="287"/>
      <c r="Z76" s="287"/>
      <c r="AA76" s="287"/>
      <c r="AB76" s="287"/>
      <c r="AC76" s="287"/>
      <c r="AD76" s="287"/>
      <c r="AE76" s="287"/>
      <c r="AF76" s="287"/>
      <c r="AG76" s="287"/>
      <c r="AH76" s="287"/>
      <c r="AI76" s="287"/>
      <c r="AJ76" s="287"/>
      <c r="AK76" s="286"/>
      <c r="AL76" s="286"/>
    </row>
    <row r="77" spans="1:38" ht="14.25" customHeight="1" x14ac:dyDescent="0.2">
      <c r="A77" s="287"/>
      <c r="B77" s="287"/>
      <c r="C77" s="215"/>
      <c r="D77" s="215"/>
      <c r="E77" s="215"/>
      <c r="F77" s="215"/>
      <c r="G77" s="215"/>
      <c r="H77" s="215"/>
      <c r="I77" s="215"/>
      <c r="J77" s="215"/>
      <c r="K77" s="215"/>
      <c r="L77" s="286"/>
      <c r="M77" s="286"/>
      <c r="N77" s="286"/>
      <c r="O77" s="286"/>
      <c r="P77" s="286"/>
      <c r="Q77" s="286"/>
      <c r="R77" s="286"/>
      <c r="S77" s="286"/>
      <c r="T77" s="287"/>
      <c r="U77" s="287"/>
      <c r="V77" s="287"/>
      <c r="W77" s="287"/>
      <c r="X77" s="287"/>
      <c r="Y77" s="287"/>
      <c r="Z77" s="287"/>
      <c r="AA77" s="287"/>
      <c r="AB77" s="287"/>
      <c r="AC77" s="287"/>
      <c r="AD77" s="287"/>
      <c r="AE77" s="287"/>
      <c r="AF77" s="287"/>
      <c r="AG77" s="287"/>
      <c r="AH77" s="287"/>
      <c r="AI77" s="287"/>
      <c r="AJ77" s="287"/>
      <c r="AK77" s="286"/>
      <c r="AL77" s="286"/>
    </row>
    <row r="78" spans="1:38" ht="14.25" customHeight="1" x14ac:dyDescent="0.2">
      <c r="A78" s="287"/>
      <c r="B78" s="287"/>
      <c r="C78" s="215"/>
      <c r="D78" s="215"/>
      <c r="E78" s="215"/>
      <c r="F78" s="215"/>
      <c r="G78" s="215"/>
      <c r="H78" s="215"/>
      <c r="I78" s="215"/>
      <c r="J78" s="215"/>
      <c r="K78" s="215"/>
      <c r="L78" s="286"/>
      <c r="M78" s="286"/>
      <c r="N78" s="286"/>
      <c r="O78" s="286"/>
      <c r="P78" s="286"/>
      <c r="Q78" s="286"/>
      <c r="R78" s="286"/>
      <c r="S78" s="286"/>
      <c r="T78" s="287"/>
      <c r="U78" s="287"/>
      <c r="V78" s="287"/>
      <c r="W78" s="287"/>
      <c r="X78" s="287"/>
      <c r="Y78" s="287"/>
      <c r="Z78" s="287"/>
      <c r="AA78" s="287"/>
      <c r="AB78" s="287"/>
      <c r="AC78" s="287"/>
      <c r="AD78" s="287"/>
      <c r="AE78" s="287"/>
      <c r="AF78" s="287"/>
      <c r="AG78" s="287"/>
      <c r="AH78" s="287"/>
      <c r="AI78" s="287"/>
      <c r="AJ78" s="287"/>
      <c r="AK78" s="286"/>
      <c r="AL78" s="286"/>
    </row>
    <row r="79" spans="1:38" ht="14.25" customHeight="1" x14ac:dyDescent="0.2">
      <c r="A79" s="287"/>
      <c r="B79" s="287"/>
      <c r="C79" s="215"/>
      <c r="D79" s="215"/>
      <c r="E79" s="215"/>
      <c r="F79" s="215"/>
      <c r="G79" s="215"/>
      <c r="H79" s="215"/>
      <c r="I79" s="215"/>
      <c r="J79" s="215"/>
      <c r="K79" s="215"/>
      <c r="L79" s="286"/>
      <c r="M79" s="286"/>
      <c r="N79" s="286"/>
      <c r="O79" s="286"/>
      <c r="P79" s="286"/>
      <c r="Q79" s="286"/>
      <c r="R79" s="286"/>
      <c r="S79" s="286"/>
      <c r="T79" s="287"/>
      <c r="U79" s="287"/>
      <c r="V79" s="287"/>
      <c r="W79" s="287"/>
      <c r="X79" s="287"/>
      <c r="Y79" s="287"/>
      <c r="Z79" s="287"/>
      <c r="AA79" s="287"/>
      <c r="AB79" s="287"/>
      <c r="AC79" s="287"/>
      <c r="AD79" s="287"/>
      <c r="AE79" s="287"/>
      <c r="AF79" s="287"/>
      <c r="AG79" s="287"/>
      <c r="AH79" s="287"/>
      <c r="AI79" s="287"/>
      <c r="AJ79" s="287"/>
      <c r="AK79" s="286"/>
      <c r="AL79" s="286"/>
    </row>
    <row r="80" spans="1:38" ht="14.25" customHeight="1" x14ac:dyDescent="0.2">
      <c r="A80" s="287"/>
      <c r="B80" s="287"/>
      <c r="C80" s="215"/>
      <c r="D80" s="215"/>
      <c r="E80" s="215"/>
      <c r="F80" s="215"/>
      <c r="G80" s="215"/>
      <c r="H80" s="215"/>
      <c r="I80" s="215"/>
      <c r="J80" s="215"/>
      <c r="K80" s="215"/>
      <c r="L80" s="286"/>
      <c r="M80" s="286"/>
      <c r="N80" s="286"/>
      <c r="O80" s="286"/>
      <c r="P80" s="286"/>
      <c r="Q80" s="286"/>
      <c r="R80" s="286"/>
      <c r="S80" s="286"/>
      <c r="T80" s="287"/>
      <c r="U80" s="287"/>
      <c r="V80" s="287"/>
      <c r="W80" s="287"/>
      <c r="X80" s="287"/>
      <c r="Y80" s="287"/>
      <c r="Z80" s="287"/>
      <c r="AA80" s="287"/>
      <c r="AB80" s="287"/>
      <c r="AC80" s="287"/>
      <c r="AD80" s="287"/>
      <c r="AE80" s="287"/>
      <c r="AF80" s="287"/>
      <c r="AG80" s="287"/>
      <c r="AH80" s="287"/>
      <c r="AI80" s="287"/>
      <c r="AJ80" s="287"/>
      <c r="AK80" s="286"/>
      <c r="AL80" s="286"/>
    </row>
    <row r="81" spans="1:38" ht="14.25" customHeight="1" x14ac:dyDescent="0.2">
      <c r="A81" s="287"/>
      <c r="B81" s="287"/>
      <c r="C81" s="215"/>
      <c r="D81" s="215"/>
      <c r="E81" s="215"/>
      <c r="F81" s="215"/>
      <c r="G81" s="215"/>
      <c r="H81" s="215"/>
      <c r="I81" s="215"/>
      <c r="J81" s="215"/>
      <c r="K81" s="215"/>
      <c r="L81" s="286"/>
      <c r="M81" s="286"/>
      <c r="N81" s="286"/>
      <c r="O81" s="286"/>
      <c r="P81" s="286"/>
      <c r="Q81" s="286"/>
      <c r="R81" s="286"/>
      <c r="S81" s="286"/>
      <c r="T81" s="287"/>
      <c r="U81" s="287"/>
      <c r="V81" s="287"/>
      <c r="W81" s="287"/>
      <c r="X81" s="287"/>
      <c r="Y81" s="287"/>
      <c r="Z81" s="287"/>
      <c r="AA81" s="287"/>
      <c r="AB81" s="287"/>
      <c r="AC81" s="287"/>
      <c r="AD81" s="287"/>
      <c r="AE81" s="287"/>
      <c r="AF81" s="287"/>
      <c r="AG81" s="287"/>
      <c r="AH81" s="287"/>
      <c r="AI81" s="287"/>
      <c r="AJ81" s="287"/>
      <c r="AK81" s="286"/>
      <c r="AL81" s="286"/>
    </row>
    <row r="82" spans="1:38" ht="14.25" customHeight="1" x14ac:dyDescent="0.2">
      <c r="A82" s="287"/>
      <c r="B82" s="287"/>
      <c r="C82" s="215"/>
      <c r="D82" s="215"/>
      <c r="E82" s="215"/>
      <c r="F82" s="215"/>
      <c r="G82" s="215"/>
      <c r="H82" s="215"/>
      <c r="I82" s="215"/>
      <c r="J82" s="215"/>
      <c r="K82" s="215"/>
      <c r="L82" s="286"/>
      <c r="M82" s="286"/>
      <c r="N82" s="286"/>
      <c r="O82" s="286"/>
      <c r="P82" s="286"/>
      <c r="Q82" s="286"/>
      <c r="R82" s="286"/>
      <c r="S82" s="286"/>
      <c r="T82" s="287"/>
      <c r="U82" s="287"/>
      <c r="V82" s="287"/>
      <c r="W82" s="287"/>
      <c r="X82" s="287"/>
      <c r="Y82" s="287"/>
      <c r="Z82" s="287"/>
      <c r="AA82" s="287"/>
      <c r="AB82" s="287"/>
      <c r="AC82" s="287"/>
      <c r="AD82" s="287"/>
      <c r="AE82" s="287"/>
      <c r="AF82" s="287"/>
      <c r="AG82" s="287"/>
      <c r="AH82" s="287"/>
      <c r="AI82" s="287"/>
      <c r="AJ82" s="287"/>
      <c r="AK82" s="286"/>
      <c r="AL82" s="286"/>
    </row>
    <row r="83" spans="1:38" ht="14.25" customHeight="1" x14ac:dyDescent="0.2">
      <c r="A83" s="287"/>
      <c r="B83" s="287"/>
      <c r="C83" s="215"/>
      <c r="D83" s="215"/>
      <c r="E83" s="215"/>
      <c r="F83" s="215"/>
      <c r="G83" s="215"/>
      <c r="H83" s="215"/>
      <c r="I83" s="215"/>
      <c r="J83" s="215"/>
      <c r="K83" s="215"/>
      <c r="L83" s="286"/>
      <c r="M83" s="286"/>
      <c r="N83" s="286"/>
      <c r="O83" s="286"/>
      <c r="P83" s="286"/>
      <c r="Q83" s="286"/>
      <c r="R83" s="286"/>
      <c r="S83" s="286"/>
      <c r="T83" s="287"/>
      <c r="U83" s="287"/>
      <c r="V83" s="287"/>
      <c r="W83" s="287"/>
      <c r="X83" s="287"/>
      <c r="Y83" s="287"/>
      <c r="Z83" s="287"/>
      <c r="AA83" s="287"/>
      <c r="AB83" s="287"/>
      <c r="AC83" s="287"/>
      <c r="AD83" s="287"/>
      <c r="AE83" s="287"/>
      <c r="AF83" s="287"/>
      <c r="AG83" s="287"/>
      <c r="AH83" s="287"/>
      <c r="AI83" s="287"/>
      <c r="AJ83" s="287"/>
      <c r="AK83" s="286"/>
      <c r="AL83" s="286"/>
    </row>
    <row r="84" spans="1:38" ht="14.25" customHeight="1" x14ac:dyDescent="0.2">
      <c r="A84" s="287"/>
      <c r="B84" s="287"/>
      <c r="C84" s="215"/>
      <c r="D84" s="215"/>
      <c r="E84" s="215"/>
      <c r="F84" s="215"/>
      <c r="G84" s="215"/>
      <c r="H84" s="215"/>
      <c r="I84" s="215"/>
      <c r="J84" s="215"/>
      <c r="K84" s="215"/>
      <c r="L84" s="286"/>
      <c r="M84" s="286"/>
      <c r="N84" s="286"/>
      <c r="O84" s="286"/>
      <c r="P84" s="286"/>
      <c r="Q84" s="286"/>
      <c r="R84" s="286"/>
      <c r="S84" s="286"/>
      <c r="T84" s="287"/>
      <c r="U84" s="287"/>
      <c r="V84" s="287"/>
      <c r="W84" s="287"/>
      <c r="X84" s="287"/>
      <c r="Y84" s="287"/>
      <c r="Z84" s="287"/>
      <c r="AA84" s="287"/>
      <c r="AB84" s="287"/>
      <c r="AC84" s="287"/>
      <c r="AD84" s="287"/>
      <c r="AE84" s="287"/>
      <c r="AF84" s="287"/>
      <c r="AG84" s="287"/>
      <c r="AH84" s="287"/>
      <c r="AI84" s="287"/>
      <c r="AJ84" s="287"/>
      <c r="AK84" s="286"/>
      <c r="AL84" s="286"/>
    </row>
    <row r="85" spans="1:38" ht="14.25" customHeight="1" x14ac:dyDescent="0.2">
      <c r="A85" s="287"/>
      <c r="B85" s="287"/>
      <c r="C85" s="215"/>
      <c r="D85" s="215"/>
      <c r="E85" s="215"/>
      <c r="F85" s="215"/>
      <c r="G85" s="215"/>
      <c r="H85" s="215"/>
      <c r="I85" s="215"/>
      <c r="J85" s="215"/>
      <c r="K85" s="215"/>
      <c r="L85" s="286"/>
      <c r="M85" s="286"/>
      <c r="N85" s="286"/>
      <c r="O85" s="286"/>
      <c r="P85" s="286"/>
      <c r="Q85" s="286"/>
      <c r="R85" s="286"/>
      <c r="S85" s="286"/>
      <c r="T85" s="287"/>
      <c r="U85" s="287"/>
      <c r="V85" s="287"/>
      <c r="W85" s="287"/>
      <c r="X85" s="287"/>
      <c r="Y85" s="287"/>
      <c r="Z85" s="287"/>
      <c r="AA85" s="287"/>
      <c r="AB85" s="287"/>
      <c r="AC85" s="287"/>
      <c r="AD85" s="287"/>
      <c r="AE85" s="287"/>
      <c r="AF85" s="287"/>
      <c r="AG85" s="287"/>
      <c r="AH85" s="287"/>
      <c r="AI85" s="287"/>
      <c r="AJ85" s="287"/>
      <c r="AK85" s="286"/>
      <c r="AL85" s="286"/>
    </row>
    <row r="86" spans="1:38" ht="14.25" customHeight="1" x14ac:dyDescent="0.2">
      <c r="A86" s="287"/>
      <c r="B86" s="287"/>
      <c r="C86" s="215"/>
      <c r="D86" s="215"/>
      <c r="E86" s="215"/>
      <c r="F86" s="215"/>
      <c r="G86" s="215"/>
      <c r="H86" s="215"/>
      <c r="I86" s="215"/>
      <c r="J86" s="215"/>
      <c r="K86" s="215"/>
      <c r="L86" s="286"/>
      <c r="M86" s="286"/>
      <c r="N86" s="286"/>
      <c r="O86" s="286"/>
      <c r="P86" s="286"/>
      <c r="Q86" s="286"/>
      <c r="R86" s="286"/>
      <c r="S86" s="286"/>
      <c r="T86" s="287"/>
      <c r="U86" s="287"/>
      <c r="V86" s="287"/>
      <c r="W86" s="287"/>
      <c r="X86" s="287"/>
      <c r="Y86" s="287"/>
      <c r="Z86" s="287"/>
      <c r="AA86" s="287"/>
      <c r="AB86" s="287"/>
      <c r="AC86" s="287"/>
      <c r="AD86" s="287"/>
      <c r="AE86" s="287"/>
      <c r="AF86" s="287"/>
      <c r="AG86" s="287"/>
      <c r="AH86" s="287"/>
      <c r="AI86" s="287"/>
      <c r="AJ86" s="287"/>
      <c r="AK86" s="286"/>
      <c r="AL86" s="286"/>
    </row>
    <row r="87" spans="1:38" ht="14.25" customHeight="1" x14ac:dyDescent="0.2">
      <c r="A87" s="287"/>
      <c r="B87" s="287"/>
      <c r="C87" s="215"/>
      <c r="D87" s="215"/>
      <c r="E87" s="215"/>
      <c r="F87" s="215"/>
      <c r="G87" s="215"/>
      <c r="H87" s="215"/>
      <c r="I87" s="215"/>
      <c r="J87" s="215"/>
      <c r="K87" s="215"/>
      <c r="L87" s="286"/>
      <c r="M87" s="286"/>
      <c r="N87" s="286"/>
      <c r="O87" s="286"/>
      <c r="P87" s="286"/>
      <c r="Q87" s="286"/>
      <c r="R87" s="286"/>
      <c r="S87" s="286"/>
      <c r="T87" s="287"/>
      <c r="U87" s="287"/>
      <c r="V87" s="287"/>
      <c r="W87" s="287"/>
      <c r="X87" s="287"/>
      <c r="Y87" s="287"/>
      <c r="Z87" s="287"/>
      <c r="AA87" s="287"/>
      <c r="AB87" s="287"/>
      <c r="AC87" s="287"/>
      <c r="AD87" s="287"/>
      <c r="AE87" s="287"/>
      <c r="AF87" s="287"/>
      <c r="AG87" s="287"/>
      <c r="AH87" s="287"/>
      <c r="AI87" s="287"/>
      <c r="AJ87" s="287"/>
      <c r="AK87" s="286"/>
      <c r="AL87" s="286"/>
    </row>
    <row r="88" spans="1:38" ht="14.25" customHeight="1" x14ac:dyDescent="0.2">
      <c r="A88" s="287"/>
      <c r="B88" s="287"/>
      <c r="C88" s="215"/>
      <c r="D88" s="215"/>
      <c r="E88" s="215"/>
      <c r="F88" s="215"/>
      <c r="G88" s="215"/>
      <c r="H88" s="215"/>
      <c r="I88" s="215"/>
      <c r="J88" s="215"/>
      <c r="K88" s="215"/>
      <c r="L88" s="286"/>
      <c r="M88" s="286"/>
      <c r="N88" s="286"/>
      <c r="O88" s="286"/>
      <c r="P88" s="286"/>
      <c r="Q88" s="286"/>
      <c r="R88" s="286"/>
      <c r="S88" s="286"/>
      <c r="T88" s="287"/>
      <c r="U88" s="287"/>
      <c r="V88" s="287"/>
      <c r="W88" s="287"/>
      <c r="X88" s="287"/>
      <c r="Y88" s="287"/>
      <c r="Z88" s="287"/>
      <c r="AA88" s="287"/>
      <c r="AB88" s="287"/>
      <c r="AC88" s="287"/>
      <c r="AD88" s="287"/>
      <c r="AE88" s="287"/>
      <c r="AF88" s="287"/>
      <c r="AG88" s="287"/>
      <c r="AH88" s="287"/>
      <c r="AI88" s="287"/>
      <c r="AJ88" s="287"/>
      <c r="AK88" s="286"/>
      <c r="AL88" s="286"/>
    </row>
    <row r="89" spans="1:38" ht="14.25" customHeight="1" x14ac:dyDescent="0.2">
      <c r="A89" s="287"/>
      <c r="B89" s="287"/>
      <c r="C89" s="215"/>
      <c r="D89" s="215"/>
      <c r="E89" s="215"/>
      <c r="F89" s="215"/>
      <c r="G89" s="215"/>
      <c r="H89" s="215"/>
      <c r="I89" s="215"/>
      <c r="J89" s="215"/>
      <c r="K89" s="215"/>
      <c r="L89" s="286"/>
      <c r="M89" s="286"/>
      <c r="N89" s="286"/>
      <c r="O89" s="286"/>
      <c r="P89" s="286"/>
      <c r="Q89" s="286"/>
      <c r="R89" s="286"/>
      <c r="S89" s="286"/>
      <c r="T89" s="287"/>
      <c r="U89" s="287"/>
      <c r="V89" s="287"/>
      <c r="W89" s="287"/>
      <c r="X89" s="287"/>
      <c r="Y89" s="287"/>
      <c r="Z89" s="287"/>
      <c r="AA89" s="287"/>
      <c r="AB89" s="287"/>
      <c r="AC89" s="287"/>
      <c r="AD89" s="287"/>
      <c r="AE89" s="287"/>
      <c r="AF89" s="287"/>
      <c r="AG89" s="287"/>
      <c r="AH89" s="287"/>
      <c r="AI89" s="287"/>
      <c r="AJ89" s="287"/>
      <c r="AK89" s="286"/>
      <c r="AL89" s="286"/>
    </row>
    <row r="90" spans="1:38" ht="14.25" customHeight="1" x14ac:dyDescent="0.2">
      <c r="A90" s="287"/>
      <c r="B90" s="287"/>
      <c r="C90" s="215"/>
      <c r="D90" s="215"/>
      <c r="E90" s="215"/>
      <c r="F90" s="215"/>
      <c r="G90" s="215"/>
      <c r="H90" s="215"/>
      <c r="I90" s="215"/>
      <c r="J90" s="215"/>
      <c r="K90" s="215"/>
      <c r="L90" s="286"/>
      <c r="M90" s="286"/>
      <c r="N90" s="286"/>
      <c r="O90" s="286"/>
      <c r="P90" s="286"/>
      <c r="Q90" s="286"/>
      <c r="R90" s="286"/>
      <c r="S90" s="286"/>
      <c r="T90" s="287"/>
      <c r="U90" s="287"/>
      <c r="V90" s="287"/>
      <c r="W90" s="287"/>
      <c r="X90" s="287"/>
      <c r="Y90" s="287"/>
      <c r="Z90" s="287"/>
      <c r="AA90" s="287"/>
      <c r="AB90" s="287"/>
      <c r="AC90" s="287"/>
      <c r="AD90" s="287"/>
      <c r="AE90" s="287"/>
      <c r="AF90" s="287"/>
      <c r="AG90" s="287"/>
      <c r="AH90" s="287"/>
      <c r="AI90" s="287"/>
      <c r="AJ90" s="287"/>
      <c r="AK90" s="286"/>
      <c r="AL90" s="286"/>
    </row>
    <row r="91" spans="1:38" ht="14.25" customHeight="1" x14ac:dyDescent="0.2">
      <c r="A91" s="287"/>
      <c r="B91" s="287"/>
      <c r="C91" s="215"/>
      <c r="D91" s="215"/>
      <c r="E91" s="215"/>
      <c r="F91" s="215"/>
      <c r="G91" s="215"/>
      <c r="H91" s="215"/>
      <c r="I91" s="215"/>
      <c r="J91" s="215"/>
      <c r="K91" s="215"/>
      <c r="L91" s="286"/>
      <c r="M91" s="286"/>
      <c r="N91" s="286"/>
      <c r="O91" s="286"/>
      <c r="P91" s="286"/>
      <c r="Q91" s="286"/>
      <c r="R91" s="286"/>
      <c r="S91" s="286"/>
      <c r="T91" s="287"/>
      <c r="U91" s="287"/>
      <c r="V91" s="287"/>
      <c r="W91" s="287"/>
      <c r="X91" s="287"/>
      <c r="Y91" s="287"/>
      <c r="Z91" s="287"/>
      <c r="AA91" s="287"/>
      <c r="AB91" s="287"/>
      <c r="AC91" s="287"/>
      <c r="AD91" s="287"/>
      <c r="AE91" s="287"/>
      <c r="AF91" s="287"/>
      <c r="AG91" s="287"/>
      <c r="AH91" s="287"/>
      <c r="AI91" s="287"/>
      <c r="AJ91" s="287"/>
      <c r="AK91" s="286"/>
      <c r="AL91" s="286"/>
    </row>
    <row r="92" spans="1:38" ht="14.25" customHeight="1" x14ac:dyDescent="0.2">
      <c r="A92" s="287"/>
      <c r="B92" s="287"/>
      <c r="C92" s="215"/>
      <c r="D92" s="215"/>
      <c r="E92" s="215"/>
      <c r="F92" s="215"/>
      <c r="G92" s="215"/>
      <c r="H92" s="215"/>
      <c r="I92" s="215"/>
      <c r="J92" s="215"/>
      <c r="K92" s="215"/>
      <c r="L92" s="286"/>
      <c r="M92" s="286"/>
      <c r="N92" s="286"/>
      <c r="O92" s="286"/>
      <c r="P92" s="286"/>
      <c r="Q92" s="286"/>
      <c r="R92" s="286"/>
      <c r="S92" s="286"/>
      <c r="T92" s="287"/>
      <c r="U92" s="287"/>
      <c r="V92" s="287"/>
      <c r="W92" s="287"/>
      <c r="X92" s="287"/>
      <c r="Y92" s="287"/>
      <c r="Z92" s="287"/>
      <c r="AA92" s="287"/>
      <c r="AB92" s="287"/>
      <c r="AC92" s="287"/>
      <c r="AD92" s="287"/>
      <c r="AE92" s="287"/>
      <c r="AF92" s="287"/>
      <c r="AG92" s="287"/>
      <c r="AH92" s="287"/>
      <c r="AI92" s="287"/>
      <c r="AJ92" s="287"/>
      <c r="AK92" s="286"/>
      <c r="AL92" s="286"/>
    </row>
    <row r="93" spans="1:38" ht="14.25" customHeight="1" x14ac:dyDescent="0.2">
      <c r="A93" s="287"/>
      <c r="B93" s="287"/>
      <c r="C93" s="215"/>
      <c r="D93" s="215"/>
      <c r="E93" s="215"/>
      <c r="F93" s="215"/>
      <c r="G93" s="215"/>
      <c r="H93" s="215"/>
      <c r="I93" s="215"/>
      <c r="J93" s="215"/>
      <c r="K93" s="215"/>
      <c r="L93" s="286"/>
      <c r="M93" s="286"/>
      <c r="N93" s="286"/>
      <c r="O93" s="286"/>
      <c r="P93" s="286"/>
      <c r="Q93" s="286"/>
      <c r="R93" s="286"/>
      <c r="S93" s="286"/>
      <c r="T93" s="287"/>
      <c r="U93" s="287"/>
      <c r="V93" s="287"/>
      <c r="W93" s="287"/>
      <c r="X93" s="287"/>
      <c r="Y93" s="287"/>
      <c r="Z93" s="287"/>
      <c r="AA93" s="287"/>
      <c r="AB93" s="287"/>
      <c r="AC93" s="287"/>
      <c r="AD93" s="287"/>
      <c r="AE93" s="287"/>
      <c r="AF93" s="287"/>
      <c r="AG93" s="287"/>
      <c r="AH93" s="287"/>
      <c r="AI93" s="287"/>
      <c r="AJ93" s="287"/>
      <c r="AK93" s="286"/>
      <c r="AL93" s="286"/>
    </row>
    <row r="94" spans="1:38" ht="14.25" customHeight="1" x14ac:dyDescent="0.2">
      <c r="A94" s="287"/>
      <c r="B94" s="287"/>
      <c r="C94" s="215"/>
      <c r="D94" s="215"/>
      <c r="E94" s="215"/>
      <c r="F94" s="215"/>
      <c r="G94" s="215"/>
      <c r="H94" s="215"/>
      <c r="I94" s="215"/>
      <c r="J94" s="215"/>
      <c r="K94" s="215"/>
      <c r="L94" s="286"/>
      <c r="M94" s="286"/>
      <c r="N94" s="286"/>
      <c r="O94" s="286"/>
      <c r="P94" s="286"/>
      <c r="Q94" s="286"/>
      <c r="R94" s="286"/>
      <c r="S94" s="286"/>
      <c r="T94" s="287"/>
      <c r="U94" s="287"/>
      <c r="V94" s="287"/>
      <c r="W94" s="287"/>
      <c r="X94" s="287"/>
      <c r="Y94" s="287"/>
      <c r="Z94" s="287"/>
      <c r="AA94" s="287"/>
      <c r="AB94" s="287"/>
      <c r="AC94" s="287"/>
      <c r="AD94" s="287"/>
      <c r="AE94" s="287"/>
      <c r="AF94" s="287"/>
      <c r="AG94" s="287"/>
      <c r="AH94" s="287"/>
      <c r="AI94" s="287"/>
      <c r="AJ94" s="287"/>
      <c r="AK94" s="286"/>
      <c r="AL94" s="286"/>
    </row>
    <row r="95" spans="1:38" ht="14.25" customHeight="1" x14ac:dyDescent="0.2">
      <c r="A95" s="287"/>
      <c r="B95" s="287"/>
      <c r="C95" s="215"/>
      <c r="D95" s="215"/>
      <c r="E95" s="215"/>
      <c r="F95" s="215"/>
      <c r="G95" s="215"/>
      <c r="H95" s="215"/>
      <c r="I95" s="215"/>
      <c r="J95" s="215"/>
      <c r="K95" s="215"/>
      <c r="L95" s="286"/>
      <c r="M95" s="286"/>
      <c r="N95" s="286"/>
      <c r="O95" s="286"/>
      <c r="P95" s="286"/>
      <c r="Q95" s="286"/>
      <c r="R95" s="286"/>
      <c r="S95" s="286"/>
      <c r="T95" s="287"/>
      <c r="U95" s="287"/>
      <c r="V95" s="287"/>
      <c r="W95" s="287"/>
      <c r="X95" s="287"/>
      <c r="Y95" s="287"/>
      <c r="Z95" s="287"/>
      <c r="AA95" s="287"/>
      <c r="AB95" s="287"/>
      <c r="AC95" s="287"/>
      <c r="AD95" s="287"/>
      <c r="AE95" s="287"/>
      <c r="AF95" s="287"/>
      <c r="AG95" s="287"/>
      <c r="AH95" s="287"/>
      <c r="AI95" s="287"/>
      <c r="AJ95" s="287"/>
      <c r="AK95" s="286"/>
      <c r="AL95" s="286"/>
    </row>
    <row r="96" spans="1:38" ht="14.25" customHeight="1" x14ac:dyDescent="0.2">
      <c r="A96" s="287"/>
      <c r="B96" s="287"/>
      <c r="C96" s="215"/>
      <c r="D96" s="215"/>
      <c r="E96" s="215"/>
      <c r="F96" s="215"/>
      <c r="G96" s="215"/>
      <c r="H96" s="215"/>
      <c r="I96" s="215"/>
      <c r="J96" s="215"/>
      <c r="K96" s="215"/>
      <c r="L96" s="286"/>
      <c r="M96" s="286"/>
      <c r="N96" s="286"/>
      <c r="O96" s="286"/>
      <c r="P96" s="286"/>
      <c r="Q96" s="286"/>
      <c r="R96" s="286"/>
      <c r="S96" s="286"/>
      <c r="T96" s="287"/>
      <c r="U96" s="287"/>
      <c r="V96" s="287"/>
      <c r="W96" s="287"/>
      <c r="X96" s="287"/>
      <c r="Y96" s="287"/>
      <c r="Z96" s="287"/>
      <c r="AA96" s="287"/>
      <c r="AB96" s="287"/>
      <c r="AC96" s="287"/>
      <c r="AD96" s="287"/>
      <c r="AE96" s="287"/>
      <c r="AF96" s="287"/>
      <c r="AG96" s="287"/>
      <c r="AH96" s="287"/>
      <c r="AI96" s="287"/>
      <c r="AJ96" s="287"/>
      <c r="AK96" s="286"/>
      <c r="AL96" s="286"/>
    </row>
    <row r="97" spans="1:38" ht="14.25" customHeight="1" x14ac:dyDescent="0.2">
      <c r="A97" s="287"/>
      <c r="B97" s="287"/>
      <c r="C97" s="215"/>
      <c r="D97" s="215"/>
      <c r="E97" s="215"/>
      <c r="F97" s="215"/>
      <c r="G97" s="215"/>
      <c r="H97" s="215"/>
      <c r="I97" s="215"/>
      <c r="J97" s="215"/>
      <c r="K97" s="215"/>
      <c r="L97" s="286"/>
      <c r="M97" s="286"/>
      <c r="N97" s="286"/>
      <c r="O97" s="286"/>
      <c r="P97" s="286"/>
      <c r="Q97" s="286"/>
      <c r="R97" s="286"/>
      <c r="S97" s="286"/>
      <c r="T97" s="287"/>
      <c r="U97" s="287"/>
      <c r="V97" s="287"/>
      <c r="W97" s="287"/>
      <c r="X97" s="287"/>
      <c r="Y97" s="287"/>
      <c r="Z97" s="287"/>
      <c r="AA97" s="287"/>
      <c r="AB97" s="287"/>
      <c r="AC97" s="287"/>
      <c r="AD97" s="287"/>
      <c r="AE97" s="287"/>
      <c r="AF97" s="287"/>
      <c r="AG97" s="287"/>
      <c r="AH97" s="287"/>
      <c r="AI97" s="287"/>
      <c r="AJ97" s="287"/>
      <c r="AK97" s="286"/>
      <c r="AL97" s="286"/>
    </row>
    <row r="98" spans="1:38" ht="14.25" customHeight="1" x14ac:dyDescent="0.2">
      <c r="A98" s="287"/>
      <c r="B98" s="287"/>
      <c r="C98" s="215"/>
      <c r="D98" s="215"/>
      <c r="E98" s="215"/>
      <c r="F98" s="215"/>
      <c r="G98" s="215"/>
      <c r="H98" s="215"/>
      <c r="I98" s="215"/>
      <c r="J98" s="215"/>
      <c r="K98" s="215"/>
      <c r="L98" s="286"/>
      <c r="M98" s="286"/>
      <c r="N98" s="286"/>
      <c r="O98" s="286"/>
      <c r="P98" s="286"/>
      <c r="Q98" s="286"/>
      <c r="R98" s="286"/>
      <c r="S98" s="286"/>
      <c r="T98" s="287"/>
      <c r="U98" s="287"/>
      <c r="V98" s="287"/>
      <c r="W98" s="287"/>
      <c r="X98" s="287"/>
      <c r="Y98" s="287"/>
      <c r="Z98" s="287"/>
      <c r="AA98" s="287"/>
      <c r="AB98" s="287"/>
      <c r="AC98" s="287"/>
      <c r="AD98" s="287"/>
      <c r="AE98" s="287"/>
      <c r="AF98" s="287"/>
      <c r="AG98" s="287"/>
      <c r="AH98" s="287"/>
      <c r="AI98" s="287"/>
      <c r="AJ98" s="287"/>
      <c r="AK98" s="286"/>
      <c r="AL98" s="286"/>
    </row>
    <row r="99" spans="1:38" ht="14.25" customHeight="1" x14ac:dyDescent="0.2">
      <c r="A99" s="287"/>
      <c r="B99" s="287"/>
      <c r="C99" s="215"/>
      <c r="D99" s="215"/>
      <c r="E99" s="215"/>
      <c r="F99" s="215"/>
      <c r="G99" s="215"/>
      <c r="H99" s="215"/>
      <c r="I99" s="215"/>
      <c r="J99" s="215"/>
      <c r="K99" s="215"/>
      <c r="L99" s="286"/>
      <c r="M99" s="286"/>
      <c r="N99" s="286"/>
      <c r="O99" s="286"/>
      <c r="P99" s="286"/>
      <c r="Q99" s="286"/>
      <c r="R99" s="286"/>
      <c r="S99" s="286"/>
      <c r="T99" s="287"/>
      <c r="U99" s="287"/>
      <c r="V99" s="287"/>
      <c r="W99" s="287"/>
      <c r="X99" s="287"/>
      <c r="Y99" s="287"/>
      <c r="Z99" s="287"/>
      <c r="AA99" s="287"/>
      <c r="AB99" s="287"/>
      <c r="AC99" s="287"/>
      <c r="AD99" s="287"/>
      <c r="AE99" s="287"/>
      <c r="AF99" s="287"/>
      <c r="AG99" s="287"/>
      <c r="AH99" s="287"/>
      <c r="AI99" s="287"/>
      <c r="AJ99" s="287"/>
      <c r="AK99" s="286"/>
      <c r="AL99" s="286"/>
    </row>
    <row r="100" spans="1:38" ht="14.25" customHeight="1" x14ac:dyDescent="0.2">
      <c r="A100" s="287"/>
      <c r="B100" s="287"/>
      <c r="C100" s="215"/>
      <c r="D100" s="215"/>
      <c r="E100" s="215"/>
      <c r="F100" s="215"/>
      <c r="G100" s="215"/>
      <c r="H100" s="215"/>
      <c r="I100" s="215"/>
      <c r="J100" s="215"/>
      <c r="K100" s="215"/>
      <c r="L100" s="286"/>
      <c r="M100" s="286"/>
      <c r="N100" s="286"/>
      <c r="O100" s="286"/>
      <c r="P100" s="286"/>
      <c r="Q100" s="286"/>
      <c r="R100" s="286"/>
      <c r="S100" s="286"/>
      <c r="T100" s="287"/>
      <c r="U100" s="287"/>
      <c r="V100" s="287"/>
      <c r="W100" s="287"/>
      <c r="X100" s="287"/>
      <c r="Y100" s="287"/>
      <c r="Z100" s="287"/>
      <c r="AA100" s="287"/>
      <c r="AB100" s="287"/>
      <c r="AC100" s="287"/>
      <c r="AD100" s="287"/>
      <c r="AE100" s="287"/>
      <c r="AF100" s="287"/>
      <c r="AG100" s="287"/>
      <c r="AH100" s="287"/>
      <c r="AI100" s="287"/>
      <c r="AJ100" s="287"/>
      <c r="AK100" s="286"/>
      <c r="AL100" s="286"/>
    </row>
    <row r="101" spans="1:38" ht="14.25" customHeight="1" x14ac:dyDescent="0.2">
      <c r="A101" s="287"/>
      <c r="B101" s="287"/>
      <c r="C101" s="215"/>
      <c r="D101" s="215"/>
      <c r="E101" s="215"/>
      <c r="F101" s="215"/>
      <c r="G101" s="215"/>
      <c r="H101" s="215"/>
      <c r="I101" s="215"/>
      <c r="J101" s="215"/>
      <c r="K101" s="215"/>
      <c r="L101" s="286"/>
      <c r="M101" s="286"/>
      <c r="N101" s="286"/>
      <c r="O101" s="286"/>
      <c r="P101" s="286"/>
      <c r="Q101" s="286"/>
      <c r="R101" s="286"/>
      <c r="S101" s="286"/>
      <c r="T101" s="287"/>
      <c r="U101" s="287"/>
      <c r="V101" s="287"/>
      <c r="W101" s="287"/>
      <c r="X101" s="287"/>
      <c r="Y101" s="287"/>
      <c r="Z101" s="287"/>
      <c r="AA101" s="287"/>
      <c r="AB101" s="287"/>
      <c r="AC101" s="287"/>
      <c r="AD101" s="287"/>
      <c r="AE101" s="287"/>
      <c r="AF101" s="287"/>
      <c r="AG101" s="287"/>
      <c r="AH101" s="287"/>
      <c r="AI101" s="287"/>
      <c r="AJ101" s="287"/>
      <c r="AK101" s="286"/>
      <c r="AL101" s="286"/>
    </row>
    <row r="102" spans="1:38" ht="14.25" customHeight="1" x14ac:dyDescent="0.2">
      <c r="A102" s="287"/>
      <c r="B102" s="287"/>
      <c r="C102" s="215"/>
      <c r="D102" s="215"/>
      <c r="E102" s="215"/>
      <c r="F102" s="215"/>
      <c r="G102" s="215"/>
      <c r="H102" s="215"/>
      <c r="I102" s="215"/>
      <c r="J102" s="215"/>
      <c r="K102" s="215"/>
      <c r="L102" s="286"/>
      <c r="M102" s="286"/>
      <c r="N102" s="286"/>
      <c r="O102" s="286"/>
      <c r="P102" s="286"/>
      <c r="Q102" s="286"/>
      <c r="R102" s="286"/>
      <c r="S102" s="286"/>
      <c r="T102" s="287"/>
      <c r="U102" s="287"/>
      <c r="V102" s="287"/>
      <c r="W102" s="287"/>
      <c r="X102" s="287"/>
      <c r="Y102" s="287"/>
      <c r="Z102" s="287"/>
      <c r="AA102" s="287"/>
      <c r="AB102" s="287"/>
      <c r="AC102" s="287"/>
      <c r="AD102" s="287"/>
      <c r="AE102" s="287"/>
      <c r="AF102" s="287"/>
      <c r="AG102" s="287"/>
      <c r="AH102" s="287"/>
      <c r="AI102" s="287"/>
      <c r="AJ102" s="287"/>
      <c r="AK102" s="286"/>
      <c r="AL102" s="286"/>
    </row>
    <row r="103" spans="1:38" ht="14.25" customHeight="1" x14ac:dyDescent="0.2">
      <c r="A103" s="287"/>
      <c r="B103" s="287"/>
      <c r="C103" s="215"/>
      <c r="D103" s="215"/>
      <c r="E103" s="215"/>
      <c r="F103" s="215"/>
      <c r="G103" s="215"/>
      <c r="H103" s="215"/>
      <c r="I103" s="215"/>
      <c r="J103" s="215"/>
      <c r="K103" s="215"/>
      <c r="L103" s="286"/>
      <c r="M103" s="286"/>
      <c r="N103" s="286"/>
      <c r="O103" s="286"/>
      <c r="P103" s="286"/>
      <c r="Q103" s="286"/>
      <c r="R103" s="286"/>
      <c r="S103" s="286"/>
      <c r="T103" s="287"/>
      <c r="U103" s="287"/>
      <c r="V103" s="287"/>
      <c r="W103" s="287"/>
      <c r="X103" s="287"/>
      <c r="Y103" s="287"/>
      <c r="Z103" s="287"/>
      <c r="AA103" s="287"/>
      <c r="AB103" s="287"/>
      <c r="AC103" s="287"/>
      <c r="AD103" s="287"/>
      <c r="AE103" s="287"/>
      <c r="AF103" s="287"/>
      <c r="AG103" s="287"/>
      <c r="AH103" s="287"/>
      <c r="AI103" s="287"/>
      <c r="AJ103" s="287"/>
      <c r="AK103" s="286"/>
      <c r="AL103" s="286"/>
    </row>
    <row r="104" spans="1:38" ht="14.25" customHeight="1" x14ac:dyDescent="0.2">
      <c r="A104" s="287"/>
      <c r="B104" s="287"/>
      <c r="C104" s="215"/>
      <c r="D104" s="215"/>
      <c r="E104" s="215"/>
      <c r="F104" s="215"/>
      <c r="G104" s="215"/>
      <c r="H104" s="215"/>
      <c r="I104" s="215"/>
      <c r="J104" s="215"/>
      <c r="K104" s="215"/>
      <c r="L104" s="286"/>
      <c r="M104" s="286"/>
      <c r="N104" s="286"/>
      <c r="O104" s="286"/>
      <c r="P104" s="286"/>
      <c r="Q104" s="286"/>
      <c r="R104" s="286"/>
      <c r="S104" s="286"/>
      <c r="T104" s="287"/>
      <c r="U104" s="287"/>
      <c r="V104" s="287"/>
      <c r="W104" s="287"/>
      <c r="X104" s="287"/>
      <c r="Y104" s="287"/>
      <c r="Z104" s="287"/>
      <c r="AA104" s="287"/>
      <c r="AB104" s="287"/>
      <c r="AC104" s="287"/>
      <c r="AD104" s="287"/>
      <c r="AE104" s="287"/>
      <c r="AF104" s="287"/>
      <c r="AG104" s="287"/>
      <c r="AH104" s="287"/>
      <c r="AI104" s="287"/>
      <c r="AJ104" s="287"/>
      <c r="AK104" s="286"/>
      <c r="AL104" s="286"/>
    </row>
    <row r="105" spans="1:38" ht="14.25" customHeight="1" x14ac:dyDescent="0.2">
      <c r="A105" s="287"/>
      <c r="B105" s="287"/>
      <c r="C105" s="215"/>
      <c r="D105" s="215"/>
      <c r="E105" s="215"/>
      <c r="F105" s="215"/>
      <c r="G105" s="215"/>
      <c r="H105" s="215"/>
      <c r="I105" s="215"/>
      <c r="J105" s="215"/>
      <c r="K105" s="215"/>
      <c r="L105" s="286"/>
      <c r="M105" s="286"/>
      <c r="N105" s="286"/>
      <c r="O105" s="286"/>
      <c r="P105" s="286"/>
      <c r="Q105" s="286"/>
      <c r="R105" s="286"/>
      <c r="S105" s="286"/>
      <c r="T105" s="287"/>
      <c r="U105" s="287"/>
      <c r="V105" s="287"/>
      <c r="W105" s="287"/>
      <c r="X105" s="287"/>
      <c r="Y105" s="287"/>
      <c r="Z105" s="287"/>
      <c r="AA105" s="287"/>
      <c r="AB105" s="287"/>
      <c r="AC105" s="287"/>
      <c r="AD105" s="287"/>
      <c r="AE105" s="287"/>
      <c r="AF105" s="287"/>
      <c r="AG105" s="287"/>
      <c r="AH105" s="287"/>
      <c r="AI105" s="287"/>
      <c r="AJ105" s="287"/>
      <c r="AK105" s="286"/>
      <c r="AL105" s="286"/>
    </row>
    <row r="106" spans="1:38" ht="14.25" customHeight="1" x14ac:dyDescent="0.2">
      <c r="A106" s="287"/>
      <c r="B106" s="287"/>
      <c r="C106" s="215"/>
      <c r="D106" s="215"/>
      <c r="E106" s="215"/>
      <c r="F106" s="215"/>
      <c r="G106" s="215"/>
      <c r="H106" s="215"/>
      <c r="I106" s="215"/>
      <c r="J106" s="215"/>
      <c r="K106" s="215"/>
      <c r="L106" s="286"/>
      <c r="M106" s="286"/>
      <c r="N106" s="286"/>
      <c r="O106" s="286"/>
      <c r="P106" s="286"/>
      <c r="Q106" s="286"/>
      <c r="R106" s="286"/>
      <c r="S106" s="286"/>
      <c r="T106" s="287"/>
      <c r="U106" s="287"/>
      <c r="V106" s="287"/>
      <c r="W106" s="287"/>
      <c r="X106" s="287"/>
      <c r="Y106" s="287"/>
      <c r="Z106" s="287"/>
      <c r="AA106" s="287"/>
      <c r="AB106" s="287"/>
      <c r="AC106" s="287"/>
      <c r="AD106" s="287"/>
      <c r="AE106" s="287"/>
      <c r="AF106" s="287"/>
      <c r="AG106" s="287"/>
      <c r="AH106" s="287"/>
      <c r="AI106" s="287"/>
      <c r="AJ106" s="287"/>
      <c r="AK106" s="286"/>
      <c r="AL106" s="286"/>
    </row>
    <row r="107" spans="1:38" ht="14.25" customHeight="1" x14ac:dyDescent="0.2">
      <c r="A107" s="287"/>
      <c r="B107" s="287"/>
      <c r="C107" s="215"/>
      <c r="D107" s="215"/>
      <c r="E107" s="215"/>
      <c r="F107" s="215"/>
      <c r="G107" s="215"/>
      <c r="H107" s="215"/>
      <c r="I107" s="215"/>
      <c r="J107" s="215"/>
      <c r="K107" s="215"/>
      <c r="L107" s="286"/>
      <c r="M107" s="286"/>
      <c r="N107" s="286"/>
      <c r="O107" s="286"/>
      <c r="P107" s="286"/>
      <c r="Q107" s="286"/>
      <c r="R107" s="286"/>
      <c r="S107" s="286"/>
      <c r="T107" s="287"/>
      <c r="U107" s="287"/>
      <c r="V107" s="287"/>
      <c r="W107" s="287"/>
      <c r="X107" s="287"/>
      <c r="Y107" s="287"/>
      <c r="Z107" s="287"/>
      <c r="AA107" s="287"/>
      <c r="AB107" s="287"/>
      <c r="AC107" s="287"/>
      <c r="AD107" s="287"/>
      <c r="AE107" s="287"/>
      <c r="AF107" s="287"/>
      <c r="AG107" s="287"/>
      <c r="AH107" s="287"/>
      <c r="AI107" s="287"/>
      <c r="AJ107" s="287"/>
      <c r="AK107" s="286"/>
      <c r="AL107" s="286"/>
    </row>
    <row r="108" spans="1:38" ht="14.25" customHeight="1" x14ac:dyDescent="0.2">
      <c r="A108" s="287"/>
      <c r="B108" s="287"/>
      <c r="C108" s="215"/>
      <c r="D108" s="215"/>
      <c r="E108" s="215"/>
      <c r="F108" s="215"/>
      <c r="G108" s="215"/>
      <c r="H108" s="215"/>
      <c r="I108" s="215"/>
      <c r="J108" s="215"/>
      <c r="K108" s="215"/>
      <c r="L108" s="286"/>
      <c r="M108" s="286"/>
      <c r="N108" s="286"/>
      <c r="O108" s="286"/>
      <c r="P108" s="286"/>
      <c r="Q108" s="286"/>
      <c r="R108" s="286"/>
      <c r="S108" s="286"/>
      <c r="T108" s="287"/>
      <c r="U108" s="287"/>
      <c r="V108" s="287"/>
      <c r="W108" s="287"/>
      <c r="X108" s="287"/>
      <c r="Y108" s="287"/>
      <c r="Z108" s="287"/>
      <c r="AA108" s="287"/>
      <c r="AB108" s="287"/>
      <c r="AC108" s="287"/>
      <c r="AD108" s="287"/>
      <c r="AE108" s="287"/>
      <c r="AF108" s="287"/>
      <c r="AG108" s="287"/>
      <c r="AH108" s="287"/>
      <c r="AI108" s="287"/>
      <c r="AJ108" s="287"/>
      <c r="AK108" s="286"/>
      <c r="AL108" s="286"/>
    </row>
    <row r="109" spans="1:38" ht="14.25" customHeight="1" x14ac:dyDescent="0.2">
      <c r="A109" s="287"/>
      <c r="B109" s="287"/>
      <c r="C109" s="215"/>
      <c r="D109" s="215"/>
      <c r="E109" s="215"/>
      <c r="F109" s="215"/>
      <c r="G109" s="215"/>
      <c r="H109" s="215"/>
      <c r="I109" s="215"/>
      <c r="J109" s="215"/>
      <c r="K109" s="215"/>
      <c r="L109" s="286"/>
      <c r="M109" s="286"/>
      <c r="N109" s="286"/>
      <c r="O109" s="286"/>
      <c r="P109" s="286"/>
      <c r="Q109" s="286"/>
      <c r="R109" s="286"/>
      <c r="S109" s="286"/>
      <c r="T109" s="287"/>
      <c r="U109" s="287"/>
      <c r="V109" s="287"/>
      <c r="W109" s="287"/>
      <c r="X109" s="287"/>
      <c r="Y109" s="287"/>
      <c r="Z109" s="287"/>
      <c r="AA109" s="287"/>
      <c r="AB109" s="287"/>
      <c r="AC109" s="287"/>
      <c r="AD109" s="287"/>
      <c r="AE109" s="287"/>
      <c r="AF109" s="287"/>
      <c r="AG109" s="287"/>
      <c r="AH109" s="287"/>
      <c r="AI109" s="287"/>
      <c r="AJ109" s="287"/>
      <c r="AK109" s="286"/>
      <c r="AL109" s="286"/>
    </row>
    <row r="110" spans="1:38" ht="14.25" customHeight="1" x14ac:dyDescent="0.2">
      <c r="A110" s="287"/>
      <c r="B110" s="287"/>
      <c r="C110" s="215"/>
      <c r="D110" s="215"/>
      <c r="E110" s="215"/>
      <c r="F110" s="215"/>
      <c r="G110" s="215"/>
      <c r="H110" s="215"/>
      <c r="I110" s="215"/>
      <c r="J110" s="215"/>
      <c r="K110" s="215"/>
      <c r="L110" s="286"/>
      <c r="M110" s="286"/>
      <c r="N110" s="286"/>
      <c r="O110" s="286"/>
      <c r="P110" s="286"/>
      <c r="Q110" s="286"/>
      <c r="R110" s="286"/>
      <c r="S110" s="286"/>
      <c r="T110" s="287"/>
      <c r="U110" s="287"/>
      <c r="V110" s="287"/>
      <c r="W110" s="287"/>
      <c r="X110" s="287"/>
      <c r="Y110" s="287"/>
      <c r="Z110" s="287"/>
      <c r="AA110" s="287"/>
      <c r="AB110" s="287"/>
      <c r="AC110" s="287"/>
      <c r="AD110" s="287"/>
      <c r="AE110" s="287"/>
      <c r="AF110" s="287"/>
      <c r="AG110" s="287"/>
      <c r="AH110" s="287"/>
      <c r="AI110" s="287"/>
      <c r="AJ110" s="287"/>
      <c r="AK110" s="286"/>
      <c r="AL110" s="286"/>
    </row>
    <row r="111" spans="1:38" ht="14.25" customHeight="1" x14ac:dyDescent="0.2">
      <c r="A111" s="287"/>
      <c r="B111" s="287"/>
      <c r="C111" s="215"/>
      <c r="D111" s="215"/>
      <c r="E111" s="215"/>
      <c r="F111" s="215"/>
      <c r="G111" s="215"/>
      <c r="H111" s="215"/>
      <c r="I111" s="215"/>
      <c r="J111" s="215"/>
      <c r="K111" s="215"/>
      <c r="L111" s="286"/>
      <c r="M111" s="286"/>
      <c r="N111" s="286"/>
      <c r="O111" s="286"/>
      <c r="P111" s="286"/>
      <c r="Q111" s="286"/>
      <c r="R111" s="286"/>
      <c r="S111" s="286"/>
      <c r="T111" s="287"/>
      <c r="U111" s="287"/>
      <c r="V111" s="287"/>
      <c r="W111" s="287"/>
      <c r="X111" s="287"/>
      <c r="Y111" s="287"/>
      <c r="Z111" s="287"/>
      <c r="AA111" s="287"/>
      <c r="AB111" s="287"/>
      <c r="AC111" s="287"/>
      <c r="AD111" s="287"/>
      <c r="AE111" s="287"/>
      <c r="AF111" s="287"/>
      <c r="AG111" s="287"/>
      <c r="AH111" s="287"/>
      <c r="AI111" s="287"/>
      <c r="AJ111" s="287"/>
      <c r="AK111" s="286"/>
      <c r="AL111" s="286"/>
    </row>
    <row r="112" spans="1:38" ht="14.25" customHeight="1" x14ac:dyDescent="0.2">
      <c r="A112" s="287"/>
      <c r="B112" s="287"/>
      <c r="C112" s="215"/>
      <c r="D112" s="215"/>
      <c r="E112" s="215"/>
      <c r="F112" s="215"/>
      <c r="G112" s="215"/>
      <c r="H112" s="215"/>
      <c r="I112" s="215"/>
      <c r="J112" s="215"/>
      <c r="K112" s="215"/>
      <c r="L112" s="286"/>
      <c r="M112" s="286"/>
      <c r="N112" s="286"/>
      <c r="O112" s="286"/>
      <c r="P112" s="286"/>
      <c r="Q112" s="286"/>
      <c r="R112" s="286"/>
      <c r="S112" s="286"/>
      <c r="T112" s="287"/>
      <c r="U112" s="287"/>
      <c r="V112" s="287"/>
      <c r="W112" s="287"/>
      <c r="X112" s="287"/>
      <c r="Y112" s="287"/>
      <c r="Z112" s="287"/>
      <c r="AA112" s="287"/>
      <c r="AB112" s="287"/>
      <c r="AC112" s="287"/>
      <c r="AD112" s="287"/>
      <c r="AE112" s="287"/>
      <c r="AF112" s="287"/>
      <c r="AG112" s="287"/>
      <c r="AH112" s="287"/>
      <c r="AI112" s="287"/>
      <c r="AJ112" s="287"/>
      <c r="AK112" s="286"/>
      <c r="AL112" s="286"/>
    </row>
    <row r="113" spans="1:38" ht="14.25" customHeight="1" x14ac:dyDescent="0.2">
      <c r="A113" s="287"/>
      <c r="B113" s="287"/>
      <c r="C113" s="215"/>
      <c r="D113" s="215"/>
      <c r="E113" s="215"/>
      <c r="F113" s="215"/>
      <c r="G113" s="215"/>
      <c r="H113" s="215"/>
      <c r="I113" s="215"/>
      <c r="J113" s="215"/>
      <c r="K113" s="215"/>
      <c r="L113" s="286"/>
      <c r="M113" s="286"/>
      <c r="N113" s="286"/>
      <c r="O113" s="286"/>
      <c r="P113" s="286"/>
      <c r="Q113" s="286"/>
      <c r="R113" s="286"/>
      <c r="S113" s="286"/>
      <c r="T113" s="287"/>
      <c r="U113" s="287"/>
      <c r="V113" s="287"/>
      <c r="W113" s="287"/>
      <c r="X113" s="287"/>
      <c r="Y113" s="287"/>
      <c r="Z113" s="287"/>
      <c r="AA113" s="287"/>
      <c r="AB113" s="287"/>
      <c r="AC113" s="287"/>
      <c r="AD113" s="287"/>
      <c r="AE113" s="287"/>
      <c r="AF113" s="287"/>
      <c r="AG113" s="287"/>
      <c r="AH113" s="287"/>
      <c r="AI113" s="287"/>
      <c r="AJ113" s="287"/>
      <c r="AK113" s="286"/>
      <c r="AL113" s="286"/>
    </row>
    <row r="114" spans="1:38" ht="14.25" customHeight="1" x14ac:dyDescent="0.2">
      <c r="A114" s="287"/>
      <c r="B114" s="287"/>
      <c r="C114" s="215"/>
      <c r="D114" s="215"/>
      <c r="E114" s="215"/>
      <c r="F114" s="215"/>
      <c r="G114" s="215"/>
      <c r="H114" s="215"/>
      <c r="I114" s="215"/>
      <c r="J114" s="215"/>
      <c r="K114" s="215"/>
      <c r="L114" s="286"/>
      <c r="M114" s="286"/>
      <c r="N114" s="286"/>
      <c r="O114" s="286"/>
      <c r="P114" s="286"/>
      <c r="Q114" s="286"/>
      <c r="R114" s="286"/>
      <c r="S114" s="286"/>
      <c r="T114" s="287"/>
      <c r="U114" s="287"/>
      <c r="V114" s="287"/>
      <c r="W114" s="287"/>
      <c r="X114" s="287"/>
      <c r="Y114" s="287"/>
      <c r="Z114" s="287"/>
      <c r="AA114" s="287"/>
      <c r="AB114" s="287"/>
      <c r="AC114" s="287"/>
      <c r="AD114" s="287"/>
      <c r="AE114" s="287"/>
      <c r="AF114" s="287"/>
      <c r="AG114" s="287"/>
      <c r="AH114" s="287"/>
      <c r="AI114" s="287"/>
      <c r="AJ114" s="287"/>
      <c r="AK114" s="286"/>
      <c r="AL114" s="286"/>
    </row>
    <row r="115" spans="1:38" ht="14.25" customHeight="1" x14ac:dyDescent="0.2">
      <c r="A115" s="287"/>
      <c r="B115" s="287"/>
      <c r="C115" s="215"/>
      <c r="D115" s="215"/>
      <c r="E115" s="215"/>
      <c r="F115" s="215"/>
      <c r="G115" s="215"/>
      <c r="H115" s="215"/>
      <c r="I115" s="215"/>
      <c r="J115" s="215"/>
      <c r="K115" s="215"/>
      <c r="L115" s="286"/>
      <c r="M115" s="286"/>
      <c r="N115" s="286"/>
      <c r="O115" s="286"/>
      <c r="P115" s="286"/>
      <c r="Q115" s="286"/>
      <c r="R115" s="286"/>
      <c r="S115" s="286"/>
      <c r="T115" s="287"/>
      <c r="U115" s="287"/>
      <c r="V115" s="287"/>
      <c r="W115" s="287"/>
      <c r="X115" s="287"/>
      <c r="Y115" s="287"/>
      <c r="Z115" s="287"/>
      <c r="AA115" s="287"/>
      <c r="AB115" s="287"/>
      <c r="AC115" s="287"/>
      <c r="AD115" s="287"/>
      <c r="AE115" s="287"/>
      <c r="AF115" s="287"/>
      <c r="AG115" s="287"/>
      <c r="AH115" s="287"/>
      <c r="AI115" s="287"/>
      <c r="AJ115" s="287"/>
      <c r="AK115" s="286"/>
      <c r="AL115" s="286"/>
    </row>
    <row r="116" spans="1:38" ht="14.25" customHeight="1" x14ac:dyDescent="0.2">
      <c r="A116" s="287"/>
      <c r="B116" s="287"/>
      <c r="C116" s="215"/>
      <c r="D116" s="215"/>
      <c r="E116" s="215"/>
      <c r="F116" s="215"/>
      <c r="G116" s="215"/>
      <c r="H116" s="215"/>
      <c r="I116" s="215"/>
      <c r="J116" s="215"/>
      <c r="K116" s="215"/>
      <c r="L116" s="286"/>
      <c r="M116" s="286"/>
      <c r="N116" s="286"/>
      <c r="O116" s="286"/>
      <c r="P116" s="286"/>
      <c r="Q116" s="286"/>
      <c r="R116" s="286"/>
      <c r="S116" s="286"/>
      <c r="T116" s="287"/>
      <c r="U116" s="287"/>
      <c r="V116" s="287"/>
      <c r="W116" s="287"/>
      <c r="X116" s="287"/>
      <c r="Y116" s="287"/>
      <c r="Z116" s="287"/>
      <c r="AA116" s="287"/>
      <c r="AB116" s="287"/>
      <c r="AC116" s="287"/>
      <c r="AD116" s="287"/>
      <c r="AE116" s="287"/>
      <c r="AF116" s="287"/>
      <c r="AG116" s="287"/>
      <c r="AH116" s="287"/>
      <c r="AI116" s="287"/>
      <c r="AJ116" s="287"/>
      <c r="AK116" s="286"/>
      <c r="AL116" s="286"/>
    </row>
    <row r="117" spans="1:38" ht="14.25" customHeight="1" x14ac:dyDescent="0.2">
      <c r="A117" s="287"/>
      <c r="B117" s="287"/>
      <c r="C117" s="215"/>
      <c r="D117" s="215"/>
      <c r="E117" s="215"/>
      <c r="F117" s="215"/>
      <c r="G117" s="215"/>
      <c r="H117" s="215"/>
      <c r="I117" s="215"/>
      <c r="J117" s="215"/>
      <c r="K117" s="215"/>
      <c r="L117" s="286"/>
      <c r="M117" s="286"/>
      <c r="N117" s="286"/>
      <c r="O117" s="286"/>
      <c r="P117" s="286"/>
      <c r="Q117" s="286"/>
      <c r="R117" s="286"/>
      <c r="S117" s="286"/>
      <c r="T117" s="287"/>
      <c r="U117" s="287"/>
      <c r="V117" s="287"/>
      <c r="W117" s="287"/>
      <c r="X117" s="287"/>
      <c r="Y117" s="287"/>
      <c r="Z117" s="287"/>
      <c r="AA117" s="287"/>
      <c r="AB117" s="287"/>
      <c r="AC117" s="287"/>
      <c r="AD117" s="287"/>
      <c r="AE117" s="287"/>
      <c r="AF117" s="287"/>
      <c r="AG117" s="287"/>
      <c r="AH117" s="287"/>
      <c r="AI117" s="287"/>
      <c r="AJ117" s="287"/>
      <c r="AK117" s="286"/>
      <c r="AL117" s="286"/>
    </row>
    <row r="118" spans="1:38" ht="14.25" customHeight="1" x14ac:dyDescent="0.2">
      <c r="A118" s="287"/>
      <c r="B118" s="287"/>
      <c r="C118" s="215"/>
      <c r="D118" s="215"/>
      <c r="E118" s="215"/>
      <c r="F118" s="215"/>
      <c r="G118" s="215"/>
      <c r="H118" s="215"/>
      <c r="I118" s="215"/>
      <c r="J118" s="215"/>
      <c r="K118" s="215"/>
      <c r="L118" s="286"/>
      <c r="M118" s="286"/>
      <c r="N118" s="286"/>
      <c r="O118" s="286"/>
      <c r="P118" s="286"/>
      <c r="Q118" s="286"/>
      <c r="R118" s="286"/>
      <c r="S118" s="286"/>
      <c r="T118" s="287"/>
      <c r="U118" s="287"/>
      <c r="V118" s="287"/>
      <c r="W118" s="287"/>
      <c r="X118" s="287"/>
      <c r="Y118" s="287"/>
      <c r="Z118" s="287"/>
      <c r="AA118" s="287"/>
      <c r="AB118" s="287"/>
      <c r="AC118" s="287"/>
      <c r="AD118" s="287"/>
      <c r="AE118" s="287"/>
      <c r="AF118" s="287"/>
      <c r="AG118" s="287"/>
      <c r="AH118" s="287"/>
      <c r="AI118" s="287"/>
      <c r="AJ118" s="287"/>
      <c r="AK118" s="286"/>
      <c r="AL118" s="286"/>
    </row>
    <row r="119" spans="1:38" ht="14.25" customHeight="1" x14ac:dyDescent="0.2">
      <c r="A119" s="287"/>
      <c r="B119" s="287"/>
      <c r="C119" s="215"/>
      <c r="D119" s="215"/>
      <c r="E119" s="215"/>
      <c r="F119" s="215"/>
      <c r="G119" s="215"/>
      <c r="H119" s="215"/>
      <c r="I119" s="215"/>
      <c r="J119" s="215"/>
      <c r="K119" s="215"/>
      <c r="L119" s="286"/>
      <c r="M119" s="286"/>
      <c r="N119" s="286"/>
      <c r="O119" s="286"/>
      <c r="P119" s="286"/>
      <c r="Q119" s="286"/>
      <c r="R119" s="286"/>
      <c r="S119" s="286"/>
      <c r="T119" s="287"/>
      <c r="U119" s="287"/>
      <c r="V119" s="287"/>
      <c r="W119" s="287"/>
      <c r="X119" s="287"/>
      <c r="Y119" s="287"/>
      <c r="Z119" s="287"/>
      <c r="AA119" s="287"/>
      <c r="AB119" s="287"/>
      <c r="AC119" s="287"/>
      <c r="AD119" s="287"/>
      <c r="AE119" s="287"/>
      <c r="AF119" s="287"/>
      <c r="AG119" s="287"/>
      <c r="AH119" s="287"/>
      <c r="AI119" s="287"/>
      <c r="AJ119" s="287"/>
      <c r="AK119" s="286"/>
      <c r="AL119" s="286"/>
    </row>
    <row r="120" spans="1:38" ht="14.25" customHeight="1" x14ac:dyDescent="0.2">
      <c r="A120" s="287"/>
      <c r="B120" s="287"/>
      <c r="C120" s="215"/>
      <c r="D120" s="215"/>
      <c r="E120" s="215"/>
      <c r="F120" s="215"/>
      <c r="G120" s="215"/>
      <c r="H120" s="215"/>
      <c r="I120" s="215"/>
      <c r="J120" s="215"/>
      <c r="K120" s="215"/>
      <c r="L120" s="286"/>
      <c r="M120" s="286"/>
      <c r="N120" s="286"/>
      <c r="O120" s="286"/>
      <c r="P120" s="286"/>
      <c r="Q120" s="286"/>
      <c r="R120" s="286"/>
      <c r="S120" s="286"/>
      <c r="T120" s="287"/>
      <c r="U120" s="287"/>
      <c r="V120" s="287"/>
      <c r="W120" s="287"/>
      <c r="X120" s="287"/>
      <c r="Y120" s="287"/>
      <c r="Z120" s="287"/>
      <c r="AA120" s="287"/>
      <c r="AB120" s="287"/>
      <c r="AC120" s="287"/>
      <c r="AD120" s="287"/>
      <c r="AE120" s="287"/>
      <c r="AF120" s="287"/>
      <c r="AG120" s="287"/>
      <c r="AH120" s="287"/>
      <c r="AI120" s="287"/>
      <c r="AJ120" s="287"/>
      <c r="AK120" s="286"/>
      <c r="AL120" s="286"/>
    </row>
    <row r="121" spans="1:38" ht="14.25" customHeight="1" x14ac:dyDescent="0.2">
      <c r="A121" s="287"/>
      <c r="B121" s="287"/>
      <c r="C121" s="215"/>
      <c r="D121" s="215"/>
      <c r="E121" s="215"/>
      <c r="F121" s="215"/>
      <c r="G121" s="215"/>
      <c r="H121" s="215"/>
      <c r="I121" s="215"/>
      <c r="J121" s="215"/>
      <c r="K121" s="215"/>
      <c r="L121" s="286"/>
      <c r="M121" s="286"/>
      <c r="N121" s="286"/>
      <c r="O121" s="286"/>
      <c r="P121" s="286"/>
      <c r="Q121" s="286"/>
      <c r="R121" s="286"/>
      <c r="S121" s="286"/>
      <c r="T121" s="287"/>
      <c r="U121" s="287"/>
      <c r="V121" s="287"/>
      <c r="W121" s="287"/>
      <c r="X121" s="287"/>
      <c r="Y121" s="287"/>
      <c r="Z121" s="287"/>
      <c r="AA121" s="287"/>
      <c r="AB121" s="287"/>
      <c r="AC121" s="287"/>
      <c r="AD121" s="287"/>
      <c r="AE121" s="287"/>
      <c r="AF121" s="287"/>
      <c r="AG121" s="287"/>
      <c r="AH121" s="287"/>
      <c r="AI121" s="287"/>
      <c r="AJ121" s="287"/>
      <c r="AK121" s="286"/>
      <c r="AL121" s="286"/>
    </row>
    <row r="122" spans="1:38" ht="14.25" customHeight="1" x14ac:dyDescent="0.2">
      <c r="A122" s="287"/>
      <c r="B122" s="287"/>
      <c r="C122" s="215"/>
      <c r="D122" s="215"/>
      <c r="E122" s="215"/>
      <c r="F122" s="215"/>
      <c r="G122" s="215"/>
      <c r="H122" s="215"/>
      <c r="I122" s="215"/>
      <c r="J122" s="215"/>
      <c r="K122" s="215"/>
      <c r="L122" s="286"/>
      <c r="M122" s="286"/>
      <c r="N122" s="286"/>
      <c r="O122" s="286"/>
      <c r="P122" s="286"/>
      <c r="Q122" s="286"/>
      <c r="R122" s="286"/>
      <c r="S122" s="286"/>
      <c r="T122" s="287"/>
      <c r="U122" s="287"/>
      <c r="V122" s="287"/>
      <c r="W122" s="287"/>
      <c r="X122" s="287"/>
      <c r="Y122" s="287"/>
      <c r="Z122" s="287"/>
      <c r="AA122" s="287"/>
      <c r="AB122" s="287"/>
      <c r="AC122" s="287"/>
      <c r="AD122" s="287"/>
      <c r="AE122" s="287"/>
      <c r="AF122" s="287"/>
      <c r="AG122" s="287"/>
      <c r="AH122" s="287"/>
      <c r="AI122" s="287"/>
      <c r="AJ122" s="287"/>
      <c r="AK122" s="286"/>
      <c r="AL122" s="286"/>
    </row>
    <row r="123" spans="1:38" ht="14.25" customHeight="1" x14ac:dyDescent="0.2">
      <c r="A123" s="287"/>
      <c r="B123" s="287"/>
      <c r="C123" s="215"/>
      <c r="D123" s="215"/>
      <c r="E123" s="215"/>
      <c r="F123" s="215"/>
      <c r="G123" s="215"/>
      <c r="H123" s="215"/>
      <c r="I123" s="215"/>
      <c r="J123" s="215"/>
      <c r="K123" s="215"/>
      <c r="L123" s="286"/>
      <c r="M123" s="286"/>
      <c r="N123" s="286"/>
      <c r="O123" s="286"/>
      <c r="P123" s="286"/>
      <c r="Q123" s="286"/>
      <c r="R123" s="286"/>
      <c r="S123" s="286"/>
      <c r="T123" s="287"/>
      <c r="U123" s="287"/>
      <c r="V123" s="287"/>
      <c r="W123" s="287"/>
      <c r="X123" s="287"/>
      <c r="Y123" s="287"/>
      <c r="Z123" s="287"/>
      <c r="AA123" s="287"/>
      <c r="AB123" s="287"/>
      <c r="AC123" s="287"/>
      <c r="AD123" s="287"/>
      <c r="AE123" s="287"/>
      <c r="AF123" s="287"/>
      <c r="AG123" s="287"/>
      <c r="AH123" s="287"/>
      <c r="AI123" s="287"/>
      <c r="AJ123" s="287"/>
      <c r="AK123" s="286"/>
      <c r="AL123" s="286"/>
    </row>
    <row r="124" spans="1:38" ht="14.25" customHeight="1" x14ac:dyDescent="0.2">
      <c r="A124" s="287"/>
      <c r="B124" s="287"/>
      <c r="C124" s="215"/>
      <c r="D124" s="215"/>
      <c r="E124" s="215"/>
      <c r="F124" s="215"/>
      <c r="G124" s="215"/>
      <c r="H124" s="215"/>
      <c r="I124" s="215"/>
      <c r="J124" s="215"/>
      <c r="K124" s="215"/>
      <c r="L124" s="286"/>
      <c r="M124" s="286"/>
      <c r="N124" s="286"/>
      <c r="O124" s="286"/>
      <c r="P124" s="286"/>
      <c r="Q124" s="286"/>
      <c r="R124" s="286"/>
      <c r="S124" s="286"/>
      <c r="T124" s="287"/>
      <c r="U124" s="287"/>
      <c r="V124" s="287"/>
      <c r="W124" s="287"/>
      <c r="X124" s="287"/>
      <c r="Y124" s="287"/>
      <c r="Z124" s="287"/>
      <c r="AA124" s="287"/>
      <c r="AB124" s="287"/>
      <c r="AC124" s="287"/>
      <c r="AD124" s="287"/>
      <c r="AE124" s="287"/>
      <c r="AF124" s="287"/>
      <c r="AG124" s="287"/>
      <c r="AH124" s="287"/>
      <c r="AI124" s="287"/>
      <c r="AJ124" s="287"/>
      <c r="AK124" s="286"/>
      <c r="AL124" s="286"/>
    </row>
    <row r="125" spans="1:38" ht="14.25" customHeight="1" x14ac:dyDescent="0.2">
      <c r="A125" s="287"/>
      <c r="B125" s="287"/>
      <c r="C125" s="215"/>
      <c r="D125" s="215"/>
      <c r="E125" s="215"/>
      <c r="F125" s="215"/>
      <c r="G125" s="215"/>
      <c r="H125" s="215"/>
      <c r="I125" s="215"/>
      <c r="J125" s="215"/>
      <c r="K125" s="215"/>
      <c r="L125" s="286"/>
      <c r="M125" s="286"/>
      <c r="N125" s="286"/>
      <c r="O125" s="286"/>
      <c r="P125" s="286"/>
      <c r="Q125" s="286"/>
      <c r="R125" s="286"/>
      <c r="S125" s="286"/>
      <c r="T125" s="287"/>
      <c r="U125" s="287"/>
      <c r="V125" s="287"/>
      <c r="W125" s="287"/>
      <c r="X125" s="287"/>
      <c r="Y125" s="287"/>
      <c r="Z125" s="287"/>
      <c r="AA125" s="287"/>
      <c r="AB125" s="287"/>
      <c r="AC125" s="287"/>
      <c r="AD125" s="287"/>
      <c r="AE125" s="287"/>
      <c r="AF125" s="287"/>
      <c r="AG125" s="287"/>
      <c r="AH125" s="287"/>
      <c r="AI125" s="287"/>
      <c r="AJ125" s="287"/>
      <c r="AK125" s="286"/>
      <c r="AL125" s="286"/>
    </row>
    <row r="126" spans="1:38" ht="14.25" customHeight="1" x14ac:dyDescent="0.2">
      <c r="A126" s="287"/>
      <c r="B126" s="287"/>
      <c r="C126" s="215"/>
      <c r="D126" s="215"/>
      <c r="E126" s="215"/>
      <c r="F126" s="215"/>
      <c r="G126" s="215"/>
      <c r="H126" s="215"/>
      <c r="I126" s="215"/>
      <c r="J126" s="215"/>
      <c r="K126" s="215"/>
      <c r="L126" s="286"/>
      <c r="M126" s="286"/>
      <c r="N126" s="286"/>
      <c r="O126" s="286"/>
      <c r="P126" s="286"/>
      <c r="Q126" s="286"/>
      <c r="R126" s="286"/>
      <c r="S126" s="286"/>
      <c r="T126" s="287"/>
      <c r="U126" s="287"/>
      <c r="V126" s="287"/>
      <c r="W126" s="287"/>
      <c r="X126" s="287"/>
      <c r="Y126" s="287"/>
      <c r="Z126" s="287"/>
      <c r="AA126" s="287"/>
      <c r="AB126" s="287"/>
      <c r="AC126" s="287"/>
      <c r="AD126" s="287"/>
      <c r="AE126" s="287"/>
      <c r="AF126" s="287"/>
      <c r="AG126" s="287"/>
      <c r="AH126" s="287"/>
      <c r="AI126" s="287"/>
      <c r="AJ126" s="287"/>
      <c r="AK126" s="286"/>
      <c r="AL126" s="286"/>
    </row>
    <row r="127" spans="1:38" ht="14.25" customHeight="1" x14ac:dyDescent="0.2">
      <c r="A127" s="287"/>
      <c r="B127" s="287"/>
      <c r="C127" s="215"/>
      <c r="D127" s="215"/>
      <c r="E127" s="215"/>
      <c r="F127" s="215"/>
      <c r="G127" s="215"/>
      <c r="H127" s="215"/>
      <c r="I127" s="215"/>
      <c r="J127" s="215"/>
      <c r="K127" s="215"/>
      <c r="L127" s="286"/>
      <c r="M127" s="286"/>
      <c r="N127" s="286"/>
      <c r="O127" s="286"/>
      <c r="P127" s="286"/>
      <c r="Q127" s="286"/>
      <c r="R127" s="286"/>
      <c r="S127" s="286"/>
      <c r="T127" s="287"/>
      <c r="U127" s="287"/>
      <c r="V127" s="287"/>
      <c r="W127" s="287"/>
      <c r="X127" s="287"/>
      <c r="Y127" s="287"/>
      <c r="Z127" s="287"/>
      <c r="AA127" s="287"/>
      <c r="AB127" s="287"/>
      <c r="AC127" s="287"/>
      <c r="AD127" s="287"/>
      <c r="AE127" s="287"/>
      <c r="AF127" s="287"/>
      <c r="AG127" s="287"/>
      <c r="AH127" s="287"/>
      <c r="AI127" s="287"/>
      <c r="AJ127" s="287"/>
      <c r="AK127" s="286"/>
      <c r="AL127" s="286"/>
    </row>
    <row r="128" spans="1:38" ht="14.25" customHeight="1" x14ac:dyDescent="0.2">
      <c r="A128" s="287"/>
      <c r="B128" s="287"/>
      <c r="C128" s="215"/>
      <c r="D128" s="215"/>
      <c r="E128" s="215"/>
      <c r="F128" s="215"/>
      <c r="G128" s="215"/>
      <c r="H128" s="215"/>
      <c r="I128" s="215"/>
      <c r="J128" s="215"/>
      <c r="K128" s="215"/>
      <c r="L128" s="286"/>
      <c r="M128" s="286"/>
      <c r="N128" s="286"/>
      <c r="O128" s="286"/>
      <c r="P128" s="286"/>
      <c r="Q128" s="286"/>
      <c r="R128" s="286"/>
      <c r="S128" s="286"/>
      <c r="T128" s="287"/>
      <c r="U128" s="287"/>
      <c r="V128" s="287"/>
      <c r="W128" s="287"/>
      <c r="X128" s="287"/>
      <c r="Y128" s="287"/>
      <c r="Z128" s="287"/>
      <c r="AA128" s="287"/>
      <c r="AB128" s="287"/>
      <c r="AC128" s="287"/>
      <c r="AD128" s="287"/>
      <c r="AE128" s="287"/>
      <c r="AF128" s="287"/>
      <c r="AG128" s="287"/>
      <c r="AH128" s="287"/>
      <c r="AI128" s="287"/>
      <c r="AJ128" s="287"/>
      <c r="AK128" s="286"/>
      <c r="AL128" s="286"/>
    </row>
    <row r="129" spans="1:38" ht="14.25" customHeight="1" x14ac:dyDescent="0.2">
      <c r="A129" s="287"/>
      <c r="B129" s="287"/>
      <c r="C129" s="215"/>
      <c r="D129" s="215"/>
      <c r="E129" s="215"/>
      <c r="F129" s="215"/>
      <c r="G129" s="215"/>
      <c r="H129" s="215"/>
      <c r="I129" s="215"/>
      <c r="J129" s="215"/>
      <c r="K129" s="215"/>
      <c r="L129" s="286"/>
      <c r="M129" s="286"/>
      <c r="N129" s="286"/>
      <c r="O129" s="286"/>
      <c r="P129" s="286"/>
      <c r="Q129" s="286"/>
      <c r="R129" s="286"/>
      <c r="S129" s="286"/>
      <c r="T129" s="287"/>
      <c r="U129" s="287"/>
      <c r="V129" s="287"/>
      <c r="W129" s="287"/>
      <c r="X129" s="287"/>
      <c r="Y129" s="287"/>
      <c r="Z129" s="287"/>
      <c r="AA129" s="287"/>
      <c r="AB129" s="287"/>
      <c r="AC129" s="287"/>
      <c r="AD129" s="287"/>
      <c r="AE129" s="287"/>
      <c r="AF129" s="287"/>
      <c r="AG129" s="287"/>
      <c r="AH129" s="287"/>
      <c r="AI129" s="287"/>
      <c r="AJ129" s="287"/>
      <c r="AK129" s="286"/>
      <c r="AL129" s="286"/>
    </row>
    <row r="130" spans="1:38" ht="14.25" customHeight="1" x14ac:dyDescent="0.2">
      <c r="A130" s="287"/>
      <c r="B130" s="287"/>
      <c r="C130" s="215"/>
      <c r="D130" s="215"/>
      <c r="E130" s="215"/>
      <c r="F130" s="215"/>
      <c r="G130" s="215"/>
      <c r="H130" s="215"/>
      <c r="I130" s="215"/>
      <c r="J130" s="215"/>
      <c r="K130" s="215"/>
      <c r="L130" s="286"/>
      <c r="M130" s="286"/>
      <c r="N130" s="286"/>
      <c r="O130" s="286"/>
      <c r="P130" s="286"/>
      <c r="Q130" s="286"/>
      <c r="R130" s="286"/>
      <c r="S130" s="286"/>
      <c r="T130" s="287"/>
      <c r="U130" s="287"/>
      <c r="V130" s="287"/>
      <c r="W130" s="287"/>
      <c r="X130" s="287"/>
      <c r="Y130" s="287"/>
      <c r="Z130" s="287"/>
      <c r="AA130" s="287"/>
      <c r="AB130" s="287"/>
      <c r="AC130" s="287"/>
      <c r="AD130" s="287"/>
      <c r="AE130" s="287"/>
      <c r="AF130" s="287"/>
      <c r="AG130" s="287"/>
      <c r="AH130" s="287"/>
      <c r="AI130" s="287"/>
      <c r="AJ130" s="287"/>
      <c r="AK130" s="286"/>
      <c r="AL130" s="286"/>
    </row>
    <row r="131" spans="1:38" ht="14.25" customHeight="1" x14ac:dyDescent="0.2">
      <c r="A131" s="287"/>
      <c r="B131" s="287"/>
      <c r="C131" s="215"/>
      <c r="D131" s="215"/>
      <c r="E131" s="215"/>
      <c r="F131" s="215"/>
      <c r="G131" s="215"/>
      <c r="H131" s="215"/>
      <c r="I131" s="215"/>
      <c r="J131" s="215"/>
      <c r="K131" s="215"/>
      <c r="L131" s="286"/>
      <c r="M131" s="286"/>
      <c r="N131" s="286"/>
      <c r="O131" s="286"/>
      <c r="P131" s="286"/>
      <c r="Q131" s="286"/>
      <c r="R131" s="286"/>
      <c r="S131" s="286"/>
      <c r="T131" s="287"/>
      <c r="U131" s="287"/>
      <c r="V131" s="287"/>
      <c r="W131" s="287"/>
      <c r="X131" s="287"/>
      <c r="Y131" s="287"/>
      <c r="Z131" s="287"/>
      <c r="AA131" s="287"/>
      <c r="AB131" s="287"/>
      <c r="AC131" s="287"/>
      <c r="AD131" s="287"/>
      <c r="AE131" s="287"/>
      <c r="AF131" s="287"/>
      <c r="AG131" s="287"/>
      <c r="AH131" s="287"/>
      <c r="AI131" s="287"/>
      <c r="AJ131" s="287"/>
      <c r="AK131" s="286"/>
      <c r="AL131" s="286"/>
    </row>
    <row r="132" spans="1:38" ht="14.25" customHeight="1" x14ac:dyDescent="0.2">
      <c r="A132" s="287"/>
      <c r="B132" s="287"/>
      <c r="C132" s="215"/>
      <c r="D132" s="215"/>
      <c r="E132" s="215"/>
      <c r="F132" s="215"/>
      <c r="G132" s="215"/>
      <c r="H132" s="215"/>
      <c r="I132" s="215"/>
      <c r="J132" s="215"/>
      <c r="K132" s="215"/>
      <c r="L132" s="286"/>
      <c r="M132" s="286"/>
      <c r="N132" s="286"/>
      <c r="O132" s="286"/>
      <c r="P132" s="286"/>
      <c r="Q132" s="286"/>
      <c r="R132" s="286"/>
      <c r="S132" s="286"/>
      <c r="T132" s="287"/>
      <c r="U132" s="287"/>
      <c r="V132" s="287"/>
      <c r="W132" s="287"/>
      <c r="X132" s="287"/>
      <c r="Y132" s="287"/>
      <c r="Z132" s="287"/>
      <c r="AA132" s="287"/>
      <c r="AB132" s="287"/>
      <c r="AC132" s="287"/>
      <c r="AD132" s="287"/>
      <c r="AE132" s="287"/>
      <c r="AF132" s="287"/>
      <c r="AG132" s="287"/>
      <c r="AH132" s="287"/>
      <c r="AI132" s="287"/>
      <c r="AJ132" s="287"/>
      <c r="AK132" s="286"/>
      <c r="AL132" s="286"/>
    </row>
    <row r="133" spans="1:38" ht="14.25" customHeight="1" x14ac:dyDescent="0.2">
      <c r="A133" s="287"/>
      <c r="B133" s="287"/>
      <c r="C133" s="215"/>
      <c r="D133" s="215"/>
      <c r="E133" s="215"/>
      <c r="F133" s="215"/>
      <c r="G133" s="215"/>
      <c r="H133" s="215"/>
      <c r="I133" s="215"/>
      <c r="J133" s="215"/>
      <c r="K133" s="215"/>
      <c r="L133" s="286"/>
      <c r="M133" s="286"/>
      <c r="N133" s="286"/>
      <c r="O133" s="286"/>
      <c r="P133" s="286"/>
      <c r="Q133" s="286"/>
      <c r="R133" s="286"/>
      <c r="S133" s="286"/>
      <c r="T133" s="287"/>
      <c r="U133" s="287"/>
      <c r="V133" s="287"/>
      <c r="W133" s="287"/>
      <c r="X133" s="287"/>
      <c r="Y133" s="287"/>
      <c r="Z133" s="287"/>
      <c r="AA133" s="287"/>
      <c r="AB133" s="287"/>
      <c r="AC133" s="287"/>
      <c r="AD133" s="287"/>
      <c r="AE133" s="287"/>
      <c r="AF133" s="287"/>
      <c r="AG133" s="287"/>
      <c r="AH133" s="287"/>
      <c r="AI133" s="287"/>
      <c r="AJ133" s="287"/>
      <c r="AK133" s="286"/>
      <c r="AL133" s="286"/>
    </row>
    <row r="134" spans="1:38" ht="14.25" customHeight="1" x14ac:dyDescent="0.2">
      <c r="A134" s="287"/>
      <c r="B134" s="287"/>
      <c r="C134" s="215"/>
      <c r="D134" s="215"/>
      <c r="E134" s="215"/>
      <c r="F134" s="215"/>
      <c r="G134" s="215"/>
      <c r="H134" s="215"/>
      <c r="I134" s="215"/>
      <c r="J134" s="215"/>
      <c r="K134" s="215"/>
      <c r="L134" s="286"/>
      <c r="M134" s="286"/>
      <c r="N134" s="286"/>
      <c r="O134" s="286"/>
      <c r="P134" s="286"/>
      <c r="Q134" s="286"/>
      <c r="R134" s="286"/>
      <c r="S134" s="286"/>
      <c r="T134" s="287"/>
      <c r="U134" s="287"/>
      <c r="V134" s="287"/>
      <c r="W134" s="287"/>
      <c r="X134" s="287"/>
      <c r="Y134" s="287"/>
      <c r="Z134" s="287"/>
      <c r="AA134" s="287"/>
      <c r="AB134" s="287"/>
      <c r="AC134" s="287"/>
      <c r="AD134" s="287"/>
      <c r="AE134" s="287"/>
      <c r="AF134" s="287"/>
      <c r="AG134" s="287"/>
      <c r="AH134" s="287"/>
      <c r="AI134" s="287"/>
      <c r="AJ134" s="287"/>
      <c r="AK134" s="286"/>
      <c r="AL134" s="286"/>
    </row>
    <row r="135" spans="1:38" ht="14.25" customHeight="1" x14ac:dyDescent="0.2">
      <c r="A135" s="287"/>
      <c r="B135" s="287"/>
      <c r="C135" s="215"/>
      <c r="D135" s="215"/>
      <c r="E135" s="215"/>
      <c r="F135" s="215"/>
      <c r="G135" s="215"/>
      <c r="H135" s="215"/>
      <c r="I135" s="215"/>
      <c r="J135" s="215"/>
      <c r="K135" s="215"/>
      <c r="L135" s="286"/>
      <c r="M135" s="286"/>
      <c r="N135" s="286"/>
      <c r="O135" s="286"/>
      <c r="P135" s="286"/>
      <c r="Q135" s="286"/>
      <c r="R135" s="286"/>
      <c r="S135" s="286"/>
      <c r="T135" s="287"/>
      <c r="U135" s="287"/>
      <c r="V135" s="287"/>
      <c r="W135" s="287"/>
      <c r="X135" s="287"/>
      <c r="Y135" s="287"/>
      <c r="Z135" s="287"/>
      <c r="AA135" s="287"/>
      <c r="AB135" s="287"/>
      <c r="AC135" s="287"/>
      <c r="AD135" s="287"/>
      <c r="AE135" s="287"/>
      <c r="AF135" s="287"/>
      <c r="AG135" s="287"/>
      <c r="AH135" s="287"/>
      <c r="AI135" s="287"/>
      <c r="AJ135" s="287"/>
      <c r="AK135" s="286"/>
      <c r="AL135" s="286"/>
    </row>
    <row r="136" spans="1:38" ht="14.25" customHeight="1" x14ac:dyDescent="0.2">
      <c r="A136" s="287"/>
      <c r="B136" s="287"/>
      <c r="C136" s="215"/>
      <c r="D136" s="215"/>
      <c r="E136" s="215"/>
      <c r="F136" s="215"/>
      <c r="G136" s="215"/>
      <c r="H136" s="215"/>
      <c r="I136" s="215"/>
      <c r="J136" s="215"/>
      <c r="K136" s="215"/>
      <c r="L136" s="286"/>
      <c r="M136" s="286"/>
      <c r="N136" s="286"/>
      <c r="O136" s="286"/>
      <c r="P136" s="286"/>
      <c r="Q136" s="286"/>
      <c r="R136" s="286"/>
      <c r="S136" s="286"/>
      <c r="T136" s="287"/>
      <c r="U136" s="287"/>
      <c r="V136" s="287"/>
      <c r="W136" s="287"/>
      <c r="X136" s="287"/>
      <c r="Y136" s="287"/>
      <c r="Z136" s="287"/>
      <c r="AA136" s="287"/>
      <c r="AB136" s="287"/>
      <c r="AC136" s="287"/>
      <c r="AD136" s="287"/>
      <c r="AE136" s="287"/>
      <c r="AF136" s="287"/>
      <c r="AG136" s="287"/>
      <c r="AH136" s="287"/>
      <c r="AI136" s="287"/>
      <c r="AJ136" s="287"/>
      <c r="AK136" s="286"/>
      <c r="AL136" s="286"/>
    </row>
    <row r="137" spans="1:38" ht="14.25" customHeight="1" x14ac:dyDescent="0.2">
      <c r="A137" s="287"/>
      <c r="B137" s="287"/>
      <c r="C137" s="215"/>
      <c r="D137" s="215"/>
      <c r="E137" s="215"/>
      <c r="F137" s="215"/>
      <c r="G137" s="215"/>
      <c r="H137" s="215"/>
      <c r="I137" s="215"/>
      <c r="J137" s="215"/>
      <c r="K137" s="215"/>
      <c r="L137" s="286"/>
      <c r="M137" s="286"/>
      <c r="N137" s="286"/>
      <c r="O137" s="286"/>
      <c r="P137" s="286"/>
      <c r="Q137" s="286"/>
      <c r="R137" s="286"/>
      <c r="S137" s="286"/>
      <c r="T137" s="287"/>
      <c r="U137" s="287"/>
      <c r="V137" s="287"/>
      <c r="W137" s="287"/>
      <c r="X137" s="287"/>
      <c r="Y137" s="287"/>
      <c r="Z137" s="287"/>
      <c r="AA137" s="287"/>
      <c r="AB137" s="287"/>
      <c r="AC137" s="287"/>
      <c r="AD137" s="287"/>
      <c r="AE137" s="287"/>
      <c r="AF137" s="287"/>
      <c r="AG137" s="287"/>
      <c r="AH137" s="287"/>
      <c r="AI137" s="287"/>
      <c r="AJ137" s="287"/>
      <c r="AK137" s="286"/>
      <c r="AL137" s="286"/>
    </row>
    <row r="138" spans="1:38" ht="14.25" customHeight="1" x14ac:dyDescent="0.2">
      <c r="A138" s="287"/>
      <c r="B138" s="287"/>
      <c r="C138" s="215"/>
      <c r="D138" s="215"/>
      <c r="E138" s="215"/>
      <c r="F138" s="215"/>
      <c r="G138" s="215"/>
      <c r="H138" s="215"/>
      <c r="I138" s="215"/>
      <c r="J138" s="215"/>
      <c r="K138" s="215"/>
      <c r="L138" s="286"/>
      <c r="M138" s="286"/>
      <c r="N138" s="286"/>
      <c r="O138" s="286"/>
      <c r="P138" s="286"/>
      <c r="Q138" s="286"/>
      <c r="R138" s="286"/>
      <c r="S138" s="286"/>
      <c r="T138" s="287"/>
      <c r="U138" s="287"/>
      <c r="V138" s="287"/>
      <c r="W138" s="287"/>
      <c r="X138" s="287"/>
      <c r="Y138" s="287"/>
      <c r="Z138" s="287"/>
      <c r="AA138" s="287"/>
      <c r="AB138" s="287"/>
      <c r="AC138" s="287"/>
      <c r="AD138" s="287"/>
      <c r="AE138" s="287"/>
      <c r="AF138" s="287"/>
      <c r="AG138" s="287"/>
      <c r="AH138" s="287"/>
      <c r="AI138" s="287"/>
      <c r="AJ138" s="287"/>
      <c r="AK138" s="286"/>
      <c r="AL138" s="286"/>
    </row>
    <row r="139" spans="1:38" ht="14.25" customHeight="1" x14ac:dyDescent="0.2">
      <c r="A139" s="287"/>
      <c r="B139" s="287"/>
      <c r="C139" s="215"/>
      <c r="D139" s="215"/>
      <c r="E139" s="215"/>
      <c r="F139" s="215"/>
      <c r="G139" s="215"/>
      <c r="H139" s="215"/>
      <c r="I139" s="215"/>
      <c r="J139" s="215"/>
      <c r="K139" s="215"/>
      <c r="L139" s="286"/>
      <c r="M139" s="286"/>
      <c r="N139" s="286"/>
      <c r="O139" s="286"/>
      <c r="P139" s="286"/>
      <c r="Q139" s="286"/>
      <c r="R139" s="286"/>
      <c r="S139" s="286"/>
      <c r="T139" s="287"/>
      <c r="U139" s="287"/>
      <c r="V139" s="287"/>
      <c r="W139" s="287"/>
      <c r="X139" s="287"/>
      <c r="Y139" s="287"/>
      <c r="Z139" s="287"/>
      <c r="AA139" s="287"/>
      <c r="AB139" s="287"/>
      <c r="AC139" s="287"/>
      <c r="AD139" s="287"/>
      <c r="AE139" s="287"/>
      <c r="AF139" s="287"/>
      <c r="AG139" s="287"/>
      <c r="AH139" s="287"/>
      <c r="AI139" s="287"/>
      <c r="AJ139" s="287"/>
      <c r="AK139" s="286"/>
      <c r="AL139" s="286"/>
    </row>
    <row r="140" spans="1:38" ht="14.25" customHeight="1" x14ac:dyDescent="0.2">
      <c r="A140" s="287"/>
      <c r="B140" s="287"/>
      <c r="C140" s="215"/>
      <c r="D140" s="215"/>
      <c r="E140" s="215"/>
      <c r="F140" s="215"/>
      <c r="G140" s="215"/>
      <c r="H140" s="215"/>
      <c r="I140" s="215"/>
      <c r="J140" s="215"/>
      <c r="K140" s="215"/>
      <c r="L140" s="286"/>
      <c r="M140" s="286"/>
      <c r="N140" s="286"/>
      <c r="O140" s="286"/>
      <c r="P140" s="286"/>
      <c r="Q140" s="286"/>
      <c r="R140" s="286"/>
      <c r="S140" s="286"/>
      <c r="T140" s="287"/>
      <c r="U140" s="287"/>
      <c r="V140" s="287"/>
      <c r="W140" s="287"/>
      <c r="X140" s="287"/>
      <c r="Y140" s="287"/>
      <c r="Z140" s="287"/>
      <c r="AA140" s="287"/>
      <c r="AB140" s="287"/>
      <c r="AC140" s="287"/>
      <c r="AD140" s="287"/>
      <c r="AE140" s="287"/>
      <c r="AF140" s="287"/>
      <c r="AG140" s="287"/>
      <c r="AH140" s="287"/>
      <c r="AI140" s="287"/>
      <c r="AJ140" s="287"/>
      <c r="AK140" s="286"/>
      <c r="AL140" s="286"/>
    </row>
    <row r="141" spans="1:38" ht="14.25" customHeight="1" x14ac:dyDescent="0.2">
      <c r="A141" s="287"/>
      <c r="B141" s="287"/>
      <c r="C141" s="215"/>
      <c r="D141" s="215"/>
      <c r="E141" s="215"/>
      <c r="F141" s="215"/>
      <c r="G141" s="215"/>
      <c r="H141" s="215"/>
      <c r="I141" s="215"/>
      <c r="J141" s="215"/>
      <c r="K141" s="215"/>
      <c r="L141" s="286"/>
      <c r="M141" s="286"/>
      <c r="N141" s="286"/>
      <c r="O141" s="286"/>
      <c r="P141" s="286"/>
      <c r="Q141" s="286"/>
      <c r="R141" s="286"/>
      <c r="S141" s="286"/>
      <c r="T141" s="287"/>
      <c r="U141" s="287"/>
      <c r="V141" s="287"/>
      <c r="W141" s="287"/>
      <c r="X141" s="287"/>
      <c r="Y141" s="287"/>
      <c r="Z141" s="287"/>
      <c r="AA141" s="287"/>
      <c r="AB141" s="287"/>
      <c r="AC141" s="287"/>
      <c r="AD141" s="287"/>
      <c r="AE141" s="287"/>
      <c r="AF141" s="287"/>
      <c r="AG141" s="287"/>
      <c r="AH141" s="287"/>
      <c r="AI141" s="287"/>
      <c r="AJ141" s="287"/>
      <c r="AK141" s="286"/>
      <c r="AL141" s="286"/>
    </row>
    <row r="142" spans="1:38" ht="14.25" customHeight="1" x14ac:dyDescent="0.2">
      <c r="A142" s="287"/>
      <c r="B142" s="287"/>
      <c r="C142" s="215"/>
      <c r="D142" s="215"/>
      <c r="E142" s="215"/>
      <c r="F142" s="215"/>
      <c r="G142" s="215"/>
      <c r="H142" s="215"/>
      <c r="I142" s="215"/>
      <c r="J142" s="215"/>
      <c r="K142" s="215"/>
      <c r="L142" s="286"/>
      <c r="M142" s="286"/>
      <c r="N142" s="286"/>
      <c r="O142" s="286"/>
      <c r="P142" s="286"/>
      <c r="Q142" s="286"/>
      <c r="R142" s="286"/>
      <c r="S142" s="286"/>
      <c r="T142" s="287"/>
      <c r="U142" s="287"/>
      <c r="V142" s="287"/>
      <c r="W142" s="287"/>
      <c r="X142" s="287"/>
      <c r="Y142" s="287"/>
      <c r="Z142" s="287"/>
      <c r="AA142" s="287"/>
      <c r="AB142" s="287"/>
      <c r="AC142" s="287"/>
      <c r="AD142" s="287"/>
      <c r="AE142" s="287"/>
      <c r="AF142" s="287"/>
      <c r="AG142" s="287"/>
      <c r="AH142" s="287"/>
      <c r="AI142" s="287"/>
      <c r="AJ142" s="287"/>
      <c r="AK142" s="286"/>
      <c r="AL142" s="286"/>
    </row>
    <row r="143" spans="1:38" ht="14.25" customHeight="1" x14ac:dyDescent="0.2">
      <c r="A143" s="287"/>
      <c r="B143" s="287"/>
      <c r="C143" s="215"/>
      <c r="D143" s="215"/>
      <c r="E143" s="215"/>
      <c r="F143" s="215"/>
      <c r="G143" s="215"/>
      <c r="H143" s="215"/>
      <c r="I143" s="215"/>
      <c r="J143" s="215"/>
      <c r="K143" s="215"/>
      <c r="L143" s="286"/>
      <c r="M143" s="286"/>
      <c r="N143" s="286"/>
      <c r="O143" s="286"/>
      <c r="P143" s="286"/>
      <c r="Q143" s="286"/>
      <c r="R143" s="286"/>
      <c r="S143" s="286"/>
      <c r="T143" s="287"/>
      <c r="U143" s="287"/>
      <c r="V143" s="287"/>
      <c r="W143" s="287"/>
      <c r="X143" s="287"/>
      <c r="Y143" s="287"/>
      <c r="Z143" s="287"/>
      <c r="AA143" s="287"/>
      <c r="AB143" s="287"/>
      <c r="AC143" s="287"/>
      <c r="AD143" s="287"/>
      <c r="AE143" s="287"/>
      <c r="AF143" s="287"/>
      <c r="AG143" s="287"/>
      <c r="AH143" s="287"/>
      <c r="AI143" s="287"/>
      <c r="AJ143" s="287"/>
      <c r="AK143" s="286"/>
      <c r="AL143" s="286"/>
    </row>
    <row r="144" spans="1:38" ht="14.25" customHeight="1" x14ac:dyDescent="0.2">
      <c r="A144" s="287"/>
      <c r="B144" s="287"/>
      <c r="C144" s="215"/>
      <c r="D144" s="215"/>
      <c r="E144" s="215"/>
      <c r="F144" s="215"/>
      <c r="G144" s="215"/>
      <c r="H144" s="215"/>
      <c r="I144" s="215"/>
      <c r="J144" s="215"/>
      <c r="K144" s="215"/>
      <c r="L144" s="286"/>
      <c r="M144" s="286"/>
      <c r="N144" s="286"/>
      <c r="O144" s="286"/>
      <c r="P144" s="286"/>
      <c r="Q144" s="286"/>
      <c r="R144" s="286"/>
      <c r="S144" s="286"/>
      <c r="T144" s="287"/>
      <c r="U144" s="287"/>
      <c r="V144" s="287"/>
      <c r="W144" s="287"/>
      <c r="X144" s="287"/>
      <c r="Y144" s="287"/>
      <c r="Z144" s="287"/>
      <c r="AA144" s="287"/>
      <c r="AB144" s="287"/>
      <c r="AC144" s="287"/>
      <c r="AD144" s="287"/>
      <c r="AE144" s="287"/>
      <c r="AF144" s="287"/>
      <c r="AG144" s="287"/>
      <c r="AH144" s="287"/>
      <c r="AI144" s="287"/>
      <c r="AJ144" s="287"/>
      <c r="AK144" s="286"/>
      <c r="AL144" s="286"/>
    </row>
    <row r="145" spans="1:38" ht="14.25" customHeight="1" x14ac:dyDescent="0.2">
      <c r="A145" s="287"/>
      <c r="B145" s="287"/>
      <c r="C145" s="215"/>
      <c r="D145" s="215"/>
      <c r="E145" s="215"/>
      <c r="F145" s="215"/>
      <c r="G145" s="215"/>
      <c r="H145" s="215"/>
      <c r="I145" s="215"/>
      <c r="J145" s="215"/>
      <c r="K145" s="215"/>
      <c r="L145" s="286"/>
      <c r="M145" s="286"/>
      <c r="N145" s="286"/>
      <c r="O145" s="286"/>
      <c r="P145" s="286"/>
      <c r="Q145" s="286"/>
      <c r="R145" s="286"/>
      <c r="S145" s="286"/>
      <c r="T145" s="287"/>
      <c r="U145" s="287"/>
      <c r="V145" s="287"/>
      <c r="W145" s="287"/>
      <c r="X145" s="287"/>
      <c r="Y145" s="287"/>
      <c r="Z145" s="287"/>
      <c r="AA145" s="287"/>
      <c r="AB145" s="287"/>
      <c r="AC145" s="287"/>
      <c r="AD145" s="287"/>
      <c r="AE145" s="287"/>
      <c r="AF145" s="287"/>
      <c r="AG145" s="287"/>
      <c r="AH145" s="287"/>
      <c r="AI145" s="287"/>
      <c r="AJ145" s="287"/>
      <c r="AK145" s="286"/>
      <c r="AL145" s="286"/>
    </row>
    <row r="146" spans="1:38" ht="14.25" customHeight="1" x14ac:dyDescent="0.2">
      <c r="A146" s="287"/>
      <c r="B146" s="287"/>
      <c r="C146" s="215"/>
      <c r="D146" s="215"/>
      <c r="E146" s="215"/>
      <c r="F146" s="215"/>
      <c r="G146" s="215"/>
      <c r="H146" s="215"/>
      <c r="I146" s="215"/>
      <c r="J146" s="215"/>
      <c r="K146" s="215"/>
      <c r="L146" s="286"/>
      <c r="M146" s="286"/>
      <c r="N146" s="286"/>
      <c r="O146" s="286"/>
      <c r="P146" s="286"/>
      <c r="Q146" s="286"/>
      <c r="R146" s="286"/>
      <c r="S146" s="286"/>
      <c r="T146" s="287"/>
      <c r="U146" s="287"/>
      <c r="V146" s="287"/>
      <c r="W146" s="287"/>
      <c r="X146" s="287"/>
      <c r="Y146" s="287"/>
      <c r="Z146" s="287"/>
      <c r="AA146" s="287"/>
      <c r="AB146" s="287"/>
      <c r="AC146" s="287"/>
      <c r="AD146" s="287"/>
      <c r="AE146" s="287"/>
      <c r="AF146" s="287"/>
      <c r="AG146" s="287"/>
      <c r="AH146" s="287"/>
      <c r="AI146" s="287"/>
      <c r="AJ146" s="287"/>
      <c r="AK146" s="286"/>
      <c r="AL146" s="286"/>
    </row>
    <row r="147" spans="1:38" ht="14.25" customHeight="1" x14ac:dyDescent="0.2">
      <c r="A147" s="287"/>
      <c r="B147" s="287"/>
      <c r="C147" s="215"/>
      <c r="D147" s="215"/>
      <c r="E147" s="215"/>
      <c r="F147" s="215"/>
      <c r="G147" s="215"/>
      <c r="H147" s="215"/>
      <c r="I147" s="215"/>
      <c r="J147" s="215"/>
      <c r="K147" s="215"/>
      <c r="L147" s="286"/>
      <c r="M147" s="286"/>
      <c r="N147" s="286"/>
      <c r="O147" s="286"/>
      <c r="P147" s="286"/>
      <c r="Q147" s="286"/>
      <c r="R147" s="286"/>
      <c r="S147" s="286"/>
      <c r="T147" s="287"/>
      <c r="U147" s="287"/>
      <c r="V147" s="287"/>
      <c r="W147" s="287"/>
      <c r="X147" s="287"/>
      <c r="Y147" s="287"/>
      <c r="Z147" s="287"/>
      <c r="AA147" s="287"/>
      <c r="AB147" s="287"/>
      <c r="AC147" s="287"/>
      <c r="AD147" s="287"/>
      <c r="AE147" s="287"/>
      <c r="AF147" s="287"/>
      <c r="AG147" s="287"/>
      <c r="AH147" s="287"/>
      <c r="AI147" s="287"/>
      <c r="AJ147" s="287"/>
      <c r="AK147" s="286"/>
      <c r="AL147" s="286"/>
    </row>
    <row r="148" spans="1:38" ht="14.25" customHeight="1" x14ac:dyDescent="0.2">
      <c r="A148" s="287"/>
      <c r="B148" s="287"/>
      <c r="C148" s="215"/>
      <c r="D148" s="215"/>
      <c r="E148" s="215"/>
      <c r="F148" s="215"/>
      <c r="G148" s="215"/>
      <c r="H148" s="215"/>
      <c r="I148" s="215"/>
      <c r="J148" s="215"/>
      <c r="K148" s="215"/>
      <c r="L148" s="286"/>
      <c r="M148" s="286"/>
      <c r="N148" s="286"/>
      <c r="O148" s="286"/>
      <c r="P148" s="286"/>
      <c r="Q148" s="286"/>
      <c r="R148" s="286"/>
      <c r="S148" s="286"/>
      <c r="T148" s="287"/>
      <c r="U148" s="287"/>
      <c r="V148" s="287"/>
      <c r="W148" s="287"/>
      <c r="X148" s="287"/>
      <c r="Y148" s="287"/>
      <c r="Z148" s="287"/>
      <c r="AA148" s="287"/>
      <c r="AB148" s="287"/>
      <c r="AC148" s="287"/>
      <c r="AD148" s="287"/>
      <c r="AE148" s="287"/>
      <c r="AF148" s="287"/>
      <c r="AG148" s="287"/>
      <c r="AH148" s="287"/>
      <c r="AI148" s="287"/>
      <c r="AJ148" s="287"/>
      <c r="AK148" s="286"/>
      <c r="AL148" s="286"/>
    </row>
    <row r="149" spans="1:38" ht="14.25" customHeight="1" x14ac:dyDescent="0.2">
      <c r="A149" s="287"/>
      <c r="B149" s="287"/>
      <c r="C149" s="215"/>
      <c r="D149" s="215"/>
      <c r="E149" s="215"/>
      <c r="F149" s="215"/>
      <c r="G149" s="215"/>
      <c r="H149" s="215"/>
      <c r="I149" s="215"/>
      <c r="J149" s="215"/>
      <c r="K149" s="215"/>
      <c r="L149" s="286"/>
      <c r="M149" s="286"/>
      <c r="N149" s="286"/>
      <c r="O149" s="286"/>
      <c r="P149" s="286"/>
      <c r="Q149" s="286"/>
      <c r="R149" s="286"/>
      <c r="S149" s="286"/>
      <c r="T149" s="287"/>
      <c r="U149" s="287"/>
      <c r="V149" s="287"/>
      <c r="W149" s="287"/>
      <c r="X149" s="287"/>
      <c r="Y149" s="287"/>
      <c r="Z149" s="287"/>
      <c r="AA149" s="287"/>
      <c r="AB149" s="287"/>
      <c r="AC149" s="287"/>
      <c r="AD149" s="287"/>
      <c r="AE149" s="287"/>
      <c r="AF149" s="287"/>
      <c r="AG149" s="287"/>
      <c r="AH149" s="287"/>
      <c r="AI149" s="287"/>
      <c r="AJ149" s="287"/>
      <c r="AK149" s="286"/>
      <c r="AL149" s="286"/>
    </row>
    <row r="150" spans="1:38" ht="14.25" customHeight="1" x14ac:dyDescent="0.2">
      <c r="A150" s="287"/>
      <c r="B150" s="287"/>
      <c r="C150" s="215"/>
      <c r="D150" s="215"/>
      <c r="E150" s="215"/>
      <c r="F150" s="215"/>
      <c r="G150" s="215"/>
      <c r="H150" s="215"/>
      <c r="I150" s="215"/>
      <c r="J150" s="215"/>
      <c r="K150" s="215"/>
      <c r="L150" s="286"/>
      <c r="M150" s="286"/>
      <c r="N150" s="286"/>
      <c r="O150" s="286"/>
      <c r="P150" s="286"/>
      <c r="Q150" s="286"/>
      <c r="R150" s="286"/>
      <c r="S150" s="286"/>
      <c r="T150" s="287"/>
      <c r="U150" s="287"/>
      <c r="V150" s="287"/>
      <c r="W150" s="287"/>
      <c r="X150" s="287"/>
      <c r="Y150" s="287"/>
      <c r="Z150" s="287"/>
      <c r="AA150" s="287"/>
      <c r="AB150" s="287"/>
      <c r="AC150" s="287"/>
      <c r="AD150" s="287"/>
      <c r="AE150" s="287"/>
      <c r="AF150" s="287"/>
      <c r="AG150" s="287"/>
      <c r="AH150" s="287"/>
      <c r="AI150" s="287"/>
      <c r="AJ150" s="287"/>
      <c r="AK150" s="286"/>
      <c r="AL150" s="286"/>
    </row>
    <row r="151" spans="1:38" ht="14.25" customHeight="1" x14ac:dyDescent="0.2">
      <c r="A151" s="287"/>
      <c r="B151" s="287"/>
      <c r="C151" s="215"/>
      <c r="D151" s="215"/>
      <c r="E151" s="215"/>
      <c r="F151" s="215"/>
      <c r="G151" s="215"/>
      <c r="H151" s="215"/>
      <c r="I151" s="215"/>
      <c r="J151" s="215"/>
      <c r="K151" s="215"/>
      <c r="L151" s="286"/>
      <c r="M151" s="286"/>
      <c r="N151" s="286"/>
      <c r="O151" s="286"/>
      <c r="P151" s="286"/>
      <c r="Q151" s="286"/>
      <c r="R151" s="286"/>
      <c r="S151" s="286"/>
      <c r="T151" s="287"/>
      <c r="U151" s="287"/>
      <c r="V151" s="287"/>
      <c r="W151" s="287"/>
      <c r="X151" s="287"/>
      <c r="Y151" s="287"/>
      <c r="Z151" s="287"/>
      <c r="AA151" s="287"/>
      <c r="AB151" s="287"/>
      <c r="AC151" s="287"/>
      <c r="AD151" s="287"/>
      <c r="AE151" s="287"/>
      <c r="AF151" s="287"/>
      <c r="AG151" s="287"/>
      <c r="AH151" s="287"/>
      <c r="AI151" s="287"/>
      <c r="AJ151" s="287"/>
      <c r="AK151" s="286"/>
      <c r="AL151" s="286"/>
    </row>
    <row r="152" spans="1:38" ht="14.25" customHeight="1" x14ac:dyDescent="0.2">
      <c r="A152" s="287"/>
      <c r="B152" s="287"/>
      <c r="C152" s="215"/>
      <c r="D152" s="215"/>
      <c r="E152" s="215"/>
      <c r="F152" s="215"/>
      <c r="G152" s="215"/>
      <c r="H152" s="215"/>
      <c r="I152" s="215"/>
      <c r="J152" s="215"/>
      <c r="K152" s="215"/>
      <c r="L152" s="286"/>
      <c r="M152" s="286"/>
      <c r="N152" s="286"/>
      <c r="O152" s="286"/>
      <c r="P152" s="286"/>
      <c r="Q152" s="286"/>
      <c r="R152" s="286"/>
      <c r="S152" s="286"/>
      <c r="T152" s="287"/>
      <c r="U152" s="287"/>
      <c r="V152" s="287"/>
      <c r="W152" s="287"/>
      <c r="X152" s="287"/>
      <c r="Y152" s="287"/>
      <c r="Z152" s="287"/>
      <c r="AA152" s="287"/>
      <c r="AB152" s="287"/>
      <c r="AC152" s="287"/>
      <c r="AD152" s="287"/>
      <c r="AE152" s="287"/>
      <c r="AF152" s="287"/>
      <c r="AG152" s="287"/>
      <c r="AH152" s="287"/>
      <c r="AI152" s="287"/>
      <c r="AJ152" s="287"/>
      <c r="AK152" s="286"/>
      <c r="AL152" s="286"/>
    </row>
    <row r="153" spans="1:38" ht="14.25" customHeight="1" x14ac:dyDescent="0.2">
      <c r="A153" s="287"/>
      <c r="B153" s="287"/>
      <c r="C153" s="215"/>
      <c r="D153" s="215"/>
      <c r="E153" s="215"/>
      <c r="F153" s="215"/>
      <c r="G153" s="215"/>
      <c r="H153" s="215"/>
      <c r="I153" s="215"/>
      <c r="J153" s="215"/>
      <c r="K153" s="215"/>
      <c r="L153" s="286"/>
      <c r="M153" s="286"/>
      <c r="N153" s="286"/>
      <c r="O153" s="286"/>
      <c r="P153" s="286"/>
      <c r="Q153" s="286"/>
      <c r="R153" s="286"/>
      <c r="S153" s="286"/>
      <c r="T153" s="287"/>
      <c r="U153" s="287"/>
      <c r="V153" s="287"/>
      <c r="W153" s="287"/>
      <c r="X153" s="287"/>
      <c r="Y153" s="287"/>
      <c r="Z153" s="287"/>
      <c r="AA153" s="287"/>
      <c r="AB153" s="287"/>
      <c r="AC153" s="287"/>
      <c r="AD153" s="287"/>
      <c r="AE153" s="287"/>
      <c r="AF153" s="287"/>
      <c r="AG153" s="287"/>
      <c r="AH153" s="287"/>
      <c r="AI153" s="287"/>
      <c r="AJ153" s="287"/>
      <c r="AK153" s="286"/>
      <c r="AL153" s="286"/>
    </row>
    <row r="154" spans="1:38" ht="14.25" customHeight="1" x14ac:dyDescent="0.2">
      <c r="A154" s="287"/>
      <c r="B154" s="287"/>
      <c r="C154" s="215"/>
      <c r="D154" s="215"/>
      <c r="E154" s="215"/>
      <c r="F154" s="215"/>
      <c r="G154" s="215"/>
      <c r="H154" s="215"/>
      <c r="I154" s="215"/>
      <c r="J154" s="215"/>
      <c r="K154" s="215"/>
      <c r="L154" s="286"/>
      <c r="M154" s="286"/>
      <c r="N154" s="286"/>
      <c r="O154" s="286"/>
      <c r="P154" s="286"/>
      <c r="Q154" s="286"/>
      <c r="R154" s="286"/>
      <c r="S154" s="286"/>
      <c r="T154" s="287"/>
      <c r="U154" s="287"/>
      <c r="V154" s="287"/>
      <c r="W154" s="287"/>
      <c r="X154" s="287"/>
      <c r="Y154" s="287"/>
      <c r="Z154" s="287"/>
      <c r="AA154" s="287"/>
      <c r="AB154" s="287"/>
      <c r="AC154" s="287"/>
      <c r="AD154" s="287"/>
      <c r="AE154" s="287"/>
      <c r="AF154" s="287"/>
      <c r="AG154" s="287"/>
      <c r="AH154" s="287"/>
      <c r="AI154" s="287"/>
      <c r="AJ154" s="287"/>
      <c r="AK154" s="286"/>
      <c r="AL154" s="286"/>
    </row>
    <row r="155" spans="1:38" ht="14.25" customHeight="1" x14ac:dyDescent="0.2">
      <c r="A155" s="287"/>
      <c r="B155" s="287"/>
      <c r="C155" s="215"/>
      <c r="D155" s="215"/>
      <c r="E155" s="215"/>
      <c r="F155" s="215"/>
      <c r="G155" s="215"/>
      <c r="H155" s="215"/>
      <c r="I155" s="215"/>
      <c r="J155" s="215"/>
      <c r="K155" s="215"/>
      <c r="L155" s="286"/>
      <c r="M155" s="286"/>
      <c r="N155" s="286"/>
      <c r="O155" s="286"/>
      <c r="P155" s="286"/>
      <c r="Q155" s="286"/>
      <c r="R155" s="286"/>
      <c r="S155" s="286"/>
      <c r="T155" s="287"/>
      <c r="U155" s="287"/>
      <c r="V155" s="287"/>
      <c r="W155" s="287"/>
      <c r="X155" s="287"/>
      <c r="Y155" s="287"/>
      <c r="Z155" s="287"/>
      <c r="AA155" s="287"/>
      <c r="AB155" s="287"/>
      <c r="AC155" s="287"/>
      <c r="AD155" s="287"/>
      <c r="AE155" s="287"/>
      <c r="AF155" s="287"/>
      <c r="AG155" s="287"/>
      <c r="AH155" s="287"/>
      <c r="AI155" s="287"/>
      <c r="AJ155" s="287"/>
      <c r="AK155" s="286"/>
      <c r="AL155" s="286"/>
    </row>
    <row r="156" spans="1:38" ht="14.25" customHeight="1" x14ac:dyDescent="0.2">
      <c r="A156" s="287"/>
      <c r="B156" s="287"/>
      <c r="C156" s="215"/>
      <c r="D156" s="215"/>
      <c r="E156" s="215"/>
      <c r="F156" s="215"/>
      <c r="G156" s="215"/>
      <c r="H156" s="215"/>
      <c r="I156" s="215"/>
      <c r="J156" s="215"/>
      <c r="K156" s="215"/>
      <c r="L156" s="286"/>
      <c r="M156" s="286"/>
      <c r="N156" s="286"/>
      <c r="O156" s="286"/>
      <c r="P156" s="286"/>
      <c r="Q156" s="286"/>
      <c r="R156" s="286"/>
      <c r="S156" s="286"/>
      <c r="T156" s="287"/>
      <c r="U156" s="287"/>
      <c r="V156" s="287"/>
      <c r="W156" s="287"/>
      <c r="X156" s="287"/>
      <c r="Y156" s="287"/>
      <c r="Z156" s="287"/>
      <c r="AA156" s="287"/>
      <c r="AB156" s="287"/>
      <c r="AC156" s="287"/>
      <c r="AD156" s="287"/>
      <c r="AE156" s="287"/>
      <c r="AF156" s="287"/>
      <c r="AG156" s="287"/>
      <c r="AH156" s="287"/>
      <c r="AI156" s="287"/>
      <c r="AJ156" s="287"/>
      <c r="AK156" s="286"/>
      <c r="AL156" s="286"/>
    </row>
    <row r="157" spans="1:38" ht="14.25" customHeight="1" x14ac:dyDescent="0.2">
      <c r="A157" s="287"/>
      <c r="B157" s="287"/>
      <c r="C157" s="215"/>
      <c r="D157" s="215"/>
      <c r="E157" s="215"/>
      <c r="F157" s="215"/>
      <c r="G157" s="215"/>
      <c r="H157" s="215"/>
      <c r="I157" s="215"/>
      <c r="J157" s="215"/>
      <c r="K157" s="215"/>
      <c r="L157" s="286"/>
      <c r="M157" s="286"/>
      <c r="N157" s="286"/>
      <c r="O157" s="286"/>
      <c r="P157" s="286"/>
      <c r="Q157" s="286"/>
      <c r="R157" s="286"/>
      <c r="S157" s="286"/>
      <c r="T157" s="287"/>
      <c r="U157" s="287"/>
      <c r="V157" s="287"/>
      <c r="W157" s="287"/>
      <c r="X157" s="287"/>
      <c r="Y157" s="287"/>
      <c r="Z157" s="287"/>
      <c r="AA157" s="287"/>
      <c r="AB157" s="287"/>
      <c r="AC157" s="287"/>
      <c r="AD157" s="287"/>
      <c r="AE157" s="287"/>
      <c r="AF157" s="287"/>
      <c r="AG157" s="287"/>
      <c r="AH157" s="287"/>
      <c r="AI157" s="287"/>
      <c r="AJ157" s="287"/>
      <c r="AK157" s="286"/>
      <c r="AL157" s="286"/>
    </row>
    <row r="158" spans="1:38" ht="14.25" customHeight="1" x14ac:dyDescent="0.2">
      <c r="A158" s="287"/>
      <c r="B158" s="287"/>
      <c r="C158" s="215"/>
      <c r="D158" s="215"/>
      <c r="E158" s="215"/>
      <c r="F158" s="215"/>
      <c r="G158" s="215"/>
      <c r="H158" s="215"/>
      <c r="I158" s="215"/>
      <c r="J158" s="215"/>
      <c r="K158" s="215"/>
      <c r="L158" s="286"/>
      <c r="M158" s="286"/>
      <c r="N158" s="286"/>
      <c r="O158" s="286"/>
      <c r="P158" s="286"/>
      <c r="Q158" s="286"/>
      <c r="R158" s="286"/>
      <c r="S158" s="286"/>
      <c r="T158" s="287"/>
      <c r="U158" s="287"/>
      <c r="V158" s="287"/>
      <c r="W158" s="287"/>
      <c r="X158" s="287"/>
      <c r="Y158" s="287"/>
      <c r="Z158" s="287"/>
      <c r="AA158" s="287"/>
      <c r="AB158" s="287"/>
      <c r="AC158" s="287"/>
      <c r="AD158" s="287"/>
      <c r="AE158" s="287"/>
      <c r="AF158" s="287"/>
      <c r="AG158" s="287"/>
      <c r="AH158" s="287"/>
      <c r="AI158" s="287"/>
      <c r="AJ158" s="287"/>
      <c r="AK158" s="286"/>
      <c r="AL158" s="286"/>
    </row>
    <row r="159" spans="1:38" ht="14.25" customHeight="1" x14ac:dyDescent="0.2">
      <c r="A159" s="287"/>
      <c r="B159" s="287"/>
      <c r="C159" s="215"/>
      <c r="D159" s="215"/>
      <c r="E159" s="215"/>
      <c r="F159" s="215"/>
      <c r="G159" s="215"/>
      <c r="H159" s="215"/>
      <c r="I159" s="215"/>
      <c r="J159" s="215"/>
      <c r="K159" s="215"/>
      <c r="L159" s="286"/>
      <c r="M159" s="286"/>
      <c r="N159" s="286"/>
      <c r="O159" s="286"/>
      <c r="P159" s="286"/>
      <c r="Q159" s="286"/>
      <c r="R159" s="286"/>
      <c r="S159" s="286"/>
      <c r="T159" s="287"/>
      <c r="U159" s="287"/>
      <c r="V159" s="287"/>
      <c r="W159" s="287"/>
      <c r="X159" s="287"/>
      <c r="Y159" s="287"/>
      <c r="Z159" s="287"/>
      <c r="AA159" s="287"/>
      <c r="AB159" s="287"/>
      <c r="AC159" s="287"/>
      <c r="AD159" s="287"/>
      <c r="AE159" s="287"/>
      <c r="AF159" s="287"/>
      <c r="AG159" s="287"/>
      <c r="AH159" s="287"/>
      <c r="AI159" s="287"/>
      <c r="AJ159" s="287"/>
      <c r="AK159" s="286"/>
      <c r="AL159" s="286"/>
    </row>
    <row r="160" spans="1:38" ht="14.25" customHeight="1" x14ac:dyDescent="0.2">
      <c r="A160" s="287"/>
      <c r="B160" s="287"/>
      <c r="C160" s="215"/>
      <c r="D160" s="215"/>
      <c r="E160" s="215"/>
      <c r="F160" s="215"/>
      <c r="G160" s="215"/>
      <c r="H160" s="215"/>
      <c r="I160" s="215"/>
      <c r="J160" s="215"/>
      <c r="K160" s="215"/>
      <c r="L160" s="286"/>
      <c r="M160" s="286"/>
      <c r="N160" s="286"/>
      <c r="O160" s="286"/>
      <c r="P160" s="286"/>
      <c r="Q160" s="286"/>
      <c r="R160" s="286"/>
      <c r="S160" s="286"/>
      <c r="T160" s="287"/>
      <c r="U160" s="287"/>
      <c r="V160" s="287"/>
      <c r="W160" s="287"/>
      <c r="X160" s="287"/>
      <c r="Y160" s="287"/>
      <c r="Z160" s="287"/>
      <c r="AA160" s="287"/>
      <c r="AB160" s="287"/>
      <c r="AC160" s="287"/>
      <c r="AD160" s="287"/>
      <c r="AE160" s="287"/>
      <c r="AF160" s="287"/>
      <c r="AG160" s="287"/>
      <c r="AH160" s="287"/>
      <c r="AI160" s="287"/>
      <c r="AJ160" s="287"/>
      <c r="AK160" s="286"/>
      <c r="AL160" s="286"/>
    </row>
    <row r="161" spans="1:38" ht="14.25" customHeight="1" x14ac:dyDescent="0.2">
      <c r="A161" s="287"/>
      <c r="B161" s="287"/>
      <c r="C161" s="215"/>
      <c r="D161" s="215"/>
      <c r="E161" s="215"/>
      <c r="F161" s="215"/>
      <c r="G161" s="215"/>
      <c r="H161" s="215"/>
      <c r="I161" s="215"/>
      <c r="J161" s="215"/>
      <c r="K161" s="215"/>
      <c r="L161" s="286"/>
      <c r="M161" s="286"/>
      <c r="N161" s="286"/>
      <c r="O161" s="286"/>
      <c r="P161" s="286"/>
      <c r="Q161" s="286"/>
      <c r="R161" s="286"/>
      <c r="S161" s="286"/>
      <c r="T161" s="287"/>
      <c r="U161" s="287"/>
      <c r="V161" s="287"/>
      <c r="W161" s="287"/>
      <c r="X161" s="287"/>
      <c r="Y161" s="287"/>
      <c r="Z161" s="287"/>
      <c r="AA161" s="287"/>
      <c r="AB161" s="287"/>
      <c r="AC161" s="287"/>
      <c r="AD161" s="287"/>
      <c r="AE161" s="287"/>
      <c r="AF161" s="287"/>
      <c r="AG161" s="287"/>
      <c r="AH161" s="287"/>
      <c r="AI161" s="287"/>
      <c r="AJ161" s="287"/>
      <c r="AK161" s="286"/>
      <c r="AL161" s="286"/>
    </row>
    <row r="162" spans="1:38" ht="14.25" customHeight="1" x14ac:dyDescent="0.2">
      <c r="A162" s="287"/>
      <c r="B162" s="287"/>
      <c r="C162" s="215"/>
      <c r="D162" s="215"/>
      <c r="E162" s="215"/>
      <c r="F162" s="215"/>
      <c r="G162" s="215"/>
      <c r="H162" s="215"/>
      <c r="I162" s="215"/>
      <c r="J162" s="215"/>
      <c r="K162" s="215"/>
      <c r="L162" s="286"/>
      <c r="M162" s="286"/>
      <c r="N162" s="286"/>
      <c r="O162" s="286"/>
      <c r="P162" s="286"/>
      <c r="Q162" s="286"/>
      <c r="R162" s="286"/>
      <c r="S162" s="286"/>
      <c r="T162" s="287"/>
      <c r="U162" s="287"/>
      <c r="V162" s="287"/>
      <c r="W162" s="287"/>
      <c r="X162" s="287"/>
      <c r="Y162" s="287"/>
      <c r="Z162" s="287"/>
      <c r="AA162" s="287"/>
      <c r="AB162" s="287"/>
      <c r="AC162" s="287"/>
      <c r="AD162" s="287"/>
      <c r="AE162" s="287"/>
      <c r="AF162" s="287"/>
      <c r="AG162" s="287"/>
      <c r="AH162" s="287"/>
      <c r="AI162" s="287"/>
      <c r="AJ162" s="287"/>
      <c r="AK162" s="286"/>
      <c r="AL162" s="286"/>
    </row>
    <row r="163" spans="1:38" ht="14.25" customHeight="1" x14ac:dyDescent="0.2">
      <c r="A163" s="287"/>
      <c r="B163" s="287"/>
      <c r="C163" s="215"/>
      <c r="D163" s="215"/>
      <c r="E163" s="215"/>
      <c r="F163" s="215"/>
      <c r="G163" s="215"/>
      <c r="H163" s="215"/>
      <c r="I163" s="215"/>
      <c r="J163" s="215"/>
      <c r="K163" s="215"/>
      <c r="L163" s="286"/>
      <c r="M163" s="286"/>
      <c r="N163" s="286"/>
      <c r="O163" s="286"/>
      <c r="P163" s="286"/>
      <c r="Q163" s="286"/>
      <c r="R163" s="286"/>
      <c r="S163" s="286"/>
      <c r="T163" s="287"/>
      <c r="U163" s="287"/>
      <c r="V163" s="287"/>
      <c r="W163" s="287"/>
      <c r="X163" s="287"/>
      <c r="Y163" s="287"/>
      <c r="Z163" s="287"/>
      <c r="AA163" s="287"/>
      <c r="AB163" s="287"/>
      <c r="AC163" s="287"/>
      <c r="AD163" s="287"/>
      <c r="AE163" s="287"/>
      <c r="AF163" s="287"/>
      <c r="AG163" s="287"/>
      <c r="AH163" s="287"/>
      <c r="AI163" s="287"/>
      <c r="AJ163" s="287"/>
      <c r="AK163" s="286"/>
      <c r="AL163" s="286"/>
    </row>
    <row r="164" spans="1:38" ht="14.25" customHeight="1" x14ac:dyDescent="0.2">
      <c r="A164" s="287"/>
      <c r="B164" s="287"/>
      <c r="C164" s="215"/>
      <c r="D164" s="215"/>
      <c r="E164" s="215"/>
      <c r="F164" s="215"/>
      <c r="G164" s="215"/>
      <c r="H164" s="215"/>
      <c r="I164" s="215"/>
      <c r="J164" s="215"/>
      <c r="K164" s="215"/>
      <c r="L164" s="286"/>
      <c r="M164" s="286"/>
      <c r="N164" s="286"/>
      <c r="O164" s="286"/>
      <c r="P164" s="286"/>
      <c r="Q164" s="286"/>
      <c r="R164" s="286"/>
      <c r="S164" s="286"/>
      <c r="T164" s="287"/>
      <c r="U164" s="287"/>
      <c r="V164" s="287"/>
      <c r="W164" s="287"/>
      <c r="X164" s="287"/>
      <c r="Y164" s="287"/>
      <c r="Z164" s="287"/>
      <c r="AA164" s="287"/>
      <c r="AB164" s="287"/>
      <c r="AC164" s="287"/>
      <c r="AD164" s="287"/>
      <c r="AE164" s="287"/>
      <c r="AF164" s="287"/>
      <c r="AG164" s="287"/>
      <c r="AH164" s="287"/>
      <c r="AI164" s="287"/>
      <c r="AJ164" s="287"/>
      <c r="AK164" s="286"/>
      <c r="AL164" s="286"/>
    </row>
    <row r="165" spans="1:38" ht="14.25" customHeight="1" x14ac:dyDescent="0.2">
      <c r="A165" s="287"/>
      <c r="B165" s="287"/>
      <c r="C165" s="215"/>
      <c r="D165" s="215"/>
      <c r="E165" s="215"/>
      <c r="F165" s="215"/>
      <c r="G165" s="215"/>
      <c r="H165" s="215"/>
      <c r="I165" s="215"/>
      <c r="J165" s="215"/>
      <c r="K165" s="215"/>
      <c r="L165" s="286"/>
      <c r="M165" s="286"/>
      <c r="N165" s="286"/>
      <c r="O165" s="286"/>
      <c r="P165" s="286"/>
      <c r="Q165" s="286"/>
      <c r="R165" s="286"/>
      <c r="S165" s="286"/>
      <c r="T165" s="287"/>
      <c r="U165" s="287"/>
      <c r="V165" s="287"/>
      <c r="W165" s="287"/>
      <c r="X165" s="287"/>
      <c r="Y165" s="287"/>
      <c r="Z165" s="287"/>
      <c r="AA165" s="287"/>
      <c r="AB165" s="287"/>
      <c r="AC165" s="287"/>
      <c r="AD165" s="287"/>
      <c r="AE165" s="287"/>
      <c r="AF165" s="287"/>
      <c r="AG165" s="287"/>
      <c r="AH165" s="287"/>
      <c r="AI165" s="287"/>
      <c r="AJ165" s="287"/>
      <c r="AK165" s="286"/>
      <c r="AL165" s="286"/>
    </row>
    <row r="166" spans="1:38" ht="14.25" customHeight="1" x14ac:dyDescent="0.2">
      <c r="A166" s="287"/>
      <c r="B166" s="287"/>
      <c r="C166" s="215"/>
      <c r="D166" s="215"/>
      <c r="E166" s="215"/>
      <c r="F166" s="215"/>
      <c r="G166" s="215"/>
      <c r="H166" s="215"/>
      <c r="I166" s="215"/>
      <c r="J166" s="215"/>
      <c r="K166" s="215"/>
      <c r="L166" s="286"/>
      <c r="M166" s="286"/>
      <c r="N166" s="286"/>
      <c r="O166" s="286"/>
      <c r="P166" s="286"/>
      <c r="Q166" s="286"/>
      <c r="R166" s="286"/>
      <c r="S166" s="286"/>
      <c r="T166" s="287"/>
      <c r="U166" s="287"/>
      <c r="V166" s="287"/>
      <c r="W166" s="287"/>
      <c r="X166" s="287"/>
      <c r="Y166" s="287"/>
      <c r="Z166" s="287"/>
      <c r="AA166" s="287"/>
      <c r="AB166" s="287"/>
      <c r="AC166" s="287"/>
      <c r="AD166" s="287"/>
      <c r="AE166" s="287"/>
      <c r="AF166" s="287"/>
      <c r="AG166" s="287"/>
      <c r="AH166" s="287"/>
      <c r="AI166" s="287"/>
      <c r="AJ166" s="287"/>
      <c r="AK166" s="286"/>
      <c r="AL166" s="286"/>
    </row>
    <row r="167" spans="1:38" ht="14.25" customHeight="1" x14ac:dyDescent="0.2">
      <c r="A167" s="287"/>
      <c r="B167" s="287"/>
      <c r="C167" s="215"/>
      <c r="D167" s="215"/>
      <c r="E167" s="215"/>
      <c r="F167" s="215"/>
      <c r="G167" s="215"/>
      <c r="H167" s="215"/>
      <c r="I167" s="215"/>
      <c r="J167" s="215"/>
      <c r="K167" s="215"/>
      <c r="L167" s="286"/>
      <c r="M167" s="286"/>
      <c r="N167" s="286"/>
      <c r="O167" s="286"/>
      <c r="P167" s="286"/>
      <c r="Q167" s="286"/>
      <c r="R167" s="286"/>
      <c r="S167" s="286"/>
      <c r="T167" s="287"/>
      <c r="U167" s="287"/>
      <c r="V167" s="287"/>
      <c r="W167" s="287"/>
      <c r="X167" s="287"/>
      <c r="Y167" s="287"/>
      <c r="Z167" s="287"/>
      <c r="AA167" s="287"/>
      <c r="AB167" s="287"/>
      <c r="AC167" s="287"/>
      <c r="AD167" s="287"/>
      <c r="AE167" s="287"/>
      <c r="AF167" s="287"/>
      <c r="AG167" s="287"/>
      <c r="AH167" s="287"/>
      <c r="AI167" s="287"/>
      <c r="AJ167" s="287"/>
      <c r="AK167" s="286"/>
      <c r="AL167" s="286"/>
    </row>
    <row r="168" spans="1:38" ht="14.25" customHeight="1" x14ac:dyDescent="0.2">
      <c r="A168" s="287"/>
      <c r="B168" s="287"/>
      <c r="C168" s="215"/>
      <c r="D168" s="215"/>
      <c r="E168" s="215"/>
      <c r="F168" s="215"/>
      <c r="G168" s="215"/>
      <c r="H168" s="215"/>
      <c r="I168" s="215"/>
      <c r="J168" s="215"/>
      <c r="K168" s="215"/>
      <c r="L168" s="286"/>
      <c r="M168" s="286"/>
      <c r="N168" s="286"/>
      <c r="O168" s="286"/>
      <c r="P168" s="286"/>
      <c r="Q168" s="286"/>
      <c r="R168" s="286"/>
      <c r="S168" s="286"/>
      <c r="T168" s="287"/>
      <c r="U168" s="287"/>
      <c r="V168" s="287"/>
      <c r="W168" s="287"/>
      <c r="X168" s="287"/>
      <c r="Y168" s="287"/>
      <c r="Z168" s="287"/>
      <c r="AA168" s="287"/>
      <c r="AB168" s="287"/>
      <c r="AC168" s="287"/>
      <c r="AD168" s="287"/>
      <c r="AE168" s="287"/>
      <c r="AF168" s="287"/>
      <c r="AG168" s="287"/>
      <c r="AH168" s="287"/>
      <c r="AI168" s="287"/>
      <c r="AJ168" s="287"/>
      <c r="AK168" s="286"/>
      <c r="AL168" s="286"/>
    </row>
    <row r="169" spans="1:38" ht="14.25" customHeight="1" x14ac:dyDescent="0.2">
      <c r="A169" s="287"/>
      <c r="B169" s="287"/>
      <c r="C169" s="215"/>
      <c r="D169" s="215"/>
      <c r="E169" s="215"/>
      <c r="F169" s="215"/>
      <c r="G169" s="215"/>
      <c r="H169" s="215"/>
      <c r="I169" s="215"/>
      <c r="J169" s="215"/>
      <c r="K169" s="215"/>
      <c r="L169" s="286"/>
      <c r="M169" s="286"/>
      <c r="N169" s="286"/>
      <c r="O169" s="286"/>
      <c r="P169" s="286"/>
      <c r="Q169" s="286"/>
      <c r="R169" s="286"/>
      <c r="S169" s="286"/>
      <c r="T169" s="287"/>
      <c r="U169" s="287"/>
      <c r="V169" s="287"/>
      <c r="W169" s="287"/>
      <c r="X169" s="287"/>
      <c r="Y169" s="287"/>
      <c r="Z169" s="287"/>
      <c r="AA169" s="287"/>
      <c r="AB169" s="287"/>
      <c r="AC169" s="287"/>
      <c r="AD169" s="287"/>
      <c r="AE169" s="287"/>
      <c r="AF169" s="287"/>
      <c r="AG169" s="287"/>
      <c r="AH169" s="287"/>
      <c r="AI169" s="287"/>
      <c r="AJ169" s="287"/>
      <c r="AK169" s="286"/>
      <c r="AL169" s="286"/>
    </row>
    <row r="170" spans="1:38" ht="14.25" customHeight="1" x14ac:dyDescent="0.2">
      <c r="A170" s="287"/>
      <c r="B170" s="287"/>
      <c r="C170" s="215"/>
      <c r="D170" s="215"/>
      <c r="E170" s="215"/>
      <c r="F170" s="215"/>
      <c r="G170" s="215"/>
      <c r="H170" s="215"/>
      <c r="I170" s="215"/>
      <c r="J170" s="215"/>
      <c r="K170" s="215"/>
      <c r="L170" s="286"/>
      <c r="M170" s="286"/>
      <c r="N170" s="286"/>
      <c r="O170" s="286"/>
      <c r="P170" s="286"/>
      <c r="Q170" s="286"/>
      <c r="R170" s="286"/>
      <c r="S170" s="286"/>
      <c r="T170" s="287"/>
      <c r="U170" s="287"/>
      <c r="V170" s="287"/>
      <c r="W170" s="287"/>
      <c r="X170" s="287"/>
      <c r="Y170" s="287"/>
      <c r="Z170" s="287"/>
      <c r="AA170" s="287"/>
      <c r="AB170" s="287"/>
      <c r="AC170" s="287"/>
      <c r="AD170" s="287"/>
      <c r="AE170" s="287"/>
      <c r="AF170" s="287"/>
      <c r="AG170" s="287"/>
      <c r="AH170" s="287"/>
      <c r="AI170" s="287"/>
      <c r="AJ170" s="287"/>
      <c r="AK170" s="286"/>
      <c r="AL170" s="286"/>
    </row>
    <row r="171" spans="1:38" ht="14.25" customHeight="1" x14ac:dyDescent="0.2">
      <c r="A171" s="287"/>
      <c r="B171" s="287"/>
      <c r="C171" s="215"/>
      <c r="D171" s="215"/>
      <c r="E171" s="215"/>
      <c r="F171" s="215"/>
      <c r="G171" s="215"/>
      <c r="H171" s="215"/>
      <c r="I171" s="215"/>
      <c r="J171" s="215"/>
      <c r="K171" s="215"/>
      <c r="L171" s="286"/>
      <c r="M171" s="286"/>
      <c r="N171" s="286"/>
      <c r="O171" s="286"/>
      <c r="P171" s="286"/>
      <c r="Q171" s="286"/>
      <c r="R171" s="286"/>
      <c r="S171" s="286"/>
      <c r="T171" s="287"/>
      <c r="U171" s="287"/>
      <c r="V171" s="287"/>
      <c r="W171" s="287"/>
      <c r="X171" s="287"/>
      <c r="Y171" s="287"/>
      <c r="Z171" s="287"/>
      <c r="AA171" s="287"/>
      <c r="AB171" s="287"/>
      <c r="AC171" s="287"/>
      <c r="AD171" s="287"/>
      <c r="AE171" s="287"/>
      <c r="AF171" s="287"/>
      <c r="AG171" s="287"/>
      <c r="AH171" s="287"/>
      <c r="AI171" s="287"/>
      <c r="AJ171" s="287"/>
      <c r="AK171" s="286"/>
      <c r="AL171" s="286"/>
    </row>
    <row r="172" spans="1:38" ht="14.25" customHeight="1" x14ac:dyDescent="0.2">
      <c r="A172" s="287"/>
      <c r="B172" s="287"/>
      <c r="C172" s="215"/>
      <c r="D172" s="215"/>
      <c r="E172" s="215"/>
      <c r="F172" s="215"/>
      <c r="G172" s="215"/>
      <c r="H172" s="215"/>
      <c r="I172" s="215"/>
      <c r="J172" s="215"/>
      <c r="K172" s="215"/>
      <c r="L172" s="286"/>
      <c r="M172" s="286"/>
      <c r="N172" s="286"/>
      <c r="O172" s="286"/>
      <c r="P172" s="286"/>
      <c r="Q172" s="286"/>
      <c r="R172" s="286"/>
      <c r="S172" s="286"/>
      <c r="T172" s="287"/>
      <c r="U172" s="287"/>
      <c r="V172" s="287"/>
      <c r="W172" s="287"/>
      <c r="X172" s="287"/>
      <c r="Y172" s="287"/>
      <c r="Z172" s="287"/>
      <c r="AA172" s="287"/>
      <c r="AB172" s="287"/>
      <c r="AC172" s="287"/>
      <c r="AD172" s="287"/>
      <c r="AE172" s="287"/>
      <c r="AF172" s="287"/>
      <c r="AG172" s="287"/>
      <c r="AH172" s="287"/>
      <c r="AI172" s="287"/>
      <c r="AJ172" s="287"/>
      <c r="AK172" s="286"/>
      <c r="AL172" s="286"/>
    </row>
    <row r="173" spans="1:38" ht="14.25" customHeight="1" x14ac:dyDescent="0.2">
      <c r="A173" s="287"/>
      <c r="B173" s="287"/>
      <c r="C173" s="215"/>
      <c r="D173" s="215"/>
      <c r="E173" s="215"/>
      <c r="F173" s="215"/>
      <c r="G173" s="215"/>
      <c r="H173" s="215"/>
      <c r="I173" s="215"/>
      <c r="J173" s="215"/>
      <c r="K173" s="215"/>
      <c r="L173" s="286"/>
      <c r="M173" s="286"/>
      <c r="N173" s="286"/>
      <c r="O173" s="286"/>
      <c r="P173" s="286"/>
      <c r="Q173" s="286"/>
      <c r="R173" s="286"/>
      <c r="S173" s="286"/>
      <c r="T173" s="287"/>
      <c r="U173" s="287"/>
      <c r="V173" s="287"/>
      <c r="W173" s="287"/>
      <c r="X173" s="287"/>
      <c r="Y173" s="287"/>
      <c r="Z173" s="287"/>
      <c r="AA173" s="287"/>
      <c r="AB173" s="287"/>
      <c r="AC173" s="287"/>
      <c r="AD173" s="287"/>
      <c r="AE173" s="287"/>
      <c r="AF173" s="287"/>
      <c r="AG173" s="287"/>
      <c r="AH173" s="287"/>
      <c r="AI173" s="287"/>
      <c r="AJ173" s="287"/>
      <c r="AK173" s="286"/>
      <c r="AL173" s="286"/>
    </row>
    <row r="174" spans="1:38" ht="14.25" customHeight="1" x14ac:dyDescent="0.2">
      <c r="A174" s="287"/>
      <c r="B174" s="287"/>
      <c r="C174" s="215"/>
      <c r="D174" s="215"/>
      <c r="E174" s="215"/>
      <c r="F174" s="215"/>
      <c r="G174" s="215"/>
      <c r="H174" s="215"/>
      <c r="I174" s="215"/>
      <c r="J174" s="215"/>
      <c r="K174" s="215"/>
      <c r="L174" s="286"/>
      <c r="M174" s="286"/>
      <c r="N174" s="286"/>
      <c r="O174" s="286"/>
      <c r="P174" s="286"/>
      <c r="Q174" s="286"/>
      <c r="R174" s="286"/>
      <c r="S174" s="286"/>
      <c r="T174" s="287"/>
      <c r="U174" s="287"/>
      <c r="V174" s="287"/>
      <c r="W174" s="287"/>
      <c r="X174" s="287"/>
      <c r="Y174" s="287"/>
      <c r="Z174" s="287"/>
      <c r="AA174" s="287"/>
      <c r="AB174" s="287"/>
      <c r="AC174" s="287"/>
      <c r="AD174" s="287"/>
      <c r="AE174" s="287"/>
      <c r="AF174" s="287"/>
      <c r="AG174" s="287"/>
      <c r="AH174" s="287"/>
      <c r="AI174" s="287"/>
      <c r="AJ174" s="287"/>
      <c r="AK174" s="286"/>
      <c r="AL174" s="286"/>
    </row>
    <row r="175" spans="1:38" ht="14.25" customHeight="1" x14ac:dyDescent="0.2">
      <c r="A175" s="287"/>
      <c r="B175" s="287"/>
      <c r="C175" s="215"/>
      <c r="D175" s="215"/>
      <c r="E175" s="215"/>
      <c r="F175" s="215"/>
      <c r="G175" s="215"/>
      <c r="H175" s="215"/>
      <c r="I175" s="215"/>
      <c r="J175" s="215"/>
      <c r="K175" s="215"/>
      <c r="L175" s="286"/>
      <c r="M175" s="286"/>
      <c r="N175" s="286"/>
      <c r="O175" s="286"/>
      <c r="P175" s="286"/>
      <c r="Q175" s="286"/>
      <c r="R175" s="286"/>
      <c r="S175" s="286"/>
      <c r="T175" s="287"/>
      <c r="U175" s="287"/>
      <c r="V175" s="287"/>
      <c r="W175" s="287"/>
      <c r="X175" s="287"/>
      <c r="Y175" s="287"/>
      <c r="Z175" s="287"/>
      <c r="AA175" s="287"/>
      <c r="AB175" s="287"/>
      <c r="AC175" s="287"/>
      <c r="AD175" s="287"/>
      <c r="AE175" s="287"/>
      <c r="AF175" s="287"/>
      <c r="AG175" s="287"/>
      <c r="AH175" s="287"/>
      <c r="AI175" s="287"/>
      <c r="AJ175" s="287"/>
      <c r="AK175" s="286"/>
      <c r="AL175" s="286"/>
    </row>
    <row r="176" spans="1:38" ht="14.25" customHeight="1" x14ac:dyDescent="0.2">
      <c r="A176" s="287"/>
      <c r="B176" s="287"/>
      <c r="C176" s="215"/>
      <c r="D176" s="215"/>
      <c r="E176" s="215"/>
      <c r="F176" s="215"/>
      <c r="G176" s="215"/>
      <c r="H176" s="215"/>
      <c r="I176" s="215"/>
      <c r="J176" s="215"/>
      <c r="K176" s="215"/>
      <c r="L176" s="286"/>
      <c r="M176" s="286"/>
      <c r="N176" s="286"/>
      <c r="O176" s="286"/>
      <c r="P176" s="286"/>
      <c r="Q176" s="286"/>
      <c r="R176" s="286"/>
      <c r="S176" s="286"/>
      <c r="T176" s="287"/>
      <c r="U176" s="287"/>
      <c r="V176" s="287"/>
      <c r="W176" s="287"/>
      <c r="X176" s="287"/>
      <c r="Y176" s="287"/>
      <c r="Z176" s="287"/>
      <c r="AA176" s="287"/>
      <c r="AB176" s="287"/>
      <c r="AC176" s="287"/>
      <c r="AD176" s="287"/>
      <c r="AE176" s="287"/>
      <c r="AF176" s="287"/>
      <c r="AG176" s="287"/>
      <c r="AH176" s="287"/>
      <c r="AI176" s="287"/>
      <c r="AJ176" s="287"/>
      <c r="AK176" s="286"/>
      <c r="AL176" s="286"/>
    </row>
    <row r="177" spans="1:38" ht="14.25" customHeight="1" x14ac:dyDescent="0.2">
      <c r="A177" s="287"/>
      <c r="B177" s="287"/>
      <c r="C177" s="215"/>
      <c r="D177" s="215"/>
      <c r="E177" s="215"/>
      <c r="F177" s="215"/>
      <c r="G177" s="215"/>
      <c r="H177" s="215"/>
      <c r="I177" s="215"/>
      <c r="J177" s="215"/>
      <c r="K177" s="215"/>
      <c r="L177" s="286"/>
      <c r="M177" s="286"/>
      <c r="N177" s="286"/>
      <c r="O177" s="286"/>
      <c r="P177" s="286"/>
      <c r="Q177" s="286"/>
      <c r="R177" s="286"/>
      <c r="S177" s="286"/>
      <c r="T177" s="287"/>
      <c r="U177" s="287"/>
      <c r="V177" s="287"/>
      <c r="W177" s="287"/>
      <c r="X177" s="287"/>
      <c r="Y177" s="287"/>
      <c r="Z177" s="287"/>
      <c r="AA177" s="287"/>
      <c r="AB177" s="287"/>
      <c r="AC177" s="287"/>
      <c r="AD177" s="287"/>
      <c r="AE177" s="287"/>
      <c r="AF177" s="287"/>
      <c r="AG177" s="287"/>
      <c r="AH177" s="287"/>
      <c r="AI177" s="287"/>
      <c r="AJ177" s="287"/>
      <c r="AK177" s="286"/>
      <c r="AL177" s="286"/>
    </row>
    <row r="178" spans="1:38" ht="14.25" customHeight="1" x14ac:dyDescent="0.2">
      <c r="A178" s="287"/>
      <c r="B178" s="287"/>
      <c r="C178" s="215"/>
      <c r="D178" s="215"/>
      <c r="E178" s="215"/>
      <c r="F178" s="215"/>
      <c r="G178" s="215"/>
      <c r="H178" s="215"/>
      <c r="I178" s="215"/>
      <c r="J178" s="215"/>
      <c r="K178" s="215"/>
      <c r="L178" s="286"/>
      <c r="M178" s="286"/>
      <c r="N178" s="286"/>
      <c r="O178" s="286"/>
      <c r="P178" s="286"/>
      <c r="Q178" s="286"/>
      <c r="R178" s="286"/>
      <c r="S178" s="286"/>
      <c r="T178" s="287"/>
      <c r="U178" s="287"/>
      <c r="V178" s="287"/>
      <c r="W178" s="287"/>
      <c r="X178" s="287"/>
      <c r="Y178" s="287"/>
      <c r="Z178" s="287"/>
      <c r="AA178" s="287"/>
      <c r="AB178" s="287"/>
      <c r="AC178" s="287"/>
      <c r="AD178" s="287"/>
      <c r="AE178" s="287"/>
      <c r="AF178" s="287"/>
      <c r="AG178" s="287"/>
      <c r="AH178" s="287"/>
      <c r="AI178" s="287"/>
      <c r="AJ178" s="287"/>
      <c r="AK178" s="286"/>
      <c r="AL178" s="286"/>
    </row>
    <row r="179" spans="1:38" ht="14.25" customHeight="1" x14ac:dyDescent="0.2">
      <c r="A179" s="287"/>
      <c r="B179" s="287"/>
      <c r="C179" s="215"/>
      <c r="D179" s="215"/>
      <c r="E179" s="215"/>
      <c r="F179" s="215"/>
      <c r="G179" s="215"/>
      <c r="H179" s="215"/>
      <c r="I179" s="215"/>
      <c r="J179" s="215"/>
      <c r="K179" s="215"/>
      <c r="L179" s="286"/>
      <c r="M179" s="286"/>
      <c r="N179" s="286"/>
      <c r="O179" s="286"/>
      <c r="P179" s="286"/>
      <c r="Q179" s="286"/>
      <c r="R179" s="286"/>
      <c r="S179" s="286"/>
      <c r="T179" s="287"/>
      <c r="U179" s="287"/>
      <c r="V179" s="287"/>
      <c r="W179" s="287"/>
      <c r="X179" s="287"/>
      <c r="Y179" s="287"/>
      <c r="Z179" s="287"/>
      <c r="AA179" s="287"/>
      <c r="AB179" s="287"/>
      <c r="AC179" s="287"/>
      <c r="AD179" s="287"/>
      <c r="AE179" s="287"/>
      <c r="AF179" s="287"/>
      <c r="AG179" s="287"/>
      <c r="AH179" s="287"/>
      <c r="AI179" s="287"/>
      <c r="AJ179" s="287"/>
      <c r="AK179" s="286"/>
      <c r="AL179" s="286"/>
    </row>
    <row r="180" spans="1:38" ht="14.25" customHeight="1" x14ac:dyDescent="0.2">
      <c r="A180" s="287"/>
      <c r="B180" s="287"/>
      <c r="C180" s="215"/>
      <c r="D180" s="215"/>
      <c r="E180" s="215"/>
      <c r="F180" s="215"/>
      <c r="G180" s="215"/>
      <c r="H180" s="215"/>
      <c r="I180" s="215"/>
      <c r="J180" s="215"/>
      <c r="K180" s="215"/>
      <c r="L180" s="286"/>
      <c r="M180" s="286"/>
      <c r="N180" s="286"/>
      <c r="O180" s="286"/>
      <c r="P180" s="286"/>
      <c r="Q180" s="286"/>
      <c r="R180" s="286"/>
      <c r="S180" s="286"/>
      <c r="T180" s="287"/>
      <c r="U180" s="287"/>
      <c r="V180" s="287"/>
      <c r="W180" s="287"/>
      <c r="X180" s="287"/>
      <c r="Y180" s="287"/>
      <c r="Z180" s="287"/>
      <c r="AA180" s="287"/>
      <c r="AB180" s="287"/>
      <c r="AC180" s="287"/>
      <c r="AD180" s="287"/>
      <c r="AE180" s="287"/>
      <c r="AF180" s="287"/>
      <c r="AG180" s="287"/>
      <c r="AH180" s="287"/>
      <c r="AI180" s="287"/>
      <c r="AJ180" s="287"/>
      <c r="AK180" s="286"/>
      <c r="AL180" s="286"/>
    </row>
    <row r="181" spans="1:38" ht="14.25" customHeight="1" x14ac:dyDescent="0.2">
      <c r="A181" s="287"/>
      <c r="B181" s="287"/>
      <c r="C181" s="215"/>
      <c r="D181" s="215"/>
      <c r="E181" s="215"/>
      <c r="F181" s="215"/>
      <c r="G181" s="215"/>
      <c r="H181" s="215"/>
      <c r="I181" s="215"/>
      <c r="J181" s="215"/>
      <c r="K181" s="215"/>
      <c r="L181" s="286"/>
      <c r="M181" s="286"/>
      <c r="N181" s="286"/>
      <c r="O181" s="286"/>
      <c r="P181" s="286"/>
      <c r="Q181" s="286"/>
      <c r="R181" s="286"/>
      <c r="S181" s="286"/>
      <c r="T181" s="287"/>
      <c r="U181" s="287"/>
      <c r="V181" s="287"/>
      <c r="W181" s="287"/>
      <c r="X181" s="287"/>
      <c r="Y181" s="287"/>
      <c r="Z181" s="287"/>
      <c r="AA181" s="287"/>
      <c r="AB181" s="287"/>
      <c r="AC181" s="287"/>
      <c r="AD181" s="287"/>
      <c r="AE181" s="287"/>
      <c r="AF181" s="287"/>
      <c r="AG181" s="287"/>
      <c r="AH181" s="287"/>
      <c r="AI181" s="287"/>
      <c r="AJ181" s="287"/>
      <c r="AK181" s="286"/>
      <c r="AL181" s="286"/>
    </row>
    <row r="182" spans="1:38" ht="14.25" customHeight="1" x14ac:dyDescent="0.2">
      <c r="A182" s="287"/>
      <c r="B182" s="287"/>
      <c r="C182" s="215"/>
      <c r="D182" s="215"/>
      <c r="E182" s="215"/>
      <c r="F182" s="215"/>
      <c r="G182" s="215"/>
      <c r="H182" s="215"/>
      <c r="I182" s="215"/>
      <c r="J182" s="215"/>
      <c r="K182" s="215"/>
      <c r="L182" s="286"/>
      <c r="M182" s="286"/>
      <c r="N182" s="286"/>
      <c r="O182" s="286"/>
      <c r="P182" s="286"/>
      <c r="Q182" s="286"/>
      <c r="R182" s="286"/>
      <c r="S182" s="286"/>
      <c r="T182" s="287"/>
      <c r="U182" s="287"/>
      <c r="V182" s="287"/>
      <c r="W182" s="287"/>
      <c r="X182" s="287"/>
      <c r="Y182" s="287"/>
      <c r="Z182" s="287"/>
      <c r="AA182" s="287"/>
      <c r="AB182" s="287"/>
      <c r="AC182" s="287"/>
      <c r="AD182" s="287"/>
      <c r="AE182" s="287"/>
      <c r="AF182" s="287"/>
      <c r="AG182" s="287"/>
      <c r="AH182" s="287"/>
      <c r="AI182" s="287"/>
      <c r="AJ182" s="287"/>
      <c r="AK182" s="286"/>
      <c r="AL182" s="286"/>
    </row>
    <row r="183" spans="1:38" ht="14.25" customHeight="1" x14ac:dyDescent="0.2">
      <c r="A183" s="287"/>
      <c r="B183" s="287"/>
      <c r="C183" s="215"/>
      <c r="D183" s="215"/>
      <c r="E183" s="215"/>
      <c r="F183" s="215"/>
      <c r="G183" s="215"/>
      <c r="H183" s="215"/>
      <c r="I183" s="215"/>
      <c r="J183" s="215"/>
      <c r="K183" s="215"/>
      <c r="L183" s="286"/>
      <c r="M183" s="286"/>
      <c r="N183" s="286"/>
      <c r="O183" s="286"/>
      <c r="P183" s="286"/>
      <c r="Q183" s="286"/>
      <c r="R183" s="286"/>
      <c r="S183" s="286"/>
      <c r="T183" s="287"/>
      <c r="U183" s="287"/>
      <c r="V183" s="287"/>
      <c r="W183" s="287"/>
      <c r="X183" s="287"/>
      <c r="Y183" s="287"/>
      <c r="Z183" s="287"/>
      <c r="AA183" s="287"/>
      <c r="AB183" s="287"/>
      <c r="AC183" s="287"/>
      <c r="AD183" s="287"/>
      <c r="AE183" s="287"/>
      <c r="AF183" s="287"/>
      <c r="AG183" s="287"/>
      <c r="AH183" s="287"/>
      <c r="AI183" s="287"/>
      <c r="AJ183" s="287"/>
      <c r="AK183" s="286"/>
      <c r="AL183" s="286"/>
    </row>
    <row r="184" spans="1:38" ht="14.25" customHeight="1" x14ac:dyDescent="0.2">
      <c r="A184" s="287"/>
      <c r="B184" s="287"/>
      <c r="C184" s="215"/>
      <c r="D184" s="215"/>
      <c r="E184" s="215"/>
      <c r="F184" s="215"/>
      <c r="G184" s="215"/>
      <c r="H184" s="215"/>
      <c r="I184" s="215"/>
      <c r="J184" s="215"/>
      <c r="K184" s="215"/>
      <c r="L184" s="286"/>
      <c r="M184" s="286"/>
      <c r="N184" s="286"/>
      <c r="O184" s="286"/>
      <c r="P184" s="286"/>
      <c r="Q184" s="286"/>
      <c r="R184" s="286"/>
      <c r="S184" s="286"/>
      <c r="T184" s="287"/>
      <c r="U184" s="287"/>
      <c r="V184" s="287"/>
      <c r="W184" s="287"/>
      <c r="X184" s="287"/>
      <c r="Y184" s="287"/>
      <c r="Z184" s="287"/>
      <c r="AA184" s="287"/>
      <c r="AB184" s="287"/>
      <c r="AC184" s="287"/>
      <c r="AD184" s="287"/>
      <c r="AE184" s="287"/>
      <c r="AF184" s="287"/>
      <c r="AG184" s="287"/>
      <c r="AH184" s="287"/>
      <c r="AI184" s="287"/>
      <c r="AJ184" s="287"/>
      <c r="AK184" s="286"/>
      <c r="AL184" s="286"/>
    </row>
    <row r="185" spans="1:38" ht="14.25" customHeight="1" x14ac:dyDescent="0.2">
      <c r="A185" s="287"/>
      <c r="B185" s="287"/>
      <c r="C185" s="215"/>
      <c r="D185" s="215"/>
      <c r="E185" s="215"/>
      <c r="F185" s="215"/>
      <c r="G185" s="215"/>
      <c r="H185" s="215"/>
      <c r="I185" s="215"/>
      <c r="J185" s="215"/>
      <c r="K185" s="215"/>
      <c r="L185" s="286"/>
      <c r="M185" s="286"/>
      <c r="N185" s="286"/>
      <c r="O185" s="286"/>
      <c r="P185" s="286"/>
      <c r="Q185" s="286"/>
      <c r="R185" s="286"/>
      <c r="S185" s="286"/>
      <c r="T185" s="287"/>
      <c r="U185" s="287"/>
      <c r="V185" s="287"/>
      <c r="W185" s="287"/>
      <c r="X185" s="287"/>
      <c r="Y185" s="287"/>
      <c r="Z185" s="287"/>
      <c r="AA185" s="287"/>
      <c r="AB185" s="287"/>
      <c r="AC185" s="287"/>
      <c r="AD185" s="287"/>
      <c r="AE185" s="287"/>
      <c r="AF185" s="287"/>
      <c r="AG185" s="287"/>
      <c r="AH185" s="287"/>
      <c r="AI185" s="287"/>
      <c r="AJ185" s="287"/>
      <c r="AK185" s="286"/>
      <c r="AL185" s="286"/>
    </row>
    <row r="186" spans="1:38" ht="14.25" customHeight="1" x14ac:dyDescent="0.2">
      <c r="A186" s="287"/>
      <c r="B186" s="287"/>
      <c r="C186" s="215"/>
      <c r="D186" s="215"/>
      <c r="E186" s="215"/>
      <c r="F186" s="215"/>
      <c r="G186" s="215"/>
      <c r="H186" s="215"/>
      <c r="I186" s="215"/>
      <c r="J186" s="215"/>
      <c r="K186" s="215"/>
      <c r="L186" s="286"/>
      <c r="M186" s="286"/>
      <c r="N186" s="286"/>
      <c r="O186" s="286"/>
      <c r="P186" s="286"/>
      <c r="Q186" s="286"/>
      <c r="R186" s="286"/>
      <c r="S186" s="286"/>
      <c r="T186" s="287"/>
      <c r="U186" s="287"/>
      <c r="V186" s="287"/>
      <c r="W186" s="287"/>
      <c r="X186" s="287"/>
      <c r="Y186" s="287"/>
      <c r="Z186" s="287"/>
      <c r="AA186" s="287"/>
      <c r="AB186" s="287"/>
      <c r="AC186" s="287"/>
      <c r="AD186" s="287"/>
      <c r="AE186" s="287"/>
      <c r="AF186" s="287"/>
      <c r="AG186" s="287"/>
      <c r="AH186" s="287"/>
      <c r="AI186" s="287"/>
      <c r="AJ186" s="287"/>
      <c r="AK186" s="286"/>
      <c r="AL186" s="286"/>
    </row>
    <row r="187" spans="1:38" ht="14.25" customHeight="1" x14ac:dyDescent="0.2">
      <c r="A187" s="287"/>
      <c r="B187" s="287"/>
      <c r="C187" s="215"/>
      <c r="D187" s="215"/>
      <c r="E187" s="215"/>
      <c r="F187" s="215"/>
      <c r="G187" s="215"/>
      <c r="H187" s="215"/>
      <c r="I187" s="215"/>
      <c r="J187" s="215"/>
      <c r="K187" s="215"/>
      <c r="L187" s="286"/>
      <c r="M187" s="286"/>
      <c r="N187" s="286"/>
      <c r="O187" s="286"/>
      <c r="P187" s="286"/>
      <c r="Q187" s="286"/>
      <c r="R187" s="286"/>
      <c r="S187" s="286"/>
      <c r="T187" s="287"/>
      <c r="U187" s="287"/>
      <c r="V187" s="287"/>
      <c r="W187" s="287"/>
      <c r="X187" s="287"/>
      <c r="Y187" s="287"/>
      <c r="Z187" s="287"/>
      <c r="AA187" s="287"/>
      <c r="AB187" s="287"/>
      <c r="AC187" s="287"/>
      <c r="AD187" s="287"/>
      <c r="AE187" s="287"/>
      <c r="AF187" s="287"/>
      <c r="AG187" s="287"/>
      <c r="AH187" s="287"/>
      <c r="AI187" s="287"/>
      <c r="AJ187" s="287"/>
      <c r="AK187" s="286"/>
      <c r="AL187" s="286"/>
    </row>
    <row r="188" spans="1:38" ht="14.25" customHeight="1" x14ac:dyDescent="0.2">
      <c r="A188" s="287"/>
      <c r="B188" s="287"/>
      <c r="C188" s="215"/>
      <c r="D188" s="215"/>
      <c r="E188" s="215"/>
      <c r="F188" s="215"/>
      <c r="G188" s="215"/>
      <c r="H188" s="215"/>
      <c r="I188" s="215"/>
      <c r="J188" s="215"/>
      <c r="K188" s="215"/>
      <c r="L188" s="286"/>
      <c r="M188" s="286"/>
      <c r="N188" s="286"/>
      <c r="O188" s="286"/>
      <c r="P188" s="286"/>
      <c r="Q188" s="286"/>
      <c r="R188" s="286"/>
      <c r="S188" s="286"/>
      <c r="T188" s="287"/>
      <c r="U188" s="287"/>
      <c r="V188" s="287"/>
      <c r="W188" s="287"/>
      <c r="X188" s="287"/>
      <c r="Y188" s="287"/>
      <c r="Z188" s="287"/>
      <c r="AA188" s="287"/>
      <c r="AB188" s="287"/>
      <c r="AC188" s="287"/>
      <c r="AD188" s="287"/>
      <c r="AE188" s="287"/>
      <c r="AF188" s="287"/>
      <c r="AG188" s="287"/>
      <c r="AH188" s="287"/>
      <c r="AI188" s="287"/>
      <c r="AJ188" s="287"/>
      <c r="AK188" s="286"/>
      <c r="AL188" s="286"/>
    </row>
    <row r="189" spans="1:38" ht="14.25" customHeight="1" x14ac:dyDescent="0.2">
      <c r="A189" s="287"/>
      <c r="B189" s="287"/>
      <c r="C189" s="215"/>
      <c r="D189" s="215"/>
      <c r="E189" s="215"/>
      <c r="F189" s="215"/>
      <c r="G189" s="215"/>
      <c r="H189" s="215"/>
      <c r="I189" s="215"/>
      <c r="J189" s="215"/>
      <c r="K189" s="215"/>
      <c r="L189" s="286"/>
      <c r="M189" s="286"/>
      <c r="N189" s="286"/>
      <c r="O189" s="286"/>
      <c r="P189" s="286"/>
      <c r="Q189" s="286"/>
      <c r="R189" s="286"/>
      <c r="S189" s="286"/>
      <c r="T189" s="287"/>
      <c r="U189" s="287"/>
      <c r="V189" s="287"/>
      <c r="W189" s="287"/>
      <c r="X189" s="287"/>
      <c r="Y189" s="287"/>
      <c r="Z189" s="287"/>
      <c r="AA189" s="287"/>
      <c r="AB189" s="287"/>
      <c r="AC189" s="287"/>
      <c r="AD189" s="287"/>
      <c r="AE189" s="287"/>
      <c r="AF189" s="287"/>
      <c r="AG189" s="287"/>
      <c r="AH189" s="287"/>
      <c r="AI189" s="287"/>
      <c r="AJ189" s="287"/>
      <c r="AK189" s="286"/>
      <c r="AL189" s="286"/>
    </row>
    <row r="190" spans="1:38" ht="14.25" customHeight="1" x14ac:dyDescent="0.2">
      <c r="A190" s="287"/>
      <c r="B190" s="287"/>
      <c r="C190" s="215"/>
      <c r="D190" s="215"/>
      <c r="E190" s="215"/>
      <c r="F190" s="215"/>
      <c r="G190" s="215"/>
      <c r="H190" s="215"/>
      <c r="I190" s="215"/>
      <c r="J190" s="215"/>
      <c r="K190" s="215"/>
      <c r="L190" s="286"/>
      <c r="M190" s="286"/>
      <c r="N190" s="286"/>
      <c r="O190" s="286"/>
      <c r="P190" s="286"/>
      <c r="Q190" s="286"/>
      <c r="R190" s="286"/>
      <c r="S190" s="286"/>
      <c r="T190" s="287"/>
      <c r="U190" s="287"/>
      <c r="V190" s="287"/>
      <c r="W190" s="287"/>
      <c r="X190" s="287"/>
      <c r="Y190" s="287"/>
      <c r="Z190" s="287"/>
      <c r="AA190" s="287"/>
      <c r="AB190" s="287"/>
      <c r="AC190" s="287"/>
      <c r="AD190" s="287"/>
      <c r="AE190" s="287"/>
      <c r="AF190" s="287"/>
      <c r="AG190" s="287"/>
      <c r="AH190" s="287"/>
      <c r="AI190" s="287"/>
      <c r="AJ190" s="287"/>
      <c r="AK190" s="286"/>
      <c r="AL190" s="286"/>
    </row>
    <row r="191" spans="1:38" ht="14.25" customHeight="1" x14ac:dyDescent="0.2">
      <c r="A191" s="287"/>
      <c r="B191" s="287"/>
      <c r="C191" s="215"/>
      <c r="D191" s="215"/>
      <c r="E191" s="215"/>
      <c r="F191" s="215"/>
      <c r="G191" s="215"/>
      <c r="H191" s="215"/>
      <c r="I191" s="215"/>
      <c r="J191" s="215"/>
      <c r="K191" s="215"/>
      <c r="L191" s="286"/>
      <c r="M191" s="286"/>
      <c r="N191" s="286"/>
      <c r="O191" s="286"/>
      <c r="P191" s="286"/>
      <c r="Q191" s="286"/>
      <c r="R191" s="286"/>
      <c r="S191" s="286"/>
      <c r="T191" s="287"/>
      <c r="U191" s="287"/>
      <c r="V191" s="287"/>
      <c r="W191" s="287"/>
      <c r="X191" s="287"/>
      <c r="Y191" s="287"/>
      <c r="Z191" s="287"/>
      <c r="AA191" s="287"/>
      <c r="AB191" s="287"/>
      <c r="AC191" s="287"/>
      <c r="AD191" s="287"/>
      <c r="AE191" s="287"/>
      <c r="AF191" s="287"/>
      <c r="AG191" s="287"/>
      <c r="AH191" s="287"/>
      <c r="AI191" s="287"/>
      <c r="AJ191" s="287"/>
      <c r="AK191" s="286"/>
      <c r="AL191" s="286"/>
    </row>
    <row r="192" spans="1:38" ht="14.25" customHeight="1" x14ac:dyDescent="0.2">
      <c r="A192" s="287"/>
      <c r="B192" s="287"/>
      <c r="C192" s="215"/>
      <c r="D192" s="215"/>
      <c r="E192" s="215"/>
      <c r="F192" s="215"/>
      <c r="G192" s="215"/>
      <c r="H192" s="215"/>
      <c r="I192" s="215"/>
      <c r="J192" s="215"/>
      <c r="K192" s="215"/>
      <c r="L192" s="286"/>
      <c r="M192" s="286"/>
      <c r="N192" s="286"/>
      <c r="O192" s="286"/>
      <c r="P192" s="286"/>
      <c r="Q192" s="286"/>
      <c r="R192" s="286"/>
      <c r="S192" s="286"/>
      <c r="T192" s="287"/>
      <c r="U192" s="287"/>
      <c r="V192" s="287"/>
      <c r="W192" s="287"/>
      <c r="X192" s="287"/>
      <c r="Y192" s="287"/>
      <c r="Z192" s="287"/>
      <c r="AA192" s="287"/>
      <c r="AB192" s="287"/>
      <c r="AC192" s="287"/>
      <c r="AD192" s="287"/>
      <c r="AE192" s="287"/>
      <c r="AF192" s="287"/>
      <c r="AG192" s="287"/>
      <c r="AH192" s="287"/>
      <c r="AI192" s="287"/>
      <c r="AJ192" s="287"/>
      <c r="AK192" s="286"/>
      <c r="AL192" s="286"/>
    </row>
    <row r="193" spans="1:38" ht="14.25" customHeight="1" x14ac:dyDescent="0.2">
      <c r="A193" s="287"/>
      <c r="B193" s="287"/>
      <c r="C193" s="215"/>
      <c r="D193" s="215"/>
      <c r="E193" s="215"/>
      <c r="F193" s="215"/>
      <c r="G193" s="215"/>
      <c r="H193" s="215"/>
      <c r="I193" s="215"/>
      <c r="J193" s="215"/>
      <c r="K193" s="215"/>
      <c r="L193" s="286"/>
      <c r="M193" s="286"/>
      <c r="N193" s="286"/>
      <c r="O193" s="286"/>
      <c r="P193" s="286"/>
      <c r="Q193" s="286"/>
      <c r="R193" s="286"/>
      <c r="S193" s="286"/>
      <c r="T193" s="287"/>
      <c r="U193" s="287"/>
      <c r="V193" s="287"/>
      <c r="W193" s="287"/>
      <c r="X193" s="287"/>
      <c r="Y193" s="287"/>
      <c r="Z193" s="287"/>
      <c r="AA193" s="287"/>
      <c r="AB193" s="287"/>
      <c r="AC193" s="287"/>
      <c r="AD193" s="287"/>
      <c r="AE193" s="287"/>
      <c r="AF193" s="287"/>
      <c r="AG193" s="287"/>
      <c r="AH193" s="287"/>
      <c r="AI193" s="287"/>
      <c r="AJ193" s="287"/>
      <c r="AK193" s="286"/>
      <c r="AL193" s="286"/>
    </row>
    <row r="194" spans="1:38" ht="14.25" customHeight="1" x14ac:dyDescent="0.2">
      <c r="A194" s="287"/>
      <c r="B194" s="287"/>
      <c r="C194" s="215"/>
      <c r="D194" s="215"/>
      <c r="E194" s="215"/>
      <c r="F194" s="215"/>
      <c r="G194" s="215"/>
      <c r="H194" s="215"/>
      <c r="I194" s="215"/>
      <c r="J194" s="215"/>
      <c r="K194" s="215"/>
      <c r="L194" s="286"/>
      <c r="M194" s="286"/>
      <c r="N194" s="286"/>
      <c r="O194" s="286"/>
      <c r="P194" s="286"/>
      <c r="Q194" s="286"/>
      <c r="R194" s="286"/>
      <c r="S194" s="286"/>
      <c r="T194" s="287"/>
      <c r="U194" s="287"/>
      <c r="V194" s="287"/>
      <c r="W194" s="287"/>
      <c r="X194" s="287"/>
      <c r="Y194" s="287"/>
      <c r="Z194" s="287"/>
      <c r="AA194" s="287"/>
      <c r="AB194" s="287"/>
      <c r="AC194" s="287"/>
      <c r="AD194" s="287"/>
      <c r="AE194" s="287"/>
      <c r="AF194" s="287"/>
      <c r="AG194" s="287"/>
      <c r="AH194" s="287"/>
      <c r="AI194" s="287"/>
      <c r="AJ194" s="287"/>
      <c r="AK194" s="286"/>
      <c r="AL194" s="286"/>
    </row>
    <row r="195" spans="1:38" ht="14.25" customHeight="1" x14ac:dyDescent="0.2">
      <c r="A195" s="287"/>
      <c r="B195" s="287"/>
      <c r="C195" s="215"/>
      <c r="D195" s="215"/>
      <c r="E195" s="215"/>
      <c r="F195" s="215"/>
      <c r="G195" s="215"/>
      <c r="H195" s="215"/>
      <c r="I195" s="215"/>
      <c r="J195" s="215"/>
      <c r="K195" s="215"/>
      <c r="L195" s="286"/>
      <c r="M195" s="286"/>
      <c r="N195" s="286"/>
      <c r="O195" s="286"/>
      <c r="P195" s="286"/>
      <c r="Q195" s="286"/>
      <c r="R195" s="286"/>
      <c r="S195" s="286"/>
      <c r="T195" s="287"/>
      <c r="U195" s="287"/>
      <c r="V195" s="287"/>
      <c r="W195" s="287"/>
      <c r="X195" s="287"/>
      <c r="Y195" s="287"/>
      <c r="Z195" s="287"/>
      <c r="AA195" s="287"/>
      <c r="AB195" s="287"/>
      <c r="AC195" s="287"/>
      <c r="AD195" s="287"/>
      <c r="AE195" s="287"/>
      <c r="AF195" s="287"/>
      <c r="AG195" s="287"/>
      <c r="AH195" s="287"/>
      <c r="AI195" s="287"/>
      <c r="AJ195" s="287"/>
      <c r="AK195" s="286"/>
      <c r="AL195" s="286"/>
    </row>
    <row r="196" spans="1:38" ht="14.25" customHeight="1" x14ac:dyDescent="0.2">
      <c r="A196" s="287"/>
      <c r="B196" s="287"/>
      <c r="C196" s="215"/>
      <c r="D196" s="215"/>
      <c r="E196" s="215"/>
      <c r="F196" s="215"/>
      <c r="G196" s="215"/>
      <c r="H196" s="215"/>
      <c r="I196" s="215"/>
      <c r="J196" s="215"/>
      <c r="K196" s="215"/>
      <c r="L196" s="286"/>
      <c r="M196" s="286"/>
      <c r="N196" s="286"/>
      <c r="O196" s="286"/>
      <c r="P196" s="286"/>
      <c r="Q196" s="286"/>
      <c r="R196" s="286"/>
      <c r="S196" s="286"/>
      <c r="T196" s="287"/>
      <c r="U196" s="287"/>
      <c r="V196" s="287"/>
      <c r="W196" s="287"/>
      <c r="X196" s="287"/>
      <c r="Y196" s="287"/>
      <c r="Z196" s="287"/>
      <c r="AA196" s="287"/>
      <c r="AB196" s="287"/>
      <c r="AC196" s="287"/>
      <c r="AD196" s="287"/>
      <c r="AE196" s="287"/>
      <c r="AF196" s="287"/>
      <c r="AG196" s="287"/>
      <c r="AH196" s="287"/>
      <c r="AI196" s="287"/>
      <c r="AJ196" s="287"/>
      <c r="AK196" s="286"/>
      <c r="AL196" s="286"/>
    </row>
    <row r="197" spans="1:38" ht="14.25" customHeight="1" x14ac:dyDescent="0.2">
      <c r="A197" s="287"/>
      <c r="B197" s="287"/>
      <c r="C197" s="215"/>
      <c r="D197" s="215"/>
      <c r="E197" s="215"/>
      <c r="F197" s="215"/>
      <c r="G197" s="215"/>
      <c r="H197" s="215"/>
      <c r="I197" s="215"/>
      <c r="J197" s="215"/>
      <c r="K197" s="215"/>
      <c r="L197" s="286"/>
      <c r="M197" s="286"/>
      <c r="N197" s="286"/>
      <c r="O197" s="286"/>
      <c r="P197" s="286"/>
      <c r="Q197" s="286"/>
      <c r="R197" s="286"/>
      <c r="S197" s="286"/>
      <c r="T197" s="287"/>
      <c r="U197" s="287"/>
      <c r="V197" s="287"/>
      <c r="W197" s="287"/>
      <c r="X197" s="287"/>
      <c r="Y197" s="287"/>
      <c r="Z197" s="287"/>
      <c r="AA197" s="287"/>
      <c r="AB197" s="287"/>
      <c r="AC197" s="287"/>
      <c r="AD197" s="287"/>
      <c r="AE197" s="287"/>
      <c r="AF197" s="287"/>
      <c r="AG197" s="287"/>
      <c r="AH197" s="287"/>
      <c r="AI197" s="287"/>
      <c r="AJ197" s="287"/>
      <c r="AK197" s="286"/>
      <c r="AL197" s="286"/>
    </row>
    <row r="198" spans="1:38" ht="14.25" customHeight="1" x14ac:dyDescent="0.2">
      <c r="A198" s="287"/>
      <c r="B198" s="287"/>
      <c r="C198" s="215"/>
      <c r="D198" s="215"/>
      <c r="E198" s="215"/>
      <c r="F198" s="215"/>
      <c r="G198" s="215"/>
      <c r="H198" s="215"/>
      <c r="I198" s="215"/>
      <c r="J198" s="215"/>
      <c r="K198" s="215"/>
      <c r="L198" s="286"/>
      <c r="M198" s="286"/>
      <c r="N198" s="286"/>
      <c r="O198" s="286"/>
      <c r="P198" s="286"/>
      <c r="Q198" s="286"/>
      <c r="R198" s="286"/>
      <c r="S198" s="286"/>
      <c r="T198" s="287"/>
      <c r="U198" s="287"/>
      <c r="V198" s="287"/>
      <c r="W198" s="287"/>
      <c r="X198" s="287"/>
      <c r="Y198" s="287"/>
      <c r="Z198" s="287"/>
      <c r="AA198" s="287"/>
      <c r="AB198" s="287"/>
      <c r="AC198" s="287"/>
      <c r="AD198" s="287"/>
      <c r="AE198" s="287"/>
      <c r="AF198" s="287"/>
      <c r="AG198" s="287"/>
      <c r="AH198" s="287"/>
      <c r="AI198" s="287"/>
      <c r="AJ198" s="287"/>
      <c r="AK198" s="286"/>
      <c r="AL198" s="286"/>
    </row>
    <row r="199" spans="1:38" ht="14.25" customHeight="1" x14ac:dyDescent="0.2">
      <c r="A199" s="287"/>
      <c r="B199" s="287"/>
      <c r="C199" s="215"/>
      <c r="D199" s="215"/>
      <c r="E199" s="215"/>
      <c r="F199" s="215"/>
      <c r="G199" s="215"/>
      <c r="H199" s="215"/>
      <c r="I199" s="215"/>
      <c r="J199" s="215"/>
      <c r="K199" s="215"/>
      <c r="L199" s="286"/>
      <c r="M199" s="286"/>
      <c r="N199" s="286"/>
      <c r="O199" s="286"/>
      <c r="P199" s="286"/>
      <c r="Q199" s="286"/>
      <c r="R199" s="286"/>
      <c r="S199" s="286"/>
      <c r="T199" s="287"/>
      <c r="U199" s="287"/>
      <c r="V199" s="287"/>
      <c r="W199" s="287"/>
      <c r="X199" s="287"/>
      <c r="Y199" s="287"/>
      <c r="Z199" s="287"/>
      <c r="AA199" s="287"/>
      <c r="AB199" s="287"/>
      <c r="AC199" s="287"/>
      <c r="AD199" s="287"/>
      <c r="AE199" s="287"/>
      <c r="AF199" s="287"/>
      <c r="AG199" s="287"/>
      <c r="AH199" s="287"/>
      <c r="AI199" s="287"/>
      <c r="AJ199" s="287"/>
      <c r="AK199" s="286"/>
      <c r="AL199" s="286"/>
    </row>
    <row r="200" spans="1:38" ht="14.25" customHeight="1" x14ac:dyDescent="0.2">
      <c r="A200" s="287"/>
      <c r="B200" s="287"/>
      <c r="C200" s="215"/>
      <c r="D200" s="215"/>
      <c r="E200" s="215"/>
      <c r="F200" s="215"/>
      <c r="G200" s="215"/>
      <c r="H200" s="215"/>
      <c r="I200" s="215"/>
      <c r="J200" s="215"/>
      <c r="K200" s="215"/>
      <c r="L200" s="286"/>
      <c r="M200" s="286"/>
      <c r="N200" s="286"/>
      <c r="O200" s="286"/>
      <c r="P200" s="286"/>
      <c r="Q200" s="286"/>
      <c r="R200" s="286"/>
      <c r="S200" s="286"/>
      <c r="T200" s="287"/>
      <c r="U200" s="287"/>
      <c r="V200" s="287"/>
      <c r="W200" s="287"/>
      <c r="X200" s="287"/>
      <c r="Y200" s="287"/>
      <c r="Z200" s="287"/>
      <c r="AA200" s="287"/>
      <c r="AB200" s="287"/>
      <c r="AC200" s="287"/>
      <c r="AD200" s="287"/>
      <c r="AE200" s="287"/>
      <c r="AF200" s="287"/>
      <c r="AG200" s="287"/>
      <c r="AH200" s="287"/>
      <c r="AI200" s="287"/>
      <c r="AJ200" s="287"/>
      <c r="AK200" s="286"/>
      <c r="AL200" s="286"/>
    </row>
    <row r="201" spans="1:38" ht="14.25" customHeight="1" x14ac:dyDescent="0.2">
      <c r="A201" s="287"/>
      <c r="B201" s="287"/>
      <c r="C201" s="215"/>
      <c r="D201" s="215"/>
      <c r="E201" s="215"/>
      <c r="F201" s="215"/>
      <c r="G201" s="215"/>
      <c r="H201" s="215"/>
      <c r="I201" s="215"/>
      <c r="J201" s="215"/>
      <c r="K201" s="215"/>
      <c r="L201" s="286"/>
      <c r="M201" s="286"/>
      <c r="N201" s="286"/>
      <c r="O201" s="286"/>
      <c r="P201" s="286"/>
      <c r="Q201" s="286"/>
      <c r="R201" s="286"/>
      <c r="S201" s="286"/>
      <c r="T201" s="287"/>
      <c r="U201" s="287"/>
      <c r="V201" s="287"/>
      <c r="W201" s="287"/>
      <c r="X201" s="287"/>
      <c r="Y201" s="287"/>
      <c r="Z201" s="287"/>
      <c r="AA201" s="287"/>
      <c r="AB201" s="287"/>
      <c r="AC201" s="287"/>
      <c r="AD201" s="287"/>
      <c r="AE201" s="287"/>
      <c r="AF201" s="287"/>
      <c r="AG201" s="287"/>
      <c r="AH201" s="287"/>
      <c r="AI201" s="287"/>
      <c r="AJ201" s="287"/>
      <c r="AK201" s="286"/>
      <c r="AL201" s="286"/>
    </row>
    <row r="202" spans="1:38" ht="14.25" customHeight="1" x14ac:dyDescent="0.2">
      <c r="A202" s="287"/>
      <c r="B202" s="287"/>
      <c r="C202" s="215"/>
      <c r="D202" s="215"/>
      <c r="E202" s="215"/>
      <c r="F202" s="215"/>
      <c r="G202" s="215"/>
      <c r="H202" s="215"/>
      <c r="I202" s="215"/>
      <c r="J202" s="215"/>
      <c r="K202" s="215"/>
      <c r="L202" s="286"/>
      <c r="M202" s="286"/>
      <c r="N202" s="286"/>
      <c r="O202" s="286"/>
      <c r="P202" s="286"/>
      <c r="Q202" s="286"/>
      <c r="R202" s="286"/>
      <c r="S202" s="286"/>
      <c r="T202" s="287"/>
      <c r="U202" s="287"/>
      <c r="V202" s="287"/>
      <c r="W202" s="287"/>
      <c r="X202" s="287"/>
      <c r="Y202" s="287"/>
      <c r="Z202" s="287"/>
      <c r="AA202" s="287"/>
      <c r="AB202" s="287"/>
      <c r="AC202" s="287"/>
      <c r="AD202" s="287"/>
      <c r="AE202" s="287"/>
      <c r="AF202" s="287"/>
      <c r="AG202" s="287"/>
      <c r="AH202" s="287"/>
      <c r="AI202" s="287"/>
      <c r="AJ202" s="287"/>
      <c r="AK202" s="286"/>
      <c r="AL202" s="286"/>
    </row>
    <row r="203" spans="1:38" ht="14.25" customHeight="1" x14ac:dyDescent="0.2">
      <c r="A203" s="287"/>
      <c r="B203" s="287"/>
      <c r="C203" s="215"/>
      <c r="D203" s="215"/>
      <c r="E203" s="215"/>
      <c r="F203" s="215"/>
      <c r="G203" s="215"/>
      <c r="H203" s="215"/>
      <c r="I203" s="215"/>
      <c r="J203" s="215"/>
      <c r="K203" s="215"/>
      <c r="L203" s="286"/>
      <c r="M203" s="286"/>
      <c r="N203" s="286"/>
      <c r="O203" s="286"/>
      <c r="P203" s="286"/>
      <c r="Q203" s="286"/>
      <c r="R203" s="286"/>
      <c r="S203" s="286"/>
      <c r="T203" s="287"/>
      <c r="U203" s="287"/>
      <c r="V203" s="287"/>
      <c r="W203" s="287"/>
      <c r="X203" s="287"/>
      <c r="Y203" s="287"/>
      <c r="Z203" s="287"/>
      <c r="AA203" s="287"/>
      <c r="AB203" s="287"/>
      <c r="AC203" s="287"/>
      <c r="AD203" s="287"/>
      <c r="AE203" s="287"/>
      <c r="AF203" s="287"/>
      <c r="AG203" s="287"/>
      <c r="AH203" s="287"/>
      <c r="AI203" s="287"/>
      <c r="AJ203" s="287"/>
      <c r="AK203" s="286"/>
      <c r="AL203" s="286"/>
    </row>
    <row r="204" spans="1:38" ht="14.25" customHeight="1" x14ac:dyDescent="0.2">
      <c r="A204" s="287"/>
      <c r="B204" s="287"/>
      <c r="C204" s="215"/>
      <c r="D204" s="215"/>
      <c r="E204" s="215"/>
      <c r="F204" s="215"/>
      <c r="G204" s="215"/>
      <c r="H204" s="215"/>
      <c r="I204" s="215"/>
      <c r="J204" s="215"/>
      <c r="K204" s="215"/>
      <c r="L204" s="286"/>
      <c r="M204" s="286"/>
      <c r="N204" s="286"/>
      <c r="O204" s="286"/>
      <c r="P204" s="286"/>
      <c r="Q204" s="286"/>
      <c r="R204" s="286"/>
      <c r="S204" s="286"/>
      <c r="T204" s="287"/>
      <c r="U204" s="287"/>
      <c r="V204" s="287"/>
      <c r="W204" s="287"/>
      <c r="X204" s="287"/>
      <c r="Y204" s="287"/>
      <c r="Z204" s="287"/>
      <c r="AA204" s="287"/>
      <c r="AB204" s="287"/>
      <c r="AC204" s="287"/>
      <c r="AD204" s="287"/>
      <c r="AE204" s="287"/>
      <c r="AF204" s="287"/>
      <c r="AG204" s="287"/>
      <c r="AH204" s="287"/>
      <c r="AI204" s="287"/>
      <c r="AJ204" s="287"/>
      <c r="AK204" s="286"/>
      <c r="AL204" s="286"/>
    </row>
    <row r="205" spans="1:38" ht="14.25" customHeight="1" x14ac:dyDescent="0.2">
      <c r="A205" s="287"/>
      <c r="B205" s="287"/>
      <c r="C205" s="215"/>
      <c r="D205" s="215"/>
      <c r="E205" s="215"/>
      <c r="F205" s="215"/>
      <c r="G205" s="215"/>
      <c r="H205" s="215"/>
      <c r="I205" s="215"/>
      <c r="J205" s="215"/>
      <c r="K205" s="215"/>
      <c r="L205" s="286"/>
      <c r="M205" s="286"/>
      <c r="N205" s="286"/>
      <c r="O205" s="286"/>
      <c r="P205" s="286"/>
      <c r="Q205" s="286"/>
      <c r="R205" s="286"/>
      <c r="S205" s="286"/>
      <c r="T205" s="287"/>
      <c r="U205" s="287"/>
      <c r="V205" s="287"/>
      <c r="W205" s="287"/>
      <c r="X205" s="287"/>
      <c r="Y205" s="287"/>
      <c r="Z205" s="287"/>
      <c r="AA205" s="287"/>
      <c r="AB205" s="287"/>
      <c r="AC205" s="287"/>
      <c r="AD205" s="287"/>
      <c r="AE205" s="287"/>
      <c r="AF205" s="287"/>
      <c r="AG205" s="287"/>
      <c r="AH205" s="287"/>
      <c r="AI205" s="287"/>
      <c r="AJ205" s="287"/>
      <c r="AK205" s="286"/>
      <c r="AL205" s="286"/>
    </row>
    <row r="206" spans="1:38" ht="14.25" customHeight="1" x14ac:dyDescent="0.2">
      <c r="A206" s="287"/>
      <c r="B206" s="287"/>
      <c r="C206" s="215"/>
      <c r="D206" s="215"/>
      <c r="E206" s="215"/>
      <c r="F206" s="215"/>
      <c r="G206" s="215"/>
      <c r="H206" s="215"/>
      <c r="I206" s="215"/>
      <c r="J206" s="215"/>
      <c r="K206" s="215"/>
      <c r="L206" s="286"/>
      <c r="M206" s="286"/>
      <c r="N206" s="286"/>
      <c r="O206" s="286"/>
      <c r="P206" s="286"/>
      <c r="Q206" s="286"/>
      <c r="R206" s="286"/>
      <c r="S206" s="286"/>
      <c r="T206" s="287"/>
      <c r="U206" s="287"/>
      <c r="V206" s="287"/>
      <c r="W206" s="287"/>
      <c r="X206" s="287"/>
      <c r="Y206" s="287"/>
      <c r="Z206" s="287"/>
      <c r="AA206" s="287"/>
      <c r="AB206" s="287"/>
      <c r="AC206" s="287"/>
      <c r="AD206" s="287"/>
      <c r="AE206" s="287"/>
      <c r="AF206" s="287"/>
      <c r="AG206" s="287"/>
      <c r="AH206" s="287"/>
      <c r="AI206" s="287"/>
      <c r="AJ206" s="287"/>
      <c r="AK206" s="286"/>
      <c r="AL206" s="286"/>
    </row>
    <row r="207" spans="1:38" ht="14.25" customHeight="1" x14ac:dyDescent="0.2">
      <c r="A207" s="287"/>
      <c r="B207" s="287"/>
      <c r="C207" s="215"/>
      <c r="D207" s="215"/>
      <c r="E207" s="215"/>
      <c r="F207" s="215"/>
      <c r="G207" s="215"/>
      <c r="H207" s="215"/>
      <c r="I207" s="215"/>
      <c r="J207" s="215"/>
      <c r="K207" s="215"/>
      <c r="L207" s="286"/>
      <c r="M207" s="286"/>
      <c r="N207" s="286"/>
      <c r="O207" s="286"/>
      <c r="P207" s="286"/>
      <c r="Q207" s="286"/>
      <c r="R207" s="286"/>
      <c r="S207" s="286"/>
      <c r="T207" s="287"/>
      <c r="U207" s="287"/>
      <c r="V207" s="287"/>
      <c r="W207" s="287"/>
      <c r="X207" s="287"/>
      <c r="Y207" s="287"/>
      <c r="Z207" s="287"/>
      <c r="AA207" s="287"/>
      <c r="AB207" s="287"/>
      <c r="AC207" s="287"/>
      <c r="AD207" s="287"/>
      <c r="AE207" s="287"/>
      <c r="AF207" s="287"/>
      <c r="AG207" s="287"/>
      <c r="AH207" s="287"/>
      <c r="AI207" s="287"/>
      <c r="AJ207" s="287"/>
      <c r="AK207" s="286"/>
      <c r="AL207" s="286"/>
    </row>
    <row r="208" spans="1:38" ht="14.25" customHeight="1" x14ac:dyDescent="0.2">
      <c r="A208" s="287"/>
      <c r="B208" s="287"/>
      <c r="C208" s="215"/>
      <c r="D208" s="215"/>
      <c r="E208" s="215"/>
      <c r="F208" s="215"/>
      <c r="G208" s="215"/>
      <c r="H208" s="215"/>
      <c r="I208" s="215"/>
      <c r="J208" s="215"/>
      <c r="K208" s="215"/>
      <c r="L208" s="286"/>
      <c r="M208" s="286"/>
      <c r="N208" s="286"/>
      <c r="O208" s="286"/>
      <c r="P208" s="286"/>
      <c r="Q208" s="286"/>
      <c r="R208" s="286"/>
      <c r="S208" s="286"/>
      <c r="T208" s="287"/>
      <c r="U208" s="287"/>
      <c r="V208" s="287"/>
      <c r="W208" s="287"/>
      <c r="X208" s="287"/>
      <c r="Y208" s="287"/>
      <c r="Z208" s="287"/>
      <c r="AA208" s="287"/>
      <c r="AB208" s="287"/>
      <c r="AC208" s="287"/>
      <c r="AD208" s="287"/>
      <c r="AE208" s="287"/>
      <c r="AF208" s="287"/>
      <c r="AG208" s="287"/>
      <c r="AH208" s="287"/>
      <c r="AI208" s="287"/>
      <c r="AJ208" s="287"/>
      <c r="AK208" s="286"/>
      <c r="AL208" s="286"/>
    </row>
    <row r="209" spans="1:38" ht="14.25" customHeight="1" x14ac:dyDescent="0.2">
      <c r="A209" s="287"/>
      <c r="B209" s="287"/>
      <c r="C209" s="215"/>
      <c r="D209" s="215"/>
      <c r="E209" s="215"/>
      <c r="F209" s="215"/>
      <c r="G209" s="215"/>
      <c r="H209" s="215"/>
      <c r="I209" s="215"/>
      <c r="J209" s="215"/>
      <c r="K209" s="215"/>
      <c r="L209" s="286"/>
      <c r="M209" s="286"/>
      <c r="N209" s="286"/>
      <c r="O209" s="286"/>
      <c r="P209" s="286"/>
      <c r="Q209" s="286"/>
      <c r="R209" s="286"/>
      <c r="S209" s="286"/>
      <c r="T209" s="287"/>
      <c r="U209" s="287"/>
      <c r="V209" s="287"/>
      <c r="W209" s="287"/>
      <c r="X209" s="287"/>
      <c r="Y209" s="287"/>
      <c r="Z209" s="287"/>
      <c r="AA209" s="287"/>
      <c r="AB209" s="287"/>
      <c r="AC209" s="287"/>
      <c r="AD209" s="287"/>
      <c r="AE209" s="287"/>
      <c r="AF209" s="287"/>
      <c r="AG209" s="287"/>
      <c r="AH209" s="287"/>
      <c r="AI209" s="287"/>
      <c r="AJ209" s="287"/>
      <c r="AK209" s="286"/>
      <c r="AL209" s="286"/>
    </row>
    <row r="210" spans="1:38" ht="14.25" customHeight="1" x14ac:dyDescent="0.2">
      <c r="A210" s="287"/>
      <c r="B210" s="287"/>
      <c r="C210" s="215"/>
      <c r="D210" s="215"/>
      <c r="E210" s="215"/>
      <c r="F210" s="215"/>
      <c r="G210" s="215"/>
      <c r="H210" s="215"/>
      <c r="I210" s="215"/>
      <c r="J210" s="215"/>
      <c r="K210" s="215"/>
      <c r="L210" s="286"/>
      <c r="M210" s="286"/>
      <c r="N210" s="286"/>
      <c r="O210" s="286"/>
      <c r="P210" s="286"/>
      <c r="Q210" s="286"/>
      <c r="R210" s="286"/>
      <c r="S210" s="286"/>
      <c r="T210" s="287"/>
      <c r="U210" s="287"/>
      <c r="V210" s="287"/>
      <c r="W210" s="287"/>
      <c r="X210" s="287"/>
      <c r="Y210" s="287"/>
      <c r="Z210" s="287"/>
      <c r="AA210" s="287"/>
      <c r="AB210" s="287"/>
      <c r="AC210" s="287"/>
      <c r="AD210" s="287"/>
      <c r="AE210" s="287"/>
      <c r="AF210" s="287"/>
      <c r="AG210" s="287"/>
      <c r="AH210" s="287"/>
      <c r="AI210" s="287"/>
      <c r="AJ210" s="287"/>
      <c r="AK210" s="286"/>
      <c r="AL210" s="286"/>
    </row>
    <row r="211" spans="1:38" ht="14.25" customHeight="1" x14ac:dyDescent="0.2">
      <c r="A211" s="287"/>
      <c r="B211" s="287"/>
      <c r="C211" s="215"/>
      <c r="D211" s="215"/>
      <c r="E211" s="215"/>
      <c r="F211" s="215"/>
      <c r="G211" s="215"/>
      <c r="H211" s="215"/>
      <c r="I211" s="215"/>
      <c r="J211" s="215"/>
      <c r="K211" s="215"/>
      <c r="L211" s="286"/>
      <c r="M211" s="286"/>
      <c r="N211" s="286"/>
      <c r="O211" s="286"/>
      <c r="P211" s="286"/>
      <c r="Q211" s="286"/>
      <c r="R211" s="286"/>
      <c r="S211" s="286"/>
      <c r="T211" s="287"/>
      <c r="U211" s="287"/>
      <c r="V211" s="287"/>
      <c r="W211" s="287"/>
      <c r="X211" s="287"/>
      <c r="Y211" s="287"/>
      <c r="Z211" s="287"/>
      <c r="AA211" s="287"/>
      <c r="AB211" s="287"/>
      <c r="AC211" s="287"/>
      <c r="AD211" s="287"/>
      <c r="AE211" s="287"/>
      <c r="AF211" s="287"/>
      <c r="AG211" s="287"/>
      <c r="AH211" s="287"/>
      <c r="AI211" s="287"/>
      <c r="AJ211" s="287"/>
      <c r="AK211" s="286"/>
      <c r="AL211" s="286"/>
    </row>
    <row r="212" spans="1:38" ht="14.25" customHeight="1" x14ac:dyDescent="0.2">
      <c r="A212" s="287"/>
      <c r="B212" s="287"/>
      <c r="C212" s="215"/>
      <c r="D212" s="215"/>
      <c r="E212" s="215"/>
      <c r="F212" s="215"/>
      <c r="G212" s="215"/>
      <c r="H212" s="215"/>
      <c r="I212" s="215"/>
      <c r="J212" s="215"/>
      <c r="K212" s="215"/>
      <c r="L212" s="286"/>
      <c r="M212" s="286"/>
      <c r="N212" s="286"/>
      <c r="O212" s="286"/>
      <c r="P212" s="286"/>
      <c r="Q212" s="286"/>
      <c r="R212" s="286"/>
      <c r="S212" s="286"/>
      <c r="T212" s="287"/>
      <c r="U212" s="287"/>
      <c r="V212" s="287"/>
      <c r="W212" s="287"/>
      <c r="X212" s="287"/>
      <c r="Y212" s="287"/>
      <c r="Z212" s="287"/>
      <c r="AA212" s="287"/>
      <c r="AB212" s="287"/>
      <c r="AC212" s="287"/>
      <c r="AD212" s="287"/>
      <c r="AE212" s="287"/>
      <c r="AF212" s="287"/>
      <c r="AG212" s="287"/>
      <c r="AH212" s="287"/>
      <c r="AI212" s="287"/>
      <c r="AJ212" s="287"/>
      <c r="AK212" s="286"/>
      <c r="AL212" s="286"/>
    </row>
    <row r="213" spans="1:38" ht="14.25" customHeight="1" x14ac:dyDescent="0.2">
      <c r="A213" s="287"/>
      <c r="B213" s="287"/>
      <c r="C213" s="215"/>
      <c r="D213" s="215"/>
      <c r="E213" s="215"/>
      <c r="F213" s="215"/>
      <c r="G213" s="215"/>
      <c r="H213" s="215"/>
      <c r="I213" s="215"/>
      <c r="J213" s="215"/>
      <c r="K213" s="215"/>
      <c r="L213" s="286"/>
      <c r="M213" s="286"/>
      <c r="N213" s="286"/>
      <c r="O213" s="286"/>
      <c r="P213" s="286"/>
      <c r="Q213" s="286"/>
      <c r="R213" s="286"/>
      <c r="S213" s="286"/>
      <c r="T213" s="287"/>
      <c r="U213" s="287"/>
      <c r="V213" s="287"/>
      <c r="W213" s="287"/>
      <c r="X213" s="287"/>
      <c r="Y213" s="287"/>
      <c r="Z213" s="287"/>
      <c r="AA213" s="287"/>
      <c r="AB213" s="287"/>
      <c r="AC213" s="287"/>
      <c r="AD213" s="287"/>
      <c r="AE213" s="287"/>
      <c r="AF213" s="287"/>
      <c r="AG213" s="287"/>
      <c r="AH213" s="287"/>
      <c r="AI213" s="287"/>
      <c r="AJ213" s="287"/>
      <c r="AK213" s="286"/>
      <c r="AL213" s="286"/>
    </row>
    <row r="214" spans="1:38" ht="14.25" customHeight="1" x14ac:dyDescent="0.2">
      <c r="A214" s="287"/>
      <c r="B214" s="287"/>
      <c r="C214" s="215"/>
      <c r="D214" s="215"/>
      <c r="E214" s="215"/>
      <c r="F214" s="215"/>
      <c r="G214" s="215"/>
      <c r="H214" s="215"/>
      <c r="I214" s="215"/>
      <c r="J214" s="215"/>
      <c r="K214" s="215"/>
      <c r="L214" s="286"/>
      <c r="M214" s="286"/>
      <c r="N214" s="286"/>
      <c r="O214" s="286"/>
      <c r="P214" s="286"/>
      <c r="Q214" s="286"/>
      <c r="R214" s="286"/>
      <c r="S214" s="286"/>
      <c r="T214" s="287"/>
      <c r="U214" s="287"/>
      <c r="V214" s="287"/>
      <c r="W214" s="287"/>
      <c r="X214" s="287"/>
      <c r="Y214" s="287"/>
      <c r="Z214" s="287"/>
      <c r="AA214" s="287"/>
      <c r="AB214" s="287"/>
      <c r="AC214" s="287"/>
      <c r="AD214" s="287"/>
      <c r="AE214" s="287"/>
      <c r="AF214" s="287"/>
      <c r="AG214" s="287"/>
      <c r="AH214" s="287"/>
      <c r="AI214" s="287"/>
      <c r="AJ214" s="287"/>
      <c r="AK214" s="286"/>
      <c r="AL214" s="286"/>
    </row>
    <row r="215" spans="1:38" ht="14.25" customHeight="1" x14ac:dyDescent="0.2">
      <c r="A215" s="287"/>
      <c r="B215" s="287"/>
      <c r="C215" s="215"/>
      <c r="D215" s="215"/>
      <c r="E215" s="215"/>
      <c r="F215" s="215"/>
      <c r="G215" s="215"/>
      <c r="H215" s="215"/>
      <c r="I215" s="215"/>
      <c r="J215" s="215"/>
      <c r="K215" s="215"/>
      <c r="L215" s="286"/>
      <c r="M215" s="286"/>
      <c r="N215" s="286"/>
      <c r="O215" s="286"/>
      <c r="P215" s="286"/>
      <c r="Q215" s="286"/>
      <c r="R215" s="286"/>
      <c r="S215" s="286"/>
      <c r="T215" s="287"/>
      <c r="U215" s="287"/>
      <c r="V215" s="287"/>
      <c r="W215" s="287"/>
      <c r="X215" s="287"/>
      <c r="Y215" s="287"/>
      <c r="Z215" s="287"/>
      <c r="AA215" s="287"/>
      <c r="AB215" s="287"/>
      <c r="AC215" s="287"/>
      <c r="AD215" s="287"/>
      <c r="AE215" s="287"/>
      <c r="AF215" s="287"/>
      <c r="AG215" s="287"/>
      <c r="AH215" s="287"/>
      <c r="AI215" s="287"/>
      <c r="AJ215" s="287"/>
      <c r="AK215" s="286"/>
      <c r="AL215" s="286"/>
    </row>
    <row r="216" spans="1:38" ht="14.25" customHeight="1" x14ac:dyDescent="0.2">
      <c r="A216" s="287"/>
      <c r="B216" s="287"/>
      <c r="C216" s="215"/>
      <c r="D216" s="215"/>
      <c r="E216" s="215"/>
      <c r="F216" s="215"/>
      <c r="G216" s="215"/>
      <c r="H216" s="215"/>
      <c r="I216" s="215"/>
      <c r="J216" s="215"/>
      <c r="K216" s="215"/>
      <c r="L216" s="286"/>
      <c r="M216" s="286"/>
      <c r="N216" s="286"/>
      <c r="O216" s="286"/>
      <c r="P216" s="286"/>
      <c r="Q216" s="286"/>
      <c r="R216" s="286"/>
      <c r="S216" s="286"/>
      <c r="T216" s="287"/>
      <c r="U216" s="287"/>
      <c r="V216" s="287"/>
      <c r="W216" s="287"/>
      <c r="X216" s="287"/>
      <c r="Y216" s="287"/>
      <c r="Z216" s="287"/>
      <c r="AA216" s="287"/>
      <c r="AB216" s="287"/>
      <c r="AC216" s="287"/>
      <c r="AD216" s="287"/>
      <c r="AE216" s="287"/>
      <c r="AF216" s="287"/>
      <c r="AG216" s="287"/>
      <c r="AH216" s="287"/>
      <c r="AI216" s="287"/>
      <c r="AJ216" s="287"/>
      <c r="AK216" s="286"/>
      <c r="AL216" s="286"/>
    </row>
    <row r="217" spans="1:38" ht="14.25" customHeight="1" x14ac:dyDescent="0.2">
      <c r="A217" s="287"/>
      <c r="B217" s="287"/>
      <c r="C217" s="215"/>
      <c r="D217" s="215"/>
      <c r="E217" s="215"/>
      <c r="F217" s="215"/>
      <c r="G217" s="215"/>
      <c r="H217" s="215"/>
      <c r="I217" s="215"/>
      <c r="J217" s="215"/>
      <c r="K217" s="215"/>
      <c r="L217" s="286"/>
      <c r="M217" s="286"/>
      <c r="N217" s="286"/>
      <c r="O217" s="286"/>
      <c r="P217" s="286"/>
      <c r="Q217" s="286"/>
      <c r="R217" s="286"/>
      <c r="S217" s="286"/>
      <c r="T217" s="287"/>
      <c r="U217" s="287"/>
      <c r="V217" s="287"/>
      <c r="W217" s="287"/>
      <c r="X217" s="287"/>
      <c r="Y217" s="287"/>
      <c r="Z217" s="287"/>
      <c r="AA217" s="287"/>
      <c r="AB217" s="287"/>
      <c r="AC217" s="287"/>
      <c r="AD217" s="287"/>
      <c r="AE217" s="287"/>
      <c r="AF217" s="287"/>
      <c r="AG217" s="287"/>
      <c r="AH217" s="287"/>
      <c r="AI217" s="287"/>
      <c r="AJ217" s="287"/>
      <c r="AK217" s="286"/>
      <c r="AL217" s="286"/>
    </row>
    <row r="218" spans="1:38" ht="14.25" customHeight="1" x14ac:dyDescent="0.2">
      <c r="A218" s="287"/>
      <c r="B218" s="287"/>
      <c r="C218" s="215"/>
      <c r="D218" s="215"/>
      <c r="E218" s="215"/>
      <c r="F218" s="215"/>
      <c r="G218" s="215"/>
      <c r="H218" s="215"/>
      <c r="I218" s="215"/>
      <c r="J218" s="215"/>
      <c r="K218" s="215"/>
      <c r="L218" s="286"/>
      <c r="M218" s="286"/>
      <c r="N218" s="286"/>
      <c r="O218" s="286"/>
      <c r="P218" s="286"/>
      <c r="Q218" s="286"/>
      <c r="R218" s="286"/>
      <c r="S218" s="286"/>
      <c r="T218" s="287"/>
      <c r="U218" s="287"/>
      <c r="V218" s="287"/>
      <c r="W218" s="287"/>
      <c r="X218" s="287"/>
      <c r="Y218" s="287"/>
      <c r="Z218" s="287"/>
      <c r="AA218" s="287"/>
      <c r="AB218" s="287"/>
      <c r="AC218" s="287"/>
      <c r="AD218" s="287"/>
      <c r="AE218" s="287"/>
      <c r="AF218" s="287"/>
      <c r="AG218" s="287"/>
      <c r="AH218" s="287"/>
      <c r="AI218" s="287"/>
      <c r="AJ218" s="287"/>
      <c r="AK218" s="286"/>
      <c r="AL218" s="286"/>
    </row>
    <row r="219" spans="1:38" ht="14.25" customHeight="1" x14ac:dyDescent="0.2">
      <c r="A219" s="287"/>
      <c r="B219" s="287"/>
      <c r="C219" s="215"/>
      <c r="D219" s="215"/>
      <c r="E219" s="215"/>
      <c r="F219" s="215"/>
      <c r="G219" s="215"/>
      <c r="H219" s="215"/>
      <c r="I219" s="215"/>
      <c r="J219" s="215"/>
      <c r="K219" s="215"/>
      <c r="L219" s="286"/>
      <c r="M219" s="286"/>
      <c r="N219" s="286"/>
      <c r="O219" s="286"/>
      <c r="P219" s="286"/>
      <c r="Q219" s="286"/>
      <c r="R219" s="286"/>
      <c r="S219" s="286"/>
      <c r="T219" s="287"/>
      <c r="U219" s="287"/>
      <c r="V219" s="287"/>
      <c r="W219" s="287"/>
      <c r="X219" s="287"/>
      <c r="Y219" s="287"/>
      <c r="Z219" s="287"/>
      <c r="AA219" s="287"/>
      <c r="AB219" s="287"/>
      <c r="AC219" s="287"/>
      <c r="AD219" s="287"/>
      <c r="AE219" s="287"/>
      <c r="AF219" s="287"/>
      <c r="AG219" s="287"/>
      <c r="AH219" s="287"/>
      <c r="AI219" s="287"/>
      <c r="AJ219" s="287"/>
      <c r="AK219" s="286"/>
      <c r="AL219" s="286"/>
    </row>
    <row r="220" spans="1:38" ht="14.25" customHeight="1" x14ac:dyDescent="0.2">
      <c r="A220" s="287"/>
      <c r="B220" s="287"/>
      <c r="C220" s="215"/>
      <c r="D220" s="215"/>
      <c r="E220" s="215"/>
      <c r="F220" s="215"/>
      <c r="G220" s="215"/>
      <c r="H220" s="215"/>
      <c r="I220" s="215"/>
      <c r="J220" s="215"/>
      <c r="K220" s="215"/>
      <c r="L220" s="286"/>
      <c r="M220" s="286"/>
      <c r="N220" s="286"/>
      <c r="O220" s="286"/>
      <c r="P220" s="286"/>
      <c r="Q220" s="286"/>
      <c r="R220" s="286"/>
      <c r="S220" s="286"/>
      <c r="T220" s="287"/>
      <c r="U220" s="287"/>
      <c r="V220" s="287"/>
      <c r="W220" s="287"/>
      <c r="X220" s="287"/>
      <c r="Y220" s="287"/>
      <c r="Z220" s="287"/>
      <c r="AA220" s="287"/>
      <c r="AB220" s="287"/>
      <c r="AC220" s="287"/>
      <c r="AD220" s="287"/>
      <c r="AE220" s="287"/>
      <c r="AF220" s="287"/>
      <c r="AG220" s="287"/>
      <c r="AH220" s="287"/>
      <c r="AI220" s="287"/>
      <c r="AJ220" s="287"/>
      <c r="AK220" s="286"/>
      <c r="AL220" s="286"/>
    </row>
    <row r="221" spans="1:38" ht="14.25" customHeight="1" x14ac:dyDescent="0.2">
      <c r="A221" s="287"/>
      <c r="B221" s="287"/>
      <c r="C221" s="215"/>
      <c r="D221" s="215"/>
      <c r="E221" s="215"/>
      <c r="F221" s="215"/>
      <c r="G221" s="215"/>
      <c r="H221" s="215"/>
      <c r="I221" s="215"/>
      <c r="J221" s="215"/>
      <c r="K221" s="215"/>
      <c r="L221" s="286"/>
      <c r="M221" s="286"/>
      <c r="N221" s="286"/>
      <c r="O221" s="286"/>
      <c r="P221" s="286"/>
      <c r="Q221" s="286"/>
      <c r="R221" s="286"/>
      <c r="S221" s="286"/>
      <c r="T221" s="287"/>
      <c r="U221" s="287"/>
      <c r="V221" s="287"/>
      <c r="W221" s="287"/>
      <c r="X221" s="287"/>
      <c r="Y221" s="287"/>
      <c r="Z221" s="287"/>
      <c r="AA221" s="287"/>
      <c r="AB221" s="287"/>
      <c r="AC221" s="287"/>
      <c r="AD221" s="287"/>
      <c r="AE221" s="287"/>
      <c r="AF221" s="287"/>
      <c r="AG221" s="287"/>
      <c r="AH221" s="287"/>
      <c r="AI221" s="287"/>
      <c r="AJ221" s="287"/>
      <c r="AK221" s="286"/>
      <c r="AL221" s="286"/>
    </row>
    <row r="222" spans="1:38" ht="14.25" customHeight="1" x14ac:dyDescent="0.2">
      <c r="A222" s="287"/>
      <c r="B222" s="287"/>
      <c r="C222" s="215"/>
      <c r="D222" s="215"/>
      <c r="E222" s="215"/>
      <c r="F222" s="215"/>
      <c r="G222" s="215"/>
      <c r="H222" s="215"/>
      <c r="I222" s="215"/>
      <c r="J222" s="215"/>
      <c r="K222" s="215"/>
      <c r="L222" s="286"/>
      <c r="M222" s="286"/>
      <c r="N222" s="286"/>
      <c r="O222" s="286"/>
      <c r="P222" s="286"/>
      <c r="Q222" s="286"/>
      <c r="R222" s="286"/>
      <c r="S222" s="286"/>
      <c r="T222" s="287"/>
      <c r="U222" s="287"/>
      <c r="V222" s="287"/>
      <c r="W222" s="287"/>
      <c r="X222" s="287"/>
      <c r="Y222" s="287"/>
      <c r="Z222" s="287"/>
      <c r="AA222" s="287"/>
      <c r="AB222" s="287"/>
      <c r="AC222" s="287"/>
      <c r="AD222" s="287"/>
      <c r="AE222" s="287"/>
      <c r="AF222" s="287"/>
      <c r="AG222" s="287"/>
      <c r="AH222" s="287"/>
      <c r="AI222" s="287"/>
      <c r="AJ222" s="287"/>
      <c r="AK222" s="286"/>
      <c r="AL222" s="286"/>
    </row>
    <row r="223" spans="1:38" ht="14.25" customHeight="1" x14ac:dyDescent="0.2">
      <c r="A223" s="287"/>
      <c r="B223" s="287"/>
      <c r="C223" s="215"/>
      <c r="D223" s="215"/>
      <c r="E223" s="215"/>
      <c r="F223" s="215"/>
      <c r="G223" s="215"/>
      <c r="H223" s="215"/>
      <c r="I223" s="215"/>
      <c r="J223" s="215"/>
      <c r="K223" s="215"/>
      <c r="L223" s="286"/>
      <c r="M223" s="286"/>
      <c r="N223" s="286"/>
      <c r="O223" s="286"/>
      <c r="P223" s="286"/>
      <c r="Q223" s="286"/>
      <c r="R223" s="286"/>
      <c r="S223" s="286"/>
      <c r="T223" s="287"/>
      <c r="U223" s="287"/>
      <c r="V223" s="287"/>
      <c r="W223" s="287"/>
      <c r="X223" s="287"/>
      <c r="Y223" s="287"/>
      <c r="Z223" s="287"/>
      <c r="AA223" s="287"/>
      <c r="AB223" s="287"/>
      <c r="AC223" s="287"/>
      <c r="AD223" s="287"/>
      <c r="AE223" s="287"/>
      <c r="AF223" s="287"/>
      <c r="AG223" s="287"/>
      <c r="AH223" s="287"/>
      <c r="AI223" s="287"/>
      <c r="AJ223" s="287"/>
      <c r="AK223" s="286"/>
      <c r="AL223" s="286"/>
    </row>
    <row r="224" spans="1:38" ht="14.25" customHeight="1" x14ac:dyDescent="0.2">
      <c r="A224" s="287"/>
      <c r="B224" s="287"/>
      <c r="C224" s="215"/>
      <c r="D224" s="215"/>
      <c r="E224" s="215"/>
      <c r="F224" s="215"/>
      <c r="G224" s="215"/>
      <c r="H224" s="215"/>
      <c r="I224" s="215"/>
      <c r="J224" s="215"/>
      <c r="K224" s="215"/>
      <c r="L224" s="286"/>
      <c r="M224" s="286"/>
      <c r="N224" s="286"/>
      <c r="O224" s="286"/>
      <c r="P224" s="286"/>
      <c r="Q224" s="286"/>
      <c r="R224" s="286"/>
      <c r="S224" s="286"/>
      <c r="T224" s="287"/>
      <c r="U224" s="287"/>
      <c r="V224" s="287"/>
      <c r="W224" s="287"/>
      <c r="X224" s="287"/>
      <c r="Y224" s="287"/>
      <c r="Z224" s="287"/>
      <c r="AA224" s="287"/>
      <c r="AB224" s="287"/>
      <c r="AC224" s="287"/>
      <c r="AD224" s="287"/>
      <c r="AE224" s="287"/>
      <c r="AF224" s="287"/>
      <c r="AG224" s="287"/>
      <c r="AH224" s="287"/>
      <c r="AI224" s="287"/>
      <c r="AJ224" s="287"/>
      <c r="AK224" s="286"/>
      <c r="AL224" s="286"/>
    </row>
    <row r="225" spans="1:38" ht="14.25" customHeight="1" x14ac:dyDescent="0.2">
      <c r="A225" s="287"/>
      <c r="B225" s="287"/>
      <c r="C225" s="215"/>
      <c r="D225" s="215"/>
      <c r="E225" s="215"/>
      <c r="F225" s="215"/>
      <c r="G225" s="215"/>
      <c r="H225" s="215"/>
      <c r="I225" s="215"/>
      <c r="J225" s="215"/>
      <c r="K225" s="215"/>
      <c r="L225" s="286"/>
      <c r="M225" s="286"/>
      <c r="N225" s="286"/>
      <c r="O225" s="286"/>
      <c r="P225" s="286"/>
      <c r="Q225" s="286"/>
      <c r="R225" s="286"/>
      <c r="S225" s="286"/>
      <c r="T225" s="287"/>
      <c r="U225" s="287"/>
      <c r="V225" s="287"/>
      <c r="W225" s="287"/>
      <c r="X225" s="287"/>
      <c r="Y225" s="287"/>
      <c r="Z225" s="287"/>
      <c r="AA225" s="287"/>
      <c r="AB225" s="287"/>
      <c r="AC225" s="287"/>
      <c r="AD225" s="287"/>
      <c r="AE225" s="287"/>
      <c r="AF225" s="287"/>
      <c r="AG225" s="287"/>
      <c r="AH225" s="287"/>
      <c r="AI225" s="287"/>
      <c r="AJ225" s="287"/>
      <c r="AK225" s="286"/>
      <c r="AL225" s="286"/>
    </row>
    <row r="226" spans="1:38" ht="14.25" customHeight="1" x14ac:dyDescent="0.2">
      <c r="A226" s="287"/>
      <c r="B226" s="287"/>
      <c r="C226" s="215"/>
      <c r="D226" s="215"/>
      <c r="E226" s="215"/>
      <c r="F226" s="215"/>
      <c r="G226" s="215"/>
      <c r="H226" s="215"/>
      <c r="I226" s="215"/>
      <c r="J226" s="215"/>
      <c r="K226" s="215"/>
      <c r="L226" s="286"/>
      <c r="M226" s="286"/>
      <c r="N226" s="286"/>
      <c r="O226" s="286"/>
      <c r="P226" s="286"/>
      <c r="Q226" s="286"/>
      <c r="R226" s="286"/>
      <c r="S226" s="286"/>
      <c r="T226" s="287"/>
      <c r="U226" s="287"/>
      <c r="V226" s="287"/>
      <c r="W226" s="287"/>
      <c r="X226" s="287"/>
      <c r="Y226" s="287"/>
      <c r="Z226" s="287"/>
      <c r="AA226" s="287"/>
      <c r="AB226" s="287"/>
      <c r="AC226" s="287"/>
      <c r="AD226" s="287"/>
      <c r="AE226" s="287"/>
      <c r="AF226" s="287"/>
      <c r="AG226" s="287"/>
      <c r="AH226" s="287"/>
      <c r="AI226" s="287"/>
      <c r="AJ226" s="287"/>
      <c r="AK226" s="286"/>
      <c r="AL226" s="286"/>
    </row>
    <row r="227" spans="1:38" ht="14.25" customHeight="1" x14ac:dyDescent="0.2">
      <c r="A227" s="287"/>
      <c r="B227" s="287"/>
      <c r="C227" s="215"/>
      <c r="D227" s="215"/>
      <c r="E227" s="215"/>
      <c r="F227" s="215"/>
      <c r="G227" s="215"/>
      <c r="H227" s="215"/>
      <c r="I227" s="215"/>
      <c r="J227" s="215"/>
      <c r="K227" s="215"/>
      <c r="L227" s="286"/>
      <c r="M227" s="286"/>
      <c r="N227" s="286"/>
      <c r="O227" s="286"/>
      <c r="P227" s="286"/>
      <c r="Q227" s="286"/>
      <c r="R227" s="286"/>
      <c r="S227" s="286"/>
      <c r="T227" s="287"/>
      <c r="U227" s="287"/>
      <c r="V227" s="287"/>
      <c r="W227" s="287"/>
      <c r="X227" s="287"/>
      <c r="Y227" s="287"/>
      <c r="Z227" s="287"/>
      <c r="AA227" s="287"/>
      <c r="AB227" s="287"/>
      <c r="AC227" s="287"/>
      <c r="AD227" s="287"/>
      <c r="AE227" s="287"/>
      <c r="AF227" s="287"/>
      <c r="AG227" s="287"/>
      <c r="AH227" s="287"/>
      <c r="AI227" s="287"/>
      <c r="AJ227" s="287"/>
      <c r="AK227" s="286"/>
      <c r="AL227" s="286"/>
    </row>
    <row r="228" spans="1:38" ht="14.25" customHeight="1" x14ac:dyDescent="0.2">
      <c r="A228" s="287"/>
      <c r="B228" s="287"/>
      <c r="C228" s="215"/>
      <c r="D228" s="215"/>
      <c r="E228" s="215"/>
      <c r="F228" s="215"/>
      <c r="G228" s="215"/>
      <c r="H228" s="215"/>
      <c r="I228" s="215"/>
      <c r="J228" s="215"/>
      <c r="K228" s="215"/>
      <c r="L228" s="286"/>
      <c r="M228" s="286"/>
      <c r="N228" s="286"/>
      <c r="O228" s="286"/>
      <c r="P228" s="286"/>
      <c r="Q228" s="286"/>
      <c r="R228" s="286"/>
      <c r="S228" s="286"/>
      <c r="T228" s="287"/>
      <c r="U228" s="287"/>
      <c r="V228" s="287"/>
      <c r="W228" s="287"/>
      <c r="X228" s="287"/>
      <c r="Y228" s="287"/>
      <c r="Z228" s="287"/>
      <c r="AA228" s="287"/>
      <c r="AB228" s="287"/>
      <c r="AC228" s="287"/>
      <c r="AD228" s="287"/>
      <c r="AE228" s="287"/>
      <c r="AF228" s="287"/>
      <c r="AG228" s="287"/>
      <c r="AH228" s="287"/>
      <c r="AI228" s="287"/>
      <c r="AJ228" s="287"/>
      <c r="AK228" s="286"/>
      <c r="AL228" s="286"/>
    </row>
    <row r="229" spans="1:38" ht="14.25" customHeight="1" x14ac:dyDescent="0.2">
      <c r="A229" s="287"/>
      <c r="B229" s="287"/>
      <c r="C229" s="215"/>
      <c r="D229" s="215"/>
      <c r="E229" s="215"/>
      <c r="F229" s="215"/>
      <c r="G229" s="215"/>
      <c r="H229" s="215"/>
      <c r="I229" s="215"/>
      <c r="J229" s="215"/>
      <c r="K229" s="215"/>
      <c r="L229" s="286"/>
      <c r="M229" s="286"/>
      <c r="N229" s="286"/>
      <c r="O229" s="286"/>
      <c r="P229" s="286"/>
      <c r="Q229" s="286"/>
      <c r="R229" s="286"/>
      <c r="S229" s="286"/>
      <c r="T229" s="287"/>
      <c r="U229" s="287"/>
      <c r="V229" s="287"/>
      <c r="W229" s="287"/>
      <c r="X229" s="287"/>
      <c r="Y229" s="287"/>
      <c r="Z229" s="287"/>
      <c r="AA229" s="287"/>
      <c r="AB229" s="287"/>
      <c r="AC229" s="287"/>
      <c r="AD229" s="287"/>
      <c r="AE229" s="287"/>
      <c r="AF229" s="287"/>
      <c r="AG229" s="287"/>
      <c r="AH229" s="287"/>
      <c r="AI229" s="287"/>
      <c r="AJ229" s="287"/>
      <c r="AK229" s="286"/>
      <c r="AL229" s="286"/>
    </row>
    <row r="230" spans="1:38" ht="14.25" customHeight="1" x14ac:dyDescent="0.2">
      <c r="A230" s="287"/>
      <c r="B230" s="287"/>
      <c r="C230" s="215"/>
      <c r="D230" s="215"/>
      <c r="E230" s="215"/>
      <c r="F230" s="215"/>
      <c r="G230" s="215"/>
      <c r="H230" s="215"/>
      <c r="I230" s="215"/>
      <c r="J230" s="215"/>
      <c r="K230" s="215"/>
      <c r="L230" s="286"/>
      <c r="M230" s="286"/>
      <c r="N230" s="286"/>
      <c r="O230" s="286"/>
      <c r="P230" s="286"/>
      <c r="Q230" s="286"/>
      <c r="R230" s="286"/>
      <c r="S230" s="286"/>
      <c r="T230" s="287"/>
      <c r="U230" s="287"/>
      <c r="V230" s="287"/>
      <c r="W230" s="287"/>
      <c r="X230" s="287"/>
      <c r="Y230" s="287"/>
      <c r="Z230" s="287"/>
      <c r="AA230" s="287"/>
      <c r="AB230" s="287"/>
      <c r="AC230" s="287"/>
      <c r="AD230" s="287"/>
      <c r="AE230" s="287"/>
      <c r="AF230" s="287"/>
      <c r="AG230" s="287"/>
      <c r="AH230" s="287"/>
      <c r="AI230" s="287"/>
      <c r="AJ230" s="287"/>
      <c r="AK230" s="286"/>
      <c r="AL230" s="286"/>
    </row>
    <row r="231" spans="1:38" ht="14.25" customHeight="1" x14ac:dyDescent="0.2">
      <c r="A231" s="287"/>
      <c r="B231" s="287"/>
      <c r="C231" s="215"/>
      <c r="D231" s="215"/>
      <c r="E231" s="215"/>
      <c r="F231" s="215"/>
      <c r="G231" s="215"/>
      <c r="H231" s="215"/>
      <c r="I231" s="215"/>
      <c r="J231" s="215"/>
      <c r="K231" s="215"/>
      <c r="L231" s="286"/>
      <c r="M231" s="286"/>
      <c r="N231" s="286"/>
      <c r="O231" s="286"/>
      <c r="P231" s="286"/>
      <c r="Q231" s="286"/>
      <c r="R231" s="286"/>
      <c r="S231" s="286"/>
      <c r="T231" s="287"/>
      <c r="U231" s="287"/>
      <c r="V231" s="287"/>
      <c r="W231" s="287"/>
      <c r="X231" s="287"/>
      <c r="Y231" s="287"/>
      <c r="Z231" s="287"/>
      <c r="AA231" s="287"/>
      <c r="AB231" s="287"/>
      <c r="AC231" s="287"/>
      <c r="AD231" s="287"/>
      <c r="AE231" s="287"/>
      <c r="AF231" s="287"/>
      <c r="AG231" s="287"/>
      <c r="AH231" s="287"/>
      <c r="AI231" s="287"/>
      <c r="AJ231" s="287"/>
      <c r="AK231" s="286"/>
      <c r="AL231" s="286"/>
    </row>
    <row r="232" spans="1:38" ht="14.25" customHeight="1" x14ac:dyDescent="0.2">
      <c r="A232" s="287"/>
      <c r="B232" s="287"/>
      <c r="C232" s="215"/>
      <c r="D232" s="215"/>
      <c r="E232" s="215"/>
      <c r="F232" s="215"/>
      <c r="G232" s="215"/>
      <c r="H232" s="215"/>
      <c r="I232" s="215"/>
      <c r="J232" s="215"/>
      <c r="K232" s="215"/>
      <c r="L232" s="286"/>
      <c r="M232" s="286"/>
      <c r="N232" s="286"/>
      <c r="O232" s="286"/>
      <c r="P232" s="286"/>
      <c r="Q232" s="286"/>
      <c r="R232" s="286"/>
      <c r="S232" s="286"/>
      <c r="T232" s="287"/>
      <c r="U232" s="287"/>
      <c r="V232" s="287"/>
      <c r="W232" s="287"/>
      <c r="X232" s="287"/>
      <c r="Y232" s="287"/>
      <c r="Z232" s="287"/>
      <c r="AA232" s="287"/>
      <c r="AB232" s="287"/>
      <c r="AC232" s="287"/>
      <c r="AD232" s="287"/>
      <c r="AE232" s="287"/>
      <c r="AF232" s="287"/>
      <c r="AG232" s="287"/>
      <c r="AH232" s="287"/>
      <c r="AI232" s="287"/>
      <c r="AJ232" s="287"/>
      <c r="AK232" s="286"/>
      <c r="AL232" s="286"/>
    </row>
    <row r="233" spans="1:38" ht="14.25" customHeight="1" x14ac:dyDescent="0.2">
      <c r="A233" s="287"/>
      <c r="B233" s="287"/>
      <c r="C233" s="215"/>
      <c r="D233" s="215"/>
      <c r="E233" s="215"/>
      <c r="F233" s="215"/>
      <c r="G233" s="215"/>
      <c r="H233" s="215"/>
      <c r="I233" s="215"/>
      <c r="J233" s="215"/>
      <c r="K233" s="215"/>
      <c r="L233" s="286"/>
      <c r="M233" s="286"/>
      <c r="N233" s="286"/>
      <c r="O233" s="286"/>
      <c r="P233" s="286"/>
      <c r="Q233" s="286"/>
      <c r="R233" s="286"/>
      <c r="S233" s="286"/>
      <c r="T233" s="287"/>
      <c r="U233" s="287"/>
      <c r="V233" s="287"/>
      <c r="W233" s="287"/>
      <c r="X233" s="287"/>
      <c r="Y233" s="287"/>
      <c r="Z233" s="287"/>
      <c r="AA233" s="287"/>
      <c r="AB233" s="287"/>
      <c r="AC233" s="287"/>
      <c r="AD233" s="287"/>
      <c r="AE233" s="287"/>
      <c r="AF233" s="287"/>
      <c r="AG233" s="287"/>
      <c r="AH233" s="287"/>
      <c r="AI233" s="287"/>
      <c r="AJ233" s="287"/>
      <c r="AK233" s="286"/>
      <c r="AL233" s="286"/>
    </row>
    <row r="234" spans="1:38" ht="14.25" customHeight="1" x14ac:dyDescent="0.2">
      <c r="A234" s="287"/>
      <c r="B234" s="287"/>
      <c r="C234" s="215"/>
      <c r="D234" s="215"/>
      <c r="E234" s="215"/>
      <c r="F234" s="215"/>
      <c r="G234" s="215"/>
      <c r="H234" s="215"/>
      <c r="I234" s="215"/>
      <c r="J234" s="215"/>
      <c r="K234" s="215"/>
      <c r="L234" s="286"/>
      <c r="M234" s="286"/>
      <c r="N234" s="286"/>
      <c r="O234" s="286"/>
      <c r="P234" s="286"/>
      <c r="Q234" s="286"/>
      <c r="R234" s="286"/>
      <c r="S234" s="286"/>
      <c r="T234" s="287"/>
      <c r="U234" s="287"/>
      <c r="V234" s="287"/>
      <c r="W234" s="287"/>
      <c r="X234" s="287"/>
      <c r="Y234" s="287"/>
      <c r="Z234" s="287"/>
      <c r="AA234" s="287"/>
      <c r="AB234" s="287"/>
      <c r="AC234" s="287"/>
      <c r="AD234" s="287"/>
      <c r="AE234" s="287"/>
      <c r="AF234" s="287"/>
      <c r="AG234" s="287"/>
      <c r="AH234" s="287"/>
      <c r="AI234" s="287"/>
      <c r="AJ234" s="287"/>
      <c r="AK234" s="286"/>
      <c r="AL234" s="286"/>
    </row>
    <row r="235" spans="1:38" ht="14.25" customHeight="1" x14ac:dyDescent="0.2">
      <c r="A235" s="287"/>
      <c r="B235" s="287"/>
      <c r="C235" s="215"/>
      <c r="D235" s="215"/>
      <c r="E235" s="215"/>
      <c r="F235" s="215"/>
      <c r="G235" s="215"/>
      <c r="H235" s="215"/>
      <c r="I235" s="215"/>
      <c r="J235" s="215"/>
      <c r="K235" s="215"/>
      <c r="L235" s="286"/>
      <c r="M235" s="286"/>
      <c r="N235" s="286"/>
      <c r="O235" s="286"/>
      <c r="P235" s="286"/>
      <c r="Q235" s="286"/>
      <c r="R235" s="286"/>
      <c r="S235" s="286"/>
      <c r="T235" s="287"/>
      <c r="U235" s="287"/>
      <c r="V235" s="287"/>
      <c r="W235" s="287"/>
      <c r="X235" s="287"/>
      <c r="Y235" s="287"/>
      <c r="Z235" s="287"/>
      <c r="AA235" s="287"/>
      <c r="AB235" s="287"/>
      <c r="AC235" s="287"/>
      <c r="AD235" s="287"/>
      <c r="AE235" s="287"/>
      <c r="AF235" s="287"/>
      <c r="AG235" s="287"/>
      <c r="AH235" s="287"/>
      <c r="AI235" s="287"/>
      <c r="AJ235" s="287"/>
      <c r="AK235" s="286"/>
      <c r="AL235" s="286"/>
    </row>
    <row r="236" spans="1:38" ht="14.25" customHeight="1" x14ac:dyDescent="0.2">
      <c r="A236" s="287"/>
      <c r="B236" s="287"/>
      <c r="C236" s="215"/>
      <c r="D236" s="215"/>
      <c r="E236" s="215"/>
      <c r="F236" s="215"/>
      <c r="G236" s="215"/>
      <c r="H236" s="215"/>
      <c r="I236" s="215"/>
      <c r="J236" s="215"/>
      <c r="K236" s="215"/>
      <c r="L236" s="286"/>
      <c r="M236" s="286"/>
      <c r="N236" s="286"/>
      <c r="O236" s="286"/>
      <c r="P236" s="286"/>
      <c r="Q236" s="286"/>
      <c r="R236" s="286"/>
      <c r="S236" s="286"/>
      <c r="T236" s="287"/>
      <c r="U236" s="287"/>
      <c r="V236" s="287"/>
      <c r="W236" s="287"/>
      <c r="X236" s="287"/>
      <c r="Y236" s="287"/>
      <c r="Z236" s="287"/>
      <c r="AA236" s="287"/>
      <c r="AB236" s="287"/>
      <c r="AC236" s="287"/>
      <c r="AD236" s="287"/>
      <c r="AE236" s="287"/>
      <c r="AF236" s="287"/>
      <c r="AG236" s="287"/>
      <c r="AH236" s="287"/>
      <c r="AI236" s="287"/>
      <c r="AJ236" s="287"/>
      <c r="AK236" s="286"/>
      <c r="AL236" s="286"/>
    </row>
    <row r="237" spans="1:38" ht="14.25" customHeight="1" x14ac:dyDescent="0.2">
      <c r="A237" s="287"/>
      <c r="B237" s="287"/>
      <c r="C237" s="215"/>
      <c r="D237" s="215"/>
      <c r="E237" s="215"/>
      <c r="F237" s="215"/>
      <c r="G237" s="215"/>
      <c r="H237" s="215"/>
      <c r="I237" s="215"/>
      <c r="J237" s="215"/>
      <c r="K237" s="215"/>
      <c r="L237" s="286"/>
      <c r="M237" s="286"/>
      <c r="N237" s="286"/>
      <c r="O237" s="286"/>
      <c r="P237" s="286"/>
      <c r="Q237" s="286"/>
      <c r="R237" s="286"/>
      <c r="S237" s="286"/>
      <c r="T237" s="287"/>
      <c r="U237" s="287"/>
      <c r="V237" s="287"/>
      <c r="W237" s="287"/>
      <c r="X237" s="287"/>
      <c r="Y237" s="287"/>
      <c r="Z237" s="287"/>
      <c r="AA237" s="287"/>
      <c r="AB237" s="287"/>
      <c r="AC237" s="287"/>
      <c r="AD237" s="287"/>
      <c r="AE237" s="287"/>
      <c r="AF237" s="287"/>
      <c r="AG237" s="287"/>
      <c r="AH237" s="287"/>
      <c r="AI237" s="287"/>
      <c r="AJ237" s="287"/>
      <c r="AK237" s="286"/>
      <c r="AL237" s="286"/>
    </row>
    <row r="238" spans="1:38" ht="14.25" customHeight="1" x14ac:dyDescent="0.2">
      <c r="A238" s="287"/>
      <c r="B238" s="287"/>
      <c r="C238" s="215"/>
      <c r="D238" s="215"/>
      <c r="E238" s="215"/>
      <c r="F238" s="215"/>
      <c r="G238" s="215"/>
      <c r="H238" s="215"/>
      <c r="I238" s="215"/>
      <c r="J238" s="215"/>
      <c r="K238" s="215"/>
      <c r="L238" s="286"/>
      <c r="M238" s="286"/>
      <c r="N238" s="286"/>
      <c r="O238" s="286"/>
      <c r="P238" s="286"/>
      <c r="Q238" s="286"/>
      <c r="R238" s="286"/>
      <c r="S238" s="286"/>
      <c r="T238" s="287"/>
      <c r="U238" s="287"/>
      <c r="V238" s="287"/>
      <c r="W238" s="287"/>
      <c r="X238" s="287"/>
      <c r="Y238" s="287"/>
      <c r="Z238" s="287"/>
      <c r="AA238" s="287"/>
      <c r="AB238" s="287"/>
      <c r="AC238" s="287"/>
      <c r="AD238" s="287"/>
      <c r="AE238" s="287"/>
      <c r="AF238" s="287"/>
      <c r="AG238" s="287"/>
      <c r="AH238" s="287"/>
      <c r="AI238" s="287"/>
      <c r="AJ238" s="287"/>
      <c r="AK238" s="286"/>
      <c r="AL238" s="286"/>
    </row>
    <row r="239" spans="1:38" ht="14.25" customHeight="1" x14ac:dyDescent="0.2">
      <c r="A239" s="287"/>
      <c r="B239" s="287"/>
      <c r="C239" s="215"/>
      <c r="D239" s="215"/>
      <c r="E239" s="215"/>
      <c r="F239" s="215"/>
      <c r="G239" s="215"/>
      <c r="H239" s="215"/>
      <c r="I239" s="215"/>
      <c r="J239" s="215"/>
      <c r="K239" s="215"/>
      <c r="L239" s="286"/>
      <c r="M239" s="286"/>
      <c r="N239" s="286"/>
      <c r="O239" s="286"/>
      <c r="P239" s="286"/>
      <c r="Q239" s="286"/>
      <c r="R239" s="286"/>
      <c r="S239" s="286"/>
      <c r="T239" s="287"/>
      <c r="U239" s="287"/>
      <c r="V239" s="287"/>
      <c r="W239" s="287"/>
      <c r="X239" s="287"/>
      <c r="Y239" s="287"/>
      <c r="Z239" s="287"/>
      <c r="AA239" s="287"/>
      <c r="AB239" s="287"/>
      <c r="AC239" s="287"/>
      <c r="AD239" s="287"/>
      <c r="AE239" s="287"/>
      <c r="AF239" s="287"/>
      <c r="AG239" s="287"/>
      <c r="AH239" s="287"/>
      <c r="AI239" s="287"/>
      <c r="AJ239" s="287"/>
      <c r="AK239" s="286"/>
      <c r="AL239" s="286"/>
    </row>
    <row r="240" spans="1:38" ht="14.25" customHeight="1" x14ac:dyDescent="0.2">
      <c r="A240" s="287"/>
      <c r="B240" s="287"/>
      <c r="C240" s="215"/>
      <c r="D240" s="215"/>
      <c r="E240" s="215"/>
      <c r="F240" s="215"/>
      <c r="G240" s="215"/>
      <c r="H240" s="215"/>
      <c r="I240" s="215"/>
      <c r="J240" s="215"/>
      <c r="K240" s="215"/>
      <c r="L240" s="286"/>
      <c r="M240" s="286"/>
      <c r="N240" s="286"/>
      <c r="O240" s="286"/>
      <c r="P240" s="286"/>
      <c r="Q240" s="286"/>
      <c r="R240" s="286"/>
      <c r="S240" s="286"/>
      <c r="T240" s="287"/>
      <c r="U240" s="287"/>
      <c r="V240" s="287"/>
      <c r="W240" s="287"/>
      <c r="X240" s="287"/>
      <c r="Y240" s="287"/>
      <c r="Z240" s="287"/>
      <c r="AA240" s="287"/>
      <c r="AB240" s="287"/>
      <c r="AC240" s="287"/>
      <c r="AD240" s="287"/>
      <c r="AE240" s="287"/>
      <c r="AF240" s="287"/>
      <c r="AG240" s="287"/>
      <c r="AH240" s="287"/>
      <c r="AI240" s="287"/>
      <c r="AJ240" s="287"/>
      <c r="AK240" s="286"/>
      <c r="AL240" s="286"/>
    </row>
    <row r="241" spans="1:38" ht="14.25" customHeight="1" x14ac:dyDescent="0.2">
      <c r="A241" s="287"/>
      <c r="B241" s="287"/>
      <c r="C241" s="215"/>
      <c r="D241" s="215"/>
      <c r="E241" s="215"/>
      <c r="F241" s="215"/>
      <c r="G241" s="215"/>
      <c r="H241" s="215"/>
      <c r="I241" s="215"/>
      <c r="J241" s="215"/>
      <c r="K241" s="215"/>
      <c r="L241" s="286"/>
      <c r="M241" s="286"/>
      <c r="N241" s="286"/>
      <c r="O241" s="286"/>
      <c r="P241" s="286"/>
      <c r="Q241" s="286"/>
      <c r="R241" s="286"/>
      <c r="S241" s="286"/>
      <c r="T241" s="287"/>
      <c r="U241" s="287"/>
      <c r="V241" s="287"/>
      <c r="W241" s="287"/>
      <c r="X241" s="287"/>
      <c r="Y241" s="287"/>
      <c r="Z241" s="287"/>
      <c r="AA241" s="287"/>
      <c r="AB241" s="287"/>
      <c r="AC241" s="287"/>
      <c r="AD241" s="287"/>
      <c r="AE241" s="287"/>
      <c r="AF241" s="287"/>
      <c r="AG241" s="287"/>
      <c r="AH241" s="287"/>
      <c r="AI241" s="287"/>
      <c r="AJ241" s="287"/>
      <c r="AK241" s="286"/>
      <c r="AL241" s="286"/>
    </row>
    <row r="242" spans="1:38" ht="14.25" customHeight="1" x14ac:dyDescent="0.2">
      <c r="A242" s="287"/>
      <c r="B242" s="287"/>
      <c r="C242" s="215"/>
      <c r="D242" s="215"/>
      <c r="E242" s="215"/>
      <c r="F242" s="215"/>
      <c r="G242" s="215"/>
      <c r="H242" s="215"/>
      <c r="I242" s="215"/>
      <c r="J242" s="215"/>
      <c r="K242" s="215"/>
      <c r="L242" s="286"/>
      <c r="M242" s="286"/>
      <c r="N242" s="286"/>
      <c r="O242" s="286"/>
      <c r="P242" s="286"/>
      <c r="Q242" s="286"/>
      <c r="R242" s="286"/>
      <c r="S242" s="286"/>
      <c r="T242" s="287"/>
      <c r="U242" s="287"/>
      <c r="V242" s="287"/>
      <c r="W242" s="287"/>
      <c r="X242" s="287"/>
      <c r="Y242" s="287"/>
      <c r="Z242" s="287"/>
      <c r="AA242" s="287"/>
      <c r="AB242" s="287"/>
      <c r="AC242" s="287"/>
      <c r="AD242" s="287"/>
      <c r="AE242" s="287"/>
      <c r="AF242" s="287"/>
      <c r="AG242" s="287"/>
      <c r="AH242" s="287"/>
      <c r="AI242" s="287"/>
      <c r="AJ242" s="287"/>
      <c r="AK242" s="286"/>
      <c r="AL242" s="286"/>
    </row>
    <row r="243" spans="1:38" ht="14.25" customHeight="1" x14ac:dyDescent="0.2">
      <c r="A243" s="287"/>
      <c r="B243" s="287"/>
      <c r="C243" s="215"/>
      <c r="D243" s="215"/>
      <c r="E243" s="215"/>
      <c r="F243" s="215"/>
      <c r="G243" s="215"/>
      <c r="H243" s="215"/>
      <c r="I243" s="215"/>
      <c r="J243" s="215"/>
      <c r="K243" s="215"/>
      <c r="L243" s="286"/>
      <c r="M243" s="286"/>
      <c r="N243" s="286"/>
      <c r="O243" s="286"/>
      <c r="P243" s="286"/>
      <c r="Q243" s="286"/>
      <c r="R243" s="286"/>
      <c r="S243" s="286"/>
      <c r="T243" s="287"/>
      <c r="U243" s="287"/>
      <c r="V243" s="287"/>
      <c r="W243" s="287"/>
      <c r="X243" s="287"/>
      <c r="Y243" s="287"/>
      <c r="Z243" s="287"/>
      <c r="AA243" s="287"/>
      <c r="AB243" s="287"/>
      <c r="AC243" s="287"/>
      <c r="AD243" s="287"/>
      <c r="AE243" s="287"/>
      <c r="AF243" s="287"/>
      <c r="AG243" s="287"/>
      <c r="AH243" s="287"/>
      <c r="AI243" s="287"/>
      <c r="AJ243" s="287"/>
      <c r="AK243" s="286"/>
      <c r="AL243" s="286"/>
    </row>
    <row r="244" spans="1:38" ht="14.25" customHeight="1" x14ac:dyDescent="0.2">
      <c r="A244" s="287"/>
      <c r="B244" s="287"/>
      <c r="C244" s="215"/>
      <c r="D244" s="215"/>
      <c r="E244" s="215"/>
      <c r="F244" s="215"/>
      <c r="G244" s="215"/>
      <c r="H244" s="215"/>
      <c r="I244" s="215"/>
      <c r="J244" s="215"/>
      <c r="K244" s="215"/>
      <c r="L244" s="286"/>
      <c r="M244" s="286"/>
      <c r="N244" s="286"/>
      <c r="O244" s="286"/>
      <c r="P244" s="286"/>
      <c r="Q244" s="286"/>
      <c r="R244" s="286"/>
      <c r="S244" s="286"/>
      <c r="T244" s="287"/>
      <c r="U244" s="287"/>
      <c r="V244" s="287"/>
      <c r="W244" s="287"/>
      <c r="X244" s="287"/>
      <c r="Y244" s="287"/>
      <c r="Z244" s="287"/>
      <c r="AA244" s="287"/>
      <c r="AB244" s="287"/>
      <c r="AC244" s="287"/>
      <c r="AD244" s="287"/>
      <c r="AE244" s="287"/>
      <c r="AF244" s="287"/>
      <c r="AG244" s="287"/>
      <c r="AH244" s="287"/>
      <c r="AI244" s="287"/>
      <c r="AJ244" s="287"/>
      <c r="AK244" s="286"/>
      <c r="AL244" s="286"/>
    </row>
    <row r="245" spans="1:38" ht="14.25" customHeight="1" x14ac:dyDescent="0.2">
      <c r="A245" s="287"/>
      <c r="B245" s="287"/>
      <c r="C245" s="215"/>
      <c r="D245" s="215"/>
      <c r="E245" s="215"/>
      <c r="F245" s="215"/>
      <c r="G245" s="215"/>
      <c r="H245" s="215"/>
      <c r="I245" s="215"/>
      <c r="J245" s="215"/>
      <c r="K245" s="215"/>
      <c r="L245" s="286"/>
      <c r="M245" s="286"/>
      <c r="N245" s="286"/>
      <c r="O245" s="286"/>
      <c r="P245" s="286"/>
      <c r="Q245" s="286"/>
      <c r="R245" s="286"/>
      <c r="S245" s="286"/>
      <c r="T245" s="287"/>
      <c r="U245" s="287"/>
      <c r="V245" s="287"/>
      <c r="W245" s="287"/>
      <c r="X245" s="287"/>
      <c r="Y245" s="287"/>
      <c r="Z245" s="287"/>
      <c r="AA245" s="287"/>
      <c r="AB245" s="287"/>
      <c r="AC245" s="287"/>
      <c r="AD245" s="287"/>
      <c r="AE245" s="287"/>
      <c r="AF245" s="287"/>
      <c r="AG245" s="287"/>
      <c r="AH245" s="287"/>
      <c r="AI245" s="287"/>
      <c r="AJ245" s="287"/>
      <c r="AK245" s="286"/>
      <c r="AL245" s="286"/>
    </row>
    <row r="246" spans="1:38" ht="14.25" customHeight="1" x14ac:dyDescent="0.2">
      <c r="A246" s="287"/>
      <c r="B246" s="287"/>
      <c r="C246" s="215"/>
      <c r="D246" s="215"/>
      <c r="E246" s="215"/>
      <c r="F246" s="215"/>
      <c r="G246" s="215"/>
      <c r="H246" s="215"/>
      <c r="I246" s="215"/>
      <c r="J246" s="215"/>
      <c r="K246" s="215"/>
      <c r="L246" s="286"/>
      <c r="M246" s="286"/>
      <c r="N246" s="286"/>
      <c r="O246" s="286"/>
      <c r="P246" s="286"/>
      <c r="Q246" s="286"/>
      <c r="R246" s="286"/>
      <c r="S246" s="286"/>
      <c r="T246" s="287"/>
      <c r="U246" s="287"/>
      <c r="V246" s="287"/>
      <c r="W246" s="287"/>
      <c r="X246" s="287"/>
      <c r="Y246" s="287"/>
      <c r="Z246" s="287"/>
      <c r="AA246" s="287"/>
      <c r="AB246" s="287"/>
      <c r="AC246" s="287"/>
      <c r="AD246" s="287"/>
      <c r="AE246" s="287"/>
      <c r="AF246" s="287"/>
      <c r="AG246" s="287"/>
      <c r="AH246" s="287"/>
      <c r="AI246" s="287"/>
      <c r="AJ246" s="287"/>
      <c r="AK246" s="286"/>
      <c r="AL246" s="286"/>
    </row>
    <row r="247" spans="1:38" ht="14.25" customHeight="1" x14ac:dyDescent="0.2">
      <c r="A247" s="287"/>
      <c r="B247" s="287"/>
      <c r="C247" s="215"/>
      <c r="D247" s="215"/>
      <c r="E247" s="215"/>
      <c r="F247" s="215"/>
      <c r="G247" s="215"/>
      <c r="H247" s="215"/>
      <c r="I247" s="215"/>
      <c r="J247" s="215"/>
      <c r="K247" s="215"/>
      <c r="L247" s="286"/>
      <c r="M247" s="286"/>
      <c r="N247" s="286"/>
      <c r="O247" s="286"/>
      <c r="P247" s="286"/>
      <c r="Q247" s="286"/>
      <c r="R247" s="286"/>
      <c r="S247" s="286"/>
      <c r="T247" s="287"/>
      <c r="U247" s="287"/>
      <c r="V247" s="287"/>
      <c r="W247" s="287"/>
      <c r="X247" s="287"/>
      <c r="Y247" s="287"/>
      <c r="Z247" s="287"/>
      <c r="AA247" s="287"/>
      <c r="AB247" s="287"/>
      <c r="AC247" s="287"/>
      <c r="AD247" s="287"/>
      <c r="AE247" s="287"/>
      <c r="AF247" s="287"/>
      <c r="AG247" s="287"/>
      <c r="AH247" s="287"/>
      <c r="AI247" s="287"/>
      <c r="AJ247" s="287"/>
      <c r="AK247" s="286"/>
      <c r="AL247" s="286"/>
    </row>
    <row r="248" spans="1:38" ht="14.25" customHeight="1" x14ac:dyDescent="0.2">
      <c r="A248" s="287"/>
      <c r="B248" s="287"/>
      <c r="C248" s="215"/>
      <c r="D248" s="215"/>
      <c r="E248" s="215"/>
      <c r="F248" s="215"/>
      <c r="G248" s="215"/>
      <c r="H248" s="215"/>
      <c r="I248" s="215"/>
      <c r="J248" s="215"/>
      <c r="K248" s="215"/>
      <c r="L248" s="286"/>
      <c r="M248" s="286"/>
      <c r="N248" s="286"/>
      <c r="O248" s="286"/>
      <c r="P248" s="286"/>
      <c r="Q248" s="286"/>
      <c r="R248" s="286"/>
      <c r="S248" s="286"/>
      <c r="T248" s="287"/>
      <c r="U248" s="287"/>
      <c r="V248" s="287"/>
      <c r="W248" s="287"/>
      <c r="X248" s="287"/>
      <c r="Y248" s="287"/>
      <c r="Z248" s="287"/>
      <c r="AA248" s="287"/>
      <c r="AB248" s="287"/>
      <c r="AC248" s="287"/>
      <c r="AD248" s="287"/>
      <c r="AE248" s="287"/>
      <c r="AF248" s="287"/>
      <c r="AG248" s="287"/>
      <c r="AH248" s="287"/>
      <c r="AI248" s="287"/>
      <c r="AJ248" s="287"/>
      <c r="AK248" s="286"/>
      <c r="AL248" s="286"/>
    </row>
    <row r="249" spans="1:38" ht="14.25" customHeight="1" x14ac:dyDescent="0.2">
      <c r="A249" s="287"/>
      <c r="B249" s="287"/>
      <c r="C249" s="215"/>
      <c r="D249" s="215"/>
      <c r="E249" s="215"/>
      <c r="F249" s="215"/>
      <c r="G249" s="215"/>
      <c r="H249" s="215"/>
      <c r="I249" s="215"/>
      <c r="J249" s="215"/>
      <c r="K249" s="215"/>
      <c r="L249" s="286"/>
      <c r="M249" s="286"/>
      <c r="N249" s="286"/>
      <c r="O249" s="286"/>
      <c r="P249" s="286"/>
      <c r="Q249" s="286"/>
      <c r="R249" s="286"/>
      <c r="S249" s="286"/>
      <c r="T249" s="287"/>
      <c r="U249" s="287"/>
      <c r="V249" s="287"/>
      <c r="W249" s="287"/>
      <c r="X249" s="287"/>
      <c r="Y249" s="287"/>
      <c r="Z249" s="287"/>
      <c r="AA249" s="287"/>
      <c r="AB249" s="287"/>
      <c r="AC249" s="287"/>
      <c r="AD249" s="287"/>
      <c r="AE249" s="287"/>
      <c r="AF249" s="287"/>
      <c r="AG249" s="287"/>
      <c r="AH249" s="287"/>
      <c r="AI249" s="287"/>
      <c r="AJ249" s="287"/>
      <c r="AK249" s="286"/>
      <c r="AL249" s="286"/>
    </row>
    <row r="250" spans="1:38" ht="14.25" customHeight="1" x14ac:dyDescent="0.2">
      <c r="A250" s="287"/>
      <c r="B250" s="287"/>
      <c r="C250" s="215"/>
      <c r="D250" s="215"/>
      <c r="E250" s="215"/>
      <c r="F250" s="215"/>
      <c r="G250" s="215"/>
      <c r="H250" s="215"/>
      <c r="I250" s="215"/>
      <c r="J250" s="215"/>
      <c r="K250" s="215"/>
      <c r="L250" s="286"/>
      <c r="M250" s="286"/>
      <c r="N250" s="286"/>
      <c r="O250" s="286"/>
      <c r="P250" s="286"/>
      <c r="Q250" s="286"/>
      <c r="R250" s="286"/>
      <c r="S250" s="286"/>
      <c r="T250" s="287"/>
      <c r="U250" s="287"/>
      <c r="V250" s="287"/>
      <c r="W250" s="287"/>
      <c r="X250" s="287"/>
      <c r="Y250" s="287"/>
      <c r="Z250" s="287"/>
      <c r="AA250" s="287"/>
      <c r="AB250" s="287"/>
      <c r="AC250" s="287"/>
      <c r="AD250" s="287"/>
      <c r="AE250" s="287"/>
      <c r="AF250" s="287"/>
      <c r="AG250" s="287"/>
      <c r="AH250" s="287"/>
      <c r="AI250" s="287"/>
      <c r="AJ250" s="287"/>
      <c r="AK250" s="286"/>
      <c r="AL250" s="286"/>
    </row>
    <row r="251" spans="1:38" ht="14.25" customHeight="1" x14ac:dyDescent="0.2">
      <c r="A251" s="287"/>
      <c r="B251" s="287"/>
      <c r="C251" s="215"/>
      <c r="D251" s="215"/>
      <c r="E251" s="215"/>
      <c r="F251" s="215"/>
      <c r="G251" s="215"/>
      <c r="H251" s="215"/>
      <c r="I251" s="215"/>
      <c r="J251" s="215"/>
      <c r="K251" s="215"/>
      <c r="L251" s="286"/>
      <c r="M251" s="286"/>
      <c r="N251" s="286"/>
      <c r="O251" s="286"/>
      <c r="P251" s="286"/>
      <c r="Q251" s="286"/>
      <c r="R251" s="286"/>
      <c r="S251" s="286"/>
      <c r="T251" s="287"/>
      <c r="U251" s="287"/>
      <c r="V251" s="287"/>
      <c r="W251" s="287"/>
      <c r="X251" s="287"/>
      <c r="Y251" s="287"/>
      <c r="Z251" s="287"/>
      <c r="AA251" s="287"/>
      <c r="AB251" s="287"/>
      <c r="AC251" s="287"/>
      <c r="AD251" s="287"/>
      <c r="AE251" s="287"/>
      <c r="AF251" s="287"/>
      <c r="AG251" s="287"/>
      <c r="AH251" s="287"/>
      <c r="AI251" s="287"/>
      <c r="AJ251" s="287"/>
      <c r="AK251" s="286"/>
      <c r="AL251" s="286"/>
    </row>
    <row r="252" spans="1:38" ht="14.25" customHeight="1" x14ac:dyDescent="0.2">
      <c r="A252" s="287"/>
      <c r="B252" s="287"/>
      <c r="C252" s="215"/>
      <c r="D252" s="215"/>
      <c r="E252" s="215"/>
      <c r="F252" s="215"/>
      <c r="G252" s="215"/>
      <c r="H252" s="215"/>
      <c r="I252" s="215"/>
      <c r="J252" s="215"/>
      <c r="K252" s="215"/>
      <c r="L252" s="286"/>
      <c r="M252" s="286"/>
      <c r="N252" s="286"/>
      <c r="O252" s="286"/>
      <c r="P252" s="286"/>
      <c r="Q252" s="286"/>
      <c r="R252" s="286"/>
      <c r="S252" s="286"/>
      <c r="T252" s="287"/>
      <c r="U252" s="287"/>
      <c r="V252" s="287"/>
      <c r="W252" s="287"/>
      <c r="X252" s="287"/>
      <c r="Y252" s="287"/>
      <c r="Z252" s="287"/>
      <c r="AA252" s="287"/>
      <c r="AB252" s="287"/>
      <c r="AC252" s="287"/>
      <c r="AD252" s="287"/>
      <c r="AE252" s="287"/>
      <c r="AF252" s="287"/>
      <c r="AG252" s="287"/>
      <c r="AH252" s="287"/>
      <c r="AI252" s="287"/>
      <c r="AJ252" s="287"/>
      <c r="AK252" s="286"/>
      <c r="AL252" s="286"/>
    </row>
    <row r="253" spans="1:38" ht="14.25" customHeight="1" x14ac:dyDescent="0.2">
      <c r="A253" s="287"/>
      <c r="B253" s="287"/>
      <c r="C253" s="215"/>
      <c r="D253" s="215"/>
      <c r="E253" s="215"/>
      <c r="F253" s="215"/>
      <c r="G253" s="215"/>
      <c r="H253" s="215"/>
      <c r="I253" s="215"/>
      <c r="J253" s="215"/>
      <c r="K253" s="215"/>
      <c r="L253" s="286"/>
      <c r="M253" s="286"/>
      <c r="N253" s="286"/>
      <c r="O253" s="286"/>
      <c r="P253" s="286"/>
      <c r="Q253" s="286"/>
      <c r="R253" s="286"/>
      <c r="S253" s="286"/>
      <c r="T253" s="287"/>
      <c r="U253" s="287"/>
      <c r="V253" s="287"/>
      <c r="W253" s="287"/>
      <c r="X253" s="287"/>
      <c r="Y253" s="287"/>
      <c r="Z253" s="287"/>
      <c r="AA253" s="287"/>
      <c r="AB253" s="287"/>
      <c r="AC253" s="287"/>
      <c r="AD253" s="287"/>
      <c r="AE253" s="287"/>
      <c r="AF253" s="287"/>
      <c r="AG253" s="287"/>
      <c r="AH253" s="287"/>
      <c r="AI253" s="287"/>
      <c r="AJ253" s="287"/>
      <c r="AK253" s="286"/>
      <c r="AL253" s="286"/>
    </row>
    <row r="254" spans="1:38" ht="14.25" customHeight="1" x14ac:dyDescent="0.2">
      <c r="A254" s="287"/>
      <c r="B254" s="287"/>
      <c r="C254" s="215"/>
      <c r="D254" s="215"/>
      <c r="E254" s="215"/>
      <c r="F254" s="215"/>
      <c r="G254" s="215"/>
      <c r="H254" s="215"/>
      <c r="I254" s="215"/>
      <c r="J254" s="215"/>
      <c r="K254" s="215"/>
      <c r="L254" s="286"/>
      <c r="M254" s="286"/>
      <c r="N254" s="286"/>
      <c r="O254" s="286"/>
      <c r="P254" s="286"/>
      <c r="Q254" s="286"/>
      <c r="R254" s="286"/>
      <c r="S254" s="286"/>
      <c r="T254" s="287"/>
      <c r="U254" s="287"/>
      <c r="V254" s="287"/>
      <c r="W254" s="287"/>
      <c r="X254" s="287"/>
      <c r="Y254" s="287"/>
      <c r="Z254" s="287"/>
      <c r="AA254" s="287"/>
      <c r="AB254" s="287"/>
      <c r="AC254" s="287"/>
      <c r="AD254" s="287"/>
      <c r="AE254" s="287"/>
      <c r="AF254" s="287"/>
      <c r="AG254" s="287"/>
      <c r="AH254" s="287"/>
      <c r="AI254" s="287"/>
      <c r="AJ254" s="287"/>
      <c r="AK254" s="286"/>
      <c r="AL254" s="286"/>
    </row>
    <row r="255" spans="1:38" ht="14.25" customHeight="1" x14ac:dyDescent="0.2">
      <c r="A255" s="287"/>
      <c r="B255" s="287"/>
      <c r="C255" s="215"/>
      <c r="D255" s="215"/>
      <c r="E255" s="215"/>
      <c r="F255" s="215"/>
      <c r="G255" s="215"/>
      <c r="H255" s="215"/>
      <c r="I255" s="215"/>
      <c r="J255" s="215"/>
      <c r="K255" s="215"/>
      <c r="L255" s="286"/>
      <c r="M255" s="286"/>
      <c r="N255" s="286"/>
      <c r="O255" s="286"/>
      <c r="P255" s="286"/>
      <c r="Q255" s="286"/>
      <c r="R255" s="286"/>
      <c r="S255" s="286"/>
      <c r="T255" s="287"/>
      <c r="U255" s="287"/>
      <c r="V255" s="287"/>
      <c r="W255" s="287"/>
      <c r="X255" s="287"/>
      <c r="Y255" s="287"/>
      <c r="Z255" s="287"/>
      <c r="AA255" s="287"/>
      <c r="AB255" s="287"/>
      <c r="AC255" s="287"/>
      <c r="AD255" s="287"/>
      <c r="AE255" s="287"/>
      <c r="AF255" s="287"/>
      <c r="AG255" s="287"/>
      <c r="AH255" s="287"/>
      <c r="AI255" s="287"/>
      <c r="AJ255" s="287"/>
      <c r="AK255" s="286"/>
      <c r="AL255" s="286"/>
    </row>
    <row r="256" spans="1:38" ht="14.25" customHeight="1" x14ac:dyDescent="0.2">
      <c r="A256" s="287"/>
      <c r="B256" s="287"/>
      <c r="C256" s="215"/>
      <c r="D256" s="215"/>
      <c r="E256" s="215"/>
      <c r="F256" s="215"/>
      <c r="G256" s="215"/>
      <c r="H256" s="215"/>
      <c r="I256" s="215"/>
      <c r="J256" s="215"/>
      <c r="K256" s="215"/>
      <c r="L256" s="286"/>
      <c r="M256" s="286"/>
      <c r="N256" s="286"/>
      <c r="O256" s="286"/>
      <c r="P256" s="286"/>
      <c r="Q256" s="286"/>
      <c r="R256" s="286"/>
      <c r="S256" s="286"/>
      <c r="T256" s="287"/>
      <c r="U256" s="287"/>
      <c r="V256" s="287"/>
      <c r="W256" s="287"/>
      <c r="X256" s="287"/>
      <c r="Y256" s="287"/>
      <c r="Z256" s="287"/>
      <c r="AA256" s="287"/>
      <c r="AB256" s="287"/>
      <c r="AC256" s="287"/>
      <c r="AD256" s="287"/>
      <c r="AE256" s="287"/>
      <c r="AF256" s="287"/>
      <c r="AG256" s="287"/>
      <c r="AH256" s="287"/>
      <c r="AI256" s="287"/>
      <c r="AJ256" s="287"/>
      <c r="AK256" s="286"/>
      <c r="AL256" s="286"/>
    </row>
    <row r="257" spans="1:38" ht="14.25" customHeight="1" x14ac:dyDescent="0.2">
      <c r="A257" s="287"/>
      <c r="B257" s="287"/>
      <c r="C257" s="215"/>
      <c r="D257" s="215"/>
      <c r="E257" s="215"/>
      <c r="F257" s="215"/>
      <c r="G257" s="215"/>
      <c r="H257" s="215"/>
      <c r="I257" s="215"/>
      <c r="J257" s="215"/>
      <c r="K257" s="215"/>
      <c r="L257" s="286"/>
      <c r="M257" s="286"/>
      <c r="N257" s="286"/>
      <c r="O257" s="286"/>
      <c r="P257" s="286"/>
      <c r="Q257" s="286"/>
      <c r="R257" s="286"/>
      <c r="S257" s="286"/>
      <c r="T257" s="287"/>
      <c r="U257" s="287"/>
      <c r="V257" s="287"/>
      <c r="W257" s="287"/>
      <c r="X257" s="287"/>
      <c r="Y257" s="287"/>
      <c r="Z257" s="287"/>
      <c r="AA257" s="287"/>
      <c r="AB257" s="287"/>
      <c r="AC257" s="287"/>
      <c r="AD257" s="287"/>
      <c r="AE257" s="287"/>
      <c r="AF257" s="287"/>
      <c r="AG257" s="287"/>
      <c r="AH257" s="287"/>
      <c r="AI257" s="287"/>
      <c r="AJ257" s="287"/>
      <c r="AK257" s="286"/>
      <c r="AL257" s="286"/>
    </row>
    <row r="258" spans="1:38" ht="14.25" customHeight="1" x14ac:dyDescent="0.2">
      <c r="A258" s="287"/>
      <c r="B258" s="287"/>
      <c r="C258" s="215"/>
      <c r="D258" s="215"/>
      <c r="E258" s="215"/>
      <c r="F258" s="215"/>
      <c r="G258" s="215"/>
      <c r="H258" s="215"/>
      <c r="I258" s="215"/>
      <c r="J258" s="215"/>
      <c r="K258" s="215"/>
      <c r="L258" s="286"/>
      <c r="M258" s="286"/>
      <c r="N258" s="286"/>
      <c r="O258" s="286"/>
      <c r="P258" s="286"/>
      <c r="Q258" s="286"/>
      <c r="R258" s="286"/>
      <c r="S258" s="286"/>
      <c r="T258" s="287"/>
      <c r="U258" s="287"/>
      <c r="V258" s="287"/>
      <c r="W258" s="287"/>
      <c r="X258" s="287"/>
      <c r="Y258" s="287"/>
      <c r="Z258" s="287"/>
      <c r="AA258" s="287"/>
      <c r="AB258" s="287"/>
      <c r="AC258" s="287"/>
      <c r="AD258" s="287"/>
      <c r="AE258" s="287"/>
      <c r="AF258" s="287"/>
      <c r="AG258" s="287"/>
      <c r="AH258" s="287"/>
      <c r="AI258" s="287"/>
      <c r="AJ258" s="287"/>
      <c r="AK258" s="286"/>
      <c r="AL258" s="286"/>
    </row>
    <row r="259" spans="1:38" ht="14.25" customHeight="1" x14ac:dyDescent="0.2">
      <c r="A259" s="287"/>
      <c r="B259" s="287"/>
      <c r="C259" s="215"/>
      <c r="D259" s="215"/>
      <c r="E259" s="215"/>
      <c r="F259" s="215"/>
      <c r="G259" s="215"/>
      <c r="H259" s="215"/>
      <c r="I259" s="215"/>
      <c r="J259" s="215"/>
      <c r="K259" s="215"/>
      <c r="L259" s="286"/>
      <c r="M259" s="286"/>
      <c r="N259" s="286"/>
      <c r="O259" s="286"/>
      <c r="P259" s="286"/>
      <c r="Q259" s="286"/>
      <c r="R259" s="286"/>
      <c r="S259" s="286"/>
      <c r="T259" s="287"/>
      <c r="U259" s="287"/>
      <c r="V259" s="287"/>
      <c r="W259" s="287"/>
      <c r="X259" s="287"/>
      <c r="Y259" s="287"/>
      <c r="Z259" s="287"/>
      <c r="AA259" s="287"/>
      <c r="AB259" s="287"/>
      <c r="AC259" s="287"/>
      <c r="AD259" s="287"/>
      <c r="AE259" s="287"/>
      <c r="AF259" s="287"/>
      <c r="AG259" s="287"/>
      <c r="AH259" s="287"/>
      <c r="AI259" s="287"/>
      <c r="AJ259" s="287"/>
      <c r="AK259" s="286"/>
      <c r="AL259" s="286"/>
    </row>
    <row r="260" spans="1:38" ht="14.25" customHeight="1" x14ac:dyDescent="0.2">
      <c r="A260" s="287"/>
      <c r="B260" s="287"/>
      <c r="C260" s="215"/>
      <c r="D260" s="215"/>
      <c r="E260" s="215"/>
      <c r="F260" s="215"/>
      <c r="G260" s="215"/>
      <c r="H260" s="215"/>
      <c r="I260" s="215"/>
      <c r="J260" s="215"/>
      <c r="K260" s="215"/>
      <c r="L260" s="286"/>
      <c r="M260" s="286"/>
      <c r="N260" s="286"/>
      <c r="O260" s="286"/>
      <c r="P260" s="286"/>
      <c r="Q260" s="286"/>
      <c r="R260" s="286"/>
      <c r="S260" s="286"/>
      <c r="T260" s="287"/>
      <c r="U260" s="287"/>
      <c r="V260" s="287"/>
      <c r="W260" s="287"/>
      <c r="X260" s="287"/>
      <c r="Y260" s="287"/>
      <c r="Z260" s="287"/>
      <c r="AA260" s="287"/>
      <c r="AB260" s="287"/>
      <c r="AC260" s="287"/>
      <c r="AD260" s="287"/>
      <c r="AE260" s="287"/>
      <c r="AF260" s="287"/>
      <c r="AG260" s="287"/>
      <c r="AH260" s="287"/>
      <c r="AI260" s="287"/>
      <c r="AJ260" s="287"/>
      <c r="AK260" s="286"/>
      <c r="AL260" s="286"/>
    </row>
    <row r="261" spans="1:38" ht="14.25" customHeight="1" x14ac:dyDescent="0.2">
      <c r="A261" s="287"/>
      <c r="B261" s="287"/>
      <c r="C261" s="215"/>
      <c r="D261" s="215"/>
      <c r="E261" s="215"/>
      <c r="F261" s="215"/>
      <c r="G261" s="215"/>
      <c r="H261" s="215"/>
      <c r="I261" s="215"/>
      <c r="J261" s="215"/>
      <c r="K261" s="215"/>
      <c r="L261" s="286"/>
      <c r="M261" s="286"/>
      <c r="N261" s="286"/>
      <c r="O261" s="286"/>
      <c r="P261" s="286"/>
      <c r="Q261" s="286"/>
      <c r="R261" s="286"/>
      <c r="S261" s="286"/>
      <c r="T261" s="287"/>
      <c r="U261" s="287"/>
      <c r="V261" s="287"/>
      <c r="W261" s="287"/>
      <c r="X261" s="287"/>
      <c r="Y261" s="287"/>
      <c r="Z261" s="287"/>
      <c r="AA261" s="287"/>
      <c r="AB261" s="287"/>
      <c r="AC261" s="287"/>
      <c r="AD261" s="287"/>
      <c r="AE261" s="287"/>
      <c r="AF261" s="287"/>
      <c r="AG261" s="287"/>
      <c r="AH261" s="287"/>
      <c r="AI261" s="287"/>
      <c r="AJ261" s="287"/>
      <c r="AK261" s="286"/>
      <c r="AL261" s="286"/>
    </row>
    <row r="262" spans="1:38" ht="14.25" customHeight="1" x14ac:dyDescent="0.2">
      <c r="A262" s="287"/>
      <c r="B262" s="287"/>
      <c r="C262" s="215"/>
      <c r="D262" s="215"/>
      <c r="E262" s="215"/>
      <c r="F262" s="215"/>
      <c r="G262" s="215"/>
      <c r="H262" s="215"/>
      <c r="I262" s="215"/>
      <c r="J262" s="215"/>
      <c r="K262" s="215"/>
      <c r="L262" s="286"/>
      <c r="M262" s="286"/>
      <c r="N262" s="286"/>
      <c r="O262" s="286"/>
      <c r="P262" s="286"/>
      <c r="Q262" s="286"/>
      <c r="R262" s="286"/>
      <c r="S262" s="286"/>
      <c r="T262" s="287"/>
      <c r="U262" s="287"/>
      <c r="V262" s="287"/>
      <c r="W262" s="287"/>
      <c r="X262" s="287"/>
      <c r="Y262" s="287"/>
      <c r="Z262" s="287"/>
      <c r="AA262" s="287"/>
      <c r="AB262" s="287"/>
      <c r="AC262" s="287"/>
      <c r="AD262" s="287"/>
      <c r="AE262" s="287"/>
      <c r="AF262" s="287"/>
      <c r="AG262" s="287"/>
      <c r="AH262" s="287"/>
      <c r="AI262" s="287"/>
      <c r="AJ262" s="287"/>
      <c r="AK262" s="286"/>
      <c r="AL262" s="286"/>
    </row>
    <row r="263" spans="1:38" ht="14.25" customHeight="1" x14ac:dyDescent="0.2">
      <c r="A263" s="287"/>
      <c r="B263" s="287"/>
      <c r="C263" s="215"/>
      <c r="D263" s="215"/>
      <c r="E263" s="215"/>
      <c r="F263" s="215"/>
      <c r="G263" s="215"/>
      <c r="H263" s="215"/>
      <c r="I263" s="215"/>
      <c r="J263" s="215"/>
      <c r="K263" s="215"/>
      <c r="L263" s="286"/>
      <c r="M263" s="286"/>
      <c r="N263" s="286"/>
      <c r="O263" s="286"/>
      <c r="P263" s="286"/>
      <c r="Q263" s="286"/>
      <c r="R263" s="286"/>
      <c r="S263" s="286"/>
      <c r="T263" s="287"/>
      <c r="U263" s="287"/>
      <c r="V263" s="287"/>
      <c r="W263" s="287"/>
      <c r="X263" s="287"/>
      <c r="Y263" s="287"/>
      <c r="Z263" s="287"/>
      <c r="AA263" s="287"/>
      <c r="AB263" s="287"/>
      <c r="AC263" s="287"/>
      <c r="AD263" s="287"/>
      <c r="AE263" s="287"/>
      <c r="AF263" s="287"/>
      <c r="AG263" s="287"/>
      <c r="AH263" s="287"/>
      <c r="AI263" s="287"/>
      <c r="AJ263" s="287"/>
      <c r="AK263" s="286"/>
      <c r="AL263" s="286"/>
    </row>
    <row r="264" spans="1:38" ht="14.25" customHeight="1" x14ac:dyDescent="0.2">
      <c r="A264" s="287"/>
      <c r="B264" s="287"/>
      <c r="C264" s="215"/>
      <c r="D264" s="215"/>
      <c r="E264" s="215"/>
      <c r="F264" s="215"/>
      <c r="G264" s="215"/>
      <c r="H264" s="215"/>
      <c r="I264" s="215"/>
      <c r="J264" s="215"/>
      <c r="K264" s="215"/>
      <c r="L264" s="286"/>
      <c r="M264" s="286"/>
      <c r="N264" s="286"/>
      <c r="O264" s="286"/>
      <c r="P264" s="286"/>
      <c r="Q264" s="286"/>
      <c r="R264" s="286"/>
      <c r="S264" s="286"/>
      <c r="T264" s="287"/>
      <c r="U264" s="287"/>
      <c r="V264" s="287"/>
      <c r="W264" s="287"/>
      <c r="X264" s="287"/>
      <c r="Y264" s="287"/>
      <c r="Z264" s="287"/>
      <c r="AA264" s="287"/>
      <c r="AB264" s="287"/>
      <c r="AC264" s="287"/>
      <c r="AD264" s="287"/>
      <c r="AE264" s="287"/>
      <c r="AF264" s="287"/>
      <c r="AG264" s="287"/>
      <c r="AH264" s="287"/>
      <c r="AI264" s="287"/>
      <c r="AJ264" s="287"/>
      <c r="AK264" s="286"/>
      <c r="AL264" s="286"/>
    </row>
    <row r="265" spans="1:38" ht="14.25" customHeight="1" x14ac:dyDescent="0.2">
      <c r="A265" s="287"/>
      <c r="B265" s="287"/>
      <c r="C265" s="215"/>
      <c r="D265" s="215"/>
      <c r="E265" s="215"/>
      <c r="F265" s="215"/>
      <c r="G265" s="215"/>
      <c r="H265" s="215"/>
      <c r="I265" s="215"/>
      <c r="J265" s="215"/>
      <c r="K265" s="215"/>
      <c r="L265" s="286"/>
      <c r="M265" s="286"/>
      <c r="N265" s="286"/>
      <c r="O265" s="286"/>
      <c r="P265" s="286"/>
      <c r="Q265" s="286"/>
      <c r="R265" s="286"/>
      <c r="S265" s="286"/>
      <c r="T265" s="287"/>
      <c r="U265" s="287"/>
      <c r="V265" s="287"/>
      <c r="W265" s="287"/>
      <c r="X265" s="287"/>
      <c r="Y265" s="287"/>
      <c r="Z265" s="287"/>
      <c r="AA265" s="287"/>
      <c r="AB265" s="287"/>
      <c r="AC265" s="287"/>
      <c r="AD265" s="287"/>
      <c r="AE265" s="287"/>
      <c r="AF265" s="287"/>
      <c r="AG265" s="287"/>
      <c r="AH265" s="287"/>
      <c r="AI265" s="287"/>
      <c r="AJ265" s="287"/>
      <c r="AK265" s="286"/>
      <c r="AL265" s="286"/>
    </row>
    <row r="266" spans="1:38" ht="14.25" customHeight="1" x14ac:dyDescent="0.2">
      <c r="A266" s="287"/>
      <c r="B266" s="287"/>
      <c r="C266" s="215"/>
      <c r="D266" s="215"/>
      <c r="E266" s="215"/>
      <c r="F266" s="215"/>
      <c r="G266" s="215"/>
      <c r="H266" s="215"/>
      <c r="I266" s="215"/>
      <c r="J266" s="215"/>
      <c r="K266" s="215"/>
      <c r="L266" s="286"/>
      <c r="M266" s="286"/>
      <c r="N266" s="286"/>
      <c r="O266" s="286"/>
      <c r="P266" s="286"/>
      <c r="Q266" s="286"/>
      <c r="R266" s="286"/>
      <c r="S266" s="286"/>
      <c r="T266" s="287"/>
      <c r="U266" s="287"/>
      <c r="V266" s="287"/>
      <c r="W266" s="287"/>
      <c r="X266" s="287"/>
      <c r="Y266" s="287"/>
      <c r="Z266" s="287"/>
      <c r="AA266" s="287"/>
      <c r="AB266" s="287"/>
      <c r="AC266" s="287"/>
      <c r="AD266" s="287"/>
      <c r="AE266" s="287"/>
      <c r="AF266" s="287"/>
      <c r="AG266" s="287"/>
      <c r="AH266" s="287"/>
      <c r="AI266" s="287"/>
      <c r="AJ266" s="287"/>
      <c r="AK266" s="286"/>
      <c r="AL266" s="286"/>
    </row>
    <row r="267" spans="1:38" ht="14.25" customHeight="1" x14ac:dyDescent="0.2">
      <c r="A267" s="287"/>
      <c r="B267" s="287"/>
      <c r="C267" s="215"/>
      <c r="D267" s="215"/>
      <c r="E267" s="215"/>
      <c r="F267" s="215"/>
      <c r="G267" s="215"/>
      <c r="H267" s="215"/>
      <c r="I267" s="215"/>
      <c r="J267" s="215"/>
      <c r="K267" s="215"/>
      <c r="L267" s="286"/>
      <c r="M267" s="286"/>
      <c r="N267" s="286"/>
      <c r="O267" s="286"/>
      <c r="P267" s="286"/>
      <c r="Q267" s="286"/>
      <c r="R267" s="286"/>
      <c r="S267" s="286"/>
      <c r="T267" s="287"/>
      <c r="U267" s="287"/>
      <c r="V267" s="287"/>
      <c r="W267" s="287"/>
      <c r="X267" s="287"/>
      <c r="Y267" s="287"/>
      <c r="Z267" s="287"/>
      <c r="AA267" s="287"/>
      <c r="AB267" s="287"/>
      <c r="AC267" s="287"/>
      <c r="AD267" s="287"/>
      <c r="AE267" s="287"/>
      <c r="AF267" s="287"/>
      <c r="AG267" s="287"/>
      <c r="AH267" s="287"/>
      <c r="AI267" s="287"/>
      <c r="AJ267" s="287"/>
      <c r="AK267" s="286"/>
      <c r="AL267" s="286"/>
    </row>
    <row r="268" spans="1:38" ht="14.25" customHeight="1" x14ac:dyDescent="0.2">
      <c r="A268" s="287"/>
      <c r="B268" s="287"/>
      <c r="C268" s="215"/>
      <c r="D268" s="215"/>
      <c r="E268" s="215"/>
      <c r="F268" s="215"/>
      <c r="G268" s="215"/>
      <c r="H268" s="215"/>
      <c r="I268" s="215"/>
      <c r="J268" s="215"/>
      <c r="K268" s="215"/>
      <c r="L268" s="286"/>
      <c r="M268" s="286"/>
      <c r="N268" s="286"/>
      <c r="O268" s="286"/>
      <c r="P268" s="286"/>
      <c r="Q268" s="286"/>
      <c r="R268" s="286"/>
      <c r="S268" s="286"/>
      <c r="T268" s="287"/>
      <c r="U268" s="287"/>
      <c r="V268" s="287"/>
      <c r="W268" s="287"/>
      <c r="X268" s="287"/>
      <c r="Y268" s="287"/>
      <c r="Z268" s="287"/>
      <c r="AA268" s="287"/>
      <c r="AB268" s="287"/>
      <c r="AC268" s="287"/>
      <c r="AD268" s="287"/>
      <c r="AE268" s="287"/>
      <c r="AF268" s="287"/>
      <c r="AG268" s="287"/>
      <c r="AH268" s="287"/>
      <c r="AI268" s="287"/>
      <c r="AJ268" s="287"/>
      <c r="AK268" s="286"/>
      <c r="AL268" s="286"/>
    </row>
    <row r="269" spans="1:38" ht="14.25" customHeight="1" x14ac:dyDescent="0.2">
      <c r="A269" s="287"/>
      <c r="B269" s="287"/>
      <c r="C269" s="215"/>
      <c r="D269" s="215"/>
      <c r="E269" s="215"/>
      <c r="F269" s="215"/>
      <c r="G269" s="215"/>
      <c r="H269" s="215"/>
      <c r="I269" s="215"/>
      <c r="J269" s="215"/>
      <c r="K269" s="215"/>
      <c r="L269" s="286"/>
      <c r="M269" s="286"/>
      <c r="N269" s="286"/>
      <c r="O269" s="286"/>
      <c r="P269" s="286"/>
      <c r="Q269" s="286"/>
      <c r="R269" s="286"/>
      <c r="S269" s="286"/>
      <c r="T269" s="287"/>
      <c r="U269" s="287"/>
      <c r="V269" s="287"/>
      <c r="W269" s="287"/>
      <c r="X269" s="287"/>
      <c r="Y269" s="287"/>
      <c r="Z269" s="287"/>
      <c r="AA269" s="287"/>
      <c r="AB269" s="287"/>
      <c r="AC269" s="287"/>
      <c r="AD269" s="287"/>
      <c r="AE269" s="287"/>
      <c r="AF269" s="287"/>
      <c r="AG269" s="287"/>
      <c r="AH269" s="287"/>
      <c r="AI269" s="287"/>
      <c r="AJ269" s="287"/>
      <c r="AK269" s="286"/>
      <c r="AL269" s="286"/>
    </row>
    <row r="270" spans="1:38" ht="14.25" customHeight="1" x14ac:dyDescent="0.2">
      <c r="A270" s="287"/>
      <c r="B270" s="287"/>
      <c r="C270" s="215"/>
      <c r="D270" s="215"/>
      <c r="E270" s="215"/>
      <c r="F270" s="215"/>
      <c r="G270" s="215"/>
      <c r="H270" s="215"/>
      <c r="I270" s="215"/>
      <c r="J270" s="215"/>
      <c r="K270" s="215"/>
      <c r="L270" s="286"/>
      <c r="M270" s="286"/>
      <c r="N270" s="286"/>
      <c r="O270" s="286"/>
      <c r="P270" s="286"/>
      <c r="Q270" s="286"/>
      <c r="R270" s="286"/>
      <c r="S270" s="286"/>
      <c r="T270" s="287"/>
      <c r="U270" s="287"/>
      <c r="V270" s="287"/>
      <c r="W270" s="287"/>
      <c r="X270" s="287"/>
      <c r="Y270" s="287"/>
      <c r="Z270" s="287"/>
      <c r="AA270" s="287"/>
      <c r="AB270" s="287"/>
      <c r="AC270" s="287"/>
      <c r="AD270" s="287"/>
      <c r="AE270" s="287"/>
      <c r="AF270" s="287"/>
      <c r="AG270" s="287"/>
      <c r="AH270" s="287"/>
      <c r="AI270" s="287"/>
      <c r="AJ270" s="287"/>
      <c r="AK270" s="286"/>
      <c r="AL270" s="286"/>
    </row>
    <row r="271" spans="1:38" ht="14.25" customHeight="1" x14ac:dyDescent="0.2">
      <c r="A271" s="287"/>
      <c r="B271" s="287"/>
      <c r="C271" s="215"/>
      <c r="D271" s="215"/>
      <c r="E271" s="215"/>
      <c r="F271" s="215"/>
      <c r="G271" s="215"/>
      <c r="H271" s="215"/>
      <c r="I271" s="215"/>
      <c r="J271" s="215"/>
      <c r="K271" s="215"/>
      <c r="L271" s="286"/>
      <c r="M271" s="286"/>
      <c r="N271" s="286"/>
      <c r="O271" s="286"/>
      <c r="P271" s="286"/>
      <c r="Q271" s="286"/>
      <c r="R271" s="286"/>
      <c r="S271" s="286"/>
      <c r="T271" s="287"/>
      <c r="U271" s="287"/>
      <c r="V271" s="287"/>
      <c r="W271" s="287"/>
      <c r="X271" s="287"/>
      <c r="Y271" s="287"/>
      <c r="Z271" s="287"/>
      <c r="AA271" s="287"/>
      <c r="AB271" s="287"/>
      <c r="AC271" s="287"/>
      <c r="AD271" s="287"/>
      <c r="AE271" s="287"/>
      <c r="AF271" s="287"/>
      <c r="AG271" s="287"/>
      <c r="AH271" s="287"/>
      <c r="AI271" s="287"/>
      <c r="AJ271" s="287"/>
      <c r="AK271" s="286"/>
      <c r="AL271" s="286"/>
    </row>
    <row r="272" spans="1:38" ht="14.25" customHeight="1" x14ac:dyDescent="0.2">
      <c r="A272" s="287"/>
      <c r="B272" s="287"/>
      <c r="C272" s="215"/>
      <c r="D272" s="215"/>
      <c r="E272" s="215"/>
      <c r="F272" s="215"/>
      <c r="G272" s="215"/>
      <c r="H272" s="215"/>
      <c r="I272" s="215"/>
      <c r="J272" s="215"/>
      <c r="K272" s="215"/>
      <c r="L272" s="286"/>
      <c r="M272" s="286"/>
      <c r="N272" s="286"/>
      <c r="O272" s="286"/>
      <c r="P272" s="286"/>
      <c r="Q272" s="286"/>
      <c r="R272" s="286"/>
      <c r="S272" s="286"/>
      <c r="T272" s="287"/>
      <c r="U272" s="287"/>
      <c r="V272" s="287"/>
      <c r="W272" s="287"/>
      <c r="X272" s="287"/>
      <c r="Y272" s="287"/>
      <c r="Z272" s="287"/>
      <c r="AA272" s="287"/>
      <c r="AB272" s="287"/>
      <c r="AC272" s="287"/>
      <c r="AD272" s="287"/>
      <c r="AE272" s="287"/>
      <c r="AF272" s="287"/>
      <c r="AG272" s="287"/>
      <c r="AH272" s="287"/>
      <c r="AI272" s="287"/>
      <c r="AJ272" s="287"/>
      <c r="AK272" s="286"/>
      <c r="AL272" s="286"/>
    </row>
    <row r="273" spans="1:38" ht="14.25" customHeight="1" x14ac:dyDescent="0.2">
      <c r="A273" s="287"/>
      <c r="B273" s="287"/>
      <c r="C273" s="215"/>
      <c r="D273" s="215"/>
      <c r="E273" s="215"/>
      <c r="F273" s="215"/>
      <c r="G273" s="215"/>
      <c r="H273" s="215"/>
      <c r="I273" s="215"/>
      <c r="J273" s="215"/>
      <c r="K273" s="215"/>
      <c r="L273" s="286"/>
      <c r="M273" s="286"/>
      <c r="N273" s="286"/>
      <c r="O273" s="286"/>
      <c r="P273" s="286"/>
      <c r="Q273" s="286"/>
      <c r="R273" s="286"/>
      <c r="S273" s="286"/>
      <c r="T273" s="287"/>
      <c r="U273" s="287"/>
      <c r="V273" s="287"/>
      <c r="W273" s="287"/>
      <c r="X273" s="287"/>
      <c r="Y273" s="287"/>
      <c r="Z273" s="287"/>
      <c r="AA273" s="287"/>
      <c r="AB273" s="287"/>
      <c r="AC273" s="287"/>
      <c r="AD273" s="287"/>
      <c r="AE273" s="287"/>
      <c r="AF273" s="287"/>
      <c r="AG273" s="287"/>
      <c r="AH273" s="287"/>
      <c r="AI273" s="287"/>
      <c r="AJ273" s="287"/>
      <c r="AK273" s="286"/>
      <c r="AL273" s="286"/>
    </row>
    <row r="274" spans="1:38" ht="14.25" customHeight="1" x14ac:dyDescent="0.2">
      <c r="A274" s="287"/>
      <c r="B274" s="287"/>
      <c r="C274" s="215"/>
      <c r="D274" s="215"/>
      <c r="E274" s="215"/>
      <c r="F274" s="215"/>
      <c r="G274" s="215"/>
      <c r="H274" s="215"/>
      <c r="I274" s="215"/>
      <c r="J274" s="215"/>
      <c r="K274" s="215"/>
      <c r="L274" s="286"/>
      <c r="M274" s="286"/>
      <c r="N274" s="286"/>
      <c r="O274" s="286"/>
      <c r="P274" s="286"/>
      <c r="Q274" s="286"/>
      <c r="R274" s="286"/>
      <c r="S274" s="286"/>
      <c r="T274" s="287"/>
      <c r="U274" s="287"/>
      <c r="V274" s="287"/>
      <c r="W274" s="287"/>
      <c r="X274" s="287"/>
      <c r="Y274" s="287"/>
      <c r="Z274" s="287"/>
      <c r="AA274" s="287"/>
      <c r="AB274" s="287"/>
      <c r="AC274" s="287"/>
      <c r="AD274" s="287"/>
      <c r="AE274" s="287"/>
      <c r="AF274" s="287"/>
      <c r="AG274" s="287"/>
      <c r="AH274" s="287"/>
      <c r="AI274" s="287"/>
      <c r="AJ274" s="287"/>
      <c r="AK274" s="286"/>
      <c r="AL274" s="286"/>
    </row>
    <row r="275" spans="1:38" ht="14.25" customHeight="1" x14ac:dyDescent="0.2">
      <c r="A275" s="287"/>
      <c r="B275" s="287"/>
      <c r="C275" s="215"/>
      <c r="D275" s="215"/>
      <c r="E275" s="215"/>
      <c r="F275" s="215"/>
      <c r="G275" s="215"/>
      <c r="H275" s="215"/>
      <c r="I275" s="215"/>
      <c r="J275" s="215"/>
      <c r="K275" s="215"/>
      <c r="L275" s="286"/>
      <c r="M275" s="286"/>
      <c r="N275" s="286"/>
      <c r="O275" s="286"/>
      <c r="P275" s="286"/>
      <c r="Q275" s="286"/>
      <c r="R275" s="286"/>
      <c r="S275" s="286"/>
      <c r="T275" s="287"/>
      <c r="U275" s="287"/>
      <c r="V275" s="287"/>
      <c r="W275" s="287"/>
      <c r="X275" s="287"/>
      <c r="Y275" s="287"/>
      <c r="Z275" s="287"/>
      <c r="AA275" s="287"/>
      <c r="AB275" s="287"/>
      <c r="AC275" s="287"/>
      <c r="AD275" s="287"/>
      <c r="AE275" s="287"/>
      <c r="AF275" s="287"/>
      <c r="AG275" s="287"/>
      <c r="AH275" s="287"/>
      <c r="AI275" s="287"/>
      <c r="AJ275" s="287"/>
      <c r="AK275" s="286"/>
      <c r="AL275" s="286"/>
    </row>
    <row r="276" spans="1:38" ht="14.25" customHeight="1" x14ac:dyDescent="0.2">
      <c r="A276" s="287"/>
      <c r="B276" s="287"/>
      <c r="C276" s="215"/>
      <c r="D276" s="215"/>
      <c r="E276" s="215"/>
      <c r="F276" s="215"/>
      <c r="G276" s="215"/>
      <c r="H276" s="215"/>
      <c r="I276" s="215"/>
      <c r="J276" s="215"/>
      <c r="K276" s="215"/>
      <c r="L276" s="286"/>
      <c r="M276" s="286"/>
      <c r="N276" s="286"/>
      <c r="O276" s="286"/>
      <c r="P276" s="286"/>
      <c r="Q276" s="286"/>
      <c r="R276" s="286"/>
      <c r="S276" s="286"/>
      <c r="T276" s="287"/>
      <c r="U276" s="287"/>
      <c r="V276" s="287"/>
      <c r="W276" s="287"/>
      <c r="X276" s="287"/>
      <c r="Y276" s="287"/>
      <c r="Z276" s="287"/>
      <c r="AA276" s="287"/>
      <c r="AB276" s="287"/>
      <c r="AC276" s="287"/>
      <c r="AD276" s="287"/>
      <c r="AE276" s="287"/>
      <c r="AF276" s="287"/>
      <c r="AG276" s="287"/>
      <c r="AH276" s="287"/>
      <c r="AI276" s="287"/>
      <c r="AJ276" s="287"/>
      <c r="AK276" s="286"/>
      <c r="AL276" s="286"/>
    </row>
    <row r="277" spans="1:38" ht="14.25" customHeight="1" x14ac:dyDescent="0.2">
      <c r="A277" s="287"/>
      <c r="B277" s="287"/>
      <c r="C277" s="215"/>
      <c r="D277" s="215"/>
      <c r="E277" s="215"/>
      <c r="F277" s="215"/>
      <c r="G277" s="215"/>
      <c r="H277" s="215"/>
      <c r="I277" s="215"/>
      <c r="J277" s="215"/>
      <c r="K277" s="215"/>
      <c r="L277" s="286"/>
      <c r="M277" s="286"/>
      <c r="N277" s="286"/>
      <c r="O277" s="286"/>
      <c r="P277" s="286"/>
      <c r="Q277" s="286"/>
      <c r="R277" s="286"/>
      <c r="S277" s="286"/>
      <c r="T277" s="287"/>
      <c r="U277" s="287"/>
      <c r="V277" s="287"/>
      <c r="W277" s="287"/>
      <c r="X277" s="287"/>
      <c r="Y277" s="287"/>
      <c r="Z277" s="287"/>
      <c r="AA277" s="287"/>
      <c r="AB277" s="287"/>
      <c r="AC277" s="287"/>
      <c r="AD277" s="287"/>
      <c r="AE277" s="287"/>
      <c r="AF277" s="287"/>
      <c r="AG277" s="287"/>
      <c r="AH277" s="287"/>
      <c r="AI277" s="287"/>
      <c r="AJ277" s="287"/>
      <c r="AK277" s="286"/>
      <c r="AL277" s="286"/>
    </row>
    <row r="278" spans="1:38" ht="14.25" customHeight="1" x14ac:dyDescent="0.2">
      <c r="A278" s="287"/>
      <c r="B278" s="287"/>
      <c r="C278" s="215"/>
      <c r="D278" s="215"/>
      <c r="E278" s="215"/>
      <c r="F278" s="215"/>
      <c r="G278" s="215"/>
      <c r="H278" s="215"/>
      <c r="I278" s="215"/>
      <c r="J278" s="215"/>
      <c r="K278" s="215"/>
      <c r="L278" s="286"/>
      <c r="M278" s="286"/>
      <c r="N278" s="286"/>
      <c r="O278" s="286"/>
      <c r="P278" s="286"/>
      <c r="Q278" s="286"/>
      <c r="R278" s="286"/>
      <c r="S278" s="286"/>
      <c r="T278" s="287"/>
      <c r="U278" s="287"/>
      <c r="V278" s="287"/>
      <c r="W278" s="287"/>
      <c r="X278" s="287"/>
      <c r="Y278" s="287"/>
      <c r="Z278" s="287"/>
      <c r="AA278" s="287"/>
      <c r="AB278" s="287"/>
      <c r="AC278" s="287"/>
      <c r="AD278" s="287"/>
      <c r="AE278" s="287"/>
      <c r="AF278" s="287"/>
      <c r="AG278" s="287"/>
      <c r="AH278" s="287"/>
      <c r="AI278" s="287"/>
      <c r="AJ278" s="287"/>
      <c r="AK278" s="286"/>
      <c r="AL278" s="286"/>
    </row>
    <row r="279" spans="1:38" ht="14.25" customHeight="1" x14ac:dyDescent="0.2">
      <c r="A279" s="287"/>
      <c r="B279" s="287"/>
      <c r="C279" s="215"/>
      <c r="D279" s="215"/>
      <c r="E279" s="215"/>
      <c r="F279" s="215"/>
      <c r="G279" s="215"/>
      <c r="H279" s="215"/>
      <c r="I279" s="215"/>
      <c r="J279" s="215"/>
      <c r="K279" s="215"/>
      <c r="L279" s="286"/>
      <c r="M279" s="286"/>
      <c r="N279" s="286"/>
      <c r="O279" s="286"/>
      <c r="P279" s="286"/>
      <c r="Q279" s="286"/>
      <c r="R279" s="286"/>
      <c r="S279" s="286"/>
      <c r="T279" s="287"/>
      <c r="U279" s="287"/>
      <c r="V279" s="287"/>
      <c r="W279" s="287"/>
      <c r="X279" s="287"/>
      <c r="Y279" s="287"/>
      <c r="Z279" s="287"/>
      <c r="AA279" s="287"/>
      <c r="AB279" s="287"/>
      <c r="AC279" s="287"/>
      <c r="AD279" s="287"/>
      <c r="AE279" s="287"/>
      <c r="AF279" s="287"/>
      <c r="AG279" s="287"/>
      <c r="AH279" s="287"/>
      <c r="AI279" s="287"/>
      <c r="AJ279" s="287"/>
      <c r="AK279" s="286"/>
      <c r="AL279" s="286"/>
    </row>
    <row r="280" spans="1:38" ht="14.25" customHeight="1" x14ac:dyDescent="0.2">
      <c r="A280" s="287"/>
      <c r="B280" s="287"/>
      <c r="C280" s="215"/>
      <c r="D280" s="215"/>
      <c r="E280" s="215"/>
      <c r="F280" s="215"/>
      <c r="G280" s="215"/>
      <c r="H280" s="215"/>
      <c r="I280" s="215"/>
      <c r="J280" s="215"/>
      <c r="K280" s="215"/>
      <c r="L280" s="286"/>
      <c r="M280" s="286"/>
      <c r="N280" s="286"/>
      <c r="O280" s="286"/>
      <c r="P280" s="286"/>
      <c r="Q280" s="286"/>
      <c r="R280" s="286"/>
      <c r="S280" s="286"/>
      <c r="T280" s="287"/>
      <c r="U280" s="287"/>
      <c r="V280" s="287"/>
      <c r="W280" s="287"/>
      <c r="X280" s="287"/>
      <c r="Y280" s="287"/>
      <c r="Z280" s="287"/>
      <c r="AA280" s="287"/>
      <c r="AB280" s="287"/>
      <c r="AC280" s="287"/>
      <c r="AD280" s="287"/>
      <c r="AE280" s="287"/>
      <c r="AF280" s="287"/>
      <c r="AG280" s="287"/>
      <c r="AH280" s="287"/>
      <c r="AI280" s="287"/>
      <c r="AJ280" s="287"/>
      <c r="AK280" s="286"/>
      <c r="AL280" s="286"/>
    </row>
    <row r="281" spans="1:38" ht="14.25" customHeight="1" x14ac:dyDescent="0.2">
      <c r="A281" s="287"/>
      <c r="B281" s="287"/>
      <c r="C281" s="215"/>
      <c r="D281" s="215"/>
      <c r="E281" s="215"/>
      <c r="F281" s="215"/>
      <c r="G281" s="215"/>
      <c r="H281" s="215"/>
      <c r="I281" s="215"/>
      <c r="J281" s="215"/>
      <c r="K281" s="215"/>
      <c r="L281" s="286"/>
      <c r="M281" s="286"/>
      <c r="N281" s="286"/>
      <c r="O281" s="286"/>
      <c r="P281" s="286"/>
      <c r="Q281" s="286"/>
      <c r="R281" s="286"/>
      <c r="S281" s="286"/>
      <c r="T281" s="287"/>
      <c r="U281" s="287"/>
      <c r="V281" s="287"/>
      <c r="W281" s="287"/>
      <c r="X281" s="287"/>
      <c r="Y281" s="287"/>
      <c r="Z281" s="287"/>
      <c r="AA281" s="287"/>
      <c r="AB281" s="287"/>
      <c r="AC281" s="287"/>
      <c r="AD281" s="287"/>
      <c r="AE281" s="287"/>
      <c r="AF281" s="287"/>
      <c r="AG281" s="287"/>
      <c r="AH281" s="287"/>
      <c r="AI281" s="287"/>
      <c r="AJ281" s="287"/>
      <c r="AK281" s="286"/>
      <c r="AL281" s="286"/>
    </row>
    <row r="282" spans="1:38" ht="14.25" customHeight="1" x14ac:dyDescent="0.2">
      <c r="A282" s="287"/>
      <c r="B282" s="287"/>
      <c r="C282" s="215"/>
      <c r="D282" s="215"/>
      <c r="E282" s="215"/>
      <c r="F282" s="215"/>
      <c r="G282" s="215"/>
      <c r="H282" s="215"/>
      <c r="I282" s="215"/>
      <c r="J282" s="215"/>
      <c r="K282" s="215"/>
      <c r="L282" s="286"/>
      <c r="M282" s="286"/>
      <c r="N282" s="286"/>
      <c r="O282" s="286"/>
      <c r="P282" s="286"/>
      <c r="Q282" s="286"/>
      <c r="R282" s="286"/>
      <c r="S282" s="286"/>
      <c r="T282" s="287"/>
      <c r="U282" s="287"/>
      <c r="V282" s="287"/>
      <c r="W282" s="287"/>
      <c r="X282" s="287"/>
      <c r="Y282" s="287"/>
      <c r="Z282" s="287"/>
      <c r="AA282" s="287"/>
      <c r="AB282" s="287"/>
      <c r="AC282" s="287"/>
      <c r="AD282" s="287"/>
      <c r="AE282" s="287"/>
      <c r="AF282" s="287"/>
      <c r="AG282" s="287"/>
      <c r="AH282" s="287"/>
      <c r="AI282" s="287"/>
      <c r="AJ282" s="287"/>
      <c r="AK282" s="286"/>
      <c r="AL282" s="286"/>
    </row>
    <row r="283" spans="1:38" ht="14.25" customHeight="1" x14ac:dyDescent="0.2">
      <c r="A283" s="287"/>
      <c r="B283" s="287"/>
      <c r="C283" s="215"/>
      <c r="D283" s="215"/>
      <c r="E283" s="215"/>
      <c r="F283" s="215"/>
      <c r="G283" s="215"/>
      <c r="H283" s="215"/>
      <c r="I283" s="215"/>
      <c r="J283" s="215"/>
      <c r="K283" s="215"/>
      <c r="L283" s="286"/>
      <c r="M283" s="286"/>
      <c r="N283" s="286"/>
      <c r="O283" s="286"/>
      <c r="P283" s="286"/>
      <c r="Q283" s="286"/>
      <c r="R283" s="286"/>
      <c r="S283" s="286"/>
      <c r="T283" s="287"/>
      <c r="U283" s="287"/>
      <c r="V283" s="287"/>
      <c r="W283" s="287"/>
      <c r="X283" s="287"/>
      <c r="Y283" s="287"/>
      <c r="Z283" s="287"/>
      <c r="AA283" s="287"/>
      <c r="AB283" s="287"/>
      <c r="AC283" s="287"/>
      <c r="AD283" s="287"/>
      <c r="AE283" s="287"/>
      <c r="AF283" s="287"/>
      <c r="AG283" s="287"/>
      <c r="AH283" s="287"/>
      <c r="AI283" s="287"/>
      <c r="AJ283" s="287"/>
      <c r="AK283" s="286"/>
      <c r="AL283" s="286"/>
    </row>
    <row r="284" spans="1:38" ht="14.25" customHeight="1" x14ac:dyDescent="0.2">
      <c r="A284" s="287"/>
      <c r="B284" s="287"/>
      <c r="C284" s="215"/>
      <c r="D284" s="215"/>
      <c r="E284" s="215"/>
      <c r="F284" s="215"/>
      <c r="G284" s="215"/>
      <c r="H284" s="215"/>
      <c r="I284" s="215"/>
      <c r="J284" s="215"/>
      <c r="K284" s="215"/>
      <c r="L284" s="286"/>
      <c r="M284" s="286"/>
      <c r="N284" s="286"/>
      <c r="O284" s="286"/>
      <c r="P284" s="286"/>
      <c r="Q284" s="286"/>
      <c r="R284" s="286"/>
      <c r="S284" s="286"/>
      <c r="T284" s="287"/>
      <c r="U284" s="287"/>
      <c r="V284" s="287"/>
      <c r="W284" s="287"/>
      <c r="X284" s="287"/>
      <c r="Y284" s="287"/>
      <c r="Z284" s="287"/>
      <c r="AA284" s="287"/>
      <c r="AB284" s="287"/>
      <c r="AC284" s="287"/>
      <c r="AD284" s="287"/>
      <c r="AE284" s="287"/>
      <c r="AF284" s="287"/>
      <c r="AG284" s="287"/>
      <c r="AH284" s="287"/>
      <c r="AI284" s="287"/>
      <c r="AJ284" s="287"/>
      <c r="AK284" s="286"/>
      <c r="AL284" s="286"/>
    </row>
    <row r="285" spans="1:38" ht="14.25" customHeight="1" x14ac:dyDescent="0.2">
      <c r="A285" s="287"/>
      <c r="B285" s="287"/>
      <c r="C285" s="215"/>
      <c r="D285" s="215"/>
      <c r="E285" s="215"/>
      <c r="F285" s="215"/>
      <c r="G285" s="215"/>
      <c r="H285" s="215"/>
      <c r="I285" s="215"/>
      <c r="J285" s="215"/>
      <c r="K285" s="215"/>
      <c r="L285" s="286"/>
      <c r="M285" s="286"/>
      <c r="N285" s="286"/>
      <c r="O285" s="286"/>
      <c r="P285" s="286"/>
      <c r="Q285" s="286"/>
      <c r="R285" s="286"/>
      <c r="S285" s="286"/>
      <c r="T285" s="287"/>
      <c r="U285" s="287"/>
      <c r="V285" s="287"/>
      <c r="W285" s="287"/>
      <c r="X285" s="287"/>
      <c r="Y285" s="287"/>
      <c r="Z285" s="287"/>
      <c r="AA285" s="287"/>
      <c r="AB285" s="287"/>
      <c r="AC285" s="287"/>
      <c r="AD285" s="287"/>
      <c r="AE285" s="287"/>
      <c r="AF285" s="287"/>
      <c r="AG285" s="287"/>
      <c r="AH285" s="287"/>
      <c r="AI285" s="287"/>
      <c r="AJ285" s="287"/>
      <c r="AK285" s="286"/>
      <c r="AL285" s="286"/>
    </row>
    <row r="286" spans="1:38" ht="14.25" customHeight="1" x14ac:dyDescent="0.2">
      <c r="A286" s="287"/>
      <c r="B286" s="287"/>
      <c r="C286" s="215"/>
      <c r="D286" s="215"/>
      <c r="E286" s="215"/>
      <c r="F286" s="215"/>
      <c r="G286" s="215"/>
      <c r="H286" s="215"/>
      <c r="I286" s="215"/>
      <c r="J286" s="215"/>
      <c r="K286" s="215"/>
      <c r="L286" s="286"/>
      <c r="M286" s="286"/>
      <c r="N286" s="286"/>
      <c r="O286" s="286"/>
      <c r="P286" s="286"/>
      <c r="Q286" s="286"/>
      <c r="R286" s="286"/>
      <c r="S286" s="286"/>
      <c r="T286" s="287"/>
      <c r="U286" s="287"/>
      <c r="V286" s="287"/>
      <c r="W286" s="287"/>
      <c r="X286" s="287"/>
      <c r="Y286" s="287"/>
      <c r="Z286" s="287"/>
      <c r="AA286" s="287"/>
      <c r="AB286" s="287"/>
      <c r="AC286" s="287"/>
      <c r="AD286" s="287"/>
      <c r="AE286" s="287"/>
      <c r="AF286" s="287"/>
      <c r="AG286" s="287"/>
      <c r="AH286" s="287"/>
      <c r="AI286" s="287"/>
      <c r="AJ286" s="287"/>
      <c r="AK286" s="286"/>
      <c r="AL286" s="286"/>
    </row>
    <row r="287" spans="1:38" ht="14.25" customHeight="1" x14ac:dyDescent="0.2">
      <c r="A287" s="287"/>
      <c r="B287" s="287"/>
      <c r="C287" s="215"/>
      <c r="D287" s="215"/>
      <c r="E287" s="215"/>
      <c r="F287" s="215"/>
      <c r="G287" s="215"/>
      <c r="H287" s="215"/>
      <c r="I287" s="215"/>
      <c r="J287" s="215"/>
      <c r="K287" s="215"/>
      <c r="L287" s="286"/>
      <c r="M287" s="286"/>
      <c r="N287" s="286"/>
      <c r="O287" s="286"/>
      <c r="P287" s="286"/>
      <c r="Q287" s="286"/>
      <c r="R287" s="286"/>
      <c r="S287" s="286"/>
      <c r="T287" s="287"/>
      <c r="U287" s="287"/>
      <c r="V287" s="287"/>
      <c r="W287" s="287"/>
      <c r="X287" s="287"/>
      <c r="Y287" s="287"/>
      <c r="Z287" s="287"/>
      <c r="AA287" s="287"/>
      <c r="AB287" s="287"/>
      <c r="AC287" s="287"/>
      <c r="AD287" s="287"/>
      <c r="AE287" s="287"/>
      <c r="AF287" s="287"/>
      <c r="AG287" s="287"/>
      <c r="AH287" s="287"/>
      <c r="AI287" s="287"/>
      <c r="AJ287" s="287"/>
      <c r="AK287" s="286"/>
      <c r="AL287" s="286"/>
    </row>
    <row r="288" spans="1:38" ht="14.25" customHeight="1" x14ac:dyDescent="0.2">
      <c r="A288" s="287"/>
      <c r="B288" s="287"/>
      <c r="C288" s="215"/>
      <c r="D288" s="215"/>
      <c r="E288" s="215"/>
      <c r="F288" s="215"/>
      <c r="G288" s="215"/>
      <c r="H288" s="215"/>
      <c r="I288" s="215"/>
      <c r="J288" s="215"/>
      <c r="K288" s="215"/>
      <c r="L288" s="286"/>
      <c r="M288" s="286"/>
      <c r="N288" s="286"/>
      <c r="O288" s="286"/>
      <c r="P288" s="286"/>
      <c r="Q288" s="286"/>
      <c r="R288" s="286"/>
      <c r="S288" s="286"/>
      <c r="T288" s="287"/>
      <c r="U288" s="287"/>
      <c r="V288" s="287"/>
      <c r="W288" s="287"/>
      <c r="X288" s="287"/>
      <c r="Y288" s="287"/>
      <c r="Z288" s="287"/>
      <c r="AA288" s="287"/>
      <c r="AB288" s="287"/>
      <c r="AC288" s="287"/>
      <c r="AD288" s="287"/>
      <c r="AE288" s="287"/>
      <c r="AF288" s="287"/>
      <c r="AG288" s="287"/>
      <c r="AH288" s="287"/>
      <c r="AI288" s="287"/>
      <c r="AJ288" s="287"/>
      <c r="AK288" s="286"/>
      <c r="AL288" s="286"/>
    </row>
    <row r="289" spans="1:38" ht="14.25" customHeight="1" x14ac:dyDescent="0.2">
      <c r="A289" s="287"/>
      <c r="B289" s="287"/>
      <c r="C289" s="215"/>
      <c r="D289" s="215"/>
      <c r="E289" s="215"/>
      <c r="F289" s="215"/>
      <c r="G289" s="215"/>
      <c r="H289" s="215"/>
      <c r="I289" s="215"/>
      <c r="J289" s="215"/>
      <c r="K289" s="215"/>
      <c r="L289" s="286"/>
      <c r="M289" s="286"/>
      <c r="N289" s="286"/>
      <c r="O289" s="286"/>
      <c r="P289" s="286"/>
      <c r="Q289" s="286"/>
      <c r="R289" s="286"/>
      <c r="S289" s="286"/>
      <c r="T289" s="287"/>
      <c r="U289" s="287"/>
      <c r="V289" s="287"/>
      <c r="W289" s="287"/>
      <c r="X289" s="287"/>
      <c r="Y289" s="287"/>
      <c r="Z289" s="287"/>
      <c r="AA289" s="287"/>
      <c r="AB289" s="287"/>
      <c r="AC289" s="287"/>
      <c r="AD289" s="287"/>
      <c r="AE289" s="287"/>
      <c r="AF289" s="287"/>
      <c r="AG289" s="287"/>
      <c r="AH289" s="287"/>
      <c r="AI289" s="287"/>
      <c r="AJ289" s="287"/>
      <c r="AK289" s="286"/>
      <c r="AL289" s="286"/>
    </row>
    <row r="290" spans="1:38" ht="14.25" customHeight="1" x14ac:dyDescent="0.2">
      <c r="A290" s="287"/>
      <c r="B290" s="287"/>
      <c r="C290" s="215"/>
      <c r="D290" s="215"/>
      <c r="E290" s="215"/>
      <c r="F290" s="215"/>
      <c r="G290" s="215"/>
      <c r="H290" s="215"/>
      <c r="I290" s="215"/>
      <c r="J290" s="215"/>
      <c r="K290" s="215"/>
      <c r="L290" s="286"/>
      <c r="M290" s="286"/>
      <c r="N290" s="286"/>
      <c r="O290" s="286"/>
      <c r="P290" s="286"/>
      <c r="Q290" s="286"/>
      <c r="R290" s="286"/>
      <c r="S290" s="286"/>
      <c r="T290" s="287"/>
      <c r="U290" s="287"/>
      <c r="V290" s="287"/>
      <c r="W290" s="287"/>
      <c r="X290" s="287"/>
      <c r="Y290" s="287"/>
      <c r="Z290" s="287"/>
      <c r="AA290" s="287"/>
      <c r="AB290" s="287"/>
      <c r="AC290" s="287"/>
      <c r="AD290" s="287"/>
      <c r="AE290" s="287"/>
      <c r="AF290" s="287"/>
      <c r="AG290" s="287"/>
      <c r="AH290" s="287"/>
      <c r="AI290" s="287"/>
      <c r="AJ290" s="287"/>
      <c r="AK290" s="286"/>
      <c r="AL290" s="286"/>
    </row>
    <row r="291" spans="1:38" ht="14.25" customHeight="1" x14ac:dyDescent="0.2">
      <c r="A291" s="287"/>
      <c r="B291" s="287"/>
      <c r="C291" s="215"/>
      <c r="D291" s="215"/>
      <c r="E291" s="215"/>
      <c r="F291" s="215"/>
      <c r="G291" s="215"/>
      <c r="H291" s="215"/>
      <c r="I291" s="215"/>
      <c r="J291" s="215"/>
      <c r="K291" s="215"/>
      <c r="L291" s="286"/>
      <c r="M291" s="286"/>
      <c r="N291" s="286"/>
      <c r="O291" s="286"/>
      <c r="P291" s="286"/>
      <c r="Q291" s="286"/>
      <c r="R291" s="286"/>
      <c r="S291" s="286"/>
      <c r="T291" s="287"/>
      <c r="U291" s="287"/>
      <c r="V291" s="287"/>
      <c r="W291" s="287"/>
      <c r="X291" s="287"/>
      <c r="Y291" s="287"/>
      <c r="Z291" s="287"/>
      <c r="AA291" s="287"/>
      <c r="AB291" s="287"/>
      <c r="AC291" s="287"/>
      <c r="AD291" s="287"/>
      <c r="AE291" s="287"/>
      <c r="AF291" s="287"/>
      <c r="AG291" s="287"/>
      <c r="AH291" s="287"/>
      <c r="AI291" s="287"/>
      <c r="AJ291" s="287"/>
      <c r="AK291" s="286"/>
      <c r="AL291" s="286"/>
    </row>
    <row r="292" spans="1:38" ht="14.25" customHeight="1" x14ac:dyDescent="0.2">
      <c r="A292" s="287"/>
      <c r="B292" s="287"/>
      <c r="C292" s="215"/>
      <c r="D292" s="215"/>
      <c r="E292" s="215"/>
      <c r="F292" s="215"/>
      <c r="G292" s="215"/>
      <c r="H292" s="215"/>
      <c r="I292" s="215"/>
      <c r="J292" s="215"/>
      <c r="K292" s="215"/>
      <c r="L292" s="286"/>
      <c r="M292" s="286"/>
      <c r="N292" s="286"/>
      <c r="O292" s="286"/>
      <c r="P292" s="286"/>
      <c r="Q292" s="286"/>
      <c r="R292" s="286"/>
      <c r="S292" s="286"/>
      <c r="T292" s="287"/>
      <c r="U292" s="287"/>
      <c r="V292" s="287"/>
      <c r="W292" s="287"/>
      <c r="X292" s="287"/>
      <c r="Y292" s="287"/>
      <c r="Z292" s="287"/>
      <c r="AA292" s="287"/>
      <c r="AB292" s="287"/>
      <c r="AC292" s="287"/>
      <c r="AD292" s="287"/>
      <c r="AE292" s="287"/>
      <c r="AF292" s="287"/>
      <c r="AG292" s="287"/>
      <c r="AH292" s="287"/>
      <c r="AI292" s="287"/>
      <c r="AJ292" s="287"/>
      <c r="AK292" s="286"/>
      <c r="AL292" s="286"/>
    </row>
    <row r="293" spans="1:38" ht="14.25" customHeight="1" x14ac:dyDescent="0.2">
      <c r="A293" s="287"/>
      <c r="B293" s="287"/>
      <c r="C293" s="215"/>
      <c r="D293" s="215"/>
      <c r="E293" s="215"/>
      <c r="F293" s="215"/>
      <c r="G293" s="215"/>
      <c r="H293" s="215"/>
      <c r="I293" s="215"/>
      <c r="J293" s="215"/>
      <c r="K293" s="215"/>
      <c r="L293" s="286"/>
      <c r="M293" s="286"/>
      <c r="N293" s="286"/>
      <c r="O293" s="286"/>
      <c r="P293" s="286"/>
      <c r="Q293" s="286"/>
      <c r="R293" s="286"/>
      <c r="S293" s="286"/>
      <c r="T293" s="287"/>
      <c r="U293" s="287"/>
      <c r="V293" s="287"/>
      <c r="W293" s="287"/>
      <c r="X293" s="287"/>
      <c r="Y293" s="287"/>
      <c r="Z293" s="287"/>
      <c r="AA293" s="287"/>
      <c r="AB293" s="287"/>
      <c r="AC293" s="287"/>
      <c r="AD293" s="287"/>
      <c r="AE293" s="287"/>
      <c r="AF293" s="287"/>
      <c r="AG293" s="287"/>
      <c r="AH293" s="287"/>
      <c r="AI293" s="287"/>
      <c r="AJ293" s="287"/>
      <c r="AK293" s="286"/>
      <c r="AL293" s="286"/>
    </row>
    <row r="294" spans="1:38" ht="14.25" customHeight="1" x14ac:dyDescent="0.2">
      <c r="A294" s="287"/>
      <c r="B294" s="287"/>
      <c r="C294" s="215"/>
      <c r="D294" s="215"/>
      <c r="E294" s="215"/>
      <c r="F294" s="215"/>
      <c r="G294" s="215"/>
      <c r="H294" s="215"/>
      <c r="I294" s="215"/>
      <c r="J294" s="215"/>
      <c r="K294" s="215"/>
      <c r="L294" s="286"/>
      <c r="M294" s="286"/>
      <c r="N294" s="286"/>
      <c r="O294" s="286"/>
      <c r="P294" s="286"/>
      <c r="Q294" s="286"/>
      <c r="R294" s="286"/>
      <c r="S294" s="286"/>
      <c r="T294" s="287"/>
      <c r="U294" s="287"/>
      <c r="V294" s="287"/>
      <c r="W294" s="287"/>
      <c r="X294" s="287"/>
      <c r="Y294" s="287"/>
      <c r="Z294" s="287"/>
      <c r="AA294" s="287"/>
      <c r="AB294" s="287"/>
      <c r="AC294" s="287"/>
      <c r="AD294" s="287"/>
      <c r="AE294" s="287"/>
      <c r="AF294" s="287"/>
      <c r="AG294" s="287"/>
      <c r="AH294" s="287"/>
      <c r="AI294" s="287"/>
      <c r="AJ294" s="287"/>
      <c r="AK294" s="286"/>
      <c r="AL294" s="286"/>
    </row>
    <row r="295" spans="1:38" ht="14.25" customHeight="1" x14ac:dyDescent="0.2">
      <c r="A295" s="287"/>
      <c r="B295" s="287"/>
      <c r="C295" s="215"/>
      <c r="D295" s="215"/>
      <c r="E295" s="215"/>
      <c r="F295" s="215"/>
      <c r="G295" s="215"/>
      <c r="H295" s="215"/>
      <c r="I295" s="215"/>
      <c r="J295" s="215"/>
      <c r="K295" s="215"/>
      <c r="L295" s="286"/>
      <c r="M295" s="286"/>
      <c r="N295" s="286"/>
      <c r="O295" s="286"/>
      <c r="P295" s="286"/>
      <c r="Q295" s="286"/>
      <c r="R295" s="286"/>
      <c r="S295" s="286"/>
      <c r="T295" s="287"/>
      <c r="U295" s="287"/>
      <c r="V295" s="287"/>
      <c r="W295" s="287"/>
      <c r="X295" s="287"/>
      <c r="Y295" s="287"/>
      <c r="Z295" s="287"/>
      <c r="AA295" s="287"/>
      <c r="AB295" s="287"/>
      <c r="AC295" s="287"/>
      <c r="AD295" s="287"/>
      <c r="AE295" s="287"/>
      <c r="AF295" s="287"/>
      <c r="AG295" s="287"/>
      <c r="AH295" s="287"/>
      <c r="AI295" s="287"/>
      <c r="AJ295" s="287"/>
      <c r="AK295" s="286"/>
      <c r="AL295" s="286"/>
    </row>
    <row r="296" spans="1:38" ht="14.25" customHeight="1" x14ac:dyDescent="0.2">
      <c r="A296" s="287"/>
      <c r="B296" s="287"/>
      <c r="C296" s="215"/>
      <c r="D296" s="215"/>
      <c r="E296" s="215"/>
      <c r="F296" s="215"/>
      <c r="G296" s="215"/>
      <c r="H296" s="215"/>
      <c r="I296" s="215"/>
      <c r="J296" s="215"/>
      <c r="K296" s="215"/>
      <c r="L296" s="286"/>
      <c r="M296" s="286"/>
      <c r="N296" s="286"/>
      <c r="O296" s="286"/>
      <c r="P296" s="286"/>
      <c r="Q296" s="286"/>
      <c r="R296" s="286"/>
      <c r="S296" s="286"/>
      <c r="T296" s="287"/>
      <c r="U296" s="287"/>
      <c r="V296" s="287"/>
      <c r="W296" s="287"/>
      <c r="X296" s="287"/>
      <c r="Y296" s="287"/>
      <c r="Z296" s="287"/>
      <c r="AA296" s="287"/>
      <c r="AB296" s="287"/>
      <c r="AC296" s="287"/>
      <c r="AD296" s="287"/>
      <c r="AE296" s="287"/>
      <c r="AF296" s="287"/>
      <c r="AG296" s="287"/>
      <c r="AH296" s="287"/>
      <c r="AI296" s="287"/>
      <c r="AJ296" s="287"/>
      <c r="AK296" s="286"/>
      <c r="AL296" s="286"/>
    </row>
    <row r="297" spans="1:38" ht="14.25" customHeight="1" x14ac:dyDescent="0.2">
      <c r="A297" s="287"/>
      <c r="B297" s="287"/>
      <c r="C297" s="215"/>
      <c r="D297" s="215"/>
      <c r="E297" s="215"/>
      <c r="F297" s="215"/>
      <c r="G297" s="215"/>
      <c r="H297" s="215"/>
      <c r="I297" s="215"/>
      <c r="J297" s="215"/>
      <c r="K297" s="215"/>
      <c r="L297" s="286"/>
      <c r="M297" s="286"/>
      <c r="N297" s="286"/>
      <c r="O297" s="286"/>
      <c r="P297" s="286"/>
      <c r="Q297" s="286"/>
      <c r="R297" s="286"/>
      <c r="S297" s="286"/>
      <c r="T297" s="287"/>
      <c r="U297" s="287"/>
      <c r="V297" s="287"/>
      <c r="W297" s="287"/>
      <c r="X297" s="287"/>
      <c r="Y297" s="287"/>
      <c r="Z297" s="287"/>
      <c r="AA297" s="287"/>
      <c r="AB297" s="287"/>
      <c r="AC297" s="287"/>
      <c r="AD297" s="287"/>
      <c r="AE297" s="287"/>
      <c r="AF297" s="287"/>
      <c r="AG297" s="287"/>
      <c r="AH297" s="287"/>
      <c r="AI297" s="287"/>
      <c r="AJ297" s="287"/>
      <c r="AK297" s="286"/>
      <c r="AL297" s="286"/>
    </row>
    <row r="298" spans="1:38" ht="14.25" customHeight="1" x14ac:dyDescent="0.2">
      <c r="A298" s="287"/>
      <c r="B298" s="287"/>
      <c r="C298" s="215"/>
      <c r="D298" s="215"/>
      <c r="E298" s="215"/>
      <c r="F298" s="215"/>
      <c r="G298" s="215"/>
      <c r="H298" s="215"/>
      <c r="I298" s="215"/>
      <c r="J298" s="215"/>
      <c r="K298" s="215"/>
      <c r="L298" s="286"/>
      <c r="M298" s="286"/>
      <c r="N298" s="286"/>
      <c r="O298" s="286"/>
      <c r="P298" s="286"/>
      <c r="Q298" s="286"/>
      <c r="R298" s="286"/>
      <c r="S298" s="286"/>
      <c r="T298" s="287"/>
      <c r="U298" s="287"/>
      <c r="V298" s="287"/>
      <c r="W298" s="287"/>
      <c r="X298" s="287"/>
      <c r="Y298" s="287"/>
      <c r="Z298" s="287"/>
      <c r="AA298" s="287"/>
      <c r="AB298" s="287"/>
      <c r="AC298" s="287"/>
      <c r="AD298" s="287"/>
      <c r="AE298" s="287"/>
      <c r="AF298" s="287"/>
      <c r="AG298" s="287"/>
      <c r="AH298" s="287"/>
      <c r="AI298" s="287"/>
      <c r="AJ298" s="287"/>
      <c r="AK298" s="286"/>
      <c r="AL298" s="286"/>
    </row>
    <row r="299" spans="1:38" ht="14.25" customHeight="1" x14ac:dyDescent="0.2">
      <c r="A299" s="287"/>
      <c r="B299" s="287"/>
      <c r="C299" s="215"/>
      <c r="D299" s="215"/>
      <c r="E299" s="215"/>
      <c r="F299" s="215"/>
      <c r="G299" s="215"/>
      <c r="H299" s="215"/>
      <c r="I299" s="215"/>
      <c r="J299" s="215"/>
      <c r="K299" s="215"/>
      <c r="L299" s="286"/>
      <c r="M299" s="286"/>
      <c r="N299" s="286"/>
      <c r="O299" s="286"/>
      <c r="P299" s="286"/>
      <c r="Q299" s="286"/>
      <c r="R299" s="286"/>
      <c r="S299" s="286"/>
      <c r="T299" s="287"/>
      <c r="U299" s="287"/>
      <c r="V299" s="287"/>
      <c r="W299" s="287"/>
      <c r="X299" s="287"/>
      <c r="Y299" s="287"/>
      <c r="Z299" s="287"/>
      <c r="AA299" s="287"/>
      <c r="AB299" s="287"/>
      <c r="AC299" s="287"/>
      <c r="AD299" s="287"/>
      <c r="AE299" s="287"/>
      <c r="AF299" s="287"/>
      <c r="AG299" s="287"/>
      <c r="AH299" s="287"/>
      <c r="AI299" s="287"/>
      <c r="AJ299" s="287"/>
      <c r="AK299" s="286"/>
      <c r="AL299" s="286"/>
    </row>
    <row r="300" spans="1:38" ht="14.25" customHeight="1" x14ac:dyDescent="0.2">
      <c r="A300" s="287"/>
      <c r="B300" s="287"/>
      <c r="C300" s="215"/>
      <c r="D300" s="215"/>
      <c r="E300" s="215"/>
      <c r="F300" s="215"/>
      <c r="G300" s="215"/>
      <c r="H300" s="215"/>
      <c r="I300" s="215"/>
      <c r="J300" s="215"/>
      <c r="K300" s="215"/>
      <c r="L300" s="286"/>
      <c r="M300" s="286"/>
      <c r="N300" s="286"/>
      <c r="O300" s="286"/>
      <c r="P300" s="286"/>
      <c r="Q300" s="286"/>
      <c r="R300" s="286"/>
      <c r="S300" s="286"/>
      <c r="T300" s="287"/>
      <c r="U300" s="287"/>
      <c r="V300" s="287"/>
      <c r="W300" s="287"/>
      <c r="X300" s="287"/>
      <c r="Y300" s="287"/>
      <c r="Z300" s="287"/>
      <c r="AA300" s="287"/>
      <c r="AB300" s="287"/>
      <c r="AC300" s="287"/>
      <c r="AD300" s="287"/>
      <c r="AE300" s="287"/>
      <c r="AF300" s="287"/>
      <c r="AG300" s="287"/>
      <c r="AH300" s="287"/>
      <c r="AI300" s="287"/>
      <c r="AJ300" s="287"/>
      <c r="AK300" s="286"/>
      <c r="AL300" s="286"/>
    </row>
    <row r="301" spans="1:38" ht="14.25" customHeight="1" x14ac:dyDescent="0.2">
      <c r="A301" s="287"/>
      <c r="B301" s="287"/>
      <c r="C301" s="215"/>
      <c r="D301" s="215"/>
      <c r="E301" s="215"/>
      <c r="F301" s="215"/>
      <c r="G301" s="215"/>
      <c r="H301" s="215"/>
      <c r="I301" s="215"/>
      <c r="J301" s="215"/>
      <c r="K301" s="215"/>
      <c r="L301" s="286"/>
      <c r="M301" s="286"/>
      <c r="N301" s="286"/>
      <c r="O301" s="286"/>
      <c r="P301" s="286"/>
      <c r="Q301" s="286"/>
      <c r="R301" s="286"/>
      <c r="S301" s="286"/>
      <c r="T301" s="287"/>
      <c r="U301" s="287"/>
      <c r="V301" s="287"/>
      <c r="W301" s="287"/>
      <c r="X301" s="287"/>
      <c r="Y301" s="287"/>
      <c r="Z301" s="287"/>
      <c r="AA301" s="287"/>
      <c r="AB301" s="287"/>
      <c r="AC301" s="287"/>
      <c r="AD301" s="287"/>
      <c r="AE301" s="287"/>
      <c r="AF301" s="287"/>
      <c r="AG301" s="287"/>
      <c r="AH301" s="287"/>
      <c r="AI301" s="287"/>
      <c r="AJ301" s="287"/>
      <c r="AK301" s="286"/>
      <c r="AL301" s="286"/>
    </row>
    <row r="302" spans="1:38" ht="14.25" customHeight="1" x14ac:dyDescent="0.2">
      <c r="A302" s="287"/>
      <c r="B302" s="287"/>
      <c r="C302" s="215"/>
      <c r="D302" s="215"/>
      <c r="E302" s="215"/>
      <c r="F302" s="215"/>
      <c r="G302" s="215"/>
      <c r="H302" s="215"/>
      <c r="I302" s="215"/>
      <c r="J302" s="215"/>
      <c r="K302" s="215"/>
      <c r="L302" s="286"/>
      <c r="M302" s="286"/>
      <c r="N302" s="286"/>
      <c r="O302" s="286"/>
      <c r="P302" s="286"/>
      <c r="Q302" s="286"/>
      <c r="R302" s="286"/>
      <c r="S302" s="286"/>
      <c r="T302" s="287"/>
      <c r="U302" s="287"/>
      <c r="V302" s="287"/>
      <c r="W302" s="287"/>
      <c r="X302" s="287"/>
      <c r="Y302" s="287"/>
      <c r="Z302" s="287"/>
      <c r="AA302" s="287"/>
      <c r="AB302" s="287"/>
      <c r="AC302" s="287"/>
      <c r="AD302" s="287"/>
      <c r="AE302" s="287"/>
      <c r="AF302" s="287"/>
      <c r="AG302" s="287"/>
      <c r="AH302" s="287"/>
      <c r="AI302" s="287"/>
      <c r="AJ302" s="287"/>
      <c r="AK302" s="286"/>
      <c r="AL302" s="286"/>
    </row>
    <row r="303" spans="1:38" ht="14.25" customHeight="1" x14ac:dyDescent="0.2">
      <c r="A303" s="287"/>
      <c r="B303" s="287"/>
      <c r="C303" s="215"/>
      <c r="D303" s="215"/>
      <c r="E303" s="215"/>
      <c r="F303" s="215"/>
      <c r="G303" s="215"/>
      <c r="H303" s="215"/>
      <c r="I303" s="215"/>
      <c r="J303" s="215"/>
      <c r="K303" s="215"/>
      <c r="L303" s="286"/>
      <c r="M303" s="286"/>
      <c r="N303" s="286"/>
      <c r="O303" s="286"/>
      <c r="P303" s="286"/>
      <c r="Q303" s="286"/>
      <c r="R303" s="286"/>
      <c r="S303" s="286"/>
      <c r="T303" s="287"/>
      <c r="U303" s="287"/>
      <c r="V303" s="287"/>
      <c r="W303" s="287"/>
      <c r="X303" s="287"/>
      <c r="Y303" s="287"/>
      <c r="Z303" s="287"/>
      <c r="AA303" s="287"/>
      <c r="AB303" s="287"/>
      <c r="AC303" s="287"/>
      <c r="AD303" s="287"/>
      <c r="AE303" s="287"/>
      <c r="AF303" s="287"/>
      <c r="AG303" s="287"/>
      <c r="AH303" s="287"/>
      <c r="AI303" s="287"/>
      <c r="AJ303" s="287"/>
      <c r="AK303" s="286"/>
      <c r="AL303" s="286"/>
    </row>
    <row r="304" spans="1:38" ht="14.25" customHeight="1" x14ac:dyDescent="0.2">
      <c r="A304" s="287"/>
      <c r="B304" s="287"/>
      <c r="C304" s="215"/>
      <c r="D304" s="215"/>
      <c r="E304" s="215"/>
      <c r="F304" s="215"/>
      <c r="G304" s="215"/>
      <c r="H304" s="215"/>
      <c r="I304" s="215"/>
      <c r="J304" s="215"/>
      <c r="K304" s="215"/>
      <c r="L304" s="286"/>
      <c r="M304" s="286"/>
      <c r="N304" s="286"/>
      <c r="O304" s="286"/>
      <c r="P304" s="286"/>
      <c r="Q304" s="286"/>
      <c r="R304" s="286"/>
      <c r="S304" s="286"/>
      <c r="T304" s="287"/>
      <c r="U304" s="287"/>
      <c r="V304" s="287"/>
      <c r="W304" s="287"/>
      <c r="X304" s="287"/>
      <c r="Y304" s="287"/>
      <c r="Z304" s="287"/>
      <c r="AA304" s="287"/>
      <c r="AB304" s="287"/>
      <c r="AC304" s="287"/>
      <c r="AD304" s="287"/>
      <c r="AE304" s="287"/>
      <c r="AF304" s="287"/>
      <c r="AG304" s="287"/>
      <c r="AH304" s="287"/>
      <c r="AI304" s="287"/>
      <c r="AJ304" s="287"/>
      <c r="AK304" s="286"/>
      <c r="AL304" s="286"/>
    </row>
    <row r="305" spans="1:38" ht="14.25" customHeight="1" x14ac:dyDescent="0.2">
      <c r="A305" s="287"/>
      <c r="B305" s="287"/>
      <c r="C305" s="215"/>
      <c r="D305" s="215"/>
      <c r="E305" s="215"/>
      <c r="F305" s="215"/>
      <c r="G305" s="215"/>
      <c r="H305" s="215"/>
      <c r="I305" s="215"/>
      <c r="J305" s="215"/>
      <c r="K305" s="215"/>
      <c r="L305" s="286"/>
      <c r="M305" s="286"/>
      <c r="N305" s="286"/>
      <c r="O305" s="286"/>
      <c r="P305" s="286"/>
      <c r="Q305" s="286"/>
      <c r="R305" s="286"/>
      <c r="S305" s="286"/>
      <c r="T305" s="287"/>
      <c r="U305" s="287"/>
      <c r="V305" s="287"/>
      <c r="W305" s="287"/>
      <c r="X305" s="287"/>
      <c r="Y305" s="287"/>
      <c r="Z305" s="287"/>
      <c r="AA305" s="287"/>
      <c r="AB305" s="287"/>
      <c r="AC305" s="287"/>
      <c r="AD305" s="287"/>
      <c r="AE305" s="287"/>
      <c r="AF305" s="287"/>
      <c r="AG305" s="287"/>
      <c r="AH305" s="287"/>
      <c r="AI305" s="287"/>
      <c r="AJ305" s="287"/>
      <c r="AK305" s="286"/>
      <c r="AL305" s="286"/>
    </row>
    <row r="306" spans="1:38" ht="14.25" customHeight="1" x14ac:dyDescent="0.2">
      <c r="A306" s="287"/>
      <c r="B306" s="287"/>
      <c r="C306" s="215"/>
      <c r="D306" s="215"/>
      <c r="E306" s="215"/>
      <c r="F306" s="215"/>
      <c r="G306" s="215"/>
      <c r="H306" s="215"/>
      <c r="I306" s="215"/>
      <c r="J306" s="215"/>
      <c r="K306" s="215"/>
      <c r="L306" s="286"/>
      <c r="M306" s="286"/>
      <c r="N306" s="286"/>
      <c r="O306" s="286"/>
      <c r="P306" s="286"/>
      <c r="Q306" s="286"/>
      <c r="R306" s="286"/>
      <c r="S306" s="286"/>
      <c r="T306" s="287"/>
      <c r="U306" s="287"/>
      <c r="V306" s="287"/>
      <c r="W306" s="287"/>
      <c r="X306" s="287"/>
      <c r="Y306" s="287"/>
      <c r="Z306" s="287"/>
      <c r="AA306" s="287"/>
      <c r="AB306" s="287"/>
      <c r="AC306" s="287"/>
      <c r="AD306" s="287"/>
      <c r="AE306" s="287"/>
      <c r="AF306" s="287"/>
      <c r="AG306" s="287"/>
      <c r="AH306" s="287"/>
      <c r="AI306" s="287"/>
      <c r="AJ306" s="287"/>
      <c r="AK306" s="286"/>
      <c r="AL306" s="286"/>
    </row>
    <row r="307" spans="1:38" ht="14.25" customHeight="1" x14ac:dyDescent="0.2">
      <c r="A307" s="287"/>
      <c r="B307" s="287"/>
      <c r="C307" s="215"/>
      <c r="D307" s="215"/>
      <c r="E307" s="215"/>
      <c r="F307" s="215"/>
      <c r="G307" s="215"/>
      <c r="H307" s="215"/>
      <c r="I307" s="215"/>
      <c r="J307" s="215"/>
      <c r="K307" s="215"/>
      <c r="L307" s="286"/>
      <c r="M307" s="286"/>
      <c r="N307" s="286"/>
      <c r="O307" s="286"/>
      <c r="P307" s="286"/>
      <c r="Q307" s="286"/>
      <c r="R307" s="286"/>
      <c r="S307" s="286"/>
      <c r="T307" s="287"/>
      <c r="U307" s="287"/>
      <c r="V307" s="287"/>
      <c r="W307" s="287"/>
      <c r="X307" s="287"/>
      <c r="Y307" s="287"/>
      <c r="Z307" s="287"/>
      <c r="AA307" s="287"/>
      <c r="AB307" s="287"/>
      <c r="AC307" s="287"/>
      <c r="AD307" s="287"/>
      <c r="AE307" s="287"/>
      <c r="AF307" s="287"/>
      <c r="AG307" s="287"/>
      <c r="AH307" s="287"/>
      <c r="AI307" s="287"/>
      <c r="AJ307" s="287"/>
      <c r="AK307" s="286"/>
      <c r="AL307" s="286"/>
    </row>
    <row r="308" spans="1:38" ht="14.25" customHeight="1" x14ac:dyDescent="0.2">
      <c r="A308" s="287"/>
      <c r="B308" s="287"/>
      <c r="C308" s="215"/>
      <c r="D308" s="215"/>
      <c r="E308" s="215"/>
      <c r="F308" s="215"/>
      <c r="G308" s="215"/>
      <c r="H308" s="215"/>
      <c r="I308" s="215"/>
      <c r="J308" s="215"/>
      <c r="K308" s="215"/>
      <c r="L308" s="286"/>
      <c r="M308" s="286"/>
      <c r="N308" s="286"/>
      <c r="O308" s="286"/>
      <c r="P308" s="286"/>
      <c r="Q308" s="286"/>
      <c r="R308" s="286"/>
      <c r="S308" s="286"/>
      <c r="T308" s="287"/>
      <c r="U308" s="287"/>
      <c r="V308" s="287"/>
      <c r="W308" s="287"/>
      <c r="X308" s="287"/>
      <c r="Y308" s="287"/>
      <c r="Z308" s="287"/>
      <c r="AA308" s="287"/>
      <c r="AB308" s="287"/>
      <c r="AC308" s="287"/>
      <c r="AD308" s="287"/>
      <c r="AE308" s="287"/>
      <c r="AF308" s="287"/>
      <c r="AG308" s="287"/>
      <c r="AH308" s="287"/>
      <c r="AI308" s="287"/>
      <c r="AJ308" s="287"/>
      <c r="AK308" s="286"/>
      <c r="AL308" s="286"/>
    </row>
    <row r="309" spans="1:38" ht="14.25" customHeight="1" x14ac:dyDescent="0.2">
      <c r="A309" s="287"/>
      <c r="B309" s="287"/>
      <c r="C309" s="215"/>
      <c r="D309" s="215"/>
      <c r="E309" s="215"/>
      <c r="F309" s="215"/>
      <c r="G309" s="215"/>
      <c r="H309" s="215"/>
      <c r="I309" s="215"/>
      <c r="J309" s="215"/>
      <c r="K309" s="215"/>
      <c r="L309" s="286"/>
      <c r="M309" s="286"/>
      <c r="N309" s="286"/>
      <c r="O309" s="286"/>
      <c r="P309" s="286"/>
      <c r="Q309" s="286"/>
      <c r="R309" s="286"/>
      <c r="S309" s="286"/>
      <c r="T309" s="287"/>
      <c r="U309" s="287"/>
      <c r="V309" s="287"/>
      <c r="W309" s="287"/>
      <c r="X309" s="287"/>
      <c r="Y309" s="287"/>
      <c r="Z309" s="287"/>
      <c r="AA309" s="287"/>
      <c r="AB309" s="287"/>
      <c r="AC309" s="287"/>
      <c r="AD309" s="287"/>
      <c r="AE309" s="287"/>
      <c r="AF309" s="287"/>
      <c r="AG309" s="287"/>
      <c r="AH309" s="287"/>
      <c r="AI309" s="287"/>
      <c r="AJ309" s="287"/>
      <c r="AK309" s="286"/>
      <c r="AL309" s="286"/>
    </row>
    <row r="310" spans="1:38" ht="14.25" customHeight="1" x14ac:dyDescent="0.2">
      <c r="A310" s="287"/>
      <c r="B310" s="287"/>
      <c r="C310" s="215"/>
      <c r="D310" s="215"/>
      <c r="E310" s="215"/>
      <c r="F310" s="215"/>
      <c r="G310" s="215"/>
      <c r="H310" s="215"/>
      <c r="I310" s="215"/>
      <c r="J310" s="215"/>
      <c r="K310" s="215"/>
      <c r="L310" s="286"/>
      <c r="M310" s="286"/>
      <c r="N310" s="286"/>
      <c r="O310" s="286"/>
      <c r="P310" s="286"/>
      <c r="Q310" s="286"/>
      <c r="R310" s="286"/>
      <c r="S310" s="286"/>
      <c r="T310" s="287"/>
      <c r="U310" s="287"/>
      <c r="V310" s="287"/>
      <c r="W310" s="287"/>
      <c r="X310" s="287"/>
      <c r="Y310" s="287"/>
      <c r="Z310" s="287"/>
      <c r="AA310" s="287"/>
      <c r="AB310" s="287"/>
      <c r="AC310" s="287"/>
      <c r="AD310" s="287"/>
      <c r="AE310" s="287"/>
      <c r="AF310" s="287"/>
      <c r="AG310" s="287"/>
      <c r="AH310" s="287"/>
      <c r="AI310" s="287"/>
      <c r="AJ310" s="287"/>
      <c r="AK310" s="286"/>
      <c r="AL310" s="286"/>
    </row>
    <row r="311" spans="1:38" ht="14.25" customHeight="1" x14ac:dyDescent="0.2">
      <c r="A311" s="287"/>
      <c r="B311" s="287"/>
      <c r="C311" s="215"/>
      <c r="D311" s="215"/>
      <c r="E311" s="215"/>
      <c r="F311" s="215"/>
      <c r="G311" s="215"/>
      <c r="H311" s="215"/>
      <c r="I311" s="215"/>
      <c r="J311" s="215"/>
      <c r="K311" s="215"/>
      <c r="L311" s="286"/>
      <c r="M311" s="286"/>
      <c r="N311" s="286"/>
      <c r="O311" s="286"/>
      <c r="P311" s="286"/>
      <c r="Q311" s="286"/>
      <c r="R311" s="286"/>
      <c r="S311" s="286"/>
      <c r="T311" s="287"/>
      <c r="U311" s="287"/>
      <c r="V311" s="287"/>
      <c r="W311" s="287"/>
      <c r="X311" s="287"/>
      <c r="Y311" s="287"/>
      <c r="Z311" s="287"/>
      <c r="AA311" s="287"/>
      <c r="AB311" s="287"/>
      <c r="AC311" s="287"/>
      <c r="AD311" s="287"/>
      <c r="AE311" s="287"/>
      <c r="AF311" s="287"/>
      <c r="AG311" s="287"/>
      <c r="AH311" s="287"/>
      <c r="AI311" s="287"/>
      <c r="AJ311" s="287"/>
      <c r="AK311" s="286"/>
      <c r="AL311" s="286"/>
    </row>
    <row r="312" spans="1:38" ht="14.25" customHeight="1" x14ac:dyDescent="0.2">
      <c r="A312" s="287"/>
      <c r="B312" s="287"/>
      <c r="C312" s="215"/>
      <c r="D312" s="215"/>
      <c r="E312" s="215"/>
      <c r="F312" s="215"/>
      <c r="G312" s="215"/>
      <c r="H312" s="215"/>
      <c r="I312" s="215"/>
      <c r="J312" s="215"/>
      <c r="K312" s="215"/>
      <c r="L312" s="286"/>
      <c r="M312" s="286"/>
      <c r="N312" s="286"/>
      <c r="O312" s="286"/>
      <c r="P312" s="286"/>
      <c r="Q312" s="286"/>
      <c r="R312" s="286"/>
      <c r="S312" s="286"/>
      <c r="T312" s="287"/>
      <c r="U312" s="287"/>
      <c r="V312" s="287"/>
      <c r="W312" s="287"/>
      <c r="X312" s="287"/>
      <c r="Y312" s="287"/>
      <c r="Z312" s="287"/>
      <c r="AA312" s="287"/>
      <c r="AB312" s="287"/>
      <c r="AC312" s="287"/>
      <c r="AD312" s="287"/>
      <c r="AE312" s="287"/>
      <c r="AF312" s="287"/>
      <c r="AG312" s="287"/>
      <c r="AH312" s="287"/>
      <c r="AI312" s="287"/>
      <c r="AJ312" s="287"/>
      <c r="AK312" s="286"/>
      <c r="AL312" s="286"/>
    </row>
    <row r="313" spans="1:38" ht="14.25" customHeight="1" x14ac:dyDescent="0.2">
      <c r="A313" s="287"/>
      <c r="B313" s="287"/>
      <c r="C313" s="215"/>
      <c r="D313" s="215"/>
      <c r="E313" s="215"/>
      <c r="F313" s="215"/>
      <c r="G313" s="215"/>
      <c r="H313" s="215"/>
      <c r="I313" s="215"/>
      <c r="J313" s="215"/>
      <c r="K313" s="215"/>
      <c r="L313" s="286"/>
      <c r="M313" s="286"/>
      <c r="N313" s="286"/>
      <c r="O313" s="286"/>
      <c r="P313" s="286"/>
      <c r="Q313" s="286"/>
      <c r="R313" s="286"/>
      <c r="S313" s="286"/>
      <c r="T313" s="287"/>
      <c r="U313" s="287"/>
      <c r="V313" s="287"/>
      <c r="W313" s="287"/>
      <c r="X313" s="287"/>
      <c r="Y313" s="287"/>
      <c r="Z313" s="287"/>
      <c r="AA313" s="287"/>
      <c r="AB313" s="287"/>
      <c r="AC313" s="287"/>
      <c r="AD313" s="287"/>
      <c r="AE313" s="287"/>
      <c r="AF313" s="287"/>
      <c r="AG313" s="287"/>
      <c r="AH313" s="287"/>
      <c r="AI313" s="287"/>
      <c r="AJ313" s="287"/>
      <c r="AK313" s="286"/>
      <c r="AL313" s="286"/>
    </row>
    <row r="314" spans="1:38" ht="14.25" customHeight="1" x14ac:dyDescent="0.2">
      <c r="A314" s="287"/>
      <c r="B314" s="287"/>
      <c r="C314" s="215"/>
      <c r="D314" s="215"/>
      <c r="E314" s="215"/>
      <c r="F314" s="215"/>
      <c r="G314" s="215"/>
      <c r="H314" s="215"/>
      <c r="I314" s="215"/>
      <c r="J314" s="215"/>
      <c r="K314" s="215"/>
      <c r="L314" s="286"/>
      <c r="M314" s="286"/>
      <c r="N314" s="286"/>
      <c r="O314" s="286"/>
      <c r="P314" s="286"/>
      <c r="Q314" s="286"/>
      <c r="R314" s="286"/>
      <c r="S314" s="286"/>
      <c r="T314" s="287"/>
      <c r="U314" s="287"/>
      <c r="V314" s="287"/>
      <c r="W314" s="287"/>
      <c r="X314" s="287"/>
      <c r="Y314" s="287"/>
      <c r="Z314" s="287"/>
      <c r="AA314" s="287"/>
      <c r="AB314" s="287"/>
      <c r="AC314" s="287"/>
      <c r="AD314" s="287"/>
      <c r="AE314" s="287"/>
      <c r="AF314" s="287"/>
      <c r="AG314" s="287"/>
      <c r="AH314" s="287"/>
      <c r="AI314" s="287"/>
      <c r="AJ314" s="287"/>
      <c r="AK314" s="286"/>
      <c r="AL314" s="286"/>
    </row>
    <row r="315" spans="1:38" ht="14.25" customHeight="1" x14ac:dyDescent="0.2">
      <c r="A315" s="287"/>
      <c r="B315" s="287"/>
      <c r="C315" s="215"/>
      <c r="D315" s="215"/>
      <c r="E315" s="215"/>
      <c r="F315" s="215"/>
      <c r="G315" s="215"/>
      <c r="H315" s="215"/>
      <c r="I315" s="215"/>
      <c r="J315" s="215"/>
      <c r="K315" s="215"/>
      <c r="L315" s="286"/>
      <c r="M315" s="286"/>
      <c r="N315" s="286"/>
      <c r="O315" s="286"/>
      <c r="P315" s="286"/>
      <c r="Q315" s="286"/>
      <c r="R315" s="286"/>
      <c r="S315" s="286"/>
      <c r="T315" s="287"/>
      <c r="U315" s="287"/>
      <c r="V315" s="287"/>
      <c r="W315" s="287"/>
      <c r="X315" s="287"/>
      <c r="Y315" s="287"/>
      <c r="Z315" s="287"/>
      <c r="AA315" s="287"/>
      <c r="AB315" s="287"/>
      <c r="AC315" s="287"/>
      <c r="AD315" s="287"/>
      <c r="AE315" s="287"/>
      <c r="AF315" s="287"/>
      <c r="AG315" s="287"/>
      <c r="AH315" s="287"/>
      <c r="AI315" s="287"/>
      <c r="AJ315" s="287"/>
      <c r="AK315" s="286"/>
      <c r="AL315" s="286"/>
    </row>
    <row r="316" spans="1:38" ht="14.25" customHeight="1" x14ac:dyDescent="0.2">
      <c r="A316" s="287"/>
      <c r="B316" s="287"/>
      <c r="C316" s="215"/>
      <c r="D316" s="215"/>
      <c r="E316" s="215"/>
      <c r="F316" s="215"/>
      <c r="G316" s="215"/>
      <c r="H316" s="215"/>
      <c r="I316" s="215"/>
      <c r="J316" s="215"/>
      <c r="K316" s="215"/>
      <c r="L316" s="286"/>
      <c r="M316" s="286"/>
      <c r="N316" s="286"/>
      <c r="O316" s="286"/>
      <c r="P316" s="286"/>
      <c r="Q316" s="286"/>
      <c r="R316" s="286"/>
      <c r="S316" s="286"/>
      <c r="T316" s="287"/>
      <c r="U316" s="287"/>
      <c r="V316" s="287"/>
      <c r="W316" s="287"/>
      <c r="X316" s="287"/>
      <c r="Y316" s="287"/>
      <c r="Z316" s="287"/>
      <c r="AA316" s="287"/>
      <c r="AB316" s="287"/>
      <c r="AC316" s="287"/>
      <c r="AD316" s="287"/>
      <c r="AE316" s="287"/>
      <c r="AF316" s="287"/>
      <c r="AG316" s="287"/>
      <c r="AH316" s="287"/>
      <c r="AI316" s="287"/>
      <c r="AJ316" s="287"/>
      <c r="AK316" s="286"/>
      <c r="AL316" s="286"/>
    </row>
    <row r="317" spans="1:38" ht="14.25" customHeight="1" x14ac:dyDescent="0.2">
      <c r="A317" s="287"/>
      <c r="B317" s="287"/>
      <c r="C317" s="215"/>
      <c r="D317" s="215"/>
      <c r="E317" s="215"/>
      <c r="F317" s="215"/>
      <c r="G317" s="215"/>
      <c r="H317" s="215"/>
      <c r="I317" s="215"/>
      <c r="J317" s="215"/>
      <c r="K317" s="215"/>
      <c r="L317" s="286"/>
      <c r="M317" s="286"/>
      <c r="N317" s="286"/>
      <c r="O317" s="286"/>
      <c r="P317" s="286"/>
      <c r="Q317" s="286"/>
      <c r="R317" s="286"/>
      <c r="S317" s="286"/>
      <c r="T317" s="287"/>
      <c r="U317" s="287"/>
      <c r="V317" s="287"/>
      <c r="W317" s="287"/>
      <c r="X317" s="287"/>
      <c r="Y317" s="287"/>
      <c r="Z317" s="287"/>
      <c r="AA317" s="287"/>
      <c r="AB317" s="287"/>
      <c r="AC317" s="287"/>
      <c r="AD317" s="287"/>
      <c r="AE317" s="287"/>
      <c r="AF317" s="287"/>
      <c r="AG317" s="287"/>
      <c r="AH317" s="287"/>
      <c r="AI317" s="287"/>
      <c r="AJ317" s="287"/>
      <c r="AK317" s="286"/>
      <c r="AL317" s="286"/>
    </row>
    <row r="318" spans="1:38" ht="14.25" customHeight="1" x14ac:dyDescent="0.2">
      <c r="A318" s="287"/>
      <c r="B318" s="287"/>
      <c r="C318" s="215"/>
      <c r="D318" s="215"/>
      <c r="E318" s="215"/>
      <c r="F318" s="215"/>
      <c r="G318" s="215"/>
      <c r="H318" s="215"/>
      <c r="I318" s="215"/>
      <c r="J318" s="215"/>
      <c r="K318" s="215"/>
      <c r="L318" s="286"/>
      <c r="M318" s="286"/>
      <c r="N318" s="286"/>
      <c r="O318" s="286"/>
      <c r="P318" s="286"/>
      <c r="Q318" s="286"/>
      <c r="R318" s="286"/>
      <c r="S318" s="286"/>
      <c r="T318" s="287"/>
      <c r="U318" s="287"/>
      <c r="V318" s="287"/>
      <c r="W318" s="287"/>
      <c r="X318" s="287"/>
      <c r="Y318" s="287"/>
      <c r="Z318" s="287"/>
      <c r="AA318" s="287"/>
      <c r="AB318" s="287"/>
      <c r="AC318" s="287"/>
      <c r="AD318" s="287"/>
      <c r="AE318" s="287"/>
      <c r="AF318" s="287"/>
      <c r="AG318" s="287"/>
      <c r="AH318" s="287"/>
      <c r="AI318" s="287"/>
      <c r="AJ318" s="287"/>
      <c r="AK318" s="286"/>
      <c r="AL318" s="286"/>
    </row>
    <row r="319" spans="1:38" ht="14.25" customHeight="1" x14ac:dyDescent="0.2">
      <c r="A319" s="287"/>
      <c r="B319" s="287"/>
      <c r="C319" s="215"/>
      <c r="D319" s="215"/>
      <c r="E319" s="215"/>
      <c r="F319" s="215"/>
      <c r="G319" s="215"/>
      <c r="H319" s="215"/>
      <c r="I319" s="215"/>
      <c r="J319" s="215"/>
      <c r="K319" s="215"/>
      <c r="L319" s="286"/>
      <c r="M319" s="286"/>
      <c r="N319" s="286"/>
      <c r="O319" s="286"/>
      <c r="P319" s="286"/>
      <c r="Q319" s="286"/>
      <c r="R319" s="286"/>
      <c r="S319" s="286"/>
      <c r="T319" s="287"/>
      <c r="U319" s="287"/>
      <c r="V319" s="287"/>
      <c r="W319" s="287"/>
      <c r="X319" s="287"/>
      <c r="Y319" s="287"/>
      <c r="Z319" s="287"/>
      <c r="AA319" s="287"/>
      <c r="AB319" s="287"/>
      <c r="AC319" s="287"/>
      <c r="AD319" s="287"/>
      <c r="AE319" s="287"/>
      <c r="AF319" s="287"/>
      <c r="AG319" s="287"/>
      <c r="AH319" s="287"/>
      <c r="AI319" s="287"/>
      <c r="AJ319" s="287"/>
      <c r="AK319" s="286"/>
      <c r="AL319" s="286"/>
    </row>
    <row r="320" spans="1:38" ht="14.25" customHeight="1" x14ac:dyDescent="0.2">
      <c r="A320" s="287"/>
      <c r="B320" s="287"/>
      <c r="C320" s="215"/>
      <c r="D320" s="215"/>
      <c r="E320" s="215"/>
      <c r="F320" s="215"/>
      <c r="G320" s="215"/>
      <c r="H320" s="215"/>
      <c r="I320" s="215"/>
      <c r="J320" s="215"/>
      <c r="K320" s="215"/>
      <c r="L320" s="286"/>
      <c r="M320" s="286"/>
      <c r="N320" s="286"/>
      <c r="O320" s="286"/>
      <c r="P320" s="286"/>
      <c r="Q320" s="286"/>
      <c r="R320" s="286"/>
      <c r="S320" s="286"/>
      <c r="T320" s="287"/>
      <c r="U320" s="287"/>
      <c r="V320" s="287"/>
      <c r="W320" s="287"/>
      <c r="X320" s="287"/>
      <c r="Y320" s="287"/>
      <c r="Z320" s="287"/>
      <c r="AA320" s="287"/>
      <c r="AB320" s="287"/>
      <c r="AC320" s="287"/>
      <c r="AD320" s="287"/>
      <c r="AE320" s="287"/>
      <c r="AF320" s="287"/>
      <c r="AG320" s="287"/>
      <c r="AH320" s="287"/>
      <c r="AI320" s="287"/>
      <c r="AJ320" s="287"/>
      <c r="AK320" s="286"/>
      <c r="AL320" s="286"/>
    </row>
    <row r="321" spans="1:38" ht="14.25" customHeight="1" x14ac:dyDescent="0.2">
      <c r="A321" s="287"/>
      <c r="B321" s="287"/>
      <c r="C321" s="215"/>
      <c r="D321" s="215"/>
      <c r="E321" s="215"/>
      <c r="F321" s="215"/>
      <c r="G321" s="215"/>
      <c r="H321" s="215"/>
      <c r="I321" s="215"/>
      <c r="J321" s="215"/>
      <c r="K321" s="215"/>
      <c r="L321" s="286"/>
      <c r="M321" s="286"/>
      <c r="N321" s="286"/>
      <c r="O321" s="286"/>
      <c r="P321" s="286"/>
      <c r="Q321" s="286"/>
      <c r="R321" s="286"/>
      <c r="S321" s="286"/>
      <c r="T321" s="287"/>
      <c r="U321" s="287"/>
      <c r="V321" s="287"/>
      <c r="W321" s="287"/>
      <c r="X321" s="287"/>
      <c r="Y321" s="287"/>
      <c r="Z321" s="287"/>
      <c r="AA321" s="287"/>
      <c r="AB321" s="287"/>
      <c r="AC321" s="287"/>
      <c r="AD321" s="287"/>
      <c r="AE321" s="287"/>
      <c r="AF321" s="287"/>
      <c r="AG321" s="287"/>
      <c r="AH321" s="287"/>
      <c r="AI321" s="287"/>
      <c r="AJ321" s="287"/>
      <c r="AK321" s="286"/>
      <c r="AL321" s="286"/>
    </row>
    <row r="322" spans="1:38" ht="14.25" customHeight="1" x14ac:dyDescent="0.2">
      <c r="A322" s="287"/>
      <c r="B322" s="287"/>
      <c r="C322" s="215"/>
      <c r="D322" s="215"/>
      <c r="E322" s="215"/>
      <c r="F322" s="215"/>
      <c r="G322" s="215"/>
      <c r="H322" s="215"/>
      <c r="I322" s="215"/>
      <c r="J322" s="215"/>
      <c r="K322" s="215"/>
      <c r="L322" s="286"/>
      <c r="M322" s="286"/>
      <c r="N322" s="286"/>
      <c r="O322" s="286"/>
      <c r="P322" s="286"/>
      <c r="Q322" s="286"/>
      <c r="R322" s="286"/>
      <c r="S322" s="286"/>
      <c r="T322" s="287"/>
      <c r="U322" s="287"/>
      <c r="V322" s="287"/>
      <c r="W322" s="287"/>
      <c r="X322" s="287"/>
      <c r="Y322" s="287"/>
      <c r="Z322" s="287"/>
      <c r="AA322" s="287"/>
      <c r="AB322" s="287"/>
      <c r="AC322" s="287"/>
      <c r="AD322" s="287"/>
      <c r="AE322" s="287"/>
      <c r="AF322" s="287"/>
      <c r="AG322" s="287"/>
      <c r="AH322" s="287"/>
      <c r="AI322" s="287"/>
      <c r="AJ322" s="287"/>
      <c r="AK322" s="286"/>
      <c r="AL322" s="286"/>
    </row>
    <row r="323" spans="1:38" ht="14.25" customHeight="1" x14ac:dyDescent="0.2">
      <c r="A323" s="287"/>
      <c r="B323" s="287"/>
      <c r="C323" s="215"/>
      <c r="D323" s="215"/>
      <c r="E323" s="215"/>
      <c r="F323" s="215"/>
      <c r="G323" s="215"/>
      <c r="H323" s="215"/>
      <c r="I323" s="215"/>
      <c r="J323" s="215"/>
      <c r="K323" s="215"/>
      <c r="L323" s="286"/>
      <c r="M323" s="286"/>
      <c r="N323" s="286"/>
      <c r="O323" s="286"/>
      <c r="P323" s="286"/>
      <c r="Q323" s="286"/>
      <c r="R323" s="286"/>
      <c r="S323" s="286"/>
      <c r="T323" s="287"/>
      <c r="U323" s="287"/>
      <c r="V323" s="287"/>
      <c r="W323" s="287"/>
      <c r="X323" s="287"/>
      <c r="Y323" s="287"/>
      <c r="Z323" s="287"/>
      <c r="AA323" s="287"/>
      <c r="AB323" s="287"/>
      <c r="AC323" s="287"/>
      <c r="AD323" s="287"/>
      <c r="AE323" s="287"/>
      <c r="AF323" s="287"/>
      <c r="AG323" s="287"/>
      <c r="AH323" s="287"/>
      <c r="AI323" s="287"/>
      <c r="AJ323" s="287"/>
      <c r="AK323" s="286"/>
      <c r="AL323" s="286"/>
    </row>
    <row r="324" spans="1:38" ht="14.25" customHeight="1" x14ac:dyDescent="0.2">
      <c r="A324" s="287"/>
      <c r="B324" s="287"/>
      <c r="C324" s="215"/>
      <c r="D324" s="215"/>
      <c r="E324" s="215"/>
      <c r="F324" s="215"/>
      <c r="G324" s="215"/>
      <c r="H324" s="215"/>
      <c r="I324" s="215"/>
      <c r="J324" s="215"/>
      <c r="K324" s="215"/>
      <c r="L324" s="286"/>
      <c r="M324" s="286"/>
      <c r="N324" s="286"/>
      <c r="O324" s="286"/>
      <c r="P324" s="286"/>
      <c r="Q324" s="286"/>
      <c r="R324" s="286"/>
      <c r="S324" s="286"/>
      <c r="T324" s="287"/>
      <c r="U324" s="287"/>
      <c r="V324" s="287"/>
      <c r="W324" s="287"/>
      <c r="X324" s="287"/>
      <c r="Y324" s="287"/>
      <c r="Z324" s="287"/>
      <c r="AA324" s="287"/>
      <c r="AB324" s="287"/>
      <c r="AC324" s="287"/>
      <c r="AD324" s="287"/>
      <c r="AE324" s="287"/>
      <c r="AF324" s="287"/>
      <c r="AG324" s="287"/>
      <c r="AH324" s="287"/>
      <c r="AI324" s="287"/>
      <c r="AJ324" s="287"/>
      <c r="AK324" s="286"/>
      <c r="AL324" s="286"/>
    </row>
    <row r="325" spans="1:38" ht="14.25" customHeight="1" x14ac:dyDescent="0.2">
      <c r="A325" s="287"/>
      <c r="B325" s="287"/>
      <c r="C325" s="215"/>
      <c r="D325" s="215"/>
      <c r="E325" s="215"/>
      <c r="F325" s="215"/>
      <c r="G325" s="215"/>
      <c r="H325" s="215"/>
      <c r="I325" s="215"/>
      <c r="J325" s="215"/>
      <c r="K325" s="215"/>
      <c r="L325" s="286"/>
      <c r="M325" s="286"/>
      <c r="N325" s="286"/>
      <c r="O325" s="286"/>
      <c r="P325" s="286"/>
      <c r="Q325" s="286"/>
      <c r="R325" s="286"/>
      <c r="S325" s="286"/>
      <c r="T325" s="287"/>
      <c r="U325" s="287"/>
      <c r="V325" s="287"/>
      <c r="W325" s="287"/>
      <c r="X325" s="287"/>
      <c r="Y325" s="287"/>
      <c r="Z325" s="287"/>
      <c r="AA325" s="287"/>
      <c r="AB325" s="287"/>
      <c r="AC325" s="287"/>
      <c r="AD325" s="287"/>
      <c r="AE325" s="287"/>
      <c r="AF325" s="287"/>
      <c r="AG325" s="287"/>
      <c r="AH325" s="287"/>
      <c r="AI325" s="287"/>
      <c r="AJ325" s="287"/>
      <c r="AK325" s="286"/>
      <c r="AL325" s="286"/>
    </row>
    <row r="326" spans="1:38" ht="14.25" customHeight="1" x14ac:dyDescent="0.2">
      <c r="A326" s="287"/>
      <c r="B326" s="287"/>
      <c r="C326" s="215"/>
      <c r="D326" s="215"/>
      <c r="E326" s="215"/>
      <c r="F326" s="215"/>
      <c r="G326" s="215"/>
      <c r="H326" s="215"/>
      <c r="I326" s="215"/>
      <c r="J326" s="215"/>
      <c r="K326" s="215"/>
      <c r="L326" s="286"/>
      <c r="M326" s="286"/>
      <c r="N326" s="286"/>
      <c r="O326" s="286"/>
      <c r="P326" s="286"/>
      <c r="Q326" s="286"/>
      <c r="R326" s="286"/>
      <c r="S326" s="286"/>
      <c r="T326" s="287"/>
      <c r="U326" s="287"/>
      <c r="V326" s="287"/>
      <c r="W326" s="287"/>
      <c r="X326" s="287"/>
      <c r="Y326" s="287"/>
      <c r="Z326" s="287"/>
      <c r="AA326" s="287"/>
      <c r="AB326" s="287"/>
      <c r="AC326" s="287"/>
      <c r="AD326" s="287"/>
      <c r="AE326" s="287"/>
      <c r="AF326" s="287"/>
      <c r="AG326" s="287"/>
      <c r="AH326" s="287"/>
      <c r="AI326" s="287"/>
      <c r="AJ326" s="287"/>
      <c r="AK326" s="286"/>
      <c r="AL326" s="286"/>
    </row>
    <row r="327" spans="1:38" ht="14.25" customHeight="1" x14ac:dyDescent="0.2">
      <c r="A327" s="287"/>
      <c r="B327" s="287"/>
      <c r="C327" s="215"/>
      <c r="D327" s="215"/>
      <c r="E327" s="215"/>
      <c r="F327" s="215"/>
      <c r="G327" s="215"/>
      <c r="H327" s="215"/>
      <c r="I327" s="215"/>
      <c r="J327" s="215"/>
      <c r="K327" s="215"/>
      <c r="L327" s="286"/>
      <c r="M327" s="286"/>
      <c r="N327" s="286"/>
      <c r="O327" s="286"/>
      <c r="P327" s="286"/>
      <c r="Q327" s="286"/>
      <c r="R327" s="286"/>
      <c r="S327" s="286"/>
      <c r="T327" s="287"/>
      <c r="U327" s="287"/>
      <c r="V327" s="287"/>
      <c r="W327" s="287"/>
      <c r="X327" s="287"/>
      <c r="Y327" s="287"/>
      <c r="Z327" s="287"/>
      <c r="AA327" s="287"/>
      <c r="AB327" s="287"/>
      <c r="AC327" s="287"/>
      <c r="AD327" s="287"/>
      <c r="AE327" s="287"/>
      <c r="AF327" s="287"/>
      <c r="AG327" s="287"/>
      <c r="AH327" s="287"/>
      <c r="AI327" s="287"/>
      <c r="AJ327" s="287"/>
      <c r="AK327" s="286"/>
      <c r="AL327" s="286"/>
    </row>
    <row r="328" spans="1:38" ht="14.25" customHeight="1" x14ac:dyDescent="0.2">
      <c r="A328" s="287"/>
      <c r="B328" s="287"/>
      <c r="C328" s="215"/>
      <c r="D328" s="215"/>
      <c r="E328" s="215"/>
      <c r="F328" s="215"/>
      <c r="G328" s="215"/>
      <c r="H328" s="215"/>
      <c r="I328" s="215"/>
      <c r="J328" s="215"/>
      <c r="K328" s="215"/>
      <c r="L328" s="286"/>
      <c r="M328" s="286"/>
      <c r="N328" s="286"/>
      <c r="O328" s="286"/>
      <c r="P328" s="286"/>
      <c r="Q328" s="286"/>
      <c r="R328" s="286"/>
      <c r="S328" s="286"/>
      <c r="T328" s="287"/>
      <c r="U328" s="287"/>
      <c r="V328" s="287"/>
      <c r="W328" s="287"/>
      <c r="X328" s="287"/>
      <c r="Y328" s="287"/>
      <c r="Z328" s="287"/>
      <c r="AA328" s="287"/>
      <c r="AB328" s="287"/>
      <c r="AC328" s="287"/>
      <c r="AD328" s="287"/>
      <c r="AE328" s="287"/>
      <c r="AF328" s="287"/>
      <c r="AG328" s="287"/>
      <c r="AH328" s="287"/>
      <c r="AI328" s="287"/>
      <c r="AJ328" s="287"/>
      <c r="AK328" s="286"/>
      <c r="AL328" s="286"/>
    </row>
    <row r="329" spans="1:38" ht="14.25" customHeight="1" x14ac:dyDescent="0.2">
      <c r="A329" s="287"/>
      <c r="B329" s="287"/>
      <c r="C329" s="215"/>
      <c r="D329" s="215"/>
      <c r="E329" s="215"/>
      <c r="F329" s="215"/>
      <c r="G329" s="215"/>
      <c r="H329" s="215"/>
      <c r="I329" s="215"/>
      <c r="J329" s="215"/>
      <c r="K329" s="215"/>
      <c r="L329" s="286"/>
      <c r="M329" s="286"/>
      <c r="N329" s="286"/>
      <c r="O329" s="286"/>
      <c r="P329" s="286"/>
      <c r="Q329" s="286"/>
      <c r="R329" s="286"/>
      <c r="S329" s="286"/>
      <c r="T329" s="287"/>
      <c r="U329" s="287"/>
      <c r="V329" s="287"/>
      <c r="W329" s="287"/>
      <c r="X329" s="287"/>
      <c r="Y329" s="287"/>
      <c r="Z329" s="287"/>
      <c r="AA329" s="287"/>
      <c r="AB329" s="287"/>
      <c r="AC329" s="287"/>
      <c r="AD329" s="287"/>
      <c r="AE329" s="287"/>
      <c r="AF329" s="287"/>
      <c r="AG329" s="287"/>
      <c r="AH329" s="287"/>
      <c r="AI329" s="287"/>
      <c r="AJ329" s="287"/>
      <c r="AK329" s="286"/>
      <c r="AL329" s="286"/>
    </row>
    <row r="330" spans="1:38" ht="14.25" customHeight="1" x14ac:dyDescent="0.2">
      <c r="A330" s="287"/>
      <c r="B330" s="287"/>
      <c r="C330" s="215"/>
      <c r="D330" s="215"/>
      <c r="E330" s="215"/>
      <c r="F330" s="215"/>
      <c r="G330" s="215"/>
      <c r="H330" s="215"/>
      <c r="I330" s="215"/>
      <c r="J330" s="215"/>
      <c r="K330" s="215"/>
      <c r="L330" s="286"/>
      <c r="M330" s="286"/>
      <c r="N330" s="286"/>
      <c r="O330" s="286"/>
      <c r="P330" s="286"/>
      <c r="Q330" s="286"/>
      <c r="R330" s="286"/>
      <c r="S330" s="286"/>
      <c r="T330" s="287"/>
      <c r="U330" s="287"/>
      <c r="V330" s="287"/>
      <c r="W330" s="287"/>
      <c r="X330" s="287"/>
      <c r="Y330" s="287"/>
      <c r="Z330" s="287"/>
      <c r="AA330" s="287"/>
      <c r="AB330" s="287"/>
      <c r="AC330" s="287"/>
      <c r="AD330" s="287"/>
      <c r="AE330" s="287"/>
      <c r="AF330" s="287"/>
      <c r="AG330" s="287"/>
      <c r="AH330" s="287"/>
      <c r="AI330" s="287"/>
      <c r="AJ330" s="287"/>
      <c r="AK330" s="286"/>
      <c r="AL330" s="286"/>
    </row>
    <row r="331" spans="1:38" ht="14.25" customHeight="1" x14ac:dyDescent="0.2">
      <c r="A331" s="287"/>
      <c r="B331" s="287"/>
      <c r="C331" s="215"/>
      <c r="D331" s="215"/>
      <c r="E331" s="215"/>
      <c r="F331" s="215"/>
      <c r="G331" s="215"/>
      <c r="H331" s="215"/>
      <c r="I331" s="215"/>
      <c r="J331" s="215"/>
      <c r="K331" s="215"/>
      <c r="L331" s="286"/>
      <c r="M331" s="286"/>
      <c r="N331" s="286"/>
      <c r="O331" s="286"/>
      <c r="P331" s="286"/>
      <c r="Q331" s="286"/>
      <c r="R331" s="286"/>
      <c r="S331" s="286"/>
      <c r="T331" s="287"/>
      <c r="U331" s="287"/>
      <c r="V331" s="287"/>
      <c r="W331" s="287"/>
      <c r="X331" s="287"/>
      <c r="Y331" s="287"/>
      <c r="Z331" s="287"/>
      <c r="AA331" s="287"/>
      <c r="AB331" s="287"/>
      <c r="AC331" s="287"/>
      <c r="AD331" s="287"/>
      <c r="AE331" s="287"/>
      <c r="AF331" s="287"/>
      <c r="AG331" s="287"/>
      <c r="AH331" s="287"/>
      <c r="AI331" s="287"/>
      <c r="AJ331" s="287"/>
      <c r="AK331" s="286"/>
      <c r="AL331" s="286"/>
    </row>
    <row r="332" spans="1:38" ht="14.25" customHeight="1" x14ac:dyDescent="0.2">
      <c r="A332" s="287"/>
      <c r="B332" s="287"/>
      <c r="C332" s="215"/>
      <c r="D332" s="215"/>
      <c r="E332" s="215"/>
      <c r="F332" s="215"/>
      <c r="G332" s="215"/>
      <c r="H332" s="215"/>
      <c r="I332" s="215"/>
      <c r="J332" s="215"/>
      <c r="K332" s="215"/>
      <c r="L332" s="286"/>
      <c r="M332" s="286"/>
      <c r="N332" s="286"/>
      <c r="O332" s="286"/>
      <c r="P332" s="286"/>
      <c r="Q332" s="286"/>
      <c r="R332" s="286"/>
      <c r="S332" s="286"/>
      <c r="T332" s="287"/>
      <c r="U332" s="287"/>
      <c r="V332" s="287"/>
      <c r="W332" s="287"/>
      <c r="X332" s="287"/>
      <c r="Y332" s="287"/>
      <c r="Z332" s="287"/>
      <c r="AA332" s="287"/>
      <c r="AB332" s="287"/>
      <c r="AC332" s="287"/>
      <c r="AD332" s="287"/>
      <c r="AE332" s="287"/>
      <c r="AF332" s="287"/>
      <c r="AG332" s="287"/>
      <c r="AH332" s="287"/>
      <c r="AI332" s="287"/>
      <c r="AJ332" s="287"/>
      <c r="AK332" s="286"/>
      <c r="AL332" s="286"/>
    </row>
    <row r="333" spans="1:38" ht="14.25" customHeight="1" x14ac:dyDescent="0.2">
      <c r="A333" s="287"/>
      <c r="B333" s="287"/>
      <c r="C333" s="215"/>
      <c r="D333" s="215"/>
      <c r="E333" s="215"/>
      <c r="F333" s="215"/>
      <c r="G333" s="215"/>
      <c r="H333" s="215"/>
      <c r="I333" s="215"/>
      <c r="J333" s="215"/>
      <c r="K333" s="215"/>
      <c r="L333" s="286"/>
      <c r="M333" s="286"/>
      <c r="N333" s="286"/>
      <c r="O333" s="286"/>
      <c r="P333" s="286"/>
      <c r="Q333" s="286"/>
      <c r="R333" s="286"/>
      <c r="S333" s="286"/>
      <c r="T333" s="287"/>
      <c r="U333" s="287"/>
      <c r="V333" s="287"/>
      <c r="W333" s="287"/>
      <c r="X333" s="287"/>
      <c r="Y333" s="287"/>
      <c r="Z333" s="287"/>
      <c r="AA333" s="287"/>
      <c r="AB333" s="287"/>
      <c r="AC333" s="287"/>
      <c r="AD333" s="287"/>
      <c r="AE333" s="287"/>
      <c r="AF333" s="287"/>
      <c r="AG333" s="287"/>
      <c r="AH333" s="287"/>
      <c r="AI333" s="287"/>
      <c r="AJ333" s="287"/>
      <c r="AK333" s="286"/>
      <c r="AL333" s="286"/>
    </row>
    <row r="334" spans="1:38" ht="14.25" customHeight="1" x14ac:dyDescent="0.2">
      <c r="A334" s="287"/>
      <c r="B334" s="287"/>
      <c r="C334" s="215"/>
      <c r="D334" s="215"/>
      <c r="E334" s="215"/>
      <c r="F334" s="215"/>
      <c r="G334" s="215"/>
      <c r="H334" s="215"/>
      <c r="I334" s="215"/>
      <c r="J334" s="215"/>
      <c r="K334" s="215"/>
      <c r="L334" s="286"/>
      <c r="M334" s="286"/>
      <c r="N334" s="286"/>
      <c r="O334" s="286"/>
      <c r="P334" s="286"/>
      <c r="Q334" s="286"/>
      <c r="R334" s="286"/>
      <c r="S334" s="286"/>
      <c r="T334" s="287"/>
      <c r="U334" s="287"/>
      <c r="V334" s="287"/>
      <c r="W334" s="287"/>
      <c r="X334" s="287"/>
      <c r="Y334" s="287"/>
      <c r="Z334" s="287"/>
      <c r="AA334" s="287"/>
      <c r="AB334" s="287"/>
      <c r="AC334" s="287"/>
      <c r="AD334" s="287"/>
      <c r="AE334" s="287"/>
      <c r="AF334" s="287"/>
      <c r="AG334" s="287"/>
      <c r="AH334" s="287"/>
      <c r="AI334" s="287"/>
      <c r="AJ334" s="287"/>
      <c r="AK334" s="286"/>
      <c r="AL334" s="286"/>
    </row>
    <row r="335" spans="1:38" ht="14.25" customHeight="1" x14ac:dyDescent="0.2">
      <c r="A335" s="287"/>
      <c r="B335" s="287"/>
      <c r="C335" s="215"/>
      <c r="D335" s="215"/>
      <c r="E335" s="215"/>
      <c r="F335" s="215"/>
      <c r="G335" s="215"/>
      <c r="H335" s="215"/>
      <c r="I335" s="215"/>
      <c r="J335" s="215"/>
      <c r="K335" s="215"/>
      <c r="L335" s="286"/>
      <c r="M335" s="286"/>
      <c r="N335" s="286"/>
      <c r="O335" s="286"/>
      <c r="P335" s="286"/>
      <c r="Q335" s="286"/>
      <c r="R335" s="286"/>
      <c r="S335" s="286"/>
      <c r="T335" s="287"/>
      <c r="U335" s="287"/>
      <c r="V335" s="287"/>
      <c r="W335" s="287"/>
      <c r="X335" s="287"/>
      <c r="Y335" s="287"/>
      <c r="Z335" s="287"/>
      <c r="AA335" s="287"/>
      <c r="AB335" s="287"/>
      <c r="AC335" s="287"/>
      <c r="AD335" s="287"/>
      <c r="AE335" s="287"/>
      <c r="AF335" s="287"/>
      <c r="AG335" s="287"/>
      <c r="AH335" s="287"/>
      <c r="AI335" s="287"/>
      <c r="AJ335" s="287"/>
      <c r="AK335" s="286"/>
      <c r="AL335" s="286"/>
    </row>
    <row r="336" spans="1:38" ht="14.25" customHeight="1" x14ac:dyDescent="0.2">
      <c r="A336" s="287"/>
      <c r="B336" s="287"/>
      <c r="C336" s="215"/>
      <c r="D336" s="215"/>
      <c r="E336" s="215"/>
      <c r="F336" s="215"/>
      <c r="G336" s="215"/>
      <c r="H336" s="215"/>
      <c r="I336" s="215"/>
      <c r="J336" s="215"/>
      <c r="K336" s="215"/>
      <c r="L336" s="286"/>
      <c r="M336" s="286"/>
      <c r="N336" s="286"/>
      <c r="O336" s="286"/>
      <c r="P336" s="286"/>
      <c r="Q336" s="286"/>
      <c r="R336" s="286"/>
      <c r="S336" s="286"/>
      <c r="T336" s="287"/>
      <c r="U336" s="287"/>
      <c r="V336" s="287"/>
      <c r="W336" s="287"/>
      <c r="X336" s="287"/>
      <c r="Y336" s="287"/>
      <c r="Z336" s="287"/>
      <c r="AA336" s="287"/>
      <c r="AB336" s="287"/>
      <c r="AC336" s="287"/>
      <c r="AD336" s="287"/>
      <c r="AE336" s="287"/>
      <c r="AF336" s="287"/>
      <c r="AG336" s="287"/>
      <c r="AH336" s="287"/>
      <c r="AI336" s="287"/>
      <c r="AJ336" s="287"/>
      <c r="AK336" s="286"/>
      <c r="AL336" s="286"/>
    </row>
    <row r="337" spans="1:38" ht="14.25" customHeight="1" x14ac:dyDescent="0.2">
      <c r="A337" s="287"/>
      <c r="B337" s="287"/>
      <c r="C337" s="215"/>
      <c r="D337" s="215"/>
      <c r="E337" s="215"/>
      <c r="F337" s="215"/>
      <c r="G337" s="215"/>
      <c r="H337" s="215"/>
      <c r="I337" s="215"/>
      <c r="J337" s="215"/>
      <c r="K337" s="215"/>
      <c r="L337" s="286"/>
      <c r="M337" s="286"/>
      <c r="N337" s="286"/>
      <c r="O337" s="286"/>
      <c r="P337" s="286"/>
      <c r="Q337" s="286"/>
      <c r="R337" s="286"/>
      <c r="S337" s="286"/>
      <c r="T337" s="287"/>
      <c r="U337" s="287"/>
      <c r="V337" s="287"/>
      <c r="W337" s="287"/>
      <c r="X337" s="287"/>
      <c r="Y337" s="287"/>
      <c r="Z337" s="287"/>
      <c r="AA337" s="287"/>
      <c r="AB337" s="287"/>
      <c r="AC337" s="287"/>
      <c r="AD337" s="287"/>
      <c r="AE337" s="287"/>
      <c r="AF337" s="287"/>
      <c r="AG337" s="287"/>
      <c r="AH337" s="287"/>
      <c r="AI337" s="287"/>
      <c r="AJ337" s="287"/>
      <c r="AK337" s="286"/>
      <c r="AL337" s="286"/>
    </row>
    <row r="338" spans="1:38" ht="14.25" customHeight="1" x14ac:dyDescent="0.2">
      <c r="A338" s="287"/>
      <c r="B338" s="287"/>
      <c r="C338" s="215"/>
      <c r="D338" s="215"/>
      <c r="E338" s="215"/>
      <c r="F338" s="215"/>
      <c r="G338" s="215"/>
      <c r="H338" s="215"/>
      <c r="I338" s="215"/>
      <c r="J338" s="215"/>
      <c r="K338" s="215"/>
      <c r="L338" s="286"/>
      <c r="M338" s="286"/>
      <c r="N338" s="286"/>
      <c r="O338" s="286"/>
      <c r="P338" s="286"/>
      <c r="Q338" s="286"/>
      <c r="R338" s="286"/>
      <c r="S338" s="286"/>
      <c r="T338" s="287"/>
      <c r="U338" s="287"/>
      <c r="V338" s="287"/>
      <c r="W338" s="287"/>
      <c r="X338" s="287"/>
      <c r="Y338" s="287"/>
      <c r="Z338" s="287"/>
      <c r="AA338" s="287"/>
      <c r="AB338" s="287"/>
      <c r="AC338" s="287"/>
      <c r="AD338" s="287"/>
      <c r="AE338" s="287"/>
      <c r="AF338" s="287"/>
      <c r="AG338" s="287"/>
      <c r="AH338" s="287"/>
      <c r="AI338" s="287"/>
      <c r="AJ338" s="287"/>
      <c r="AK338" s="286"/>
      <c r="AL338" s="286"/>
    </row>
    <row r="339" spans="1:38" ht="14.25" customHeight="1" x14ac:dyDescent="0.2">
      <c r="A339" s="287"/>
      <c r="B339" s="287"/>
      <c r="C339" s="215"/>
      <c r="D339" s="215"/>
      <c r="E339" s="215"/>
      <c r="F339" s="215"/>
      <c r="G339" s="215"/>
      <c r="H339" s="215"/>
      <c r="I339" s="215"/>
      <c r="J339" s="215"/>
      <c r="K339" s="215"/>
      <c r="L339" s="286"/>
      <c r="M339" s="286"/>
      <c r="N339" s="286"/>
      <c r="O339" s="286"/>
      <c r="P339" s="286"/>
      <c r="Q339" s="286"/>
      <c r="R339" s="286"/>
      <c r="S339" s="286"/>
      <c r="T339" s="287"/>
      <c r="U339" s="287"/>
      <c r="V339" s="287"/>
      <c r="W339" s="287"/>
      <c r="X339" s="287"/>
      <c r="Y339" s="287"/>
      <c r="Z339" s="287"/>
      <c r="AA339" s="287"/>
      <c r="AB339" s="287"/>
      <c r="AC339" s="287"/>
      <c r="AD339" s="287"/>
      <c r="AE339" s="287"/>
      <c r="AF339" s="287"/>
      <c r="AG339" s="287"/>
      <c r="AH339" s="287"/>
      <c r="AI339" s="287"/>
      <c r="AJ339" s="287"/>
      <c r="AK339" s="286"/>
      <c r="AL339" s="286"/>
    </row>
    <row r="340" spans="1:38" ht="14.25" customHeight="1" x14ac:dyDescent="0.2">
      <c r="A340" s="287"/>
      <c r="B340" s="287"/>
      <c r="C340" s="215"/>
      <c r="D340" s="215"/>
      <c r="E340" s="215"/>
      <c r="F340" s="215"/>
      <c r="G340" s="215"/>
      <c r="H340" s="215"/>
      <c r="I340" s="215"/>
      <c r="J340" s="215"/>
      <c r="K340" s="215"/>
      <c r="L340" s="286"/>
      <c r="M340" s="286"/>
      <c r="N340" s="286"/>
      <c r="O340" s="286"/>
      <c r="P340" s="286"/>
      <c r="Q340" s="286"/>
      <c r="R340" s="286"/>
      <c r="S340" s="286"/>
      <c r="T340" s="287"/>
      <c r="U340" s="287"/>
      <c r="V340" s="287"/>
      <c r="W340" s="287"/>
      <c r="X340" s="287"/>
      <c r="Y340" s="287"/>
      <c r="Z340" s="287"/>
      <c r="AA340" s="287"/>
      <c r="AB340" s="287"/>
      <c r="AC340" s="287"/>
      <c r="AD340" s="287"/>
      <c r="AE340" s="287"/>
      <c r="AF340" s="287"/>
      <c r="AG340" s="287"/>
      <c r="AH340" s="287"/>
      <c r="AI340" s="287"/>
      <c r="AJ340" s="287"/>
      <c r="AK340" s="286"/>
      <c r="AL340" s="286"/>
    </row>
    <row r="341" spans="1:38" ht="14.25" customHeight="1" x14ac:dyDescent="0.2">
      <c r="A341" s="287"/>
      <c r="B341" s="287"/>
      <c r="C341" s="215"/>
      <c r="D341" s="215"/>
      <c r="E341" s="215"/>
      <c r="F341" s="215"/>
      <c r="G341" s="215"/>
      <c r="H341" s="215"/>
      <c r="I341" s="215"/>
      <c r="J341" s="215"/>
      <c r="K341" s="215"/>
      <c r="L341" s="286"/>
      <c r="M341" s="286"/>
      <c r="N341" s="286"/>
      <c r="O341" s="286"/>
      <c r="P341" s="286"/>
      <c r="Q341" s="286"/>
      <c r="R341" s="286"/>
      <c r="S341" s="286"/>
      <c r="T341" s="287"/>
      <c r="U341" s="287"/>
      <c r="V341" s="287"/>
      <c r="W341" s="287"/>
      <c r="X341" s="287"/>
      <c r="Y341" s="287"/>
      <c r="Z341" s="287"/>
      <c r="AA341" s="287"/>
      <c r="AB341" s="287"/>
      <c r="AC341" s="287"/>
      <c r="AD341" s="287"/>
      <c r="AE341" s="287"/>
      <c r="AF341" s="287"/>
      <c r="AG341" s="287"/>
      <c r="AH341" s="287"/>
      <c r="AI341" s="287"/>
      <c r="AJ341" s="287"/>
      <c r="AK341" s="286"/>
      <c r="AL341" s="286"/>
    </row>
    <row r="342" spans="1:38" ht="14.25" customHeight="1" x14ac:dyDescent="0.2">
      <c r="A342" s="287"/>
      <c r="B342" s="287"/>
      <c r="C342" s="215"/>
      <c r="D342" s="215"/>
      <c r="E342" s="215"/>
      <c r="F342" s="215"/>
      <c r="G342" s="215"/>
      <c r="H342" s="215"/>
      <c r="I342" s="215"/>
      <c r="J342" s="215"/>
      <c r="K342" s="215"/>
      <c r="L342" s="286"/>
      <c r="M342" s="286"/>
      <c r="N342" s="286"/>
      <c r="O342" s="286"/>
      <c r="P342" s="286"/>
      <c r="Q342" s="286"/>
      <c r="R342" s="286"/>
      <c r="S342" s="286"/>
      <c r="T342" s="287"/>
      <c r="U342" s="287"/>
      <c r="V342" s="287"/>
      <c r="W342" s="287"/>
      <c r="X342" s="287"/>
      <c r="Y342" s="287"/>
      <c r="Z342" s="287"/>
      <c r="AA342" s="287"/>
      <c r="AB342" s="287"/>
      <c r="AC342" s="287"/>
      <c r="AD342" s="287"/>
      <c r="AE342" s="287"/>
      <c r="AF342" s="287"/>
      <c r="AG342" s="287"/>
      <c r="AH342" s="287"/>
      <c r="AI342" s="287"/>
      <c r="AJ342" s="287"/>
      <c r="AK342" s="286"/>
      <c r="AL342" s="286"/>
    </row>
    <row r="343" spans="1:38" ht="14.25" customHeight="1" x14ac:dyDescent="0.2">
      <c r="A343" s="287"/>
      <c r="B343" s="287"/>
      <c r="C343" s="215"/>
      <c r="D343" s="215"/>
      <c r="E343" s="215"/>
      <c r="F343" s="215"/>
      <c r="G343" s="215"/>
      <c r="H343" s="215"/>
      <c r="I343" s="215"/>
      <c r="J343" s="215"/>
      <c r="K343" s="215"/>
      <c r="L343" s="286"/>
      <c r="M343" s="286"/>
      <c r="N343" s="286"/>
      <c r="O343" s="286"/>
      <c r="P343" s="286"/>
      <c r="Q343" s="286"/>
      <c r="R343" s="286"/>
      <c r="S343" s="286"/>
      <c r="T343" s="287"/>
      <c r="U343" s="287"/>
      <c r="V343" s="287"/>
      <c r="W343" s="287"/>
      <c r="X343" s="287"/>
      <c r="Y343" s="287"/>
      <c r="Z343" s="287"/>
      <c r="AA343" s="287"/>
      <c r="AB343" s="287"/>
      <c r="AC343" s="287"/>
      <c r="AD343" s="287"/>
      <c r="AE343" s="287"/>
      <c r="AF343" s="287"/>
      <c r="AG343" s="287"/>
      <c r="AH343" s="287"/>
      <c r="AI343" s="287"/>
      <c r="AJ343" s="287"/>
      <c r="AK343" s="286"/>
      <c r="AL343" s="286"/>
    </row>
    <row r="344" spans="1:38" ht="14.25" customHeight="1" x14ac:dyDescent="0.2">
      <c r="A344" s="287"/>
      <c r="B344" s="287"/>
      <c r="C344" s="215"/>
      <c r="D344" s="215"/>
      <c r="E344" s="215"/>
      <c r="F344" s="215"/>
      <c r="G344" s="215"/>
      <c r="H344" s="215"/>
      <c r="I344" s="215"/>
      <c r="J344" s="215"/>
      <c r="K344" s="215"/>
      <c r="L344" s="286"/>
      <c r="M344" s="286"/>
      <c r="N344" s="286"/>
      <c r="O344" s="286"/>
      <c r="P344" s="286"/>
      <c r="Q344" s="286"/>
      <c r="R344" s="286"/>
      <c r="S344" s="286"/>
      <c r="T344" s="287"/>
      <c r="U344" s="287"/>
      <c r="V344" s="287"/>
      <c r="W344" s="287"/>
      <c r="X344" s="287"/>
      <c r="Y344" s="287"/>
      <c r="Z344" s="287"/>
      <c r="AA344" s="287"/>
      <c r="AB344" s="287"/>
      <c r="AC344" s="287"/>
      <c r="AD344" s="287"/>
      <c r="AE344" s="287"/>
      <c r="AF344" s="287"/>
      <c r="AG344" s="287"/>
      <c r="AH344" s="287"/>
      <c r="AI344" s="287"/>
      <c r="AJ344" s="287"/>
      <c r="AK344" s="286"/>
      <c r="AL344" s="286"/>
    </row>
    <row r="345" spans="1:38" ht="14.25" customHeight="1" x14ac:dyDescent="0.2">
      <c r="A345" s="287"/>
      <c r="B345" s="287"/>
      <c r="C345" s="215"/>
      <c r="D345" s="215"/>
      <c r="E345" s="215"/>
      <c r="F345" s="215"/>
      <c r="G345" s="215"/>
      <c r="H345" s="215"/>
      <c r="I345" s="215"/>
      <c r="J345" s="215"/>
      <c r="K345" s="215"/>
      <c r="L345" s="286"/>
      <c r="M345" s="286"/>
      <c r="N345" s="286"/>
      <c r="O345" s="286"/>
      <c r="P345" s="286"/>
      <c r="Q345" s="286"/>
      <c r="R345" s="286"/>
      <c r="S345" s="286"/>
      <c r="T345" s="287"/>
      <c r="U345" s="287"/>
      <c r="V345" s="287"/>
      <c r="W345" s="287"/>
      <c r="X345" s="287"/>
      <c r="Y345" s="287"/>
      <c r="Z345" s="287"/>
      <c r="AA345" s="287"/>
      <c r="AB345" s="287"/>
      <c r="AC345" s="287"/>
      <c r="AD345" s="287"/>
      <c r="AE345" s="287"/>
      <c r="AF345" s="287"/>
      <c r="AG345" s="287"/>
      <c r="AH345" s="287"/>
      <c r="AI345" s="287"/>
      <c r="AJ345" s="287"/>
      <c r="AK345" s="286"/>
      <c r="AL345" s="286"/>
    </row>
    <row r="346" spans="1:38" ht="14.25" customHeight="1" x14ac:dyDescent="0.2">
      <c r="A346" s="287"/>
      <c r="B346" s="287"/>
      <c r="C346" s="215"/>
      <c r="D346" s="215"/>
      <c r="E346" s="215"/>
      <c r="F346" s="215"/>
      <c r="G346" s="215"/>
      <c r="H346" s="215"/>
      <c r="I346" s="215"/>
      <c r="J346" s="215"/>
      <c r="K346" s="215"/>
      <c r="L346" s="286"/>
      <c r="M346" s="286"/>
      <c r="N346" s="286"/>
      <c r="O346" s="286"/>
      <c r="P346" s="286"/>
      <c r="Q346" s="286"/>
      <c r="R346" s="286"/>
      <c r="S346" s="286"/>
      <c r="T346" s="287"/>
      <c r="U346" s="287"/>
      <c r="V346" s="287"/>
      <c r="W346" s="287"/>
      <c r="X346" s="287"/>
      <c r="Y346" s="287"/>
      <c r="Z346" s="287"/>
      <c r="AA346" s="287"/>
      <c r="AB346" s="287"/>
      <c r="AC346" s="287"/>
      <c r="AD346" s="287"/>
      <c r="AE346" s="287"/>
      <c r="AF346" s="287"/>
      <c r="AG346" s="287"/>
      <c r="AH346" s="287"/>
      <c r="AI346" s="287"/>
      <c r="AJ346" s="287"/>
      <c r="AK346" s="286"/>
      <c r="AL346" s="286"/>
    </row>
    <row r="347" spans="1:38" ht="14.25" customHeight="1" x14ac:dyDescent="0.2">
      <c r="A347" s="287"/>
      <c r="B347" s="287"/>
      <c r="C347" s="215"/>
      <c r="D347" s="215"/>
      <c r="E347" s="215"/>
      <c r="F347" s="215"/>
      <c r="G347" s="215"/>
      <c r="H347" s="215"/>
      <c r="I347" s="215"/>
      <c r="J347" s="215"/>
      <c r="K347" s="215"/>
      <c r="L347" s="286"/>
      <c r="M347" s="286"/>
      <c r="N347" s="286"/>
      <c r="O347" s="286"/>
      <c r="P347" s="286"/>
      <c r="Q347" s="286"/>
      <c r="R347" s="286"/>
      <c r="S347" s="286"/>
      <c r="T347" s="287"/>
      <c r="U347" s="287"/>
      <c r="V347" s="287"/>
      <c r="W347" s="287"/>
      <c r="X347" s="287"/>
      <c r="Y347" s="287"/>
      <c r="Z347" s="287"/>
      <c r="AA347" s="287"/>
      <c r="AB347" s="287"/>
      <c r="AC347" s="287"/>
      <c r="AD347" s="287"/>
      <c r="AE347" s="287"/>
      <c r="AF347" s="287"/>
      <c r="AG347" s="287"/>
      <c r="AH347" s="287"/>
      <c r="AI347" s="287"/>
      <c r="AJ347" s="287"/>
      <c r="AK347" s="286"/>
      <c r="AL347" s="286"/>
    </row>
    <row r="348" spans="1:38" ht="14.25" customHeight="1" x14ac:dyDescent="0.2">
      <c r="A348" s="287"/>
      <c r="B348" s="287"/>
      <c r="C348" s="215"/>
      <c r="D348" s="215"/>
      <c r="E348" s="215"/>
      <c r="F348" s="215"/>
      <c r="G348" s="215"/>
      <c r="H348" s="215"/>
      <c r="I348" s="215"/>
      <c r="J348" s="215"/>
      <c r="K348" s="215"/>
      <c r="L348" s="286"/>
      <c r="M348" s="286"/>
      <c r="N348" s="286"/>
      <c r="O348" s="286"/>
      <c r="P348" s="286"/>
      <c r="Q348" s="286"/>
      <c r="R348" s="286"/>
      <c r="S348" s="286"/>
      <c r="T348" s="287"/>
      <c r="U348" s="287"/>
      <c r="V348" s="287"/>
      <c r="W348" s="287"/>
      <c r="X348" s="287"/>
      <c r="Y348" s="287"/>
      <c r="Z348" s="287"/>
      <c r="AA348" s="287"/>
      <c r="AB348" s="287"/>
      <c r="AC348" s="287"/>
      <c r="AD348" s="287"/>
      <c r="AE348" s="287"/>
      <c r="AF348" s="287"/>
      <c r="AG348" s="287"/>
      <c r="AH348" s="287"/>
      <c r="AI348" s="287"/>
      <c r="AJ348" s="287"/>
      <c r="AK348" s="286"/>
      <c r="AL348" s="286"/>
    </row>
    <row r="349" spans="1:38" ht="14.25" customHeight="1" x14ac:dyDescent="0.2">
      <c r="A349" s="287"/>
      <c r="B349" s="287"/>
      <c r="C349" s="215"/>
      <c r="D349" s="215"/>
      <c r="E349" s="215"/>
      <c r="F349" s="215"/>
      <c r="G349" s="215"/>
      <c r="H349" s="215"/>
      <c r="I349" s="215"/>
      <c r="J349" s="215"/>
      <c r="K349" s="215"/>
      <c r="L349" s="286"/>
      <c r="M349" s="286"/>
      <c r="N349" s="286"/>
      <c r="O349" s="286"/>
      <c r="P349" s="286"/>
      <c r="Q349" s="286"/>
      <c r="R349" s="286"/>
      <c r="S349" s="286"/>
      <c r="T349" s="287"/>
      <c r="U349" s="287"/>
      <c r="V349" s="287"/>
      <c r="W349" s="287"/>
      <c r="X349" s="287"/>
      <c r="Y349" s="287"/>
      <c r="Z349" s="287"/>
      <c r="AA349" s="287"/>
      <c r="AB349" s="287"/>
      <c r="AC349" s="287"/>
      <c r="AD349" s="287"/>
      <c r="AE349" s="287"/>
      <c r="AF349" s="287"/>
      <c r="AG349" s="287"/>
      <c r="AH349" s="287"/>
      <c r="AI349" s="287"/>
      <c r="AJ349" s="287"/>
      <c r="AK349" s="286"/>
      <c r="AL349" s="286"/>
    </row>
    <row r="350" spans="1:38" ht="14.25" customHeight="1" x14ac:dyDescent="0.2">
      <c r="A350" s="287"/>
      <c r="B350" s="287"/>
      <c r="C350" s="215"/>
      <c r="D350" s="215"/>
      <c r="E350" s="215"/>
      <c r="F350" s="215"/>
      <c r="G350" s="215"/>
      <c r="H350" s="215"/>
      <c r="I350" s="215"/>
      <c r="J350" s="215"/>
      <c r="K350" s="215"/>
      <c r="L350" s="286"/>
      <c r="M350" s="286"/>
      <c r="N350" s="286"/>
      <c r="O350" s="286"/>
      <c r="P350" s="286"/>
      <c r="Q350" s="286"/>
      <c r="R350" s="286"/>
      <c r="S350" s="286"/>
      <c r="T350" s="287"/>
      <c r="U350" s="287"/>
      <c r="V350" s="287"/>
      <c r="W350" s="287"/>
      <c r="X350" s="287"/>
      <c r="Y350" s="287"/>
      <c r="Z350" s="287"/>
      <c r="AA350" s="287"/>
      <c r="AB350" s="287"/>
      <c r="AC350" s="287"/>
      <c r="AD350" s="287"/>
      <c r="AE350" s="287"/>
      <c r="AF350" s="287"/>
      <c r="AG350" s="287"/>
      <c r="AH350" s="287"/>
      <c r="AI350" s="287"/>
      <c r="AJ350" s="287"/>
      <c r="AK350" s="286"/>
      <c r="AL350" s="286"/>
    </row>
    <row r="351" spans="1:38" ht="14.25" customHeight="1" x14ac:dyDescent="0.2">
      <c r="A351" s="287"/>
      <c r="B351" s="287"/>
      <c r="C351" s="215"/>
      <c r="D351" s="215"/>
      <c r="E351" s="215"/>
      <c r="F351" s="215"/>
      <c r="G351" s="215"/>
      <c r="H351" s="215"/>
      <c r="I351" s="215"/>
      <c r="J351" s="215"/>
      <c r="K351" s="215"/>
      <c r="L351" s="286"/>
      <c r="M351" s="286"/>
      <c r="N351" s="286"/>
      <c r="O351" s="286"/>
      <c r="P351" s="286"/>
      <c r="Q351" s="286"/>
      <c r="R351" s="286"/>
      <c r="S351" s="286"/>
      <c r="T351" s="287"/>
      <c r="U351" s="287"/>
      <c r="V351" s="287"/>
      <c r="W351" s="287"/>
      <c r="X351" s="287"/>
      <c r="Y351" s="287"/>
      <c r="Z351" s="287"/>
      <c r="AA351" s="287"/>
      <c r="AB351" s="287"/>
      <c r="AC351" s="287"/>
      <c r="AD351" s="287"/>
      <c r="AE351" s="287"/>
      <c r="AF351" s="287"/>
      <c r="AG351" s="287"/>
      <c r="AH351" s="287"/>
      <c r="AI351" s="287"/>
      <c r="AJ351" s="287"/>
      <c r="AK351" s="286"/>
      <c r="AL351" s="286"/>
    </row>
    <row r="352" spans="1:38" ht="14.25" customHeight="1" x14ac:dyDescent="0.2">
      <c r="A352" s="287"/>
      <c r="B352" s="287"/>
      <c r="C352" s="215"/>
      <c r="D352" s="215"/>
      <c r="E352" s="215"/>
      <c r="F352" s="215"/>
      <c r="G352" s="215"/>
      <c r="H352" s="215"/>
      <c r="I352" s="215"/>
      <c r="J352" s="215"/>
      <c r="K352" s="215"/>
      <c r="L352" s="286"/>
      <c r="M352" s="286"/>
      <c r="N352" s="286"/>
      <c r="O352" s="286"/>
      <c r="P352" s="286"/>
      <c r="Q352" s="286"/>
      <c r="R352" s="286"/>
      <c r="S352" s="286"/>
      <c r="T352" s="287"/>
      <c r="U352" s="287"/>
      <c r="V352" s="287"/>
      <c r="W352" s="287"/>
      <c r="X352" s="287"/>
      <c r="Y352" s="287"/>
      <c r="Z352" s="287"/>
      <c r="AA352" s="287"/>
      <c r="AB352" s="287"/>
      <c r="AC352" s="287"/>
      <c r="AD352" s="287"/>
      <c r="AE352" s="287"/>
      <c r="AF352" s="287"/>
      <c r="AG352" s="287"/>
      <c r="AH352" s="287"/>
      <c r="AI352" s="287"/>
      <c r="AJ352" s="287"/>
      <c r="AK352" s="286"/>
      <c r="AL352" s="286"/>
    </row>
    <row r="353" spans="1:38" ht="14.25" customHeight="1" x14ac:dyDescent="0.2">
      <c r="A353" s="287"/>
      <c r="B353" s="287"/>
      <c r="C353" s="215"/>
      <c r="D353" s="215"/>
      <c r="E353" s="215"/>
      <c r="F353" s="215"/>
      <c r="G353" s="215"/>
      <c r="H353" s="215"/>
      <c r="I353" s="215"/>
      <c r="J353" s="215"/>
      <c r="K353" s="215"/>
      <c r="L353" s="286"/>
      <c r="M353" s="286"/>
      <c r="N353" s="286"/>
      <c r="O353" s="286"/>
      <c r="P353" s="286"/>
      <c r="Q353" s="286"/>
      <c r="R353" s="286"/>
      <c r="S353" s="286"/>
      <c r="T353" s="287"/>
      <c r="U353" s="287"/>
      <c r="V353" s="287"/>
      <c r="W353" s="287"/>
      <c r="X353" s="287"/>
      <c r="Y353" s="287"/>
      <c r="Z353" s="287"/>
      <c r="AA353" s="287"/>
      <c r="AB353" s="287"/>
      <c r="AC353" s="287"/>
      <c r="AD353" s="287"/>
      <c r="AE353" s="287"/>
      <c r="AF353" s="287"/>
      <c r="AG353" s="287"/>
      <c r="AH353" s="287"/>
      <c r="AI353" s="287"/>
      <c r="AJ353" s="287"/>
      <c r="AK353" s="286"/>
      <c r="AL353" s="286"/>
    </row>
    <row r="354" spans="1:38" ht="14.25" customHeight="1" x14ac:dyDescent="0.2">
      <c r="A354" s="287"/>
      <c r="B354" s="287"/>
      <c r="C354" s="215"/>
      <c r="D354" s="215"/>
      <c r="E354" s="215"/>
      <c r="F354" s="215"/>
      <c r="G354" s="215"/>
      <c r="H354" s="215"/>
      <c r="I354" s="215"/>
      <c r="J354" s="215"/>
      <c r="K354" s="215"/>
      <c r="L354" s="286"/>
      <c r="M354" s="286"/>
      <c r="N354" s="286"/>
      <c r="O354" s="286"/>
      <c r="P354" s="286"/>
      <c r="Q354" s="286"/>
      <c r="R354" s="286"/>
      <c r="S354" s="286"/>
      <c r="T354" s="287"/>
      <c r="U354" s="287"/>
      <c r="V354" s="287"/>
      <c r="W354" s="287"/>
      <c r="X354" s="287"/>
      <c r="Y354" s="287"/>
      <c r="Z354" s="287"/>
      <c r="AA354" s="287"/>
      <c r="AB354" s="287"/>
      <c r="AC354" s="287"/>
      <c r="AD354" s="287"/>
      <c r="AE354" s="287"/>
      <c r="AF354" s="287"/>
      <c r="AG354" s="287"/>
      <c r="AH354" s="287"/>
      <c r="AI354" s="287"/>
      <c r="AJ354" s="287"/>
      <c r="AK354" s="286"/>
      <c r="AL354" s="286"/>
    </row>
    <row r="355" spans="1:38" ht="14.25" customHeight="1" x14ac:dyDescent="0.2">
      <c r="A355" s="287"/>
      <c r="B355" s="287"/>
      <c r="C355" s="215"/>
      <c r="D355" s="215"/>
      <c r="E355" s="215"/>
      <c r="F355" s="215"/>
      <c r="G355" s="215"/>
      <c r="H355" s="215"/>
      <c r="I355" s="215"/>
      <c r="J355" s="215"/>
      <c r="K355" s="215"/>
      <c r="L355" s="286"/>
      <c r="M355" s="286"/>
      <c r="N355" s="286"/>
      <c r="O355" s="286"/>
      <c r="P355" s="286"/>
      <c r="Q355" s="286"/>
      <c r="R355" s="286"/>
      <c r="S355" s="286"/>
      <c r="T355" s="287"/>
      <c r="U355" s="287"/>
      <c r="V355" s="287"/>
      <c r="W355" s="287"/>
      <c r="X355" s="287"/>
      <c r="Y355" s="287"/>
      <c r="Z355" s="287"/>
      <c r="AA355" s="287"/>
      <c r="AB355" s="287"/>
      <c r="AC355" s="287"/>
      <c r="AD355" s="287"/>
      <c r="AE355" s="287"/>
      <c r="AF355" s="287"/>
      <c r="AG355" s="287"/>
      <c r="AH355" s="287"/>
      <c r="AI355" s="287"/>
      <c r="AJ355" s="287"/>
      <c r="AK355" s="286"/>
      <c r="AL355" s="286"/>
    </row>
    <row r="356" spans="1:38" ht="14.25" customHeight="1" x14ac:dyDescent="0.2">
      <c r="A356" s="287"/>
      <c r="B356" s="287"/>
      <c r="C356" s="215"/>
      <c r="D356" s="215"/>
      <c r="E356" s="215"/>
      <c r="F356" s="215"/>
      <c r="G356" s="215"/>
      <c r="H356" s="215"/>
      <c r="I356" s="215"/>
      <c r="J356" s="215"/>
      <c r="K356" s="215"/>
      <c r="L356" s="286"/>
      <c r="M356" s="286"/>
      <c r="N356" s="286"/>
      <c r="O356" s="286"/>
      <c r="P356" s="286"/>
      <c r="Q356" s="286"/>
      <c r="R356" s="286"/>
      <c r="S356" s="286"/>
      <c r="T356" s="287"/>
      <c r="U356" s="287"/>
      <c r="V356" s="287"/>
      <c r="W356" s="287"/>
      <c r="X356" s="287"/>
      <c r="Y356" s="287"/>
      <c r="Z356" s="287"/>
      <c r="AA356" s="287"/>
      <c r="AB356" s="287"/>
      <c r="AC356" s="287"/>
      <c r="AD356" s="287"/>
      <c r="AE356" s="287"/>
      <c r="AF356" s="287"/>
      <c r="AG356" s="287"/>
      <c r="AH356" s="287"/>
      <c r="AI356" s="287"/>
      <c r="AJ356" s="287"/>
      <c r="AK356" s="286"/>
      <c r="AL356" s="286"/>
    </row>
    <row r="357" spans="1:38" ht="14.25" customHeight="1" x14ac:dyDescent="0.2">
      <c r="A357" s="287"/>
      <c r="B357" s="287"/>
      <c r="C357" s="215"/>
      <c r="D357" s="215"/>
      <c r="E357" s="215"/>
      <c r="F357" s="215"/>
      <c r="G357" s="215"/>
      <c r="H357" s="215"/>
      <c r="I357" s="215"/>
      <c r="J357" s="215"/>
      <c r="K357" s="215"/>
      <c r="L357" s="286"/>
      <c r="M357" s="286"/>
      <c r="N357" s="286"/>
      <c r="O357" s="286"/>
      <c r="P357" s="286"/>
      <c r="Q357" s="286"/>
      <c r="R357" s="286"/>
      <c r="S357" s="286"/>
      <c r="T357" s="287"/>
      <c r="U357" s="287"/>
      <c r="V357" s="287"/>
      <c r="W357" s="287"/>
      <c r="X357" s="287"/>
      <c r="Y357" s="287"/>
      <c r="Z357" s="287"/>
      <c r="AA357" s="287"/>
      <c r="AB357" s="287"/>
      <c r="AC357" s="287"/>
      <c r="AD357" s="287"/>
      <c r="AE357" s="287"/>
      <c r="AF357" s="287"/>
      <c r="AG357" s="287"/>
      <c r="AH357" s="287"/>
      <c r="AI357" s="287"/>
      <c r="AJ357" s="287"/>
      <c r="AK357" s="286"/>
      <c r="AL357" s="286"/>
    </row>
    <row r="358" spans="1:38" ht="14.25" customHeight="1" x14ac:dyDescent="0.2">
      <c r="A358" s="287"/>
      <c r="B358" s="287"/>
      <c r="C358" s="215"/>
      <c r="D358" s="215"/>
      <c r="E358" s="215"/>
      <c r="F358" s="215"/>
      <c r="G358" s="215"/>
      <c r="H358" s="215"/>
      <c r="I358" s="215"/>
      <c r="J358" s="215"/>
      <c r="K358" s="215"/>
      <c r="L358" s="286"/>
      <c r="M358" s="286"/>
      <c r="N358" s="286"/>
      <c r="O358" s="286"/>
      <c r="P358" s="286"/>
      <c r="Q358" s="286"/>
      <c r="R358" s="286"/>
      <c r="S358" s="286"/>
      <c r="T358" s="287"/>
      <c r="U358" s="287"/>
      <c r="V358" s="287"/>
      <c r="W358" s="287"/>
      <c r="X358" s="287"/>
      <c r="Y358" s="287"/>
      <c r="Z358" s="287"/>
      <c r="AA358" s="287"/>
      <c r="AB358" s="287"/>
      <c r="AC358" s="287"/>
      <c r="AD358" s="287"/>
      <c r="AE358" s="287"/>
      <c r="AF358" s="287"/>
      <c r="AG358" s="287"/>
      <c r="AH358" s="287"/>
      <c r="AI358" s="287"/>
      <c r="AJ358" s="287"/>
      <c r="AK358" s="286"/>
      <c r="AL358" s="286"/>
    </row>
    <row r="359" spans="1:38" ht="14.25" customHeight="1" x14ac:dyDescent="0.2">
      <c r="A359" s="287"/>
      <c r="B359" s="287"/>
      <c r="C359" s="215"/>
      <c r="D359" s="215"/>
      <c r="E359" s="215"/>
      <c r="F359" s="215"/>
      <c r="G359" s="215"/>
      <c r="H359" s="215"/>
      <c r="I359" s="215"/>
      <c r="J359" s="215"/>
      <c r="K359" s="215"/>
      <c r="L359" s="286"/>
      <c r="M359" s="286"/>
      <c r="N359" s="286"/>
      <c r="O359" s="286"/>
      <c r="P359" s="286"/>
      <c r="Q359" s="286"/>
      <c r="R359" s="286"/>
      <c r="S359" s="286"/>
      <c r="T359" s="287"/>
      <c r="U359" s="287"/>
      <c r="V359" s="287"/>
      <c r="W359" s="287"/>
      <c r="X359" s="287"/>
      <c r="Y359" s="287"/>
      <c r="Z359" s="287"/>
      <c r="AA359" s="287"/>
      <c r="AB359" s="287"/>
      <c r="AC359" s="287"/>
      <c r="AD359" s="287"/>
      <c r="AE359" s="287"/>
      <c r="AF359" s="287"/>
      <c r="AG359" s="287"/>
      <c r="AH359" s="287"/>
      <c r="AI359" s="287"/>
      <c r="AJ359" s="287"/>
      <c r="AK359" s="286"/>
      <c r="AL359" s="286"/>
    </row>
    <row r="360" spans="1:38" ht="14.25" customHeight="1" x14ac:dyDescent="0.2">
      <c r="A360" s="287"/>
      <c r="B360" s="287"/>
      <c r="C360" s="215"/>
      <c r="D360" s="215"/>
      <c r="E360" s="215"/>
      <c r="F360" s="215"/>
      <c r="G360" s="215"/>
      <c r="H360" s="215"/>
      <c r="I360" s="215"/>
      <c r="J360" s="215"/>
      <c r="K360" s="215"/>
      <c r="L360" s="286"/>
      <c r="M360" s="286"/>
      <c r="N360" s="286"/>
      <c r="O360" s="286"/>
      <c r="P360" s="286"/>
      <c r="Q360" s="286"/>
      <c r="R360" s="286"/>
      <c r="S360" s="286"/>
      <c r="T360" s="287"/>
      <c r="U360" s="287"/>
      <c r="V360" s="287"/>
      <c r="W360" s="287"/>
      <c r="X360" s="287"/>
      <c r="Y360" s="287"/>
      <c r="Z360" s="287"/>
      <c r="AA360" s="287"/>
      <c r="AB360" s="287"/>
      <c r="AC360" s="287"/>
      <c r="AD360" s="287"/>
      <c r="AE360" s="287"/>
      <c r="AF360" s="287"/>
      <c r="AG360" s="287"/>
      <c r="AH360" s="287"/>
      <c r="AI360" s="287"/>
      <c r="AJ360" s="287"/>
      <c r="AK360" s="286"/>
      <c r="AL360" s="286"/>
    </row>
    <row r="361" spans="1:38" ht="14.25" customHeight="1" x14ac:dyDescent="0.2">
      <c r="A361" s="287"/>
      <c r="B361" s="287"/>
      <c r="C361" s="215"/>
      <c r="D361" s="215"/>
      <c r="E361" s="215"/>
      <c r="F361" s="215"/>
      <c r="G361" s="215"/>
      <c r="H361" s="215"/>
      <c r="I361" s="215"/>
      <c r="J361" s="215"/>
      <c r="K361" s="215"/>
      <c r="L361" s="286"/>
      <c r="M361" s="286"/>
      <c r="N361" s="286"/>
      <c r="O361" s="286"/>
      <c r="P361" s="286"/>
      <c r="Q361" s="286"/>
      <c r="R361" s="286"/>
      <c r="S361" s="286"/>
      <c r="T361" s="287"/>
      <c r="U361" s="287"/>
      <c r="V361" s="287"/>
      <c r="W361" s="287"/>
      <c r="X361" s="287"/>
      <c r="Y361" s="287"/>
      <c r="Z361" s="287"/>
      <c r="AA361" s="287"/>
      <c r="AB361" s="287"/>
      <c r="AC361" s="287"/>
      <c r="AD361" s="287"/>
      <c r="AE361" s="287"/>
      <c r="AF361" s="287"/>
      <c r="AG361" s="287"/>
      <c r="AH361" s="287"/>
      <c r="AI361" s="287"/>
      <c r="AJ361" s="287"/>
      <c r="AK361" s="286"/>
      <c r="AL361" s="286"/>
    </row>
    <row r="362" spans="1:38" ht="14.25" customHeight="1" x14ac:dyDescent="0.2">
      <c r="A362" s="287"/>
      <c r="B362" s="287"/>
      <c r="C362" s="215"/>
      <c r="D362" s="215"/>
      <c r="E362" s="215"/>
      <c r="F362" s="215"/>
      <c r="G362" s="215"/>
      <c r="H362" s="215"/>
      <c r="I362" s="215"/>
      <c r="J362" s="215"/>
      <c r="K362" s="215"/>
      <c r="L362" s="286"/>
      <c r="M362" s="286"/>
      <c r="N362" s="286"/>
      <c r="O362" s="286"/>
      <c r="P362" s="286"/>
      <c r="Q362" s="286"/>
      <c r="R362" s="286"/>
      <c r="S362" s="286"/>
      <c r="T362" s="287"/>
      <c r="U362" s="287"/>
      <c r="V362" s="287"/>
      <c r="W362" s="287"/>
      <c r="X362" s="287"/>
      <c r="Y362" s="287"/>
      <c r="Z362" s="287"/>
      <c r="AA362" s="287"/>
      <c r="AB362" s="287"/>
      <c r="AC362" s="287"/>
      <c r="AD362" s="287"/>
      <c r="AE362" s="287"/>
      <c r="AF362" s="287"/>
      <c r="AG362" s="287"/>
      <c r="AH362" s="287"/>
      <c r="AI362" s="287"/>
      <c r="AJ362" s="287"/>
      <c r="AK362" s="286"/>
      <c r="AL362" s="286"/>
    </row>
    <row r="363" spans="1:38" ht="14.25" customHeight="1" x14ac:dyDescent="0.2">
      <c r="A363" s="287"/>
      <c r="B363" s="287"/>
      <c r="C363" s="215"/>
      <c r="D363" s="215"/>
      <c r="E363" s="215"/>
      <c r="F363" s="215"/>
      <c r="G363" s="215"/>
      <c r="H363" s="215"/>
      <c r="I363" s="215"/>
      <c r="J363" s="215"/>
      <c r="K363" s="215"/>
      <c r="L363" s="286"/>
      <c r="M363" s="286"/>
      <c r="N363" s="286"/>
      <c r="O363" s="286"/>
      <c r="P363" s="286"/>
      <c r="Q363" s="286"/>
      <c r="R363" s="286"/>
      <c r="S363" s="286"/>
      <c r="T363" s="287"/>
      <c r="U363" s="287"/>
      <c r="V363" s="287"/>
      <c r="W363" s="287"/>
      <c r="X363" s="287"/>
      <c r="Y363" s="287"/>
      <c r="Z363" s="287"/>
      <c r="AA363" s="287"/>
      <c r="AB363" s="287"/>
      <c r="AC363" s="287"/>
      <c r="AD363" s="287"/>
      <c r="AE363" s="287"/>
      <c r="AF363" s="287"/>
      <c r="AG363" s="287"/>
      <c r="AH363" s="287"/>
      <c r="AI363" s="287"/>
      <c r="AJ363" s="287"/>
      <c r="AK363" s="286"/>
      <c r="AL363" s="286"/>
    </row>
    <row r="364" spans="1:38" ht="14.25" customHeight="1" x14ac:dyDescent="0.2">
      <c r="A364" s="287"/>
      <c r="B364" s="287"/>
      <c r="C364" s="215"/>
      <c r="D364" s="215"/>
      <c r="E364" s="215"/>
      <c r="F364" s="215"/>
      <c r="G364" s="215"/>
      <c r="H364" s="215"/>
      <c r="I364" s="215"/>
      <c r="J364" s="215"/>
      <c r="K364" s="215"/>
      <c r="L364" s="286"/>
      <c r="M364" s="286"/>
      <c r="N364" s="286"/>
      <c r="O364" s="286"/>
      <c r="P364" s="286"/>
      <c r="Q364" s="286"/>
      <c r="R364" s="286"/>
      <c r="S364" s="286"/>
      <c r="T364" s="287"/>
      <c r="U364" s="287"/>
      <c r="V364" s="287"/>
      <c r="W364" s="287"/>
      <c r="X364" s="287"/>
      <c r="Y364" s="287"/>
      <c r="Z364" s="287"/>
      <c r="AA364" s="287"/>
      <c r="AB364" s="287"/>
      <c r="AC364" s="287"/>
      <c r="AD364" s="287"/>
      <c r="AE364" s="287"/>
      <c r="AF364" s="287"/>
      <c r="AG364" s="287"/>
      <c r="AH364" s="287"/>
      <c r="AI364" s="287"/>
      <c r="AJ364" s="287"/>
      <c r="AK364" s="286"/>
      <c r="AL364" s="286"/>
    </row>
    <row r="365" spans="1:38" ht="14.25" customHeight="1" x14ac:dyDescent="0.2">
      <c r="A365" s="287"/>
      <c r="B365" s="287"/>
      <c r="C365" s="215"/>
      <c r="D365" s="215"/>
      <c r="E365" s="215"/>
      <c r="F365" s="215"/>
      <c r="G365" s="215"/>
      <c r="H365" s="215"/>
      <c r="I365" s="215"/>
      <c r="J365" s="215"/>
      <c r="K365" s="215"/>
      <c r="L365" s="286"/>
      <c r="M365" s="286"/>
      <c r="N365" s="286"/>
      <c r="O365" s="286"/>
      <c r="P365" s="286"/>
      <c r="Q365" s="286"/>
      <c r="R365" s="286"/>
      <c r="S365" s="286"/>
      <c r="T365" s="287"/>
      <c r="U365" s="287"/>
      <c r="V365" s="287"/>
      <c r="W365" s="287"/>
      <c r="X365" s="287"/>
      <c r="Y365" s="287"/>
      <c r="Z365" s="287"/>
      <c r="AA365" s="287"/>
      <c r="AB365" s="287"/>
      <c r="AC365" s="287"/>
      <c r="AD365" s="287"/>
      <c r="AE365" s="287"/>
      <c r="AF365" s="287"/>
      <c r="AG365" s="287"/>
      <c r="AH365" s="287"/>
      <c r="AI365" s="287"/>
      <c r="AJ365" s="287"/>
      <c r="AK365" s="286"/>
      <c r="AL365" s="286"/>
    </row>
    <row r="366" spans="1:38" ht="14.25" customHeight="1" x14ac:dyDescent="0.2">
      <c r="A366" s="287"/>
      <c r="B366" s="287"/>
      <c r="C366" s="215"/>
      <c r="D366" s="215"/>
      <c r="E366" s="215"/>
      <c r="F366" s="215"/>
      <c r="G366" s="215"/>
      <c r="H366" s="215"/>
      <c r="I366" s="215"/>
      <c r="J366" s="215"/>
      <c r="K366" s="215"/>
      <c r="L366" s="286"/>
      <c r="M366" s="286"/>
      <c r="N366" s="286"/>
      <c r="O366" s="286"/>
      <c r="P366" s="286"/>
      <c r="Q366" s="286"/>
      <c r="R366" s="286"/>
      <c r="S366" s="286"/>
      <c r="T366" s="287"/>
      <c r="U366" s="287"/>
      <c r="V366" s="287"/>
      <c r="W366" s="287"/>
      <c r="X366" s="287"/>
      <c r="Y366" s="287"/>
      <c r="Z366" s="287"/>
      <c r="AA366" s="287"/>
      <c r="AB366" s="287"/>
      <c r="AC366" s="287"/>
      <c r="AD366" s="287"/>
      <c r="AE366" s="287"/>
      <c r="AF366" s="287"/>
      <c r="AG366" s="287"/>
      <c r="AH366" s="287"/>
      <c r="AI366" s="287"/>
      <c r="AJ366" s="287"/>
      <c r="AK366" s="286"/>
      <c r="AL366" s="286"/>
    </row>
    <row r="367" spans="1:38" ht="14.25" customHeight="1" x14ac:dyDescent="0.2">
      <c r="A367" s="287"/>
      <c r="B367" s="287"/>
      <c r="C367" s="215"/>
      <c r="D367" s="215"/>
      <c r="E367" s="215"/>
      <c r="F367" s="215"/>
      <c r="G367" s="215"/>
      <c r="H367" s="215"/>
      <c r="I367" s="215"/>
      <c r="J367" s="215"/>
      <c r="K367" s="215"/>
      <c r="L367" s="286"/>
      <c r="M367" s="286"/>
      <c r="N367" s="286"/>
      <c r="O367" s="286"/>
      <c r="P367" s="286"/>
      <c r="Q367" s="286"/>
      <c r="R367" s="286"/>
      <c r="S367" s="286"/>
      <c r="T367" s="287"/>
      <c r="U367" s="287"/>
      <c r="V367" s="287"/>
      <c r="W367" s="287"/>
      <c r="X367" s="287"/>
      <c r="Y367" s="287"/>
      <c r="Z367" s="287"/>
      <c r="AA367" s="287"/>
      <c r="AB367" s="287"/>
      <c r="AC367" s="287"/>
      <c r="AD367" s="287"/>
      <c r="AE367" s="287"/>
      <c r="AF367" s="287"/>
      <c r="AG367" s="287"/>
      <c r="AH367" s="287"/>
      <c r="AI367" s="287"/>
      <c r="AJ367" s="287"/>
      <c r="AK367" s="286"/>
      <c r="AL367" s="286"/>
    </row>
    <row r="368" spans="1:38" ht="14.25" customHeight="1" x14ac:dyDescent="0.2">
      <c r="A368" s="287"/>
      <c r="B368" s="287"/>
      <c r="C368" s="215"/>
      <c r="D368" s="215"/>
      <c r="E368" s="215"/>
      <c r="F368" s="215"/>
      <c r="G368" s="215"/>
      <c r="H368" s="215"/>
      <c r="I368" s="215"/>
      <c r="J368" s="215"/>
      <c r="K368" s="215"/>
      <c r="L368" s="286"/>
      <c r="M368" s="286"/>
      <c r="N368" s="286"/>
      <c r="O368" s="286"/>
      <c r="P368" s="286"/>
      <c r="Q368" s="286"/>
      <c r="R368" s="286"/>
      <c r="S368" s="286"/>
      <c r="T368" s="287"/>
      <c r="U368" s="287"/>
      <c r="V368" s="287"/>
      <c r="W368" s="287"/>
      <c r="X368" s="287"/>
      <c r="Y368" s="287"/>
      <c r="Z368" s="287"/>
      <c r="AA368" s="287"/>
      <c r="AB368" s="287"/>
      <c r="AC368" s="287"/>
      <c r="AD368" s="287"/>
      <c r="AE368" s="287"/>
      <c r="AF368" s="287"/>
      <c r="AG368" s="287"/>
      <c r="AH368" s="287"/>
      <c r="AI368" s="287"/>
      <c r="AJ368" s="287"/>
      <c r="AK368" s="286"/>
      <c r="AL368" s="286"/>
    </row>
    <row r="369" spans="1:38" ht="14.25" customHeight="1" x14ac:dyDescent="0.2">
      <c r="A369" s="287"/>
      <c r="B369" s="287"/>
      <c r="C369" s="215"/>
      <c r="D369" s="215"/>
      <c r="E369" s="215"/>
      <c r="F369" s="215"/>
      <c r="G369" s="215"/>
      <c r="H369" s="215"/>
      <c r="I369" s="215"/>
      <c r="J369" s="215"/>
      <c r="K369" s="215"/>
      <c r="L369" s="286"/>
      <c r="M369" s="286"/>
      <c r="N369" s="286"/>
      <c r="O369" s="286"/>
      <c r="P369" s="286"/>
      <c r="Q369" s="286"/>
      <c r="R369" s="286"/>
      <c r="S369" s="286"/>
      <c r="T369" s="287"/>
      <c r="U369" s="287"/>
      <c r="V369" s="287"/>
      <c r="W369" s="287"/>
      <c r="X369" s="287"/>
      <c r="Y369" s="287"/>
      <c r="Z369" s="287"/>
      <c r="AA369" s="287"/>
      <c r="AB369" s="287"/>
      <c r="AC369" s="287"/>
      <c r="AD369" s="287"/>
      <c r="AE369" s="287"/>
      <c r="AF369" s="287"/>
      <c r="AG369" s="287"/>
      <c r="AH369" s="287"/>
      <c r="AI369" s="287"/>
      <c r="AJ369" s="287"/>
      <c r="AK369" s="286"/>
      <c r="AL369" s="286"/>
    </row>
    <row r="370" spans="1:38" ht="14.25" customHeight="1" x14ac:dyDescent="0.2">
      <c r="A370" s="287"/>
      <c r="B370" s="287"/>
      <c r="C370" s="215"/>
      <c r="D370" s="215"/>
      <c r="E370" s="215"/>
      <c r="F370" s="215"/>
      <c r="G370" s="215"/>
      <c r="H370" s="215"/>
      <c r="I370" s="215"/>
      <c r="J370" s="215"/>
      <c r="K370" s="215"/>
      <c r="L370" s="286"/>
      <c r="M370" s="286"/>
      <c r="N370" s="286"/>
      <c r="O370" s="286"/>
      <c r="P370" s="286"/>
      <c r="Q370" s="286"/>
      <c r="R370" s="286"/>
      <c r="S370" s="286"/>
      <c r="T370" s="287"/>
      <c r="U370" s="287"/>
      <c r="V370" s="287"/>
      <c r="W370" s="287"/>
      <c r="X370" s="287"/>
      <c r="Y370" s="287"/>
      <c r="Z370" s="287"/>
      <c r="AA370" s="287"/>
      <c r="AB370" s="287"/>
      <c r="AC370" s="287"/>
      <c r="AD370" s="287"/>
      <c r="AE370" s="287"/>
      <c r="AF370" s="287"/>
      <c r="AG370" s="287"/>
      <c r="AH370" s="287"/>
      <c r="AI370" s="287"/>
      <c r="AJ370" s="287"/>
      <c r="AK370" s="286"/>
      <c r="AL370" s="286"/>
    </row>
    <row r="371" spans="1:38" ht="14.25" customHeight="1" x14ac:dyDescent="0.2">
      <c r="A371" s="287"/>
      <c r="B371" s="287"/>
      <c r="C371" s="215"/>
      <c r="D371" s="215"/>
      <c r="E371" s="215"/>
      <c r="F371" s="215"/>
      <c r="G371" s="215"/>
      <c r="H371" s="215"/>
      <c r="I371" s="215"/>
      <c r="J371" s="215"/>
      <c r="K371" s="215"/>
      <c r="L371" s="286"/>
      <c r="M371" s="286"/>
      <c r="N371" s="286"/>
      <c r="O371" s="286"/>
      <c r="P371" s="286"/>
      <c r="Q371" s="286"/>
      <c r="R371" s="286"/>
      <c r="S371" s="286"/>
      <c r="T371" s="287"/>
      <c r="U371" s="287"/>
      <c r="V371" s="287"/>
      <c r="W371" s="287"/>
      <c r="X371" s="287"/>
      <c r="Y371" s="287"/>
      <c r="Z371" s="287"/>
      <c r="AA371" s="287"/>
      <c r="AB371" s="287"/>
      <c r="AC371" s="287"/>
      <c r="AD371" s="287"/>
      <c r="AE371" s="287"/>
      <c r="AF371" s="287"/>
      <c r="AG371" s="287"/>
      <c r="AH371" s="287"/>
      <c r="AI371" s="287"/>
      <c r="AJ371" s="287"/>
      <c r="AK371" s="286"/>
      <c r="AL371" s="286"/>
    </row>
    <row r="372" spans="1:38" ht="14.25" customHeight="1" x14ac:dyDescent="0.2">
      <c r="A372" s="287"/>
      <c r="B372" s="287"/>
      <c r="C372" s="215"/>
      <c r="D372" s="215"/>
      <c r="E372" s="215"/>
      <c r="F372" s="215"/>
      <c r="G372" s="215"/>
      <c r="H372" s="215"/>
      <c r="I372" s="215"/>
      <c r="J372" s="215"/>
      <c r="K372" s="215"/>
      <c r="L372" s="286"/>
      <c r="M372" s="286"/>
      <c r="N372" s="286"/>
      <c r="O372" s="286"/>
      <c r="P372" s="286"/>
      <c r="Q372" s="286"/>
      <c r="R372" s="286"/>
      <c r="S372" s="286"/>
      <c r="T372" s="287"/>
      <c r="U372" s="287"/>
      <c r="V372" s="287"/>
      <c r="W372" s="287"/>
      <c r="X372" s="287"/>
      <c r="Y372" s="287"/>
      <c r="Z372" s="287"/>
      <c r="AA372" s="287"/>
      <c r="AB372" s="287"/>
      <c r="AC372" s="287"/>
      <c r="AD372" s="287"/>
      <c r="AE372" s="287"/>
      <c r="AF372" s="287"/>
      <c r="AG372" s="287"/>
      <c r="AH372" s="287"/>
      <c r="AI372" s="287"/>
      <c r="AJ372" s="287"/>
      <c r="AK372" s="286"/>
      <c r="AL372" s="286"/>
    </row>
    <row r="373" spans="1:38" ht="14.25" customHeight="1" x14ac:dyDescent="0.2">
      <c r="A373" s="287"/>
      <c r="B373" s="287"/>
      <c r="C373" s="215"/>
      <c r="D373" s="215"/>
      <c r="E373" s="215"/>
      <c r="F373" s="215"/>
      <c r="G373" s="215"/>
      <c r="H373" s="215"/>
      <c r="I373" s="215"/>
      <c r="J373" s="215"/>
      <c r="K373" s="215"/>
      <c r="L373" s="286"/>
      <c r="M373" s="286"/>
      <c r="N373" s="286"/>
      <c r="O373" s="286"/>
      <c r="P373" s="286"/>
      <c r="Q373" s="286"/>
      <c r="R373" s="286"/>
      <c r="S373" s="286"/>
      <c r="T373" s="287"/>
      <c r="U373" s="287"/>
      <c r="V373" s="287"/>
      <c r="W373" s="287"/>
      <c r="X373" s="287"/>
      <c r="Y373" s="287"/>
      <c r="Z373" s="287"/>
      <c r="AA373" s="287"/>
      <c r="AB373" s="287"/>
      <c r="AC373" s="287"/>
      <c r="AD373" s="287"/>
      <c r="AE373" s="287"/>
      <c r="AF373" s="287"/>
      <c r="AG373" s="287"/>
      <c r="AH373" s="287"/>
      <c r="AI373" s="287"/>
      <c r="AJ373" s="287"/>
      <c r="AK373" s="286"/>
      <c r="AL373" s="286"/>
    </row>
    <row r="374" spans="1:38" ht="14.25" customHeight="1" x14ac:dyDescent="0.2">
      <c r="A374" s="287"/>
      <c r="B374" s="287"/>
      <c r="C374" s="215"/>
      <c r="D374" s="215"/>
      <c r="E374" s="215"/>
      <c r="F374" s="215"/>
      <c r="G374" s="215"/>
      <c r="H374" s="215"/>
      <c r="I374" s="215"/>
      <c r="J374" s="215"/>
      <c r="K374" s="215"/>
      <c r="L374" s="286"/>
      <c r="M374" s="286"/>
      <c r="N374" s="286"/>
      <c r="O374" s="286"/>
      <c r="P374" s="286"/>
      <c r="Q374" s="286"/>
      <c r="R374" s="286"/>
      <c r="S374" s="286"/>
      <c r="T374" s="287"/>
      <c r="U374" s="287"/>
      <c r="V374" s="287"/>
      <c r="W374" s="287"/>
      <c r="X374" s="287"/>
      <c r="Y374" s="287"/>
      <c r="Z374" s="287"/>
      <c r="AA374" s="287"/>
      <c r="AB374" s="287"/>
      <c r="AC374" s="287"/>
      <c r="AD374" s="287"/>
      <c r="AE374" s="287"/>
      <c r="AF374" s="287"/>
      <c r="AG374" s="287"/>
      <c r="AH374" s="287"/>
      <c r="AI374" s="287"/>
      <c r="AJ374" s="287"/>
      <c r="AK374" s="286"/>
      <c r="AL374" s="286"/>
    </row>
    <row r="375" spans="1:38" ht="14.25" customHeight="1" x14ac:dyDescent="0.2">
      <c r="A375" s="287"/>
      <c r="B375" s="287"/>
      <c r="C375" s="215"/>
      <c r="D375" s="215"/>
      <c r="E375" s="215"/>
      <c r="F375" s="215"/>
      <c r="G375" s="215"/>
      <c r="H375" s="215"/>
      <c r="I375" s="215"/>
      <c r="J375" s="215"/>
      <c r="K375" s="215"/>
      <c r="L375" s="286"/>
      <c r="M375" s="286"/>
      <c r="N375" s="286"/>
      <c r="O375" s="286"/>
      <c r="P375" s="286"/>
      <c r="Q375" s="286"/>
      <c r="R375" s="286"/>
      <c r="S375" s="286"/>
      <c r="T375" s="287"/>
      <c r="U375" s="287"/>
      <c r="V375" s="287"/>
      <c r="W375" s="287"/>
      <c r="X375" s="287"/>
      <c r="Y375" s="287"/>
      <c r="Z375" s="287"/>
      <c r="AA375" s="287"/>
      <c r="AB375" s="287"/>
      <c r="AC375" s="287"/>
      <c r="AD375" s="287"/>
      <c r="AE375" s="287"/>
      <c r="AF375" s="287"/>
      <c r="AG375" s="287"/>
      <c r="AH375" s="287"/>
      <c r="AI375" s="287"/>
      <c r="AJ375" s="287"/>
      <c r="AK375" s="286"/>
      <c r="AL375" s="286"/>
    </row>
    <row r="376" spans="1:38" ht="14.25" customHeight="1" x14ac:dyDescent="0.2">
      <c r="A376" s="287"/>
      <c r="B376" s="287"/>
      <c r="C376" s="215"/>
      <c r="D376" s="215"/>
      <c r="E376" s="215"/>
      <c r="F376" s="215"/>
      <c r="G376" s="215"/>
      <c r="H376" s="215"/>
      <c r="I376" s="215"/>
      <c r="J376" s="215"/>
      <c r="K376" s="215"/>
      <c r="L376" s="286"/>
      <c r="M376" s="286"/>
      <c r="N376" s="286"/>
      <c r="O376" s="286"/>
      <c r="P376" s="286"/>
      <c r="Q376" s="286"/>
      <c r="R376" s="286"/>
      <c r="S376" s="286"/>
      <c r="T376" s="287"/>
      <c r="U376" s="287"/>
      <c r="V376" s="287"/>
      <c r="W376" s="287"/>
      <c r="X376" s="287"/>
      <c r="Y376" s="287"/>
      <c r="Z376" s="287"/>
      <c r="AA376" s="287"/>
      <c r="AB376" s="287"/>
      <c r="AC376" s="287"/>
      <c r="AD376" s="287"/>
      <c r="AE376" s="287"/>
      <c r="AF376" s="287"/>
      <c r="AG376" s="287"/>
      <c r="AH376" s="287"/>
      <c r="AI376" s="287"/>
      <c r="AJ376" s="287"/>
      <c r="AK376" s="286"/>
      <c r="AL376" s="286"/>
    </row>
    <row r="377" spans="1:38" ht="14.25" customHeight="1" x14ac:dyDescent="0.2">
      <c r="A377" s="287"/>
      <c r="B377" s="287"/>
      <c r="C377" s="215"/>
      <c r="D377" s="215"/>
      <c r="E377" s="215"/>
      <c r="F377" s="215"/>
      <c r="G377" s="215"/>
      <c r="H377" s="215"/>
      <c r="I377" s="215"/>
      <c r="J377" s="215"/>
      <c r="K377" s="215"/>
      <c r="L377" s="286"/>
      <c r="M377" s="286"/>
      <c r="N377" s="286"/>
      <c r="O377" s="286"/>
      <c r="P377" s="286"/>
      <c r="Q377" s="286"/>
      <c r="R377" s="286"/>
      <c r="S377" s="286"/>
      <c r="T377" s="287"/>
      <c r="U377" s="287"/>
      <c r="V377" s="287"/>
      <c r="W377" s="287"/>
      <c r="X377" s="287"/>
      <c r="Y377" s="287"/>
      <c r="Z377" s="287"/>
      <c r="AA377" s="287"/>
      <c r="AB377" s="287"/>
      <c r="AC377" s="287"/>
      <c r="AD377" s="287"/>
      <c r="AE377" s="287"/>
      <c r="AF377" s="287"/>
      <c r="AG377" s="287"/>
      <c r="AH377" s="287"/>
      <c r="AI377" s="287"/>
      <c r="AJ377" s="287"/>
      <c r="AK377" s="286"/>
      <c r="AL377" s="286"/>
    </row>
    <row r="378" spans="1:38" ht="14.25" customHeight="1" x14ac:dyDescent="0.2">
      <c r="A378" s="287"/>
      <c r="B378" s="287"/>
      <c r="C378" s="215"/>
      <c r="D378" s="215"/>
      <c r="E378" s="215"/>
      <c r="F378" s="215"/>
      <c r="G378" s="215"/>
      <c r="H378" s="215"/>
      <c r="I378" s="215"/>
      <c r="J378" s="215"/>
      <c r="K378" s="215"/>
      <c r="L378" s="286"/>
      <c r="M378" s="286"/>
      <c r="N378" s="286"/>
      <c r="O378" s="286"/>
      <c r="P378" s="286"/>
      <c r="Q378" s="286"/>
      <c r="R378" s="286"/>
      <c r="S378" s="286"/>
      <c r="T378" s="287"/>
      <c r="U378" s="287"/>
      <c r="V378" s="287"/>
      <c r="W378" s="287"/>
      <c r="X378" s="287"/>
      <c r="Y378" s="287"/>
      <c r="Z378" s="287"/>
      <c r="AA378" s="287"/>
      <c r="AB378" s="287"/>
      <c r="AC378" s="287"/>
      <c r="AD378" s="287"/>
      <c r="AE378" s="287"/>
      <c r="AF378" s="287"/>
      <c r="AG378" s="287"/>
      <c r="AH378" s="287"/>
      <c r="AI378" s="287"/>
      <c r="AJ378" s="287"/>
      <c r="AK378" s="286"/>
      <c r="AL378" s="286"/>
    </row>
    <row r="379" spans="1:38" ht="14.25" customHeight="1" x14ac:dyDescent="0.2">
      <c r="A379" s="287"/>
      <c r="B379" s="287"/>
      <c r="C379" s="215"/>
      <c r="D379" s="215"/>
      <c r="E379" s="215"/>
      <c r="F379" s="215"/>
      <c r="G379" s="215"/>
      <c r="H379" s="215"/>
      <c r="I379" s="215"/>
      <c r="J379" s="215"/>
      <c r="K379" s="215"/>
      <c r="L379" s="286"/>
      <c r="M379" s="286"/>
      <c r="N379" s="286"/>
      <c r="O379" s="286"/>
      <c r="P379" s="286"/>
      <c r="Q379" s="286"/>
      <c r="R379" s="286"/>
      <c r="S379" s="286"/>
      <c r="T379" s="287"/>
      <c r="U379" s="287"/>
      <c r="V379" s="287"/>
      <c r="W379" s="287"/>
      <c r="X379" s="287"/>
      <c r="Y379" s="287"/>
      <c r="Z379" s="287"/>
      <c r="AA379" s="287"/>
      <c r="AB379" s="287"/>
      <c r="AC379" s="287"/>
      <c r="AD379" s="287"/>
      <c r="AE379" s="287"/>
      <c r="AF379" s="287"/>
      <c r="AG379" s="287"/>
      <c r="AH379" s="287"/>
      <c r="AI379" s="287"/>
      <c r="AJ379" s="287"/>
      <c r="AK379" s="286"/>
      <c r="AL379" s="286"/>
    </row>
    <row r="380" spans="1:38" ht="14.25" customHeight="1" x14ac:dyDescent="0.2">
      <c r="A380" s="287"/>
      <c r="B380" s="287"/>
      <c r="C380" s="215"/>
      <c r="D380" s="215"/>
      <c r="E380" s="215"/>
      <c r="F380" s="215"/>
      <c r="G380" s="215"/>
      <c r="H380" s="215"/>
      <c r="I380" s="215"/>
      <c r="J380" s="215"/>
      <c r="K380" s="215"/>
      <c r="L380" s="286"/>
      <c r="M380" s="286"/>
      <c r="N380" s="286"/>
      <c r="O380" s="286"/>
      <c r="P380" s="286"/>
      <c r="Q380" s="286"/>
      <c r="R380" s="286"/>
      <c r="S380" s="286"/>
      <c r="T380" s="287"/>
      <c r="U380" s="287"/>
      <c r="V380" s="287"/>
      <c r="W380" s="287"/>
      <c r="X380" s="287"/>
      <c r="Y380" s="287"/>
      <c r="Z380" s="287"/>
      <c r="AA380" s="287"/>
      <c r="AB380" s="287"/>
      <c r="AC380" s="287"/>
      <c r="AD380" s="287"/>
      <c r="AE380" s="287"/>
      <c r="AF380" s="287"/>
      <c r="AG380" s="287"/>
      <c r="AH380" s="287"/>
      <c r="AI380" s="287"/>
      <c r="AJ380" s="287"/>
      <c r="AK380" s="286"/>
      <c r="AL380" s="286"/>
    </row>
    <row r="381" spans="1:38" ht="14.25" customHeight="1" x14ac:dyDescent="0.2">
      <c r="A381" s="287"/>
      <c r="B381" s="287"/>
      <c r="C381" s="215"/>
      <c r="D381" s="215"/>
      <c r="E381" s="215"/>
      <c r="F381" s="215"/>
      <c r="G381" s="215"/>
      <c r="H381" s="215"/>
      <c r="I381" s="215"/>
      <c r="J381" s="215"/>
      <c r="K381" s="215"/>
      <c r="L381" s="286"/>
      <c r="M381" s="286"/>
      <c r="N381" s="286"/>
      <c r="O381" s="286"/>
      <c r="P381" s="286"/>
      <c r="Q381" s="286"/>
      <c r="R381" s="286"/>
      <c r="S381" s="286"/>
      <c r="T381" s="287"/>
      <c r="U381" s="287"/>
      <c r="V381" s="287"/>
      <c r="W381" s="287"/>
      <c r="X381" s="287"/>
      <c r="Y381" s="287"/>
      <c r="Z381" s="287"/>
      <c r="AA381" s="287"/>
      <c r="AB381" s="287"/>
      <c r="AC381" s="287"/>
      <c r="AD381" s="287"/>
      <c r="AE381" s="287"/>
      <c r="AF381" s="287"/>
      <c r="AG381" s="287"/>
      <c r="AH381" s="287"/>
      <c r="AI381" s="287"/>
      <c r="AJ381" s="287"/>
      <c r="AK381" s="286"/>
      <c r="AL381" s="286"/>
    </row>
    <row r="382" spans="1:38" ht="14.25" customHeight="1" x14ac:dyDescent="0.2">
      <c r="A382" s="287"/>
      <c r="B382" s="287"/>
      <c r="C382" s="215"/>
      <c r="D382" s="215"/>
      <c r="E382" s="215"/>
      <c r="F382" s="215"/>
      <c r="G382" s="215"/>
      <c r="H382" s="215"/>
      <c r="I382" s="215"/>
      <c r="J382" s="215"/>
      <c r="K382" s="215"/>
      <c r="L382" s="286"/>
      <c r="M382" s="286"/>
      <c r="N382" s="286"/>
      <c r="O382" s="286"/>
      <c r="P382" s="286"/>
      <c r="Q382" s="286"/>
      <c r="R382" s="286"/>
      <c r="S382" s="286"/>
      <c r="T382" s="287"/>
      <c r="U382" s="287"/>
      <c r="V382" s="287"/>
      <c r="W382" s="287"/>
      <c r="X382" s="287"/>
      <c r="Y382" s="287"/>
      <c r="Z382" s="287"/>
      <c r="AA382" s="287"/>
      <c r="AB382" s="287"/>
      <c r="AC382" s="287"/>
      <c r="AD382" s="287"/>
      <c r="AE382" s="287"/>
      <c r="AF382" s="287"/>
      <c r="AG382" s="287"/>
      <c r="AH382" s="287"/>
      <c r="AI382" s="287"/>
      <c r="AJ382" s="287"/>
      <c r="AK382" s="286"/>
      <c r="AL382" s="286"/>
    </row>
    <row r="383" spans="1:38" ht="14.25" customHeight="1" x14ac:dyDescent="0.2">
      <c r="A383" s="287"/>
      <c r="B383" s="287"/>
      <c r="C383" s="215"/>
      <c r="D383" s="215"/>
      <c r="E383" s="215"/>
      <c r="F383" s="215"/>
      <c r="G383" s="215"/>
      <c r="H383" s="215"/>
      <c r="I383" s="215"/>
      <c r="J383" s="215"/>
      <c r="K383" s="215"/>
      <c r="L383" s="286"/>
      <c r="M383" s="286"/>
      <c r="N383" s="286"/>
      <c r="O383" s="286"/>
      <c r="P383" s="286"/>
      <c r="Q383" s="286"/>
      <c r="R383" s="286"/>
      <c r="S383" s="286"/>
      <c r="T383" s="287"/>
      <c r="U383" s="287"/>
      <c r="V383" s="287"/>
      <c r="W383" s="287"/>
      <c r="X383" s="287"/>
      <c r="Y383" s="287"/>
      <c r="Z383" s="287"/>
      <c r="AA383" s="287"/>
      <c r="AB383" s="287"/>
      <c r="AC383" s="287"/>
      <c r="AD383" s="287"/>
      <c r="AE383" s="287"/>
      <c r="AF383" s="287"/>
      <c r="AG383" s="287"/>
      <c r="AH383" s="287"/>
      <c r="AI383" s="287"/>
      <c r="AJ383" s="287"/>
      <c r="AK383" s="286"/>
      <c r="AL383" s="286"/>
    </row>
    <row r="384" spans="1:38" ht="14.25" customHeight="1" x14ac:dyDescent="0.2">
      <c r="A384" s="287"/>
      <c r="B384" s="287"/>
      <c r="C384" s="215"/>
      <c r="D384" s="215"/>
      <c r="E384" s="215"/>
      <c r="F384" s="215"/>
      <c r="G384" s="215"/>
      <c r="H384" s="215"/>
      <c r="I384" s="215"/>
      <c r="J384" s="215"/>
      <c r="K384" s="215"/>
      <c r="L384" s="286"/>
      <c r="M384" s="286"/>
      <c r="N384" s="286"/>
      <c r="O384" s="286"/>
      <c r="P384" s="286"/>
      <c r="Q384" s="286"/>
      <c r="R384" s="286"/>
      <c r="S384" s="286"/>
      <c r="T384" s="287"/>
      <c r="U384" s="287"/>
      <c r="V384" s="287"/>
      <c r="W384" s="287"/>
      <c r="X384" s="287"/>
      <c r="Y384" s="287"/>
      <c r="Z384" s="287"/>
      <c r="AA384" s="287"/>
      <c r="AB384" s="287"/>
      <c r="AC384" s="287"/>
      <c r="AD384" s="287"/>
      <c r="AE384" s="287"/>
      <c r="AF384" s="287"/>
      <c r="AG384" s="287"/>
      <c r="AH384" s="287"/>
      <c r="AI384" s="287"/>
      <c r="AJ384" s="287"/>
      <c r="AK384" s="286"/>
      <c r="AL384" s="286"/>
    </row>
    <row r="385" spans="1:38" ht="14.25" customHeight="1" x14ac:dyDescent="0.2">
      <c r="A385" s="287"/>
      <c r="B385" s="287"/>
      <c r="C385" s="215"/>
      <c r="D385" s="215"/>
      <c r="E385" s="215"/>
      <c r="F385" s="215"/>
      <c r="G385" s="215"/>
      <c r="H385" s="215"/>
      <c r="I385" s="215"/>
      <c r="J385" s="215"/>
      <c r="K385" s="215"/>
      <c r="L385" s="286"/>
      <c r="M385" s="286"/>
      <c r="N385" s="286"/>
      <c r="O385" s="286"/>
      <c r="P385" s="286"/>
      <c r="Q385" s="286"/>
      <c r="R385" s="286"/>
      <c r="S385" s="286"/>
      <c r="T385" s="287"/>
      <c r="U385" s="287"/>
      <c r="V385" s="287"/>
      <c r="W385" s="287"/>
      <c r="X385" s="287"/>
      <c r="Y385" s="287"/>
      <c r="Z385" s="287"/>
      <c r="AA385" s="287"/>
      <c r="AB385" s="287"/>
      <c r="AC385" s="287"/>
      <c r="AD385" s="287"/>
      <c r="AE385" s="287"/>
      <c r="AF385" s="287"/>
      <c r="AG385" s="287"/>
      <c r="AH385" s="287"/>
      <c r="AI385" s="287"/>
      <c r="AJ385" s="287"/>
      <c r="AK385" s="286"/>
      <c r="AL385" s="286"/>
    </row>
    <row r="386" spans="1:38" ht="14.25" customHeight="1" x14ac:dyDescent="0.2">
      <c r="A386" s="287"/>
      <c r="B386" s="287"/>
      <c r="C386" s="215"/>
      <c r="D386" s="215"/>
      <c r="E386" s="215"/>
      <c r="F386" s="215"/>
      <c r="G386" s="215"/>
      <c r="H386" s="215"/>
      <c r="I386" s="215"/>
      <c r="J386" s="215"/>
      <c r="K386" s="215"/>
      <c r="L386" s="286"/>
      <c r="M386" s="286"/>
      <c r="N386" s="286"/>
      <c r="O386" s="286"/>
      <c r="P386" s="286"/>
      <c r="Q386" s="286"/>
      <c r="R386" s="286"/>
      <c r="S386" s="286"/>
      <c r="T386" s="287"/>
      <c r="U386" s="287"/>
      <c r="V386" s="287"/>
      <c r="W386" s="287"/>
      <c r="X386" s="287"/>
      <c r="Y386" s="287"/>
      <c r="Z386" s="287"/>
      <c r="AA386" s="287"/>
      <c r="AB386" s="287"/>
      <c r="AC386" s="287"/>
      <c r="AD386" s="287"/>
      <c r="AE386" s="287"/>
      <c r="AF386" s="287"/>
      <c r="AG386" s="287"/>
      <c r="AH386" s="287"/>
      <c r="AI386" s="287"/>
      <c r="AJ386" s="287"/>
      <c r="AK386" s="286"/>
      <c r="AL386" s="286"/>
    </row>
    <row r="387" spans="1:38" ht="14.25" customHeight="1" x14ac:dyDescent="0.2">
      <c r="A387" s="287"/>
      <c r="B387" s="287"/>
      <c r="C387" s="215"/>
      <c r="D387" s="215"/>
      <c r="E387" s="215"/>
      <c r="F387" s="215"/>
      <c r="G387" s="215"/>
      <c r="H387" s="215"/>
      <c r="I387" s="215"/>
      <c r="J387" s="215"/>
      <c r="K387" s="215"/>
      <c r="L387" s="286"/>
      <c r="M387" s="286"/>
      <c r="N387" s="286"/>
      <c r="O387" s="286"/>
      <c r="P387" s="286"/>
      <c r="Q387" s="286"/>
      <c r="R387" s="286"/>
      <c r="S387" s="286"/>
      <c r="T387" s="287"/>
      <c r="U387" s="287"/>
      <c r="V387" s="287"/>
      <c r="W387" s="287"/>
      <c r="X387" s="287"/>
      <c r="Y387" s="287"/>
      <c r="Z387" s="287"/>
      <c r="AA387" s="287"/>
      <c r="AB387" s="287"/>
      <c r="AC387" s="287"/>
      <c r="AD387" s="287"/>
      <c r="AE387" s="287"/>
      <c r="AF387" s="287"/>
      <c r="AG387" s="287"/>
      <c r="AH387" s="287"/>
      <c r="AI387" s="287"/>
      <c r="AJ387" s="287"/>
      <c r="AK387" s="286"/>
      <c r="AL387" s="286"/>
    </row>
    <row r="388" spans="1:38" ht="14.25" customHeight="1" x14ac:dyDescent="0.2">
      <c r="A388" s="287"/>
      <c r="B388" s="287"/>
      <c r="C388" s="215"/>
      <c r="D388" s="215"/>
      <c r="E388" s="215"/>
      <c r="F388" s="215"/>
      <c r="G388" s="215"/>
      <c r="H388" s="215"/>
      <c r="I388" s="215"/>
      <c r="J388" s="215"/>
      <c r="K388" s="215"/>
      <c r="L388" s="286"/>
      <c r="M388" s="286"/>
      <c r="N388" s="286"/>
      <c r="O388" s="286"/>
      <c r="P388" s="286"/>
      <c r="Q388" s="286"/>
      <c r="R388" s="286"/>
      <c r="S388" s="286"/>
      <c r="T388" s="287"/>
      <c r="U388" s="287"/>
      <c r="V388" s="287"/>
      <c r="W388" s="287"/>
      <c r="X388" s="287"/>
      <c r="Y388" s="287"/>
      <c r="Z388" s="287"/>
      <c r="AA388" s="287"/>
      <c r="AB388" s="287"/>
      <c r="AC388" s="287"/>
      <c r="AD388" s="287"/>
      <c r="AE388" s="287"/>
      <c r="AF388" s="287"/>
      <c r="AG388" s="287"/>
      <c r="AH388" s="287"/>
      <c r="AI388" s="287"/>
      <c r="AJ388" s="287"/>
      <c r="AK388" s="286"/>
      <c r="AL388" s="286"/>
    </row>
    <row r="389" spans="1:38" ht="14.25" customHeight="1" x14ac:dyDescent="0.2">
      <c r="A389" s="287"/>
      <c r="B389" s="287"/>
      <c r="C389" s="215"/>
      <c r="D389" s="215"/>
      <c r="E389" s="215"/>
      <c r="F389" s="215"/>
      <c r="G389" s="215"/>
      <c r="H389" s="215"/>
      <c r="I389" s="215"/>
      <c r="J389" s="215"/>
      <c r="K389" s="215"/>
      <c r="L389" s="286"/>
      <c r="M389" s="286"/>
      <c r="N389" s="286"/>
      <c r="O389" s="286"/>
      <c r="P389" s="286"/>
      <c r="Q389" s="286"/>
      <c r="R389" s="286"/>
      <c r="S389" s="286"/>
      <c r="T389" s="287"/>
      <c r="U389" s="287"/>
      <c r="V389" s="287"/>
      <c r="W389" s="287"/>
      <c r="X389" s="287"/>
      <c r="Y389" s="287"/>
      <c r="Z389" s="287"/>
      <c r="AA389" s="287"/>
      <c r="AB389" s="287"/>
      <c r="AC389" s="287"/>
      <c r="AD389" s="287"/>
      <c r="AE389" s="287"/>
      <c r="AF389" s="287"/>
      <c r="AG389" s="287"/>
      <c r="AH389" s="287"/>
      <c r="AI389" s="287"/>
      <c r="AJ389" s="287"/>
      <c r="AK389" s="286"/>
      <c r="AL389" s="286"/>
    </row>
    <row r="390" spans="1:38" ht="14.25" customHeight="1" x14ac:dyDescent="0.2">
      <c r="A390" s="287"/>
      <c r="B390" s="287"/>
      <c r="C390" s="215"/>
      <c r="D390" s="215"/>
      <c r="E390" s="215"/>
      <c r="F390" s="215"/>
      <c r="G390" s="215"/>
      <c r="H390" s="215"/>
      <c r="I390" s="215"/>
      <c r="J390" s="215"/>
      <c r="K390" s="215"/>
      <c r="L390" s="286"/>
      <c r="M390" s="286"/>
      <c r="N390" s="286"/>
      <c r="O390" s="286"/>
      <c r="P390" s="286"/>
      <c r="Q390" s="286"/>
      <c r="R390" s="286"/>
      <c r="S390" s="286"/>
      <c r="T390" s="287"/>
      <c r="U390" s="287"/>
      <c r="V390" s="287"/>
      <c r="W390" s="287"/>
      <c r="X390" s="287"/>
      <c r="Y390" s="287"/>
      <c r="Z390" s="287"/>
      <c r="AA390" s="287"/>
      <c r="AB390" s="287"/>
      <c r="AC390" s="287"/>
      <c r="AD390" s="287"/>
      <c r="AE390" s="287"/>
      <c r="AF390" s="287"/>
      <c r="AG390" s="287"/>
      <c r="AH390" s="287"/>
      <c r="AI390" s="287"/>
      <c r="AJ390" s="287"/>
      <c r="AK390" s="286"/>
      <c r="AL390" s="286"/>
    </row>
    <row r="391" spans="1:38" ht="14.25" customHeight="1" x14ac:dyDescent="0.2">
      <c r="A391" s="287"/>
      <c r="B391" s="287"/>
      <c r="C391" s="215"/>
      <c r="D391" s="215"/>
      <c r="E391" s="215"/>
      <c r="F391" s="215"/>
      <c r="G391" s="215"/>
      <c r="H391" s="215"/>
      <c r="I391" s="215"/>
      <c r="J391" s="215"/>
      <c r="K391" s="215"/>
      <c r="L391" s="286"/>
      <c r="M391" s="286"/>
      <c r="N391" s="286"/>
      <c r="O391" s="286"/>
      <c r="P391" s="286"/>
      <c r="Q391" s="286"/>
      <c r="R391" s="286"/>
      <c r="S391" s="286"/>
      <c r="T391" s="287"/>
      <c r="U391" s="287"/>
      <c r="V391" s="287"/>
      <c r="W391" s="287"/>
      <c r="X391" s="287"/>
      <c r="Y391" s="287"/>
      <c r="Z391" s="287"/>
      <c r="AA391" s="287"/>
      <c r="AB391" s="287"/>
      <c r="AC391" s="287"/>
      <c r="AD391" s="287"/>
      <c r="AE391" s="287"/>
      <c r="AF391" s="287"/>
      <c r="AG391" s="287"/>
      <c r="AH391" s="287"/>
      <c r="AI391" s="287"/>
      <c r="AJ391" s="287"/>
      <c r="AK391" s="286"/>
      <c r="AL391" s="286"/>
    </row>
    <row r="392" spans="1:38" ht="14.25" customHeight="1" x14ac:dyDescent="0.2">
      <c r="A392" s="287"/>
      <c r="B392" s="287"/>
      <c r="C392" s="215"/>
      <c r="D392" s="215"/>
      <c r="E392" s="215"/>
      <c r="F392" s="215"/>
      <c r="G392" s="215"/>
      <c r="H392" s="215"/>
      <c r="I392" s="215"/>
      <c r="J392" s="215"/>
      <c r="K392" s="215"/>
      <c r="L392" s="286"/>
      <c r="M392" s="286"/>
      <c r="N392" s="286"/>
      <c r="O392" s="286"/>
      <c r="P392" s="286"/>
      <c r="Q392" s="286"/>
      <c r="R392" s="286"/>
      <c r="S392" s="286"/>
      <c r="T392" s="287"/>
      <c r="U392" s="287"/>
      <c r="V392" s="287"/>
      <c r="W392" s="287"/>
      <c r="X392" s="287"/>
      <c r="Y392" s="287"/>
      <c r="Z392" s="287"/>
      <c r="AA392" s="287"/>
      <c r="AB392" s="287"/>
      <c r="AC392" s="287"/>
      <c r="AD392" s="287"/>
      <c r="AE392" s="287"/>
      <c r="AF392" s="287"/>
      <c r="AG392" s="287"/>
      <c r="AH392" s="287"/>
      <c r="AI392" s="287"/>
      <c r="AJ392" s="287"/>
      <c r="AK392" s="286"/>
      <c r="AL392" s="286"/>
    </row>
    <row r="393" spans="1:38" ht="14.25" customHeight="1" x14ac:dyDescent="0.2">
      <c r="A393" s="287"/>
      <c r="B393" s="287"/>
      <c r="C393" s="215"/>
      <c r="D393" s="215"/>
      <c r="E393" s="215"/>
      <c r="F393" s="215"/>
      <c r="G393" s="215"/>
      <c r="H393" s="215"/>
      <c r="I393" s="215"/>
      <c r="J393" s="215"/>
      <c r="K393" s="215"/>
      <c r="L393" s="286"/>
      <c r="M393" s="286"/>
      <c r="N393" s="286"/>
      <c r="O393" s="286"/>
      <c r="P393" s="286"/>
      <c r="Q393" s="286"/>
      <c r="R393" s="286"/>
      <c r="S393" s="286"/>
      <c r="T393" s="287"/>
      <c r="U393" s="287"/>
      <c r="V393" s="287"/>
      <c r="W393" s="287"/>
      <c r="X393" s="287"/>
      <c r="Y393" s="287"/>
      <c r="Z393" s="287"/>
      <c r="AA393" s="287"/>
      <c r="AB393" s="287"/>
      <c r="AC393" s="287"/>
      <c r="AD393" s="287"/>
      <c r="AE393" s="287"/>
      <c r="AF393" s="287"/>
      <c r="AG393" s="287"/>
      <c r="AH393" s="287"/>
      <c r="AI393" s="287"/>
      <c r="AJ393" s="287"/>
      <c r="AK393" s="286"/>
      <c r="AL393" s="286"/>
    </row>
    <row r="394" spans="1:38" ht="14.25" customHeight="1" x14ac:dyDescent="0.2">
      <c r="A394" s="287"/>
      <c r="B394" s="287"/>
      <c r="C394" s="215"/>
      <c r="D394" s="215"/>
      <c r="E394" s="215"/>
      <c r="F394" s="215"/>
      <c r="G394" s="215"/>
      <c r="H394" s="215"/>
      <c r="I394" s="215"/>
      <c r="J394" s="215"/>
      <c r="K394" s="215"/>
      <c r="L394" s="286"/>
      <c r="M394" s="286"/>
      <c r="N394" s="286"/>
      <c r="O394" s="286"/>
      <c r="P394" s="286"/>
      <c r="Q394" s="286"/>
      <c r="R394" s="286"/>
      <c r="S394" s="286"/>
      <c r="T394" s="287"/>
      <c r="U394" s="287"/>
      <c r="V394" s="287"/>
      <c r="W394" s="287"/>
      <c r="X394" s="287"/>
      <c r="Y394" s="287"/>
      <c r="Z394" s="287"/>
      <c r="AA394" s="287"/>
      <c r="AB394" s="287"/>
      <c r="AC394" s="287"/>
      <c r="AD394" s="287"/>
      <c r="AE394" s="287"/>
      <c r="AF394" s="287"/>
      <c r="AG394" s="287"/>
      <c r="AH394" s="287"/>
      <c r="AI394" s="287"/>
      <c r="AJ394" s="287"/>
      <c r="AK394" s="286"/>
      <c r="AL394" s="286"/>
    </row>
    <row r="395" spans="1:38" ht="14.25" customHeight="1" x14ac:dyDescent="0.2">
      <c r="A395" s="287"/>
      <c r="B395" s="287"/>
      <c r="C395" s="215"/>
      <c r="D395" s="215"/>
      <c r="E395" s="215"/>
      <c r="F395" s="215"/>
      <c r="G395" s="215"/>
      <c r="H395" s="215"/>
      <c r="I395" s="215"/>
      <c r="J395" s="215"/>
      <c r="K395" s="215"/>
      <c r="L395" s="286"/>
      <c r="M395" s="286"/>
      <c r="N395" s="286"/>
      <c r="O395" s="286"/>
      <c r="P395" s="286"/>
      <c r="Q395" s="286"/>
      <c r="R395" s="286"/>
      <c r="S395" s="286"/>
      <c r="T395" s="287"/>
      <c r="U395" s="287"/>
      <c r="V395" s="287"/>
      <c r="W395" s="287"/>
      <c r="X395" s="287"/>
      <c r="Y395" s="287"/>
      <c r="Z395" s="287"/>
      <c r="AA395" s="287"/>
      <c r="AB395" s="287"/>
      <c r="AC395" s="287"/>
      <c r="AD395" s="287"/>
      <c r="AE395" s="287"/>
      <c r="AF395" s="287"/>
      <c r="AG395" s="287"/>
      <c r="AH395" s="287"/>
      <c r="AI395" s="287"/>
      <c r="AJ395" s="287"/>
      <c r="AK395" s="286"/>
      <c r="AL395" s="286"/>
    </row>
    <row r="396" spans="1:38" ht="14.25" customHeight="1" x14ac:dyDescent="0.2">
      <c r="A396" s="287"/>
      <c r="B396" s="287"/>
      <c r="C396" s="215"/>
      <c r="D396" s="215"/>
      <c r="E396" s="215"/>
      <c r="F396" s="215"/>
      <c r="G396" s="215"/>
      <c r="H396" s="215"/>
      <c r="I396" s="215"/>
      <c r="J396" s="215"/>
      <c r="K396" s="215"/>
      <c r="L396" s="286"/>
      <c r="M396" s="286"/>
      <c r="N396" s="286"/>
      <c r="O396" s="286"/>
      <c r="P396" s="286"/>
      <c r="Q396" s="286"/>
      <c r="R396" s="286"/>
      <c r="S396" s="286"/>
      <c r="T396" s="287"/>
      <c r="U396" s="287"/>
      <c r="V396" s="287"/>
      <c r="W396" s="287"/>
      <c r="X396" s="287"/>
      <c r="Y396" s="287"/>
      <c r="Z396" s="287"/>
      <c r="AA396" s="287"/>
      <c r="AB396" s="287"/>
      <c r="AC396" s="287"/>
      <c r="AD396" s="287"/>
      <c r="AE396" s="287"/>
      <c r="AF396" s="287"/>
      <c r="AG396" s="287"/>
      <c r="AH396" s="287"/>
      <c r="AI396" s="287"/>
      <c r="AJ396" s="287"/>
      <c r="AK396" s="286"/>
      <c r="AL396" s="286"/>
    </row>
    <row r="397" spans="1:38" ht="14.25" customHeight="1" x14ac:dyDescent="0.2">
      <c r="A397" s="287"/>
      <c r="B397" s="287"/>
      <c r="C397" s="215"/>
      <c r="D397" s="215"/>
      <c r="E397" s="215"/>
      <c r="F397" s="215"/>
      <c r="G397" s="215"/>
      <c r="H397" s="215"/>
      <c r="I397" s="215"/>
      <c r="J397" s="215"/>
      <c r="K397" s="215"/>
      <c r="L397" s="286"/>
      <c r="M397" s="286"/>
      <c r="N397" s="286"/>
      <c r="O397" s="286"/>
      <c r="P397" s="286"/>
      <c r="Q397" s="286"/>
      <c r="R397" s="286"/>
      <c r="S397" s="286"/>
      <c r="T397" s="287"/>
      <c r="U397" s="287"/>
      <c r="V397" s="287"/>
      <c r="W397" s="287"/>
      <c r="X397" s="287"/>
      <c r="Y397" s="287"/>
      <c r="Z397" s="287"/>
      <c r="AA397" s="287"/>
      <c r="AB397" s="287"/>
      <c r="AC397" s="287"/>
      <c r="AD397" s="287"/>
      <c r="AE397" s="287"/>
      <c r="AF397" s="287"/>
      <c r="AG397" s="287"/>
      <c r="AH397" s="287"/>
      <c r="AI397" s="287"/>
      <c r="AJ397" s="287"/>
      <c r="AK397" s="286"/>
      <c r="AL397" s="286"/>
    </row>
    <row r="398" spans="1:38" ht="14.25" customHeight="1" x14ac:dyDescent="0.2">
      <c r="A398" s="287"/>
      <c r="B398" s="287"/>
      <c r="C398" s="215"/>
      <c r="D398" s="215"/>
      <c r="E398" s="215"/>
      <c r="F398" s="215"/>
      <c r="G398" s="215"/>
      <c r="H398" s="215"/>
      <c r="I398" s="215"/>
      <c r="J398" s="215"/>
      <c r="K398" s="215"/>
      <c r="L398" s="286"/>
      <c r="M398" s="286"/>
      <c r="N398" s="286"/>
      <c r="O398" s="286"/>
      <c r="P398" s="286"/>
      <c r="Q398" s="286"/>
      <c r="R398" s="286"/>
      <c r="S398" s="286"/>
      <c r="T398" s="287"/>
      <c r="U398" s="287"/>
      <c r="V398" s="287"/>
      <c r="W398" s="287"/>
      <c r="X398" s="287"/>
      <c r="Y398" s="287"/>
      <c r="Z398" s="287"/>
      <c r="AA398" s="287"/>
      <c r="AB398" s="287"/>
      <c r="AC398" s="287"/>
      <c r="AD398" s="287"/>
      <c r="AE398" s="287"/>
      <c r="AF398" s="287"/>
      <c r="AG398" s="287"/>
      <c r="AH398" s="287"/>
      <c r="AI398" s="287"/>
      <c r="AJ398" s="287"/>
      <c r="AK398" s="286"/>
      <c r="AL398" s="286"/>
    </row>
    <row r="399" spans="1:38" ht="14.25" customHeight="1" x14ac:dyDescent="0.2">
      <c r="A399" s="287"/>
      <c r="B399" s="287"/>
      <c r="C399" s="215"/>
      <c r="D399" s="215"/>
      <c r="E399" s="215"/>
      <c r="F399" s="215"/>
      <c r="G399" s="215"/>
      <c r="H399" s="215"/>
      <c r="I399" s="215"/>
      <c r="J399" s="215"/>
      <c r="K399" s="215"/>
      <c r="L399" s="286"/>
      <c r="M399" s="286"/>
      <c r="N399" s="286"/>
      <c r="O399" s="286"/>
      <c r="P399" s="286"/>
      <c r="Q399" s="286"/>
      <c r="R399" s="286"/>
      <c r="S399" s="286"/>
      <c r="T399" s="287"/>
      <c r="U399" s="287"/>
      <c r="V399" s="287"/>
      <c r="W399" s="287"/>
      <c r="X399" s="287"/>
      <c r="Y399" s="287"/>
      <c r="Z399" s="287"/>
      <c r="AA399" s="287"/>
      <c r="AB399" s="287"/>
      <c r="AC399" s="287"/>
      <c r="AD399" s="287"/>
      <c r="AE399" s="287"/>
      <c r="AF399" s="287"/>
      <c r="AG399" s="287"/>
      <c r="AH399" s="287"/>
      <c r="AI399" s="287"/>
      <c r="AJ399" s="287"/>
      <c r="AK399" s="286"/>
      <c r="AL399" s="286"/>
    </row>
    <row r="400" spans="1:38" ht="14.25" customHeight="1" x14ac:dyDescent="0.2">
      <c r="A400" s="287"/>
      <c r="B400" s="287"/>
      <c r="C400" s="215"/>
      <c r="D400" s="215"/>
      <c r="E400" s="215"/>
      <c r="F400" s="215"/>
      <c r="G400" s="215"/>
      <c r="H400" s="215"/>
      <c r="I400" s="215"/>
      <c r="J400" s="215"/>
      <c r="K400" s="215"/>
      <c r="L400" s="286"/>
      <c r="M400" s="286"/>
      <c r="N400" s="286"/>
      <c r="O400" s="286"/>
      <c r="P400" s="286"/>
      <c r="Q400" s="286"/>
      <c r="R400" s="286"/>
      <c r="S400" s="286"/>
      <c r="T400" s="287"/>
      <c r="U400" s="287"/>
      <c r="V400" s="287"/>
      <c r="W400" s="287"/>
      <c r="X400" s="287"/>
      <c r="Y400" s="287"/>
      <c r="Z400" s="287"/>
      <c r="AA400" s="287"/>
      <c r="AB400" s="287"/>
      <c r="AC400" s="287"/>
      <c r="AD400" s="287"/>
      <c r="AE400" s="287"/>
      <c r="AF400" s="287"/>
      <c r="AG400" s="287"/>
      <c r="AH400" s="287"/>
      <c r="AI400" s="287"/>
      <c r="AJ400" s="287"/>
      <c r="AK400" s="286"/>
      <c r="AL400" s="286"/>
    </row>
    <row r="401" spans="1:38" ht="14.25" customHeight="1" x14ac:dyDescent="0.2">
      <c r="A401" s="287"/>
      <c r="B401" s="287"/>
      <c r="C401" s="215"/>
      <c r="D401" s="215"/>
      <c r="E401" s="215"/>
      <c r="F401" s="215"/>
      <c r="G401" s="215"/>
      <c r="H401" s="215"/>
      <c r="I401" s="215"/>
      <c r="J401" s="215"/>
      <c r="K401" s="215"/>
      <c r="L401" s="286"/>
      <c r="M401" s="286"/>
      <c r="N401" s="286"/>
      <c r="O401" s="286"/>
      <c r="P401" s="286"/>
      <c r="Q401" s="286"/>
      <c r="R401" s="286"/>
      <c r="S401" s="286"/>
      <c r="T401" s="287"/>
      <c r="U401" s="287"/>
      <c r="V401" s="287"/>
      <c r="W401" s="287"/>
      <c r="X401" s="287"/>
      <c r="Y401" s="287"/>
      <c r="Z401" s="287"/>
      <c r="AA401" s="287"/>
      <c r="AB401" s="287"/>
      <c r="AC401" s="287"/>
      <c r="AD401" s="287"/>
      <c r="AE401" s="287"/>
      <c r="AF401" s="287"/>
      <c r="AG401" s="287"/>
      <c r="AH401" s="287"/>
      <c r="AI401" s="287"/>
      <c r="AJ401" s="287"/>
      <c r="AK401" s="286"/>
      <c r="AL401" s="286"/>
    </row>
    <row r="402" spans="1:38" ht="14.25" customHeight="1" x14ac:dyDescent="0.2">
      <c r="A402" s="287"/>
      <c r="B402" s="287"/>
      <c r="C402" s="215"/>
      <c r="D402" s="215"/>
      <c r="E402" s="215"/>
      <c r="F402" s="215"/>
      <c r="G402" s="215"/>
      <c r="H402" s="215"/>
      <c r="I402" s="215"/>
      <c r="J402" s="215"/>
      <c r="K402" s="215"/>
      <c r="L402" s="286"/>
      <c r="M402" s="286"/>
      <c r="N402" s="286"/>
      <c r="O402" s="286"/>
      <c r="P402" s="286"/>
      <c r="Q402" s="286"/>
      <c r="R402" s="286"/>
      <c r="S402" s="286"/>
      <c r="T402" s="287"/>
      <c r="U402" s="287"/>
      <c r="V402" s="287"/>
      <c r="W402" s="287"/>
      <c r="X402" s="287"/>
      <c r="Y402" s="287"/>
      <c r="Z402" s="287"/>
      <c r="AA402" s="287"/>
      <c r="AB402" s="287"/>
      <c r="AC402" s="287"/>
      <c r="AD402" s="287"/>
      <c r="AE402" s="287"/>
      <c r="AF402" s="287"/>
      <c r="AG402" s="287"/>
      <c r="AH402" s="287"/>
      <c r="AI402" s="287"/>
      <c r="AJ402" s="287"/>
      <c r="AK402" s="286"/>
      <c r="AL402" s="286"/>
    </row>
    <row r="403" spans="1:38" ht="14.25" customHeight="1" x14ac:dyDescent="0.2">
      <c r="A403" s="287"/>
      <c r="B403" s="287"/>
      <c r="C403" s="215"/>
      <c r="D403" s="215"/>
      <c r="E403" s="215"/>
      <c r="F403" s="215"/>
      <c r="G403" s="215"/>
      <c r="H403" s="215"/>
      <c r="I403" s="215"/>
      <c r="J403" s="215"/>
      <c r="K403" s="215"/>
      <c r="L403" s="286"/>
      <c r="M403" s="286"/>
      <c r="N403" s="286"/>
      <c r="O403" s="286"/>
      <c r="P403" s="286"/>
      <c r="Q403" s="286"/>
      <c r="R403" s="286"/>
      <c r="S403" s="286"/>
      <c r="T403" s="287"/>
      <c r="U403" s="287"/>
      <c r="V403" s="287"/>
      <c r="W403" s="287"/>
      <c r="X403" s="287"/>
      <c r="Y403" s="287"/>
      <c r="Z403" s="287"/>
      <c r="AA403" s="287"/>
      <c r="AB403" s="287"/>
      <c r="AC403" s="287"/>
      <c r="AD403" s="287"/>
      <c r="AE403" s="287"/>
      <c r="AF403" s="287"/>
      <c r="AG403" s="287"/>
      <c r="AH403" s="287"/>
      <c r="AI403" s="287"/>
      <c r="AJ403" s="287"/>
      <c r="AK403" s="286"/>
      <c r="AL403" s="286"/>
    </row>
    <row r="404" spans="1:38" ht="14.25" customHeight="1" x14ac:dyDescent="0.2">
      <c r="A404" s="287"/>
      <c r="B404" s="287"/>
      <c r="C404" s="215"/>
      <c r="D404" s="215"/>
      <c r="E404" s="215"/>
      <c r="F404" s="215"/>
      <c r="G404" s="215"/>
      <c r="H404" s="215"/>
      <c r="I404" s="215"/>
      <c r="J404" s="215"/>
      <c r="K404" s="215"/>
      <c r="L404" s="286"/>
      <c r="M404" s="286"/>
      <c r="N404" s="286"/>
      <c r="O404" s="286"/>
      <c r="P404" s="286"/>
      <c r="Q404" s="286"/>
      <c r="R404" s="286"/>
      <c r="S404" s="286"/>
      <c r="T404" s="287"/>
      <c r="U404" s="287"/>
      <c r="V404" s="287"/>
      <c r="W404" s="287"/>
      <c r="X404" s="287"/>
      <c r="Y404" s="287"/>
      <c r="Z404" s="287"/>
      <c r="AA404" s="287"/>
      <c r="AB404" s="287"/>
      <c r="AC404" s="287"/>
      <c r="AD404" s="287"/>
      <c r="AE404" s="287"/>
      <c r="AF404" s="287"/>
      <c r="AG404" s="287"/>
      <c r="AH404" s="287"/>
      <c r="AI404" s="287"/>
      <c r="AJ404" s="287"/>
      <c r="AK404" s="286"/>
      <c r="AL404" s="286"/>
    </row>
    <row r="405" spans="1:38" ht="14.25" customHeight="1" x14ac:dyDescent="0.2">
      <c r="A405" s="287"/>
      <c r="B405" s="287"/>
      <c r="C405" s="215"/>
      <c r="D405" s="215"/>
      <c r="E405" s="215"/>
      <c r="F405" s="215"/>
      <c r="G405" s="215"/>
      <c r="H405" s="215"/>
      <c r="I405" s="215"/>
      <c r="J405" s="215"/>
      <c r="K405" s="215"/>
      <c r="L405" s="286"/>
      <c r="M405" s="286"/>
      <c r="N405" s="286"/>
      <c r="O405" s="286"/>
      <c r="P405" s="286"/>
      <c r="Q405" s="286"/>
      <c r="R405" s="286"/>
      <c r="S405" s="286"/>
      <c r="T405" s="287"/>
      <c r="U405" s="287"/>
      <c r="V405" s="287"/>
      <c r="W405" s="287"/>
      <c r="X405" s="287"/>
      <c r="Y405" s="287"/>
      <c r="Z405" s="287"/>
      <c r="AA405" s="287"/>
      <c r="AB405" s="287"/>
      <c r="AC405" s="287"/>
      <c r="AD405" s="287"/>
      <c r="AE405" s="287"/>
      <c r="AF405" s="287"/>
      <c r="AG405" s="287"/>
      <c r="AH405" s="287"/>
      <c r="AI405" s="287"/>
      <c r="AJ405" s="287"/>
      <c r="AK405" s="286"/>
      <c r="AL405" s="286"/>
    </row>
    <row r="406" spans="1:38" ht="14.25" customHeight="1" x14ac:dyDescent="0.2">
      <c r="A406" s="287"/>
      <c r="B406" s="287"/>
      <c r="C406" s="215"/>
      <c r="D406" s="215"/>
      <c r="E406" s="215"/>
      <c r="F406" s="215"/>
      <c r="G406" s="215"/>
      <c r="H406" s="215"/>
      <c r="I406" s="215"/>
      <c r="J406" s="215"/>
      <c r="K406" s="215"/>
      <c r="L406" s="286"/>
      <c r="M406" s="286"/>
      <c r="N406" s="286"/>
      <c r="O406" s="286"/>
      <c r="P406" s="286"/>
      <c r="Q406" s="286"/>
      <c r="R406" s="286"/>
      <c r="S406" s="286"/>
      <c r="T406" s="287"/>
      <c r="U406" s="287"/>
      <c r="V406" s="287"/>
      <c r="W406" s="287"/>
      <c r="X406" s="287"/>
      <c r="Y406" s="287"/>
      <c r="Z406" s="287"/>
      <c r="AA406" s="287"/>
      <c r="AB406" s="287"/>
      <c r="AC406" s="287"/>
      <c r="AD406" s="287"/>
      <c r="AE406" s="287"/>
      <c r="AF406" s="287"/>
      <c r="AG406" s="287"/>
      <c r="AH406" s="287"/>
      <c r="AI406" s="287"/>
      <c r="AJ406" s="287"/>
      <c r="AK406" s="286"/>
      <c r="AL406" s="286"/>
    </row>
    <row r="407" spans="1:38" ht="14.25" customHeight="1" x14ac:dyDescent="0.2">
      <c r="A407" s="287"/>
      <c r="B407" s="287"/>
      <c r="C407" s="215"/>
      <c r="D407" s="215"/>
      <c r="E407" s="215"/>
      <c r="F407" s="215"/>
      <c r="G407" s="215"/>
      <c r="H407" s="215"/>
      <c r="I407" s="215"/>
      <c r="J407" s="215"/>
      <c r="K407" s="215"/>
      <c r="L407" s="286"/>
      <c r="M407" s="286"/>
      <c r="N407" s="286"/>
      <c r="O407" s="286"/>
      <c r="P407" s="286"/>
      <c r="Q407" s="286"/>
      <c r="R407" s="286"/>
      <c r="S407" s="286"/>
      <c r="T407" s="287"/>
      <c r="U407" s="287"/>
      <c r="V407" s="287"/>
      <c r="W407" s="287"/>
      <c r="X407" s="287"/>
      <c r="Y407" s="287"/>
      <c r="Z407" s="287"/>
      <c r="AA407" s="287"/>
      <c r="AB407" s="287"/>
      <c r="AC407" s="287"/>
      <c r="AD407" s="287"/>
      <c r="AE407" s="287"/>
      <c r="AF407" s="287"/>
      <c r="AG407" s="287"/>
      <c r="AH407" s="287"/>
      <c r="AI407" s="287"/>
      <c r="AJ407" s="287"/>
      <c r="AK407" s="286"/>
      <c r="AL407" s="286"/>
    </row>
    <row r="408" spans="1:38" ht="14.25" customHeight="1" x14ac:dyDescent="0.2">
      <c r="A408" s="287"/>
      <c r="B408" s="287"/>
      <c r="C408" s="215"/>
      <c r="D408" s="215"/>
      <c r="E408" s="215"/>
      <c r="F408" s="215"/>
      <c r="G408" s="215"/>
      <c r="H408" s="215"/>
      <c r="I408" s="215"/>
      <c r="J408" s="215"/>
      <c r="K408" s="215"/>
      <c r="L408" s="286"/>
      <c r="M408" s="286"/>
      <c r="N408" s="286"/>
      <c r="O408" s="286"/>
      <c r="P408" s="286"/>
      <c r="Q408" s="286"/>
      <c r="R408" s="286"/>
      <c r="S408" s="286"/>
      <c r="T408" s="287"/>
      <c r="U408" s="287"/>
      <c r="V408" s="287"/>
      <c r="W408" s="287"/>
      <c r="X408" s="287"/>
      <c r="Y408" s="287"/>
      <c r="Z408" s="287"/>
      <c r="AA408" s="287"/>
      <c r="AB408" s="287"/>
      <c r="AC408" s="287"/>
      <c r="AD408" s="287"/>
      <c r="AE408" s="287"/>
      <c r="AF408" s="287"/>
      <c r="AG408" s="287"/>
      <c r="AH408" s="287"/>
      <c r="AI408" s="287"/>
      <c r="AJ408" s="287"/>
      <c r="AK408" s="286"/>
      <c r="AL408" s="286"/>
    </row>
    <row r="409" spans="1:38" ht="14.25" customHeight="1" x14ac:dyDescent="0.2">
      <c r="A409" s="287"/>
      <c r="B409" s="287"/>
      <c r="C409" s="215"/>
      <c r="D409" s="215"/>
      <c r="E409" s="215"/>
      <c r="F409" s="215"/>
      <c r="G409" s="215"/>
      <c r="H409" s="215"/>
      <c r="I409" s="215"/>
      <c r="J409" s="215"/>
      <c r="K409" s="215"/>
      <c r="L409" s="286"/>
      <c r="M409" s="286"/>
      <c r="N409" s="286"/>
      <c r="O409" s="286"/>
      <c r="P409" s="286"/>
      <c r="Q409" s="286"/>
      <c r="R409" s="286"/>
      <c r="S409" s="286"/>
      <c r="T409" s="287"/>
      <c r="U409" s="287"/>
      <c r="V409" s="287"/>
      <c r="W409" s="287"/>
      <c r="X409" s="287"/>
      <c r="Y409" s="287"/>
      <c r="Z409" s="287"/>
      <c r="AA409" s="287"/>
      <c r="AB409" s="287"/>
      <c r="AC409" s="287"/>
      <c r="AD409" s="287"/>
      <c r="AE409" s="287"/>
      <c r="AF409" s="287"/>
      <c r="AG409" s="287"/>
      <c r="AH409" s="287"/>
      <c r="AI409" s="287"/>
      <c r="AJ409" s="287"/>
      <c r="AK409" s="286"/>
      <c r="AL409" s="286"/>
    </row>
    <row r="410" spans="1:38" ht="14.25" customHeight="1" x14ac:dyDescent="0.2">
      <c r="A410" s="287"/>
      <c r="B410" s="287"/>
      <c r="C410" s="215"/>
      <c r="D410" s="215"/>
      <c r="E410" s="215"/>
      <c r="F410" s="215"/>
      <c r="G410" s="215"/>
      <c r="H410" s="215"/>
      <c r="I410" s="215"/>
      <c r="J410" s="215"/>
      <c r="K410" s="215"/>
      <c r="L410" s="286"/>
      <c r="M410" s="286"/>
      <c r="N410" s="286"/>
      <c r="O410" s="286"/>
      <c r="P410" s="286"/>
      <c r="Q410" s="286"/>
      <c r="R410" s="286"/>
      <c r="S410" s="286"/>
      <c r="T410" s="287"/>
      <c r="U410" s="287"/>
      <c r="V410" s="287"/>
      <c r="W410" s="287"/>
      <c r="X410" s="287"/>
      <c r="Y410" s="287"/>
      <c r="Z410" s="287"/>
      <c r="AA410" s="287"/>
      <c r="AB410" s="287"/>
      <c r="AC410" s="287"/>
      <c r="AD410" s="287"/>
      <c r="AE410" s="287"/>
      <c r="AF410" s="287"/>
      <c r="AG410" s="287"/>
      <c r="AH410" s="287"/>
      <c r="AI410" s="287"/>
      <c r="AJ410" s="287"/>
      <c r="AK410" s="286"/>
      <c r="AL410" s="286"/>
    </row>
    <row r="411" spans="1:38" ht="14.25" customHeight="1" x14ac:dyDescent="0.2">
      <c r="A411" s="287"/>
      <c r="B411" s="287"/>
      <c r="C411" s="215"/>
      <c r="D411" s="215"/>
      <c r="E411" s="215"/>
      <c r="F411" s="215"/>
      <c r="G411" s="215"/>
      <c r="H411" s="215"/>
      <c r="I411" s="215"/>
      <c r="J411" s="215"/>
      <c r="K411" s="215"/>
      <c r="L411" s="286"/>
      <c r="M411" s="286"/>
      <c r="N411" s="286"/>
      <c r="O411" s="286"/>
      <c r="P411" s="286"/>
      <c r="Q411" s="286"/>
      <c r="R411" s="286"/>
      <c r="S411" s="286"/>
      <c r="T411" s="287"/>
      <c r="U411" s="287"/>
      <c r="V411" s="287"/>
      <c r="W411" s="287"/>
      <c r="X411" s="287"/>
      <c r="Y411" s="287"/>
      <c r="Z411" s="287"/>
      <c r="AA411" s="287"/>
      <c r="AB411" s="287"/>
      <c r="AC411" s="287"/>
      <c r="AD411" s="287"/>
      <c r="AE411" s="287"/>
      <c r="AF411" s="287"/>
      <c r="AG411" s="287"/>
      <c r="AH411" s="287"/>
      <c r="AI411" s="287"/>
      <c r="AJ411" s="287"/>
      <c r="AK411" s="286"/>
      <c r="AL411" s="286"/>
    </row>
    <row r="412" spans="1:38" ht="14.25" customHeight="1" x14ac:dyDescent="0.2">
      <c r="A412" s="287"/>
      <c r="B412" s="287"/>
      <c r="C412" s="215"/>
      <c r="D412" s="215"/>
      <c r="E412" s="215"/>
      <c r="F412" s="215"/>
      <c r="G412" s="215"/>
      <c r="H412" s="215"/>
      <c r="I412" s="215"/>
      <c r="J412" s="215"/>
      <c r="K412" s="215"/>
      <c r="L412" s="286"/>
      <c r="M412" s="286"/>
      <c r="N412" s="286"/>
      <c r="O412" s="286"/>
      <c r="P412" s="286"/>
      <c r="Q412" s="286"/>
      <c r="R412" s="286"/>
      <c r="S412" s="286"/>
      <c r="T412" s="287"/>
      <c r="U412" s="287"/>
      <c r="V412" s="287"/>
      <c r="W412" s="287"/>
      <c r="X412" s="287"/>
      <c r="Y412" s="287"/>
      <c r="Z412" s="287"/>
      <c r="AA412" s="287"/>
      <c r="AB412" s="287"/>
      <c r="AC412" s="287"/>
      <c r="AD412" s="287"/>
      <c r="AE412" s="287"/>
      <c r="AF412" s="287"/>
      <c r="AG412" s="287"/>
      <c r="AH412" s="287"/>
      <c r="AI412" s="287"/>
      <c r="AJ412" s="287"/>
      <c r="AK412" s="286"/>
      <c r="AL412" s="286"/>
    </row>
    <row r="413" spans="1:38" ht="14.25" customHeight="1" x14ac:dyDescent="0.2">
      <c r="A413" s="287"/>
      <c r="B413" s="287"/>
      <c r="C413" s="215"/>
      <c r="D413" s="215"/>
      <c r="E413" s="215"/>
      <c r="F413" s="215"/>
      <c r="G413" s="215"/>
      <c r="H413" s="215"/>
      <c r="I413" s="215"/>
      <c r="J413" s="215"/>
      <c r="K413" s="215"/>
      <c r="L413" s="286"/>
      <c r="M413" s="286"/>
      <c r="N413" s="286"/>
      <c r="O413" s="286"/>
      <c r="P413" s="286"/>
      <c r="Q413" s="286"/>
      <c r="R413" s="286"/>
      <c r="S413" s="286"/>
      <c r="T413" s="287"/>
      <c r="U413" s="287"/>
      <c r="V413" s="287"/>
      <c r="W413" s="287"/>
      <c r="X413" s="287"/>
      <c r="Y413" s="287"/>
      <c r="Z413" s="287"/>
      <c r="AA413" s="287"/>
      <c r="AB413" s="287"/>
      <c r="AC413" s="287"/>
      <c r="AD413" s="287"/>
      <c r="AE413" s="287"/>
      <c r="AF413" s="287"/>
      <c r="AG413" s="287"/>
      <c r="AH413" s="287"/>
      <c r="AI413" s="287"/>
      <c r="AJ413" s="287"/>
      <c r="AK413" s="286"/>
      <c r="AL413" s="286"/>
    </row>
    <row r="414" spans="1:38" ht="14.25" customHeight="1" x14ac:dyDescent="0.2">
      <c r="A414" s="287"/>
      <c r="B414" s="287"/>
      <c r="C414" s="215"/>
      <c r="D414" s="215"/>
      <c r="E414" s="215"/>
      <c r="F414" s="215"/>
      <c r="G414" s="215"/>
      <c r="H414" s="215"/>
      <c r="I414" s="215"/>
      <c r="J414" s="215"/>
      <c r="K414" s="215"/>
      <c r="L414" s="286"/>
      <c r="M414" s="286"/>
      <c r="N414" s="286"/>
      <c r="O414" s="286"/>
      <c r="P414" s="286"/>
      <c r="Q414" s="286"/>
      <c r="R414" s="286"/>
      <c r="S414" s="286"/>
      <c r="T414" s="287"/>
      <c r="U414" s="287"/>
      <c r="V414" s="287"/>
      <c r="W414" s="287"/>
      <c r="X414" s="287"/>
      <c r="Y414" s="287"/>
      <c r="Z414" s="287"/>
      <c r="AA414" s="287"/>
      <c r="AB414" s="287"/>
      <c r="AC414" s="287"/>
      <c r="AD414" s="287"/>
      <c r="AE414" s="287"/>
      <c r="AF414" s="287"/>
      <c r="AG414" s="287"/>
      <c r="AH414" s="287"/>
      <c r="AI414" s="287"/>
      <c r="AJ414" s="287"/>
      <c r="AK414" s="286"/>
      <c r="AL414" s="286"/>
    </row>
    <row r="415" spans="1:38" ht="14.25" customHeight="1" x14ac:dyDescent="0.2">
      <c r="A415" s="287"/>
      <c r="B415" s="287"/>
      <c r="C415" s="215"/>
      <c r="D415" s="215"/>
      <c r="E415" s="215"/>
      <c r="F415" s="215"/>
      <c r="G415" s="215"/>
      <c r="H415" s="215"/>
      <c r="I415" s="215"/>
      <c r="J415" s="215"/>
      <c r="K415" s="215"/>
      <c r="L415" s="286"/>
      <c r="M415" s="286"/>
      <c r="N415" s="286"/>
      <c r="O415" s="286"/>
      <c r="P415" s="286"/>
      <c r="Q415" s="286"/>
      <c r="R415" s="286"/>
      <c r="S415" s="286"/>
      <c r="T415" s="287"/>
      <c r="U415" s="287"/>
      <c r="V415" s="287"/>
      <c r="W415" s="287"/>
      <c r="X415" s="287"/>
      <c r="Y415" s="287"/>
      <c r="Z415" s="287"/>
      <c r="AA415" s="287"/>
      <c r="AB415" s="287"/>
      <c r="AC415" s="287"/>
      <c r="AD415" s="287"/>
      <c r="AE415" s="287"/>
      <c r="AF415" s="287"/>
      <c r="AG415" s="287"/>
      <c r="AH415" s="287"/>
      <c r="AI415" s="287"/>
      <c r="AJ415" s="287"/>
      <c r="AK415" s="286"/>
      <c r="AL415" s="286"/>
    </row>
    <row r="416" spans="1:38" ht="14.25" customHeight="1" x14ac:dyDescent="0.2">
      <c r="A416" s="287"/>
      <c r="B416" s="287"/>
      <c r="C416" s="215"/>
      <c r="D416" s="215"/>
      <c r="E416" s="215"/>
      <c r="F416" s="215"/>
      <c r="G416" s="215"/>
      <c r="H416" s="215"/>
      <c r="I416" s="215"/>
      <c r="J416" s="215"/>
      <c r="K416" s="215"/>
      <c r="L416" s="286"/>
      <c r="M416" s="286"/>
      <c r="N416" s="286"/>
      <c r="O416" s="286"/>
      <c r="P416" s="286"/>
      <c r="Q416" s="286"/>
      <c r="R416" s="286"/>
      <c r="S416" s="286"/>
      <c r="T416" s="287"/>
      <c r="U416" s="287"/>
      <c r="V416" s="287"/>
      <c r="W416" s="287"/>
      <c r="X416" s="287"/>
      <c r="Y416" s="287"/>
      <c r="Z416" s="287"/>
      <c r="AA416" s="287"/>
      <c r="AB416" s="287"/>
      <c r="AC416" s="287"/>
      <c r="AD416" s="287"/>
      <c r="AE416" s="287"/>
      <c r="AF416" s="287"/>
      <c r="AG416" s="287"/>
      <c r="AH416" s="287"/>
      <c r="AI416" s="287"/>
      <c r="AJ416" s="287"/>
      <c r="AK416" s="286"/>
      <c r="AL416" s="286"/>
    </row>
    <row r="417" spans="1:38" ht="14.25" customHeight="1" x14ac:dyDescent="0.2">
      <c r="A417" s="287"/>
      <c r="B417" s="287"/>
      <c r="C417" s="215"/>
      <c r="D417" s="215"/>
      <c r="E417" s="215"/>
      <c r="F417" s="215"/>
      <c r="G417" s="215"/>
      <c r="H417" s="215"/>
      <c r="I417" s="215"/>
      <c r="J417" s="215"/>
      <c r="K417" s="215"/>
      <c r="L417" s="286"/>
      <c r="M417" s="286"/>
      <c r="N417" s="286"/>
      <c r="O417" s="286"/>
      <c r="P417" s="286"/>
      <c r="Q417" s="286"/>
      <c r="R417" s="286"/>
      <c r="S417" s="286"/>
      <c r="T417" s="287"/>
      <c r="U417" s="287"/>
      <c r="V417" s="287"/>
      <c r="W417" s="287"/>
      <c r="X417" s="287"/>
      <c r="Y417" s="287"/>
      <c r="Z417" s="287"/>
      <c r="AA417" s="287"/>
      <c r="AB417" s="287"/>
      <c r="AC417" s="287"/>
      <c r="AD417" s="287"/>
      <c r="AE417" s="287"/>
      <c r="AF417" s="287"/>
      <c r="AG417" s="287"/>
      <c r="AH417" s="287"/>
      <c r="AI417" s="287"/>
      <c r="AJ417" s="287"/>
      <c r="AK417" s="286"/>
      <c r="AL417" s="286"/>
    </row>
    <row r="418" spans="1:38" ht="14.25" customHeight="1" x14ac:dyDescent="0.2">
      <c r="A418" s="287"/>
      <c r="B418" s="287"/>
      <c r="C418" s="215"/>
      <c r="D418" s="215"/>
      <c r="E418" s="215"/>
      <c r="F418" s="215"/>
      <c r="G418" s="215"/>
      <c r="H418" s="215"/>
      <c r="I418" s="215"/>
      <c r="J418" s="215"/>
      <c r="K418" s="215"/>
      <c r="L418" s="286"/>
      <c r="M418" s="286"/>
      <c r="N418" s="286"/>
      <c r="O418" s="286"/>
      <c r="P418" s="286"/>
      <c r="Q418" s="286"/>
      <c r="R418" s="286"/>
      <c r="S418" s="286"/>
      <c r="T418" s="287"/>
      <c r="U418" s="287"/>
      <c r="V418" s="287"/>
      <c r="W418" s="287"/>
      <c r="X418" s="287"/>
      <c r="Y418" s="287"/>
      <c r="Z418" s="287"/>
      <c r="AA418" s="287"/>
      <c r="AB418" s="287"/>
      <c r="AC418" s="287"/>
      <c r="AD418" s="287"/>
      <c r="AE418" s="287"/>
      <c r="AF418" s="287"/>
      <c r="AG418" s="287"/>
      <c r="AH418" s="287"/>
      <c r="AI418" s="287"/>
      <c r="AJ418" s="287"/>
      <c r="AK418" s="286"/>
      <c r="AL418" s="286"/>
    </row>
    <row r="419" spans="1:38" ht="14.25" customHeight="1" x14ac:dyDescent="0.2">
      <c r="A419" s="287"/>
      <c r="B419" s="287"/>
      <c r="C419" s="215"/>
      <c r="D419" s="215"/>
      <c r="E419" s="215"/>
      <c r="F419" s="215"/>
      <c r="G419" s="215"/>
      <c r="H419" s="215"/>
      <c r="I419" s="215"/>
      <c r="J419" s="215"/>
      <c r="K419" s="215"/>
      <c r="L419" s="286"/>
      <c r="M419" s="286"/>
      <c r="N419" s="286"/>
      <c r="O419" s="286"/>
      <c r="P419" s="286"/>
      <c r="Q419" s="286"/>
      <c r="R419" s="286"/>
      <c r="S419" s="286"/>
      <c r="T419" s="287"/>
      <c r="U419" s="287"/>
      <c r="V419" s="287"/>
      <c r="W419" s="287"/>
      <c r="X419" s="287"/>
      <c r="Y419" s="287"/>
      <c r="Z419" s="287"/>
      <c r="AA419" s="287"/>
      <c r="AB419" s="287"/>
      <c r="AC419" s="287"/>
      <c r="AD419" s="287"/>
      <c r="AE419" s="287"/>
      <c r="AF419" s="287"/>
      <c r="AG419" s="287"/>
      <c r="AH419" s="287"/>
      <c r="AI419" s="287"/>
      <c r="AJ419" s="287"/>
      <c r="AK419" s="286"/>
      <c r="AL419" s="286"/>
    </row>
    <row r="420" spans="1:38" ht="14.25" customHeight="1" x14ac:dyDescent="0.2">
      <c r="A420" s="287"/>
      <c r="B420" s="287"/>
      <c r="C420" s="215"/>
      <c r="D420" s="215"/>
      <c r="E420" s="215"/>
      <c r="F420" s="215"/>
      <c r="G420" s="215"/>
      <c r="H420" s="215"/>
      <c r="I420" s="215"/>
      <c r="J420" s="215"/>
      <c r="K420" s="215"/>
      <c r="L420" s="286"/>
      <c r="M420" s="286"/>
      <c r="N420" s="286"/>
      <c r="O420" s="286"/>
      <c r="P420" s="286"/>
      <c r="Q420" s="286"/>
      <c r="R420" s="286"/>
      <c r="S420" s="286"/>
      <c r="T420" s="287"/>
      <c r="U420" s="287"/>
      <c r="V420" s="287"/>
      <c r="W420" s="287"/>
      <c r="X420" s="287"/>
      <c r="Y420" s="287"/>
      <c r="Z420" s="287"/>
      <c r="AA420" s="287"/>
      <c r="AB420" s="287"/>
      <c r="AC420" s="287"/>
      <c r="AD420" s="287"/>
      <c r="AE420" s="287"/>
      <c r="AF420" s="287"/>
      <c r="AG420" s="287"/>
      <c r="AH420" s="287"/>
      <c r="AI420" s="287"/>
      <c r="AJ420" s="287"/>
      <c r="AK420" s="286"/>
      <c r="AL420" s="286"/>
    </row>
    <row r="421" spans="1:38" ht="14.25" customHeight="1" x14ac:dyDescent="0.2">
      <c r="A421" s="287"/>
      <c r="B421" s="287"/>
      <c r="C421" s="215"/>
      <c r="D421" s="215"/>
      <c r="E421" s="215"/>
      <c r="F421" s="215"/>
      <c r="G421" s="215"/>
      <c r="H421" s="215"/>
      <c r="I421" s="215"/>
      <c r="J421" s="215"/>
      <c r="K421" s="215"/>
      <c r="L421" s="286"/>
      <c r="M421" s="286"/>
      <c r="N421" s="286"/>
      <c r="O421" s="286"/>
      <c r="P421" s="286"/>
      <c r="Q421" s="286"/>
      <c r="R421" s="286"/>
      <c r="S421" s="286"/>
      <c r="T421" s="287"/>
      <c r="U421" s="287"/>
      <c r="V421" s="287"/>
      <c r="W421" s="287"/>
      <c r="X421" s="287"/>
      <c r="Y421" s="287"/>
      <c r="Z421" s="287"/>
      <c r="AA421" s="287"/>
      <c r="AB421" s="287"/>
      <c r="AC421" s="287"/>
      <c r="AD421" s="287"/>
      <c r="AE421" s="287"/>
      <c r="AF421" s="287"/>
      <c r="AG421" s="287"/>
      <c r="AH421" s="287"/>
      <c r="AI421" s="287"/>
      <c r="AJ421" s="287"/>
      <c r="AK421" s="286"/>
      <c r="AL421" s="286"/>
    </row>
    <row r="422" spans="1:38" ht="14.25" customHeight="1" x14ac:dyDescent="0.2">
      <c r="A422" s="287"/>
      <c r="B422" s="287"/>
      <c r="C422" s="215"/>
      <c r="D422" s="215"/>
      <c r="E422" s="215"/>
      <c r="F422" s="215"/>
      <c r="G422" s="215"/>
      <c r="H422" s="215"/>
      <c r="I422" s="215"/>
      <c r="J422" s="215"/>
      <c r="K422" s="215"/>
      <c r="L422" s="286"/>
      <c r="M422" s="286"/>
      <c r="N422" s="286"/>
      <c r="O422" s="286"/>
      <c r="P422" s="286"/>
      <c r="Q422" s="286"/>
      <c r="R422" s="286"/>
      <c r="S422" s="286"/>
      <c r="T422" s="287"/>
      <c r="U422" s="287"/>
      <c r="V422" s="287"/>
      <c r="W422" s="287"/>
      <c r="X422" s="287"/>
      <c r="Y422" s="287"/>
      <c r="Z422" s="287"/>
      <c r="AA422" s="287"/>
      <c r="AB422" s="287"/>
      <c r="AC422" s="287"/>
      <c r="AD422" s="287"/>
      <c r="AE422" s="287"/>
      <c r="AF422" s="287"/>
      <c r="AG422" s="287"/>
      <c r="AH422" s="287"/>
      <c r="AI422" s="287"/>
      <c r="AJ422" s="287"/>
      <c r="AK422" s="286"/>
      <c r="AL422" s="286"/>
    </row>
    <row r="423" spans="1:38" ht="14.25" customHeight="1" x14ac:dyDescent="0.2">
      <c r="A423" s="287"/>
      <c r="B423" s="287"/>
      <c r="C423" s="215"/>
      <c r="D423" s="215"/>
      <c r="E423" s="215"/>
      <c r="F423" s="215"/>
      <c r="G423" s="215"/>
      <c r="H423" s="215"/>
      <c r="I423" s="215"/>
      <c r="J423" s="215"/>
      <c r="K423" s="215"/>
      <c r="L423" s="286"/>
      <c r="M423" s="286"/>
      <c r="N423" s="286"/>
      <c r="O423" s="286"/>
      <c r="P423" s="286"/>
      <c r="Q423" s="286"/>
      <c r="R423" s="286"/>
      <c r="S423" s="286"/>
      <c r="T423" s="287"/>
      <c r="U423" s="287"/>
      <c r="V423" s="287"/>
      <c r="W423" s="287"/>
      <c r="X423" s="287"/>
      <c r="Y423" s="287"/>
      <c r="Z423" s="287"/>
      <c r="AA423" s="287"/>
      <c r="AB423" s="287"/>
      <c r="AC423" s="287"/>
      <c r="AD423" s="287"/>
      <c r="AE423" s="287"/>
      <c r="AF423" s="287"/>
      <c r="AG423" s="287"/>
      <c r="AH423" s="287"/>
      <c r="AI423" s="287"/>
      <c r="AJ423" s="287"/>
      <c r="AK423" s="286"/>
      <c r="AL423" s="286"/>
    </row>
    <row r="424" spans="1:38" ht="14.25" customHeight="1" x14ac:dyDescent="0.2">
      <c r="A424" s="287"/>
      <c r="B424" s="287"/>
      <c r="C424" s="215"/>
      <c r="D424" s="215"/>
      <c r="E424" s="215"/>
      <c r="F424" s="215"/>
      <c r="G424" s="215"/>
      <c r="H424" s="215"/>
      <c r="I424" s="215"/>
      <c r="J424" s="215"/>
      <c r="K424" s="215"/>
      <c r="L424" s="286"/>
      <c r="M424" s="286"/>
      <c r="N424" s="286"/>
      <c r="O424" s="286"/>
      <c r="P424" s="286"/>
      <c r="Q424" s="286"/>
      <c r="R424" s="286"/>
      <c r="S424" s="286"/>
      <c r="T424" s="287"/>
      <c r="U424" s="287"/>
      <c r="V424" s="287"/>
      <c r="W424" s="287"/>
      <c r="X424" s="287"/>
      <c r="Y424" s="287"/>
      <c r="Z424" s="287"/>
      <c r="AA424" s="287"/>
      <c r="AB424" s="287"/>
      <c r="AC424" s="287"/>
      <c r="AD424" s="287"/>
      <c r="AE424" s="287"/>
      <c r="AF424" s="287"/>
      <c r="AG424" s="287"/>
      <c r="AH424" s="287"/>
      <c r="AI424" s="287"/>
      <c r="AJ424" s="287"/>
      <c r="AK424" s="286"/>
      <c r="AL424" s="286"/>
    </row>
    <row r="425" spans="1:38" ht="14.25" customHeight="1" x14ac:dyDescent="0.2">
      <c r="A425" s="287"/>
      <c r="B425" s="287"/>
      <c r="C425" s="215"/>
      <c r="D425" s="215"/>
      <c r="E425" s="215"/>
      <c r="F425" s="215"/>
      <c r="G425" s="215"/>
      <c r="H425" s="215"/>
      <c r="I425" s="215"/>
      <c r="J425" s="215"/>
      <c r="K425" s="215"/>
      <c r="L425" s="286"/>
      <c r="M425" s="286"/>
      <c r="N425" s="286"/>
      <c r="O425" s="286"/>
      <c r="P425" s="286"/>
      <c r="Q425" s="286"/>
      <c r="R425" s="286"/>
      <c r="S425" s="286"/>
      <c r="T425" s="287"/>
      <c r="U425" s="287"/>
      <c r="V425" s="287"/>
      <c r="W425" s="287"/>
      <c r="X425" s="287"/>
      <c r="Y425" s="287"/>
      <c r="Z425" s="287"/>
      <c r="AA425" s="287"/>
      <c r="AB425" s="287"/>
      <c r="AC425" s="287"/>
      <c r="AD425" s="287"/>
      <c r="AE425" s="287"/>
      <c r="AF425" s="287"/>
      <c r="AG425" s="287"/>
      <c r="AH425" s="287"/>
      <c r="AI425" s="287"/>
      <c r="AJ425" s="287"/>
      <c r="AK425" s="286"/>
      <c r="AL425" s="286"/>
    </row>
    <row r="426" spans="1:38" ht="14.25" customHeight="1" x14ac:dyDescent="0.2">
      <c r="A426" s="287"/>
      <c r="B426" s="287"/>
      <c r="C426" s="215"/>
      <c r="D426" s="215"/>
      <c r="E426" s="215"/>
      <c r="F426" s="215"/>
      <c r="G426" s="215"/>
      <c r="H426" s="215"/>
      <c r="I426" s="215"/>
      <c r="J426" s="215"/>
      <c r="K426" s="215"/>
      <c r="L426" s="286"/>
      <c r="M426" s="286"/>
      <c r="N426" s="286"/>
      <c r="O426" s="286"/>
      <c r="P426" s="286"/>
      <c r="Q426" s="286"/>
      <c r="R426" s="286"/>
      <c r="S426" s="286"/>
      <c r="T426" s="287"/>
      <c r="U426" s="287"/>
      <c r="V426" s="287"/>
      <c r="W426" s="287"/>
      <c r="X426" s="287"/>
      <c r="Y426" s="287"/>
      <c r="Z426" s="287"/>
      <c r="AA426" s="287"/>
      <c r="AB426" s="287"/>
      <c r="AC426" s="287"/>
      <c r="AD426" s="287"/>
      <c r="AE426" s="287"/>
      <c r="AF426" s="287"/>
      <c r="AG426" s="287"/>
      <c r="AH426" s="287"/>
      <c r="AI426" s="287"/>
      <c r="AJ426" s="287"/>
      <c r="AK426" s="286"/>
      <c r="AL426" s="286"/>
    </row>
    <row r="427" spans="1:38" ht="14.25" customHeight="1" x14ac:dyDescent="0.2">
      <c r="A427" s="287"/>
      <c r="B427" s="287"/>
      <c r="C427" s="215"/>
      <c r="D427" s="215"/>
      <c r="E427" s="215"/>
      <c r="F427" s="215"/>
      <c r="G427" s="215"/>
      <c r="H427" s="215"/>
      <c r="I427" s="215"/>
      <c r="J427" s="215"/>
      <c r="K427" s="215"/>
      <c r="L427" s="286"/>
      <c r="M427" s="286"/>
      <c r="N427" s="286"/>
      <c r="O427" s="286"/>
      <c r="P427" s="286"/>
      <c r="Q427" s="286"/>
      <c r="R427" s="286"/>
      <c r="S427" s="286"/>
      <c r="T427" s="287"/>
      <c r="U427" s="287"/>
      <c r="V427" s="287"/>
      <c r="W427" s="287"/>
      <c r="X427" s="287"/>
      <c r="Y427" s="287"/>
      <c r="Z427" s="287"/>
      <c r="AA427" s="287"/>
      <c r="AB427" s="287"/>
      <c r="AC427" s="287"/>
      <c r="AD427" s="287"/>
      <c r="AE427" s="287"/>
      <c r="AF427" s="287"/>
      <c r="AG427" s="287"/>
      <c r="AH427" s="287"/>
      <c r="AI427" s="287"/>
      <c r="AJ427" s="287"/>
      <c r="AK427" s="286"/>
      <c r="AL427" s="286"/>
    </row>
    <row r="428" spans="1:38" ht="14.25" customHeight="1" x14ac:dyDescent="0.2">
      <c r="A428" s="287"/>
      <c r="B428" s="287"/>
      <c r="C428" s="215"/>
      <c r="D428" s="215"/>
      <c r="E428" s="215"/>
      <c r="F428" s="215"/>
      <c r="G428" s="215"/>
      <c r="H428" s="215"/>
      <c r="I428" s="215"/>
      <c r="J428" s="215"/>
      <c r="K428" s="215"/>
      <c r="L428" s="286"/>
      <c r="M428" s="286"/>
      <c r="N428" s="286"/>
      <c r="O428" s="286"/>
      <c r="P428" s="286"/>
      <c r="Q428" s="286"/>
      <c r="R428" s="286"/>
      <c r="S428" s="286"/>
      <c r="T428" s="287"/>
      <c r="U428" s="287"/>
      <c r="V428" s="287"/>
      <c r="W428" s="287"/>
      <c r="X428" s="287"/>
      <c r="Y428" s="287"/>
      <c r="Z428" s="287"/>
      <c r="AA428" s="287"/>
      <c r="AB428" s="287"/>
      <c r="AC428" s="287"/>
      <c r="AD428" s="287"/>
      <c r="AE428" s="287"/>
      <c r="AF428" s="287"/>
      <c r="AG428" s="287"/>
      <c r="AH428" s="287"/>
      <c r="AI428" s="287"/>
      <c r="AJ428" s="287"/>
      <c r="AK428" s="286"/>
      <c r="AL428" s="286"/>
    </row>
    <row r="429" spans="1:38" ht="14.25" customHeight="1" x14ac:dyDescent="0.2">
      <c r="A429" s="287"/>
      <c r="B429" s="287"/>
      <c r="C429" s="215"/>
      <c r="D429" s="215"/>
      <c r="E429" s="215"/>
      <c r="F429" s="215"/>
      <c r="G429" s="215"/>
      <c r="H429" s="215"/>
      <c r="I429" s="215"/>
      <c r="J429" s="215"/>
      <c r="K429" s="215"/>
      <c r="L429" s="286"/>
      <c r="M429" s="286"/>
      <c r="N429" s="286"/>
      <c r="O429" s="286"/>
      <c r="P429" s="286"/>
      <c r="Q429" s="286"/>
      <c r="R429" s="286"/>
      <c r="S429" s="286"/>
      <c r="T429" s="287"/>
      <c r="U429" s="287"/>
      <c r="V429" s="287"/>
      <c r="W429" s="287"/>
      <c r="X429" s="287"/>
      <c r="Y429" s="287"/>
      <c r="Z429" s="287"/>
      <c r="AA429" s="287"/>
      <c r="AB429" s="287"/>
      <c r="AC429" s="287"/>
      <c r="AD429" s="287"/>
      <c r="AE429" s="287"/>
      <c r="AF429" s="287"/>
      <c r="AG429" s="287"/>
      <c r="AH429" s="287"/>
      <c r="AI429" s="287"/>
      <c r="AJ429" s="287"/>
      <c r="AK429" s="286"/>
      <c r="AL429" s="286"/>
    </row>
    <row r="430" spans="1:38" ht="14.25" customHeight="1" x14ac:dyDescent="0.2">
      <c r="A430" s="287"/>
      <c r="B430" s="287"/>
      <c r="C430" s="215"/>
      <c r="D430" s="215"/>
      <c r="E430" s="215"/>
      <c r="F430" s="215"/>
      <c r="G430" s="215"/>
      <c r="H430" s="215"/>
      <c r="I430" s="215"/>
      <c r="J430" s="215"/>
      <c r="K430" s="215"/>
      <c r="L430" s="286"/>
      <c r="M430" s="286"/>
      <c r="N430" s="286"/>
      <c r="O430" s="286"/>
      <c r="P430" s="286"/>
      <c r="Q430" s="286"/>
      <c r="R430" s="286"/>
      <c r="S430" s="286"/>
      <c r="T430" s="287"/>
      <c r="U430" s="287"/>
      <c r="V430" s="287"/>
      <c r="W430" s="287"/>
      <c r="X430" s="287"/>
      <c r="Y430" s="287"/>
      <c r="Z430" s="287"/>
      <c r="AA430" s="287"/>
      <c r="AB430" s="287"/>
      <c r="AC430" s="287"/>
      <c r="AD430" s="287"/>
      <c r="AE430" s="287"/>
      <c r="AF430" s="287"/>
      <c r="AG430" s="287"/>
      <c r="AH430" s="287"/>
      <c r="AI430" s="287"/>
      <c r="AJ430" s="287"/>
      <c r="AK430" s="286"/>
      <c r="AL430" s="286"/>
    </row>
    <row r="431" spans="1:38" ht="14.25" customHeight="1" x14ac:dyDescent="0.2">
      <c r="A431" s="287"/>
      <c r="B431" s="287"/>
      <c r="C431" s="215"/>
      <c r="D431" s="215"/>
      <c r="E431" s="215"/>
      <c r="F431" s="215"/>
      <c r="G431" s="215"/>
      <c r="H431" s="215"/>
      <c r="I431" s="215"/>
      <c r="J431" s="215"/>
      <c r="K431" s="215"/>
      <c r="L431" s="286"/>
      <c r="M431" s="286"/>
      <c r="N431" s="286"/>
      <c r="O431" s="286"/>
      <c r="P431" s="286"/>
      <c r="Q431" s="286"/>
      <c r="R431" s="286"/>
      <c r="S431" s="286"/>
      <c r="T431" s="287"/>
      <c r="U431" s="287"/>
      <c r="V431" s="287"/>
      <c r="W431" s="287"/>
      <c r="X431" s="287"/>
      <c r="Y431" s="287"/>
      <c r="Z431" s="287"/>
      <c r="AA431" s="287"/>
      <c r="AB431" s="287"/>
      <c r="AC431" s="287"/>
      <c r="AD431" s="287"/>
      <c r="AE431" s="287"/>
      <c r="AF431" s="287"/>
      <c r="AG431" s="287"/>
      <c r="AH431" s="287"/>
      <c r="AI431" s="287"/>
      <c r="AJ431" s="287"/>
      <c r="AK431" s="286"/>
      <c r="AL431" s="286"/>
    </row>
    <row r="432" spans="1:38" ht="14.25" customHeight="1" x14ac:dyDescent="0.2">
      <c r="A432" s="287"/>
      <c r="B432" s="287"/>
      <c r="C432" s="215"/>
      <c r="D432" s="215"/>
      <c r="E432" s="215"/>
      <c r="F432" s="215"/>
      <c r="G432" s="215"/>
      <c r="H432" s="215"/>
      <c r="I432" s="215"/>
      <c r="J432" s="215"/>
      <c r="K432" s="215"/>
      <c r="L432" s="286"/>
      <c r="M432" s="286"/>
      <c r="N432" s="286"/>
      <c r="O432" s="286"/>
      <c r="P432" s="286"/>
      <c r="Q432" s="286"/>
      <c r="R432" s="286"/>
      <c r="S432" s="286"/>
      <c r="T432" s="287"/>
      <c r="U432" s="287"/>
      <c r="V432" s="287"/>
      <c r="W432" s="287"/>
      <c r="X432" s="287"/>
      <c r="Y432" s="287"/>
      <c r="Z432" s="287"/>
      <c r="AA432" s="287"/>
      <c r="AB432" s="287"/>
      <c r="AC432" s="287"/>
      <c r="AD432" s="287"/>
      <c r="AE432" s="287"/>
      <c r="AF432" s="287"/>
      <c r="AG432" s="287"/>
      <c r="AH432" s="287"/>
      <c r="AI432" s="287"/>
      <c r="AJ432" s="287"/>
      <c r="AK432" s="286"/>
      <c r="AL432" s="286"/>
    </row>
    <row r="433" spans="1:38" ht="14.25" customHeight="1" x14ac:dyDescent="0.2">
      <c r="A433" s="287"/>
      <c r="B433" s="287"/>
      <c r="C433" s="215"/>
      <c r="D433" s="215"/>
      <c r="E433" s="215"/>
      <c r="F433" s="215"/>
      <c r="G433" s="215"/>
      <c r="H433" s="215"/>
      <c r="I433" s="215"/>
      <c r="J433" s="215"/>
      <c r="K433" s="215"/>
      <c r="L433" s="286"/>
      <c r="M433" s="286"/>
      <c r="N433" s="286"/>
      <c r="O433" s="286"/>
      <c r="P433" s="286"/>
      <c r="Q433" s="286"/>
      <c r="R433" s="286"/>
      <c r="S433" s="286"/>
      <c r="T433" s="287"/>
      <c r="U433" s="287"/>
      <c r="V433" s="287"/>
      <c r="W433" s="287"/>
      <c r="X433" s="287"/>
      <c r="Y433" s="287"/>
      <c r="Z433" s="287"/>
      <c r="AA433" s="287"/>
      <c r="AB433" s="287"/>
      <c r="AC433" s="287"/>
      <c r="AD433" s="287"/>
      <c r="AE433" s="287"/>
      <c r="AF433" s="287"/>
      <c r="AG433" s="287"/>
      <c r="AH433" s="287"/>
      <c r="AI433" s="287"/>
      <c r="AJ433" s="287"/>
      <c r="AK433" s="286"/>
      <c r="AL433" s="286"/>
    </row>
    <row r="434" spans="1:38" ht="14.25" customHeight="1" x14ac:dyDescent="0.2">
      <c r="A434" s="287"/>
      <c r="B434" s="287"/>
      <c r="C434" s="215"/>
      <c r="D434" s="215"/>
      <c r="E434" s="215"/>
      <c r="F434" s="215"/>
      <c r="G434" s="215"/>
      <c r="H434" s="215"/>
      <c r="I434" s="215"/>
      <c r="J434" s="215"/>
      <c r="K434" s="215"/>
      <c r="L434" s="286"/>
      <c r="M434" s="286"/>
      <c r="N434" s="286"/>
      <c r="O434" s="286"/>
      <c r="P434" s="286"/>
      <c r="Q434" s="286"/>
      <c r="R434" s="286"/>
      <c r="S434" s="286"/>
      <c r="T434" s="287"/>
      <c r="U434" s="287"/>
      <c r="V434" s="287"/>
      <c r="W434" s="287"/>
      <c r="X434" s="287"/>
      <c r="Y434" s="287"/>
      <c r="Z434" s="287"/>
      <c r="AA434" s="287"/>
      <c r="AB434" s="287"/>
      <c r="AC434" s="287"/>
      <c r="AD434" s="287"/>
      <c r="AE434" s="287"/>
      <c r="AF434" s="287"/>
      <c r="AG434" s="287"/>
      <c r="AH434" s="287"/>
      <c r="AI434" s="287"/>
      <c r="AJ434" s="287"/>
      <c r="AK434" s="286"/>
      <c r="AL434" s="286"/>
    </row>
    <row r="435" spans="1:38" ht="14.25" customHeight="1" x14ac:dyDescent="0.2">
      <c r="A435" s="287"/>
      <c r="B435" s="287"/>
      <c r="C435" s="215"/>
      <c r="D435" s="215"/>
      <c r="E435" s="215"/>
      <c r="F435" s="215"/>
      <c r="G435" s="215"/>
      <c r="H435" s="215"/>
      <c r="I435" s="215"/>
      <c r="J435" s="215"/>
      <c r="K435" s="215"/>
      <c r="L435" s="286"/>
      <c r="M435" s="286"/>
      <c r="N435" s="286"/>
      <c r="O435" s="286"/>
      <c r="P435" s="286"/>
      <c r="Q435" s="286"/>
      <c r="R435" s="286"/>
      <c r="S435" s="286"/>
      <c r="T435" s="287"/>
      <c r="U435" s="287"/>
      <c r="V435" s="287"/>
      <c r="W435" s="287"/>
      <c r="X435" s="287"/>
      <c r="Y435" s="287"/>
      <c r="Z435" s="287"/>
      <c r="AA435" s="287"/>
      <c r="AB435" s="287"/>
      <c r="AC435" s="287"/>
      <c r="AD435" s="287"/>
      <c r="AE435" s="287"/>
      <c r="AF435" s="287"/>
      <c r="AG435" s="287"/>
      <c r="AH435" s="287"/>
      <c r="AI435" s="287"/>
      <c r="AJ435" s="287"/>
      <c r="AK435" s="286"/>
      <c r="AL435" s="286"/>
    </row>
    <row r="436" spans="1:38" ht="14.25" customHeight="1" x14ac:dyDescent="0.2">
      <c r="A436" s="287"/>
      <c r="B436" s="287"/>
      <c r="C436" s="215"/>
      <c r="D436" s="215"/>
      <c r="E436" s="215"/>
      <c r="F436" s="215"/>
      <c r="G436" s="215"/>
      <c r="H436" s="215"/>
      <c r="I436" s="215"/>
      <c r="J436" s="215"/>
      <c r="K436" s="215"/>
      <c r="L436" s="286"/>
      <c r="M436" s="286"/>
      <c r="N436" s="286"/>
      <c r="O436" s="286"/>
      <c r="P436" s="286"/>
      <c r="Q436" s="286"/>
      <c r="R436" s="286"/>
      <c r="S436" s="286"/>
      <c r="T436" s="287"/>
      <c r="U436" s="287"/>
      <c r="V436" s="287"/>
      <c r="W436" s="287"/>
      <c r="X436" s="287"/>
      <c r="Y436" s="287"/>
      <c r="Z436" s="287"/>
      <c r="AA436" s="287"/>
      <c r="AB436" s="287"/>
      <c r="AC436" s="287"/>
      <c r="AD436" s="287"/>
      <c r="AE436" s="287"/>
      <c r="AF436" s="287"/>
      <c r="AG436" s="287"/>
      <c r="AH436" s="287"/>
      <c r="AI436" s="287"/>
      <c r="AJ436" s="287"/>
      <c r="AK436" s="286"/>
      <c r="AL436" s="286"/>
    </row>
    <row r="437" spans="1:38" ht="14.25" customHeight="1" x14ac:dyDescent="0.2">
      <c r="A437" s="287"/>
      <c r="B437" s="287"/>
      <c r="C437" s="215"/>
      <c r="D437" s="215"/>
      <c r="E437" s="215"/>
      <c r="F437" s="215"/>
      <c r="G437" s="215"/>
      <c r="H437" s="215"/>
      <c r="I437" s="215"/>
      <c r="J437" s="215"/>
      <c r="K437" s="215"/>
      <c r="L437" s="286"/>
      <c r="M437" s="286"/>
      <c r="N437" s="286"/>
      <c r="O437" s="286"/>
      <c r="P437" s="286"/>
      <c r="Q437" s="286"/>
      <c r="R437" s="286"/>
      <c r="S437" s="286"/>
      <c r="T437" s="287"/>
      <c r="U437" s="287"/>
      <c r="V437" s="287"/>
      <c r="W437" s="287"/>
      <c r="X437" s="287"/>
      <c r="Y437" s="287"/>
      <c r="Z437" s="287"/>
      <c r="AA437" s="287"/>
      <c r="AB437" s="287"/>
      <c r="AC437" s="287"/>
      <c r="AD437" s="287"/>
      <c r="AE437" s="287"/>
      <c r="AF437" s="287"/>
      <c r="AG437" s="287"/>
      <c r="AH437" s="287"/>
      <c r="AI437" s="287"/>
      <c r="AJ437" s="287"/>
      <c r="AK437" s="286"/>
      <c r="AL437" s="286"/>
    </row>
    <row r="438" spans="1:38" ht="14.25" customHeight="1" x14ac:dyDescent="0.2">
      <c r="A438" s="287"/>
      <c r="B438" s="287"/>
      <c r="C438" s="215"/>
      <c r="D438" s="215"/>
      <c r="E438" s="215"/>
      <c r="F438" s="215"/>
      <c r="G438" s="215"/>
      <c r="H438" s="215"/>
      <c r="I438" s="215"/>
      <c r="J438" s="215"/>
      <c r="K438" s="215"/>
      <c r="L438" s="286"/>
      <c r="M438" s="286"/>
      <c r="N438" s="286"/>
      <c r="O438" s="286"/>
      <c r="P438" s="286"/>
      <c r="Q438" s="286"/>
      <c r="R438" s="286"/>
      <c r="S438" s="286"/>
      <c r="T438" s="287"/>
      <c r="U438" s="287"/>
      <c r="V438" s="287"/>
      <c r="W438" s="287"/>
      <c r="X438" s="287"/>
      <c r="Y438" s="287"/>
      <c r="Z438" s="287"/>
      <c r="AA438" s="287"/>
      <c r="AB438" s="287"/>
      <c r="AC438" s="287"/>
      <c r="AD438" s="287"/>
      <c r="AE438" s="287"/>
      <c r="AF438" s="287"/>
      <c r="AG438" s="287"/>
      <c r="AH438" s="287"/>
      <c r="AI438" s="287"/>
      <c r="AJ438" s="287"/>
      <c r="AK438" s="286"/>
      <c r="AL438" s="286"/>
    </row>
    <row r="439" spans="1:38" ht="14.25" customHeight="1" x14ac:dyDescent="0.2">
      <c r="A439" s="287"/>
      <c r="B439" s="287"/>
      <c r="C439" s="215"/>
      <c r="D439" s="215"/>
      <c r="E439" s="215"/>
      <c r="F439" s="215"/>
      <c r="G439" s="215"/>
      <c r="H439" s="215"/>
      <c r="I439" s="215"/>
      <c r="J439" s="215"/>
      <c r="K439" s="215"/>
      <c r="L439" s="286"/>
      <c r="M439" s="286"/>
      <c r="N439" s="286"/>
      <c r="O439" s="286"/>
      <c r="P439" s="286"/>
      <c r="Q439" s="286"/>
      <c r="R439" s="286"/>
      <c r="S439" s="286"/>
      <c r="T439" s="287"/>
      <c r="U439" s="287"/>
      <c r="V439" s="287"/>
      <c r="W439" s="287"/>
      <c r="X439" s="287"/>
      <c r="Y439" s="287"/>
      <c r="Z439" s="287"/>
      <c r="AA439" s="287"/>
      <c r="AB439" s="287"/>
      <c r="AC439" s="287"/>
      <c r="AD439" s="287"/>
      <c r="AE439" s="287"/>
      <c r="AF439" s="287"/>
      <c r="AG439" s="287"/>
      <c r="AH439" s="287"/>
      <c r="AI439" s="287"/>
      <c r="AJ439" s="287"/>
      <c r="AK439" s="286"/>
      <c r="AL439" s="286"/>
    </row>
    <row r="440" spans="1:38" ht="14.25" customHeight="1" x14ac:dyDescent="0.2">
      <c r="A440" s="287"/>
      <c r="B440" s="287"/>
      <c r="C440" s="215"/>
      <c r="D440" s="215"/>
      <c r="E440" s="215"/>
      <c r="F440" s="215"/>
      <c r="G440" s="215"/>
      <c r="H440" s="215"/>
      <c r="I440" s="215"/>
      <c r="J440" s="215"/>
      <c r="K440" s="215"/>
      <c r="L440" s="286"/>
      <c r="M440" s="286"/>
      <c r="N440" s="286"/>
      <c r="O440" s="286"/>
      <c r="P440" s="286"/>
      <c r="Q440" s="286"/>
      <c r="R440" s="286"/>
      <c r="S440" s="286"/>
      <c r="T440" s="287"/>
      <c r="U440" s="287"/>
      <c r="V440" s="287"/>
      <c r="W440" s="287"/>
      <c r="X440" s="287"/>
      <c r="Y440" s="287"/>
      <c r="Z440" s="287"/>
      <c r="AA440" s="287"/>
      <c r="AB440" s="287"/>
      <c r="AC440" s="287"/>
      <c r="AD440" s="287"/>
      <c r="AE440" s="287"/>
      <c r="AF440" s="287"/>
      <c r="AG440" s="287"/>
      <c r="AH440" s="287"/>
      <c r="AI440" s="287"/>
      <c r="AJ440" s="287"/>
      <c r="AK440" s="286"/>
      <c r="AL440" s="286"/>
    </row>
    <row r="441" spans="1:38" ht="14.25" customHeight="1" x14ac:dyDescent="0.2">
      <c r="A441" s="287"/>
      <c r="B441" s="287"/>
      <c r="C441" s="215"/>
      <c r="D441" s="215"/>
      <c r="E441" s="215"/>
      <c r="F441" s="215"/>
      <c r="G441" s="215"/>
      <c r="H441" s="215"/>
      <c r="I441" s="215"/>
      <c r="J441" s="215"/>
      <c r="K441" s="215"/>
      <c r="L441" s="286"/>
      <c r="M441" s="286"/>
      <c r="N441" s="286"/>
      <c r="O441" s="286"/>
      <c r="P441" s="286"/>
      <c r="Q441" s="286"/>
      <c r="R441" s="286"/>
      <c r="S441" s="286"/>
      <c r="T441" s="287"/>
      <c r="U441" s="287"/>
      <c r="V441" s="287"/>
      <c r="W441" s="287"/>
      <c r="X441" s="287"/>
      <c r="Y441" s="287"/>
      <c r="Z441" s="287"/>
      <c r="AA441" s="287"/>
      <c r="AB441" s="287"/>
      <c r="AC441" s="287"/>
      <c r="AD441" s="287"/>
      <c r="AE441" s="287"/>
      <c r="AF441" s="287"/>
      <c r="AG441" s="287"/>
      <c r="AH441" s="287"/>
      <c r="AI441" s="287"/>
      <c r="AJ441" s="287"/>
      <c r="AK441" s="286"/>
      <c r="AL441" s="286"/>
    </row>
    <row r="442" spans="1:38" ht="14.25" customHeight="1" x14ac:dyDescent="0.2">
      <c r="A442" s="287"/>
      <c r="B442" s="287"/>
      <c r="C442" s="215"/>
      <c r="D442" s="215"/>
      <c r="E442" s="215"/>
      <c r="F442" s="215"/>
      <c r="G442" s="215"/>
      <c r="H442" s="215"/>
      <c r="I442" s="215"/>
      <c r="J442" s="215"/>
      <c r="K442" s="215"/>
      <c r="L442" s="286"/>
      <c r="M442" s="286"/>
      <c r="N442" s="286"/>
      <c r="O442" s="286"/>
      <c r="P442" s="286"/>
      <c r="Q442" s="286"/>
      <c r="R442" s="286"/>
      <c r="S442" s="286"/>
      <c r="T442" s="287"/>
      <c r="U442" s="287"/>
      <c r="V442" s="287"/>
      <c r="W442" s="287"/>
      <c r="X442" s="287"/>
      <c r="Y442" s="287"/>
      <c r="Z442" s="287"/>
      <c r="AA442" s="287"/>
      <c r="AB442" s="287"/>
      <c r="AC442" s="287"/>
      <c r="AD442" s="287"/>
      <c r="AE442" s="287"/>
      <c r="AF442" s="287"/>
      <c r="AG442" s="287"/>
      <c r="AH442" s="287"/>
      <c r="AI442" s="287"/>
      <c r="AJ442" s="287"/>
      <c r="AK442" s="286"/>
      <c r="AL442" s="286"/>
    </row>
    <row r="443" spans="1:38" ht="14.25" customHeight="1" x14ac:dyDescent="0.2">
      <c r="A443" s="287"/>
      <c r="B443" s="287"/>
      <c r="C443" s="215"/>
      <c r="D443" s="215"/>
      <c r="E443" s="215"/>
      <c r="F443" s="215"/>
      <c r="G443" s="215"/>
      <c r="H443" s="215"/>
      <c r="I443" s="215"/>
      <c r="J443" s="215"/>
      <c r="K443" s="215"/>
      <c r="L443" s="286"/>
      <c r="M443" s="286"/>
      <c r="N443" s="286"/>
      <c r="O443" s="286"/>
      <c r="P443" s="286"/>
      <c r="Q443" s="286"/>
      <c r="R443" s="286"/>
      <c r="S443" s="286"/>
      <c r="T443" s="287"/>
      <c r="U443" s="287"/>
      <c r="V443" s="287"/>
      <c r="W443" s="287"/>
      <c r="X443" s="287"/>
      <c r="Y443" s="287"/>
      <c r="Z443" s="287"/>
      <c r="AA443" s="287"/>
      <c r="AB443" s="287"/>
      <c r="AC443" s="287"/>
      <c r="AD443" s="287"/>
      <c r="AE443" s="287"/>
      <c r="AF443" s="287"/>
      <c r="AG443" s="287"/>
      <c r="AH443" s="287"/>
      <c r="AI443" s="287"/>
      <c r="AJ443" s="287"/>
      <c r="AK443" s="286"/>
      <c r="AL443" s="286"/>
    </row>
    <row r="444" spans="1:38" ht="14.25" customHeight="1" x14ac:dyDescent="0.2">
      <c r="A444" s="287"/>
      <c r="B444" s="287"/>
      <c r="C444" s="215"/>
      <c r="D444" s="215"/>
      <c r="E444" s="215"/>
      <c r="F444" s="215"/>
      <c r="G444" s="215"/>
      <c r="H444" s="215"/>
      <c r="I444" s="215"/>
      <c r="J444" s="215"/>
      <c r="K444" s="215"/>
      <c r="L444" s="286"/>
      <c r="M444" s="286"/>
      <c r="N444" s="286"/>
      <c r="O444" s="286"/>
      <c r="P444" s="286"/>
      <c r="Q444" s="286"/>
      <c r="R444" s="286"/>
      <c r="S444" s="286"/>
      <c r="T444" s="287"/>
      <c r="U444" s="287"/>
      <c r="V444" s="287"/>
      <c r="W444" s="287"/>
      <c r="X444" s="287"/>
      <c r="Y444" s="287"/>
      <c r="Z444" s="287"/>
      <c r="AA444" s="287"/>
      <c r="AB444" s="287"/>
      <c r="AC444" s="287"/>
      <c r="AD444" s="287"/>
      <c r="AE444" s="287"/>
      <c r="AF444" s="287"/>
      <c r="AG444" s="287"/>
      <c r="AH444" s="287"/>
      <c r="AI444" s="287"/>
      <c r="AJ444" s="287"/>
      <c r="AK444" s="286"/>
      <c r="AL444" s="286"/>
    </row>
    <row r="445" spans="1:38" ht="14.25" customHeight="1" x14ac:dyDescent="0.2">
      <c r="A445" s="287"/>
      <c r="B445" s="287"/>
      <c r="C445" s="215"/>
      <c r="D445" s="215"/>
      <c r="E445" s="215"/>
      <c r="F445" s="215"/>
      <c r="G445" s="215"/>
      <c r="H445" s="215"/>
      <c r="I445" s="215"/>
      <c r="J445" s="215"/>
      <c r="K445" s="215"/>
      <c r="L445" s="286"/>
      <c r="M445" s="286"/>
      <c r="N445" s="286"/>
      <c r="O445" s="286"/>
      <c r="P445" s="286"/>
      <c r="Q445" s="286"/>
      <c r="R445" s="286"/>
      <c r="S445" s="286"/>
      <c r="T445" s="287"/>
      <c r="U445" s="287"/>
      <c r="V445" s="287"/>
      <c r="W445" s="287"/>
      <c r="X445" s="287"/>
      <c r="Y445" s="287"/>
      <c r="Z445" s="287"/>
      <c r="AA445" s="287"/>
      <c r="AB445" s="287"/>
      <c r="AC445" s="287"/>
      <c r="AD445" s="287"/>
      <c r="AE445" s="287"/>
      <c r="AF445" s="287"/>
      <c r="AG445" s="287"/>
      <c r="AH445" s="287"/>
      <c r="AI445" s="287"/>
      <c r="AJ445" s="287"/>
      <c r="AK445" s="286"/>
      <c r="AL445" s="286"/>
    </row>
    <row r="446" spans="1:38" ht="14.25" customHeight="1" x14ac:dyDescent="0.2">
      <c r="A446" s="287"/>
      <c r="B446" s="287"/>
      <c r="C446" s="215"/>
      <c r="D446" s="215"/>
      <c r="E446" s="215"/>
      <c r="F446" s="215"/>
      <c r="G446" s="215"/>
      <c r="H446" s="215"/>
      <c r="I446" s="215"/>
      <c r="J446" s="215"/>
      <c r="K446" s="215"/>
      <c r="L446" s="286"/>
      <c r="M446" s="286"/>
      <c r="N446" s="286"/>
      <c r="O446" s="286"/>
      <c r="P446" s="286"/>
      <c r="Q446" s="286"/>
      <c r="R446" s="286"/>
      <c r="S446" s="286"/>
      <c r="T446" s="287"/>
      <c r="U446" s="287"/>
      <c r="V446" s="287"/>
      <c r="W446" s="287"/>
      <c r="X446" s="287"/>
      <c r="Y446" s="287"/>
      <c r="Z446" s="287"/>
      <c r="AA446" s="287"/>
      <c r="AB446" s="287"/>
      <c r="AC446" s="287"/>
      <c r="AD446" s="287"/>
      <c r="AE446" s="287"/>
      <c r="AF446" s="287"/>
      <c r="AG446" s="287"/>
      <c r="AH446" s="287"/>
      <c r="AI446" s="287"/>
      <c r="AJ446" s="287"/>
      <c r="AK446" s="286"/>
      <c r="AL446" s="286"/>
    </row>
    <row r="447" spans="1:38" ht="14.25" customHeight="1" x14ac:dyDescent="0.2">
      <c r="A447" s="287"/>
      <c r="B447" s="287"/>
      <c r="C447" s="215"/>
      <c r="D447" s="215"/>
      <c r="E447" s="215"/>
      <c r="F447" s="215"/>
      <c r="G447" s="215"/>
      <c r="H447" s="215"/>
      <c r="I447" s="215"/>
      <c r="J447" s="215"/>
      <c r="K447" s="215"/>
      <c r="L447" s="286"/>
      <c r="M447" s="286"/>
      <c r="N447" s="286"/>
      <c r="O447" s="286"/>
      <c r="P447" s="286"/>
      <c r="Q447" s="286"/>
      <c r="R447" s="286"/>
      <c r="S447" s="286"/>
      <c r="T447" s="287"/>
      <c r="U447" s="287"/>
      <c r="V447" s="287"/>
      <c r="W447" s="287"/>
      <c r="X447" s="287"/>
      <c r="Y447" s="287"/>
      <c r="Z447" s="287"/>
      <c r="AA447" s="287"/>
      <c r="AB447" s="287"/>
      <c r="AC447" s="287"/>
      <c r="AD447" s="287"/>
      <c r="AE447" s="287"/>
      <c r="AF447" s="287"/>
      <c r="AG447" s="287"/>
      <c r="AH447" s="287"/>
      <c r="AI447" s="287"/>
      <c r="AJ447" s="287"/>
      <c r="AK447" s="286"/>
      <c r="AL447" s="286"/>
    </row>
    <row r="448" spans="1:38" ht="14.25" customHeight="1" x14ac:dyDescent="0.2">
      <c r="A448" s="287"/>
      <c r="B448" s="287"/>
      <c r="C448" s="215"/>
      <c r="D448" s="215"/>
      <c r="E448" s="215"/>
      <c r="F448" s="215"/>
      <c r="G448" s="215"/>
      <c r="H448" s="215"/>
      <c r="I448" s="215"/>
      <c r="J448" s="215"/>
      <c r="K448" s="215"/>
      <c r="L448" s="286"/>
      <c r="M448" s="286"/>
      <c r="N448" s="286"/>
      <c r="O448" s="286"/>
      <c r="P448" s="286"/>
      <c r="Q448" s="286"/>
      <c r="R448" s="286"/>
      <c r="S448" s="286"/>
      <c r="T448" s="287"/>
      <c r="U448" s="287"/>
      <c r="V448" s="287"/>
      <c r="W448" s="287"/>
      <c r="X448" s="287"/>
      <c r="Y448" s="287"/>
      <c r="Z448" s="287"/>
      <c r="AA448" s="287"/>
      <c r="AB448" s="287"/>
      <c r="AC448" s="287"/>
      <c r="AD448" s="287"/>
      <c r="AE448" s="287"/>
      <c r="AF448" s="287"/>
      <c r="AG448" s="287"/>
      <c r="AH448" s="287"/>
      <c r="AI448" s="287"/>
      <c r="AJ448" s="287"/>
      <c r="AK448" s="286"/>
      <c r="AL448" s="286"/>
    </row>
    <row r="449" spans="1:38" ht="14.25" customHeight="1" x14ac:dyDescent="0.2">
      <c r="A449" s="287"/>
      <c r="B449" s="287"/>
      <c r="C449" s="215"/>
      <c r="D449" s="215"/>
      <c r="E449" s="215"/>
      <c r="F449" s="215"/>
      <c r="G449" s="215"/>
      <c r="H449" s="215"/>
      <c r="I449" s="215"/>
      <c r="J449" s="215"/>
      <c r="K449" s="215"/>
      <c r="L449" s="286"/>
      <c r="M449" s="286"/>
      <c r="N449" s="286"/>
      <c r="O449" s="286"/>
      <c r="P449" s="286"/>
      <c r="Q449" s="286"/>
      <c r="R449" s="286"/>
      <c r="S449" s="286"/>
      <c r="T449" s="287"/>
      <c r="U449" s="287"/>
      <c r="V449" s="287"/>
      <c r="W449" s="287"/>
      <c r="X449" s="287"/>
      <c r="Y449" s="287"/>
      <c r="Z449" s="287"/>
      <c r="AA449" s="287"/>
      <c r="AB449" s="287"/>
      <c r="AC449" s="287"/>
      <c r="AD449" s="287"/>
      <c r="AE449" s="287"/>
      <c r="AF449" s="287"/>
      <c r="AG449" s="287"/>
      <c r="AH449" s="287"/>
      <c r="AI449" s="287"/>
      <c r="AJ449" s="287"/>
      <c r="AK449" s="286"/>
      <c r="AL449" s="286"/>
    </row>
    <row r="450" spans="1:38" ht="14.25" customHeight="1" x14ac:dyDescent="0.2">
      <c r="A450" s="287"/>
      <c r="B450" s="287"/>
      <c r="C450" s="215"/>
      <c r="D450" s="215"/>
      <c r="E450" s="215"/>
      <c r="F450" s="215"/>
      <c r="G450" s="215"/>
      <c r="H450" s="215"/>
      <c r="I450" s="215"/>
      <c r="J450" s="215"/>
      <c r="K450" s="215"/>
      <c r="L450" s="286"/>
      <c r="M450" s="286"/>
      <c r="N450" s="286"/>
      <c r="O450" s="286"/>
      <c r="P450" s="286"/>
      <c r="Q450" s="286"/>
      <c r="R450" s="286"/>
      <c r="S450" s="286"/>
      <c r="T450" s="287"/>
      <c r="U450" s="287"/>
      <c r="V450" s="287"/>
      <c r="W450" s="287"/>
      <c r="X450" s="287"/>
      <c r="Y450" s="287"/>
      <c r="Z450" s="287"/>
      <c r="AA450" s="287"/>
      <c r="AB450" s="287"/>
      <c r="AC450" s="287"/>
      <c r="AD450" s="287"/>
      <c r="AE450" s="287"/>
      <c r="AF450" s="287"/>
      <c r="AG450" s="287"/>
      <c r="AH450" s="287"/>
      <c r="AI450" s="287"/>
      <c r="AJ450" s="287"/>
      <c r="AK450" s="286"/>
      <c r="AL450" s="286"/>
    </row>
    <row r="451" spans="1:38" ht="14.25" customHeight="1" x14ac:dyDescent="0.2">
      <c r="A451" s="287"/>
      <c r="B451" s="287"/>
      <c r="C451" s="215"/>
      <c r="D451" s="215"/>
      <c r="E451" s="215"/>
      <c r="F451" s="215"/>
      <c r="G451" s="215"/>
      <c r="H451" s="215"/>
      <c r="I451" s="215"/>
      <c r="J451" s="215"/>
      <c r="K451" s="215"/>
      <c r="L451" s="286"/>
      <c r="M451" s="286"/>
      <c r="N451" s="286"/>
      <c r="O451" s="286"/>
      <c r="P451" s="286"/>
      <c r="Q451" s="286"/>
      <c r="R451" s="286"/>
      <c r="S451" s="286"/>
      <c r="T451" s="287"/>
      <c r="U451" s="287"/>
      <c r="V451" s="287"/>
      <c r="W451" s="287"/>
      <c r="X451" s="287"/>
      <c r="Y451" s="287"/>
      <c r="Z451" s="287"/>
      <c r="AA451" s="287"/>
      <c r="AB451" s="287"/>
      <c r="AC451" s="287"/>
      <c r="AD451" s="287"/>
      <c r="AE451" s="287"/>
      <c r="AF451" s="287"/>
      <c r="AG451" s="287"/>
      <c r="AH451" s="287"/>
      <c r="AI451" s="287"/>
      <c r="AJ451" s="287"/>
      <c r="AK451" s="286"/>
      <c r="AL451" s="286"/>
    </row>
    <row r="452" spans="1:38" ht="14.25" customHeight="1" x14ac:dyDescent="0.2">
      <c r="A452" s="287"/>
      <c r="B452" s="287"/>
      <c r="C452" s="215"/>
      <c r="D452" s="215"/>
      <c r="E452" s="215"/>
      <c r="F452" s="215"/>
      <c r="G452" s="215"/>
      <c r="H452" s="215"/>
      <c r="I452" s="215"/>
      <c r="J452" s="215"/>
      <c r="K452" s="215"/>
      <c r="L452" s="286"/>
      <c r="M452" s="286"/>
      <c r="N452" s="286"/>
      <c r="O452" s="286"/>
      <c r="P452" s="286"/>
      <c r="Q452" s="286"/>
      <c r="R452" s="286"/>
      <c r="S452" s="286"/>
      <c r="T452" s="287"/>
      <c r="U452" s="287"/>
      <c r="V452" s="287"/>
      <c r="W452" s="287"/>
      <c r="X452" s="287"/>
      <c r="Y452" s="287"/>
      <c r="Z452" s="287"/>
      <c r="AA452" s="287"/>
      <c r="AB452" s="287"/>
      <c r="AC452" s="287"/>
      <c r="AD452" s="287"/>
      <c r="AE452" s="287"/>
      <c r="AF452" s="287"/>
      <c r="AG452" s="287"/>
      <c r="AH452" s="287"/>
      <c r="AI452" s="287"/>
      <c r="AJ452" s="287"/>
      <c r="AK452" s="286"/>
      <c r="AL452" s="286"/>
    </row>
    <row r="453" spans="1:38" ht="14.25" customHeight="1" x14ac:dyDescent="0.2">
      <c r="A453" s="287"/>
      <c r="B453" s="287"/>
      <c r="C453" s="215"/>
      <c r="D453" s="215"/>
      <c r="E453" s="215"/>
      <c r="F453" s="215"/>
      <c r="G453" s="215"/>
      <c r="H453" s="215"/>
      <c r="I453" s="215"/>
      <c r="J453" s="215"/>
      <c r="K453" s="215"/>
      <c r="L453" s="286"/>
      <c r="M453" s="286"/>
      <c r="N453" s="286"/>
      <c r="O453" s="286"/>
      <c r="P453" s="286"/>
      <c r="Q453" s="286"/>
      <c r="R453" s="286"/>
      <c r="S453" s="286"/>
      <c r="T453" s="287"/>
      <c r="U453" s="287"/>
      <c r="V453" s="287"/>
      <c r="W453" s="287"/>
      <c r="X453" s="287"/>
      <c r="Y453" s="287"/>
      <c r="Z453" s="287"/>
      <c r="AA453" s="287"/>
      <c r="AB453" s="287"/>
      <c r="AC453" s="287"/>
      <c r="AD453" s="287"/>
      <c r="AE453" s="287"/>
      <c r="AF453" s="287"/>
      <c r="AG453" s="287"/>
      <c r="AH453" s="287"/>
      <c r="AI453" s="287"/>
      <c r="AJ453" s="287"/>
      <c r="AK453" s="286"/>
      <c r="AL453" s="286"/>
    </row>
    <row r="454" spans="1:38" ht="14.25" customHeight="1" x14ac:dyDescent="0.2">
      <c r="A454" s="287"/>
      <c r="B454" s="287"/>
      <c r="C454" s="215"/>
      <c r="D454" s="215"/>
      <c r="E454" s="215"/>
      <c r="F454" s="215"/>
      <c r="G454" s="215"/>
      <c r="H454" s="215"/>
      <c r="I454" s="215"/>
      <c r="J454" s="215"/>
      <c r="K454" s="215"/>
      <c r="L454" s="286"/>
      <c r="M454" s="286"/>
      <c r="N454" s="286"/>
      <c r="O454" s="286"/>
      <c r="P454" s="286"/>
      <c r="Q454" s="286"/>
      <c r="R454" s="286"/>
      <c r="S454" s="286"/>
      <c r="T454" s="287"/>
      <c r="U454" s="287"/>
      <c r="V454" s="287"/>
      <c r="W454" s="287"/>
      <c r="X454" s="287"/>
      <c r="Y454" s="287"/>
      <c r="Z454" s="287"/>
      <c r="AA454" s="287"/>
      <c r="AB454" s="287"/>
      <c r="AC454" s="287"/>
      <c r="AD454" s="287"/>
      <c r="AE454" s="287"/>
      <c r="AF454" s="287"/>
      <c r="AG454" s="287"/>
      <c r="AH454" s="287"/>
      <c r="AI454" s="287"/>
      <c r="AJ454" s="287"/>
      <c r="AK454" s="286"/>
      <c r="AL454" s="286"/>
    </row>
    <row r="455" spans="1:38" ht="14.25" customHeight="1" x14ac:dyDescent="0.2">
      <c r="A455" s="287"/>
      <c r="B455" s="287"/>
      <c r="C455" s="215"/>
      <c r="D455" s="215"/>
      <c r="E455" s="215"/>
      <c r="F455" s="215"/>
      <c r="G455" s="215"/>
      <c r="H455" s="215"/>
      <c r="I455" s="215"/>
      <c r="J455" s="215"/>
      <c r="K455" s="215"/>
      <c r="L455" s="286"/>
      <c r="M455" s="286"/>
      <c r="N455" s="286"/>
      <c r="O455" s="286"/>
      <c r="P455" s="286"/>
      <c r="Q455" s="286"/>
      <c r="R455" s="286"/>
      <c r="S455" s="286"/>
      <c r="T455" s="287"/>
      <c r="U455" s="287"/>
      <c r="V455" s="287"/>
      <c r="W455" s="287"/>
      <c r="X455" s="287"/>
      <c r="Y455" s="287"/>
      <c r="Z455" s="287"/>
      <c r="AA455" s="287"/>
      <c r="AB455" s="287"/>
      <c r="AC455" s="287"/>
      <c r="AD455" s="287"/>
      <c r="AE455" s="287"/>
      <c r="AF455" s="287"/>
      <c r="AG455" s="287"/>
      <c r="AH455" s="287"/>
      <c r="AI455" s="287"/>
      <c r="AJ455" s="287"/>
      <c r="AK455" s="286"/>
      <c r="AL455" s="286"/>
    </row>
    <row r="456" spans="1:38" ht="14.25" customHeight="1" x14ac:dyDescent="0.2">
      <c r="A456" s="287"/>
      <c r="B456" s="287"/>
      <c r="C456" s="215"/>
      <c r="D456" s="215"/>
      <c r="E456" s="215"/>
      <c r="F456" s="215"/>
      <c r="G456" s="215"/>
      <c r="H456" s="215"/>
      <c r="I456" s="215"/>
      <c r="J456" s="215"/>
      <c r="K456" s="215"/>
      <c r="L456" s="286"/>
      <c r="M456" s="286"/>
      <c r="N456" s="286"/>
      <c r="O456" s="286"/>
      <c r="P456" s="286"/>
      <c r="Q456" s="286"/>
      <c r="R456" s="286"/>
      <c r="S456" s="286"/>
      <c r="T456" s="287"/>
      <c r="U456" s="287"/>
      <c r="V456" s="287"/>
      <c r="W456" s="287"/>
      <c r="X456" s="287"/>
      <c r="Y456" s="287"/>
      <c r="Z456" s="287"/>
      <c r="AA456" s="287"/>
      <c r="AB456" s="287"/>
      <c r="AC456" s="287"/>
      <c r="AD456" s="287"/>
      <c r="AE456" s="287"/>
      <c r="AF456" s="287"/>
      <c r="AG456" s="287"/>
      <c r="AH456" s="287"/>
      <c r="AI456" s="287"/>
      <c r="AJ456" s="287"/>
      <c r="AK456" s="286"/>
      <c r="AL456" s="286"/>
    </row>
    <row r="457" spans="1:38" ht="14.25" customHeight="1" x14ac:dyDescent="0.2">
      <c r="A457" s="287"/>
      <c r="B457" s="287"/>
      <c r="C457" s="215"/>
      <c r="D457" s="215"/>
      <c r="E457" s="215"/>
      <c r="F457" s="215"/>
      <c r="G457" s="215"/>
      <c r="H457" s="215"/>
      <c r="I457" s="215"/>
      <c r="J457" s="215"/>
      <c r="K457" s="215"/>
      <c r="L457" s="286"/>
      <c r="M457" s="286"/>
      <c r="N457" s="286"/>
      <c r="O457" s="286"/>
      <c r="P457" s="286"/>
      <c r="Q457" s="286"/>
      <c r="R457" s="286"/>
      <c r="S457" s="286"/>
      <c r="T457" s="287"/>
      <c r="U457" s="287"/>
      <c r="V457" s="287"/>
      <c r="W457" s="287"/>
      <c r="X457" s="287"/>
      <c r="Y457" s="287"/>
      <c r="Z457" s="287"/>
      <c r="AA457" s="287"/>
      <c r="AB457" s="287"/>
      <c r="AC457" s="287"/>
      <c r="AD457" s="287"/>
      <c r="AE457" s="287"/>
      <c r="AF457" s="287"/>
      <c r="AG457" s="287"/>
      <c r="AH457" s="287"/>
      <c r="AI457" s="287"/>
      <c r="AJ457" s="287"/>
      <c r="AK457" s="286"/>
      <c r="AL457" s="286"/>
    </row>
    <row r="458" spans="1:38" ht="14.25" customHeight="1" x14ac:dyDescent="0.2">
      <c r="A458" s="287"/>
      <c r="B458" s="287"/>
      <c r="C458" s="215"/>
      <c r="D458" s="215"/>
      <c r="E458" s="215"/>
      <c r="F458" s="215"/>
      <c r="G458" s="215"/>
      <c r="H458" s="215"/>
      <c r="I458" s="215"/>
      <c r="J458" s="215"/>
      <c r="K458" s="215"/>
      <c r="L458" s="286"/>
      <c r="M458" s="286"/>
      <c r="N458" s="286"/>
      <c r="O458" s="286"/>
      <c r="P458" s="286"/>
      <c r="Q458" s="286"/>
      <c r="R458" s="286"/>
      <c r="S458" s="286"/>
      <c r="T458" s="287"/>
      <c r="U458" s="287"/>
      <c r="V458" s="287"/>
      <c r="W458" s="287"/>
      <c r="X458" s="287"/>
      <c r="Y458" s="287"/>
      <c r="Z458" s="287"/>
      <c r="AA458" s="287"/>
      <c r="AB458" s="287"/>
      <c r="AC458" s="287"/>
      <c r="AD458" s="287"/>
      <c r="AE458" s="287"/>
      <c r="AF458" s="287"/>
      <c r="AG458" s="287"/>
      <c r="AH458" s="287"/>
      <c r="AI458" s="287"/>
      <c r="AJ458" s="287"/>
      <c r="AK458" s="286"/>
      <c r="AL458" s="286"/>
    </row>
    <row r="459" spans="1:38" ht="14.25" customHeight="1" x14ac:dyDescent="0.2">
      <c r="A459" s="287"/>
      <c r="B459" s="287"/>
      <c r="C459" s="215"/>
      <c r="D459" s="215"/>
      <c r="E459" s="215"/>
      <c r="F459" s="215"/>
      <c r="G459" s="215"/>
      <c r="H459" s="215"/>
      <c r="I459" s="215"/>
      <c r="J459" s="215"/>
      <c r="K459" s="215"/>
      <c r="L459" s="286"/>
      <c r="M459" s="286"/>
      <c r="N459" s="286"/>
      <c r="O459" s="286"/>
      <c r="P459" s="286"/>
      <c r="Q459" s="286"/>
      <c r="R459" s="286"/>
      <c r="S459" s="286"/>
      <c r="T459" s="287"/>
      <c r="U459" s="287"/>
      <c r="V459" s="287"/>
      <c r="W459" s="287"/>
      <c r="X459" s="287"/>
      <c r="Y459" s="287"/>
      <c r="Z459" s="287"/>
      <c r="AA459" s="287"/>
      <c r="AB459" s="287"/>
      <c r="AC459" s="287"/>
      <c r="AD459" s="287"/>
      <c r="AE459" s="287"/>
      <c r="AF459" s="287"/>
      <c r="AG459" s="287"/>
      <c r="AH459" s="287"/>
      <c r="AI459" s="287"/>
      <c r="AJ459" s="287"/>
      <c r="AK459" s="286"/>
      <c r="AL459" s="286"/>
    </row>
    <row r="460" spans="1:38" ht="14.25" customHeight="1" x14ac:dyDescent="0.2">
      <c r="A460" s="287"/>
      <c r="B460" s="287"/>
      <c r="C460" s="215"/>
      <c r="D460" s="215"/>
      <c r="E460" s="215"/>
      <c r="F460" s="215"/>
      <c r="G460" s="215"/>
      <c r="H460" s="215"/>
      <c r="I460" s="215"/>
      <c r="J460" s="215"/>
      <c r="K460" s="215"/>
      <c r="L460" s="286"/>
      <c r="M460" s="286"/>
      <c r="N460" s="286"/>
      <c r="O460" s="286"/>
      <c r="P460" s="286"/>
      <c r="Q460" s="286"/>
      <c r="R460" s="286"/>
      <c r="S460" s="286"/>
      <c r="T460" s="287"/>
      <c r="U460" s="287"/>
      <c r="V460" s="287"/>
      <c r="W460" s="287"/>
      <c r="X460" s="287"/>
      <c r="Y460" s="287"/>
      <c r="Z460" s="287"/>
      <c r="AA460" s="287"/>
      <c r="AB460" s="287"/>
      <c r="AC460" s="287"/>
      <c r="AD460" s="287"/>
      <c r="AE460" s="287"/>
      <c r="AF460" s="287"/>
      <c r="AG460" s="287"/>
      <c r="AH460" s="287"/>
      <c r="AI460" s="287"/>
      <c r="AJ460" s="287"/>
      <c r="AK460" s="286"/>
      <c r="AL460" s="286"/>
    </row>
    <row r="461" spans="1:38" ht="14.25" customHeight="1" x14ac:dyDescent="0.2">
      <c r="A461" s="287"/>
      <c r="B461" s="287"/>
      <c r="C461" s="215"/>
      <c r="D461" s="215"/>
      <c r="E461" s="215"/>
      <c r="F461" s="215"/>
      <c r="G461" s="215"/>
      <c r="H461" s="215"/>
      <c r="I461" s="215"/>
      <c r="J461" s="215"/>
      <c r="K461" s="215"/>
      <c r="L461" s="286"/>
      <c r="M461" s="286"/>
      <c r="N461" s="286"/>
      <c r="O461" s="286"/>
      <c r="P461" s="286"/>
      <c r="Q461" s="286"/>
      <c r="R461" s="286"/>
      <c r="S461" s="286"/>
      <c r="T461" s="287"/>
      <c r="U461" s="287"/>
      <c r="V461" s="287"/>
      <c r="W461" s="287"/>
      <c r="X461" s="287"/>
      <c r="Y461" s="287"/>
      <c r="Z461" s="287"/>
      <c r="AA461" s="287"/>
      <c r="AB461" s="287"/>
      <c r="AC461" s="287"/>
      <c r="AD461" s="287"/>
      <c r="AE461" s="287"/>
      <c r="AF461" s="287"/>
      <c r="AG461" s="287"/>
      <c r="AH461" s="287"/>
      <c r="AI461" s="287"/>
      <c r="AJ461" s="287"/>
      <c r="AK461" s="286"/>
      <c r="AL461" s="286"/>
    </row>
    <row r="462" spans="1:38" ht="14.25" customHeight="1" x14ac:dyDescent="0.2">
      <c r="A462" s="287"/>
      <c r="B462" s="287"/>
      <c r="C462" s="215"/>
      <c r="D462" s="215"/>
      <c r="E462" s="215"/>
      <c r="F462" s="215"/>
      <c r="G462" s="215"/>
      <c r="H462" s="215"/>
      <c r="I462" s="215"/>
      <c r="J462" s="215"/>
      <c r="K462" s="215"/>
      <c r="L462" s="286"/>
      <c r="M462" s="286"/>
      <c r="N462" s="286"/>
      <c r="O462" s="286"/>
      <c r="P462" s="286"/>
      <c r="Q462" s="286"/>
      <c r="R462" s="286"/>
      <c r="S462" s="286"/>
      <c r="T462" s="287"/>
      <c r="U462" s="287"/>
      <c r="V462" s="287"/>
      <c r="W462" s="287"/>
      <c r="X462" s="287"/>
      <c r="Y462" s="287"/>
      <c r="Z462" s="287"/>
      <c r="AA462" s="287"/>
      <c r="AB462" s="287"/>
      <c r="AC462" s="287"/>
      <c r="AD462" s="287"/>
      <c r="AE462" s="287"/>
      <c r="AF462" s="287"/>
      <c r="AG462" s="287"/>
      <c r="AH462" s="287"/>
      <c r="AI462" s="287"/>
      <c r="AJ462" s="287"/>
      <c r="AK462" s="286"/>
      <c r="AL462" s="286"/>
    </row>
    <row r="463" spans="1:38" ht="14.25" customHeight="1" x14ac:dyDescent="0.2">
      <c r="A463" s="287"/>
      <c r="B463" s="287"/>
      <c r="C463" s="215"/>
      <c r="D463" s="215"/>
      <c r="E463" s="215"/>
      <c r="F463" s="215"/>
      <c r="G463" s="215"/>
      <c r="H463" s="215"/>
      <c r="I463" s="215"/>
      <c r="J463" s="215"/>
      <c r="K463" s="215"/>
      <c r="L463" s="286"/>
      <c r="M463" s="286"/>
      <c r="N463" s="286"/>
      <c r="O463" s="286"/>
      <c r="P463" s="286"/>
      <c r="Q463" s="286"/>
      <c r="R463" s="286"/>
      <c r="S463" s="286"/>
      <c r="T463" s="287"/>
      <c r="U463" s="287"/>
      <c r="V463" s="287"/>
      <c r="W463" s="287"/>
      <c r="X463" s="287"/>
      <c r="Y463" s="287"/>
      <c r="Z463" s="287"/>
      <c r="AA463" s="287"/>
      <c r="AB463" s="287"/>
      <c r="AC463" s="287"/>
      <c r="AD463" s="287"/>
      <c r="AE463" s="287"/>
      <c r="AF463" s="287"/>
      <c r="AG463" s="287"/>
      <c r="AH463" s="287"/>
      <c r="AI463" s="287"/>
      <c r="AJ463" s="287"/>
      <c r="AK463" s="286"/>
      <c r="AL463" s="286"/>
    </row>
    <row r="464" spans="1:38" ht="14.25" customHeight="1" x14ac:dyDescent="0.2">
      <c r="A464" s="287"/>
      <c r="B464" s="287"/>
      <c r="C464" s="215"/>
      <c r="D464" s="215"/>
      <c r="E464" s="215"/>
      <c r="F464" s="215"/>
      <c r="G464" s="215"/>
      <c r="H464" s="215"/>
      <c r="I464" s="215"/>
      <c r="J464" s="215"/>
      <c r="K464" s="215"/>
      <c r="L464" s="286"/>
      <c r="M464" s="286"/>
      <c r="N464" s="286"/>
      <c r="O464" s="286"/>
      <c r="P464" s="286"/>
      <c r="Q464" s="286"/>
      <c r="R464" s="286"/>
      <c r="S464" s="286"/>
      <c r="T464" s="287"/>
      <c r="U464" s="287"/>
      <c r="V464" s="287"/>
      <c r="W464" s="287"/>
      <c r="X464" s="287"/>
      <c r="Y464" s="287"/>
      <c r="Z464" s="287"/>
      <c r="AA464" s="287"/>
      <c r="AB464" s="287"/>
      <c r="AC464" s="287"/>
      <c r="AD464" s="287"/>
      <c r="AE464" s="287"/>
      <c r="AF464" s="287"/>
      <c r="AG464" s="287"/>
      <c r="AH464" s="287"/>
      <c r="AI464" s="287"/>
      <c r="AJ464" s="287"/>
      <c r="AK464" s="286"/>
      <c r="AL464" s="286"/>
    </row>
    <row r="465" spans="1:38" ht="14.25" customHeight="1" x14ac:dyDescent="0.2">
      <c r="A465" s="287"/>
      <c r="B465" s="287"/>
      <c r="C465" s="215"/>
      <c r="D465" s="215"/>
      <c r="E465" s="215"/>
      <c r="F465" s="215"/>
      <c r="G465" s="215"/>
      <c r="H465" s="215"/>
      <c r="I465" s="215"/>
      <c r="J465" s="215"/>
      <c r="K465" s="215"/>
      <c r="L465" s="286"/>
      <c r="M465" s="286"/>
      <c r="N465" s="286"/>
      <c r="O465" s="286"/>
      <c r="P465" s="286"/>
      <c r="Q465" s="286"/>
      <c r="R465" s="286"/>
      <c r="S465" s="286"/>
      <c r="T465" s="287"/>
      <c r="U465" s="287"/>
      <c r="V465" s="287"/>
      <c r="W465" s="287"/>
      <c r="X465" s="287"/>
      <c r="Y465" s="287"/>
      <c r="Z465" s="287"/>
      <c r="AA465" s="287"/>
      <c r="AB465" s="287"/>
      <c r="AC465" s="287"/>
      <c r="AD465" s="287"/>
      <c r="AE465" s="287"/>
      <c r="AF465" s="287"/>
      <c r="AG465" s="287"/>
      <c r="AH465" s="287"/>
      <c r="AI465" s="287"/>
      <c r="AJ465" s="287"/>
      <c r="AK465" s="286"/>
      <c r="AL465" s="286"/>
    </row>
    <row r="466" spans="1:38" ht="14.25" customHeight="1" x14ac:dyDescent="0.2">
      <c r="A466" s="287"/>
      <c r="B466" s="287"/>
      <c r="C466" s="215"/>
      <c r="D466" s="215"/>
      <c r="E466" s="215"/>
      <c r="F466" s="215"/>
      <c r="G466" s="215"/>
      <c r="H466" s="215"/>
      <c r="I466" s="215"/>
      <c r="J466" s="215"/>
      <c r="K466" s="215"/>
      <c r="L466" s="286"/>
      <c r="M466" s="286"/>
      <c r="N466" s="286"/>
      <c r="O466" s="286"/>
      <c r="P466" s="286"/>
      <c r="Q466" s="286"/>
      <c r="R466" s="286"/>
      <c r="S466" s="286"/>
      <c r="T466" s="287"/>
      <c r="U466" s="287"/>
      <c r="V466" s="287"/>
      <c r="W466" s="287"/>
      <c r="X466" s="287"/>
      <c r="Y466" s="287"/>
      <c r="Z466" s="287"/>
      <c r="AA466" s="287"/>
      <c r="AB466" s="287"/>
      <c r="AC466" s="287"/>
      <c r="AD466" s="287"/>
      <c r="AE466" s="287"/>
      <c r="AF466" s="287"/>
      <c r="AG466" s="287"/>
      <c r="AH466" s="287"/>
      <c r="AI466" s="287"/>
      <c r="AJ466" s="287"/>
      <c r="AK466" s="286"/>
      <c r="AL466" s="286"/>
    </row>
    <row r="467" spans="1:38" ht="14.25" customHeight="1" x14ac:dyDescent="0.2">
      <c r="A467" s="287"/>
      <c r="B467" s="287"/>
      <c r="C467" s="215"/>
      <c r="D467" s="215"/>
      <c r="E467" s="215"/>
      <c r="F467" s="215"/>
      <c r="G467" s="215"/>
      <c r="H467" s="215"/>
      <c r="I467" s="215"/>
      <c r="J467" s="215"/>
      <c r="K467" s="215"/>
      <c r="L467" s="286"/>
      <c r="M467" s="286"/>
      <c r="N467" s="286"/>
      <c r="O467" s="286"/>
      <c r="P467" s="286"/>
      <c r="Q467" s="286"/>
      <c r="R467" s="286"/>
      <c r="S467" s="286"/>
      <c r="T467" s="287"/>
      <c r="U467" s="287"/>
      <c r="V467" s="287"/>
      <c r="W467" s="287"/>
      <c r="X467" s="287"/>
      <c r="Y467" s="287"/>
      <c r="Z467" s="287"/>
      <c r="AA467" s="287"/>
      <c r="AB467" s="287"/>
      <c r="AC467" s="287"/>
      <c r="AD467" s="287"/>
      <c r="AE467" s="287"/>
      <c r="AF467" s="287"/>
      <c r="AG467" s="287"/>
      <c r="AH467" s="287"/>
      <c r="AI467" s="287"/>
      <c r="AJ467" s="287"/>
      <c r="AK467" s="286"/>
      <c r="AL467" s="286"/>
    </row>
    <row r="468" spans="1:38" ht="14.25" customHeight="1" x14ac:dyDescent="0.2">
      <c r="A468" s="287"/>
      <c r="B468" s="287"/>
      <c r="C468" s="215"/>
      <c r="D468" s="215"/>
      <c r="E468" s="215"/>
      <c r="F468" s="215"/>
      <c r="G468" s="215"/>
      <c r="H468" s="215"/>
      <c r="I468" s="215"/>
      <c r="J468" s="215"/>
      <c r="K468" s="215"/>
      <c r="L468" s="286"/>
      <c r="M468" s="286"/>
      <c r="N468" s="286"/>
      <c r="O468" s="286"/>
      <c r="P468" s="286"/>
      <c r="Q468" s="286"/>
      <c r="R468" s="286"/>
      <c r="S468" s="286"/>
      <c r="T468" s="287"/>
      <c r="U468" s="287"/>
      <c r="V468" s="287"/>
      <c r="W468" s="287"/>
      <c r="X468" s="287"/>
      <c r="Y468" s="287"/>
      <c r="Z468" s="287"/>
      <c r="AA468" s="287"/>
      <c r="AB468" s="287"/>
      <c r="AC468" s="287"/>
      <c r="AD468" s="287"/>
      <c r="AE468" s="287"/>
      <c r="AF468" s="287"/>
      <c r="AG468" s="287"/>
      <c r="AH468" s="287"/>
      <c r="AI468" s="287"/>
      <c r="AJ468" s="287"/>
      <c r="AK468" s="286"/>
      <c r="AL468" s="286"/>
    </row>
    <row r="469" spans="1:38" ht="14.25" customHeight="1" x14ac:dyDescent="0.2">
      <c r="A469" s="287"/>
      <c r="B469" s="287"/>
      <c r="C469" s="215"/>
      <c r="D469" s="215"/>
      <c r="E469" s="215"/>
      <c r="F469" s="215"/>
      <c r="G469" s="215"/>
      <c r="H469" s="215"/>
      <c r="I469" s="215"/>
      <c r="J469" s="215"/>
      <c r="K469" s="215"/>
      <c r="L469" s="286"/>
      <c r="M469" s="286"/>
      <c r="N469" s="286"/>
      <c r="O469" s="286"/>
      <c r="P469" s="286"/>
      <c r="Q469" s="286"/>
      <c r="R469" s="286"/>
      <c r="S469" s="286"/>
      <c r="T469" s="287"/>
      <c r="U469" s="287"/>
      <c r="V469" s="287"/>
      <c r="W469" s="287"/>
      <c r="X469" s="287"/>
      <c r="Y469" s="287"/>
      <c r="Z469" s="287"/>
      <c r="AA469" s="287"/>
      <c r="AB469" s="287"/>
      <c r="AC469" s="287"/>
      <c r="AD469" s="287"/>
      <c r="AE469" s="287"/>
      <c r="AF469" s="287"/>
      <c r="AG469" s="287"/>
      <c r="AH469" s="287"/>
      <c r="AI469" s="287"/>
      <c r="AJ469" s="287"/>
      <c r="AK469" s="286"/>
      <c r="AL469" s="286"/>
    </row>
    <row r="470" spans="1:38" ht="14.25" customHeight="1" x14ac:dyDescent="0.2">
      <c r="A470" s="287"/>
      <c r="B470" s="287"/>
      <c r="C470" s="215"/>
      <c r="D470" s="215"/>
      <c r="E470" s="215"/>
      <c r="F470" s="215"/>
      <c r="G470" s="215"/>
      <c r="H470" s="215"/>
      <c r="I470" s="215"/>
      <c r="J470" s="215"/>
      <c r="K470" s="215"/>
      <c r="L470" s="286"/>
      <c r="M470" s="286"/>
      <c r="N470" s="286"/>
      <c r="O470" s="286"/>
      <c r="P470" s="286"/>
      <c r="Q470" s="286"/>
      <c r="R470" s="286"/>
      <c r="S470" s="286"/>
      <c r="T470" s="287"/>
      <c r="U470" s="287"/>
      <c r="V470" s="287"/>
      <c r="W470" s="287"/>
      <c r="X470" s="287"/>
      <c r="Y470" s="287"/>
      <c r="Z470" s="287"/>
      <c r="AA470" s="287"/>
      <c r="AB470" s="287"/>
      <c r="AC470" s="287"/>
      <c r="AD470" s="287"/>
      <c r="AE470" s="287"/>
      <c r="AF470" s="287"/>
      <c r="AG470" s="287"/>
      <c r="AH470" s="287"/>
      <c r="AI470" s="287"/>
      <c r="AJ470" s="287"/>
      <c r="AK470" s="286"/>
      <c r="AL470" s="286"/>
    </row>
    <row r="471" spans="1:38" ht="14.25" customHeight="1" x14ac:dyDescent="0.2">
      <c r="A471" s="287"/>
      <c r="B471" s="287"/>
      <c r="C471" s="215"/>
      <c r="D471" s="215"/>
      <c r="E471" s="215"/>
      <c r="F471" s="215"/>
      <c r="G471" s="215"/>
      <c r="H471" s="215"/>
      <c r="I471" s="215"/>
      <c r="J471" s="215"/>
      <c r="K471" s="215"/>
      <c r="L471" s="286"/>
      <c r="M471" s="286"/>
      <c r="N471" s="286"/>
      <c r="O471" s="286"/>
      <c r="P471" s="286"/>
      <c r="Q471" s="286"/>
      <c r="R471" s="286"/>
      <c r="S471" s="286"/>
      <c r="T471" s="287"/>
      <c r="U471" s="287"/>
      <c r="V471" s="287"/>
      <c r="W471" s="287"/>
      <c r="X471" s="287"/>
      <c r="Y471" s="287"/>
      <c r="Z471" s="287"/>
      <c r="AA471" s="287"/>
      <c r="AB471" s="287"/>
      <c r="AC471" s="287"/>
      <c r="AD471" s="287"/>
      <c r="AE471" s="287"/>
      <c r="AF471" s="287"/>
      <c r="AG471" s="287"/>
      <c r="AH471" s="287"/>
      <c r="AI471" s="287"/>
      <c r="AJ471" s="287"/>
      <c r="AK471" s="286"/>
      <c r="AL471" s="286"/>
    </row>
    <row r="472" spans="1:38" ht="14.25" customHeight="1" x14ac:dyDescent="0.2">
      <c r="A472" s="287"/>
      <c r="B472" s="287"/>
      <c r="C472" s="215"/>
      <c r="D472" s="215"/>
      <c r="E472" s="215"/>
      <c r="F472" s="215"/>
      <c r="G472" s="215"/>
      <c r="H472" s="215"/>
      <c r="I472" s="215"/>
      <c r="J472" s="215"/>
      <c r="K472" s="215"/>
      <c r="L472" s="286"/>
      <c r="M472" s="286"/>
      <c r="N472" s="286"/>
      <c r="O472" s="286"/>
      <c r="P472" s="286"/>
      <c r="Q472" s="286"/>
      <c r="R472" s="286"/>
      <c r="S472" s="286"/>
      <c r="T472" s="287"/>
      <c r="U472" s="287"/>
      <c r="V472" s="287"/>
      <c r="W472" s="287"/>
      <c r="X472" s="287"/>
      <c r="Y472" s="287"/>
      <c r="Z472" s="287"/>
      <c r="AA472" s="287"/>
      <c r="AB472" s="287"/>
      <c r="AC472" s="287"/>
      <c r="AD472" s="287"/>
      <c r="AE472" s="287"/>
      <c r="AF472" s="287"/>
      <c r="AG472" s="287"/>
      <c r="AH472" s="287"/>
      <c r="AI472" s="287"/>
      <c r="AJ472" s="287"/>
      <c r="AK472" s="286"/>
      <c r="AL472" s="286"/>
    </row>
    <row r="473" spans="1:38" ht="14.25" customHeight="1" x14ac:dyDescent="0.2">
      <c r="A473" s="287"/>
      <c r="B473" s="287"/>
      <c r="C473" s="215"/>
      <c r="D473" s="215"/>
      <c r="E473" s="215"/>
      <c r="F473" s="215"/>
      <c r="G473" s="215"/>
      <c r="H473" s="215"/>
      <c r="I473" s="215"/>
      <c r="J473" s="215"/>
      <c r="K473" s="215"/>
      <c r="L473" s="286"/>
      <c r="M473" s="286"/>
      <c r="N473" s="286"/>
      <c r="O473" s="286"/>
      <c r="P473" s="286"/>
      <c r="Q473" s="286"/>
      <c r="R473" s="286"/>
      <c r="S473" s="286"/>
      <c r="T473" s="287"/>
      <c r="U473" s="287"/>
      <c r="V473" s="287"/>
      <c r="W473" s="287"/>
      <c r="X473" s="287"/>
      <c r="Y473" s="287"/>
      <c r="Z473" s="287"/>
      <c r="AA473" s="287"/>
      <c r="AB473" s="287"/>
      <c r="AC473" s="287"/>
      <c r="AD473" s="287"/>
      <c r="AE473" s="287"/>
      <c r="AF473" s="287"/>
      <c r="AG473" s="287"/>
      <c r="AH473" s="287"/>
      <c r="AI473" s="287"/>
      <c r="AJ473" s="287"/>
      <c r="AK473" s="286"/>
      <c r="AL473" s="286"/>
    </row>
    <row r="474" spans="1:38" ht="14.25" customHeight="1" x14ac:dyDescent="0.2">
      <c r="A474" s="287"/>
      <c r="B474" s="287"/>
      <c r="C474" s="215"/>
      <c r="D474" s="215"/>
      <c r="E474" s="215"/>
      <c r="F474" s="215"/>
      <c r="G474" s="215"/>
      <c r="H474" s="215"/>
      <c r="I474" s="215"/>
      <c r="J474" s="215"/>
      <c r="K474" s="215"/>
      <c r="L474" s="286"/>
      <c r="M474" s="286"/>
      <c r="N474" s="286"/>
      <c r="O474" s="286"/>
      <c r="P474" s="286"/>
      <c r="Q474" s="286"/>
      <c r="R474" s="286"/>
      <c r="S474" s="286"/>
      <c r="T474" s="287"/>
      <c r="U474" s="287"/>
      <c r="V474" s="287"/>
      <c r="W474" s="287"/>
      <c r="X474" s="287"/>
      <c r="Y474" s="287"/>
      <c r="Z474" s="287"/>
      <c r="AA474" s="287"/>
      <c r="AB474" s="287"/>
      <c r="AC474" s="287"/>
      <c r="AD474" s="287"/>
      <c r="AE474" s="287"/>
      <c r="AF474" s="287"/>
      <c r="AG474" s="287"/>
      <c r="AH474" s="287"/>
      <c r="AI474" s="287"/>
      <c r="AJ474" s="287"/>
      <c r="AK474" s="286"/>
      <c r="AL474" s="286"/>
    </row>
    <row r="475" spans="1:38" ht="14.25" customHeight="1" x14ac:dyDescent="0.2">
      <c r="A475" s="287"/>
      <c r="B475" s="287"/>
      <c r="C475" s="215"/>
      <c r="D475" s="215"/>
      <c r="E475" s="215"/>
      <c r="F475" s="215"/>
      <c r="G475" s="215"/>
      <c r="H475" s="215"/>
      <c r="I475" s="215"/>
      <c r="J475" s="215"/>
      <c r="K475" s="215"/>
      <c r="L475" s="286"/>
      <c r="M475" s="286"/>
      <c r="N475" s="286"/>
      <c r="O475" s="286"/>
      <c r="P475" s="286"/>
      <c r="Q475" s="286"/>
      <c r="R475" s="286"/>
      <c r="S475" s="286"/>
      <c r="T475" s="287"/>
      <c r="U475" s="287"/>
      <c r="V475" s="287"/>
      <c r="W475" s="287"/>
      <c r="X475" s="287"/>
      <c r="Y475" s="287"/>
      <c r="Z475" s="287"/>
      <c r="AA475" s="287"/>
      <c r="AB475" s="287"/>
      <c r="AC475" s="287"/>
      <c r="AD475" s="287"/>
      <c r="AE475" s="287"/>
      <c r="AF475" s="287"/>
      <c r="AG475" s="287"/>
      <c r="AH475" s="287"/>
      <c r="AI475" s="287"/>
      <c r="AJ475" s="287"/>
      <c r="AK475" s="286"/>
      <c r="AL475" s="286"/>
    </row>
    <row r="476" spans="1:38" ht="14.25" customHeight="1" x14ac:dyDescent="0.2">
      <c r="A476" s="287"/>
      <c r="B476" s="287"/>
      <c r="C476" s="215"/>
      <c r="D476" s="215"/>
      <c r="E476" s="215"/>
      <c r="F476" s="215"/>
      <c r="G476" s="215"/>
      <c r="H476" s="215"/>
      <c r="I476" s="215"/>
      <c r="J476" s="215"/>
      <c r="K476" s="215"/>
      <c r="L476" s="286"/>
      <c r="M476" s="286"/>
      <c r="N476" s="286"/>
      <c r="O476" s="286"/>
      <c r="P476" s="286"/>
      <c r="Q476" s="286"/>
      <c r="R476" s="286"/>
      <c r="S476" s="286"/>
      <c r="T476" s="287"/>
      <c r="U476" s="287"/>
      <c r="V476" s="287"/>
      <c r="W476" s="287"/>
      <c r="X476" s="287"/>
      <c r="Y476" s="287"/>
      <c r="Z476" s="287"/>
      <c r="AA476" s="287"/>
      <c r="AB476" s="287"/>
      <c r="AC476" s="287"/>
      <c r="AD476" s="287"/>
      <c r="AE476" s="287"/>
      <c r="AF476" s="287"/>
      <c r="AG476" s="287"/>
      <c r="AH476" s="287"/>
      <c r="AI476" s="287"/>
      <c r="AJ476" s="287"/>
      <c r="AK476" s="286"/>
      <c r="AL476" s="286"/>
    </row>
    <row r="477" spans="1:38" ht="14.25" customHeight="1" x14ac:dyDescent="0.2">
      <c r="A477" s="287"/>
      <c r="B477" s="287"/>
      <c r="C477" s="215"/>
      <c r="D477" s="215"/>
      <c r="E477" s="215"/>
      <c r="F477" s="215"/>
      <c r="G477" s="215"/>
      <c r="H477" s="215"/>
      <c r="I477" s="215"/>
      <c r="J477" s="215"/>
      <c r="K477" s="215"/>
      <c r="L477" s="286"/>
      <c r="M477" s="286"/>
      <c r="N477" s="286"/>
      <c r="O477" s="286"/>
      <c r="P477" s="286"/>
      <c r="Q477" s="286"/>
      <c r="R477" s="286"/>
      <c r="S477" s="286"/>
      <c r="T477" s="287"/>
      <c r="U477" s="287"/>
      <c r="V477" s="287"/>
      <c r="W477" s="287"/>
      <c r="X477" s="287"/>
      <c r="Y477" s="287"/>
      <c r="Z477" s="287"/>
      <c r="AA477" s="287"/>
      <c r="AB477" s="287"/>
      <c r="AC477" s="287"/>
      <c r="AD477" s="287"/>
      <c r="AE477" s="287"/>
      <c r="AF477" s="287"/>
      <c r="AG477" s="287"/>
      <c r="AH477" s="287"/>
      <c r="AI477" s="287"/>
      <c r="AJ477" s="287"/>
      <c r="AK477" s="286"/>
      <c r="AL477" s="286"/>
    </row>
    <row r="478" spans="1:38" ht="14.25" customHeight="1" x14ac:dyDescent="0.2">
      <c r="A478" s="287"/>
      <c r="B478" s="287"/>
      <c r="C478" s="215"/>
      <c r="D478" s="215"/>
      <c r="E478" s="215"/>
      <c r="F478" s="215"/>
      <c r="G478" s="215"/>
      <c r="H478" s="215"/>
      <c r="I478" s="215"/>
      <c r="J478" s="215"/>
      <c r="K478" s="215"/>
      <c r="L478" s="286"/>
      <c r="M478" s="286"/>
      <c r="N478" s="286"/>
      <c r="O478" s="286"/>
      <c r="P478" s="286"/>
      <c r="Q478" s="286"/>
      <c r="R478" s="286"/>
      <c r="S478" s="286"/>
      <c r="T478" s="287"/>
      <c r="U478" s="287"/>
      <c r="V478" s="287"/>
      <c r="W478" s="287"/>
      <c r="X478" s="287"/>
      <c r="Y478" s="287"/>
      <c r="Z478" s="287"/>
      <c r="AA478" s="287"/>
      <c r="AB478" s="287"/>
      <c r="AC478" s="287"/>
      <c r="AD478" s="287"/>
      <c r="AE478" s="287"/>
      <c r="AF478" s="287"/>
      <c r="AG478" s="287"/>
      <c r="AH478" s="287"/>
      <c r="AI478" s="287"/>
      <c r="AJ478" s="287"/>
      <c r="AK478" s="286"/>
      <c r="AL478" s="286"/>
    </row>
    <row r="479" spans="1:38" ht="14.25" customHeight="1" x14ac:dyDescent="0.2">
      <c r="A479" s="287"/>
      <c r="B479" s="287"/>
      <c r="C479" s="215"/>
      <c r="D479" s="215"/>
      <c r="E479" s="215"/>
      <c r="F479" s="215"/>
      <c r="G479" s="215"/>
      <c r="H479" s="215"/>
      <c r="I479" s="215"/>
      <c r="J479" s="215"/>
      <c r="K479" s="215"/>
      <c r="L479" s="286"/>
      <c r="M479" s="286"/>
      <c r="N479" s="286"/>
      <c r="O479" s="286"/>
      <c r="P479" s="286"/>
      <c r="Q479" s="286"/>
      <c r="R479" s="286"/>
      <c r="S479" s="286"/>
      <c r="T479" s="287"/>
      <c r="U479" s="287"/>
      <c r="V479" s="287"/>
      <c r="W479" s="287"/>
      <c r="X479" s="287"/>
      <c r="Y479" s="287"/>
      <c r="Z479" s="287"/>
      <c r="AA479" s="287"/>
      <c r="AB479" s="287"/>
      <c r="AC479" s="287"/>
      <c r="AD479" s="287"/>
      <c r="AE479" s="287"/>
      <c r="AF479" s="287"/>
      <c r="AG479" s="287"/>
      <c r="AH479" s="287"/>
      <c r="AI479" s="287"/>
      <c r="AJ479" s="287"/>
      <c r="AK479" s="286"/>
      <c r="AL479" s="286"/>
    </row>
    <row r="480" spans="1:38" ht="14.25" customHeight="1" x14ac:dyDescent="0.2">
      <c r="A480" s="287"/>
      <c r="B480" s="287"/>
      <c r="C480" s="215"/>
      <c r="D480" s="215"/>
      <c r="E480" s="215"/>
      <c r="F480" s="215"/>
      <c r="G480" s="215"/>
      <c r="H480" s="215"/>
      <c r="I480" s="215"/>
      <c r="J480" s="215"/>
      <c r="K480" s="215"/>
      <c r="L480" s="286"/>
      <c r="M480" s="286"/>
      <c r="N480" s="286"/>
      <c r="O480" s="286"/>
      <c r="P480" s="286"/>
      <c r="Q480" s="286"/>
      <c r="R480" s="286"/>
      <c r="S480" s="286"/>
      <c r="T480" s="287"/>
      <c r="U480" s="287"/>
      <c r="V480" s="287"/>
      <c r="W480" s="287"/>
      <c r="X480" s="287"/>
      <c r="Y480" s="287"/>
      <c r="Z480" s="287"/>
      <c r="AA480" s="287"/>
      <c r="AB480" s="287"/>
      <c r="AC480" s="287"/>
      <c r="AD480" s="287"/>
      <c r="AE480" s="287"/>
      <c r="AF480" s="287"/>
      <c r="AG480" s="287"/>
      <c r="AH480" s="287"/>
      <c r="AI480" s="287"/>
      <c r="AJ480" s="287"/>
      <c r="AK480" s="286"/>
      <c r="AL480" s="286"/>
    </row>
    <row r="481" spans="1:38" ht="14.25" customHeight="1" x14ac:dyDescent="0.2">
      <c r="A481" s="287"/>
      <c r="B481" s="287"/>
      <c r="C481" s="215"/>
      <c r="D481" s="215"/>
      <c r="E481" s="215"/>
      <c r="F481" s="215"/>
      <c r="G481" s="215"/>
      <c r="H481" s="215"/>
      <c r="I481" s="215"/>
      <c r="J481" s="215"/>
      <c r="K481" s="215"/>
      <c r="L481" s="286"/>
      <c r="M481" s="286"/>
      <c r="N481" s="286"/>
      <c r="O481" s="286"/>
      <c r="P481" s="286"/>
      <c r="Q481" s="286"/>
      <c r="R481" s="286"/>
      <c r="S481" s="286"/>
      <c r="T481" s="287"/>
      <c r="U481" s="287"/>
      <c r="V481" s="287"/>
      <c r="W481" s="287"/>
      <c r="X481" s="287"/>
      <c r="Y481" s="287"/>
      <c r="Z481" s="287"/>
      <c r="AA481" s="287"/>
      <c r="AB481" s="287"/>
      <c r="AC481" s="287"/>
      <c r="AD481" s="287"/>
      <c r="AE481" s="287"/>
      <c r="AF481" s="287"/>
      <c r="AG481" s="287"/>
      <c r="AH481" s="287"/>
      <c r="AI481" s="287"/>
      <c r="AJ481" s="287"/>
      <c r="AK481" s="286"/>
      <c r="AL481" s="286"/>
    </row>
    <row r="482" spans="1:38" ht="14.25" customHeight="1" x14ac:dyDescent="0.2">
      <c r="A482" s="287"/>
      <c r="B482" s="287"/>
      <c r="C482" s="215"/>
      <c r="D482" s="215"/>
      <c r="E482" s="215"/>
      <c r="F482" s="215"/>
      <c r="G482" s="215"/>
      <c r="H482" s="215"/>
      <c r="I482" s="215"/>
      <c r="J482" s="215"/>
      <c r="K482" s="215"/>
      <c r="L482" s="286"/>
      <c r="M482" s="286"/>
      <c r="N482" s="286"/>
      <c r="O482" s="286"/>
      <c r="P482" s="286"/>
      <c r="Q482" s="286"/>
      <c r="R482" s="286"/>
      <c r="S482" s="286"/>
      <c r="T482" s="287"/>
      <c r="U482" s="287"/>
      <c r="V482" s="287"/>
      <c r="W482" s="287"/>
      <c r="X482" s="287"/>
      <c r="Y482" s="287"/>
      <c r="Z482" s="287"/>
      <c r="AA482" s="287"/>
      <c r="AB482" s="287"/>
      <c r="AC482" s="287"/>
      <c r="AD482" s="287"/>
      <c r="AE482" s="287"/>
      <c r="AF482" s="287"/>
      <c r="AG482" s="287"/>
      <c r="AH482" s="287"/>
      <c r="AI482" s="287"/>
      <c r="AJ482" s="287"/>
      <c r="AK482" s="286"/>
      <c r="AL482" s="286"/>
    </row>
    <row r="483" spans="1:38" ht="14.25" customHeight="1" x14ac:dyDescent="0.2">
      <c r="A483" s="287"/>
      <c r="B483" s="287"/>
      <c r="C483" s="215"/>
      <c r="D483" s="215"/>
      <c r="E483" s="215"/>
      <c r="F483" s="215"/>
      <c r="G483" s="215"/>
      <c r="H483" s="215"/>
      <c r="I483" s="215"/>
      <c r="J483" s="215"/>
      <c r="K483" s="215"/>
      <c r="L483" s="286"/>
      <c r="M483" s="286"/>
      <c r="N483" s="286"/>
      <c r="O483" s="286"/>
      <c r="P483" s="286"/>
      <c r="Q483" s="286"/>
      <c r="R483" s="286"/>
      <c r="S483" s="286"/>
      <c r="T483" s="287"/>
      <c r="U483" s="287"/>
      <c r="V483" s="287"/>
      <c r="W483" s="287"/>
      <c r="X483" s="287"/>
      <c r="Y483" s="287"/>
      <c r="Z483" s="287"/>
      <c r="AA483" s="287"/>
      <c r="AB483" s="287"/>
      <c r="AC483" s="287"/>
      <c r="AD483" s="287"/>
      <c r="AE483" s="287"/>
      <c r="AF483" s="287"/>
      <c r="AG483" s="287"/>
      <c r="AH483" s="287"/>
      <c r="AI483" s="287"/>
      <c r="AJ483" s="287"/>
      <c r="AK483" s="286"/>
      <c r="AL483" s="286"/>
    </row>
    <row r="484" spans="1:38" ht="14.25" customHeight="1" x14ac:dyDescent="0.2">
      <c r="A484" s="287"/>
      <c r="B484" s="287"/>
      <c r="C484" s="215"/>
      <c r="D484" s="215"/>
      <c r="E484" s="215"/>
      <c r="F484" s="215"/>
      <c r="G484" s="215"/>
      <c r="H484" s="215"/>
      <c r="I484" s="215"/>
      <c r="J484" s="215"/>
      <c r="K484" s="215"/>
      <c r="L484" s="286"/>
      <c r="M484" s="286"/>
      <c r="N484" s="286"/>
      <c r="O484" s="286"/>
      <c r="P484" s="286"/>
      <c r="Q484" s="286"/>
      <c r="R484" s="286"/>
      <c r="S484" s="286"/>
      <c r="T484" s="287"/>
      <c r="U484" s="287"/>
      <c r="V484" s="287"/>
      <c r="W484" s="287"/>
      <c r="X484" s="287"/>
      <c r="Y484" s="287"/>
      <c r="Z484" s="287"/>
      <c r="AA484" s="287"/>
      <c r="AB484" s="287"/>
      <c r="AC484" s="287"/>
      <c r="AD484" s="287"/>
      <c r="AE484" s="287"/>
      <c r="AF484" s="287"/>
      <c r="AG484" s="287"/>
      <c r="AH484" s="287"/>
      <c r="AI484" s="287"/>
      <c r="AJ484" s="287"/>
      <c r="AK484" s="286"/>
      <c r="AL484" s="286"/>
    </row>
    <row r="485" spans="1:38" ht="14.25" customHeight="1" x14ac:dyDescent="0.2">
      <c r="A485" s="287"/>
      <c r="B485" s="287"/>
      <c r="C485" s="215"/>
      <c r="D485" s="215"/>
      <c r="E485" s="215"/>
      <c r="F485" s="215"/>
      <c r="G485" s="215"/>
      <c r="H485" s="215"/>
      <c r="I485" s="215"/>
      <c r="J485" s="215"/>
      <c r="K485" s="215"/>
      <c r="L485" s="286"/>
      <c r="M485" s="286"/>
      <c r="N485" s="286"/>
      <c r="O485" s="286"/>
      <c r="P485" s="286"/>
      <c r="Q485" s="286"/>
      <c r="R485" s="286"/>
      <c r="S485" s="286"/>
      <c r="T485" s="287"/>
      <c r="U485" s="287"/>
      <c r="V485" s="287"/>
      <c r="W485" s="287"/>
      <c r="X485" s="287"/>
      <c r="Y485" s="287"/>
      <c r="Z485" s="287"/>
      <c r="AA485" s="287"/>
      <c r="AB485" s="287"/>
      <c r="AC485" s="287"/>
      <c r="AD485" s="287"/>
      <c r="AE485" s="287"/>
      <c r="AF485" s="287"/>
      <c r="AG485" s="287"/>
      <c r="AH485" s="287"/>
      <c r="AI485" s="287"/>
      <c r="AJ485" s="287"/>
      <c r="AK485" s="286"/>
      <c r="AL485" s="286"/>
    </row>
    <row r="486" spans="1:38" ht="14.25" customHeight="1" x14ac:dyDescent="0.2">
      <c r="A486" s="287"/>
      <c r="B486" s="287"/>
      <c r="C486" s="215"/>
      <c r="D486" s="215"/>
      <c r="E486" s="215"/>
      <c r="F486" s="215"/>
      <c r="G486" s="215"/>
      <c r="H486" s="215"/>
      <c r="I486" s="215"/>
      <c r="J486" s="215"/>
      <c r="K486" s="215"/>
      <c r="L486" s="286"/>
      <c r="M486" s="286"/>
      <c r="N486" s="286"/>
      <c r="O486" s="286"/>
      <c r="P486" s="286"/>
      <c r="Q486" s="286"/>
      <c r="R486" s="286"/>
      <c r="S486" s="286"/>
      <c r="T486" s="287"/>
      <c r="U486" s="287"/>
      <c r="V486" s="287"/>
      <c r="W486" s="287"/>
      <c r="X486" s="287"/>
      <c r="Y486" s="287"/>
      <c r="Z486" s="287"/>
      <c r="AA486" s="287"/>
      <c r="AB486" s="287"/>
      <c r="AC486" s="287"/>
      <c r="AD486" s="287"/>
      <c r="AE486" s="287"/>
      <c r="AF486" s="287"/>
      <c r="AG486" s="287"/>
      <c r="AH486" s="287"/>
      <c r="AI486" s="287"/>
      <c r="AJ486" s="287"/>
      <c r="AK486" s="286"/>
      <c r="AL486" s="286"/>
    </row>
    <row r="487" spans="1:38" ht="14.25" customHeight="1" x14ac:dyDescent="0.2">
      <c r="A487" s="287"/>
      <c r="B487" s="287"/>
      <c r="C487" s="215"/>
      <c r="D487" s="215"/>
      <c r="E487" s="215"/>
      <c r="F487" s="215"/>
      <c r="G487" s="215"/>
      <c r="H487" s="215"/>
      <c r="I487" s="215"/>
      <c r="J487" s="215"/>
      <c r="K487" s="215"/>
      <c r="L487" s="286"/>
      <c r="M487" s="286"/>
      <c r="N487" s="286"/>
      <c r="O487" s="286"/>
      <c r="P487" s="286"/>
      <c r="Q487" s="286"/>
      <c r="R487" s="286"/>
      <c r="S487" s="286"/>
      <c r="T487" s="287"/>
      <c r="U487" s="287"/>
      <c r="V487" s="287"/>
      <c r="W487" s="287"/>
      <c r="X487" s="287"/>
      <c r="Y487" s="287"/>
      <c r="Z487" s="287"/>
      <c r="AA487" s="287"/>
      <c r="AB487" s="287"/>
      <c r="AC487" s="287"/>
      <c r="AD487" s="287"/>
      <c r="AE487" s="287"/>
      <c r="AF487" s="287"/>
      <c r="AG487" s="287"/>
      <c r="AH487" s="287"/>
      <c r="AI487" s="287"/>
      <c r="AJ487" s="287"/>
      <c r="AK487" s="286"/>
      <c r="AL487" s="286"/>
    </row>
    <row r="488" spans="1:38" ht="14.25" customHeight="1" x14ac:dyDescent="0.2">
      <c r="A488" s="287"/>
      <c r="B488" s="287"/>
      <c r="C488" s="215"/>
      <c r="D488" s="215"/>
      <c r="E488" s="215"/>
      <c r="F488" s="215"/>
      <c r="G488" s="215"/>
      <c r="H488" s="215"/>
      <c r="I488" s="215"/>
      <c r="J488" s="215"/>
      <c r="K488" s="215"/>
      <c r="L488" s="286"/>
      <c r="M488" s="286"/>
      <c r="N488" s="286"/>
      <c r="O488" s="286"/>
      <c r="P488" s="286"/>
      <c r="Q488" s="286"/>
      <c r="R488" s="286"/>
      <c r="S488" s="286"/>
      <c r="T488" s="287"/>
      <c r="U488" s="287"/>
      <c r="V488" s="287"/>
      <c r="W488" s="287"/>
      <c r="X488" s="287"/>
      <c r="Y488" s="287"/>
      <c r="Z488" s="287"/>
      <c r="AA488" s="287"/>
      <c r="AB488" s="287"/>
      <c r="AC488" s="287"/>
      <c r="AD488" s="287"/>
      <c r="AE488" s="287"/>
      <c r="AF488" s="287"/>
      <c r="AG488" s="287"/>
      <c r="AH488" s="287"/>
      <c r="AI488" s="287"/>
      <c r="AJ488" s="287"/>
      <c r="AK488" s="286"/>
      <c r="AL488" s="286"/>
    </row>
    <row r="489" spans="1:38" ht="14.25" customHeight="1" x14ac:dyDescent="0.2">
      <c r="A489" s="287"/>
      <c r="B489" s="287"/>
      <c r="C489" s="215"/>
      <c r="D489" s="215"/>
      <c r="E489" s="215"/>
      <c r="F489" s="215"/>
      <c r="G489" s="215"/>
      <c r="H489" s="215"/>
      <c r="I489" s="215"/>
      <c r="J489" s="215"/>
      <c r="K489" s="215"/>
      <c r="L489" s="286"/>
      <c r="M489" s="286"/>
      <c r="N489" s="286"/>
      <c r="O489" s="286"/>
      <c r="P489" s="286"/>
      <c r="Q489" s="286"/>
      <c r="R489" s="286"/>
      <c r="S489" s="286"/>
      <c r="T489" s="287"/>
      <c r="U489" s="287"/>
      <c r="V489" s="287"/>
      <c r="W489" s="287"/>
      <c r="X489" s="287"/>
      <c r="Y489" s="287"/>
      <c r="Z489" s="287"/>
      <c r="AA489" s="287"/>
      <c r="AB489" s="287"/>
      <c r="AC489" s="287"/>
      <c r="AD489" s="287"/>
      <c r="AE489" s="287"/>
      <c r="AF489" s="287"/>
      <c r="AG489" s="287"/>
      <c r="AH489" s="287"/>
      <c r="AI489" s="287"/>
      <c r="AJ489" s="287"/>
      <c r="AK489" s="286"/>
      <c r="AL489" s="286"/>
    </row>
    <row r="490" spans="1:38" ht="14.25" customHeight="1" x14ac:dyDescent="0.2">
      <c r="A490" s="287"/>
      <c r="B490" s="287"/>
      <c r="C490" s="215"/>
      <c r="D490" s="215"/>
      <c r="E490" s="215"/>
      <c r="F490" s="215"/>
      <c r="G490" s="215"/>
      <c r="H490" s="215"/>
      <c r="I490" s="215"/>
      <c r="J490" s="215"/>
      <c r="K490" s="215"/>
      <c r="L490" s="286"/>
      <c r="M490" s="286"/>
      <c r="N490" s="286"/>
      <c r="O490" s="286"/>
      <c r="P490" s="286"/>
      <c r="Q490" s="286"/>
      <c r="R490" s="286"/>
      <c r="S490" s="286"/>
      <c r="T490" s="287"/>
      <c r="U490" s="287"/>
      <c r="V490" s="287"/>
      <c r="W490" s="287"/>
      <c r="X490" s="287"/>
      <c r="Y490" s="287"/>
      <c r="Z490" s="287"/>
      <c r="AA490" s="287"/>
      <c r="AB490" s="287"/>
      <c r="AC490" s="287"/>
      <c r="AD490" s="287"/>
      <c r="AE490" s="287"/>
      <c r="AF490" s="287"/>
      <c r="AG490" s="287"/>
      <c r="AH490" s="287"/>
      <c r="AI490" s="287"/>
      <c r="AJ490" s="287"/>
      <c r="AK490" s="286"/>
      <c r="AL490" s="286"/>
    </row>
    <row r="491" spans="1:38" ht="14.25" customHeight="1" x14ac:dyDescent="0.2">
      <c r="A491" s="287"/>
      <c r="B491" s="287"/>
      <c r="C491" s="215"/>
      <c r="D491" s="215"/>
      <c r="E491" s="215"/>
      <c r="F491" s="215"/>
      <c r="G491" s="215"/>
      <c r="H491" s="215"/>
      <c r="I491" s="215"/>
      <c r="J491" s="215"/>
      <c r="K491" s="215"/>
      <c r="L491" s="286"/>
      <c r="M491" s="286"/>
      <c r="N491" s="286"/>
      <c r="O491" s="286"/>
      <c r="P491" s="286"/>
      <c r="Q491" s="286"/>
      <c r="R491" s="286"/>
      <c r="S491" s="286"/>
      <c r="T491" s="287"/>
      <c r="U491" s="287"/>
      <c r="V491" s="287"/>
      <c r="W491" s="287"/>
      <c r="X491" s="287"/>
      <c r="Y491" s="287"/>
      <c r="Z491" s="287"/>
      <c r="AA491" s="287"/>
      <c r="AB491" s="287"/>
      <c r="AC491" s="287"/>
      <c r="AD491" s="287"/>
      <c r="AE491" s="287"/>
      <c r="AF491" s="287"/>
      <c r="AG491" s="287"/>
      <c r="AH491" s="287"/>
      <c r="AI491" s="287"/>
      <c r="AJ491" s="287"/>
      <c r="AK491" s="286"/>
      <c r="AL491" s="286"/>
    </row>
    <row r="492" spans="1:38" ht="14.25" customHeight="1" x14ac:dyDescent="0.2">
      <c r="A492" s="287"/>
      <c r="B492" s="287"/>
      <c r="C492" s="215"/>
      <c r="D492" s="215"/>
      <c r="E492" s="215"/>
      <c r="F492" s="215"/>
      <c r="G492" s="215"/>
      <c r="H492" s="215"/>
      <c r="I492" s="215"/>
      <c r="J492" s="215"/>
      <c r="K492" s="215"/>
      <c r="L492" s="286"/>
      <c r="M492" s="286"/>
      <c r="N492" s="286"/>
      <c r="O492" s="286"/>
      <c r="P492" s="286"/>
      <c r="Q492" s="286"/>
      <c r="R492" s="286"/>
      <c r="S492" s="286"/>
      <c r="T492" s="287"/>
      <c r="U492" s="287"/>
      <c r="V492" s="287"/>
      <c r="W492" s="287"/>
      <c r="X492" s="287"/>
      <c r="Y492" s="287"/>
      <c r="Z492" s="287"/>
      <c r="AA492" s="287"/>
      <c r="AB492" s="287"/>
      <c r="AC492" s="287"/>
      <c r="AD492" s="287"/>
      <c r="AE492" s="287"/>
      <c r="AF492" s="287"/>
      <c r="AG492" s="287"/>
      <c r="AH492" s="287"/>
      <c r="AI492" s="287"/>
      <c r="AJ492" s="287"/>
      <c r="AK492" s="286"/>
      <c r="AL492" s="286"/>
    </row>
    <row r="493" spans="1:38" ht="14.25" customHeight="1" x14ac:dyDescent="0.2">
      <c r="A493" s="287"/>
      <c r="B493" s="287"/>
      <c r="C493" s="215"/>
      <c r="D493" s="215"/>
      <c r="E493" s="215"/>
      <c r="F493" s="215"/>
      <c r="G493" s="215"/>
      <c r="H493" s="215"/>
      <c r="I493" s="215"/>
      <c r="J493" s="215"/>
      <c r="K493" s="215"/>
      <c r="L493" s="286"/>
      <c r="M493" s="286"/>
      <c r="N493" s="286"/>
      <c r="O493" s="286"/>
      <c r="P493" s="286"/>
      <c r="Q493" s="286"/>
      <c r="R493" s="286"/>
      <c r="S493" s="286"/>
      <c r="T493" s="287"/>
      <c r="U493" s="287"/>
      <c r="V493" s="287"/>
      <c r="W493" s="287"/>
      <c r="X493" s="287"/>
      <c r="Y493" s="287"/>
      <c r="Z493" s="287"/>
      <c r="AA493" s="287"/>
      <c r="AB493" s="287"/>
      <c r="AC493" s="287"/>
      <c r="AD493" s="287"/>
      <c r="AE493" s="287"/>
      <c r="AF493" s="287"/>
      <c r="AG493" s="287"/>
      <c r="AH493" s="287"/>
      <c r="AI493" s="287"/>
      <c r="AJ493" s="287"/>
      <c r="AK493" s="286"/>
      <c r="AL493" s="286"/>
    </row>
    <row r="494" spans="1:38" ht="14.25" customHeight="1" x14ac:dyDescent="0.2">
      <c r="A494" s="287"/>
      <c r="B494" s="287"/>
      <c r="C494" s="215"/>
      <c r="D494" s="215"/>
      <c r="E494" s="215"/>
      <c r="F494" s="215"/>
      <c r="G494" s="215"/>
      <c r="H494" s="215"/>
      <c r="I494" s="215"/>
      <c r="J494" s="215"/>
      <c r="K494" s="215"/>
      <c r="L494" s="286"/>
      <c r="M494" s="286"/>
      <c r="N494" s="286"/>
      <c r="O494" s="286"/>
      <c r="P494" s="286"/>
      <c r="Q494" s="286"/>
      <c r="R494" s="286"/>
      <c r="S494" s="286"/>
      <c r="T494" s="287"/>
      <c r="U494" s="287"/>
      <c r="V494" s="287"/>
      <c r="W494" s="287"/>
      <c r="X494" s="287"/>
      <c r="Y494" s="287"/>
      <c r="Z494" s="287"/>
      <c r="AA494" s="287"/>
      <c r="AB494" s="287"/>
      <c r="AC494" s="287"/>
      <c r="AD494" s="287"/>
      <c r="AE494" s="287"/>
      <c r="AF494" s="287"/>
      <c r="AG494" s="287"/>
      <c r="AH494" s="287"/>
      <c r="AI494" s="287"/>
      <c r="AJ494" s="287"/>
      <c r="AK494" s="286"/>
      <c r="AL494" s="286"/>
    </row>
    <row r="495" spans="1:38" ht="14.25" customHeight="1" x14ac:dyDescent="0.2">
      <c r="A495" s="287"/>
      <c r="B495" s="287"/>
      <c r="C495" s="215"/>
      <c r="D495" s="215"/>
      <c r="E495" s="215"/>
      <c r="F495" s="215"/>
      <c r="G495" s="215"/>
      <c r="H495" s="215"/>
      <c r="I495" s="215"/>
      <c r="J495" s="215"/>
      <c r="K495" s="215"/>
      <c r="L495" s="286"/>
      <c r="M495" s="286"/>
      <c r="N495" s="286"/>
      <c r="O495" s="286"/>
      <c r="P495" s="286"/>
      <c r="Q495" s="286"/>
      <c r="R495" s="286"/>
      <c r="S495" s="286"/>
      <c r="T495" s="287"/>
      <c r="U495" s="287"/>
      <c r="V495" s="287"/>
      <c r="W495" s="287"/>
      <c r="X495" s="287"/>
      <c r="Y495" s="287"/>
      <c r="Z495" s="287"/>
      <c r="AA495" s="287"/>
      <c r="AB495" s="287"/>
      <c r="AC495" s="287"/>
      <c r="AD495" s="287"/>
      <c r="AE495" s="287"/>
      <c r="AF495" s="287"/>
      <c r="AG495" s="287"/>
      <c r="AH495" s="287"/>
      <c r="AI495" s="287"/>
      <c r="AJ495" s="287"/>
      <c r="AK495" s="286"/>
      <c r="AL495" s="286"/>
    </row>
    <row r="496" spans="1:38" ht="14.25" customHeight="1" x14ac:dyDescent="0.2">
      <c r="A496" s="287"/>
      <c r="B496" s="287"/>
      <c r="C496" s="215"/>
      <c r="D496" s="215"/>
      <c r="E496" s="215"/>
      <c r="F496" s="215"/>
      <c r="G496" s="215"/>
      <c r="H496" s="215"/>
      <c r="I496" s="215"/>
      <c r="J496" s="215"/>
      <c r="K496" s="215"/>
      <c r="L496" s="286"/>
      <c r="M496" s="286"/>
      <c r="N496" s="286"/>
      <c r="O496" s="286"/>
      <c r="P496" s="286"/>
      <c r="Q496" s="286"/>
      <c r="R496" s="286"/>
      <c r="S496" s="286"/>
      <c r="T496" s="287"/>
      <c r="U496" s="287"/>
      <c r="V496" s="287"/>
      <c r="W496" s="287"/>
      <c r="X496" s="287"/>
      <c r="Y496" s="287"/>
      <c r="Z496" s="287"/>
      <c r="AA496" s="287"/>
      <c r="AB496" s="287"/>
      <c r="AC496" s="287"/>
      <c r="AD496" s="287"/>
      <c r="AE496" s="287"/>
      <c r="AF496" s="287"/>
      <c r="AG496" s="287"/>
      <c r="AH496" s="287"/>
      <c r="AI496" s="287"/>
      <c r="AJ496" s="287"/>
      <c r="AK496" s="286"/>
      <c r="AL496" s="286"/>
    </row>
    <row r="497" spans="1:38" ht="14.25" customHeight="1" x14ac:dyDescent="0.2">
      <c r="A497" s="287"/>
      <c r="B497" s="287"/>
      <c r="C497" s="215"/>
      <c r="D497" s="215"/>
      <c r="E497" s="215"/>
      <c r="F497" s="215"/>
      <c r="G497" s="215"/>
      <c r="H497" s="215"/>
      <c r="I497" s="215"/>
      <c r="J497" s="215"/>
      <c r="K497" s="215"/>
      <c r="L497" s="286"/>
      <c r="M497" s="286"/>
      <c r="N497" s="286"/>
      <c r="O497" s="286"/>
      <c r="P497" s="286"/>
      <c r="Q497" s="286"/>
      <c r="R497" s="286"/>
      <c r="S497" s="286"/>
      <c r="T497" s="287"/>
      <c r="U497" s="287"/>
      <c r="V497" s="287"/>
      <c r="W497" s="287"/>
      <c r="X497" s="287"/>
      <c r="Y497" s="287"/>
      <c r="Z497" s="287"/>
      <c r="AA497" s="287"/>
      <c r="AB497" s="287"/>
      <c r="AC497" s="287"/>
      <c r="AD497" s="287"/>
      <c r="AE497" s="287"/>
      <c r="AF497" s="287"/>
      <c r="AG497" s="287"/>
      <c r="AH497" s="287"/>
      <c r="AI497" s="287"/>
      <c r="AJ497" s="287"/>
      <c r="AK497" s="286"/>
      <c r="AL497" s="286"/>
    </row>
    <row r="498" spans="1:38" ht="14.25" customHeight="1" x14ac:dyDescent="0.2">
      <c r="A498" s="287"/>
      <c r="B498" s="287"/>
      <c r="C498" s="215"/>
      <c r="D498" s="215"/>
      <c r="E498" s="215"/>
      <c r="F498" s="215"/>
      <c r="G498" s="215"/>
      <c r="H498" s="215"/>
      <c r="I498" s="215"/>
      <c r="J498" s="215"/>
      <c r="K498" s="215"/>
      <c r="L498" s="286"/>
      <c r="M498" s="286"/>
      <c r="N498" s="286"/>
      <c r="O498" s="286"/>
      <c r="P498" s="286"/>
      <c r="Q498" s="286"/>
      <c r="R498" s="286"/>
      <c r="S498" s="286"/>
      <c r="T498" s="287"/>
      <c r="U498" s="287"/>
      <c r="V498" s="287"/>
      <c r="W498" s="287"/>
      <c r="X498" s="287"/>
      <c r="Y498" s="287"/>
      <c r="Z498" s="287"/>
      <c r="AA498" s="287"/>
      <c r="AB498" s="287"/>
      <c r="AC498" s="287"/>
      <c r="AD498" s="287"/>
      <c r="AE498" s="287"/>
      <c r="AF498" s="287"/>
      <c r="AG498" s="287"/>
      <c r="AH498" s="287"/>
      <c r="AI498" s="287"/>
      <c r="AJ498" s="287"/>
      <c r="AK498" s="286"/>
      <c r="AL498" s="286"/>
    </row>
    <row r="499" spans="1:38" ht="14.25" customHeight="1" x14ac:dyDescent="0.2">
      <c r="A499" s="287"/>
      <c r="B499" s="287"/>
      <c r="C499" s="215"/>
      <c r="D499" s="215"/>
      <c r="E499" s="215"/>
      <c r="F499" s="215"/>
      <c r="G499" s="215"/>
      <c r="H499" s="215"/>
      <c r="I499" s="215"/>
      <c r="J499" s="215"/>
      <c r="K499" s="215"/>
      <c r="L499" s="286"/>
      <c r="M499" s="286"/>
      <c r="N499" s="286"/>
      <c r="O499" s="286"/>
      <c r="P499" s="286"/>
      <c r="Q499" s="286"/>
      <c r="R499" s="286"/>
      <c r="S499" s="286"/>
      <c r="T499" s="287"/>
      <c r="U499" s="287"/>
      <c r="V499" s="287"/>
      <c r="W499" s="287"/>
      <c r="X499" s="287"/>
      <c r="Y499" s="287"/>
      <c r="Z499" s="287"/>
      <c r="AA499" s="287"/>
      <c r="AB499" s="287"/>
      <c r="AC499" s="287"/>
      <c r="AD499" s="287"/>
      <c r="AE499" s="287"/>
      <c r="AF499" s="287"/>
      <c r="AG499" s="287"/>
      <c r="AH499" s="287"/>
      <c r="AI499" s="287"/>
      <c r="AJ499" s="287"/>
      <c r="AK499" s="286"/>
      <c r="AL499" s="286"/>
    </row>
    <row r="500" spans="1:38" ht="14.25" customHeight="1" x14ac:dyDescent="0.2">
      <c r="A500" s="287"/>
      <c r="B500" s="287"/>
      <c r="C500" s="215"/>
      <c r="D500" s="215"/>
      <c r="E500" s="215"/>
      <c r="F500" s="215"/>
      <c r="G500" s="215"/>
      <c r="H500" s="215"/>
      <c r="I500" s="215"/>
      <c r="J500" s="215"/>
      <c r="K500" s="215"/>
      <c r="L500" s="286"/>
      <c r="M500" s="286"/>
      <c r="N500" s="286"/>
      <c r="O500" s="286"/>
      <c r="P500" s="286"/>
      <c r="Q500" s="286"/>
      <c r="R500" s="286"/>
      <c r="S500" s="286"/>
      <c r="T500" s="287"/>
      <c r="U500" s="287"/>
      <c r="V500" s="287"/>
      <c r="W500" s="287"/>
      <c r="X500" s="287"/>
      <c r="Y500" s="287"/>
      <c r="Z500" s="287"/>
      <c r="AA500" s="287"/>
      <c r="AB500" s="287"/>
      <c r="AC500" s="287"/>
      <c r="AD500" s="287"/>
      <c r="AE500" s="287"/>
      <c r="AF500" s="287"/>
      <c r="AG500" s="287"/>
      <c r="AH500" s="287"/>
      <c r="AI500" s="287"/>
      <c r="AJ500" s="287"/>
      <c r="AK500" s="286"/>
      <c r="AL500" s="286"/>
    </row>
    <row r="501" spans="1:38" ht="14.25" customHeight="1" x14ac:dyDescent="0.2">
      <c r="A501" s="287"/>
      <c r="B501" s="287"/>
      <c r="C501" s="215"/>
      <c r="D501" s="215"/>
      <c r="E501" s="215"/>
      <c r="F501" s="215"/>
      <c r="G501" s="215"/>
      <c r="H501" s="215"/>
      <c r="I501" s="215"/>
      <c r="J501" s="215"/>
      <c r="K501" s="215"/>
      <c r="L501" s="286"/>
      <c r="M501" s="286"/>
      <c r="N501" s="286"/>
      <c r="O501" s="286"/>
      <c r="P501" s="286"/>
      <c r="Q501" s="286"/>
      <c r="R501" s="286"/>
      <c r="S501" s="286"/>
      <c r="T501" s="287"/>
      <c r="U501" s="287"/>
      <c r="V501" s="287"/>
      <c r="W501" s="287"/>
      <c r="X501" s="287"/>
      <c r="Y501" s="287"/>
      <c r="Z501" s="287"/>
      <c r="AA501" s="287"/>
      <c r="AB501" s="287"/>
      <c r="AC501" s="287"/>
      <c r="AD501" s="287"/>
      <c r="AE501" s="287"/>
      <c r="AF501" s="287"/>
      <c r="AG501" s="287"/>
      <c r="AH501" s="287"/>
      <c r="AI501" s="287"/>
      <c r="AJ501" s="287"/>
      <c r="AK501" s="286"/>
      <c r="AL501" s="286"/>
    </row>
    <row r="502" spans="1:38" ht="14.25" customHeight="1" x14ac:dyDescent="0.2">
      <c r="A502" s="287"/>
      <c r="B502" s="287"/>
      <c r="C502" s="215"/>
      <c r="D502" s="215"/>
      <c r="E502" s="215"/>
      <c r="F502" s="215"/>
      <c r="G502" s="215"/>
      <c r="H502" s="215"/>
      <c r="I502" s="215"/>
      <c r="J502" s="215"/>
      <c r="K502" s="215"/>
      <c r="L502" s="286"/>
      <c r="M502" s="286"/>
      <c r="N502" s="286"/>
      <c r="O502" s="286"/>
      <c r="P502" s="286"/>
      <c r="Q502" s="286"/>
      <c r="R502" s="286"/>
      <c r="S502" s="286"/>
      <c r="T502" s="287"/>
      <c r="U502" s="287"/>
      <c r="V502" s="287"/>
      <c r="W502" s="287"/>
      <c r="X502" s="287"/>
      <c r="Y502" s="287"/>
      <c r="Z502" s="287"/>
      <c r="AA502" s="287"/>
      <c r="AB502" s="287"/>
      <c r="AC502" s="287"/>
      <c r="AD502" s="287"/>
      <c r="AE502" s="287"/>
      <c r="AF502" s="287"/>
      <c r="AG502" s="287"/>
      <c r="AH502" s="287"/>
      <c r="AI502" s="287"/>
      <c r="AJ502" s="287"/>
      <c r="AK502" s="286"/>
      <c r="AL502" s="286"/>
    </row>
    <row r="503" spans="1:38" ht="14.25" customHeight="1" x14ac:dyDescent="0.2">
      <c r="A503" s="287"/>
      <c r="B503" s="287"/>
      <c r="C503" s="215"/>
      <c r="D503" s="215"/>
      <c r="E503" s="215"/>
      <c r="F503" s="215"/>
      <c r="G503" s="215"/>
      <c r="H503" s="215"/>
      <c r="I503" s="215"/>
      <c r="J503" s="215"/>
      <c r="K503" s="215"/>
      <c r="L503" s="286"/>
      <c r="M503" s="286"/>
      <c r="N503" s="286"/>
      <c r="O503" s="286"/>
      <c r="P503" s="286"/>
      <c r="Q503" s="286"/>
      <c r="R503" s="286"/>
      <c r="S503" s="286"/>
      <c r="T503" s="287"/>
      <c r="U503" s="287"/>
      <c r="V503" s="287"/>
      <c r="W503" s="287"/>
      <c r="X503" s="287"/>
      <c r="Y503" s="287"/>
      <c r="Z503" s="287"/>
      <c r="AA503" s="287"/>
      <c r="AB503" s="287"/>
      <c r="AC503" s="287"/>
      <c r="AD503" s="287"/>
      <c r="AE503" s="287"/>
      <c r="AF503" s="287"/>
      <c r="AG503" s="287"/>
      <c r="AH503" s="287"/>
      <c r="AI503" s="287"/>
      <c r="AJ503" s="287"/>
      <c r="AK503" s="286"/>
      <c r="AL503" s="286"/>
    </row>
    <row r="504" spans="1:38" ht="14.25" customHeight="1" x14ac:dyDescent="0.2">
      <c r="A504" s="287"/>
      <c r="B504" s="287"/>
      <c r="C504" s="215"/>
      <c r="D504" s="215"/>
      <c r="E504" s="215"/>
      <c r="F504" s="215"/>
      <c r="G504" s="215"/>
      <c r="H504" s="215"/>
      <c r="I504" s="215"/>
      <c r="J504" s="215"/>
      <c r="K504" s="215"/>
      <c r="L504" s="286"/>
      <c r="M504" s="286"/>
      <c r="N504" s="286"/>
      <c r="O504" s="286"/>
      <c r="P504" s="286"/>
      <c r="Q504" s="286"/>
      <c r="R504" s="286"/>
      <c r="S504" s="286"/>
      <c r="T504" s="287"/>
      <c r="U504" s="287"/>
      <c r="V504" s="287"/>
      <c r="W504" s="287"/>
      <c r="X504" s="287"/>
      <c r="Y504" s="287"/>
      <c r="Z504" s="287"/>
      <c r="AA504" s="287"/>
      <c r="AB504" s="287"/>
      <c r="AC504" s="287"/>
      <c r="AD504" s="287"/>
      <c r="AE504" s="287"/>
      <c r="AF504" s="287"/>
      <c r="AG504" s="287"/>
      <c r="AH504" s="287"/>
      <c r="AI504" s="287"/>
      <c r="AJ504" s="287"/>
      <c r="AK504" s="286"/>
      <c r="AL504" s="286"/>
    </row>
    <row r="505" spans="1:38" ht="14.25" customHeight="1" x14ac:dyDescent="0.2">
      <c r="A505" s="287"/>
      <c r="B505" s="287"/>
      <c r="C505" s="215"/>
      <c r="D505" s="215"/>
      <c r="E505" s="215"/>
      <c r="F505" s="215"/>
      <c r="G505" s="215"/>
      <c r="H505" s="215"/>
      <c r="I505" s="215"/>
      <c r="J505" s="215"/>
      <c r="K505" s="215"/>
      <c r="L505" s="286"/>
      <c r="M505" s="286"/>
      <c r="N505" s="286"/>
      <c r="O505" s="286"/>
      <c r="P505" s="286"/>
      <c r="Q505" s="286"/>
      <c r="R505" s="286"/>
      <c r="S505" s="286"/>
      <c r="T505" s="287"/>
      <c r="U505" s="287"/>
      <c r="V505" s="287"/>
      <c r="W505" s="287"/>
      <c r="X505" s="287"/>
      <c r="Y505" s="287"/>
      <c r="Z505" s="287"/>
      <c r="AA505" s="287"/>
      <c r="AB505" s="287"/>
      <c r="AC505" s="287"/>
      <c r="AD505" s="287"/>
      <c r="AE505" s="287"/>
      <c r="AF505" s="287"/>
      <c r="AG505" s="287"/>
      <c r="AH505" s="287"/>
      <c r="AI505" s="287"/>
      <c r="AJ505" s="287"/>
      <c r="AK505" s="286"/>
      <c r="AL505" s="286"/>
    </row>
    <row r="506" spans="1:38" ht="14.25" customHeight="1" x14ac:dyDescent="0.2">
      <c r="A506" s="287"/>
      <c r="B506" s="287"/>
      <c r="C506" s="215"/>
      <c r="D506" s="215"/>
      <c r="E506" s="215"/>
      <c r="F506" s="215"/>
      <c r="G506" s="215"/>
      <c r="H506" s="215"/>
      <c r="I506" s="215"/>
      <c r="J506" s="215"/>
      <c r="K506" s="215"/>
      <c r="L506" s="286"/>
      <c r="M506" s="286"/>
      <c r="N506" s="286"/>
      <c r="O506" s="286"/>
      <c r="P506" s="286"/>
      <c r="Q506" s="286"/>
      <c r="R506" s="286"/>
      <c r="S506" s="286"/>
      <c r="T506" s="287"/>
      <c r="U506" s="287"/>
      <c r="V506" s="287"/>
      <c r="W506" s="287"/>
      <c r="X506" s="287"/>
      <c r="Y506" s="287"/>
      <c r="Z506" s="287"/>
      <c r="AA506" s="287"/>
      <c r="AB506" s="287"/>
      <c r="AC506" s="287"/>
      <c r="AD506" s="287"/>
      <c r="AE506" s="287"/>
      <c r="AF506" s="287"/>
      <c r="AG506" s="287"/>
      <c r="AH506" s="287"/>
      <c r="AI506" s="287"/>
      <c r="AJ506" s="287"/>
      <c r="AK506" s="286"/>
      <c r="AL506" s="286"/>
    </row>
    <row r="507" spans="1:38" ht="14.25" customHeight="1" x14ac:dyDescent="0.2">
      <c r="A507" s="287"/>
      <c r="B507" s="287"/>
      <c r="C507" s="215"/>
      <c r="D507" s="215"/>
      <c r="E507" s="215"/>
      <c r="F507" s="215"/>
      <c r="G507" s="215"/>
      <c r="H507" s="215"/>
      <c r="I507" s="215"/>
      <c r="J507" s="215"/>
      <c r="K507" s="215"/>
      <c r="L507" s="286"/>
      <c r="M507" s="286"/>
      <c r="N507" s="286"/>
      <c r="O507" s="286"/>
      <c r="P507" s="286"/>
      <c r="Q507" s="286"/>
      <c r="R507" s="286"/>
      <c r="S507" s="286"/>
      <c r="T507" s="287"/>
      <c r="U507" s="287"/>
      <c r="V507" s="287"/>
      <c r="W507" s="287"/>
      <c r="X507" s="287"/>
      <c r="Y507" s="287"/>
      <c r="Z507" s="287"/>
      <c r="AA507" s="287"/>
      <c r="AB507" s="287"/>
      <c r="AC507" s="287"/>
      <c r="AD507" s="287"/>
      <c r="AE507" s="287"/>
      <c r="AF507" s="287"/>
      <c r="AG507" s="287"/>
      <c r="AH507" s="287"/>
      <c r="AI507" s="287"/>
      <c r="AJ507" s="287"/>
      <c r="AK507" s="286"/>
      <c r="AL507" s="286"/>
    </row>
    <row r="508" spans="1:38" ht="14.25" customHeight="1" x14ac:dyDescent="0.2">
      <c r="A508" s="287"/>
      <c r="B508" s="287"/>
      <c r="C508" s="215"/>
      <c r="D508" s="215"/>
      <c r="E508" s="215"/>
      <c r="F508" s="215"/>
      <c r="G508" s="215"/>
      <c r="H508" s="215"/>
      <c r="I508" s="215"/>
      <c r="J508" s="215"/>
      <c r="K508" s="215"/>
      <c r="L508" s="286"/>
      <c r="M508" s="286"/>
      <c r="N508" s="286"/>
      <c r="O508" s="286"/>
      <c r="P508" s="286"/>
      <c r="Q508" s="286"/>
      <c r="R508" s="286"/>
      <c r="S508" s="286"/>
      <c r="T508" s="287"/>
      <c r="U508" s="287"/>
      <c r="V508" s="287"/>
      <c r="W508" s="287"/>
      <c r="X508" s="287"/>
      <c r="Y508" s="287"/>
      <c r="Z508" s="287"/>
      <c r="AA508" s="287"/>
      <c r="AB508" s="287"/>
      <c r="AC508" s="287"/>
      <c r="AD508" s="287"/>
      <c r="AE508" s="287"/>
      <c r="AF508" s="287"/>
      <c r="AG508" s="287"/>
      <c r="AH508" s="287"/>
      <c r="AI508" s="287"/>
      <c r="AJ508" s="287"/>
      <c r="AK508" s="286"/>
      <c r="AL508" s="286"/>
    </row>
    <row r="509" spans="1:38" ht="14.25" customHeight="1" x14ac:dyDescent="0.2">
      <c r="A509" s="287"/>
      <c r="B509" s="287"/>
      <c r="C509" s="215"/>
      <c r="D509" s="215"/>
      <c r="E509" s="215"/>
      <c r="F509" s="215"/>
      <c r="G509" s="215"/>
      <c r="H509" s="215"/>
      <c r="I509" s="215"/>
      <c r="J509" s="215"/>
      <c r="K509" s="215"/>
      <c r="L509" s="286"/>
      <c r="M509" s="286"/>
      <c r="N509" s="286"/>
      <c r="O509" s="286"/>
      <c r="P509" s="286"/>
      <c r="Q509" s="286"/>
      <c r="R509" s="286"/>
      <c r="S509" s="286"/>
      <c r="T509" s="287"/>
      <c r="U509" s="287"/>
      <c r="V509" s="287"/>
      <c r="W509" s="287"/>
      <c r="X509" s="287"/>
      <c r="Y509" s="287"/>
      <c r="Z509" s="287"/>
      <c r="AA509" s="287"/>
      <c r="AB509" s="287"/>
      <c r="AC509" s="287"/>
      <c r="AD509" s="287"/>
      <c r="AE509" s="287"/>
      <c r="AF509" s="287"/>
      <c r="AG509" s="287"/>
      <c r="AH509" s="287"/>
      <c r="AI509" s="287"/>
      <c r="AJ509" s="287"/>
      <c r="AK509" s="286"/>
      <c r="AL509" s="286"/>
    </row>
    <row r="510" spans="1:38" ht="14.25" customHeight="1" x14ac:dyDescent="0.2">
      <c r="A510" s="287"/>
      <c r="B510" s="287"/>
      <c r="C510" s="215"/>
      <c r="D510" s="215"/>
      <c r="E510" s="215"/>
      <c r="F510" s="215"/>
      <c r="G510" s="215"/>
      <c r="H510" s="215"/>
      <c r="I510" s="215"/>
      <c r="J510" s="215"/>
      <c r="K510" s="215"/>
      <c r="L510" s="286"/>
      <c r="M510" s="286"/>
      <c r="N510" s="286"/>
      <c r="O510" s="286"/>
      <c r="P510" s="286"/>
      <c r="Q510" s="286"/>
      <c r="R510" s="286"/>
      <c r="S510" s="286"/>
      <c r="T510" s="287"/>
      <c r="U510" s="287"/>
      <c r="V510" s="287"/>
      <c r="W510" s="287"/>
      <c r="X510" s="287"/>
      <c r="Y510" s="287"/>
      <c r="Z510" s="287"/>
      <c r="AA510" s="287"/>
      <c r="AB510" s="287"/>
      <c r="AC510" s="287"/>
      <c r="AD510" s="287"/>
      <c r="AE510" s="287"/>
      <c r="AF510" s="287"/>
      <c r="AG510" s="287"/>
      <c r="AH510" s="287"/>
      <c r="AI510" s="287"/>
      <c r="AJ510" s="287"/>
      <c r="AK510" s="286"/>
      <c r="AL510" s="286"/>
    </row>
    <row r="511" spans="1:38" ht="14.25" customHeight="1" x14ac:dyDescent="0.2">
      <c r="A511" s="287"/>
      <c r="B511" s="287"/>
      <c r="C511" s="215"/>
      <c r="D511" s="215"/>
      <c r="E511" s="215"/>
      <c r="F511" s="215"/>
      <c r="G511" s="215"/>
      <c r="H511" s="215"/>
      <c r="I511" s="215"/>
      <c r="J511" s="215"/>
      <c r="K511" s="215"/>
      <c r="L511" s="286"/>
      <c r="M511" s="286"/>
      <c r="N511" s="286"/>
      <c r="O511" s="286"/>
      <c r="P511" s="286"/>
      <c r="Q511" s="286"/>
      <c r="R511" s="286"/>
      <c r="S511" s="286"/>
      <c r="T511" s="287"/>
      <c r="U511" s="287"/>
      <c r="V511" s="287"/>
      <c r="W511" s="287"/>
      <c r="X511" s="287"/>
      <c r="Y511" s="287"/>
      <c r="Z511" s="287"/>
      <c r="AA511" s="287"/>
      <c r="AB511" s="287"/>
      <c r="AC511" s="287"/>
      <c r="AD511" s="287"/>
      <c r="AE511" s="287"/>
      <c r="AF511" s="287"/>
      <c r="AG511" s="287"/>
      <c r="AH511" s="287"/>
      <c r="AI511" s="287"/>
      <c r="AJ511" s="287"/>
      <c r="AK511" s="286"/>
      <c r="AL511" s="286"/>
    </row>
    <row r="512" spans="1:38" ht="14.25" customHeight="1" x14ac:dyDescent="0.2">
      <c r="A512" s="287"/>
      <c r="B512" s="287"/>
      <c r="C512" s="215"/>
      <c r="D512" s="215"/>
      <c r="E512" s="215"/>
      <c r="F512" s="215"/>
      <c r="G512" s="215"/>
      <c r="H512" s="215"/>
      <c r="I512" s="215"/>
      <c r="J512" s="215"/>
      <c r="K512" s="215"/>
      <c r="L512" s="286"/>
      <c r="M512" s="286"/>
      <c r="N512" s="286"/>
      <c r="O512" s="286"/>
      <c r="P512" s="286"/>
      <c r="Q512" s="286"/>
      <c r="R512" s="286"/>
      <c r="S512" s="286"/>
      <c r="T512" s="287"/>
      <c r="U512" s="287"/>
      <c r="V512" s="287"/>
      <c r="W512" s="287"/>
      <c r="X512" s="287"/>
      <c r="Y512" s="287"/>
      <c r="Z512" s="287"/>
      <c r="AA512" s="287"/>
      <c r="AB512" s="287"/>
      <c r="AC512" s="287"/>
      <c r="AD512" s="287"/>
      <c r="AE512" s="287"/>
      <c r="AF512" s="287"/>
      <c r="AG512" s="287"/>
      <c r="AH512" s="287"/>
      <c r="AI512" s="287"/>
      <c r="AJ512" s="287"/>
      <c r="AK512" s="286"/>
      <c r="AL512" s="286"/>
    </row>
    <row r="513" spans="1:38" ht="14.25" customHeight="1" x14ac:dyDescent="0.2">
      <c r="A513" s="287"/>
      <c r="B513" s="287"/>
      <c r="C513" s="215"/>
      <c r="D513" s="215"/>
      <c r="E513" s="215"/>
      <c r="F513" s="215"/>
      <c r="G513" s="215"/>
      <c r="H513" s="215"/>
      <c r="I513" s="215"/>
      <c r="J513" s="215"/>
      <c r="K513" s="215"/>
      <c r="L513" s="286"/>
      <c r="M513" s="286"/>
      <c r="N513" s="286"/>
      <c r="O513" s="286"/>
      <c r="P513" s="286"/>
      <c r="Q513" s="286"/>
      <c r="R513" s="286"/>
      <c r="S513" s="286"/>
      <c r="T513" s="287"/>
      <c r="U513" s="287"/>
      <c r="V513" s="287"/>
      <c r="W513" s="287"/>
      <c r="X513" s="287"/>
      <c r="Y513" s="287"/>
      <c r="Z513" s="287"/>
      <c r="AA513" s="287"/>
      <c r="AB513" s="287"/>
      <c r="AC513" s="287"/>
      <c r="AD513" s="287"/>
      <c r="AE513" s="287"/>
      <c r="AF513" s="287"/>
      <c r="AG513" s="287"/>
      <c r="AH513" s="287"/>
      <c r="AI513" s="287"/>
      <c r="AJ513" s="287"/>
      <c r="AK513" s="286"/>
      <c r="AL513" s="286"/>
    </row>
    <row r="514" spans="1:38" ht="14.25" customHeight="1" x14ac:dyDescent="0.2">
      <c r="A514" s="287"/>
      <c r="B514" s="287"/>
      <c r="C514" s="215"/>
      <c r="D514" s="215"/>
      <c r="E514" s="215"/>
      <c r="F514" s="215"/>
      <c r="G514" s="215"/>
      <c r="H514" s="215"/>
      <c r="I514" s="215"/>
      <c r="J514" s="215"/>
      <c r="K514" s="215"/>
      <c r="L514" s="286"/>
      <c r="M514" s="286"/>
      <c r="N514" s="286"/>
      <c r="O514" s="286"/>
      <c r="P514" s="286"/>
      <c r="Q514" s="286"/>
      <c r="R514" s="286"/>
      <c r="S514" s="286"/>
      <c r="T514" s="287"/>
      <c r="U514" s="287"/>
      <c r="V514" s="287"/>
      <c r="W514" s="287"/>
      <c r="X514" s="287"/>
      <c r="Y514" s="287"/>
      <c r="Z514" s="287"/>
      <c r="AA514" s="287"/>
      <c r="AB514" s="287"/>
      <c r="AC514" s="287"/>
      <c r="AD514" s="287"/>
      <c r="AE514" s="287"/>
      <c r="AF514" s="287"/>
      <c r="AG514" s="287"/>
      <c r="AH514" s="287"/>
      <c r="AI514" s="287"/>
      <c r="AJ514" s="287"/>
      <c r="AK514" s="286"/>
      <c r="AL514" s="286"/>
    </row>
    <row r="515" spans="1:38" ht="14.25" customHeight="1" x14ac:dyDescent="0.2">
      <c r="A515" s="287"/>
      <c r="B515" s="287"/>
      <c r="C515" s="215"/>
      <c r="D515" s="215"/>
      <c r="E515" s="215"/>
      <c r="F515" s="215"/>
      <c r="G515" s="215"/>
      <c r="H515" s="215"/>
      <c r="I515" s="215"/>
      <c r="J515" s="215"/>
      <c r="K515" s="215"/>
      <c r="L515" s="286"/>
      <c r="M515" s="286"/>
      <c r="N515" s="286"/>
      <c r="O515" s="286"/>
      <c r="P515" s="286"/>
      <c r="Q515" s="286"/>
      <c r="R515" s="286"/>
      <c r="S515" s="286"/>
      <c r="T515" s="287"/>
      <c r="U515" s="287"/>
      <c r="V515" s="287"/>
      <c r="W515" s="287"/>
      <c r="X515" s="287"/>
      <c r="Y515" s="287"/>
      <c r="Z515" s="287"/>
      <c r="AA515" s="287"/>
      <c r="AB515" s="287"/>
      <c r="AC515" s="287"/>
      <c r="AD515" s="287"/>
      <c r="AE515" s="287"/>
      <c r="AF515" s="287"/>
      <c r="AG515" s="287"/>
      <c r="AH515" s="287"/>
      <c r="AI515" s="287"/>
      <c r="AJ515" s="287"/>
      <c r="AK515" s="286"/>
      <c r="AL515" s="286"/>
    </row>
    <row r="516" spans="1:38" ht="14.25" customHeight="1" x14ac:dyDescent="0.2">
      <c r="A516" s="287"/>
      <c r="B516" s="287"/>
      <c r="C516" s="215"/>
      <c r="D516" s="215"/>
      <c r="E516" s="215"/>
      <c r="F516" s="215"/>
      <c r="G516" s="215"/>
      <c r="H516" s="215"/>
      <c r="I516" s="215"/>
      <c r="J516" s="215"/>
      <c r="K516" s="215"/>
      <c r="L516" s="286"/>
      <c r="M516" s="286"/>
      <c r="N516" s="286"/>
      <c r="O516" s="286"/>
      <c r="P516" s="286"/>
      <c r="Q516" s="286"/>
      <c r="R516" s="286"/>
      <c r="S516" s="286"/>
      <c r="T516" s="287"/>
      <c r="U516" s="287"/>
      <c r="V516" s="287"/>
      <c r="W516" s="287"/>
      <c r="X516" s="287"/>
      <c r="Y516" s="287"/>
      <c r="Z516" s="287"/>
      <c r="AA516" s="287"/>
      <c r="AB516" s="287"/>
      <c r="AC516" s="287"/>
      <c r="AD516" s="287"/>
      <c r="AE516" s="287"/>
      <c r="AF516" s="287"/>
      <c r="AG516" s="287"/>
      <c r="AH516" s="287"/>
      <c r="AI516" s="287"/>
      <c r="AJ516" s="287"/>
      <c r="AK516" s="286"/>
      <c r="AL516" s="286"/>
    </row>
    <row r="517" spans="1:38" ht="14.25" customHeight="1" x14ac:dyDescent="0.2">
      <c r="A517" s="287"/>
      <c r="B517" s="287"/>
      <c r="C517" s="215"/>
      <c r="D517" s="215"/>
      <c r="E517" s="215"/>
      <c r="F517" s="215"/>
      <c r="G517" s="215"/>
      <c r="H517" s="215"/>
      <c r="I517" s="215"/>
      <c r="J517" s="215"/>
      <c r="K517" s="215"/>
      <c r="L517" s="286"/>
      <c r="M517" s="286"/>
      <c r="N517" s="286"/>
      <c r="O517" s="286"/>
      <c r="P517" s="286"/>
      <c r="Q517" s="286"/>
      <c r="R517" s="286"/>
      <c r="S517" s="286"/>
      <c r="T517" s="287"/>
      <c r="U517" s="287"/>
      <c r="V517" s="287"/>
      <c r="W517" s="287"/>
      <c r="X517" s="287"/>
      <c r="Y517" s="287"/>
      <c r="Z517" s="287"/>
      <c r="AA517" s="287"/>
      <c r="AB517" s="287"/>
      <c r="AC517" s="287"/>
      <c r="AD517" s="287"/>
      <c r="AE517" s="287"/>
      <c r="AF517" s="287"/>
      <c r="AG517" s="287"/>
      <c r="AH517" s="287"/>
      <c r="AI517" s="287"/>
      <c r="AJ517" s="287"/>
      <c r="AK517" s="286"/>
      <c r="AL517" s="286"/>
    </row>
    <row r="518" spans="1:38" ht="14.25" customHeight="1" x14ac:dyDescent="0.2">
      <c r="A518" s="287"/>
      <c r="B518" s="287"/>
      <c r="C518" s="215"/>
      <c r="D518" s="215"/>
      <c r="E518" s="215"/>
      <c r="F518" s="215"/>
      <c r="G518" s="215"/>
      <c r="H518" s="215"/>
      <c r="I518" s="215"/>
      <c r="J518" s="215"/>
      <c r="K518" s="215"/>
      <c r="L518" s="286"/>
      <c r="M518" s="286"/>
      <c r="N518" s="286"/>
      <c r="O518" s="286"/>
      <c r="P518" s="286"/>
      <c r="Q518" s="286"/>
      <c r="R518" s="286"/>
      <c r="S518" s="286"/>
      <c r="T518" s="287"/>
      <c r="U518" s="287"/>
      <c r="V518" s="287"/>
      <c r="W518" s="287"/>
      <c r="X518" s="287"/>
      <c r="Y518" s="287"/>
      <c r="Z518" s="287"/>
      <c r="AA518" s="287"/>
      <c r="AB518" s="287"/>
      <c r="AC518" s="287"/>
      <c r="AD518" s="287"/>
      <c r="AE518" s="287"/>
      <c r="AF518" s="287"/>
      <c r="AG518" s="287"/>
      <c r="AH518" s="287"/>
      <c r="AI518" s="287"/>
      <c r="AJ518" s="287"/>
      <c r="AK518" s="286"/>
      <c r="AL518" s="286"/>
    </row>
    <row r="519" spans="1:38" ht="14.25" customHeight="1" x14ac:dyDescent="0.2">
      <c r="A519" s="287"/>
      <c r="B519" s="287"/>
      <c r="C519" s="215"/>
      <c r="D519" s="215"/>
      <c r="E519" s="215"/>
      <c r="F519" s="215"/>
      <c r="G519" s="215"/>
      <c r="H519" s="215"/>
      <c r="I519" s="215"/>
      <c r="J519" s="215"/>
      <c r="K519" s="215"/>
      <c r="L519" s="286"/>
      <c r="M519" s="286"/>
      <c r="N519" s="286"/>
      <c r="O519" s="286"/>
      <c r="P519" s="286"/>
      <c r="Q519" s="286"/>
      <c r="R519" s="286"/>
      <c r="S519" s="286"/>
      <c r="T519" s="287"/>
      <c r="U519" s="287"/>
      <c r="V519" s="287"/>
      <c r="W519" s="287"/>
      <c r="X519" s="287"/>
      <c r="Y519" s="287"/>
      <c r="Z519" s="287"/>
      <c r="AA519" s="287"/>
      <c r="AB519" s="287"/>
      <c r="AC519" s="287"/>
      <c r="AD519" s="287"/>
      <c r="AE519" s="287"/>
      <c r="AF519" s="287"/>
      <c r="AG519" s="287"/>
      <c r="AH519" s="287"/>
      <c r="AI519" s="287"/>
      <c r="AJ519" s="287"/>
      <c r="AK519" s="286"/>
      <c r="AL519" s="286"/>
    </row>
    <row r="520" spans="1:38" ht="14.25" customHeight="1" x14ac:dyDescent="0.2">
      <c r="A520" s="287"/>
      <c r="B520" s="287"/>
      <c r="C520" s="215"/>
      <c r="D520" s="215"/>
      <c r="E520" s="215"/>
      <c r="F520" s="215"/>
      <c r="G520" s="215"/>
      <c r="H520" s="215"/>
      <c r="I520" s="215"/>
      <c r="J520" s="215"/>
      <c r="K520" s="215"/>
      <c r="L520" s="286"/>
      <c r="M520" s="286"/>
      <c r="N520" s="286"/>
      <c r="O520" s="286"/>
      <c r="P520" s="286"/>
      <c r="Q520" s="286"/>
      <c r="R520" s="286"/>
      <c r="S520" s="286"/>
      <c r="T520" s="287"/>
      <c r="U520" s="287"/>
      <c r="V520" s="287"/>
      <c r="W520" s="287"/>
      <c r="X520" s="287"/>
      <c r="Y520" s="287"/>
      <c r="Z520" s="287"/>
      <c r="AA520" s="287"/>
      <c r="AB520" s="287"/>
      <c r="AC520" s="287"/>
      <c r="AD520" s="287"/>
      <c r="AE520" s="287"/>
      <c r="AF520" s="287"/>
      <c r="AG520" s="287"/>
      <c r="AH520" s="287"/>
      <c r="AI520" s="287"/>
      <c r="AJ520" s="287"/>
      <c r="AK520" s="286"/>
      <c r="AL520" s="286"/>
    </row>
    <row r="521" spans="1:38" ht="14.25" customHeight="1" x14ac:dyDescent="0.2">
      <c r="A521" s="287"/>
      <c r="B521" s="287"/>
      <c r="C521" s="215"/>
      <c r="D521" s="215"/>
      <c r="E521" s="215"/>
      <c r="F521" s="215"/>
      <c r="G521" s="215"/>
      <c r="H521" s="215"/>
      <c r="I521" s="215"/>
      <c r="J521" s="215"/>
      <c r="K521" s="215"/>
      <c r="L521" s="286"/>
      <c r="M521" s="286"/>
      <c r="N521" s="286"/>
      <c r="O521" s="286"/>
      <c r="P521" s="286"/>
      <c r="Q521" s="286"/>
      <c r="R521" s="286"/>
      <c r="S521" s="286"/>
      <c r="T521" s="287"/>
      <c r="U521" s="287"/>
      <c r="V521" s="287"/>
      <c r="W521" s="287"/>
      <c r="X521" s="287"/>
      <c r="Y521" s="287"/>
      <c r="Z521" s="287"/>
      <c r="AA521" s="287"/>
      <c r="AB521" s="287"/>
      <c r="AC521" s="287"/>
      <c r="AD521" s="287"/>
      <c r="AE521" s="287"/>
      <c r="AF521" s="287"/>
      <c r="AG521" s="287"/>
      <c r="AH521" s="287"/>
      <c r="AI521" s="287"/>
      <c r="AJ521" s="287"/>
      <c r="AK521" s="286"/>
      <c r="AL521" s="286"/>
    </row>
    <row r="522" spans="1:38" ht="14.25" customHeight="1" x14ac:dyDescent="0.2">
      <c r="A522" s="287"/>
      <c r="B522" s="287"/>
      <c r="C522" s="215"/>
      <c r="D522" s="215"/>
      <c r="E522" s="215"/>
      <c r="F522" s="215"/>
      <c r="G522" s="215"/>
      <c r="H522" s="215"/>
      <c r="I522" s="215"/>
      <c r="J522" s="215"/>
      <c r="K522" s="215"/>
      <c r="L522" s="286"/>
      <c r="M522" s="286"/>
      <c r="N522" s="286"/>
      <c r="O522" s="286"/>
      <c r="P522" s="286"/>
      <c r="Q522" s="286"/>
      <c r="R522" s="286"/>
      <c r="S522" s="286"/>
      <c r="T522" s="287"/>
      <c r="U522" s="287"/>
      <c r="V522" s="287"/>
      <c r="W522" s="287"/>
      <c r="X522" s="287"/>
      <c r="Y522" s="287"/>
      <c r="Z522" s="287"/>
      <c r="AA522" s="287"/>
      <c r="AB522" s="287"/>
      <c r="AC522" s="287"/>
      <c r="AD522" s="287"/>
      <c r="AE522" s="287"/>
      <c r="AF522" s="287"/>
      <c r="AG522" s="287"/>
      <c r="AH522" s="287"/>
      <c r="AI522" s="287"/>
      <c r="AJ522" s="287"/>
      <c r="AK522" s="286"/>
      <c r="AL522" s="286"/>
    </row>
    <row r="523" spans="1:38" ht="14.25" customHeight="1" x14ac:dyDescent="0.2">
      <c r="A523" s="287"/>
      <c r="B523" s="287"/>
      <c r="C523" s="215"/>
      <c r="D523" s="215"/>
      <c r="E523" s="215"/>
      <c r="F523" s="215"/>
      <c r="G523" s="215"/>
      <c r="H523" s="215"/>
      <c r="I523" s="215"/>
      <c r="J523" s="215"/>
      <c r="K523" s="215"/>
      <c r="L523" s="286"/>
      <c r="M523" s="286"/>
      <c r="N523" s="286"/>
      <c r="O523" s="286"/>
      <c r="P523" s="286"/>
      <c r="Q523" s="286"/>
      <c r="R523" s="286"/>
      <c r="S523" s="286"/>
      <c r="T523" s="287"/>
      <c r="U523" s="287"/>
      <c r="V523" s="287"/>
      <c r="W523" s="287"/>
      <c r="X523" s="287"/>
      <c r="Y523" s="287"/>
      <c r="Z523" s="287"/>
      <c r="AA523" s="287"/>
      <c r="AB523" s="287"/>
      <c r="AC523" s="287"/>
      <c r="AD523" s="287"/>
      <c r="AE523" s="287"/>
      <c r="AF523" s="287"/>
      <c r="AG523" s="287"/>
      <c r="AH523" s="287"/>
      <c r="AI523" s="287"/>
      <c r="AJ523" s="287"/>
      <c r="AK523" s="286"/>
      <c r="AL523" s="286"/>
    </row>
    <row r="524" spans="1:38" ht="14.25" customHeight="1" x14ac:dyDescent="0.2">
      <c r="A524" s="287"/>
      <c r="B524" s="287"/>
      <c r="C524" s="215"/>
      <c r="D524" s="215"/>
      <c r="E524" s="215"/>
      <c r="F524" s="215"/>
      <c r="G524" s="215"/>
      <c r="H524" s="215"/>
      <c r="I524" s="215"/>
      <c r="J524" s="215"/>
      <c r="K524" s="215"/>
      <c r="L524" s="286"/>
      <c r="M524" s="286"/>
      <c r="N524" s="286"/>
      <c r="O524" s="286"/>
      <c r="P524" s="286"/>
      <c r="Q524" s="286"/>
      <c r="R524" s="286"/>
      <c r="S524" s="286"/>
      <c r="T524" s="287"/>
      <c r="U524" s="287"/>
      <c r="V524" s="287"/>
      <c r="W524" s="287"/>
      <c r="X524" s="287"/>
      <c r="Y524" s="287"/>
      <c r="Z524" s="287"/>
      <c r="AA524" s="287"/>
      <c r="AB524" s="287"/>
      <c r="AC524" s="287"/>
      <c r="AD524" s="287"/>
      <c r="AE524" s="287"/>
      <c r="AF524" s="287"/>
      <c r="AG524" s="287"/>
      <c r="AH524" s="287"/>
      <c r="AI524" s="287"/>
      <c r="AJ524" s="287"/>
      <c r="AK524" s="286"/>
      <c r="AL524" s="286"/>
    </row>
    <row r="525" spans="1:38" ht="14.25" customHeight="1" x14ac:dyDescent="0.2">
      <c r="A525" s="287"/>
      <c r="B525" s="287"/>
      <c r="C525" s="215"/>
      <c r="D525" s="215"/>
      <c r="E525" s="215"/>
      <c r="F525" s="215"/>
      <c r="G525" s="215"/>
      <c r="H525" s="215"/>
      <c r="I525" s="215"/>
      <c r="J525" s="215"/>
      <c r="K525" s="215"/>
      <c r="L525" s="286"/>
      <c r="M525" s="286"/>
      <c r="N525" s="286"/>
      <c r="O525" s="286"/>
      <c r="P525" s="286"/>
      <c r="Q525" s="286"/>
      <c r="R525" s="286"/>
      <c r="S525" s="286"/>
      <c r="T525" s="287"/>
      <c r="U525" s="287"/>
      <c r="V525" s="287"/>
      <c r="W525" s="287"/>
      <c r="X525" s="287"/>
      <c r="Y525" s="287"/>
      <c r="Z525" s="287"/>
      <c r="AA525" s="287"/>
      <c r="AB525" s="287"/>
      <c r="AC525" s="287"/>
      <c r="AD525" s="287"/>
      <c r="AE525" s="287"/>
      <c r="AF525" s="287"/>
      <c r="AG525" s="287"/>
      <c r="AH525" s="287"/>
      <c r="AI525" s="287"/>
      <c r="AJ525" s="287"/>
      <c r="AK525" s="286"/>
      <c r="AL525" s="286"/>
    </row>
    <row r="526" spans="1:38" ht="14.25" customHeight="1" x14ac:dyDescent="0.2">
      <c r="A526" s="287"/>
      <c r="B526" s="287"/>
      <c r="C526" s="215"/>
      <c r="D526" s="215"/>
      <c r="E526" s="215"/>
      <c r="F526" s="215"/>
      <c r="G526" s="215"/>
      <c r="H526" s="215"/>
      <c r="I526" s="215"/>
      <c r="J526" s="215"/>
      <c r="K526" s="215"/>
      <c r="L526" s="286"/>
      <c r="M526" s="286"/>
      <c r="N526" s="286"/>
      <c r="O526" s="286"/>
      <c r="P526" s="286"/>
      <c r="Q526" s="286"/>
      <c r="R526" s="286"/>
      <c r="S526" s="286"/>
      <c r="T526" s="287"/>
      <c r="U526" s="287"/>
      <c r="V526" s="287"/>
      <c r="W526" s="287"/>
      <c r="X526" s="287"/>
      <c r="Y526" s="287"/>
      <c r="Z526" s="287"/>
      <c r="AA526" s="287"/>
      <c r="AB526" s="287"/>
      <c r="AC526" s="287"/>
      <c r="AD526" s="287"/>
      <c r="AE526" s="287"/>
      <c r="AF526" s="287"/>
      <c r="AG526" s="287"/>
      <c r="AH526" s="287"/>
      <c r="AI526" s="287"/>
      <c r="AJ526" s="287"/>
      <c r="AK526" s="286"/>
      <c r="AL526" s="286"/>
    </row>
    <row r="527" spans="1:38" ht="14.25" customHeight="1" x14ac:dyDescent="0.2">
      <c r="A527" s="287"/>
      <c r="B527" s="287"/>
      <c r="C527" s="215"/>
      <c r="D527" s="215"/>
      <c r="E527" s="215"/>
      <c r="F527" s="215"/>
      <c r="G527" s="215"/>
      <c r="H527" s="215"/>
      <c r="I527" s="215"/>
      <c r="J527" s="215"/>
      <c r="K527" s="215"/>
      <c r="L527" s="286"/>
      <c r="M527" s="286"/>
      <c r="N527" s="286"/>
      <c r="O527" s="286"/>
      <c r="P527" s="286"/>
      <c r="Q527" s="286"/>
      <c r="R527" s="286"/>
      <c r="S527" s="286"/>
      <c r="T527" s="287"/>
      <c r="U527" s="287"/>
      <c r="V527" s="287"/>
      <c r="W527" s="287"/>
      <c r="X527" s="287"/>
      <c r="Y527" s="287"/>
      <c r="Z527" s="287"/>
      <c r="AA527" s="287"/>
      <c r="AB527" s="287"/>
      <c r="AC527" s="287"/>
      <c r="AD527" s="287"/>
      <c r="AE527" s="287"/>
      <c r="AF527" s="287"/>
      <c r="AG527" s="287"/>
      <c r="AH527" s="287"/>
      <c r="AI527" s="287"/>
      <c r="AJ527" s="287"/>
      <c r="AK527" s="286"/>
      <c r="AL527" s="286"/>
    </row>
    <row r="528" spans="1:38" ht="14.25" customHeight="1" x14ac:dyDescent="0.2">
      <c r="A528" s="287"/>
      <c r="B528" s="287"/>
      <c r="C528" s="215"/>
      <c r="D528" s="215"/>
      <c r="E528" s="215"/>
      <c r="F528" s="215"/>
      <c r="G528" s="215"/>
      <c r="H528" s="215"/>
      <c r="I528" s="215"/>
      <c r="J528" s="215"/>
      <c r="K528" s="215"/>
      <c r="L528" s="286"/>
      <c r="M528" s="286"/>
      <c r="N528" s="286"/>
      <c r="O528" s="286"/>
      <c r="P528" s="286"/>
      <c r="Q528" s="286"/>
      <c r="R528" s="286"/>
      <c r="S528" s="286"/>
      <c r="T528" s="287"/>
      <c r="U528" s="287"/>
      <c r="V528" s="287"/>
      <c r="W528" s="287"/>
      <c r="X528" s="287"/>
      <c r="Y528" s="287"/>
      <c r="Z528" s="287"/>
      <c r="AA528" s="287"/>
      <c r="AB528" s="287"/>
      <c r="AC528" s="287"/>
      <c r="AD528" s="287"/>
      <c r="AE528" s="287"/>
      <c r="AF528" s="287"/>
      <c r="AG528" s="287"/>
      <c r="AH528" s="287"/>
      <c r="AI528" s="287"/>
      <c r="AJ528" s="287"/>
      <c r="AK528" s="286"/>
      <c r="AL528" s="286"/>
    </row>
    <row r="529" spans="1:38" ht="14.25" customHeight="1" x14ac:dyDescent="0.2">
      <c r="A529" s="287"/>
      <c r="B529" s="287"/>
      <c r="C529" s="215"/>
      <c r="D529" s="215"/>
      <c r="E529" s="215"/>
      <c r="F529" s="215"/>
      <c r="G529" s="215"/>
      <c r="H529" s="215"/>
      <c r="I529" s="215"/>
      <c r="J529" s="215"/>
      <c r="K529" s="215"/>
      <c r="L529" s="286"/>
      <c r="M529" s="286"/>
      <c r="N529" s="286"/>
      <c r="O529" s="286"/>
      <c r="P529" s="286"/>
      <c r="Q529" s="286"/>
      <c r="R529" s="286"/>
      <c r="S529" s="286"/>
      <c r="T529" s="287"/>
      <c r="U529" s="287"/>
      <c r="V529" s="287"/>
      <c r="W529" s="287"/>
      <c r="X529" s="287"/>
      <c r="Y529" s="287"/>
      <c r="Z529" s="287"/>
      <c r="AA529" s="287"/>
      <c r="AB529" s="287"/>
      <c r="AC529" s="287"/>
      <c r="AD529" s="287"/>
      <c r="AE529" s="287"/>
      <c r="AF529" s="287"/>
      <c r="AG529" s="287"/>
      <c r="AH529" s="287"/>
      <c r="AI529" s="287"/>
      <c r="AJ529" s="287"/>
      <c r="AK529" s="286"/>
      <c r="AL529" s="286"/>
    </row>
    <row r="530" spans="1:38" ht="14.25" customHeight="1" x14ac:dyDescent="0.2">
      <c r="A530" s="287"/>
      <c r="B530" s="287"/>
      <c r="C530" s="215"/>
      <c r="D530" s="215"/>
      <c r="E530" s="215"/>
      <c r="F530" s="215"/>
      <c r="G530" s="215"/>
      <c r="H530" s="215"/>
      <c r="I530" s="215"/>
      <c r="J530" s="215"/>
      <c r="K530" s="215"/>
      <c r="L530" s="286"/>
      <c r="M530" s="286"/>
      <c r="N530" s="286"/>
      <c r="O530" s="286"/>
      <c r="P530" s="286"/>
      <c r="Q530" s="286"/>
      <c r="R530" s="286"/>
      <c r="S530" s="286"/>
      <c r="T530" s="287"/>
      <c r="U530" s="287"/>
      <c r="V530" s="287"/>
      <c r="W530" s="287"/>
      <c r="X530" s="287"/>
      <c r="Y530" s="287"/>
      <c r="Z530" s="287"/>
      <c r="AA530" s="287"/>
      <c r="AB530" s="287"/>
      <c r="AC530" s="287"/>
      <c r="AD530" s="287"/>
      <c r="AE530" s="287"/>
      <c r="AF530" s="287"/>
      <c r="AG530" s="287"/>
      <c r="AH530" s="287"/>
      <c r="AI530" s="287"/>
      <c r="AJ530" s="287"/>
      <c r="AK530" s="286"/>
      <c r="AL530" s="286"/>
    </row>
    <row r="531" spans="1:38" ht="14.25" customHeight="1" x14ac:dyDescent="0.2">
      <c r="A531" s="287"/>
      <c r="B531" s="287"/>
      <c r="C531" s="215"/>
      <c r="D531" s="215"/>
      <c r="E531" s="215"/>
      <c r="F531" s="215"/>
      <c r="G531" s="215"/>
      <c r="H531" s="215"/>
      <c r="I531" s="215"/>
      <c r="J531" s="215"/>
      <c r="K531" s="215"/>
      <c r="L531" s="286"/>
      <c r="M531" s="286"/>
      <c r="N531" s="286"/>
      <c r="O531" s="286"/>
      <c r="P531" s="286"/>
      <c r="Q531" s="286"/>
      <c r="R531" s="286"/>
      <c r="S531" s="286"/>
      <c r="T531" s="287"/>
      <c r="U531" s="287"/>
      <c r="V531" s="287"/>
      <c r="W531" s="287"/>
      <c r="X531" s="287"/>
      <c r="Y531" s="287"/>
      <c r="Z531" s="287"/>
      <c r="AA531" s="287"/>
      <c r="AB531" s="287"/>
      <c r="AC531" s="287"/>
      <c r="AD531" s="287"/>
      <c r="AE531" s="287"/>
      <c r="AF531" s="287"/>
      <c r="AG531" s="287"/>
      <c r="AH531" s="287"/>
      <c r="AI531" s="287"/>
      <c r="AJ531" s="287"/>
      <c r="AK531" s="286"/>
      <c r="AL531" s="286"/>
    </row>
    <row r="532" spans="1:38" ht="14.25" customHeight="1" x14ac:dyDescent="0.2">
      <c r="A532" s="287"/>
      <c r="B532" s="287"/>
      <c r="C532" s="215"/>
      <c r="D532" s="215"/>
      <c r="E532" s="215"/>
      <c r="F532" s="215"/>
      <c r="G532" s="215"/>
      <c r="H532" s="215"/>
      <c r="I532" s="215"/>
      <c r="J532" s="215"/>
      <c r="K532" s="215"/>
      <c r="L532" s="286"/>
      <c r="M532" s="286"/>
      <c r="N532" s="286"/>
      <c r="O532" s="286"/>
      <c r="P532" s="286"/>
      <c r="Q532" s="286"/>
      <c r="R532" s="286"/>
      <c r="S532" s="286"/>
      <c r="T532" s="287"/>
      <c r="U532" s="287"/>
      <c r="V532" s="287"/>
      <c r="W532" s="287"/>
      <c r="X532" s="287"/>
      <c r="Y532" s="287"/>
      <c r="Z532" s="287"/>
      <c r="AA532" s="287"/>
      <c r="AB532" s="287"/>
      <c r="AC532" s="287"/>
      <c r="AD532" s="287"/>
      <c r="AE532" s="287"/>
      <c r="AF532" s="287"/>
      <c r="AG532" s="287"/>
      <c r="AH532" s="287"/>
      <c r="AI532" s="287"/>
      <c r="AJ532" s="287"/>
      <c r="AK532" s="286"/>
      <c r="AL532" s="286"/>
    </row>
    <row r="533" spans="1:38" ht="14.25" customHeight="1" x14ac:dyDescent="0.2">
      <c r="A533" s="287"/>
      <c r="B533" s="287"/>
      <c r="C533" s="215"/>
      <c r="D533" s="215"/>
      <c r="E533" s="215"/>
      <c r="F533" s="215"/>
      <c r="G533" s="215"/>
      <c r="H533" s="215"/>
      <c r="I533" s="215"/>
      <c r="J533" s="215"/>
      <c r="K533" s="215"/>
      <c r="L533" s="286"/>
      <c r="M533" s="286"/>
      <c r="N533" s="286"/>
      <c r="O533" s="286"/>
      <c r="P533" s="286"/>
      <c r="Q533" s="286"/>
      <c r="R533" s="286"/>
      <c r="S533" s="286"/>
      <c r="T533" s="287"/>
      <c r="U533" s="287"/>
      <c r="V533" s="287"/>
      <c r="W533" s="287"/>
      <c r="X533" s="287"/>
      <c r="Y533" s="287"/>
      <c r="Z533" s="287"/>
      <c r="AA533" s="287"/>
      <c r="AB533" s="287"/>
      <c r="AC533" s="287"/>
      <c r="AD533" s="287"/>
      <c r="AE533" s="287"/>
      <c r="AF533" s="287"/>
      <c r="AG533" s="287"/>
      <c r="AH533" s="287"/>
      <c r="AI533" s="287"/>
      <c r="AJ533" s="287"/>
      <c r="AK533" s="286"/>
      <c r="AL533" s="286"/>
    </row>
    <row r="534" spans="1:38" ht="14.25" customHeight="1" x14ac:dyDescent="0.2">
      <c r="A534" s="287"/>
      <c r="B534" s="287"/>
      <c r="C534" s="215"/>
      <c r="D534" s="215"/>
      <c r="E534" s="215"/>
      <c r="F534" s="215"/>
      <c r="G534" s="215"/>
      <c r="H534" s="215"/>
      <c r="I534" s="215"/>
      <c r="J534" s="215"/>
      <c r="K534" s="215"/>
      <c r="L534" s="286"/>
      <c r="M534" s="286"/>
      <c r="N534" s="286"/>
      <c r="O534" s="286"/>
      <c r="P534" s="286"/>
      <c r="Q534" s="286"/>
      <c r="R534" s="286"/>
      <c r="S534" s="286"/>
      <c r="T534" s="287"/>
      <c r="U534" s="287"/>
      <c r="V534" s="287"/>
      <c r="W534" s="287"/>
      <c r="X534" s="287"/>
      <c r="Y534" s="287"/>
      <c r="Z534" s="287"/>
      <c r="AA534" s="287"/>
      <c r="AB534" s="287"/>
      <c r="AC534" s="287"/>
      <c r="AD534" s="287"/>
      <c r="AE534" s="287"/>
      <c r="AF534" s="287"/>
      <c r="AG534" s="287"/>
      <c r="AH534" s="287"/>
      <c r="AI534" s="287"/>
      <c r="AJ534" s="287"/>
      <c r="AK534" s="286"/>
      <c r="AL534" s="286"/>
    </row>
    <row r="535" spans="1:38" ht="14.25" customHeight="1" x14ac:dyDescent="0.2">
      <c r="A535" s="287"/>
      <c r="B535" s="287"/>
      <c r="C535" s="215"/>
      <c r="D535" s="215"/>
      <c r="E535" s="215"/>
      <c r="F535" s="215"/>
      <c r="G535" s="215"/>
      <c r="H535" s="215"/>
      <c r="I535" s="215"/>
      <c r="J535" s="215"/>
      <c r="K535" s="215"/>
      <c r="L535" s="286"/>
      <c r="M535" s="286"/>
      <c r="N535" s="286"/>
      <c r="O535" s="286"/>
      <c r="P535" s="286"/>
      <c r="Q535" s="286"/>
      <c r="R535" s="286"/>
      <c r="S535" s="286"/>
      <c r="T535" s="287"/>
      <c r="U535" s="287"/>
      <c r="V535" s="287"/>
      <c r="W535" s="287"/>
      <c r="X535" s="287"/>
      <c r="Y535" s="287"/>
      <c r="Z535" s="287"/>
      <c r="AA535" s="287"/>
      <c r="AB535" s="287"/>
      <c r="AC535" s="287"/>
      <c r="AD535" s="287"/>
      <c r="AE535" s="287"/>
      <c r="AF535" s="287"/>
      <c r="AG535" s="287"/>
      <c r="AH535" s="287"/>
      <c r="AI535" s="287"/>
      <c r="AJ535" s="287"/>
      <c r="AK535" s="286"/>
      <c r="AL535" s="286"/>
    </row>
    <row r="536" spans="1:38" ht="14.25" customHeight="1" x14ac:dyDescent="0.2">
      <c r="A536" s="287"/>
      <c r="B536" s="287"/>
      <c r="C536" s="215"/>
      <c r="D536" s="215"/>
      <c r="E536" s="215"/>
      <c r="F536" s="215"/>
      <c r="G536" s="215"/>
      <c r="H536" s="215"/>
      <c r="I536" s="215"/>
      <c r="J536" s="215"/>
      <c r="K536" s="215"/>
      <c r="L536" s="286"/>
      <c r="M536" s="286"/>
      <c r="N536" s="286"/>
      <c r="O536" s="286"/>
      <c r="P536" s="286"/>
      <c r="Q536" s="286"/>
      <c r="R536" s="286"/>
      <c r="S536" s="286"/>
      <c r="T536" s="287"/>
      <c r="U536" s="287"/>
      <c r="V536" s="287"/>
      <c r="W536" s="287"/>
      <c r="X536" s="287"/>
      <c r="Y536" s="287"/>
      <c r="Z536" s="287"/>
      <c r="AA536" s="287"/>
      <c r="AB536" s="287"/>
      <c r="AC536" s="287"/>
      <c r="AD536" s="287"/>
      <c r="AE536" s="287"/>
      <c r="AF536" s="287"/>
      <c r="AG536" s="287"/>
      <c r="AH536" s="287"/>
      <c r="AI536" s="287"/>
      <c r="AJ536" s="287"/>
      <c r="AK536" s="286"/>
      <c r="AL536" s="286"/>
    </row>
    <row r="537" spans="1:38" ht="14.25" customHeight="1" x14ac:dyDescent="0.2">
      <c r="A537" s="287"/>
      <c r="B537" s="287"/>
      <c r="C537" s="215"/>
      <c r="D537" s="215"/>
      <c r="E537" s="215"/>
      <c r="F537" s="215"/>
      <c r="G537" s="215"/>
      <c r="H537" s="215"/>
      <c r="I537" s="215"/>
      <c r="J537" s="215"/>
      <c r="K537" s="215"/>
      <c r="L537" s="286"/>
      <c r="M537" s="286"/>
      <c r="N537" s="286"/>
      <c r="O537" s="286"/>
      <c r="P537" s="286"/>
      <c r="Q537" s="286"/>
      <c r="R537" s="286"/>
      <c r="S537" s="286"/>
      <c r="T537" s="287"/>
      <c r="U537" s="287"/>
      <c r="V537" s="287"/>
      <c r="W537" s="287"/>
      <c r="X537" s="287"/>
      <c r="Y537" s="287"/>
      <c r="Z537" s="287"/>
      <c r="AA537" s="287"/>
      <c r="AB537" s="287"/>
      <c r="AC537" s="287"/>
      <c r="AD537" s="287"/>
      <c r="AE537" s="287"/>
      <c r="AF537" s="287"/>
      <c r="AG537" s="287"/>
      <c r="AH537" s="287"/>
      <c r="AI537" s="287"/>
      <c r="AJ537" s="287"/>
      <c r="AK537" s="286"/>
      <c r="AL537" s="286"/>
    </row>
    <row r="538" spans="1:38" ht="14.25" customHeight="1" x14ac:dyDescent="0.2">
      <c r="A538" s="287"/>
      <c r="B538" s="287"/>
      <c r="C538" s="215"/>
      <c r="D538" s="215"/>
      <c r="E538" s="215"/>
      <c r="F538" s="215"/>
      <c r="G538" s="215"/>
      <c r="H538" s="215"/>
      <c r="I538" s="215"/>
      <c r="J538" s="215"/>
      <c r="K538" s="215"/>
      <c r="L538" s="286"/>
      <c r="M538" s="286"/>
      <c r="N538" s="286"/>
      <c r="O538" s="286"/>
      <c r="P538" s="286"/>
      <c r="Q538" s="286"/>
      <c r="R538" s="286"/>
      <c r="S538" s="286"/>
      <c r="T538" s="287"/>
      <c r="U538" s="287"/>
      <c r="V538" s="287"/>
      <c r="W538" s="287"/>
      <c r="X538" s="287"/>
      <c r="Y538" s="287"/>
      <c r="Z538" s="287"/>
      <c r="AA538" s="287"/>
      <c r="AB538" s="287"/>
      <c r="AC538" s="287"/>
      <c r="AD538" s="287"/>
      <c r="AE538" s="287"/>
      <c r="AF538" s="287"/>
      <c r="AG538" s="287"/>
      <c r="AH538" s="287"/>
      <c r="AI538" s="287"/>
      <c r="AJ538" s="287"/>
      <c r="AK538" s="286"/>
      <c r="AL538" s="286"/>
    </row>
    <row r="539" spans="1:38" ht="14.25" customHeight="1" x14ac:dyDescent="0.2">
      <c r="A539" s="287"/>
      <c r="B539" s="287"/>
      <c r="C539" s="215"/>
      <c r="D539" s="215"/>
      <c r="E539" s="215"/>
      <c r="F539" s="215"/>
      <c r="G539" s="215"/>
      <c r="H539" s="215"/>
      <c r="I539" s="215"/>
      <c r="J539" s="215"/>
      <c r="K539" s="215"/>
      <c r="L539" s="286"/>
      <c r="M539" s="286"/>
      <c r="N539" s="286"/>
      <c r="O539" s="286"/>
      <c r="P539" s="286"/>
      <c r="Q539" s="286"/>
      <c r="R539" s="286"/>
      <c r="S539" s="286"/>
      <c r="T539" s="287"/>
      <c r="U539" s="287"/>
      <c r="V539" s="287"/>
      <c r="W539" s="287"/>
      <c r="X539" s="287"/>
      <c r="Y539" s="287"/>
      <c r="Z539" s="287"/>
      <c r="AA539" s="287"/>
      <c r="AB539" s="287"/>
      <c r="AC539" s="287"/>
      <c r="AD539" s="287"/>
      <c r="AE539" s="287"/>
      <c r="AF539" s="287"/>
      <c r="AG539" s="287"/>
      <c r="AH539" s="287"/>
      <c r="AI539" s="287"/>
      <c r="AJ539" s="287"/>
      <c r="AK539" s="286"/>
      <c r="AL539" s="286"/>
    </row>
    <row r="540" spans="1:38" ht="14.25" customHeight="1" x14ac:dyDescent="0.2">
      <c r="A540" s="287"/>
      <c r="B540" s="287"/>
      <c r="C540" s="215"/>
      <c r="D540" s="215"/>
      <c r="E540" s="215"/>
      <c r="F540" s="215"/>
      <c r="G540" s="215"/>
      <c r="H540" s="215"/>
      <c r="I540" s="215"/>
      <c r="J540" s="215"/>
      <c r="K540" s="215"/>
      <c r="L540" s="286"/>
      <c r="M540" s="286"/>
      <c r="N540" s="286"/>
      <c r="O540" s="286"/>
      <c r="P540" s="286"/>
      <c r="Q540" s="286"/>
      <c r="R540" s="286"/>
      <c r="S540" s="286"/>
      <c r="T540" s="287"/>
      <c r="U540" s="287"/>
      <c r="V540" s="287"/>
      <c r="W540" s="287"/>
      <c r="X540" s="287"/>
      <c r="Y540" s="287"/>
      <c r="Z540" s="287"/>
      <c r="AA540" s="287"/>
      <c r="AB540" s="287"/>
      <c r="AC540" s="287"/>
      <c r="AD540" s="287"/>
      <c r="AE540" s="287"/>
      <c r="AF540" s="287"/>
      <c r="AG540" s="287"/>
      <c r="AH540" s="287"/>
      <c r="AI540" s="287"/>
      <c r="AJ540" s="287"/>
      <c r="AK540" s="286"/>
      <c r="AL540" s="286"/>
    </row>
    <row r="541" spans="1:38" ht="14.25" customHeight="1" x14ac:dyDescent="0.2">
      <c r="A541" s="287"/>
      <c r="B541" s="287"/>
      <c r="C541" s="215"/>
      <c r="D541" s="215"/>
      <c r="E541" s="215"/>
      <c r="F541" s="215"/>
      <c r="G541" s="215"/>
      <c r="H541" s="215"/>
      <c r="I541" s="215"/>
      <c r="J541" s="215"/>
      <c r="K541" s="215"/>
      <c r="L541" s="286"/>
      <c r="M541" s="286"/>
      <c r="N541" s="286"/>
      <c r="O541" s="286"/>
      <c r="P541" s="286"/>
      <c r="Q541" s="286"/>
      <c r="R541" s="286"/>
      <c r="S541" s="286"/>
      <c r="T541" s="287"/>
      <c r="U541" s="287"/>
      <c r="V541" s="287"/>
      <c r="W541" s="287"/>
      <c r="X541" s="287"/>
      <c r="Y541" s="287"/>
      <c r="Z541" s="287"/>
      <c r="AA541" s="287"/>
      <c r="AB541" s="287"/>
      <c r="AC541" s="287"/>
      <c r="AD541" s="287"/>
      <c r="AE541" s="287"/>
      <c r="AF541" s="287"/>
      <c r="AG541" s="287"/>
      <c r="AH541" s="287"/>
      <c r="AI541" s="287"/>
      <c r="AJ541" s="287"/>
      <c r="AK541" s="286"/>
      <c r="AL541" s="286"/>
    </row>
    <row r="542" spans="1:38" ht="14.25" customHeight="1" x14ac:dyDescent="0.2">
      <c r="A542" s="287"/>
      <c r="B542" s="287"/>
      <c r="C542" s="215"/>
      <c r="D542" s="215"/>
      <c r="E542" s="215"/>
      <c r="F542" s="215"/>
      <c r="G542" s="215"/>
      <c r="H542" s="215"/>
      <c r="I542" s="215"/>
      <c r="J542" s="215"/>
      <c r="K542" s="215"/>
      <c r="L542" s="286"/>
      <c r="M542" s="286"/>
      <c r="N542" s="286"/>
      <c r="O542" s="286"/>
      <c r="P542" s="286"/>
      <c r="Q542" s="286"/>
      <c r="R542" s="286"/>
      <c r="S542" s="286"/>
      <c r="T542" s="287"/>
      <c r="U542" s="287"/>
      <c r="V542" s="287"/>
      <c r="W542" s="287"/>
      <c r="X542" s="287"/>
      <c r="Y542" s="287"/>
      <c r="Z542" s="287"/>
      <c r="AA542" s="287"/>
      <c r="AB542" s="287"/>
      <c r="AC542" s="287"/>
      <c r="AD542" s="287"/>
      <c r="AE542" s="287"/>
      <c r="AF542" s="287"/>
      <c r="AG542" s="287"/>
      <c r="AH542" s="287"/>
      <c r="AI542" s="287"/>
      <c r="AJ542" s="287"/>
      <c r="AK542" s="286"/>
      <c r="AL542" s="286"/>
    </row>
    <row r="543" spans="1:38" ht="14.25" customHeight="1" x14ac:dyDescent="0.2">
      <c r="A543" s="287"/>
      <c r="B543" s="287"/>
      <c r="C543" s="215"/>
      <c r="D543" s="215"/>
      <c r="E543" s="215"/>
      <c r="F543" s="215"/>
      <c r="G543" s="215"/>
      <c r="H543" s="215"/>
      <c r="I543" s="215"/>
      <c r="J543" s="215"/>
      <c r="K543" s="215"/>
      <c r="L543" s="286"/>
      <c r="M543" s="286"/>
      <c r="N543" s="286"/>
      <c r="O543" s="286"/>
      <c r="P543" s="286"/>
      <c r="Q543" s="286"/>
      <c r="R543" s="286"/>
      <c r="S543" s="286"/>
      <c r="T543" s="287"/>
      <c r="U543" s="287"/>
      <c r="V543" s="287"/>
      <c r="W543" s="287"/>
      <c r="X543" s="287"/>
      <c r="Y543" s="287"/>
      <c r="Z543" s="287"/>
      <c r="AA543" s="287"/>
      <c r="AB543" s="287"/>
      <c r="AC543" s="287"/>
      <c r="AD543" s="287"/>
      <c r="AE543" s="287"/>
      <c r="AF543" s="287"/>
      <c r="AG543" s="287"/>
      <c r="AH543" s="287"/>
      <c r="AI543" s="287"/>
      <c r="AJ543" s="287"/>
      <c r="AK543" s="286"/>
      <c r="AL543" s="286"/>
    </row>
    <row r="544" spans="1:38" ht="14.25" customHeight="1" x14ac:dyDescent="0.2">
      <c r="A544" s="287"/>
      <c r="B544" s="287"/>
      <c r="C544" s="215"/>
      <c r="D544" s="215"/>
      <c r="E544" s="215"/>
      <c r="F544" s="215"/>
      <c r="G544" s="215"/>
      <c r="H544" s="215"/>
      <c r="I544" s="215"/>
      <c r="J544" s="215"/>
      <c r="K544" s="215"/>
      <c r="L544" s="286"/>
      <c r="M544" s="286"/>
      <c r="N544" s="286"/>
      <c r="O544" s="286"/>
      <c r="P544" s="286"/>
      <c r="Q544" s="286"/>
      <c r="R544" s="286"/>
      <c r="S544" s="286"/>
      <c r="T544" s="287"/>
      <c r="U544" s="287"/>
      <c r="V544" s="287"/>
      <c r="W544" s="287"/>
      <c r="X544" s="287"/>
      <c r="Y544" s="287"/>
      <c r="Z544" s="287"/>
      <c r="AA544" s="287"/>
      <c r="AB544" s="287"/>
      <c r="AC544" s="287"/>
      <c r="AD544" s="287"/>
      <c r="AE544" s="287"/>
      <c r="AF544" s="287"/>
      <c r="AG544" s="287"/>
      <c r="AH544" s="287"/>
      <c r="AI544" s="287"/>
      <c r="AJ544" s="287"/>
      <c r="AK544" s="286"/>
      <c r="AL544" s="286"/>
    </row>
    <row r="545" spans="1:38" ht="14.25" customHeight="1" x14ac:dyDescent="0.2">
      <c r="A545" s="287"/>
      <c r="B545" s="287"/>
      <c r="C545" s="215"/>
      <c r="D545" s="215"/>
      <c r="E545" s="215"/>
      <c r="F545" s="215"/>
      <c r="G545" s="215"/>
      <c r="H545" s="215"/>
      <c r="I545" s="215"/>
      <c r="J545" s="215"/>
      <c r="K545" s="215"/>
      <c r="L545" s="286"/>
      <c r="M545" s="286"/>
      <c r="N545" s="286"/>
      <c r="O545" s="286"/>
      <c r="P545" s="286"/>
      <c r="Q545" s="286"/>
      <c r="R545" s="286"/>
      <c r="S545" s="286"/>
      <c r="T545" s="287"/>
      <c r="U545" s="287"/>
      <c r="V545" s="287"/>
      <c r="W545" s="287"/>
      <c r="X545" s="287"/>
      <c r="Y545" s="287"/>
      <c r="Z545" s="287"/>
      <c r="AA545" s="287"/>
      <c r="AB545" s="287"/>
      <c r="AC545" s="287"/>
      <c r="AD545" s="287"/>
      <c r="AE545" s="287"/>
      <c r="AF545" s="287"/>
      <c r="AG545" s="287"/>
      <c r="AH545" s="287"/>
      <c r="AI545" s="287"/>
      <c r="AJ545" s="287"/>
      <c r="AK545" s="286"/>
      <c r="AL545" s="286"/>
    </row>
    <row r="546" spans="1:38" ht="14.25" customHeight="1" x14ac:dyDescent="0.2">
      <c r="A546" s="287"/>
      <c r="B546" s="287"/>
      <c r="C546" s="215"/>
      <c r="D546" s="215"/>
      <c r="E546" s="215"/>
      <c r="F546" s="215"/>
      <c r="G546" s="215"/>
      <c r="H546" s="215"/>
      <c r="I546" s="215"/>
      <c r="J546" s="215"/>
      <c r="K546" s="215"/>
      <c r="L546" s="286"/>
      <c r="M546" s="286"/>
      <c r="N546" s="286"/>
      <c r="O546" s="286"/>
      <c r="P546" s="286"/>
      <c r="Q546" s="286"/>
      <c r="R546" s="286"/>
      <c r="S546" s="286"/>
      <c r="T546" s="287"/>
      <c r="U546" s="287"/>
      <c r="V546" s="287"/>
      <c r="W546" s="287"/>
      <c r="X546" s="287"/>
      <c r="Y546" s="287"/>
      <c r="Z546" s="287"/>
      <c r="AA546" s="287"/>
      <c r="AB546" s="287"/>
      <c r="AC546" s="287"/>
      <c r="AD546" s="287"/>
      <c r="AE546" s="287"/>
      <c r="AF546" s="287"/>
      <c r="AG546" s="287"/>
      <c r="AH546" s="287"/>
      <c r="AI546" s="287"/>
      <c r="AJ546" s="287"/>
      <c r="AK546" s="286"/>
      <c r="AL546" s="286"/>
    </row>
    <row r="547" spans="1:38" ht="14.25" customHeight="1" x14ac:dyDescent="0.2">
      <c r="A547" s="287"/>
      <c r="B547" s="287"/>
      <c r="C547" s="215"/>
      <c r="D547" s="215"/>
      <c r="E547" s="215"/>
      <c r="F547" s="215"/>
      <c r="G547" s="215"/>
      <c r="H547" s="215"/>
      <c r="I547" s="215"/>
      <c r="J547" s="215"/>
      <c r="K547" s="215"/>
      <c r="L547" s="286"/>
      <c r="M547" s="286"/>
      <c r="N547" s="286"/>
      <c r="O547" s="286"/>
      <c r="P547" s="286"/>
      <c r="Q547" s="286"/>
      <c r="R547" s="286"/>
      <c r="S547" s="286"/>
      <c r="T547" s="287"/>
      <c r="U547" s="287"/>
      <c r="V547" s="287"/>
      <c r="W547" s="287"/>
      <c r="X547" s="287"/>
      <c r="Y547" s="287"/>
      <c r="Z547" s="287"/>
      <c r="AA547" s="287"/>
      <c r="AB547" s="287"/>
      <c r="AC547" s="287"/>
      <c r="AD547" s="287"/>
      <c r="AE547" s="287"/>
      <c r="AF547" s="287"/>
      <c r="AG547" s="287"/>
      <c r="AH547" s="287"/>
      <c r="AI547" s="287"/>
      <c r="AJ547" s="287"/>
      <c r="AK547" s="286"/>
      <c r="AL547" s="286"/>
    </row>
    <row r="548" spans="1:38" ht="14.25" customHeight="1" x14ac:dyDescent="0.2">
      <c r="A548" s="287"/>
      <c r="B548" s="287"/>
      <c r="C548" s="215"/>
      <c r="D548" s="215"/>
      <c r="E548" s="215"/>
      <c r="F548" s="215"/>
      <c r="G548" s="215"/>
      <c r="H548" s="215"/>
      <c r="I548" s="215"/>
      <c r="J548" s="215"/>
      <c r="K548" s="215"/>
      <c r="L548" s="286"/>
      <c r="M548" s="286"/>
      <c r="N548" s="286"/>
      <c r="O548" s="286"/>
      <c r="P548" s="286"/>
      <c r="Q548" s="286"/>
      <c r="R548" s="286"/>
      <c r="S548" s="286"/>
      <c r="T548" s="287"/>
      <c r="U548" s="287"/>
      <c r="V548" s="287"/>
      <c r="W548" s="287"/>
      <c r="X548" s="287"/>
      <c r="Y548" s="287"/>
      <c r="Z548" s="287"/>
      <c r="AA548" s="287"/>
      <c r="AB548" s="287"/>
      <c r="AC548" s="287"/>
      <c r="AD548" s="287"/>
      <c r="AE548" s="287"/>
      <c r="AF548" s="287"/>
      <c r="AG548" s="287"/>
      <c r="AH548" s="287"/>
      <c r="AI548" s="287"/>
      <c r="AJ548" s="287"/>
      <c r="AK548" s="286"/>
      <c r="AL548" s="286"/>
    </row>
    <row r="549" spans="1:38" ht="14.25" customHeight="1" x14ac:dyDescent="0.2">
      <c r="A549" s="287"/>
      <c r="B549" s="287"/>
      <c r="C549" s="215"/>
      <c r="D549" s="215"/>
      <c r="E549" s="215"/>
      <c r="F549" s="215"/>
      <c r="G549" s="215"/>
      <c r="H549" s="215"/>
      <c r="I549" s="215"/>
      <c r="J549" s="215"/>
      <c r="K549" s="215"/>
      <c r="L549" s="286"/>
      <c r="M549" s="286"/>
      <c r="N549" s="286"/>
      <c r="O549" s="286"/>
      <c r="P549" s="286"/>
      <c r="Q549" s="286"/>
      <c r="R549" s="286"/>
      <c r="S549" s="286"/>
      <c r="T549" s="287"/>
      <c r="U549" s="287"/>
      <c r="V549" s="287"/>
      <c r="W549" s="287"/>
      <c r="X549" s="287"/>
      <c r="Y549" s="287"/>
      <c r="Z549" s="287"/>
      <c r="AA549" s="287"/>
      <c r="AB549" s="287"/>
      <c r="AC549" s="287"/>
      <c r="AD549" s="287"/>
      <c r="AE549" s="287"/>
      <c r="AF549" s="287"/>
      <c r="AG549" s="287"/>
      <c r="AH549" s="287"/>
      <c r="AI549" s="287"/>
      <c r="AJ549" s="287"/>
      <c r="AK549" s="286"/>
      <c r="AL549" s="286"/>
    </row>
    <row r="550" spans="1:38" ht="14.25" customHeight="1" x14ac:dyDescent="0.2">
      <c r="A550" s="287"/>
      <c r="B550" s="287"/>
      <c r="C550" s="215"/>
      <c r="D550" s="215"/>
      <c r="E550" s="215"/>
      <c r="F550" s="215"/>
      <c r="G550" s="215"/>
      <c r="H550" s="215"/>
      <c r="I550" s="215"/>
      <c r="J550" s="215"/>
      <c r="K550" s="215"/>
      <c r="L550" s="286"/>
      <c r="M550" s="286"/>
      <c r="N550" s="286"/>
      <c r="O550" s="286"/>
      <c r="P550" s="286"/>
      <c r="Q550" s="286"/>
      <c r="R550" s="286"/>
      <c r="S550" s="286"/>
      <c r="T550" s="287"/>
      <c r="U550" s="287"/>
      <c r="V550" s="287"/>
      <c r="W550" s="287"/>
      <c r="X550" s="287"/>
      <c r="Y550" s="287"/>
      <c r="Z550" s="287"/>
      <c r="AA550" s="287"/>
      <c r="AB550" s="287"/>
      <c r="AC550" s="287"/>
      <c r="AD550" s="287"/>
      <c r="AE550" s="287"/>
      <c r="AF550" s="287"/>
      <c r="AG550" s="287"/>
      <c r="AH550" s="287"/>
      <c r="AI550" s="287"/>
      <c r="AJ550" s="287"/>
      <c r="AK550" s="286"/>
      <c r="AL550" s="286"/>
    </row>
    <row r="551" spans="1:38" ht="14.25" customHeight="1" x14ac:dyDescent="0.2">
      <c r="A551" s="287"/>
      <c r="B551" s="287"/>
      <c r="C551" s="215"/>
      <c r="D551" s="215"/>
      <c r="E551" s="215"/>
      <c r="F551" s="215"/>
      <c r="G551" s="215"/>
      <c r="H551" s="215"/>
      <c r="I551" s="215"/>
      <c r="J551" s="215"/>
      <c r="K551" s="215"/>
      <c r="L551" s="286"/>
      <c r="M551" s="286"/>
      <c r="N551" s="286"/>
      <c r="O551" s="286"/>
      <c r="P551" s="286"/>
      <c r="Q551" s="286"/>
      <c r="R551" s="286"/>
      <c r="S551" s="286"/>
      <c r="T551" s="287"/>
      <c r="U551" s="287"/>
      <c r="V551" s="287"/>
      <c r="W551" s="287"/>
      <c r="X551" s="287"/>
      <c r="Y551" s="287"/>
      <c r="Z551" s="287"/>
      <c r="AA551" s="287"/>
      <c r="AB551" s="287"/>
      <c r="AC551" s="287"/>
      <c r="AD551" s="287"/>
      <c r="AE551" s="287"/>
      <c r="AF551" s="287"/>
      <c r="AG551" s="287"/>
      <c r="AH551" s="287"/>
      <c r="AI551" s="287"/>
      <c r="AJ551" s="287"/>
      <c r="AK551" s="286"/>
      <c r="AL551" s="286"/>
    </row>
    <row r="552" spans="1:38" ht="14.25" customHeight="1" x14ac:dyDescent="0.2">
      <c r="A552" s="287"/>
      <c r="B552" s="287"/>
      <c r="C552" s="215"/>
      <c r="D552" s="215"/>
      <c r="E552" s="215"/>
      <c r="F552" s="215"/>
      <c r="G552" s="215"/>
      <c r="H552" s="215"/>
      <c r="I552" s="215"/>
      <c r="J552" s="215"/>
      <c r="K552" s="215"/>
      <c r="L552" s="286"/>
      <c r="M552" s="286"/>
      <c r="N552" s="286"/>
      <c r="O552" s="286"/>
      <c r="P552" s="286"/>
      <c r="Q552" s="286"/>
      <c r="R552" s="286"/>
      <c r="S552" s="286"/>
      <c r="T552" s="287"/>
      <c r="U552" s="287"/>
      <c r="V552" s="287"/>
      <c r="W552" s="287"/>
      <c r="X552" s="287"/>
      <c r="Y552" s="287"/>
      <c r="Z552" s="287"/>
      <c r="AA552" s="287"/>
      <c r="AB552" s="287"/>
      <c r="AC552" s="287"/>
      <c r="AD552" s="287"/>
      <c r="AE552" s="287"/>
      <c r="AF552" s="287"/>
      <c r="AG552" s="287"/>
      <c r="AH552" s="287"/>
      <c r="AI552" s="287"/>
      <c r="AJ552" s="287"/>
      <c r="AK552" s="286"/>
      <c r="AL552" s="286"/>
    </row>
    <row r="553" spans="1:38" ht="14.25" customHeight="1" x14ac:dyDescent="0.2">
      <c r="A553" s="287"/>
      <c r="B553" s="287"/>
      <c r="C553" s="215"/>
      <c r="D553" s="215"/>
      <c r="E553" s="215"/>
      <c r="F553" s="215"/>
      <c r="G553" s="215"/>
      <c r="H553" s="215"/>
      <c r="I553" s="215"/>
      <c r="J553" s="215"/>
      <c r="K553" s="215"/>
      <c r="L553" s="286"/>
      <c r="M553" s="286"/>
      <c r="N553" s="286"/>
      <c r="O553" s="286"/>
      <c r="P553" s="286"/>
      <c r="Q553" s="286"/>
      <c r="R553" s="286"/>
      <c r="S553" s="286"/>
      <c r="T553" s="287"/>
      <c r="U553" s="287"/>
      <c r="V553" s="287"/>
      <c r="W553" s="287"/>
      <c r="X553" s="287"/>
      <c r="Y553" s="287"/>
      <c r="Z553" s="287"/>
      <c r="AA553" s="287"/>
      <c r="AB553" s="287"/>
      <c r="AC553" s="287"/>
      <c r="AD553" s="287"/>
      <c r="AE553" s="287"/>
      <c r="AF553" s="287"/>
      <c r="AG553" s="287"/>
      <c r="AH553" s="287"/>
      <c r="AI553" s="287"/>
      <c r="AJ553" s="287"/>
      <c r="AK553" s="286"/>
      <c r="AL553" s="286"/>
    </row>
    <row r="554" spans="1:38" ht="14.25" customHeight="1" x14ac:dyDescent="0.2">
      <c r="A554" s="287"/>
      <c r="B554" s="287"/>
      <c r="C554" s="215"/>
      <c r="D554" s="215"/>
      <c r="E554" s="215"/>
      <c r="F554" s="215"/>
      <c r="G554" s="215"/>
      <c r="H554" s="215"/>
      <c r="I554" s="215"/>
      <c r="J554" s="215"/>
      <c r="K554" s="215"/>
      <c r="L554" s="286"/>
      <c r="M554" s="286"/>
      <c r="N554" s="286"/>
      <c r="O554" s="286"/>
      <c r="P554" s="286"/>
      <c r="Q554" s="286"/>
      <c r="R554" s="286"/>
      <c r="S554" s="286"/>
      <c r="T554" s="287"/>
      <c r="U554" s="287"/>
      <c r="V554" s="287"/>
      <c r="W554" s="287"/>
      <c r="X554" s="287"/>
      <c r="Y554" s="287"/>
      <c r="Z554" s="287"/>
      <c r="AA554" s="287"/>
      <c r="AB554" s="287"/>
      <c r="AC554" s="287"/>
      <c r="AD554" s="287"/>
      <c r="AE554" s="287"/>
      <c r="AF554" s="287"/>
      <c r="AG554" s="287"/>
      <c r="AH554" s="287"/>
      <c r="AI554" s="287"/>
      <c r="AJ554" s="287"/>
      <c r="AK554" s="286"/>
      <c r="AL554" s="286"/>
    </row>
    <row r="555" spans="1:38" ht="14.25" customHeight="1" x14ac:dyDescent="0.2">
      <c r="A555" s="287"/>
      <c r="B555" s="287"/>
      <c r="C555" s="215"/>
      <c r="D555" s="215"/>
      <c r="E555" s="215"/>
      <c r="F555" s="215"/>
      <c r="G555" s="215"/>
      <c r="H555" s="215"/>
      <c r="I555" s="215"/>
      <c r="J555" s="215"/>
      <c r="K555" s="215"/>
      <c r="L555" s="286"/>
      <c r="M555" s="286"/>
      <c r="N555" s="286"/>
      <c r="O555" s="286"/>
      <c r="P555" s="286"/>
      <c r="Q555" s="286"/>
      <c r="R555" s="286"/>
      <c r="S555" s="286"/>
      <c r="T555" s="287"/>
      <c r="U555" s="287"/>
      <c r="V555" s="287"/>
      <c r="W555" s="287"/>
      <c r="X555" s="287"/>
      <c r="Y555" s="287"/>
      <c r="Z555" s="287"/>
      <c r="AA555" s="287"/>
      <c r="AB555" s="287"/>
      <c r="AC555" s="287"/>
      <c r="AD555" s="287"/>
      <c r="AE555" s="287"/>
      <c r="AF555" s="287"/>
      <c r="AG555" s="287"/>
      <c r="AH555" s="287"/>
      <c r="AI555" s="287"/>
      <c r="AJ555" s="287"/>
      <c r="AK555" s="286"/>
      <c r="AL555" s="286"/>
    </row>
    <row r="556" spans="1:38" ht="14.25" customHeight="1" x14ac:dyDescent="0.2">
      <c r="A556" s="287"/>
      <c r="B556" s="287"/>
      <c r="C556" s="215"/>
      <c r="D556" s="215"/>
      <c r="E556" s="215"/>
      <c r="F556" s="215"/>
      <c r="G556" s="215"/>
      <c r="H556" s="215"/>
      <c r="I556" s="215"/>
      <c r="J556" s="215"/>
      <c r="K556" s="215"/>
      <c r="L556" s="286"/>
      <c r="M556" s="286"/>
      <c r="N556" s="286"/>
      <c r="O556" s="286"/>
      <c r="P556" s="286"/>
      <c r="Q556" s="286"/>
      <c r="R556" s="286"/>
      <c r="S556" s="286"/>
      <c r="T556" s="287"/>
      <c r="U556" s="287"/>
      <c r="V556" s="287"/>
      <c r="W556" s="287"/>
      <c r="X556" s="287"/>
      <c r="Y556" s="287"/>
      <c r="Z556" s="287"/>
      <c r="AA556" s="287"/>
      <c r="AB556" s="287"/>
      <c r="AC556" s="287"/>
      <c r="AD556" s="287"/>
      <c r="AE556" s="287"/>
      <c r="AF556" s="287"/>
      <c r="AG556" s="287"/>
      <c r="AH556" s="287"/>
      <c r="AI556" s="287"/>
      <c r="AJ556" s="287"/>
      <c r="AK556" s="286"/>
      <c r="AL556" s="286"/>
    </row>
    <row r="557" spans="1:38" ht="14.25" customHeight="1" x14ac:dyDescent="0.2">
      <c r="A557" s="287"/>
      <c r="B557" s="287"/>
      <c r="C557" s="215"/>
      <c r="D557" s="215"/>
      <c r="E557" s="215"/>
      <c r="F557" s="215"/>
      <c r="G557" s="215"/>
      <c r="H557" s="215"/>
      <c r="I557" s="215"/>
      <c r="J557" s="215"/>
      <c r="K557" s="215"/>
      <c r="L557" s="286"/>
      <c r="M557" s="286"/>
      <c r="N557" s="286"/>
      <c r="O557" s="286"/>
      <c r="P557" s="286"/>
      <c r="Q557" s="286"/>
      <c r="R557" s="286"/>
      <c r="S557" s="286"/>
      <c r="T557" s="287"/>
      <c r="U557" s="287"/>
      <c r="V557" s="287"/>
      <c r="W557" s="287"/>
      <c r="X557" s="287"/>
      <c r="Y557" s="287"/>
      <c r="Z557" s="287"/>
      <c r="AA557" s="287"/>
      <c r="AB557" s="287"/>
      <c r="AC557" s="287"/>
      <c r="AD557" s="287"/>
      <c r="AE557" s="287"/>
      <c r="AF557" s="287"/>
      <c r="AG557" s="287"/>
      <c r="AH557" s="287"/>
      <c r="AI557" s="287"/>
      <c r="AJ557" s="287"/>
      <c r="AK557" s="286"/>
      <c r="AL557" s="286"/>
    </row>
    <row r="558" spans="1:38" ht="14.25" customHeight="1" x14ac:dyDescent="0.2">
      <c r="A558" s="287"/>
      <c r="B558" s="287"/>
      <c r="C558" s="215"/>
      <c r="D558" s="215"/>
      <c r="E558" s="215"/>
      <c r="F558" s="215"/>
      <c r="G558" s="215"/>
      <c r="H558" s="215"/>
      <c r="I558" s="215"/>
      <c r="J558" s="215"/>
      <c r="K558" s="215"/>
      <c r="L558" s="286"/>
      <c r="M558" s="286"/>
      <c r="N558" s="286"/>
      <c r="O558" s="286"/>
      <c r="P558" s="286"/>
      <c r="Q558" s="286"/>
      <c r="R558" s="286"/>
      <c r="S558" s="286"/>
      <c r="T558" s="287"/>
      <c r="U558" s="287"/>
      <c r="V558" s="287"/>
      <c r="W558" s="287"/>
      <c r="X558" s="287"/>
      <c r="Y558" s="287"/>
      <c r="Z558" s="287"/>
      <c r="AA558" s="287"/>
      <c r="AB558" s="287"/>
      <c r="AC558" s="287"/>
      <c r="AD558" s="287"/>
      <c r="AE558" s="287"/>
      <c r="AF558" s="287"/>
      <c r="AG558" s="287"/>
      <c r="AH558" s="287"/>
      <c r="AI558" s="287"/>
      <c r="AJ558" s="287"/>
      <c r="AK558" s="286"/>
      <c r="AL558" s="286"/>
    </row>
    <row r="559" spans="1:38" ht="14.25" customHeight="1" x14ac:dyDescent="0.2">
      <c r="A559" s="287"/>
      <c r="B559" s="287"/>
      <c r="C559" s="215"/>
      <c r="D559" s="215"/>
      <c r="E559" s="215"/>
      <c r="F559" s="215"/>
      <c r="G559" s="215"/>
      <c r="H559" s="215"/>
      <c r="I559" s="215"/>
      <c r="J559" s="215"/>
      <c r="K559" s="215"/>
      <c r="L559" s="286"/>
      <c r="M559" s="286"/>
      <c r="N559" s="286"/>
      <c r="O559" s="286"/>
      <c r="P559" s="286"/>
      <c r="Q559" s="286"/>
      <c r="R559" s="286"/>
      <c r="S559" s="286"/>
      <c r="T559" s="287"/>
      <c r="U559" s="287"/>
      <c r="V559" s="287"/>
      <c r="W559" s="287"/>
      <c r="X559" s="287"/>
      <c r="Y559" s="287"/>
      <c r="Z559" s="287"/>
      <c r="AA559" s="287"/>
      <c r="AB559" s="287"/>
      <c r="AC559" s="287"/>
      <c r="AD559" s="287"/>
      <c r="AE559" s="287"/>
      <c r="AF559" s="287"/>
      <c r="AG559" s="287"/>
      <c r="AH559" s="287"/>
      <c r="AI559" s="287"/>
      <c r="AJ559" s="287"/>
      <c r="AK559" s="286"/>
      <c r="AL559" s="286"/>
    </row>
    <row r="560" spans="1:38" ht="14.25" customHeight="1" x14ac:dyDescent="0.2">
      <c r="A560" s="287"/>
      <c r="B560" s="287"/>
      <c r="C560" s="215"/>
      <c r="D560" s="215"/>
      <c r="E560" s="215"/>
      <c r="F560" s="215"/>
      <c r="G560" s="215"/>
      <c r="H560" s="215"/>
      <c r="I560" s="215"/>
      <c r="J560" s="215"/>
      <c r="K560" s="215"/>
      <c r="L560" s="286"/>
      <c r="M560" s="286"/>
      <c r="N560" s="286"/>
      <c r="O560" s="286"/>
      <c r="P560" s="286"/>
      <c r="Q560" s="286"/>
      <c r="R560" s="286"/>
      <c r="S560" s="286"/>
      <c r="T560" s="287"/>
      <c r="U560" s="287"/>
      <c r="V560" s="287"/>
      <c r="W560" s="287"/>
      <c r="X560" s="287"/>
      <c r="Y560" s="287"/>
      <c r="Z560" s="287"/>
      <c r="AA560" s="287"/>
      <c r="AB560" s="287"/>
      <c r="AC560" s="287"/>
      <c r="AD560" s="287"/>
      <c r="AE560" s="287"/>
      <c r="AF560" s="287"/>
      <c r="AG560" s="287"/>
      <c r="AH560" s="287"/>
      <c r="AI560" s="287"/>
      <c r="AJ560" s="287"/>
      <c r="AK560" s="286"/>
      <c r="AL560" s="286"/>
    </row>
    <row r="561" spans="1:38" ht="14.25" customHeight="1" x14ac:dyDescent="0.2">
      <c r="A561" s="287"/>
      <c r="B561" s="287"/>
      <c r="C561" s="215"/>
      <c r="D561" s="215"/>
      <c r="E561" s="215"/>
      <c r="F561" s="215"/>
      <c r="G561" s="215"/>
      <c r="H561" s="215"/>
      <c r="I561" s="215"/>
      <c r="J561" s="215"/>
      <c r="K561" s="215"/>
      <c r="L561" s="286"/>
      <c r="M561" s="286"/>
      <c r="N561" s="286"/>
      <c r="O561" s="286"/>
      <c r="P561" s="286"/>
      <c r="Q561" s="286"/>
      <c r="R561" s="286"/>
      <c r="S561" s="286"/>
      <c r="T561" s="287"/>
      <c r="U561" s="287"/>
      <c r="V561" s="287"/>
      <c r="W561" s="287"/>
      <c r="X561" s="287"/>
      <c r="Y561" s="287"/>
      <c r="Z561" s="287"/>
      <c r="AA561" s="287"/>
      <c r="AB561" s="287"/>
      <c r="AC561" s="287"/>
      <c r="AD561" s="287"/>
      <c r="AE561" s="287"/>
      <c r="AF561" s="287"/>
      <c r="AG561" s="287"/>
      <c r="AH561" s="287"/>
      <c r="AI561" s="287"/>
      <c r="AJ561" s="287"/>
      <c r="AK561" s="286"/>
      <c r="AL561" s="286"/>
    </row>
    <row r="562" spans="1:38" ht="14.25" customHeight="1" x14ac:dyDescent="0.2">
      <c r="A562" s="287"/>
      <c r="B562" s="287"/>
      <c r="C562" s="215"/>
      <c r="D562" s="215"/>
      <c r="E562" s="215"/>
      <c r="F562" s="215"/>
      <c r="G562" s="215"/>
      <c r="H562" s="215"/>
      <c r="I562" s="215"/>
      <c r="J562" s="215"/>
      <c r="K562" s="215"/>
      <c r="L562" s="286"/>
      <c r="M562" s="286"/>
      <c r="N562" s="286"/>
      <c r="O562" s="286"/>
      <c r="P562" s="286"/>
      <c r="Q562" s="286"/>
      <c r="R562" s="286"/>
      <c r="S562" s="286"/>
      <c r="T562" s="287"/>
      <c r="U562" s="287"/>
      <c r="V562" s="287"/>
      <c r="W562" s="287"/>
      <c r="X562" s="287"/>
      <c r="Y562" s="287"/>
      <c r="Z562" s="287"/>
      <c r="AA562" s="287"/>
      <c r="AB562" s="287"/>
      <c r="AC562" s="287"/>
      <c r="AD562" s="287"/>
      <c r="AE562" s="287"/>
      <c r="AF562" s="287"/>
      <c r="AG562" s="287"/>
      <c r="AH562" s="287"/>
      <c r="AI562" s="287"/>
      <c r="AJ562" s="287"/>
      <c r="AK562" s="286"/>
      <c r="AL562" s="286"/>
    </row>
    <row r="563" spans="1:38" ht="14.25" customHeight="1" x14ac:dyDescent="0.2">
      <c r="A563" s="287"/>
      <c r="B563" s="287"/>
      <c r="C563" s="215"/>
      <c r="D563" s="215"/>
      <c r="E563" s="215"/>
      <c r="F563" s="215"/>
      <c r="G563" s="215"/>
      <c r="H563" s="215"/>
      <c r="I563" s="215"/>
      <c r="J563" s="215"/>
      <c r="K563" s="215"/>
      <c r="L563" s="286"/>
      <c r="M563" s="286"/>
      <c r="N563" s="286"/>
      <c r="O563" s="286"/>
      <c r="P563" s="286"/>
      <c r="Q563" s="286"/>
      <c r="R563" s="286"/>
      <c r="S563" s="286"/>
      <c r="T563" s="287"/>
      <c r="U563" s="287"/>
      <c r="V563" s="287"/>
      <c r="W563" s="287"/>
      <c r="X563" s="287"/>
      <c r="Y563" s="287"/>
      <c r="Z563" s="287"/>
      <c r="AA563" s="287"/>
      <c r="AB563" s="287"/>
      <c r="AC563" s="287"/>
      <c r="AD563" s="287"/>
      <c r="AE563" s="287"/>
      <c r="AF563" s="287"/>
      <c r="AG563" s="287"/>
      <c r="AH563" s="287"/>
      <c r="AI563" s="287"/>
      <c r="AJ563" s="287"/>
      <c r="AK563" s="286"/>
      <c r="AL563" s="286"/>
    </row>
    <row r="564" spans="1:38" ht="14.25" customHeight="1" x14ac:dyDescent="0.2">
      <c r="A564" s="287"/>
      <c r="B564" s="287"/>
      <c r="C564" s="215"/>
      <c r="D564" s="215"/>
      <c r="E564" s="215"/>
      <c r="F564" s="215"/>
      <c r="G564" s="215"/>
      <c r="H564" s="215"/>
      <c r="I564" s="215"/>
      <c r="J564" s="215"/>
      <c r="K564" s="215"/>
      <c r="L564" s="286"/>
      <c r="M564" s="286"/>
      <c r="N564" s="286"/>
      <c r="O564" s="286"/>
      <c r="P564" s="286"/>
      <c r="Q564" s="286"/>
      <c r="R564" s="286"/>
      <c r="S564" s="286"/>
      <c r="T564" s="287"/>
      <c r="U564" s="287"/>
      <c r="V564" s="287"/>
      <c r="W564" s="287"/>
      <c r="X564" s="287"/>
      <c r="Y564" s="287"/>
      <c r="Z564" s="287"/>
      <c r="AA564" s="287"/>
      <c r="AB564" s="287"/>
      <c r="AC564" s="287"/>
      <c r="AD564" s="287"/>
      <c r="AE564" s="287"/>
      <c r="AF564" s="287"/>
      <c r="AG564" s="287"/>
      <c r="AH564" s="287"/>
      <c r="AI564" s="287"/>
      <c r="AJ564" s="287"/>
      <c r="AK564" s="286"/>
      <c r="AL564" s="286"/>
    </row>
    <row r="565" spans="1:38" ht="14.25" customHeight="1" x14ac:dyDescent="0.2">
      <c r="A565" s="287"/>
      <c r="B565" s="287"/>
      <c r="C565" s="215"/>
      <c r="D565" s="215"/>
      <c r="E565" s="215"/>
      <c r="F565" s="215"/>
      <c r="G565" s="215"/>
      <c r="H565" s="215"/>
      <c r="I565" s="215"/>
      <c r="J565" s="215"/>
      <c r="K565" s="215"/>
      <c r="L565" s="286"/>
      <c r="M565" s="286"/>
      <c r="N565" s="286"/>
      <c r="O565" s="286"/>
      <c r="P565" s="286"/>
      <c r="Q565" s="286"/>
      <c r="R565" s="286"/>
      <c r="S565" s="286"/>
      <c r="T565" s="287"/>
      <c r="U565" s="287"/>
      <c r="V565" s="287"/>
      <c r="W565" s="287"/>
      <c r="X565" s="287"/>
      <c r="Y565" s="287"/>
      <c r="Z565" s="287"/>
      <c r="AA565" s="287"/>
      <c r="AB565" s="287"/>
      <c r="AC565" s="287"/>
      <c r="AD565" s="287"/>
      <c r="AE565" s="287"/>
      <c r="AF565" s="287"/>
      <c r="AG565" s="287"/>
      <c r="AH565" s="287"/>
      <c r="AI565" s="287"/>
      <c r="AJ565" s="287"/>
      <c r="AK565" s="286"/>
      <c r="AL565" s="286"/>
    </row>
    <row r="566" spans="1:38" ht="14.25" customHeight="1" x14ac:dyDescent="0.2">
      <c r="A566" s="287"/>
      <c r="B566" s="287"/>
      <c r="C566" s="215"/>
      <c r="D566" s="215"/>
      <c r="E566" s="215"/>
      <c r="F566" s="215"/>
      <c r="G566" s="215"/>
      <c r="H566" s="215"/>
      <c r="I566" s="215"/>
      <c r="J566" s="215"/>
      <c r="K566" s="215"/>
      <c r="L566" s="286"/>
      <c r="M566" s="286"/>
      <c r="N566" s="286"/>
      <c r="O566" s="286"/>
      <c r="P566" s="286"/>
      <c r="Q566" s="286"/>
      <c r="R566" s="286"/>
      <c r="S566" s="286"/>
      <c r="T566" s="287"/>
      <c r="U566" s="287"/>
      <c r="V566" s="287"/>
      <c r="W566" s="287"/>
      <c r="X566" s="287"/>
      <c r="Y566" s="287"/>
      <c r="Z566" s="287"/>
      <c r="AA566" s="287"/>
      <c r="AB566" s="287"/>
      <c r="AC566" s="287"/>
      <c r="AD566" s="287"/>
      <c r="AE566" s="287"/>
      <c r="AF566" s="287"/>
      <c r="AG566" s="287"/>
      <c r="AH566" s="287"/>
      <c r="AI566" s="287"/>
      <c r="AJ566" s="287"/>
      <c r="AK566" s="286"/>
      <c r="AL566" s="286"/>
    </row>
    <row r="567" spans="1:38" ht="14.25" customHeight="1" x14ac:dyDescent="0.2">
      <c r="A567" s="287"/>
      <c r="B567" s="287"/>
      <c r="C567" s="215"/>
      <c r="D567" s="215"/>
      <c r="E567" s="215"/>
      <c r="F567" s="215"/>
      <c r="G567" s="215"/>
      <c r="H567" s="215"/>
      <c r="I567" s="215"/>
      <c r="J567" s="215"/>
      <c r="K567" s="215"/>
      <c r="L567" s="286"/>
      <c r="M567" s="286"/>
      <c r="N567" s="286"/>
      <c r="O567" s="286"/>
      <c r="P567" s="286"/>
      <c r="Q567" s="286"/>
      <c r="R567" s="286"/>
      <c r="S567" s="286"/>
      <c r="T567" s="287"/>
      <c r="U567" s="287"/>
      <c r="V567" s="287"/>
      <c r="W567" s="287"/>
      <c r="X567" s="287"/>
      <c r="Y567" s="287"/>
      <c r="Z567" s="287"/>
      <c r="AA567" s="287"/>
      <c r="AB567" s="287"/>
      <c r="AC567" s="287"/>
      <c r="AD567" s="287"/>
      <c r="AE567" s="287"/>
      <c r="AF567" s="287"/>
      <c r="AG567" s="287"/>
      <c r="AH567" s="287"/>
      <c r="AI567" s="287"/>
      <c r="AJ567" s="287"/>
      <c r="AK567" s="286"/>
      <c r="AL567" s="286"/>
    </row>
    <row r="568" spans="1:38" ht="14.25" customHeight="1" x14ac:dyDescent="0.2">
      <c r="A568" s="287"/>
      <c r="B568" s="287"/>
      <c r="C568" s="215"/>
      <c r="D568" s="215"/>
      <c r="E568" s="215"/>
      <c r="F568" s="215"/>
      <c r="G568" s="215"/>
      <c r="H568" s="215"/>
      <c r="I568" s="215"/>
      <c r="J568" s="215"/>
      <c r="K568" s="215"/>
      <c r="L568" s="286"/>
      <c r="M568" s="286"/>
      <c r="N568" s="286"/>
      <c r="O568" s="286"/>
      <c r="P568" s="286"/>
      <c r="Q568" s="286"/>
      <c r="R568" s="286"/>
      <c r="S568" s="286"/>
      <c r="T568" s="287"/>
      <c r="U568" s="287"/>
      <c r="V568" s="287"/>
      <c r="W568" s="287"/>
      <c r="X568" s="287"/>
      <c r="Y568" s="287"/>
      <c r="Z568" s="287"/>
      <c r="AA568" s="287"/>
      <c r="AB568" s="287"/>
      <c r="AC568" s="287"/>
      <c r="AD568" s="287"/>
      <c r="AE568" s="287"/>
      <c r="AF568" s="287"/>
      <c r="AG568" s="287"/>
      <c r="AH568" s="287"/>
      <c r="AI568" s="287"/>
      <c r="AJ568" s="287"/>
      <c r="AK568" s="286"/>
      <c r="AL568" s="286"/>
    </row>
    <row r="569" spans="1:38" ht="14.25" customHeight="1" x14ac:dyDescent="0.2">
      <c r="A569" s="287"/>
      <c r="B569" s="287"/>
      <c r="C569" s="215"/>
      <c r="D569" s="215"/>
      <c r="E569" s="215"/>
      <c r="F569" s="215"/>
      <c r="G569" s="215"/>
      <c r="H569" s="215"/>
      <c r="I569" s="215"/>
      <c r="J569" s="215"/>
      <c r="K569" s="215"/>
      <c r="L569" s="286"/>
      <c r="M569" s="286"/>
      <c r="N569" s="286"/>
      <c r="O569" s="286"/>
      <c r="P569" s="286"/>
      <c r="Q569" s="286"/>
      <c r="R569" s="286"/>
      <c r="S569" s="286"/>
      <c r="T569" s="287"/>
      <c r="U569" s="287"/>
      <c r="V569" s="287"/>
      <c r="W569" s="287"/>
      <c r="X569" s="287"/>
      <c r="Y569" s="287"/>
      <c r="Z569" s="287"/>
      <c r="AA569" s="287"/>
      <c r="AB569" s="287"/>
      <c r="AC569" s="287"/>
      <c r="AD569" s="287"/>
      <c r="AE569" s="287"/>
      <c r="AF569" s="287"/>
      <c r="AG569" s="287"/>
      <c r="AH569" s="287"/>
      <c r="AI569" s="287"/>
      <c r="AJ569" s="287"/>
      <c r="AK569" s="286"/>
      <c r="AL569" s="286"/>
    </row>
    <row r="570" spans="1:38" ht="14.25" customHeight="1" x14ac:dyDescent="0.2">
      <c r="A570" s="287"/>
      <c r="B570" s="287"/>
      <c r="C570" s="215"/>
      <c r="D570" s="215"/>
      <c r="E570" s="215"/>
      <c r="F570" s="215"/>
      <c r="G570" s="215"/>
      <c r="H570" s="215"/>
      <c r="I570" s="215"/>
      <c r="J570" s="215"/>
      <c r="K570" s="215"/>
      <c r="L570" s="286"/>
      <c r="M570" s="286"/>
      <c r="N570" s="286"/>
      <c r="O570" s="286"/>
      <c r="P570" s="286"/>
      <c r="Q570" s="286"/>
      <c r="R570" s="286"/>
      <c r="S570" s="286"/>
      <c r="T570" s="287"/>
      <c r="U570" s="287"/>
      <c r="V570" s="287"/>
      <c r="W570" s="287"/>
      <c r="X570" s="287"/>
      <c r="Y570" s="287"/>
      <c r="Z570" s="287"/>
      <c r="AA570" s="287"/>
      <c r="AB570" s="287"/>
      <c r="AC570" s="287"/>
      <c r="AD570" s="287"/>
      <c r="AE570" s="287"/>
      <c r="AF570" s="287"/>
      <c r="AG570" s="287"/>
      <c r="AH570" s="287"/>
      <c r="AI570" s="287"/>
      <c r="AJ570" s="287"/>
      <c r="AK570" s="286"/>
      <c r="AL570" s="286"/>
    </row>
    <row r="571" spans="1:38" ht="14.25" customHeight="1" x14ac:dyDescent="0.2">
      <c r="A571" s="287"/>
      <c r="B571" s="287"/>
      <c r="C571" s="215"/>
      <c r="D571" s="215"/>
      <c r="E571" s="215"/>
      <c r="F571" s="215"/>
      <c r="G571" s="215"/>
      <c r="H571" s="215"/>
      <c r="I571" s="215"/>
      <c r="J571" s="215"/>
      <c r="K571" s="215"/>
      <c r="L571" s="286"/>
      <c r="M571" s="286"/>
      <c r="N571" s="286"/>
      <c r="O571" s="286"/>
      <c r="P571" s="286"/>
      <c r="Q571" s="286"/>
      <c r="R571" s="286"/>
      <c r="S571" s="286"/>
      <c r="T571" s="287"/>
      <c r="U571" s="287"/>
      <c r="V571" s="287"/>
      <c r="W571" s="287"/>
      <c r="X571" s="287"/>
      <c r="Y571" s="287"/>
      <c r="Z571" s="287"/>
      <c r="AA571" s="287"/>
      <c r="AB571" s="287"/>
      <c r="AC571" s="287"/>
      <c r="AD571" s="287"/>
      <c r="AE571" s="287"/>
      <c r="AF571" s="287"/>
      <c r="AG571" s="287"/>
      <c r="AH571" s="287"/>
      <c r="AI571" s="287"/>
      <c r="AJ571" s="287"/>
      <c r="AK571" s="286"/>
      <c r="AL571" s="286"/>
    </row>
    <row r="572" spans="1:38" ht="14.25" customHeight="1" x14ac:dyDescent="0.2">
      <c r="A572" s="287"/>
      <c r="B572" s="287"/>
      <c r="C572" s="215"/>
      <c r="D572" s="215"/>
      <c r="E572" s="215"/>
      <c r="F572" s="215"/>
      <c r="G572" s="215"/>
      <c r="H572" s="215"/>
      <c r="I572" s="215"/>
      <c r="J572" s="215"/>
      <c r="K572" s="215"/>
      <c r="L572" s="286"/>
      <c r="M572" s="286"/>
      <c r="N572" s="286"/>
      <c r="O572" s="286"/>
      <c r="P572" s="286"/>
      <c r="Q572" s="286"/>
      <c r="R572" s="286"/>
      <c r="S572" s="286"/>
      <c r="T572" s="287"/>
      <c r="U572" s="287"/>
      <c r="V572" s="287"/>
      <c r="W572" s="287"/>
      <c r="X572" s="287"/>
      <c r="Y572" s="287"/>
      <c r="Z572" s="287"/>
      <c r="AA572" s="287"/>
      <c r="AB572" s="287"/>
      <c r="AC572" s="287"/>
      <c r="AD572" s="287"/>
      <c r="AE572" s="287"/>
      <c r="AF572" s="287"/>
      <c r="AG572" s="287"/>
      <c r="AH572" s="287"/>
      <c r="AI572" s="287"/>
      <c r="AJ572" s="287"/>
      <c r="AK572" s="286"/>
      <c r="AL572" s="286"/>
    </row>
    <row r="573" spans="1:38" ht="14.25" customHeight="1" x14ac:dyDescent="0.2">
      <c r="A573" s="287"/>
      <c r="B573" s="287"/>
      <c r="C573" s="215"/>
      <c r="D573" s="215"/>
      <c r="E573" s="215"/>
      <c r="F573" s="215"/>
      <c r="G573" s="215"/>
      <c r="H573" s="215"/>
      <c r="I573" s="215"/>
      <c r="J573" s="215"/>
      <c r="K573" s="215"/>
      <c r="L573" s="286"/>
      <c r="M573" s="286"/>
      <c r="N573" s="286"/>
      <c r="O573" s="286"/>
      <c r="P573" s="286"/>
      <c r="Q573" s="286"/>
      <c r="R573" s="286"/>
      <c r="S573" s="286"/>
      <c r="T573" s="287"/>
      <c r="U573" s="287"/>
      <c r="V573" s="287"/>
      <c r="W573" s="287"/>
      <c r="X573" s="287"/>
      <c r="Y573" s="287"/>
      <c r="Z573" s="287"/>
      <c r="AA573" s="287"/>
      <c r="AB573" s="287"/>
      <c r="AC573" s="287"/>
      <c r="AD573" s="287"/>
      <c r="AE573" s="287"/>
      <c r="AF573" s="287"/>
      <c r="AG573" s="287"/>
      <c r="AH573" s="287"/>
      <c r="AI573" s="287"/>
      <c r="AJ573" s="287"/>
      <c r="AK573" s="286"/>
      <c r="AL573" s="286"/>
    </row>
    <row r="574" spans="1:38" ht="14.25" customHeight="1" x14ac:dyDescent="0.2">
      <c r="A574" s="287"/>
      <c r="B574" s="287"/>
      <c r="C574" s="215"/>
      <c r="D574" s="215"/>
      <c r="E574" s="215"/>
      <c r="F574" s="215"/>
      <c r="G574" s="215"/>
      <c r="H574" s="215"/>
      <c r="I574" s="215"/>
      <c r="J574" s="215"/>
      <c r="K574" s="215"/>
      <c r="L574" s="286"/>
      <c r="M574" s="286"/>
      <c r="N574" s="286"/>
      <c r="O574" s="286"/>
      <c r="P574" s="286"/>
      <c r="Q574" s="286"/>
      <c r="R574" s="286"/>
      <c r="S574" s="286"/>
      <c r="T574" s="287"/>
      <c r="U574" s="287"/>
      <c r="V574" s="287"/>
      <c r="W574" s="287"/>
      <c r="X574" s="287"/>
      <c r="Y574" s="287"/>
      <c r="Z574" s="287"/>
      <c r="AA574" s="287"/>
      <c r="AB574" s="287"/>
      <c r="AC574" s="287"/>
      <c r="AD574" s="287"/>
      <c r="AE574" s="287"/>
      <c r="AF574" s="287"/>
      <c r="AG574" s="287"/>
      <c r="AH574" s="287"/>
      <c r="AI574" s="287"/>
      <c r="AJ574" s="287"/>
      <c r="AK574" s="286"/>
      <c r="AL574" s="286"/>
    </row>
    <row r="575" spans="1:38" ht="14.25" customHeight="1" x14ac:dyDescent="0.2">
      <c r="A575" s="287"/>
      <c r="B575" s="287"/>
      <c r="C575" s="215"/>
      <c r="D575" s="215"/>
      <c r="E575" s="215"/>
      <c r="F575" s="215"/>
      <c r="G575" s="215"/>
      <c r="H575" s="215"/>
      <c r="I575" s="215"/>
      <c r="J575" s="215"/>
      <c r="K575" s="215"/>
      <c r="L575" s="286"/>
      <c r="M575" s="286"/>
      <c r="N575" s="286"/>
      <c r="O575" s="286"/>
      <c r="P575" s="286"/>
      <c r="Q575" s="286"/>
      <c r="R575" s="286"/>
      <c r="S575" s="286"/>
      <c r="T575" s="287"/>
      <c r="U575" s="287"/>
      <c r="V575" s="287"/>
      <c r="W575" s="287"/>
      <c r="X575" s="287"/>
      <c r="Y575" s="287"/>
      <c r="Z575" s="287"/>
      <c r="AA575" s="287"/>
      <c r="AB575" s="287"/>
      <c r="AC575" s="287"/>
      <c r="AD575" s="287"/>
      <c r="AE575" s="287"/>
      <c r="AF575" s="287"/>
      <c r="AG575" s="287"/>
      <c r="AH575" s="287"/>
      <c r="AI575" s="287"/>
      <c r="AJ575" s="287"/>
      <c r="AK575" s="286"/>
      <c r="AL575" s="286"/>
    </row>
    <row r="576" spans="1:38" ht="14.25" customHeight="1" x14ac:dyDescent="0.2">
      <c r="A576" s="287"/>
      <c r="B576" s="287"/>
      <c r="C576" s="215"/>
      <c r="D576" s="215"/>
      <c r="E576" s="215"/>
      <c r="F576" s="215"/>
      <c r="G576" s="215"/>
      <c r="H576" s="215"/>
      <c r="I576" s="215"/>
      <c r="J576" s="215"/>
      <c r="K576" s="215"/>
      <c r="L576" s="286"/>
      <c r="M576" s="286"/>
      <c r="N576" s="286"/>
      <c r="O576" s="286"/>
      <c r="P576" s="286"/>
      <c r="Q576" s="286"/>
      <c r="R576" s="286"/>
      <c r="S576" s="286"/>
      <c r="T576" s="287"/>
      <c r="U576" s="287"/>
      <c r="V576" s="287"/>
      <c r="W576" s="287"/>
      <c r="X576" s="287"/>
      <c r="Y576" s="287"/>
      <c r="Z576" s="287"/>
      <c r="AA576" s="287"/>
      <c r="AB576" s="287"/>
      <c r="AC576" s="287"/>
      <c r="AD576" s="287"/>
      <c r="AE576" s="287"/>
      <c r="AF576" s="287"/>
      <c r="AG576" s="287"/>
      <c r="AH576" s="287"/>
      <c r="AI576" s="287"/>
      <c r="AJ576" s="287"/>
      <c r="AK576" s="286"/>
      <c r="AL576" s="286"/>
    </row>
    <row r="577" spans="1:38" ht="14.25" customHeight="1" x14ac:dyDescent="0.2">
      <c r="A577" s="287"/>
      <c r="B577" s="287"/>
      <c r="C577" s="215"/>
      <c r="D577" s="215"/>
      <c r="E577" s="215"/>
      <c r="F577" s="215"/>
      <c r="G577" s="215"/>
      <c r="H577" s="215"/>
      <c r="I577" s="215"/>
      <c r="J577" s="215"/>
      <c r="K577" s="215"/>
      <c r="L577" s="286"/>
      <c r="M577" s="286"/>
      <c r="N577" s="286"/>
      <c r="O577" s="286"/>
      <c r="P577" s="286"/>
      <c r="Q577" s="286"/>
      <c r="R577" s="286"/>
      <c r="S577" s="286"/>
      <c r="T577" s="287"/>
      <c r="U577" s="287"/>
      <c r="V577" s="287"/>
      <c r="W577" s="287"/>
      <c r="X577" s="287"/>
      <c r="Y577" s="287"/>
      <c r="Z577" s="287"/>
      <c r="AA577" s="287"/>
      <c r="AB577" s="287"/>
      <c r="AC577" s="287"/>
      <c r="AD577" s="287"/>
      <c r="AE577" s="287"/>
      <c r="AF577" s="287"/>
      <c r="AG577" s="287"/>
      <c r="AH577" s="287"/>
      <c r="AI577" s="287"/>
      <c r="AJ577" s="287"/>
      <c r="AK577" s="286"/>
      <c r="AL577" s="286"/>
    </row>
    <row r="578" spans="1:38" ht="14.25" customHeight="1" x14ac:dyDescent="0.2">
      <c r="A578" s="287"/>
      <c r="B578" s="287"/>
      <c r="C578" s="215"/>
      <c r="D578" s="215"/>
      <c r="E578" s="215"/>
      <c r="F578" s="215"/>
      <c r="G578" s="215"/>
      <c r="H578" s="215"/>
      <c r="I578" s="215"/>
      <c r="J578" s="215"/>
      <c r="K578" s="215"/>
      <c r="L578" s="286"/>
      <c r="M578" s="286"/>
      <c r="N578" s="286"/>
      <c r="O578" s="286"/>
      <c r="P578" s="286"/>
      <c r="Q578" s="286"/>
      <c r="R578" s="286"/>
      <c r="S578" s="286"/>
      <c r="T578" s="287"/>
      <c r="U578" s="287"/>
      <c r="V578" s="287"/>
      <c r="W578" s="287"/>
      <c r="X578" s="287"/>
      <c r="Y578" s="287"/>
      <c r="Z578" s="287"/>
      <c r="AA578" s="287"/>
      <c r="AB578" s="287"/>
      <c r="AC578" s="287"/>
      <c r="AD578" s="287"/>
      <c r="AE578" s="287"/>
      <c r="AF578" s="287"/>
      <c r="AG578" s="287"/>
      <c r="AH578" s="287"/>
      <c r="AI578" s="287"/>
      <c r="AJ578" s="287"/>
      <c r="AK578" s="286"/>
      <c r="AL578" s="286"/>
    </row>
    <row r="579" spans="1:38" ht="14.25" customHeight="1" x14ac:dyDescent="0.2">
      <c r="A579" s="287"/>
      <c r="B579" s="287"/>
      <c r="C579" s="215"/>
      <c r="D579" s="215"/>
      <c r="E579" s="215"/>
      <c r="F579" s="215"/>
      <c r="G579" s="215"/>
      <c r="H579" s="215"/>
      <c r="I579" s="215"/>
      <c r="J579" s="215"/>
      <c r="K579" s="215"/>
      <c r="L579" s="286"/>
      <c r="M579" s="286"/>
      <c r="N579" s="286"/>
      <c r="O579" s="286"/>
      <c r="P579" s="286"/>
      <c r="Q579" s="286"/>
      <c r="R579" s="286"/>
      <c r="S579" s="286"/>
      <c r="T579" s="287"/>
      <c r="U579" s="287"/>
      <c r="V579" s="287"/>
      <c r="W579" s="287"/>
      <c r="X579" s="287"/>
      <c r="Y579" s="287"/>
      <c r="Z579" s="287"/>
      <c r="AA579" s="287"/>
      <c r="AB579" s="287"/>
      <c r="AC579" s="287"/>
      <c r="AD579" s="287"/>
      <c r="AE579" s="287"/>
      <c r="AF579" s="287"/>
      <c r="AG579" s="287"/>
      <c r="AH579" s="287"/>
      <c r="AI579" s="287"/>
      <c r="AJ579" s="287"/>
      <c r="AK579" s="286"/>
      <c r="AL579" s="286"/>
    </row>
    <row r="580" spans="1:38" ht="14.25" customHeight="1" x14ac:dyDescent="0.2">
      <c r="A580" s="287"/>
      <c r="B580" s="287"/>
      <c r="C580" s="215"/>
      <c r="D580" s="215"/>
      <c r="E580" s="215"/>
      <c r="F580" s="215"/>
      <c r="G580" s="215"/>
      <c r="H580" s="215"/>
      <c r="I580" s="215"/>
      <c r="J580" s="215"/>
      <c r="K580" s="215"/>
      <c r="L580" s="286"/>
      <c r="M580" s="286"/>
      <c r="N580" s="286"/>
      <c r="O580" s="286"/>
      <c r="P580" s="286"/>
      <c r="Q580" s="286"/>
      <c r="R580" s="286"/>
      <c r="S580" s="286"/>
      <c r="T580" s="287"/>
      <c r="U580" s="287"/>
      <c r="V580" s="287"/>
      <c r="W580" s="287"/>
      <c r="X580" s="287"/>
      <c r="Y580" s="287"/>
      <c r="Z580" s="287"/>
      <c r="AA580" s="287"/>
      <c r="AB580" s="287"/>
      <c r="AC580" s="287"/>
      <c r="AD580" s="287"/>
      <c r="AE580" s="287"/>
      <c r="AF580" s="287"/>
      <c r="AG580" s="287"/>
      <c r="AH580" s="287"/>
      <c r="AI580" s="287"/>
      <c r="AJ580" s="287"/>
      <c r="AK580" s="286"/>
      <c r="AL580" s="286"/>
    </row>
    <row r="581" spans="1:38" ht="14.25" customHeight="1" x14ac:dyDescent="0.2">
      <c r="A581" s="287"/>
      <c r="B581" s="287"/>
      <c r="C581" s="215"/>
      <c r="D581" s="215"/>
      <c r="E581" s="215"/>
      <c r="F581" s="215"/>
      <c r="G581" s="215"/>
      <c r="H581" s="215"/>
      <c r="I581" s="215"/>
      <c r="J581" s="215"/>
      <c r="K581" s="215"/>
      <c r="L581" s="286"/>
      <c r="M581" s="286"/>
      <c r="N581" s="286"/>
      <c r="O581" s="286"/>
      <c r="P581" s="286"/>
      <c r="Q581" s="286"/>
      <c r="R581" s="286"/>
      <c r="S581" s="286"/>
      <c r="T581" s="287"/>
      <c r="U581" s="287"/>
      <c r="V581" s="287"/>
      <c r="W581" s="287"/>
      <c r="X581" s="287"/>
      <c r="Y581" s="287"/>
      <c r="Z581" s="287"/>
      <c r="AA581" s="287"/>
      <c r="AB581" s="287"/>
      <c r="AC581" s="287"/>
      <c r="AD581" s="287"/>
      <c r="AE581" s="287"/>
      <c r="AF581" s="287"/>
      <c r="AG581" s="287"/>
      <c r="AH581" s="287"/>
      <c r="AI581" s="287"/>
      <c r="AJ581" s="287"/>
      <c r="AK581" s="286"/>
      <c r="AL581" s="286"/>
    </row>
    <row r="582" spans="1:38" ht="14.25" customHeight="1" x14ac:dyDescent="0.2">
      <c r="A582" s="287"/>
      <c r="B582" s="287"/>
      <c r="C582" s="215"/>
      <c r="D582" s="215"/>
      <c r="E582" s="215"/>
      <c r="F582" s="215"/>
      <c r="G582" s="215"/>
      <c r="H582" s="215"/>
      <c r="I582" s="215"/>
      <c r="J582" s="215"/>
      <c r="K582" s="215"/>
      <c r="L582" s="286"/>
      <c r="M582" s="286"/>
      <c r="N582" s="286"/>
      <c r="O582" s="286"/>
      <c r="P582" s="286"/>
      <c r="Q582" s="286"/>
      <c r="R582" s="286"/>
      <c r="S582" s="286"/>
      <c r="T582" s="287"/>
      <c r="U582" s="287"/>
      <c r="V582" s="287"/>
      <c r="W582" s="287"/>
      <c r="X582" s="287"/>
      <c r="Y582" s="287"/>
      <c r="Z582" s="287"/>
      <c r="AA582" s="287"/>
      <c r="AB582" s="287"/>
      <c r="AC582" s="287"/>
      <c r="AD582" s="287"/>
      <c r="AE582" s="287"/>
      <c r="AF582" s="287"/>
      <c r="AG582" s="287"/>
      <c r="AH582" s="287"/>
      <c r="AI582" s="287"/>
      <c r="AJ582" s="287"/>
      <c r="AK582" s="286"/>
      <c r="AL582" s="286"/>
    </row>
    <row r="583" spans="1:38" ht="14.25" customHeight="1" x14ac:dyDescent="0.2">
      <c r="A583" s="287"/>
      <c r="B583" s="287"/>
      <c r="C583" s="215"/>
      <c r="D583" s="215"/>
      <c r="E583" s="215"/>
      <c r="F583" s="215"/>
      <c r="G583" s="215"/>
      <c r="H583" s="215"/>
      <c r="I583" s="215"/>
      <c r="J583" s="215"/>
      <c r="K583" s="215"/>
      <c r="L583" s="286"/>
      <c r="M583" s="286"/>
      <c r="N583" s="286"/>
      <c r="O583" s="286"/>
      <c r="P583" s="286"/>
      <c r="Q583" s="286"/>
      <c r="R583" s="286"/>
      <c r="S583" s="286"/>
      <c r="T583" s="287"/>
      <c r="U583" s="287"/>
      <c r="V583" s="287"/>
      <c r="W583" s="287"/>
      <c r="X583" s="287"/>
      <c r="Y583" s="287"/>
      <c r="Z583" s="287"/>
      <c r="AA583" s="287"/>
      <c r="AB583" s="287"/>
      <c r="AC583" s="287"/>
      <c r="AD583" s="287"/>
      <c r="AE583" s="287"/>
      <c r="AF583" s="287"/>
      <c r="AG583" s="287"/>
      <c r="AH583" s="287"/>
      <c r="AI583" s="287"/>
      <c r="AJ583" s="287"/>
      <c r="AK583" s="286"/>
      <c r="AL583" s="286"/>
    </row>
    <row r="584" spans="1:38" ht="14.25" customHeight="1" x14ac:dyDescent="0.2">
      <c r="A584" s="287"/>
      <c r="B584" s="287"/>
      <c r="C584" s="215"/>
      <c r="D584" s="215"/>
      <c r="E584" s="215"/>
      <c r="F584" s="215"/>
      <c r="G584" s="215"/>
      <c r="H584" s="215"/>
      <c r="I584" s="215"/>
      <c r="J584" s="215"/>
      <c r="K584" s="215"/>
      <c r="L584" s="286"/>
      <c r="M584" s="286"/>
      <c r="N584" s="286"/>
      <c r="O584" s="286"/>
      <c r="P584" s="286"/>
      <c r="Q584" s="286"/>
      <c r="R584" s="286"/>
      <c r="S584" s="286"/>
      <c r="T584" s="287"/>
      <c r="U584" s="287"/>
      <c r="V584" s="287"/>
      <c r="W584" s="287"/>
      <c r="X584" s="287"/>
      <c r="Y584" s="287"/>
      <c r="Z584" s="287"/>
      <c r="AA584" s="287"/>
      <c r="AB584" s="287"/>
      <c r="AC584" s="287"/>
      <c r="AD584" s="287"/>
      <c r="AE584" s="287"/>
      <c r="AF584" s="287"/>
      <c r="AG584" s="287"/>
      <c r="AH584" s="287"/>
      <c r="AI584" s="287"/>
      <c r="AJ584" s="287"/>
      <c r="AK584" s="286"/>
      <c r="AL584" s="286"/>
    </row>
    <row r="585" spans="1:38" ht="14.25" customHeight="1" x14ac:dyDescent="0.2">
      <c r="A585" s="287"/>
      <c r="B585" s="287"/>
      <c r="C585" s="215"/>
      <c r="D585" s="215"/>
      <c r="E585" s="215"/>
      <c r="F585" s="215"/>
      <c r="G585" s="215"/>
      <c r="H585" s="215"/>
      <c r="I585" s="215"/>
      <c r="J585" s="215"/>
      <c r="K585" s="215"/>
      <c r="L585" s="286"/>
      <c r="M585" s="286"/>
      <c r="N585" s="286"/>
      <c r="O585" s="286"/>
      <c r="P585" s="286"/>
      <c r="Q585" s="286"/>
      <c r="R585" s="286"/>
      <c r="S585" s="286"/>
      <c r="T585" s="287"/>
      <c r="U585" s="287"/>
      <c r="V585" s="287"/>
      <c r="W585" s="287"/>
      <c r="X585" s="287"/>
      <c r="Y585" s="287"/>
      <c r="Z585" s="287"/>
      <c r="AA585" s="287"/>
      <c r="AB585" s="287"/>
      <c r="AC585" s="287"/>
      <c r="AD585" s="287"/>
      <c r="AE585" s="287"/>
      <c r="AF585" s="287"/>
      <c r="AG585" s="287"/>
      <c r="AH585" s="287"/>
      <c r="AI585" s="287"/>
      <c r="AJ585" s="287"/>
      <c r="AK585" s="286"/>
      <c r="AL585" s="286"/>
    </row>
    <row r="586" spans="1:38" ht="14.25" customHeight="1" x14ac:dyDescent="0.2">
      <c r="A586" s="287"/>
      <c r="B586" s="287"/>
      <c r="C586" s="215"/>
      <c r="D586" s="215"/>
      <c r="E586" s="215"/>
      <c r="F586" s="215"/>
      <c r="G586" s="215"/>
      <c r="H586" s="215"/>
      <c r="I586" s="215"/>
      <c r="J586" s="215"/>
      <c r="K586" s="215"/>
      <c r="L586" s="286"/>
      <c r="M586" s="286"/>
      <c r="N586" s="286"/>
      <c r="O586" s="286"/>
      <c r="P586" s="286"/>
      <c r="Q586" s="286"/>
      <c r="R586" s="286"/>
      <c r="S586" s="286"/>
      <c r="T586" s="287"/>
      <c r="U586" s="287"/>
      <c r="V586" s="287"/>
      <c r="W586" s="287"/>
      <c r="X586" s="287"/>
      <c r="Y586" s="287"/>
      <c r="Z586" s="287"/>
      <c r="AA586" s="287"/>
      <c r="AB586" s="287"/>
      <c r="AC586" s="287"/>
      <c r="AD586" s="287"/>
      <c r="AE586" s="287"/>
      <c r="AF586" s="287"/>
      <c r="AG586" s="287"/>
      <c r="AH586" s="287"/>
      <c r="AI586" s="287"/>
      <c r="AJ586" s="287"/>
      <c r="AK586" s="286"/>
      <c r="AL586" s="286"/>
    </row>
    <row r="587" spans="1:38" ht="14.25" customHeight="1" x14ac:dyDescent="0.2">
      <c r="A587" s="287"/>
      <c r="B587" s="287"/>
      <c r="C587" s="215"/>
      <c r="D587" s="215"/>
      <c r="E587" s="215"/>
      <c r="F587" s="215"/>
      <c r="G587" s="215"/>
      <c r="H587" s="215"/>
      <c r="I587" s="215"/>
      <c r="J587" s="215"/>
      <c r="K587" s="215"/>
      <c r="L587" s="286"/>
      <c r="M587" s="286"/>
      <c r="N587" s="286"/>
      <c r="O587" s="286"/>
      <c r="P587" s="286"/>
      <c r="Q587" s="286"/>
      <c r="R587" s="286"/>
      <c r="S587" s="286"/>
      <c r="T587" s="287"/>
      <c r="U587" s="287"/>
      <c r="V587" s="287"/>
      <c r="W587" s="287"/>
      <c r="X587" s="287"/>
      <c r="Y587" s="287"/>
      <c r="Z587" s="287"/>
      <c r="AA587" s="287"/>
      <c r="AB587" s="287"/>
      <c r="AC587" s="287"/>
      <c r="AD587" s="287"/>
      <c r="AE587" s="287"/>
      <c r="AF587" s="287"/>
      <c r="AG587" s="287"/>
      <c r="AH587" s="287"/>
      <c r="AI587" s="287"/>
      <c r="AJ587" s="287"/>
      <c r="AK587" s="286"/>
      <c r="AL587" s="286"/>
    </row>
    <row r="588" spans="1:38" ht="14.25" customHeight="1" x14ac:dyDescent="0.2">
      <c r="A588" s="287"/>
      <c r="B588" s="287"/>
      <c r="C588" s="215"/>
      <c r="D588" s="215"/>
      <c r="E588" s="215"/>
      <c r="F588" s="215"/>
      <c r="G588" s="215"/>
      <c r="H588" s="215"/>
      <c r="I588" s="215"/>
      <c r="J588" s="215"/>
      <c r="K588" s="215"/>
      <c r="L588" s="286"/>
      <c r="M588" s="286"/>
      <c r="N588" s="286"/>
      <c r="O588" s="286"/>
      <c r="P588" s="286"/>
      <c r="Q588" s="286"/>
      <c r="R588" s="286"/>
      <c r="S588" s="286"/>
      <c r="T588" s="287"/>
      <c r="U588" s="287"/>
      <c r="V588" s="287"/>
      <c r="W588" s="287"/>
      <c r="X588" s="287"/>
      <c r="Y588" s="287"/>
      <c r="Z588" s="287"/>
      <c r="AA588" s="287"/>
      <c r="AB588" s="287"/>
      <c r="AC588" s="287"/>
      <c r="AD588" s="287"/>
      <c r="AE588" s="287"/>
      <c r="AF588" s="287"/>
      <c r="AG588" s="287"/>
      <c r="AH588" s="287"/>
      <c r="AI588" s="287"/>
      <c r="AJ588" s="287"/>
      <c r="AK588" s="286"/>
      <c r="AL588" s="286"/>
    </row>
    <row r="589" spans="1:38" ht="14.25" customHeight="1" x14ac:dyDescent="0.2">
      <c r="A589" s="287"/>
      <c r="B589" s="287"/>
      <c r="C589" s="215"/>
      <c r="D589" s="215"/>
      <c r="E589" s="215"/>
      <c r="F589" s="215"/>
      <c r="G589" s="215"/>
      <c r="H589" s="215"/>
      <c r="I589" s="215"/>
      <c r="J589" s="215"/>
      <c r="K589" s="215"/>
      <c r="L589" s="286"/>
      <c r="M589" s="286"/>
      <c r="N589" s="286"/>
      <c r="O589" s="286"/>
      <c r="P589" s="286"/>
      <c r="Q589" s="286"/>
      <c r="R589" s="286"/>
      <c r="S589" s="286"/>
      <c r="T589" s="287"/>
      <c r="U589" s="287"/>
      <c r="V589" s="287"/>
      <c r="W589" s="287"/>
      <c r="X589" s="287"/>
      <c r="Y589" s="287"/>
      <c r="Z589" s="287"/>
      <c r="AA589" s="287"/>
      <c r="AB589" s="287"/>
      <c r="AC589" s="287"/>
      <c r="AD589" s="287"/>
      <c r="AE589" s="287"/>
      <c r="AF589" s="287"/>
      <c r="AG589" s="287"/>
      <c r="AH589" s="287"/>
      <c r="AI589" s="287"/>
      <c r="AJ589" s="287"/>
      <c r="AK589" s="286"/>
      <c r="AL589" s="286"/>
    </row>
    <row r="590" spans="1:38" ht="14.25" customHeight="1" x14ac:dyDescent="0.2">
      <c r="A590" s="287"/>
      <c r="B590" s="287"/>
      <c r="C590" s="215"/>
      <c r="D590" s="215"/>
      <c r="E590" s="215"/>
      <c r="F590" s="215"/>
      <c r="G590" s="215"/>
      <c r="H590" s="215"/>
      <c r="I590" s="215"/>
      <c r="J590" s="215"/>
      <c r="K590" s="215"/>
      <c r="L590" s="286"/>
      <c r="M590" s="286"/>
      <c r="N590" s="286"/>
      <c r="O590" s="286"/>
      <c r="P590" s="286"/>
      <c r="Q590" s="286"/>
      <c r="R590" s="286"/>
      <c r="S590" s="286"/>
      <c r="T590" s="287"/>
      <c r="U590" s="287"/>
      <c r="V590" s="287"/>
      <c r="W590" s="287"/>
      <c r="X590" s="287"/>
      <c r="Y590" s="287"/>
      <c r="Z590" s="287"/>
      <c r="AA590" s="287"/>
      <c r="AB590" s="287"/>
      <c r="AC590" s="287"/>
      <c r="AD590" s="287"/>
      <c r="AE590" s="287"/>
      <c r="AF590" s="287"/>
      <c r="AG590" s="287"/>
      <c r="AH590" s="287"/>
      <c r="AI590" s="287"/>
      <c r="AJ590" s="287"/>
      <c r="AK590" s="286"/>
      <c r="AL590" s="286"/>
    </row>
    <row r="591" spans="1:38" ht="14.25" customHeight="1" x14ac:dyDescent="0.2">
      <c r="A591" s="287"/>
      <c r="B591" s="287"/>
      <c r="C591" s="215"/>
      <c r="D591" s="215"/>
      <c r="E591" s="215"/>
      <c r="F591" s="215"/>
      <c r="G591" s="215"/>
      <c r="H591" s="215"/>
      <c r="I591" s="215"/>
      <c r="J591" s="215"/>
      <c r="K591" s="215"/>
      <c r="L591" s="286"/>
      <c r="M591" s="286"/>
      <c r="N591" s="286"/>
      <c r="O591" s="286"/>
      <c r="P591" s="286"/>
      <c r="Q591" s="286"/>
      <c r="R591" s="286"/>
      <c r="S591" s="286"/>
      <c r="T591" s="287"/>
      <c r="U591" s="287"/>
      <c r="V591" s="287"/>
      <c r="W591" s="287"/>
      <c r="X591" s="287"/>
      <c r="Y591" s="287"/>
      <c r="Z591" s="287"/>
      <c r="AA591" s="287"/>
      <c r="AB591" s="287"/>
      <c r="AC591" s="287"/>
      <c r="AD591" s="287"/>
      <c r="AE591" s="287"/>
      <c r="AF591" s="287"/>
      <c r="AG591" s="287"/>
      <c r="AH591" s="287"/>
      <c r="AI591" s="287"/>
      <c r="AJ591" s="287"/>
      <c r="AK591" s="286"/>
      <c r="AL591" s="286"/>
    </row>
    <row r="592" spans="1:38" ht="14.25" customHeight="1" x14ac:dyDescent="0.2">
      <c r="A592" s="287"/>
      <c r="B592" s="287"/>
      <c r="C592" s="215"/>
      <c r="D592" s="215"/>
      <c r="E592" s="215"/>
      <c r="F592" s="215"/>
      <c r="G592" s="215"/>
      <c r="H592" s="215"/>
      <c r="I592" s="215"/>
      <c r="J592" s="215"/>
      <c r="K592" s="215"/>
      <c r="L592" s="286"/>
      <c r="M592" s="286"/>
      <c r="N592" s="286"/>
      <c r="O592" s="286"/>
      <c r="P592" s="286"/>
      <c r="Q592" s="286"/>
      <c r="R592" s="286"/>
      <c r="S592" s="286"/>
      <c r="T592" s="287"/>
      <c r="U592" s="287"/>
      <c r="V592" s="287"/>
      <c r="W592" s="287"/>
      <c r="X592" s="287"/>
      <c r="Y592" s="287"/>
      <c r="Z592" s="287"/>
      <c r="AA592" s="287"/>
      <c r="AB592" s="287"/>
      <c r="AC592" s="287"/>
      <c r="AD592" s="287"/>
      <c r="AE592" s="287"/>
      <c r="AF592" s="287"/>
      <c r="AG592" s="287"/>
      <c r="AH592" s="287"/>
      <c r="AI592" s="287"/>
      <c r="AJ592" s="287"/>
      <c r="AK592" s="286"/>
      <c r="AL592" s="286"/>
    </row>
    <row r="593" spans="1:38" ht="14.25" customHeight="1" x14ac:dyDescent="0.2">
      <c r="A593" s="287"/>
      <c r="B593" s="287"/>
      <c r="C593" s="215"/>
      <c r="D593" s="215"/>
      <c r="E593" s="215"/>
      <c r="F593" s="215"/>
      <c r="G593" s="215"/>
      <c r="H593" s="215"/>
      <c r="I593" s="215"/>
      <c r="J593" s="215"/>
      <c r="K593" s="215"/>
      <c r="L593" s="286"/>
      <c r="M593" s="286"/>
      <c r="N593" s="286"/>
      <c r="O593" s="286"/>
      <c r="P593" s="286"/>
      <c r="Q593" s="286"/>
      <c r="R593" s="286"/>
      <c r="S593" s="286"/>
      <c r="T593" s="287"/>
      <c r="U593" s="287"/>
      <c r="V593" s="287"/>
      <c r="W593" s="287"/>
      <c r="X593" s="287"/>
      <c r="Y593" s="287"/>
      <c r="Z593" s="287"/>
      <c r="AA593" s="287"/>
      <c r="AB593" s="287"/>
      <c r="AC593" s="287"/>
      <c r="AD593" s="287"/>
      <c r="AE593" s="287"/>
      <c r="AF593" s="287"/>
      <c r="AG593" s="287"/>
      <c r="AH593" s="287"/>
      <c r="AI593" s="287"/>
      <c r="AJ593" s="287"/>
      <c r="AK593" s="286"/>
      <c r="AL593" s="286"/>
    </row>
    <row r="594" spans="1:38" ht="14.25" customHeight="1" x14ac:dyDescent="0.2">
      <c r="A594" s="287"/>
      <c r="B594" s="287"/>
      <c r="C594" s="215"/>
      <c r="D594" s="215"/>
      <c r="E594" s="215"/>
      <c r="F594" s="215"/>
      <c r="G594" s="215"/>
      <c r="H594" s="215"/>
      <c r="I594" s="215"/>
      <c r="J594" s="215"/>
      <c r="K594" s="215"/>
      <c r="L594" s="286"/>
      <c r="M594" s="286"/>
      <c r="N594" s="286"/>
      <c r="O594" s="286"/>
      <c r="P594" s="286"/>
      <c r="Q594" s="286"/>
      <c r="R594" s="286"/>
      <c r="S594" s="286"/>
      <c r="T594" s="287"/>
      <c r="U594" s="287"/>
      <c r="V594" s="287"/>
      <c r="W594" s="287"/>
      <c r="X594" s="287"/>
      <c r="Y594" s="287"/>
      <c r="Z594" s="287"/>
      <c r="AA594" s="287"/>
      <c r="AB594" s="287"/>
      <c r="AC594" s="287"/>
      <c r="AD594" s="287"/>
      <c r="AE594" s="287"/>
      <c r="AF594" s="287"/>
      <c r="AG594" s="287"/>
      <c r="AH594" s="287"/>
      <c r="AI594" s="287"/>
      <c r="AJ594" s="287"/>
      <c r="AK594" s="286"/>
      <c r="AL594" s="286"/>
    </row>
    <row r="595" spans="1:38" ht="14.25" customHeight="1" x14ac:dyDescent="0.2">
      <c r="A595" s="287"/>
      <c r="B595" s="287"/>
      <c r="C595" s="215"/>
      <c r="D595" s="215"/>
      <c r="E595" s="215"/>
      <c r="F595" s="215"/>
      <c r="G595" s="215"/>
      <c r="H595" s="215"/>
      <c r="I595" s="215"/>
      <c r="J595" s="215"/>
      <c r="K595" s="215"/>
      <c r="L595" s="286"/>
      <c r="M595" s="286"/>
      <c r="N595" s="286"/>
      <c r="O595" s="286"/>
      <c r="P595" s="286"/>
      <c r="Q595" s="286"/>
      <c r="R595" s="286"/>
      <c r="S595" s="286"/>
      <c r="T595" s="287"/>
      <c r="U595" s="287"/>
      <c r="V595" s="287"/>
      <c r="W595" s="287"/>
      <c r="X595" s="287"/>
      <c r="Y595" s="287"/>
      <c r="Z595" s="287"/>
      <c r="AA595" s="287"/>
      <c r="AB595" s="287"/>
      <c r="AC595" s="287"/>
      <c r="AD595" s="287"/>
      <c r="AE595" s="287"/>
      <c r="AF595" s="287"/>
      <c r="AG595" s="287"/>
      <c r="AH595" s="287"/>
      <c r="AI595" s="287"/>
      <c r="AJ595" s="287"/>
      <c r="AK595" s="286"/>
      <c r="AL595" s="286"/>
    </row>
    <row r="596" spans="1:38" ht="14.25" customHeight="1" x14ac:dyDescent="0.2">
      <c r="A596" s="287"/>
      <c r="B596" s="287"/>
      <c r="C596" s="215"/>
      <c r="D596" s="215"/>
      <c r="E596" s="215"/>
      <c r="F596" s="215"/>
      <c r="G596" s="215"/>
      <c r="H596" s="215"/>
      <c r="I596" s="215"/>
      <c r="J596" s="215"/>
      <c r="K596" s="215"/>
      <c r="L596" s="286"/>
      <c r="M596" s="286"/>
      <c r="N596" s="286"/>
      <c r="O596" s="286"/>
      <c r="P596" s="286"/>
      <c r="Q596" s="286"/>
      <c r="R596" s="286"/>
      <c r="S596" s="286"/>
      <c r="T596" s="287"/>
      <c r="U596" s="287"/>
      <c r="V596" s="287"/>
      <c r="W596" s="287"/>
      <c r="X596" s="287"/>
      <c r="Y596" s="287"/>
      <c r="Z596" s="287"/>
      <c r="AA596" s="287"/>
      <c r="AB596" s="287"/>
      <c r="AC596" s="287"/>
      <c r="AD596" s="287"/>
      <c r="AE596" s="287"/>
      <c r="AF596" s="287"/>
      <c r="AG596" s="287"/>
      <c r="AH596" s="287"/>
      <c r="AI596" s="287"/>
      <c r="AJ596" s="287"/>
      <c r="AK596" s="286"/>
      <c r="AL596" s="286"/>
    </row>
    <row r="597" spans="1:38" ht="14.25" customHeight="1" x14ac:dyDescent="0.2">
      <c r="A597" s="287"/>
      <c r="B597" s="287"/>
      <c r="C597" s="215"/>
      <c r="D597" s="215"/>
      <c r="E597" s="215"/>
      <c r="F597" s="215"/>
      <c r="G597" s="215"/>
      <c r="H597" s="215"/>
      <c r="I597" s="215"/>
      <c r="J597" s="215"/>
      <c r="K597" s="215"/>
      <c r="L597" s="286"/>
      <c r="M597" s="286"/>
      <c r="N597" s="286"/>
      <c r="O597" s="286"/>
      <c r="P597" s="286"/>
      <c r="Q597" s="286"/>
      <c r="R597" s="286"/>
      <c r="S597" s="286"/>
      <c r="T597" s="287"/>
      <c r="U597" s="287"/>
      <c r="V597" s="287"/>
      <c r="W597" s="287"/>
      <c r="X597" s="287"/>
      <c r="Y597" s="287"/>
      <c r="Z597" s="287"/>
      <c r="AA597" s="287"/>
      <c r="AB597" s="287"/>
      <c r="AC597" s="287"/>
      <c r="AD597" s="287"/>
      <c r="AE597" s="287"/>
      <c r="AF597" s="287"/>
      <c r="AG597" s="287"/>
      <c r="AH597" s="287"/>
      <c r="AI597" s="287"/>
      <c r="AJ597" s="287"/>
      <c r="AK597" s="286"/>
      <c r="AL597" s="286"/>
    </row>
    <row r="598" spans="1:38" ht="14.25" customHeight="1" x14ac:dyDescent="0.2">
      <c r="A598" s="287"/>
      <c r="B598" s="287"/>
      <c r="C598" s="215"/>
      <c r="D598" s="215"/>
      <c r="E598" s="215"/>
      <c r="F598" s="215"/>
      <c r="G598" s="215"/>
      <c r="H598" s="215"/>
      <c r="I598" s="215"/>
      <c r="J598" s="215"/>
      <c r="K598" s="215"/>
      <c r="L598" s="286"/>
      <c r="M598" s="286"/>
      <c r="N598" s="286"/>
      <c r="O598" s="286"/>
      <c r="P598" s="286"/>
      <c r="Q598" s="286"/>
      <c r="R598" s="286"/>
      <c r="S598" s="286"/>
      <c r="T598" s="287"/>
      <c r="U598" s="287"/>
      <c r="V598" s="287"/>
      <c r="W598" s="287"/>
      <c r="X598" s="287"/>
      <c r="Y598" s="287"/>
      <c r="Z598" s="287"/>
      <c r="AA598" s="287"/>
      <c r="AB598" s="287"/>
      <c r="AC598" s="287"/>
      <c r="AD598" s="287"/>
      <c r="AE598" s="287"/>
      <c r="AF598" s="287"/>
      <c r="AG598" s="287"/>
      <c r="AH598" s="287"/>
      <c r="AI598" s="287"/>
      <c r="AJ598" s="287"/>
      <c r="AK598" s="286"/>
      <c r="AL598" s="286"/>
    </row>
    <row r="599" spans="1:38" ht="14.25" customHeight="1" x14ac:dyDescent="0.2">
      <c r="A599" s="287"/>
      <c r="B599" s="287"/>
      <c r="C599" s="215"/>
      <c r="D599" s="215"/>
      <c r="E599" s="215"/>
      <c r="F599" s="215"/>
      <c r="G599" s="215"/>
      <c r="H599" s="215"/>
      <c r="I599" s="215"/>
      <c r="J599" s="215"/>
      <c r="K599" s="215"/>
      <c r="L599" s="286"/>
      <c r="M599" s="286"/>
      <c r="N599" s="286"/>
      <c r="O599" s="286"/>
      <c r="P599" s="286"/>
      <c r="Q599" s="286"/>
      <c r="R599" s="286"/>
      <c r="S599" s="286"/>
      <c r="T599" s="287"/>
      <c r="U599" s="287"/>
      <c r="V599" s="287"/>
      <c r="W599" s="287"/>
      <c r="X599" s="287"/>
      <c r="Y599" s="287"/>
      <c r="Z599" s="287"/>
      <c r="AA599" s="287"/>
      <c r="AB599" s="287"/>
      <c r="AC599" s="287"/>
      <c r="AD599" s="287"/>
      <c r="AE599" s="287"/>
      <c r="AF599" s="287"/>
      <c r="AG599" s="287"/>
      <c r="AH599" s="287"/>
      <c r="AI599" s="287"/>
      <c r="AJ599" s="287"/>
      <c r="AK599" s="286"/>
      <c r="AL599" s="286"/>
    </row>
    <row r="600" spans="1:38" ht="14.25" customHeight="1" x14ac:dyDescent="0.2">
      <c r="A600" s="287"/>
      <c r="B600" s="287"/>
      <c r="C600" s="215"/>
      <c r="D600" s="215"/>
      <c r="E600" s="215"/>
      <c r="F600" s="215"/>
      <c r="G600" s="215"/>
      <c r="H600" s="215"/>
      <c r="I600" s="215"/>
      <c r="J600" s="215"/>
      <c r="K600" s="215"/>
      <c r="L600" s="286"/>
      <c r="M600" s="286"/>
      <c r="N600" s="286"/>
      <c r="O600" s="286"/>
      <c r="P600" s="286"/>
      <c r="Q600" s="286"/>
      <c r="R600" s="286"/>
      <c r="S600" s="286"/>
      <c r="T600" s="287"/>
      <c r="U600" s="287"/>
      <c r="V600" s="287"/>
      <c r="W600" s="287"/>
      <c r="X600" s="287"/>
      <c r="Y600" s="287"/>
      <c r="Z600" s="287"/>
      <c r="AA600" s="287"/>
      <c r="AB600" s="287"/>
      <c r="AC600" s="287"/>
      <c r="AD600" s="287"/>
      <c r="AE600" s="287"/>
      <c r="AF600" s="287"/>
      <c r="AG600" s="287"/>
      <c r="AH600" s="287"/>
      <c r="AI600" s="287"/>
      <c r="AJ600" s="287"/>
      <c r="AK600" s="286"/>
      <c r="AL600" s="286"/>
    </row>
    <row r="601" spans="1:38" ht="14.25" customHeight="1" x14ac:dyDescent="0.2">
      <c r="A601" s="287"/>
      <c r="B601" s="287"/>
      <c r="C601" s="215"/>
      <c r="D601" s="215"/>
      <c r="E601" s="215"/>
      <c r="F601" s="215"/>
      <c r="G601" s="215"/>
      <c r="H601" s="215"/>
      <c r="I601" s="215"/>
      <c r="J601" s="215"/>
      <c r="K601" s="215"/>
      <c r="L601" s="286"/>
      <c r="M601" s="286"/>
      <c r="N601" s="286"/>
      <c r="O601" s="286"/>
      <c r="P601" s="286"/>
      <c r="Q601" s="286"/>
      <c r="R601" s="286"/>
      <c r="S601" s="286"/>
      <c r="T601" s="287"/>
      <c r="U601" s="287"/>
      <c r="V601" s="287"/>
      <c r="W601" s="287"/>
      <c r="X601" s="287"/>
      <c r="Y601" s="287"/>
      <c r="Z601" s="287"/>
      <c r="AA601" s="287"/>
      <c r="AB601" s="287"/>
      <c r="AC601" s="287"/>
      <c r="AD601" s="287"/>
      <c r="AE601" s="287"/>
      <c r="AF601" s="287"/>
      <c r="AG601" s="287"/>
      <c r="AH601" s="287"/>
      <c r="AI601" s="287"/>
      <c r="AJ601" s="287"/>
      <c r="AK601" s="286"/>
      <c r="AL601" s="286"/>
    </row>
    <row r="602" spans="1:38" ht="14.25" customHeight="1" x14ac:dyDescent="0.2">
      <c r="A602" s="287"/>
      <c r="B602" s="287"/>
      <c r="C602" s="215"/>
      <c r="D602" s="215"/>
      <c r="E602" s="215"/>
      <c r="F602" s="215"/>
      <c r="G602" s="215"/>
      <c r="H602" s="215"/>
      <c r="I602" s="215"/>
      <c r="J602" s="215"/>
      <c r="K602" s="215"/>
      <c r="L602" s="286"/>
      <c r="M602" s="286"/>
      <c r="N602" s="286"/>
      <c r="O602" s="286"/>
      <c r="P602" s="286"/>
      <c r="Q602" s="286"/>
      <c r="R602" s="286"/>
      <c r="S602" s="286"/>
      <c r="T602" s="287"/>
      <c r="U602" s="287"/>
      <c r="V602" s="287"/>
      <c r="W602" s="287"/>
      <c r="X602" s="287"/>
      <c r="Y602" s="287"/>
      <c r="Z602" s="287"/>
      <c r="AA602" s="287"/>
      <c r="AB602" s="287"/>
      <c r="AC602" s="287"/>
      <c r="AD602" s="287"/>
      <c r="AE602" s="287"/>
      <c r="AF602" s="287"/>
      <c r="AG602" s="287"/>
      <c r="AH602" s="287"/>
      <c r="AI602" s="287"/>
      <c r="AJ602" s="287"/>
      <c r="AK602" s="286"/>
      <c r="AL602" s="286"/>
    </row>
    <row r="603" spans="1:38" ht="14.25" customHeight="1" x14ac:dyDescent="0.2">
      <c r="A603" s="287"/>
      <c r="B603" s="287"/>
      <c r="C603" s="215"/>
      <c r="D603" s="215"/>
      <c r="E603" s="215"/>
      <c r="F603" s="215"/>
      <c r="G603" s="215"/>
      <c r="H603" s="215"/>
      <c r="I603" s="215"/>
      <c r="J603" s="215"/>
      <c r="K603" s="215"/>
      <c r="L603" s="286"/>
      <c r="M603" s="286"/>
      <c r="N603" s="286"/>
      <c r="O603" s="286"/>
      <c r="P603" s="286"/>
      <c r="Q603" s="286"/>
      <c r="R603" s="286"/>
      <c r="S603" s="286"/>
      <c r="T603" s="287"/>
      <c r="U603" s="287"/>
      <c r="V603" s="287"/>
      <c r="W603" s="287"/>
      <c r="X603" s="287"/>
      <c r="Y603" s="287"/>
      <c r="Z603" s="287"/>
      <c r="AA603" s="287"/>
      <c r="AB603" s="287"/>
      <c r="AC603" s="287"/>
      <c r="AD603" s="287"/>
      <c r="AE603" s="287"/>
      <c r="AF603" s="287"/>
      <c r="AG603" s="287"/>
      <c r="AH603" s="287"/>
      <c r="AI603" s="287"/>
      <c r="AJ603" s="287"/>
      <c r="AK603" s="286"/>
      <c r="AL603" s="286"/>
    </row>
    <row r="604" spans="1:38" ht="14.25" customHeight="1" x14ac:dyDescent="0.2">
      <c r="A604" s="287"/>
      <c r="B604" s="287"/>
      <c r="C604" s="215"/>
      <c r="D604" s="215"/>
      <c r="E604" s="215"/>
      <c r="F604" s="215"/>
      <c r="G604" s="215"/>
      <c r="H604" s="215"/>
      <c r="I604" s="215"/>
      <c r="J604" s="215"/>
      <c r="K604" s="215"/>
      <c r="L604" s="286"/>
      <c r="M604" s="286"/>
      <c r="N604" s="286"/>
      <c r="O604" s="286"/>
      <c r="P604" s="286"/>
      <c r="Q604" s="286"/>
      <c r="R604" s="286"/>
      <c r="S604" s="286"/>
      <c r="T604" s="287"/>
      <c r="U604" s="287"/>
      <c r="V604" s="287"/>
      <c r="W604" s="287"/>
      <c r="X604" s="287"/>
      <c r="Y604" s="287"/>
      <c r="Z604" s="287"/>
      <c r="AA604" s="287"/>
      <c r="AB604" s="287"/>
      <c r="AC604" s="287"/>
      <c r="AD604" s="287"/>
      <c r="AE604" s="287"/>
      <c r="AF604" s="287"/>
      <c r="AG604" s="287"/>
      <c r="AH604" s="287"/>
      <c r="AI604" s="287"/>
      <c r="AJ604" s="287"/>
      <c r="AK604" s="286"/>
      <c r="AL604" s="286"/>
    </row>
    <row r="605" spans="1:38" ht="14.25" customHeight="1" x14ac:dyDescent="0.2">
      <c r="A605" s="287"/>
      <c r="B605" s="287"/>
      <c r="C605" s="215"/>
      <c r="D605" s="215"/>
      <c r="E605" s="215"/>
      <c r="F605" s="215"/>
      <c r="G605" s="215"/>
      <c r="H605" s="215"/>
      <c r="I605" s="215"/>
      <c r="J605" s="215"/>
      <c r="K605" s="215"/>
      <c r="L605" s="286"/>
      <c r="M605" s="286"/>
      <c r="N605" s="286"/>
      <c r="O605" s="286"/>
      <c r="P605" s="286"/>
      <c r="Q605" s="286"/>
      <c r="R605" s="286"/>
      <c r="S605" s="286"/>
      <c r="T605" s="287"/>
      <c r="U605" s="287"/>
      <c r="V605" s="287"/>
      <c r="W605" s="287"/>
      <c r="X605" s="287"/>
      <c r="Y605" s="287"/>
      <c r="Z605" s="287"/>
      <c r="AA605" s="287"/>
      <c r="AB605" s="287"/>
      <c r="AC605" s="287"/>
      <c r="AD605" s="287"/>
      <c r="AE605" s="287"/>
      <c r="AF605" s="287"/>
      <c r="AG605" s="287"/>
      <c r="AH605" s="287"/>
      <c r="AI605" s="287"/>
      <c r="AJ605" s="287"/>
      <c r="AK605" s="286"/>
      <c r="AL605" s="286"/>
    </row>
    <row r="606" spans="1:38" ht="14.25" customHeight="1" x14ac:dyDescent="0.2">
      <c r="A606" s="287"/>
      <c r="B606" s="287"/>
      <c r="C606" s="215"/>
      <c r="D606" s="215"/>
      <c r="E606" s="215"/>
      <c r="F606" s="215"/>
      <c r="G606" s="215"/>
      <c r="H606" s="215"/>
      <c r="I606" s="215"/>
      <c r="J606" s="215"/>
      <c r="K606" s="215"/>
      <c r="L606" s="286"/>
      <c r="M606" s="286"/>
      <c r="N606" s="286"/>
      <c r="O606" s="286"/>
      <c r="P606" s="286"/>
      <c r="Q606" s="286"/>
      <c r="R606" s="286"/>
      <c r="S606" s="286"/>
      <c r="T606" s="287"/>
      <c r="U606" s="287"/>
      <c r="V606" s="287"/>
      <c r="W606" s="287"/>
      <c r="X606" s="287"/>
      <c r="Y606" s="287"/>
      <c r="Z606" s="287"/>
      <c r="AA606" s="287"/>
      <c r="AB606" s="287"/>
      <c r="AC606" s="287"/>
      <c r="AD606" s="287"/>
      <c r="AE606" s="287"/>
      <c r="AF606" s="287"/>
      <c r="AG606" s="287"/>
      <c r="AH606" s="287"/>
      <c r="AI606" s="287"/>
      <c r="AJ606" s="287"/>
      <c r="AK606" s="286"/>
      <c r="AL606" s="286"/>
    </row>
    <row r="607" spans="1:38" ht="14.25" customHeight="1" x14ac:dyDescent="0.2">
      <c r="A607" s="287"/>
      <c r="B607" s="287"/>
      <c r="C607" s="215"/>
      <c r="D607" s="215"/>
      <c r="E607" s="215"/>
      <c r="F607" s="215"/>
      <c r="G607" s="215"/>
      <c r="H607" s="215"/>
      <c r="I607" s="215"/>
      <c r="J607" s="215"/>
      <c r="K607" s="215"/>
      <c r="L607" s="286"/>
      <c r="M607" s="286"/>
      <c r="N607" s="286"/>
      <c r="O607" s="286"/>
      <c r="P607" s="286"/>
      <c r="Q607" s="286"/>
      <c r="R607" s="286"/>
      <c r="S607" s="286"/>
      <c r="T607" s="287"/>
      <c r="U607" s="287"/>
      <c r="V607" s="287"/>
      <c r="W607" s="287"/>
      <c r="X607" s="287"/>
      <c r="Y607" s="287"/>
      <c r="Z607" s="287"/>
      <c r="AA607" s="287"/>
      <c r="AB607" s="287"/>
      <c r="AC607" s="287"/>
      <c r="AD607" s="287"/>
      <c r="AE607" s="287"/>
      <c r="AF607" s="287"/>
      <c r="AG607" s="287"/>
      <c r="AH607" s="287"/>
      <c r="AI607" s="287"/>
      <c r="AJ607" s="287"/>
      <c r="AK607" s="286"/>
      <c r="AL607" s="286"/>
    </row>
    <row r="608" spans="1:38" ht="14.25" customHeight="1" x14ac:dyDescent="0.2">
      <c r="A608" s="287"/>
      <c r="B608" s="287"/>
      <c r="C608" s="215"/>
      <c r="D608" s="215"/>
      <c r="E608" s="215"/>
      <c r="F608" s="215"/>
      <c r="G608" s="215"/>
      <c r="H608" s="215"/>
      <c r="I608" s="215"/>
      <c r="J608" s="215"/>
      <c r="K608" s="215"/>
      <c r="L608" s="286"/>
      <c r="M608" s="286"/>
      <c r="N608" s="286"/>
      <c r="O608" s="286"/>
      <c r="P608" s="286"/>
      <c r="Q608" s="286"/>
      <c r="R608" s="286"/>
      <c r="S608" s="286"/>
      <c r="T608" s="287"/>
      <c r="U608" s="287"/>
      <c r="V608" s="287"/>
      <c r="W608" s="287"/>
      <c r="X608" s="287"/>
      <c r="Y608" s="287"/>
      <c r="Z608" s="287"/>
      <c r="AA608" s="287"/>
      <c r="AB608" s="287"/>
      <c r="AC608" s="287"/>
      <c r="AD608" s="287"/>
      <c r="AE608" s="287"/>
      <c r="AF608" s="287"/>
      <c r="AG608" s="287"/>
      <c r="AH608" s="287"/>
      <c r="AI608" s="287"/>
      <c r="AJ608" s="287"/>
      <c r="AK608" s="286"/>
      <c r="AL608" s="286"/>
    </row>
    <row r="609" spans="1:38" ht="14.25" customHeight="1" x14ac:dyDescent="0.2">
      <c r="A609" s="287"/>
      <c r="B609" s="287"/>
      <c r="C609" s="215"/>
      <c r="D609" s="215"/>
      <c r="E609" s="215"/>
      <c r="F609" s="215"/>
      <c r="G609" s="215"/>
      <c r="H609" s="215"/>
      <c r="I609" s="215"/>
      <c r="J609" s="215"/>
      <c r="K609" s="215"/>
      <c r="L609" s="286"/>
      <c r="M609" s="286"/>
      <c r="N609" s="286"/>
      <c r="O609" s="286"/>
      <c r="P609" s="286"/>
      <c r="Q609" s="286"/>
      <c r="R609" s="286"/>
      <c r="S609" s="286"/>
      <c r="T609" s="287"/>
      <c r="U609" s="287"/>
      <c r="V609" s="287"/>
      <c r="W609" s="287"/>
      <c r="X609" s="287"/>
      <c r="Y609" s="287"/>
      <c r="Z609" s="287"/>
      <c r="AA609" s="287"/>
      <c r="AB609" s="287"/>
      <c r="AC609" s="287"/>
      <c r="AD609" s="287"/>
      <c r="AE609" s="287"/>
      <c r="AF609" s="287"/>
      <c r="AG609" s="287"/>
      <c r="AH609" s="287"/>
      <c r="AI609" s="287"/>
      <c r="AJ609" s="287"/>
      <c r="AK609" s="286"/>
      <c r="AL609" s="286"/>
    </row>
    <row r="610" spans="1:38" ht="14.25" customHeight="1" x14ac:dyDescent="0.2">
      <c r="A610" s="287"/>
      <c r="B610" s="287"/>
      <c r="C610" s="215"/>
      <c r="D610" s="215"/>
      <c r="E610" s="215"/>
      <c r="F610" s="215"/>
      <c r="G610" s="215"/>
      <c r="H610" s="215"/>
      <c r="I610" s="215"/>
      <c r="J610" s="215"/>
      <c r="K610" s="215"/>
      <c r="L610" s="286"/>
      <c r="M610" s="286"/>
      <c r="N610" s="286"/>
      <c r="O610" s="286"/>
      <c r="P610" s="286"/>
      <c r="Q610" s="286"/>
      <c r="R610" s="286"/>
      <c r="S610" s="286"/>
      <c r="T610" s="287"/>
      <c r="U610" s="287"/>
      <c r="V610" s="287"/>
      <c r="W610" s="287"/>
      <c r="X610" s="287"/>
      <c r="Y610" s="287"/>
      <c r="Z610" s="287"/>
      <c r="AA610" s="287"/>
      <c r="AB610" s="287"/>
      <c r="AC610" s="287"/>
      <c r="AD610" s="287"/>
      <c r="AE610" s="287"/>
      <c r="AF610" s="287"/>
      <c r="AG610" s="287"/>
      <c r="AH610" s="287"/>
      <c r="AI610" s="287"/>
      <c r="AJ610" s="287"/>
      <c r="AK610" s="286"/>
      <c r="AL610" s="286"/>
    </row>
    <row r="611" spans="1:38" ht="14.25" customHeight="1" x14ac:dyDescent="0.2">
      <c r="A611" s="287"/>
      <c r="B611" s="287"/>
      <c r="C611" s="215"/>
      <c r="D611" s="215"/>
      <c r="E611" s="215"/>
      <c r="F611" s="215"/>
      <c r="G611" s="215"/>
      <c r="H611" s="215"/>
      <c r="I611" s="215"/>
      <c r="J611" s="215"/>
      <c r="K611" s="215"/>
      <c r="L611" s="286"/>
      <c r="M611" s="286"/>
      <c r="N611" s="286"/>
      <c r="O611" s="286"/>
      <c r="P611" s="286"/>
      <c r="Q611" s="286"/>
      <c r="R611" s="286"/>
      <c r="S611" s="286"/>
      <c r="T611" s="287"/>
      <c r="U611" s="287"/>
      <c r="V611" s="287"/>
      <c r="W611" s="287"/>
      <c r="X611" s="287"/>
      <c r="Y611" s="287"/>
      <c r="Z611" s="287"/>
      <c r="AA611" s="287"/>
      <c r="AB611" s="287"/>
      <c r="AC611" s="287"/>
      <c r="AD611" s="287"/>
      <c r="AE611" s="287"/>
      <c r="AF611" s="287"/>
      <c r="AG611" s="287"/>
      <c r="AH611" s="287"/>
      <c r="AI611" s="287"/>
      <c r="AJ611" s="287"/>
      <c r="AK611" s="286"/>
      <c r="AL611" s="286"/>
    </row>
    <row r="612" spans="1:38" ht="14.25" customHeight="1" x14ac:dyDescent="0.2">
      <c r="A612" s="287"/>
      <c r="B612" s="287"/>
      <c r="C612" s="215"/>
      <c r="D612" s="215"/>
      <c r="E612" s="215"/>
      <c r="F612" s="215"/>
      <c r="G612" s="215"/>
      <c r="H612" s="215"/>
      <c r="I612" s="215"/>
      <c r="J612" s="215"/>
      <c r="K612" s="215"/>
      <c r="L612" s="286"/>
      <c r="M612" s="286"/>
      <c r="N612" s="286"/>
      <c r="O612" s="286"/>
      <c r="P612" s="286"/>
      <c r="Q612" s="286"/>
      <c r="R612" s="286"/>
      <c r="S612" s="286"/>
      <c r="T612" s="287"/>
      <c r="U612" s="287"/>
      <c r="V612" s="287"/>
      <c r="W612" s="287"/>
      <c r="X612" s="287"/>
      <c r="Y612" s="287"/>
      <c r="Z612" s="287"/>
      <c r="AA612" s="287"/>
      <c r="AB612" s="287"/>
      <c r="AC612" s="287"/>
      <c r="AD612" s="287"/>
      <c r="AE612" s="287"/>
      <c r="AF612" s="287"/>
      <c r="AG612" s="287"/>
      <c r="AH612" s="287"/>
      <c r="AI612" s="287"/>
      <c r="AJ612" s="287"/>
      <c r="AK612" s="286"/>
      <c r="AL612" s="286"/>
    </row>
    <row r="613" spans="1:38" ht="14.25" customHeight="1" x14ac:dyDescent="0.2">
      <c r="A613" s="287"/>
      <c r="B613" s="287"/>
      <c r="C613" s="215"/>
      <c r="D613" s="215"/>
      <c r="E613" s="215"/>
      <c r="F613" s="215"/>
      <c r="G613" s="215"/>
      <c r="H613" s="215"/>
      <c r="I613" s="215"/>
      <c r="J613" s="215"/>
      <c r="K613" s="215"/>
      <c r="L613" s="286"/>
      <c r="M613" s="286"/>
      <c r="N613" s="286"/>
      <c r="O613" s="286"/>
      <c r="P613" s="286"/>
      <c r="Q613" s="286"/>
      <c r="R613" s="286"/>
      <c r="S613" s="286"/>
      <c r="T613" s="287"/>
      <c r="U613" s="287"/>
      <c r="V613" s="287"/>
      <c r="W613" s="287"/>
      <c r="X613" s="287"/>
      <c r="Y613" s="287"/>
      <c r="Z613" s="287"/>
      <c r="AA613" s="287"/>
      <c r="AB613" s="287"/>
      <c r="AC613" s="287"/>
      <c r="AD613" s="287"/>
      <c r="AE613" s="287"/>
      <c r="AF613" s="287"/>
      <c r="AG613" s="287"/>
      <c r="AH613" s="287"/>
      <c r="AI613" s="287"/>
      <c r="AJ613" s="287"/>
      <c r="AK613" s="286"/>
      <c r="AL613" s="286"/>
    </row>
    <row r="614" spans="1:38" ht="14.25" customHeight="1" x14ac:dyDescent="0.2">
      <c r="A614" s="287"/>
      <c r="B614" s="287"/>
      <c r="C614" s="215"/>
      <c r="D614" s="215"/>
      <c r="E614" s="215"/>
      <c r="F614" s="215"/>
      <c r="G614" s="215"/>
      <c r="H614" s="215"/>
      <c r="I614" s="215"/>
      <c r="J614" s="215"/>
      <c r="K614" s="215"/>
      <c r="L614" s="286"/>
      <c r="M614" s="286"/>
      <c r="N614" s="286"/>
      <c r="O614" s="286"/>
      <c r="P614" s="286"/>
      <c r="Q614" s="286"/>
      <c r="R614" s="286"/>
      <c r="S614" s="286"/>
      <c r="T614" s="287"/>
      <c r="U614" s="287"/>
      <c r="V614" s="287"/>
      <c r="W614" s="287"/>
      <c r="X614" s="287"/>
      <c r="Y614" s="287"/>
      <c r="Z614" s="287"/>
      <c r="AA614" s="287"/>
      <c r="AB614" s="287"/>
      <c r="AC614" s="287"/>
      <c r="AD614" s="287"/>
      <c r="AE614" s="287"/>
      <c r="AF614" s="287"/>
      <c r="AG614" s="287"/>
      <c r="AH614" s="287"/>
      <c r="AI614" s="287"/>
      <c r="AJ614" s="287"/>
      <c r="AK614" s="286"/>
      <c r="AL614" s="286"/>
    </row>
    <row r="615" spans="1:38" ht="14.25" customHeight="1" x14ac:dyDescent="0.2">
      <c r="A615" s="287"/>
      <c r="B615" s="287"/>
      <c r="C615" s="215"/>
      <c r="D615" s="215"/>
      <c r="E615" s="215"/>
      <c r="F615" s="215"/>
      <c r="G615" s="215"/>
      <c r="H615" s="215"/>
      <c r="I615" s="215"/>
      <c r="J615" s="215"/>
      <c r="K615" s="215"/>
      <c r="L615" s="286"/>
      <c r="M615" s="286"/>
      <c r="N615" s="286"/>
      <c r="O615" s="286"/>
      <c r="P615" s="286"/>
      <c r="Q615" s="286"/>
      <c r="R615" s="286"/>
      <c r="S615" s="286"/>
      <c r="T615" s="287"/>
      <c r="U615" s="287"/>
      <c r="V615" s="287"/>
      <c r="W615" s="287"/>
      <c r="X615" s="287"/>
      <c r="Y615" s="287"/>
      <c r="Z615" s="287"/>
      <c r="AA615" s="287"/>
      <c r="AB615" s="287"/>
      <c r="AC615" s="287"/>
      <c r="AD615" s="287"/>
      <c r="AE615" s="287"/>
      <c r="AF615" s="287"/>
      <c r="AG615" s="287"/>
      <c r="AH615" s="287"/>
      <c r="AI615" s="287"/>
      <c r="AJ615" s="287"/>
      <c r="AK615" s="286"/>
      <c r="AL615" s="286"/>
    </row>
    <row r="616" spans="1:38" ht="14.25" customHeight="1" x14ac:dyDescent="0.2">
      <c r="A616" s="287"/>
      <c r="B616" s="287"/>
      <c r="C616" s="215"/>
      <c r="D616" s="215"/>
      <c r="E616" s="215"/>
      <c r="F616" s="215"/>
      <c r="G616" s="215"/>
      <c r="H616" s="215"/>
      <c r="I616" s="215"/>
      <c r="J616" s="215"/>
      <c r="K616" s="215"/>
      <c r="L616" s="286"/>
      <c r="M616" s="286"/>
      <c r="N616" s="286"/>
      <c r="O616" s="286"/>
      <c r="P616" s="286"/>
      <c r="Q616" s="286"/>
      <c r="R616" s="286"/>
      <c r="S616" s="286"/>
      <c r="T616" s="287"/>
      <c r="U616" s="287"/>
      <c r="V616" s="287"/>
      <c r="W616" s="287"/>
      <c r="X616" s="287"/>
      <c r="Y616" s="287"/>
      <c r="Z616" s="287"/>
      <c r="AA616" s="287"/>
      <c r="AB616" s="287"/>
      <c r="AC616" s="287"/>
      <c r="AD616" s="287"/>
      <c r="AE616" s="287"/>
      <c r="AF616" s="287"/>
      <c r="AG616" s="287"/>
      <c r="AH616" s="287"/>
      <c r="AI616" s="287"/>
      <c r="AJ616" s="287"/>
      <c r="AK616" s="286"/>
      <c r="AL616" s="286"/>
    </row>
    <row r="617" spans="1:38" ht="14.25" customHeight="1" x14ac:dyDescent="0.2">
      <c r="A617" s="287"/>
      <c r="B617" s="287"/>
      <c r="C617" s="215"/>
      <c r="D617" s="215"/>
      <c r="E617" s="215"/>
      <c r="F617" s="215"/>
      <c r="G617" s="215"/>
      <c r="H617" s="215"/>
      <c r="I617" s="215"/>
      <c r="J617" s="215"/>
      <c r="K617" s="215"/>
      <c r="L617" s="286"/>
      <c r="M617" s="286"/>
      <c r="N617" s="286"/>
      <c r="O617" s="286"/>
      <c r="P617" s="286"/>
      <c r="Q617" s="286"/>
      <c r="R617" s="286"/>
      <c r="S617" s="286"/>
      <c r="T617" s="287"/>
      <c r="U617" s="287"/>
      <c r="V617" s="287"/>
      <c r="W617" s="287"/>
      <c r="X617" s="287"/>
      <c r="Y617" s="287"/>
      <c r="Z617" s="287"/>
      <c r="AA617" s="287"/>
      <c r="AB617" s="287"/>
      <c r="AC617" s="287"/>
      <c r="AD617" s="287"/>
      <c r="AE617" s="287"/>
      <c r="AF617" s="287"/>
      <c r="AG617" s="287"/>
      <c r="AH617" s="287"/>
      <c r="AI617" s="287"/>
      <c r="AJ617" s="287"/>
      <c r="AK617" s="286"/>
      <c r="AL617" s="286"/>
    </row>
    <row r="618" spans="1:38" ht="14.25" customHeight="1" x14ac:dyDescent="0.2">
      <c r="A618" s="287"/>
      <c r="B618" s="287"/>
      <c r="C618" s="215"/>
      <c r="D618" s="215"/>
      <c r="E618" s="215"/>
      <c r="F618" s="215"/>
      <c r="G618" s="215"/>
      <c r="H618" s="215"/>
      <c r="I618" s="215"/>
      <c r="J618" s="215"/>
      <c r="K618" s="215"/>
      <c r="L618" s="286"/>
      <c r="M618" s="286"/>
      <c r="N618" s="286"/>
      <c r="O618" s="286"/>
      <c r="P618" s="286"/>
      <c r="Q618" s="286"/>
      <c r="R618" s="286"/>
      <c r="S618" s="286"/>
      <c r="T618" s="287"/>
      <c r="U618" s="287"/>
      <c r="V618" s="287"/>
      <c r="W618" s="287"/>
      <c r="X618" s="287"/>
      <c r="Y618" s="287"/>
      <c r="Z618" s="287"/>
      <c r="AA618" s="287"/>
      <c r="AB618" s="287"/>
      <c r="AC618" s="287"/>
      <c r="AD618" s="287"/>
      <c r="AE618" s="287"/>
      <c r="AF618" s="287"/>
      <c r="AG618" s="287"/>
      <c r="AH618" s="287"/>
      <c r="AI618" s="287"/>
      <c r="AJ618" s="287"/>
      <c r="AK618" s="286"/>
      <c r="AL618" s="286"/>
    </row>
    <row r="619" spans="1:38" ht="14.25" customHeight="1" x14ac:dyDescent="0.2">
      <c r="A619" s="287"/>
      <c r="B619" s="287"/>
      <c r="C619" s="215"/>
      <c r="D619" s="215"/>
      <c r="E619" s="215"/>
      <c r="F619" s="215"/>
      <c r="G619" s="215"/>
      <c r="H619" s="215"/>
      <c r="I619" s="215"/>
      <c r="J619" s="215"/>
      <c r="K619" s="215"/>
      <c r="L619" s="286"/>
      <c r="M619" s="286"/>
      <c r="N619" s="286"/>
      <c r="O619" s="286"/>
      <c r="P619" s="286"/>
      <c r="Q619" s="286"/>
      <c r="R619" s="286"/>
      <c r="S619" s="286"/>
      <c r="T619" s="287"/>
      <c r="U619" s="287"/>
      <c r="V619" s="287"/>
      <c r="W619" s="287"/>
      <c r="X619" s="287"/>
      <c r="Y619" s="287"/>
      <c r="Z619" s="287"/>
      <c r="AA619" s="287"/>
      <c r="AB619" s="287"/>
      <c r="AC619" s="287"/>
      <c r="AD619" s="287"/>
      <c r="AE619" s="287"/>
      <c r="AF619" s="287"/>
      <c r="AG619" s="287"/>
      <c r="AH619" s="287"/>
      <c r="AI619" s="287"/>
      <c r="AJ619" s="287"/>
      <c r="AK619" s="286"/>
      <c r="AL619" s="286"/>
    </row>
    <row r="620" spans="1:38" ht="14.25" customHeight="1" x14ac:dyDescent="0.2">
      <c r="A620" s="287"/>
      <c r="B620" s="287"/>
      <c r="C620" s="215"/>
      <c r="D620" s="215"/>
      <c r="E620" s="215"/>
      <c r="F620" s="215"/>
      <c r="G620" s="215"/>
      <c r="H620" s="215"/>
      <c r="I620" s="215"/>
      <c r="J620" s="215"/>
      <c r="K620" s="215"/>
      <c r="L620" s="286"/>
      <c r="M620" s="286"/>
      <c r="N620" s="286"/>
      <c r="O620" s="286"/>
      <c r="P620" s="286"/>
      <c r="Q620" s="286"/>
      <c r="R620" s="286"/>
      <c r="S620" s="286"/>
      <c r="T620" s="287"/>
      <c r="U620" s="287"/>
      <c r="V620" s="287"/>
      <c r="W620" s="287"/>
      <c r="X620" s="287"/>
      <c r="Y620" s="287"/>
      <c r="Z620" s="287"/>
      <c r="AA620" s="287"/>
      <c r="AB620" s="287"/>
      <c r="AC620" s="287"/>
      <c r="AD620" s="287"/>
      <c r="AE620" s="287"/>
      <c r="AF620" s="287"/>
      <c r="AG620" s="287"/>
      <c r="AH620" s="287"/>
      <c r="AI620" s="287"/>
      <c r="AJ620" s="287"/>
      <c r="AK620" s="286"/>
      <c r="AL620" s="286"/>
    </row>
    <row r="621" spans="1:38" ht="14.25" customHeight="1" x14ac:dyDescent="0.2">
      <c r="A621" s="287"/>
      <c r="B621" s="287"/>
      <c r="C621" s="215"/>
      <c r="D621" s="215"/>
      <c r="E621" s="215"/>
      <c r="F621" s="215"/>
      <c r="G621" s="215"/>
      <c r="H621" s="215"/>
      <c r="I621" s="215"/>
      <c r="J621" s="215"/>
      <c r="K621" s="215"/>
      <c r="L621" s="286"/>
      <c r="M621" s="286"/>
      <c r="N621" s="286"/>
      <c r="O621" s="286"/>
      <c r="P621" s="286"/>
      <c r="Q621" s="286"/>
      <c r="R621" s="286"/>
      <c r="S621" s="286"/>
      <c r="T621" s="287"/>
      <c r="U621" s="287"/>
      <c r="V621" s="287"/>
      <c r="W621" s="287"/>
      <c r="X621" s="287"/>
      <c r="Y621" s="287"/>
      <c r="Z621" s="287"/>
      <c r="AA621" s="287"/>
      <c r="AB621" s="287"/>
      <c r="AC621" s="287"/>
      <c r="AD621" s="287"/>
      <c r="AE621" s="287"/>
      <c r="AF621" s="287"/>
      <c r="AG621" s="287"/>
      <c r="AH621" s="287"/>
      <c r="AI621" s="287"/>
      <c r="AJ621" s="287"/>
      <c r="AK621" s="286"/>
      <c r="AL621" s="286"/>
    </row>
    <row r="622" spans="1:38" ht="14.25" customHeight="1" x14ac:dyDescent="0.2">
      <c r="A622" s="287"/>
      <c r="B622" s="287"/>
      <c r="C622" s="215"/>
      <c r="D622" s="215"/>
      <c r="E622" s="215"/>
      <c r="F622" s="215"/>
      <c r="G622" s="215"/>
      <c r="H622" s="215"/>
      <c r="I622" s="215"/>
      <c r="J622" s="215"/>
      <c r="K622" s="215"/>
      <c r="L622" s="286"/>
      <c r="M622" s="286"/>
      <c r="N622" s="286"/>
      <c r="O622" s="286"/>
      <c r="P622" s="286"/>
      <c r="Q622" s="286"/>
      <c r="R622" s="286"/>
      <c r="S622" s="286"/>
      <c r="T622" s="287"/>
      <c r="U622" s="287"/>
      <c r="V622" s="287"/>
      <c r="W622" s="287"/>
      <c r="X622" s="287"/>
      <c r="Y622" s="287"/>
      <c r="Z622" s="287"/>
      <c r="AA622" s="287"/>
      <c r="AB622" s="287"/>
      <c r="AC622" s="287"/>
      <c r="AD622" s="287"/>
      <c r="AE622" s="287"/>
      <c r="AF622" s="287"/>
      <c r="AG622" s="287"/>
      <c r="AH622" s="287"/>
      <c r="AI622" s="287"/>
      <c r="AJ622" s="287"/>
      <c r="AK622" s="286"/>
      <c r="AL622" s="286"/>
    </row>
    <row r="623" spans="1:38" ht="14.25" customHeight="1" x14ac:dyDescent="0.2">
      <c r="A623" s="287"/>
      <c r="B623" s="287"/>
      <c r="C623" s="215"/>
      <c r="D623" s="215"/>
      <c r="E623" s="215"/>
      <c r="F623" s="215"/>
      <c r="G623" s="215"/>
      <c r="H623" s="215"/>
      <c r="I623" s="215"/>
      <c r="J623" s="215"/>
      <c r="K623" s="215"/>
      <c r="L623" s="286"/>
      <c r="M623" s="286"/>
      <c r="N623" s="286"/>
      <c r="O623" s="286"/>
      <c r="P623" s="286"/>
      <c r="Q623" s="286"/>
      <c r="R623" s="286"/>
      <c r="S623" s="286"/>
      <c r="T623" s="287"/>
      <c r="U623" s="287"/>
      <c r="V623" s="287"/>
      <c r="W623" s="287"/>
      <c r="X623" s="287"/>
      <c r="Y623" s="287"/>
      <c r="Z623" s="287"/>
      <c r="AA623" s="287"/>
      <c r="AB623" s="287"/>
      <c r="AC623" s="287"/>
      <c r="AD623" s="287"/>
      <c r="AE623" s="287"/>
      <c r="AF623" s="287"/>
      <c r="AG623" s="287"/>
      <c r="AH623" s="287"/>
      <c r="AI623" s="287"/>
      <c r="AJ623" s="287"/>
      <c r="AK623" s="286"/>
      <c r="AL623" s="286"/>
    </row>
    <row r="624" spans="1:38" ht="14.25" customHeight="1" x14ac:dyDescent="0.2">
      <c r="A624" s="287"/>
      <c r="B624" s="287"/>
      <c r="C624" s="215"/>
      <c r="D624" s="215"/>
      <c r="E624" s="215"/>
      <c r="F624" s="215"/>
      <c r="G624" s="215"/>
      <c r="H624" s="215"/>
      <c r="I624" s="215"/>
      <c r="J624" s="215"/>
      <c r="K624" s="215"/>
      <c r="L624" s="286"/>
      <c r="M624" s="286"/>
      <c r="N624" s="286"/>
      <c r="O624" s="286"/>
      <c r="P624" s="286"/>
      <c r="Q624" s="286"/>
      <c r="R624" s="286"/>
      <c r="S624" s="286"/>
      <c r="T624" s="287"/>
      <c r="U624" s="287"/>
      <c r="V624" s="287"/>
      <c r="W624" s="287"/>
      <c r="X624" s="287"/>
      <c r="Y624" s="287"/>
      <c r="Z624" s="287"/>
      <c r="AA624" s="287"/>
      <c r="AB624" s="287"/>
      <c r="AC624" s="287"/>
      <c r="AD624" s="287"/>
      <c r="AE624" s="287"/>
      <c r="AF624" s="287"/>
      <c r="AG624" s="287"/>
      <c r="AH624" s="287"/>
      <c r="AI624" s="287"/>
      <c r="AJ624" s="287"/>
      <c r="AK624" s="286"/>
      <c r="AL624" s="286"/>
    </row>
    <row r="625" spans="1:38" ht="14.25" customHeight="1" x14ac:dyDescent="0.2">
      <c r="A625" s="287"/>
      <c r="B625" s="287"/>
      <c r="C625" s="215"/>
      <c r="D625" s="215"/>
      <c r="E625" s="215"/>
      <c r="F625" s="215"/>
      <c r="G625" s="215"/>
      <c r="H625" s="215"/>
      <c r="I625" s="215"/>
      <c r="J625" s="215"/>
      <c r="K625" s="215"/>
      <c r="L625" s="286"/>
      <c r="M625" s="286"/>
      <c r="N625" s="286"/>
      <c r="O625" s="286"/>
      <c r="P625" s="286"/>
      <c r="Q625" s="286"/>
      <c r="R625" s="286"/>
      <c r="S625" s="286"/>
      <c r="T625" s="287"/>
      <c r="U625" s="287"/>
      <c r="V625" s="287"/>
      <c r="W625" s="287"/>
      <c r="X625" s="287"/>
      <c r="Y625" s="287"/>
      <c r="Z625" s="287"/>
      <c r="AA625" s="287"/>
      <c r="AB625" s="287"/>
      <c r="AC625" s="287"/>
      <c r="AD625" s="287"/>
      <c r="AE625" s="287"/>
      <c r="AF625" s="287"/>
      <c r="AG625" s="287"/>
      <c r="AH625" s="287"/>
      <c r="AI625" s="287"/>
      <c r="AJ625" s="287"/>
      <c r="AK625" s="286"/>
      <c r="AL625" s="286"/>
    </row>
    <row r="626" spans="1:38" ht="14.25" customHeight="1" x14ac:dyDescent="0.2">
      <c r="A626" s="287"/>
      <c r="B626" s="287"/>
      <c r="C626" s="215"/>
      <c r="D626" s="215"/>
      <c r="E626" s="215"/>
      <c r="F626" s="215"/>
      <c r="G626" s="215"/>
      <c r="H626" s="215"/>
      <c r="I626" s="215"/>
      <c r="J626" s="215"/>
      <c r="K626" s="215"/>
      <c r="L626" s="286"/>
      <c r="M626" s="286"/>
      <c r="N626" s="286"/>
      <c r="O626" s="286"/>
      <c r="P626" s="286"/>
      <c r="Q626" s="286"/>
      <c r="R626" s="286"/>
      <c r="S626" s="286"/>
      <c r="T626" s="287"/>
      <c r="U626" s="287"/>
      <c r="V626" s="287"/>
      <c r="W626" s="287"/>
      <c r="X626" s="287"/>
      <c r="Y626" s="287"/>
      <c r="Z626" s="287"/>
      <c r="AA626" s="287"/>
      <c r="AB626" s="287"/>
      <c r="AC626" s="287"/>
      <c r="AD626" s="287"/>
      <c r="AE626" s="287"/>
      <c r="AF626" s="287"/>
      <c r="AG626" s="287"/>
      <c r="AH626" s="287"/>
      <c r="AI626" s="287"/>
      <c r="AJ626" s="287"/>
      <c r="AK626" s="286"/>
      <c r="AL626" s="286"/>
    </row>
    <row r="627" spans="1:38" ht="14.25" customHeight="1" x14ac:dyDescent="0.2">
      <c r="A627" s="287"/>
      <c r="B627" s="287"/>
      <c r="C627" s="215"/>
      <c r="D627" s="215"/>
      <c r="E627" s="215"/>
      <c r="F627" s="215"/>
      <c r="G627" s="215"/>
      <c r="H627" s="215"/>
      <c r="I627" s="215"/>
      <c r="J627" s="215"/>
      <c r="K627" s="215"/>
      <c r="L627" s="286"/>
      <c r="M627" s="286"/>
      <c r="N627" s="286"/>
      <c r="O627" s="286"/>
      <c r="P627" s="286"/>
      <c r="Q627" s="286"/>
      <c r="R627" s="286"/>
      <c r="S627" s="286"/>
      <c r="T627" s="287"/>
      <c r="U627" s="287"/>
      <c r="V627" s="287"/>
      <c r="W627" s="287"/>
      <c r="X627" s="287"/>
      <c r="Y627" s="287"/>
      <c r="Z627" s="287"/>
      <c r="AA627" s="287"/>
      <c r="AB627" s="287"/>
      <c r="AC627" s="287"/>
      <c r="AD627" s="287"/>
      <c r="AE627" s="287"/>
      <c r="AF627" s="287"/>
      <c r="AG627" s="287"/>
      <c r="AH627" s="287"/>
      <c r="AI627" s="287"/>
      <c r="AJ627" s="287"/>
      <c r="AK627" s="286"/>
      <c r="AL627" s="286"/>
    </row>
    <row r="628" spans="1:38" ht="14.25" customHeight="1" x14ac:dyDescent="0.2">
      <c r="A628" s="287"/>
      <c r="B628" s="287"/>
      <c r="C628" s="215"/>
      <c r="D628" s="215"/>
      <c r="E628" s="215"/>
      <c r="F628" s="215"/>
      <c r="G628" s="215"/>
      <c r="H628" s="215"/>
      <c r="I628" s="215"/>
      <c r="J628" s="215"/>
      <c r="K628" s="215"/>
      <c r="L628" s="286"/>
      <c r="M628" s="286"/>
      <c r="N628" s="286"/>
      <c r="O628" s="286"/>
      <c r="P628" s="286"/>
      <c r="Q628" s="286"/>
      <c r="R628" s="286"/>
      <c r="S628" s="286"/>
      <c r="T628" s="287"/>
      <c r="U628" s="287"/>
      <c r="V628" s="287"/>
      <c r="W628" s="287"/>
      <c r="X628" s="287"/>
      <c r="Y628" s="287"/>
      <c r="Z628" s="287"/>
      <c r="AA628" s="287"/>
      <c r="AB628" s="287"/>
      <c r="AC628" s="287"/>
      <c r="AD628" s="287"/>
      <c r="AE628" s="287"/>
      <c r="AF628" s="287"/>
      <c r="AG628" s="287"/>
      <c r="AH628" s="287"/>
      <c r="AI628" s="287"/>
      <c r="AJ628" s="287"/>
      <c r="AK628" s="286"/>
      <c r="AL628" s="286"/>
    </row>
    <row r="629" spans="1:38" ht="14.25" customHeight="1" x14ac:dyDescent="0.2">
      <c r="A629" s="287"/>
      <c r="B629" s="287"/>
      <c r="C629" s="215"/>
      <c r="D629" s="215"/>
      <c r="E629" s="215"/>
      <c r="F629" s="215"/>
      <c r="G629" s="215"/>
      <c r="H629" s="215"/>
      <c r="I629" s="215"/>
      <c r="J629" s="215"/>
      <c r="K629" s="215"/>
      <c r="L629" s="286"/>
      <c r="M629" s="286"/>
      <c r="N629" s="286"/>
      <c r="O629" s="286"/>
      <c r="P629" s="286"/>
      <c r="Q629" s="286"/>
      <c r="R629" s="286"/>
      <c r="S629" s="286"/>
      <c r="T629" s="287"/>
      <c r="U629" s="287"/>
      <c r="V629" s="287"/>
      <c r="W629" s="287"/>
      <c r="X629" s="287"/>
      <c r="Y629" s="287"/>
      <c r="Z629" s="287"/>
      <c r="AA629" s="287"/>
      <c r="AB629" s="287"/>
      <c r="AC629" s="287"/>
      <c r="AD629" s="287"/>
      <c r="AE629" s="287"/>
      <c r="AF629" s="287"/>
      <c r="AG629" s="287"/>
      <c r="AH629" s="287"/>
      <c r="AI629" s="287"/>
      <c r="AJ629" s="287"/>
      <c r="AK629" s="286"/>
      <c r="AL629" s="286"/>
    </row>
    <row r="630" spans="1:38" ht="14.25" customHeight="1" x14ac:dyDescent="0.2">
      <c r="A630" s="287"/>
      <c r="B630" s="287"/>
      <c r="C630" s="215"/>
      <c r="D630" s="215"/>
      <c r="E630" s="215"/>
      <c r="F630" s="215"/>
      <c r="G630" s="215"/>
      <c r="H630" s="215"/>
      <c r="I630" s="215"/>
      <c r="J630" s="215"/>
      <c r="K630" s="215"/>
      <c r="L630" s="286"/>
      <c r="M630" s="286"/>
      <c r="N630" s="286"/>
      <c r="O630" s="286"/>
      <c r="P630" s="286"/>
      <c r="Q630" s="286"/>
      <c r="R630" s="286"/>
      <c r="S630" s="286"/>
      <c r="T630" s="287"/>
      <c r="U630" s="287"/>
      <c r="V630" s="287"/>
      <c r="W630" s="287"/>
      <c r="X630" s="287"/>
      <c r="Y630" s="287"/>
      <c r="Z630" s="287"/>
      <c r="AA630" s="287"/>
      <c r="AB630" s="287"/>
      <c r="AC630" s="287"/>
      <c r="AD630" s="287"/>
      <c r="AE630" s="287"/>
      <c r="AF630" s="287"/>
      <c r="AG630" s="287"/>
      <c r="AH630" s="287"/>
      <c r="AI630" s="287"/>
      <c r="AJ630" s="287"/>
      <c r="AK630" s="286"/>
      <c r="AL630" s="286"/>
    </row>
    <row r="631" spans="1:38" ht="14.25" customHeight="1" x14ac:dyDescent="0.2">
      <c r="A631" s="287"/>
      <c r="B631" s="287"/>
      <c r="C631" s="215"/>
      <c r="D631" s="215"/>
      <c r="E631" s="215"/>
      <c r="F631" s="215"/>
      <c r="G631" s="215"/>
      <c r="H631" s="215"/>
      <c r="I631" s="215"/>
      <c r="J631" s="215"/>
      <c r="K631" s="215"/>
      <c r="L631" s="286"/>
      <c r="M631" s="286"/>
      <c r="N631" s="286"/>
      <c r="O631" s="286"/>
      <c r="P631" s="286"/>
      <c r="Q631" s="286"/>
      <c r="R631" s="286"/>
      <c r="S631" s="286"/>
      <c r="T631" s="287"/>
      <c r="U631" s="287"/>
      <c r="V631" s="287"/>
      <c r="W631" s="287"/>
      <c r="X631" s="287"/>
      <c r="Y631" s="287"/>
      <c r="Z631" s="287"/>
      <c r="AA631" s="287"/>
      <c r="AB631" s="287"/>
      <c r="AC631" s="287"/>
      <c r="AD631" s="287"/>
      <c r="AE631" s="287"/>
      <c r="AF631" s="287"/>
      <c r="AG631" s="287"/>
      <c r="AH631" s="287"/>
      <c r="AI631" s="287"/>
      <c r="AJ631" s="287"/>
      <c r="AK631" s="286"/>
      <c r="AL631" s="286"/>
    </row>
    <row r="632" spans="1:38" ht="14.25" customHeight="1" x14ac:dyDescent="0.2">
      <c r="A632" s="287"/>
      <c r="B632" s="287"/>
      <c r="C632" s="215"/>
      <c r="D632" s="215"/>
      <c r="E632" s="215"/>
      <c r="F632" s="215"/>
      <c r="G632" s="215"/>
      <c r="H632" s="215"/>
      <c r="I632" s="215"/>
      <c r="J632" s="215"/>
      <c r="K632" s="215"/>
      <c r="L632" s="286"/>
      <c r="M632" s="286"/>
      <c r="N632" s="286"/>
      <c r="O632" s="286"/>
      <c r="P632" s="286"/>
      <c r="Q632" s="286"/>
      <c r="R632" s="286"/>
      <c r="S632" s="286"/>
      <c r="T632" s="287"/>
      <c r="U632" s="287"/>
      <c r="V632" s="287"/>
      <c r="W632" s="287"/>
      <c r="X632" s="287"/>
      <c r="Y632" s="287"/>
      <c r="Z632" s="287"/>
      <c r="AA632" s="287"/>
      <c r="AB632" s="287"/>
      <c r="AC632" s="287"/>
      <c r="AD632" s="287"/>
      <c r="AE632" s="287"/>
      <c r="AF632" s="287"/>
      <c r="AG632" s="287"/>
      <c r="AH632" s="287"/>
      <c r="AI632" s="287"/>
      <c r="AJ632" s="287"/>
      <c r="AK632" s="286"/>
      <c r="AL632" s="286"/>
    </row>
    <row r="633" spans="1:38" ht="14.25" customHeight="1" x14ac:dyDescent="0.2">
      <c r="A633" s="287"/>
      <c r="B633" s="287"/>
      <c r="C633" s="215"/>
      <c r="D633" s="215"/>
      <c r="E633" s="215"/>
      <c r="F633" s="215"/>
      <c r="G633" s="215"/>
      <c r="H633" s="215"/>
      <c r="I633" s="215"/>
      <c r="J633" s="215"/>
      <c r="K633" s="215"/>
      <c r="L633" s="286"/>
      <c r="M633" s="286"/>
      <c r="N633" s="286"/>
      <c r="O633" s="286"/>
      <c r="P633" s="286"/>
      <c r="Q633" s="286"/>
      <c r="R633" s="286"/>
      <c r="S633" s="286"/>
      <c r="T633" s="287"/>
      <c r="U633" s="287"/>
      <c r="V633" s="287"/>
      <c r="W633" s="287"/>
      <c r="X633" s="287"/>
      <c r="Y633" s="287"/>
      <c r="Z633" s="287"/>
      <c r="AA633" s="287"/>
      <c r="AB633" s="287"/>
      <c r="AC633" s="287"/>
      <c r="AD633" s="287"/>
      <c r="AE633" s="287"/>
      <c r="AF633" s="287"/>
      <c r="AG633" s="287"/>
      <c r="AH633" s="287"/>
      <c r="AI633" s="287"/>
      <c r="AJ633" s="287"/>
      <c r="AK633" s="286"/>
      <c r="AL633" s="286"/>
    </row>
    <row r="634" spans="1:38" ht="14.25" customHeight="1" x14ac:dyDescent="0.2">
      <c r="A634" s="287"/>
      <c r="B634" s="287"/>
      <c r="C634" s="215"/>
      <c r="D634" s="215"/>
      <c r="E634" s="215"/>
      <c r="F634" s="215"/>
      <c r="G634" s="215"/>
      <c r="H634" s="215"/>
      <c r="I634" s="215"/>
      <c r="J634" s="215"/>
      <c r="K634" s="215"/>
      <c r="L634" s="286"/>
      <c r="M634" s="286"/>
      <c r="N634" s="286"/>
      <c r="O634" s="286"/>
      <c r="P634" s="286"/>
      <c r="Q634" s="286"/>
      <c r="R634" s="286"/>
      <c r="S634" s="286"/>
      <c r="T634" s="287"/>
      <c r="U634" s="287"/>
      <c r="V634" s="287"/>
      <c r="W634" s="287"/>
      <c r="X634" s="287"/>
      <c r="Y634" s="287"/>
      <c r="Z634" s="287"/>
      <c r="AA634" s="287"/>
      <c r="AB634" s="287"/>
      <c r="AC634" s="287"/>
      <c r="AD634" s="287"/>
      <c r="AE634" s="287"/>
      <c r="AF634" s="287"/>
      <c r="AG634" s="287"/>
      <c r="AH634" s="287"/>
      <c r="AI634" s="287"/>
      <c r="AJ634" s="287"/>
      <c r="AK634" s="286"/>
      <c r="AL634" s="286"/>
    </row>
    <row r="635" spans="1:38" ht="14.25" customHeight="1" x14ac:dyDescent="0.2">
      <c r="A635" s="287"/>
      <c r="B635" s="287"/>
      <c r="C635" s="215"/>
      <c r="D635" s="215"/>
      <c r="E635" s="215"/>
      <c r="F635" s="215"/>
      <c r="G635" s="215"/>
      <c r="H635" s="215"/>
      <c r="I635" s="215"/>
      <c r="J635" s="215"/>
      <c r="K635" s="215"/>
      <c r="L635" s="286"/>
      <c r="M635" s="286"/>
      <c r="N635" s="286"/>
      <c r="O635" s="286"/>
      <c r="P635" s="286"/>
      <c r="Q635" s="286"/>
      <c r="R635" s="286"/>
      <c r="S635" s="286"/>
      <c r="T635" s="287"/>
      <c r="U635" s="287"/>
      <c r="V635" s="287"/>
      <c r="W635" s="287"/>
      <c r="X635" s="287"/>
      <c r="Y635" s="287"/>
      <c r="Z635" s="287"/>
      <c r="AA635" s="287"/>
      <c r="AB635" s="287"/>
      <c r="AC635" s="287"/>
      <c r="AD635" s="287"/>
      <c r="AE635" s="287"/>
      <c r="AF635" s="287"/>
      <c r="AG635" s="287"/>
      <c r="AH635" s="287"/>
      <c r="AI635" s="287"/>
      <c r="AJ635" s="287"/>
      <c r="AK635" s="286"/>
      <c r="AL635" s="286"/>
    </row>
    <row r="636" spans="1:38" ht="14.25" customHeight="1" x14ac:dyDescent="0.2">
      <c r="A636" s="287"/>
      <c r="B636" s="287"/>
      <c r="C636" s="215"/>
      <c r="D636" s="215"/>
      <c r="E636" s="215"/>
      <c r="F636" s="215"/>
      <c r="G636" s="215"/>
      <c r="H636" s="215"/>
      <c r="I636" s="215"/>
      <c r="J636" s="215"/>
      <c r="K636" s="215"/>
      <c r="L636" s="286"/>
      <c r="M636" s="286"/>
      <c r="N636" s="286"/>
      <c r="O636" s="286"/>
      <c r="P636" s="286"/>
      <c r="Q636" s="286"/>
      <c r="R636" s="286"/>
      <c r="S636" s="286"/>
      <c r="T636" s="287"/>
      <c r="U636" s="287"/>
      <c r="V636" s="287"/>
      <c r="W636" s="287"/>
      <c r="X636" s="287"/>
      <c r="Y636" s="287"/>
      <c r="Z636" s="287"/>
      <c r="AA636" s="287"/>
      <c r="AB636" s="287"/>
      <c r="AC636" s="287"/>
      <c r="AD636" s="287"/>
      <c r="AE636" s="287"/>
      <c r="AF636" s="287"/>
      <c r="AG636" s="287"/>
      <c r="AH636" s="287"/>
      <c r="AI636" s="287"/>
      <c r="AJ636" s="287"/>
      <c r="AK636" s="286"/>
      <c r="AL636" s="286"/>
    </row>
    <row r="637" spans="1:38" ht="14.25" customHeight="1" x14ac:dyDescent="0.2">
      <c r="A637" s="287"/>
      <c r="B637" s="287"/>
      <c r="C637" s="215"/>
      <c r="D637" s="215"/>
      <c r="E637" s="215"/>
      <c r="F637" s="215"/>
      <c r="G637" s="215"/>
      <c r="H637" s="215"/>
      <c r="I637" s="215"/>
      <c r="J637" s="215"/>
      <c r="K637" s="215"/>
      <c r="L637" s="286"/>
      <c r="M637" s="286"/>
      <c r="N637" s="286"/>
      <c r="O637" s="286"/>
      <c r="P637" s="286"/>
      <c r="Q637" s="286"/>
      <c r="R637" s="286"/>
      <c r="S637" s="286"/>
      <c r="T637" s="287"/>
      <c r="U637" s="287"/>
      <c r="V637" s="287"/>
      <c r="W637" s="287"/>
      <c r="X637" s="287"/>
      <c r="Y637" s="287"/>
      <c r="Z637" s="287"/>
      <c r="AA637" s="287"/>
      <c r="AB637" s="287"/>
      <c r="AC637" s="287"/>
      <c r="AD637" s="287"/>
      <c r="AE637" s="287"/>
      <c r="AF637" s="287"/>
      <c r="AG637" s="287"/>
      <c r="AH637" s="287"/>
      <c r="AI637" s="287"/>
      <c r="AJ637" s="287"/>
      <c r="AK637" s="286"/>
      <c r="AL637" s="286"/>
    </row>
    <row r="638" spans="1:38" ht="14.25" customHeight="1" x14ac:dyDescent="0.2">
      <c r="A638" s="287"/>
      <c r="B638" s="287"/>
      <c r="C638" s="215"/>
      <c r="D638" s="215"/>
      <c r="E638" s="215"/>
      <c r="F638" s="215"/>
      <c r="G638" s="215"/>
      <c r="H638" s="215"/>
      <c r="I638" s="215"/>
      <c r="J638" s="215"/>
      <c r="K638" s="215"/>
      <c r="L638" s="286"/>
      <c r="M638" s="286"/>
      <c r="N638" s="286"/>
      <c r="O638" s="286"/>
      <c r="P638" s="286"/>
      <c r="Q638" s="286"/>
      <c r="R638" s="286"/>
      <c r="S638" s="286"/>
      <c r="T638" s="287"/>
      <c r="U638" s="287"/>
      <c r="V638" s="287"/>
      <c r="W638" s="287"/>
      <c r="X638" s="287"/>
      <c r="Y638" s="287"/>
      <c r="Z638" s="287"/>
      <c r="AA638" s="287"/>
      <c r="AB638" s="287"/>
      <c r="AC638" s="287"/>
      <c r="AD638" s="287"/>
      <c r="AE638" s="287"/>
      <c r="AF638" s="287"/>
      <c r="AG638" s="287"/>
      <c r="AH638" s="287"/>
      <c r="AI638" s="287"/>
      <c r="AJ638" s="287"/>
      <c r="AK638" s="286"/>
      <c r="AL638" s="286"/>
    </row>
    <row r="639" spans="1:38" ht="14.25" customHeight="1" x14ac:dyDescent="0.2">
      <c r="A639" s="287"/>
      <c r="B639" s="287"/>
      <c r="C639" s="215"/>
      <c r="D639" s="215"/>
      <c r="E639" s="215"/>
      <c r="F639" s="215"/>
      <c r="G639" s="215"/>
      <c r="H639" s="215"/>
      <c r="I639" s="215"/>
      <c r="J639" s="215"/>
      <c r="K639" s="215"/>
      <c r="L639" s="286"/>
      <c r="M639" s="286"/>
      <c r="N639" s="286"/>
      <c r="O639" s="286"/>
      <c r="P639" s="286"/>
      <c r="Q639" s="286"/>
      <c r="R639" s="286"/>
      <c r="S639" s="286"/>
      <c r="T639" s="287"/>
      <c r="U639" s="287"/>
      <c r="V639" s="287"/>
      <c r="W639" s="287"/>
      <c r="X639" s="287"/>
      <c r="Y639" s="287"/>
      <c r="Z639" s="287"/>
      <c r="AA639" s="287"/>
      <c r="AB639" s="287"/>
      <c r="AC639" s="287"/>
      <c r="AD639" s="287"/>
      <c r="AE639" s="287"/>
      <c r="AF639" s="287"/>
      <c r="AG639" s="287"/>
      <c r="AH639" s="287"/>
      <c r="AI639" s="287"/>
      <c r="AJ639" s="287"/>
      <c r="AK639" s="286"/>
      <c r="AL639" s="286"/>
    </row>
    <row r="640" spans="1:38" ht="14.25" customHeight="1" x14ac:dyDescent="0.2">
      <c r="A640" s="287"/>
      <c r="B640" s="287"/>
      <c r="C640" s="215"/>
      <c r="D640" s="215"/>
      <c r="E640" s="215"/>
      <c r="F640" s="215"/>
      <c r="G640" s="215"/>
      <c r="H640" s="215"/>
      <c r="I640" s="215"/>
      <c r="J640" s="215"/>
      <c r="K640" s="215"/>
      <c r="L640" s="286"/>
      <c r="M640" s="286"/>
      <c r="N640" s="286"/>
      <c r="O640" s="286"/>
      <c r="P640" s="286"/>
      <c r="Q640" s="286"/>
      <c r="R640" s="286"/>
      <c r="S640" s="286"/>
      <c r="T640" s="287"/>
      <c r="U640" s="287"/>
      <c r="V640" s="287"/>
      <c r="W640" s="287"/>
      <c r="X640" s="287"/>
      <c r="Y640" s="287"/>
      <c r="Z640" s="287"/>
      <c r="AA640" s="287"/>
      <c r="AB640" s="287"/>
      <c r="AC640" s="287"/>
      <c r="AD640" s="287"/>
      <c r="AE640" s="287"/>
      <c r="AF640" s="287"/>
      <c r="AG640" s="287"/>
      <c r="AH640" s="287"/>
      <c r="AI640" s="287"/>
      <c r="AJ640" s="287"/>
      <c r="AK640" s="286"/>
      <c r="AL640" s="286"/>
    </row>
    <row r="641" spans="1:38" ht="14.25" customHeight="1" x14ac:dyDescent="0.2">
      <c r="A641" s="287"/>
      <c r="B641" s="287"/>
      <c r="C641" s="215"/>
      <c r="D641" s="215"/>
      <c r="E641" s="215"/>
      <c r="F641" s="215"/>
      <c r="G641" s="215"/>
      <c r="H641" s="215"/>
      <c r="I641" s="215"/>
      <c r="J641" s="215"/>
      <c r="K641" s="215"/>
      <c r="L641" s="286"/>
      <c r="M641" s="286"/>
      <c r="N641" s="286"/>
      <c r="O641" s="286"/>
      <c r="P641" s="286"/>
      <c r="Q641" s="286"/>
      <c r="R641" s="286"/>
      <c r="S641" s="286"/>
      <c r="T641" s="287"/>
      <c r="U641" s="287"/>
      <c r="V641" s="287"/>
      <c r="W641" s="287"/>
      <c r="X641" s="287"/>
      <c r="Y641" s="287"/>
      <c r="Z641" s="287"/>
      <c r="AA641" s="287"/>
      <c r="AB641" s="287"/>
      <c r="AC641" s="287"/>
      <c r="AD641" s="287"/>
      <c r="AE641" s="287"/>
      <c r="AF641" s="287"/>
      <c r="AG641" s="287"/>
      <c r="AH641" s="287"/>
      <c r="AI641" s="287"/>
      <c r="AJ641" s="287"/>
      <c r="AK641" s="286"/>
      <c r="AL641" s="286"/>
    </row>
    <row r="642" spans="1:38" ht="14.25" customHeight="1" x14ac:dyDescent="0.2">
      <c r="A642" s="287"/>
      <c r="B642" s="287"/>
      <c r="C642" s="215"/>
      <c r="D642" s="215"/>
      <c r="E642" s="215"/>
      <c r="F642" s="215"/>
      <c r="G642" s="215"/>
      <c r="H642" s="215"/>
      <c r="I642" s="215"/>
      <c r="J642" s="215"/>
      <c r="K642" s="215"/>
      <c r="L642" s="286"/>
      <c r="M642" s="286"/>
      <c r="N642" s="286"/>
      <c r="O642" s="286"/>
      <c r="P642" s="286"/>
      <c r="Q642" s="286"/>
      <c r="R642" s="286"/>
      <c r="S642" s="286"/>
      <c r="T642" s="287"/>
      <c r="U642" s="287"/>
      <c r="V642" s="287"/>
      <c r="W642" s="287"/>
      <c r="X642" s="287"/>
      <c r="Y642" s="287"/>
      <c r="Z642" s="287"/>
      <c r="AA642" s="287"/>
      <c r="AB642" s="287"/>
      <c r="AC642" s="287"/>
      <c r="AD642" s="287"/>
      <c r="AE642" s="287"/>
      <c r="AF642" s="287"/>
      <c r="AG642" s="287"/>
      <c r="AH642" s="287"/>
      <c r="AI642" s="287"/>
      <c r="AJ642" s="287"/>
      <c r="AK642" s="286"/>
      <c r="AL642" s="286"/>
    </row>
    <row r="643" spans="1:38" ht="14.25" customHeight="1" x14ac:dyDescent="0.2">
      <c r="A643" s="287"/>
      <c r="B643" s="287"/>
      <c r="C643" s="215"/>
      <c r="D643" s="215"/>
      <c r="E643" s="215"/>
      <c r="F643" s="215"/>
      <c r="G643" s="215"/>
      <c r="H643" s="215"/>
      <c r="I643" s="215"/>
      <c r="J643" s="215"/>
      <c r="K643" s="215"/>
      <c r="L643" s="286"/>
      <c r="M643" s="286"/>
      <c r="N643" s="286"/>
      <c r="O643" s="286"/>
      <c r="P643" s="286"/>
      <c r="Q643" s="286"/>
      <c r="R643" s="286"/>
      <c r="S643" s="286"/>
      <c r="T643" s="287"/>
      <c r="U643" s="287"/>
      <c r="V643" s="287"/>
      <c r="W643" s="287"/>
      <c r="X643" s="287"/>
      <c r="Y643" s="287"/>
      <c r="Z643" s="287"/>
      <c r="AA643" s="287"/>
      <c r="AB643" s="287"/>
      <c r="AC643" s="287"/>
      <c r="AD643" s="287"/>
      <c r="AE643" s="287"/>
      <c r="AF643" s="287"/>
      <c r="AG643" s="287"/>
      <c r="AH643" s="287"/>
      <c r="AI643" s="287"/>
      <c r="AJ643" s="287"/>
      <c r="AK643" s="286"/>
      <c r="AL643" s="286"/>
    </row>
    <row r="644" spans="1:38" ht="14.25" customHeight="1" x14ac:dyDescent="0.2">
      <c r="A644" s="287"/>
      <c r="B644" s="287"/>
      <c r="C644" s="215"/>
      <c r="D644" s="215"/>
      <c r="E644" s="215"/>
      <c r="F644" s="215"/>
      <c r="G644" s="215"/>
      <c r="H644" s="215"/>
      <c r="I644" s="215"/>
      <c r="J644" s="215"/>
      <c r="K644" s="215"/>
      <c r="L644" s="286"/>
      <c r="M644" s="286"/>
      <c r="N644" s="286"/>
      <c r="O644" s="286"/>
      <c r="P644" s="286"/>
      <c r="Q644" s="286"/>
      <c r="R644" s="286"/>
      <c r="S644" s="286"/>
      <c r="T644" s="287"/>
      <c r="U644" s="287"/>
      <c r="V644" s="287"/>
      <c r="W644" s="287"/>
      <c r="X644" s="287"/>
      <c r="Y644" s="287"/>
      <c r="Z644" s="287"/>
      <c r="AA644" s="287"/>
      <c r="AB644" s="287"/>
      <c r="AC644" s="287"/>
      <c r="AD644" s="287"/>
      <c r="AE644" s="287"/>
      <c r="AF644" s="287"/>
      <c r="AG644" s="287"/>
      <c r="AH644" s="287"/>
      <c r="AI644" s="287"/>
      <c r="AJ644" s="287"/>
      <c r="AK644" s="286"/>
      <c r="AL644" s="286"/>
    </row>
    <row r="645" spans="1:38" ht="14.25" customHeight="1" x14ac:dyDescent="0.2">
      <c r="A645" s="287"/>
      <c r="B645" s="287"/>
      <c r="C645" s="215"/>
      <c r="D645" s="215"/>
      <c r="E645" s="215"/>
      <c r="F645" s="215"/>
      <c r="G645" s="215"/>
      <c r="H645" s="215"/>
      <c r="I645" s="215"/>
      <c r="J645" s="215"/>
      <c r="K645" s="215"/>
      <c r="L645" s="286"/>
      <c r="M645" s="286"/>
      <c r="N645" s="286"/>
      <c r="O645" s="286"/>
      <c r="P645" s="286"/>
      <c r="Q645" s="286"/>
      <c r="R645" s="286"/>
      <c r="S645" s="286"/>
      <c r="T645" s="287"/>
      <c r="U645" s="287"/>
      <c r="V645" s="287"/>
      <c r="W645" s="287"/>
      <c r="X645" s="287"/>
      <c r="Y645" s="287"/>
      <c r="Z645" s="287"/>
      <c r="AA645" s="287"/>
      <c r="AB645" s="287"/>
      <c r="AC645" s="287"/>
      <c r="AD645" s="287"/>
      <c r="AE645" s="287"/>
      <c r="AF645" s="287"/>
      <c r="AG645" s="287"/>
      <c r="AH645" s="287"/>
      <c r="AI645" s="287"/>
      <c r="AJ645" s="287"/>
      <c r="AK645" s="286"/>
      <c r="AL645" s="286"/>
    </row>
    <row r="646" spans="1:38" ht="14.25" customHeight="1" x14ac:dyDescent="0.2">
      <c r="A646" s="287"/>
      <c r="B646" s="287"/>
      <c r="C646" s="215"/>
      <c r="D646" s="215"/>
      <c r="E646" s="215"/>
      <c r="F646" s="215"/>
      <c r="G646" s="215"/>
      <c r="H646" s="215"/>
      <c r="I646" s="215"/>
      <c r="J646" s="215"/>
      <c r="K646" s="215"/>
      <c r="L646" s="286"/>
      <c r="M646" s="286"/>
      <c r="N646" s="286"/>
      <c r="O646" s="286"/>
      <c r="P646" s="286"/>
      <c r="Q646" s="286"/>
      <c r="R646" s="286"/>
      <c r="S646" s="286"/>
      <c r="T646" s="287"/>
      <c r="U646" s="287"/>
      <c r="V646" s="287"/>
      <c r="W646" s="287"/>
      <c r="X646" s="287"/>
      <c r="Y646" s="287"/>
      <c r="Z646" s="287"/>
      <c r="AA646" s="287"/>
      <c r="AB646" s="287"/>
      <c r="AC646" s="287"/>
      <c r="AD646" s="287"/>
      <c r="AE646" s="287"/>
      <c r="AF646" s="287"/>
      <c r="AG646" s="287"/>
      <c r="AH646" s="287"/>
      <c r="AI646" s="287"/>
      <c r="AJ646" s="287"/>
      <c r="AK646" s="286"/>
      <c r="AL646" s="286"/>
    </row>
    <row r="647" spans="1:38" ht="14.25" customHeight="1" x14ac:dyDescent="0.2">
      <c r="A647" s="287"/>
      <c r="B647" s="287"/>
      <c r="C647" s="215"/>
      <c r="D647" s="215"/>
      <c r="E647" s="215"/>
      <c r="F647" s="215"/>
      <c r="G647" s="215"/>
      <c r="H647" s="215"/>
      <c r="I647" s="215"/>
      <c r="J647" s="215"/>
      <c r="K647" s="215"/>
      <c r="L647" s="286"/>
      <c r="M647" s="286"/>
      <c r="N647" s="286"/>
      <c r="O647" s="286"/>
      <c r="P647" s="286"/>
      <c r="Q647" s="286"/>
      <c r="R647" s="286"/>
      <c r="S647" s="286"/>
      <c r="T647" s="287"/>
      <c r="U647" s="287"/>
      <c r="V647" s="287"/>
      <c r="W647" s="287"/>
      <c r="X647" s="287"/>
      <c r="Y647" s="287"/>
      <c r="Z647" s="287"/>
      <c r="AA647" s="287"/>
      <c r="AB647" s="287"/>
      <c r="AC647" s="287"/>
      <c r="AD647" s="287"/>
      <c r="AE647" s="287"/>
      <c r="AF647" s="287"/>
      <c r="AG647" s="287"/>
      <c r="AH647" s="287"/>
      <c r="AI647" s="287"/>
      <c r="AJ647" s="287"/>
      <c r="AK647" s="286"/>
      <c r="AL647" s="286"/>
    </row>
    <row r="648" spans="1:38" ht="14.25" customHeight="1" x14ac:dyDescent="0.2">
      <c r="A648" s="287"/>
      <c r="B648" s="287"/>
      <c r="C648" s="215"/>
      <c r="D648" s="215"/>
      <c r="E648" s="215"/>
      <c r="F648" s="215"/>
      <c r="G648" s="215"/>
      <c r="H648" s="215"/>
      <c r="I648" s="215"/>
      <c r="J648" s="215"/>
      <c r="K648" s="215"/>
      <c r="L648" s="286"/>
      <c r="M648" s="286"/>
      <c r="N648" s="286"/>
      <c r="O648" s="286"/>
      <c r="P648" s="286"/>
      <c r="Q648" s="286"/>
      <c r="R648" s="286"/>
      <c r="S648" s="286"/>
      <c r="T648" s="287"/>
      <c r="U648" s="287"/>
      <c r="V648" s="287"/>
      <c r="W648" s="287"/>
      <c r="X648" s="287"/>
      <c r="Y648" s="287"/>
      <c r="Z648" s="287"/>
      <c r="AA648" s="287"/>
      <c r="AB648" s="287"/>
      <c r="AC648" s="287"/>
      <c r="AD648" s="287"/>
      <c r="AE648" s="287"/>
      <c r="AF648" s="287"/>
      <c r="AG648" s="287"/>
      <c r="AH648" s="287"/>
      <c r="AI648" s="287"/>
      <c r="AJ648" s="287"/>
      <c r="AK648" s="286"/>
      <c r="AL648" s="286"/>
    </row>
    <row r="649" spans="1:38" ht="14.25" customHeight="1" x14ac:dyDescent="0.2">
      <c r="A649" s="287"/>
      <c r="B649" s="287"/>
      <c r="C649" s="215"/>
      <c r="D649" s="215"/>
      <c r="E649" s="215"/>
      <c r="F649" s="215"/>
      <c r="G649" s="215"/>
      <c r="H649" s="215"/>
      <c r="I649" s="215"/>
      <c r="J649" s="215"/>
      <c r="K649" s="215"/>
      <c r="L649" s="286"/>
      <c r="M649" s="286"/>
      <c r="N649" s="286"/>
      <c r="O649" s="286"/>
      <c r="P649" s="286"/>
      <c r="Q649" s="286"/>
      <c r="R649" s="286"/>
      <c r="S649" s="286"/>
      <c r="T649" s="287"/>
      <c r="U649" s="287"/>
      <c r="V649" s="287"/>
      <c r="W649" s="287"/>
      <c r="X649" s="287"/>
      <c r="Y649" s="287"/>
      <c r="Z649" s="287"/>
      <c r="AA649" s="287"/>
      <c r="AB649" s="287"/>
      <c r="AC649" s="287"/>
      <c r="AD649" s="287"/>
      <c r="AE649" s="287"/>
      <c r="AF649" s="287"/>
      <c r="AG649" s="287"/>
      <c r="AH649" s="287"/>
      <c r="AI649" s="287"/>
      <c r="AJ649" s="287"/>
      <c r="AK649" s="286"/>
      <c r="AL649" s="286"/>
    </row>
    <row r="650" spans="1:38" ht="14.25" customHeight="1" x14ac:dyDescent="0.2">
      <c r="A650" s="287"/>
      <c r="B650" s="287"/>
      <c r="C650" s="215"/>
      <c r="D650" s="215"/>
      <c r="E650" s="215"/>
      <c r="F650" s="215"/>
      <c r="G650" s="215"/>
      <c r="H650" s="215"/>
      <c r="I650" s="215"/>
      <c r="J650" s="215"/>
      <c r="K650" s="215"/>
      <c r="L650" s="286"/>
      <c r="M650" s="286"/>
      <c r="N650" s="286"/>
      <c r="O650" s="286"/>
      <c r="P650" s="286"/>
      <c r="Q650" s="286"/>
      <c r="R650" s="286"/>
      <c r="S650" s="286"/>
      <c r="T650" s="287"/>
      <c r="U650" s="287"/>
      <c r="V650" s="287"/>
      <c r="W650" s="287"/>
      <c r="X650" s="287"/>
      <c r="Y650" s="287"/>
      <c r="Z650" s="287"/>
      <c r="AA650" s="287"/>
      <c r="AB650" s="287"/>
      <c r="AC650" s="287"/>
      <c r="AD650" s="287"/>
      <c r="AE650" s="287"/>
      <c r="AF650" s="287"/>
      <c r="AG650" s="287"/>
      <c r="AH650" s="287"/>
      <c r="AI650" s="287"/>
      <c r="AJ650" s="287"/>
      <c r="AK650" s="286"/>
      <c r="AL650" s="286"/>
    </row>
    <row r="651" spans="1:38" ht="14.25" customHeight="1" x14ac:dyDescent="0.2">
      <c r="A651" s="287"/>
      <c r="B651" s="287"/>
      <c r="C651" s="215"/>
      <c r="D651" s="215"/>
      <c r="E651" s="215"/>
      <c r="F651" s="215"/>
      <c r="G651" s="215"/>
      <c r="H651" s="215"/>
      <c r="I651" s="215"/>
      <c r="J651" s="215"/>
      <c r="K651" s="215"/>
      <c r="L651" s="286"/>
      <c r="M651" s="286"/>
      <c r="N651" s="286"/>
      <c r="O651" s="286"/>
      <c r="P651" s="286"/>
      <c r="Q651" s="286"/>
      <c r="R651" s="286"/>
      <c r="S651" s="286"/>
      <c r="T651" s="287"/>
      <c r="U651" s="287"/>
      <c r="V651" s="287"/>
      <c r="W651" s="287"/>
      <c r="X651" s="287"/>
      <c r="Y651" s="287"/>
      <c r="Z651" s="287"/>
      <c r="AA651" s="287"/>
      <c r="AB651" s="287"/>
      <c r="AC651" s="287"/>
      <c r="AD651" s="287"/>
      <c r="AE651" s="287"/>
      <c r="AF651" s="287"/>
      <c r="AG651" s="287"/>
      <c r="AH651" s="287"/>
      <c r="AI651" s="287"/>
      <c r="AJ651" s="287"/>
      <c r="AK651" s="286"/>
      <c r="AL651" s="286"/>
    </row>
    <row r="652" spans="1:38" ht="14.25" customHeight="1" x14ac:dyDescent="0.2">
      <c r="A652" s="287"/>
      <c r="B652" s="287"/>
      <c r="C652" s="215"/>
      <c r="D652" s="215"/>
      <c r="E652" s="215"/>
      <c r="F652" s="215"/>
      <c r="G652" s="215"/>
      <c r="H652" s="215"/>
      <c r="I652" s="215"/>
      <c r="J652" s="215"/>
      <c r="K652" s="215"/>
      <c r="L652" s="286"/>
      <c r="M652" s="286"/>
      <c r="N652" s="286"/>
      <c r="O652" s="286"/>
      <c r="P652" s="286"/>
      <c r="Q652" s="286"/>
      <c r="R652" s="286"/>
      <c r="S652" s="286"/>
      <c r="T652" s="287"/>
      <c r="U652" s="287"/>
      <c r="V652" s="287"/>
      <c r="W652" s="287"/>
      <c r="X652" s="287"/>
      <c r="Y652" s="287"/>
      <c r="Z652" s="287"/>
      <c r="AA652" s="287"/>
      <c r="AB652" s="287"/>
      <c r="AC652" s="287"/>
      <c r="AD652" s="287"/>
      <c r="AE652" s="287"/>
      <c r="AF652" s="287"/>
      <c r="AG652" s="287"/>
      <c r="AH652" s="287"/>
      <c r="AI652" s="287"/>
      <c r="AJ652" s="287"/>
      <c r="AK652" s="286"/>
      <c r="AL652" s="286"/>
    </row>
    <row r="653" spans="1:38" ht="14.25" customHeight="1" x14ac:dyDescent="0.2">
      <c r="A653" s="287"/>
      <c r="B653" s="287"/>
      <c r="C653" s="215"/>
      <c r="D653" s="215"/>
      <c r="E653" s="215"/>
      <c r="F653" s="215"/>
      <c r="G653" s="215"/>
      <c r="H653" s="215"/>
      <c r="I653" s="215"/>
      <c r="J653" s="215"/>
      <c r="K653" s="215"/>
      <c r="L653" s="286"/>
      <c r="M653" s="286"/>
      <c r="N653" s="286"/>
      <c r="O653" s="286"/>
      <c r="P653" s="286"/>
      <c r="Q653" s="286"/>
      <c r="R653" s="286"/>
      <c r="S653" s="286"/>
      <c r="T653" s="287"/>
      <c r="U653" s="287"/>
      <c r="V653" s="287"/>
      <c r="W653" s="287"/>
      <c r="X653" s="287"/>
      <c r="Y653" s="287"/>
      <c r="Z653" s="287"/>
      <c r="AA653" s="287"/>
      <c r="AB653" s="287"/>
      <c r="AC653" s="287"/>
      <c r="AD653" s="287"/>
      <c r="AE653" s="287"/>
      <c r="AF653" s="287"/>
      <c r="AG653" s="287"/>
      <c r="AH653" s="287"/>
      <c r="AI653" s="287"/>
      <c r="AJ653" s="287"/>
      <c r="AK653" s="286"/>
      <c r="AL653" s="286"/>
    </row>
    <row r="654" spans="1:38" ht="14.25" customHeight="1" x14ac:dyDescent="0.2">
      <c r="A654" s="287"/>
      <c r="B654" s="287"/>
      <c r="C654" s="215"/>
      <c r="D654" s="215"/>
      <c r="E654" s="215"/>
      <c r="F654" s="215"/>
      <c r="G654" s="215"/>
      <c r="H654" s="215"/>
      <c r="I654" s="215"/>
      <c r="J654" s="215"/>
      <c r="K654" s="215"/>
      <c r="L654" s="286"/>
      <c r="M654" s="286"/>
      <c r="N654" s="286"/>
      <c r="O654" s="286"/>
      <c r="P654" s="286"/>
      <c r="Q654" s="286"/>
      <c r="R654" s="286"/>
      <c r="S654" s="286"/>
      <c r="T654" s="287"/>
      <c r="U654" s="287"/>
      <c r="V654" s="287"/>
      <c r="W654" s="287"/>
      <c r="X654" s="287"/>
      <c r="Y654" s="287"/>
      <c r="Z654" s="287"/>
      <c r="AA654" s="287"/>
      <c r="AB654" s="287"/>
      <c r="AC654" s="287"/>
      <c r="AD654" s="287"/>
      <c r="AE654" s="287"/>
      <c r="AF654" s="287"/>
      <c r="AG654" s="287"/>
      <c r="AH654" s="287"/>
      <c r="AI654" s="287"/>
      <c r="AJ654" s="287"/>
      <c r="AK654" s="286"/>
      <c r="AL654" s="286"/>
    </row>
    <row r="655" spans="1:38" ht="14.25" customHeight="1" x14ac:dyDescent="0.2">
      <c r="A655" s="287"/>
      <c r="B655" s="287"/>
      <c r="C655" s="215"/>
      <c r="D655" s="215"/>
      <c r="E655" s="215"/>
      <c r="F655" s="215"/>
      <c r="G655" s="215"/>
      <c r="H655" s="215"/>
      <c r="I655" s="215"/>
      <c r="J655" s="215"/>
      <c r="K655" s="215"/>
      <c r="L655" s="286"/>
      <c r="M655" s="286"/>
      <c r="N655" s="286"/>
      <c r="O655" s="286"/>
      <c r="P655" s="286"/>
      <c r="Q655" s="286"/>
      <c r="R655" s="286"/>
      <c r="S655" s="286"/>
      <c r="T655" s="287"/>
      <c r="U655" s="287"/>
      <c r="V655" s="287"/>
      <c r="W655" s="287"/>
      <c r="X655" s="287"/>
      <c r="Y655" s="287"/>
      <c r="Z655" s="287"/>
      <c r="AA655" s="287"/>
      <c r="AB655" s="287"/>
      <c r="AC655" s="287"/>
      <c r="AD655" s="287"/>
      <c r="AE655" s="287"/>
      <c r="AF655" s="287"/>
      <c r="AG655" s="287"/>
      <c r="AH655" s="287"/>
      <c r="AI655" s="287"/>
      <c r="AJ655" s="287"/>
      <c r="AK655" s="286"/>
      <c r="AL655" s="286"/>
    </row>
    <row r="656" spans="1:38" ht="14.25" customHeight="1" x14ac:dyDescent="0.2">
      <c r="A656" s="287"/>
      <c r="B656" s="287"/>
      <c r="C656" s="215"/>
      <c r="D656" s="215"/>
      <c r="E656" s="215"/>
      <c r="F656" s="215"/>
      <c r="G656" s="215"/>
      <c r="H656" s="215"/>
      <c r="I656" s="215"/>
      <c r="J656" s="215"/>
      <c r="K656" s="215"/>
      <c r="L656" s="286"/>
      <c r="M656" s="286"/>
      <c r="N656" s="286"/>
      <c r="O656" s="286"/>
      <c r="P656" s="286"/>
      <c r="Q656" s="286"/>
      <c r="R656" s="286"/>
      <c r="S656" s="286"/>
      <c r="T656" s="287"/>
      <c r="U656" s="287"/>
      <c r="V656" s="287"/>
      <c r="W656" s="287"/>
      <c r="X656" s="287"/>
      <c r="Y656" s="287"/>
      <c r="Z656" s="287"/>
      <c r="AA656" s="287"/>
      <c r="AB656" s="287"/>
      <c r="AC656" s="287"/>
      <c r="AD656" s="287"/>
      <c r="AE656" s="287"/>
      <c r="AF656" s="287"/>
      <c r="AG656" s="287"/>
      <c r="AH656" s="287"/>
      <c r="AI656" s="287"/>
      <c r="AJ656" s="287"/>
      <c r="AK656" s="286"/>
      <c r="AL656" s="286"/>
    </row>
    <row r="657" spans="1:38" ht="14.25" customHeight="1" x14ac:dyDescent="0.2">
      <c r="A657" s="287"/>
      <c r="B657" s="287"/>
      <c r="C657" s="215"/>
      <c r="D657" s="215"/>
      <c r="E657" s="215"/>
      <c r="F657" s="215"/>
      <c r="G657" s="215"/>
      <c r="H657" s="215"/>
      <c r="I657" s="215"/>
      <c r="J657" s="215"/>
      <c r="K657" s="215"/>
      <c r="L657" s="286"/>
      <c r="M657" s="286"/>
      <c r="N657" s="286"/>
      <c r="O657" s="286"/>
      <c r="P657" s="286"/>
      <c r="Q657" s="286"/>
      <c r="R657" s="286"/>
      <c r="S657" s="286"/>
      <c r="T657" s="287"/>
      <c r="U657" s="287"/>
      <c r="V657" s="287"/>
      <c r="W657" s="287"/>
      <c r="X657" s="287"/>
      <c r="Y657" s="287"/>
      <c r="Z657" s="287"/>
      <c r="AA657" s="287"/>
      <c r="AB657" s="287"/>
      <c r="AC657" s="287"/>
      <c r="AD657" s="287"/>
      <c r="AE657" s="287"/>
      <c r="AF657" s="287"/>
      <c r="AG657" s="287"/>
      <c r="AH657" s="287"/>
      <c r="AI657" s="287"/>
      <c r="AJ657" s="287"/>
      <c r="AK657" s="286"/>
      <c r="AL657" s="286"/>
    </row>
    <row r="658" spans="1:38" ht="14.25" customHeight="1" x14ac:dyDescent="0.2">
      <c r="A658" s="287"/>
      <c r="B658" s="287"/>
      <c r="C658" s="215"/>
      <c r="D658" s="215"/>
      <c r="E658" s="215"/>
      <c r="F658" s="215"/>
      <c r="G658" s="215"/>
      <c r="H658" s="215"/>
      <c r="I658" s="215"/>
      <c r="J658" s="215"/>
      <c r="K658" s="215"/>
      <c r="L658" s="286"/>
      <c r="M658" s="286"/>
      <c r="N658" s="286"/>
      <c r="O658" s="286"/>
      <c r="P658" s="286"/>
      <c r="Q658" s="286"/>
      <c r="R658" s="286"/>
      <c r="S658" s="286"/>
      <c r="T658" s="287"/>
      <c r="U658" s="287"/>
      <c r="V658" s="287"/>
      <c r="W658" s="287"/>
      <c r="X658" s="287"/>
      <c r="Y658" s="287"/>
      <c r="Z658" s="287"/>
      <c r="AA658" s="287"/>
      <c r="AB658" s="287"/>
      <c r="AC658" s="287"/>
      <c r="AD658" s="287"/>
      <c r="AE658" s="287"/>
      <c r="AF658" s="287"/>
      <c r="AG658" s="287"/>
      <c r="AH658" s="287"/>
      <c r="AI658" s="287"/>
      <c r="AJ658" s="287"/>
      <c r="AK658" s="286"/>
      <c r="AL658" s="286"/>
    </row>
    <row r="659" spans="1:38" ht="14.25" customHeight="1" x14ac:dyDescent="0.2">
      <c r="A659" s="287"/>
      <c r="B659" s="287"/>
      <c r="C659" s="215"/>
      <c r="D659" s="215"/>
      <c r="E659" s="215"/>
      <c r="F659" s="215"/>
      <c r="G659" s="215"/>
      <c r="H659" s="215"/>
      <c r="I659" s="215"/>
      <c r="J659" s="215"/>
      <c r="K659" s="215"/>
      <c r="L659" s="286"/>
      <c r="M659" s="286"/>
      <c r="N659" s="286"/>
      <c r="O659" s="286"/>
      <c r="P659" s="286"/>
      <c r="Q659" s="286"/>
      <c r="R659" s="286"/>
      <c r="S659" s="286"/>
      <c r="T659" s="287"/>
      <c r="U659" s="287"/>
      <c r="V659" s="287"/>
      <c r="W659" s="287"/>
      <c r="X659" s="287"/>
      <c r="Y659" s="287"/>
      <c r="Z659" s="287"/>
      <c r="AA659" s="287"/>
      <c r="AB659" s="287"/>
      <c r="AC659" s="287"/>
      <c r="AD659" s="287"/>
      <c r="AE659" s="287"/>
      <c r="AF659" s="287"/>
      <c r="AG659" s="287"/>
      <c r="AH659" s="287"/>
      <c r="AI659" s="287"/>
      <c r="AJ659" s="287"/>
      <c r="AK659" s="286"/>
      <c r="AL659" s="286"/>
    </row>
    <row r="660" spans="1:38" ht="14.25" customHeight="1" x14ac:dyDescent="0.2">
      <c r="A660" s="287"/>
      <c r="B660" s="287"/>
      <c r="C660" s="215"/>
      <c r="D660" s="215"/>
      <c r="E660" s="215"/>
      <c r="F660" s="215"/>
      <c r="G660" s="215"/>
      <c r="H660" s="215"/>
      <c r="I660" s="215"/>
      <c r="J660" s="215"/>
      <c r="K660" s="215"/>
      <c r="L660" s="286"/>
      <c r="M660" s="286"/>
      <c r="N660" s="286"/>
      <c r="O660" s="286"/>
      <c r="P660" s="286"/>
      <c r="Q660" s="286"/>
      <c r="R660" s="286"/>
      <c r="S660" s="286"/>
      <c r="T660" s="287"/>
      <c r="U660" s="287"/>
      <c r="V660" s="287"/>
      <c r="W660" s="287"/>
      <c r="X660" s="287"/>
      <c r="Y660" s="287"/>
      <c r="Z660" s="287"/>
      <c r="AA660" s="287"/>
      <c r="AB660" s="287"/>
      <c r="AC660" s="287"/>
      <c r="AD660" s="287"/>
      <c r="AE660" s="287"/>
      <c r="AF660" s="287"/>
      <c r="AG660" s="287"/>
      <c r="AH660" s="287"/>
      <c r="AI660" s="287"/>
      <c r="AJ660" s="287"/>
      <c r="AK660" s="286"/>
      <c r="AL660" s="286"/>
    </row>
    <row r="661" spans="1:38" ht="14.25" customHeight="1" x14ac:dyDescent="0.2">
      <c r="A661" s="287"/>
      <c r="B661" s="287"/>
      <c r="C661" s="215"/>
      <c r="D661" s="215"/>
      <c r="E661" s="215"/>
      <c r="F661" s="215"/>
      <c r="G661" s="215"/>
      <c r="H661" s="215"/>
      <c r="I661" s="215"/>
      <c r="J661" s="215"/>
      <c r="K661" s="215"/>
      <c r="L661" s="286"/>
      <c r="M661" s="286"/>
      <c r="N661" s="286"/>
      <c r="O661" s="286"/>
      <c r="P661" s="286"/>
      <c r="Q661" s="286"/>
      <c r="R661" s="286"/>
      <c r="S661" s="286"/>
      <c r="T661" s="287"/>
      <c r="U661" s="287"/>
      <c r="V661" s="287"/>
      <c r="W661" s="287"/>
      <c r="X661" s="287"/>
      <c r="Y661" s="287"/>
      <c r="Z661" s="287"/>
      <c r="AA661" s="287"/>
      <c r="AB661" s="287"/>
      <c r="AC661" s="287"/>
      <c r="AD661" s="287"/>
      <c r="AE661" s="287"/>
      <c r="AF661" s="287"/>
      <c r="AG661" s="287"/>
      <c r="AH661" s="287"/>
      <c r="AI661" s="287"/>
      <c r="AJ661" s="287"/>
      <c r="AK661" s="286"/>
      <c r="AL661" s="286"/>
    </row>
    <row r="662" spans="1:38" ht="14.25" customHeight="1" x14ac:dyDescent="0.2">
      <c r="A662" s="287"/>
      <c r="B662" s="287"/>
      <c r="C662" s="215"/>
      <c r="D662" s="215"/>
      <c r="E662" s="215"/>
      <c r="F662" s="215"/>
      <c r="G662" s="215"/>
      <c r="H662" s="215"/>
      <c r="I662" s="215"/>
      <c r="J662" s="215"/>
      <c r="K662" s="215"/>
      <c r="L662" s="286"/>
      <c r="M662" s="286"/>
      <c r="N662" s="286"/>
      <c r="O662" s="286"/>
      <c r="P662" s="286"/>
      <c r="Q662" s="286"/>
      <c r="R662" s="286"/>
      <c r="S662" s="286"/>
      <c r="T662" s="287"/>
      <c r="U662" s="287"/>
      <c r="V662" s="287"/>
      <c r="W662" s="287"/>
      <c r="X662" s="287"/>
      <c r="Y662" s="287"/>
      <c r="Z662" s="287"/>
      <c r="AA662" s="287"/>
      <c r="AB662" s="287"/>
      <c r="AC662" s="287"/>
      <c r="AD662" s="287"/>
      <c r="AE662" s="287"/>
      <c r="AF662" s="287"/>
      <c r="AG662" s="287"/>
      <c r="AH662" s="287"/>
      <c r="AI662" s="287"/>
      <c r="AJ662" s="287"/>
      <c r="AK662" s="286"/>
      <c r="AL662" s="286"/>
    </row>
    <row r="663" spans="1:38" ht="14.25" customHeight="1" x14ac:dyDescent="0.2">
      <c r="A663" s="287"/>
      <c r="B663" s="287"/>
      <c r="C663" s="215"/>
      <c r="D663" s="215"/>
      <c r="E663" s="215"/>
      <c r="F663" s="215"/>
      <c r="G663" s="215"/>
      <c r="H663" s="215"/>
      <c r="I663" s="215"/>
      <c r="J663" s="215"/>
      <c r="K663" s="215"/>
      <c r="L663" s="286"/>
      <c r="M663" s="286"/>
      <c r="N663" s="286"/>
      <c r="O663" s="286"/>
      <c r="P663" s="286"/>
      <c r="Q663" s="286"/>
      <c r="R663" s="286"/>
      <c r="S663" s="286"/>
      <c r="T663" s="287"/>
      <c r="U663" s="287"/>
      <c r="V663" s="287"/>
      <c r="W663" s="287"/>
      <c r="X663" s="287"/>
      <c r="Y663" s="287"/>
      <c r="Z663" s="287"/>
      <c r="AA663" s="287"/>
      <c r="AB663" s="287"/>
      <c r="AC663" s="287"/>
      <c r="AD663" s="287"/>
      <c r="AE663" s="287"/>
      <c r="AF663" s="287"/>
      <c r="AG663" s="287"/>
      <c r="AH663" s="287"/>
      <c r="AI663" s="287"/>
      <c r="AJ663" s="287"/>
      <c r="AK663" s="286"/>
      <c r="AL663" s="286"/>
    </row>
    <row r="664" spans="1:38" ht="14.25" customHeight="1" x14ac:dyDescent="0.2">
      <c r="A664" s="287"/>
      <c r="B664" s="287"/>
      <c r="C664" s="215"/>
      <c r="D664" s="215"/>
      <c r="E664" s="215"/>
      <c r="F664" s="215"/>
      <c r="G664" s="215"/>
      <c r="H664" s="215"/>
      <c r="I664" s="215"/>
      <c r="J664" s="215"/>
      <c r="K664" s="215"/>
      <c r="L664" s="286"/>
      <c r="M664" s="286"/>
      <c r="N664" s="286"/>
      <c r="O664" s="286"/>
      <c r="P664" s="286"/>
      <c r="Q664" s="286"/>
      <c r="R664" s="286"/>
      <c r="S664" s="286"/>
      <c r="T664" s="287"/>
      <c r="U664" s="287"/>
      <c r="V664" s="287"/>
      <c r="W664" s="287"/>
      <c r="X664" s="287"/>
      <c r="Y664" s="287"/>
      <c r="Z664" s="287"/>
      <c r="AA664" s="287"/>
      <c r="AB664" s="287"/>
      <c r="AC664" s="287"/>
      <c r="AD664" s="287"/>
      <c r="AE664" s="287"/>
      <c r="AF664" s="287"/>
      <c r="AG664" s="287"/>
      <c r="AH664" s="287"/>
      <c r="AI664" s="287"/>
      <c r="AJ664" s="287"/>
      <c r="AK664" s="286"/>
      <c r="AL664" s="286"/>
    </row>
    <row r="665" spans="1:38" ht="14.25" customHeight="1" x14ac:dyDescent="0.2">
      <c r="A665" s="287"/>
      <c r="B665" s="287"/>
      <c r="C665" s="215"/>
      <c r="D665" s="215"/>
      <c r="E665" s="215"/>
      <c r="F665" s="215"/>
      <c r="G665" s="215"/>
      <c r="H665" s="215"/>
      <c r="I665" s="215"/>
      <c r="J665" s="215"/>
      <c r="K665" s="215"/>
      <c r="L665" s="286"/>
      <c r="M665" s="286"/>
      <c r="N665" s="286"/>
      <c r="O665" s="286"/>
      <c r="P665" s="286"/>
      <c r="Q665" s="286"/>
      <c r="R665" s="286"/>
      <c r="S665" s="286"/>
      <c r="T665" s="287"/>
      <c r="U665" s="287"/>
      <c r="V665" s="287"/>
      <c r="W665" s="287"/>
      <c r="X665" s="287"/>
      <c r="Y665" s="287"/>
      <c r="Z665" s="287"/>
      <c r="AA665" s="287"/>
      <c r="AB665" s="287"/>
      <c r="AC665" s="287"/>
      <c r="AD665" s="287"/>
      <c r="AE665" s="287"/>
      <c r="AF665" s="287"/>
      <c r="AG665" s="287"/>
      <c r="AH665" s="287"/>
      <c r="AI665" s="287"/>
      <c r="AJ665" s="287"/>
      <c r="AK665" s="286"/>
      <c r="AL665" s="286"/>
    </row>
    <row r="666" spans="1:38" ht="14.25" customHeight="1" x14ac:dyDescent="0.2">
      <c r="A666" s="287"/>
      <c r="B666" s="287"/>
      <c r="C666" s="215"/>
      <c r="D666" s="215"/>
      <c r="E666" s="215"/>
      <c r="F666" s="215"/>
      <c r="G666" s="215"/>
      <c r="H666" s="215"/>
      <c r="I666" s="215"/>
      <c r="J666" s="215"/>
      <c r="K666" s="215"/>
      <c r="L666" s="286"/>
      <c r="M666" s="286"/>
      <c r="N666" s="286"/>
      <c r="O666" s="286"/>
      <c r="P666" s="286"/>
      <c r="Q666" s="286"/>
      <c r="R666" s="286"/>
      <c r="S666" s="286"/>
      <c r="T666" s="287"/>
      <c r="U666" s="287"/>
      <c r="V666" s="287"/>
      <c r="W666" s="287"/>
      <c r="X666" s="287"/>
      <c r="Y666" s="287"/>
      <c r="Z666" s="287"/>
      <c r="AA666" s="287"/>
      <c r="AB666" s="287"/>
      <c r="AC666" s="287"/>
      <c r="AD666" s="287"/>
      <c r="AE666" s="287"/>
      <c r="AF666" s="287"/>
      <c r="AG666" s="287"/>
      <c r="AH666" s="287"/>
      <c r="AI666" s="287"/>
      <c r="AJ666" s="287"/>
      <c r="AK666" s="286"/>
      <c r="AL666" s="286"/>
    </row>
    <row r="667" spans="1:38" ht="14.25" customHeight="1" x14ac:dyDescent="0.2">
      <c r="A667" s="287"/>
      <c r="B667" s="287"/>
      <c r="C667" s="215"/>
      <c r="D667" s="215"/>
      <c r="E667" s="215"/>
      <c r="F667" s="215"/>
      <c r="G667" s="215"/>
      <c r="H667" s="215"/>
      <c r="I667" s="215"/>
      <c r="J667" s="215"/>
      <c r="K667" s="215"/>
      <c r="L667" s="286"/>
      <c r="M667" s="286"/>
      <c r="N667" s="286"/>
      <c r="O667" s="286"/>
      <c r="P667" s="286"/>
      <c r="Q667" s="286"/>
      <c r="R667" s="286"/>
      <c r="S667" s="286"/>
      <c r="T667" s="287"/>
      <c r="U667" s="287"/>
      <c r="V667" s="287"/>
      <c r="W667" s="287"/>
      <c r="X667" s="287"/>
      <c r="Y667" s="287"/>
      <c r="Z667" s="287"/>
      <c r="AA667" s="287"/>
      <c r="AB667" s="287"/>
      <c r="AC667" s="287"/>
      <c r="AD667" s="287"/>
      <c r="AE667" s="287"/>
      <c r="AF667" s="287"/>
      <c r="AG667" s="287"/>
      <c r="AH667" s="287"/>
      <c r="AI667" s="287"/>
      <c r="AJ667" s="287"/>
      <c r="AK667" s="286"/>
      <c r="AL667" s="286"/>
    </row>
    <row r="668" spans="1:38" ht="14.25" customHeight="1" x14ac:dyDescent="0.2">
      <c r="A668" s="287"/>
      <c r="B668" s="287"/>
      <c r="C668" s="215"/>
      <c r="D668" s="215"/>
      <c r="E668" s="215"/>
      <c r="F668" s="215"/>
      <c r="G668" s="215"/>
      <c r="H668" s="215"/>
      <c r="I668" s="215"/>
      <c r="J668" s="215"/>
      <c r="K668" s="215"/>
      <c r="L668" s="286"/>
      <c r="M668" s="286"/>
      <c r="N668" s="286"/>
      <c r="O668" s="286"/>
      <c r="P668" s="286"/>
      <c r="Q668" s="286"/>
      <c r="R668" s="286"/>
      <c r="S668" s="286"/>
      <c r="T668" s="287"/>
      <c r="U668" s="287"/>
      <c r="V668" s="287"/>
      <c r="W668" s="287"/>
      <c r="X668" s="287"/>
      <c r="Y668" s="287"/>
      <c r="Z668" s="287"/>
      <c r="AA668" s="287"/>
      <c r="AB668" s="287"/>
      <c r="AC668" s="287"/>
      <c r="AD668" s="287"/>
      <c r="AE668" s="287"/>
      <c r="AF668" s="287"/>
      <c r="AG668" s="287"/>
      <c r="AH668" s="287"/>
      <c r="AI668" s="287"/>
      <c r="AJ668" s="287"/>
      <c r="AK668" s="286"/>
      <c r="AL668" s="286"/>
    </row>
    <row r="669" spans="1:38" ht="14.25" customHeight="1" x14ac:dyDescent="0.2">
      <c r="A669" s="287"/>
      <c r="B669" s="287"/>
      <c r="C669" s="215"/>
      <c r="D669" s="215"/>
      <c r="E669" s="215"/>
      <c r="F669" s="215"/>
      <c r="G669" s="215"/>
      <c r="H669" s="215"/>
      <c r="I669" s="215"/>
      <c r="J669" s="215"/>
      <c r="K669" s="215"/>
      <c r="L669" s="286"/>
      <c r="M669" s="286"/>
      <c r="N669" s="286"/>
      <c r="O669" s="286"/>
      <c r="P669" s="286"/>
      <c r="Q669" s="286"/>
      <c r="R669" s="286"/>
      <c r="S669" s="286"/>
      <c r="T669" s="287"/>
      <c r="U669" s="287"/>
      <c r="V669" s="287"/>
      <c r="W669" s="287"/>
      <c r="X669" s="287"/>
      <c r="Y669" s="287"/>
      <c r="Z669" s="287"/>
      <c r="AA669" s="287"/>
      <c r="AB669" s="287"/>
      <c r="AC669" s="287"/>
      <c r="AD669" s="287"/>
      <c r="AE669" s="287"/>
      <c r="AF669" s="287"/>
      <c r="AG669" s="287"/>
      <c r="AH669" s="287"/>
      <c r="AI669" s="287"/>
      <c r="AJ669" s="287"/>
      <c r="AK669" s="286"/>
      <c r="AL669" s="286"/>
    </row>
    <row r="670" spans="1:38" ht="14.25" customHeight="1" x14ac:dyDescent="0.2">
      <c r="A670" s="287"/>
      <c r="B670" s="287"/>
      <c r="C670" s="215"/>
      <c r="D670" s="215"/>
      <c r="E670" s="215"/>
      <c r="F670" s="215"/>
      <c r="G670" s="215"/>
      <c r="H670" s="215"/>
      <c r="I670" s="215"/>
      <c r="J670" s="215"/>
      <c r="K670" s="215"/>
      <c r="L670" s="286"/>
      <c r="M670" s="286"/>
      <c r="N670" s="286"/>
      <c r="O670" s="286"/>
      <c r="P670" s="286"/>
      <c r="Q670" s="286"/>
      <c r="R670" s="286"/>
      <c r="S670" s="286"/>
      <c r="T670" s="287"/>
      <c r="U670" s="287"/>
      <c r="V670" s="287"/>
      <c r="W670" s="287"/>
      <c r="X670" s="287"/>
      <c r="Y670" s="287"/>
      <c r="Z670" s="287"/>
      <c r="AA670" s="287"/>
      <c r="AB670" s="287"/>
      <c r="AC670" s="287"/>
      <c r="AD670" s="287"/>
      <c r="AE670" s="287"/>
      <c r="AF670" s="287"/>
      <c r="AG670" s="287"/>
      <c r="AH670" s="287"/>
      <c r="AI670" s="287"/>
      <c r="AJ670" s="287"/>
      <c r="AK670" s="286"/>
      <c r="AL670" s="286"/>
    </row>
    <row r="671" spans="1:38" ht="14.25" customHeight="1" x14ac:dyDescent="0.2">
      <c r="A671" s="287"/>
      <c r="B671" s="287"/>
      <c r="C671" s="215"/>
      <c r="D671" s="215"/>
      <c r="E671" s="215"/>
      <c r="F671" s="215"/>
      <c r="G671" s="215"/>
      <c r="H671" s="215"/>
      <c r="I671" s="215"/>
      <c r="J671" s="215"/>
      <c r="K671" s="215"/>
      <c r="L671" s="286"/>
      <c r="M671" s="286"/>
      <c r="N671" s="286"/>
      <c r="O671" s="286"/>
      <c r="P671" s="286"/>
      <c r="Q671" s="286"/>
      <c r="R671" s="286"/>
      <c r="S671" s="286"/>
      <c r="T671" s="287"/>
      <c r="U671" s="287"/>
      <c r="V671" s="287"/>
      <c r="W671" s="287"/>
      <c r="X671" s="287"/>
      <c r="Y671" s="287"/>
      <c r="Z671" s="287"/>
      <c r="AA671" s="287"/>
      <c r="AB671" s="287"/>
      <c r="AC671" s="287"/>
      <c r="AD671" s="287"/>
      <c r="AE671" s="287"/>
      <c r="AF671" s="287"/>
      <c r="AG671" s="287"/>
      <c r="AH671" s="287"/>
      <c r="AI671" s="287"/>
      <c r="AJ671" s="287"/>
      <c r="AK671" s="286"/>
      <c r="AL671" s="286"/>
    </row>
    <row r="672" spans="1:38" ht="14.25" customHeight="1" x14ac:dyDescent="0.2">
      <c r="A672" s="287"/>
      <c r="B672" s="287"/>
      <c r="C672" s="215"/>
      <c r="D672" s="215"/>
      <c r="E672" s="215"/>
      <c r="F672" s="215"/>
      <c r="G672" s="215"/>
      <c r="H672" s="215"/>
      <c r="I672" s="215"/>
      <c r="J672" s="215"/>
      <c r="K672" s="215"/>
      <c r="L672" s="286"/>
      <c r="M672" s="286"/>
      <c r="N672" s="286"/>
      <c r="O672" s="286"/>
      <c r="P672" s="286"/>
      <c r="Q672" s="286"/>
      <c r="R672" s="286"/>
      <c r="S672" s="286"/>
      <c r="T672" s="287"/>
      <c r="U672" s="287"/>
      <c r="V672" s="287"/>
      <c r="W672" s="287"/>
      <c r="X672" s="287"/>
      <c r="Y672" s="287"/>
      <c r="Z672" s="287"/>
      <c r="AA672" s="287"/>
      <c r="AB672" s="287"/>
      <c r="AC672" s="287"/>
      <c r="AD672" s="287"/>
      <c r="AE672" s="287"/>
      <c r="AF672" s="287"/>
      <c r="AG672" s="287"/>
      <c r="AH672" s="287"/>
      <c r="AI672" s="287"/>
      <c r="AJ672" s="287"/>
      <c r="AK672" s="286"/>
      <c r="AL672" s="286"/>
    </row>
    <row r="673" spans="1:38" ht="14.25" customHeight="1" x14ac:dyDescent="0.2">
      <c r="A673" s="287"/>
      <c r="B673" s="287"/>
      <c r="C673" s="215"/>
      <c r="D673" s="215"/>
      <c r="E673" s="215"/>
      <c r="F673" s="215"/>
      <c r="G673" s="215"/>
      <c r="H673" s="215"/>
      <c r="I673" s="215"/>
      <c r="J673" s="215"/>
      <c r="K673" s="215"/>
      <c r="L673" s="286"/>
      <c r="M673" s="286"/>
      <c r="N673" s="286"/>
      <c r="O673" s="286"/>
      <c r="P673" s="286"/>
      <c r="Q673" s="286"/>
      <c r="R673" s="286"/>
      <c r="S673" s="286"/>
      <c r="T673" s="287"/>
      <c r="U673" s="287"/>
      <c r="V673" s="287"/>
      <c r="W673" s="287"/>
      <c r="X673" s="287"/>
      <c r="Y673" s="287"/>
      <c r="Z673" s="287"/>
      <c r="AA673" s="287"/>
      <c r="AB673" s="287"/>
      <c r="AC673" s="287"/>
      <c r="AD673" s="287"/>
      <c r="AE673" s="287"/>
      <c r="AF673" s="287"/>
      <c r="AG673" s="287"/>
      <c r="AH673" s="287"/>
      <c r="AI673" s="287"/>
      <c r="AJ673" s="287"/>
      <c r="AK673" s="286"/>
      <c r="AL673" s="286"/>
    </row>
    <row r="674" spans="1:38" ht="14.25" customHeight="1" x14ac:dyDescent="0.2">
      <c r="A674" s="287"/>
      <c r="B674" s="287"/>
      <c r="C674" s="215"/>
      <c r="D674" s="215"/>
      <c r="E674" s="215"/>
      <c r="F674" s="215"/>
      <c r="G674" s="215"/>
      <c r="H674" s="215"/>
      <c r="I674" s="215"/>
      <c r="J674" s="215"/>
      <c r="K674" s="215"/>
      <c r="L674" s="286"/>
      <c r="M674" s="286"/>
      <c r="N674" s="286"/>
      <c r="O674" s="286"/>
      <c r="P674" s="286"/>
      <c r="Q674" s="286"/>
      <c r="R674" s="286"/>
      <c r="S674" s="286"/>
      <c r="T674" s="287"/>
      <c r="U674" s="287"/>
      <c r="V674" s="287"/>
      <c r="W674" s="287"/>
      <c r="X674" s="287"/>
      <c r="Y674" s="287"/>
      <c r="Z674" s="287"/>
      <c r="AA674" s="287"/>
      <c r="AB674" s="287"/>
      <c r="AC674" s="287"/>
      <c r="AD674" s="287"/>
      <c r="AE674" s="287"/>
      <c r="AF674" s="287"/>
      <c r="AG674" s="287"/>
      <c r="AH674" s="287"/>
      <c r="AI674" s="287"/>
      <c r="AJ674" s="287"/>
      <c r="AK674" s="286"/>
      <c r="AL674" s="286"/>
    </row>
    <row r="675" spans="1:38" ht="14.25" customHeight="1" x14ac:dyDescent="0.2">
      <c r="A675" s="287"/>
      <c r="B675" s="287"/>
      <c r="C675" s="215"/>
      <c r="D675" s="215"/>
      <c r="E675" s="215"/>
      <c r="F675" s="215"/>
      <c r="G675" s="215"/>
      <c r="H675" s="215"/>
      <c r="I675" s="215"/>
      <c r="J675" s="215"/>
      <c r="K675" s="215"/>
      <c r="L675" s="286"/>
      <c r="M675" s="286"/>
      <c r="N675" s="286"/>
      <c r="O675" s="286"/>
      <c r="P675" s="286"/>
      <c r="Q675" s="286"/>
      <c r="R675" s="286"/>
      <c r="S675" s="286"/>
      <c r="T675" s="287"/>
      <c r="U675" s="287"/>
      <c r="V675" s="287"/>
      <c r="W675" s="287"/>
      <c r="X675" s="287"/>
      <c r="Y675" s="287"/>
      <c r="Z675" s="287"/>
      <c r="AA675" s="287"/>
      <c r="AB675" s="287"/>
      <c r="AC675" s="287"/>
      <c r="AD675" s="287"/>
      <c r="AE675" s="287"/>
      <c r="AF675" s="287"/>
      <c r="AG675" s="287"/>
      <c r="AH675" s="287"/>
      <c r="AI675" s="287"/>
      <c r="AJ675" s="287"/>
      <c r="AK675" s="286"/>
      <c r="AL675" s="286"/>
    </row>
    <row r="676" spans="1:38" ht="14.25" customHeight="1" x14ac:dyDescent="0.2">
      <c r="A676" s="287"/>
      <c r="B676" s="287"/>
      <c r="C676" s="215"/>
      <c r="D676" s="215"/>
      <c r="E676" s="215"/>
      <c r="F676" s="215"/>
      <c r="G676" s="215"/>
      <c r="H676" s="215"/>
      <c r="I676" s="215"/>
      <c r="J676" s="215"/>
      <c r="K676" s="215"/>
      <c r="L676" s="286"/>
      <c r="M676" s="286"/>
      <c r="N676" s="286"/>
      <c r="O676" s="286"/>
      <c r="P676" s="286"/>
      <c r="Q676" s="286"/>
      <c r="R676" s="286"/>
      <c r="S676" s="286"/>
      <c r="T676" s="287"/>
      <c r="U676" s="287"/>
      <c r="V676" s="287"/>
      <c r="W676" s="287"/>
      <c r="X676" s="287"/>
      <c r="Y676" s="287"/>
      <c r="Z676" s="287"/>
      <c r="AA676" s="287"/>
      <c r="AB676" s="287"/>
      <c r="AC676" s="287"/>
      <c r="AD676" s="287"/>
      <c r="AE676" s="287"/>
      <c r="AF676" s="287"/>
      <c r="AG676" s="287"/>
      <c r="AH676" s="287"/>
      <c r="AI676" s="287"/>
      <c r="AJ676" s="287"/>
      <c r="AK676" s="286"/>
      <c r="AL676" s="286"/>
    </row>
    <row r="677" spans="1:38" ht="14.25" customHeight="1" x14ac:dyDescent="0.2">
      <c r="A677" s="287"/>
      <c r="B677" s="287"/>
      <c r="C677" s="215"/>
      <c r="D677" s="215"/>
      <c r="E677" s="215"/>
      <c r="F677" s="215"/>
      <c r="G677" s="215"/>
      <c r="H677" s="215"/>
      <c r="I677" s="215"/>
      <c r="J677" s="215"/>
      <c r="K677" s="215"/>
      <c r="L677" s="286"/>
      <c r="M677" s="286"/>
      <c r="N677" s="286"/>
      <c r="O677" s="286"/>
      <c r="P677" s="286"/>
      <c r="Q677" s="286"/>
      <c r="R677" s="286"/>
      <c r="S677" s="286"/>
      <c r="T677" s="287"/>
      <c r="U677" s="287"/>
      <c r="V677" s="287"/>
      <c r="W677" s="287"/>
      <c r="X677" s="287"/>
      <c r="Y677" s="287"/>
      <c r="Z677" s="287"/>
      <c r="AA677" s="287"/>
      <c r="AB677" s="287"/>
      <c r="AC677" s="287"/>
      <c r="AD677" s="287"/>
      <c r="AE677" s="287"/>
      <c r="AF677" s="287"/>
      <c r="AG677" s="287"/>
      <c r="AH677" s="287"/>
      <c r="AI677" s="287"/>
      <c r="AJ677" s="287"/>
      <c r="AK677" s="286"/>
      <c r="AL677" s="286"/>
    </row>
    <row r="678" spans="1:38" ht="14.25" customHeight="1" x14ac:dyDescent="0.2">
      <c r="A678" s="287"/>
      <c r="B678" s="287"/>
      <c r="C678" s="215"/>
      <c r="D678" s="215"/>
      <c r="E678" s="215"/>
      <c r="F678" s="215"/>
      <c r="G678" s="215"/>
      <c r="H678" s="215"/>
      <c r="I678" s="215"/>
      <c r="J678" s="215"/>
      <c r="K678" s="215"/>
      <c r="L678" s="286"/>
      <c r="M678" s="286"/>
      <c r="N678" s="286"/>
      <c r="O678" s="286"/>
      <c r="P678" s="286"/>
      <c r="Q678" s="286"/>
      <c r="R678" s="286"/>
      <c r="S678" s="286"/>
      <c r="T678" s="287"/>
      <c r="U678" s="287"/>
      <c r="V678" s="287"/>
      <c r="W678" s="287"/>
      <c r="X678" s="287"/>
      <c r="Y678" s="287"/>
      <c r="Z678" s="287"/>
      <c r="AA678" s="287"/>
      <c r="AB678" s="287"/>
      <c r="AC678" s="287"/>
      <c r="AD678" s="287"/>
      <c r="AE678" s="287"/>
      <c r="AF678" s="287"/>
      <c r="AG678" s="287"/>
      <c r="AH678" s="287"/>
      <c r="AI678" s="287"/>
      <c r="AJ678" s="287"/>
      <c r="AK678" s="286"/>
      <c r="AL678" s="286"/>
    </row>
    <row r="679" spans="1:38" ht="14.25" customHeight="1" x14ac:dyDescent="0.2">
      <c r="A679" s="287"/>
      <c r="B679" s="287"/>
      <c r="C679" s="215"/>
      <c r="D679" s="215"/>
      <c r="E679" s="215"/>
      <c r="F679" s="215"/>
      <c r="G679" s="215"/>
      <c r="H679" s="215"/>
      <c r="I679" s="215"/>
      <c r="J679" s="215"/>
      <c r="K679" s="215"/>
      <c r="L679" s="286"/>
      <c r="M679" s="286"/>
      <c r="N679" s="286"/>
      <c r="O679" s="286"/>
      <c r="P679" s="286"/>
      <c r="Q679" s="286"/>
      <c r="R679" s="286"/>
      <c r="S679" s="286"/>
      <c r="T679" s="287"/>
      <c r="U679" s="287"/>
      <c r="V679" s="287"/>
      <c r="W679" s="287"/>
      <c r="X679" s="287"/>
      <c r="Y679" s="287"/>
      <c r="Z679" s="287"/>
      <c r="AA679" s="287"/>
      <c r="AB679" s="287"/>
      <c r="AC679" s="287"/>
      <c r="AD679" s="287"/>
      <c r="AE679" s="287"/>
      <c r="AF679" s="287"/>
      <c r="AG679" s="287"/>
      <c r="AH679" s="287"/>
      <c r="AI679" s="287"/>
      <c r="AJ679" s="287"/>
      <c r="AK679" s="286"/>
      <c r="AL679" s="286"/>
    </row>
    <row r="680" spans="1:38" ht="14.25" customHeight="1" x14ac:dyDescent="0.2">
      <c r="A680" s="287"/>
      <c r="B680" s="287"/>
      <c r="C680" s="215"/>
      <c r="D680" s="215"/>
      <c r="E680" s="215"/>
      <c r="F680" s="215"/>
      <c r="G680" s="215"/>
      <c r="H680" s="215"/>
      <c r="I680" s="215"/>
      <c r="J680" s="215"/>
      <c r="K680" s="215"/>
      <c r="L680" s="286"/>
      <c r="M680" s="286"/>
      <c r="N680" s="286"/>
      <c r="O680" s="286"/>
      <c r="P680" s="286"/>
      <c r="Q680" s="286"/>
      <c r="R680" s="286"/>
      <c r="S680" s="286"/>
      <c r="T680" s="287"/>
      <c r="U680" s="287"/>
      <c r="V680" s="287"/>
      <c r="W680" s="287"/>
      <c r="X680" s="287"/>
      <c r="Y680" s="287"/>
      <c r="Z680" s="287"/>
      <c r="AA680" s="287"/>
      <c r="AB680" s="287"/>
      <c r="AC680" s="287"/>
      <c r="AD680" s="287"/>
      <c r="AE680" s="287"/>
      <c r="AF680" s="287"/>
      <c r="AG680" s="287"/>
      <c r="AH680" s="287"/>
      <c r="AI680" s="287"/>
      <c r="AJ680" s="287"/>
      <c r="AK680" s="286"/>
      <c r="AL680" s="286"/>
    </row>
    <row r="681" spans="1:38" ht="14.25" customHeight="1" x14ac:dyDescent="0.2">
      <c r="A681" s="287"/>
      <c r="B681" s="287"/>
      <c r="C681" s="215"/>
      <c r="D681" s="215"/>
      <c r="E681" s="215"/>
      <c r="F681" s="215"/>
      <c r="G681" s="215"/>
      <c r="H681" s="215"/>
      <c r="I681" s="215"/>
      <c r="J681" s="215"/>
      <c r="K681" s="215"/>
      <c r="L681" s="286"/>
      <c r="M681" s="286"/>
      <c r="N681" s="286"/>
      <c r="O681" s="286"/>
      <c r="P681" s="286"/>
      <c r="Q681" s="286"/>
      <c r="R681" s="286"/>
      <c r="S681" s="286"/>
      <c r="T681" s="287"/>
      <c r="U681" s="287"/>
      <c r="V681" s="287"/>
      <c r="W681" s="287"/>
      <c r="X681" s="287"/>
      <c r="Y681" s="287"/>
      <c r="Z681" s="287"/>
      <c r="AA681" s="287"/>
      <c r="AB681" s="287"/>
      <c r="AC681" s="287"/>
      <c r="AD681" s="287"/>
      <c r="AE681" s="287"/>
      <c r="AF681" s="287"/>
      <c r="AG681" s="287"/>
      <c r="AH681" s="287"/>
      <c r="AI681" s="287"/>
      <c r="AJ681" s="287"/>
      <c r="AK681" s="286"/>
      <c r="AL681" s="286"/>
    </row>
    <row r="682" spans="1:38" ht="14.25" customHeight="1" x14ac:dyDescent="0.2">
      <c r="A682" s="287"/>
      <c r="B682" s="287"/>
      <c r="C682" s="215"/>
      <c r="D682" s="215"/>
      <c r="E682" s="215"/>
      <c r="F682" s="215"/>
      <c r="G682" s="215"/>
      <c r="H682" s="215"/>
      <c r="I682" s="215"/>
      <c r="J682" s="215"/>
      <c r="K682" s="215"/>
      <c r="L682" s="286"/>
      <c r="M682" s="286"/>
      <c r="N682" s="286"/>
      <c r="O682" s="286"/>
      <c r="P682" s="286"/>
      <c r="Q682" s="286"/>
      <c r="R682" s="286"/>
      <c r="S682" s="286"/>
      <c r="T682" s="287"/>
      <c r="U682" s="287"/>
      <c r="V682" s="287"/>
      <c r="W682" s="287"/>
      <c r="X682" s="287"/>
      <c r="Y682" s="287"/>
      <c r="Z682" s="287"/>
      <c r="AA682" s="287"/>
      <c r="AB682" s="287"/>
      <c r="AC682" s="287"/>
      <c r="AD682" s="287"/>
      <c r="AE682" s="287"/>
      <c r="AF682" s="287"/>
      <c r="AG682" s="287"/>
      <c r="AH682" s="287"/>
      <c r="AI682" s="287"/>
      <c r="AJ682" s="287"/>
      <c r="AK682" s="286"/>
      <c r="AL682" s="286"/>
    </row>
    <row r="683" spans="1:38" ht="14.25" customHeight="1" x14ac:dyDescent="0.2">
      <c r="A683" s="287"/>
      <c r="B683" s="287"/>
      <c r="C683" s="215"/>
      <c r="D683" s="215"/>
      <c r="E683" s="215"/>
      <c r="F683" s="215"/>
      <c r="G683" s="215"/>
      <c r="H683" s="215"/>
      <c r="I683" s="215"/>
      <c r="J683" s="215"/>
      <c r="K683" s="215"/>
      <c r="L683" s="286"/>
      <c r="M683" s="286"/>
      <c r="N683" s="286"/>
      <c r="O683" s="286"/>
      <c r="P683" s="286"/>
      <c r="Q683" s="286"/>
      <c r="R683" s="286"/>
      <c r="S683" s="286"/>
      <c r="T683" s="287"/>
      <c r="U683" s="287"/>
      <c r="V683" s="287"/>
      <c r="W683" s="287"/>
      <c r="X683" s="287"/>
      <c r="Y683" s="287"/>
      <c r="Z683" s="287"/>
      <c r="AA683" s="287"/>
      <c r="AB683" s="287"/>
      <c r="AC683" s="287"/>
      <c r="AD683" s="287"/>
      <c r="AE683" s="287"/>
      <c r="AF683" s="287"/>
      <c r="AG683" s="287"/>
      <c r="AH683" s="287"/>
      <c r="AI683" s="287"/>
      <c r="AJ683" s="287"/>
      <c r="AK683" s="286"/>
      <c r="AL683" s="286"/>
    </row>
    <row r="684" spans="1:38" ht="14.25" customHeight="1" x14ac:dyDescent="0.2">
      <c r="A684" s="287"/>
      <c r="B684" s="287"/>
      <c r="C684" s="215"/>
      <c r="D684" s="215"/>
      <c r="E684" s="215"/>
      <c r="F684" s="215"/>
      <c r="G684" s="215"/>
      <c r="H684" s="215"/>
      <c r="I684" s="215"/>
      <c r="J684" s="215"/>
      <c r="K684" s="215"/>
      <c r="L684" s="286"/>
      <c r="M684" s="286"/>
      <c r="N684" s="286"/>
      <c r="O684" s="286"/>
      <c r="P684" s="286"/>
      <c r="Q684" s="286"/>
      <c r="R684" s="286"/>
      <c r="S684" s="286"/>
      <c r="T684" s="287"/>
      <c r="U684" s="287"/>
      <c r="V684" s="287"/>
      <c r="W684" s="287"/>
      <c r="X684" s="287"/>
      <c r="Y684" s="287"/>
      <c r="Z684" s="287"/>
      <c r="AA684" s="287"/>
      <c r="AB684" s="287"/>
      <c r="AC684" s="287"/>
      <c r="AD684" s="287"/>
      <c r="AE684" s="287"/>
      <c r="AF684" s="287"/>
      <c r="AG684" s="287"/>
      <c r="AH684" s="287"/>
      <c r="AI684" s="287"/>
      <c r="AJ684" s="287"/>
      <c r="AK684" s="286"/>
      <c r="AL684" s="286"/>
    </row>
    <row r="685" spans="1:38" ht="14.25" customHeight="1" x14ac:dyDescent="0.2">
      <c r="A685" s="287"/>
      <c r="B685" s="287"/>
      <c r="C685" s="215"/>
      <c r="D685" s="215"/>
      <c r="E685" s="215"/>
      <c r="F685" s="215"/>
      <c r="G685" s="215"/>
      <c r="H685" s="215"/>
      <c r="I685" s="215"/>
      <c r="J685" s="215"/>
      <c r="K685" s="215"/>
      <c r="L685" s="286"/>
      <c r="M685" s="286"/>
      <c r="N685" s="286"/>
      <c r="O685" s="286"/>
      <c r="P685" s="286"/>
      <c r="Q685" s="286"/>
      <c r="R685" s="286"/>
      <c r="S685" s="286"/>
      <c r="T685" s="287"/>
      <c r="U685" s="287"/>
      <c r="V685" s="287"/>
      <c r="W685" s="287"/>
      <c r="X685" s="287"/>
      <c r="Y685" s="287"/>
      <c r="Z685" s="287"/>
      <c r="AA685" s="287"/>
      <c r="AB685" s="287"/>
      <c r="AC685" s="287"/>
      <c r="AD685" s="287"/>
      <c r="AE685" s="287"/>
      <c r="AF685" s="287"/>
      <c r="AG685" s="287"/>
      <c r="AH685" s="287"/>
      <c r="AI685" s="287"/>
      <c r="AJ685" s="287"/>
      <c r="AK685" s="286"/>
      <c r="AL685" s="286"/>
    </row>
    <row r="686" spans="1:38" ht="14.25" customHeight="1" x14ac:dyDescent="0.2">
      <c r="A686" s="287"/>
      <c r="B686" s="287"/>
      <c r="C686" s="215"/>
      <c r="D686" s="215"/>
      <c r="E686" s="215"/>
      <c r="F686" s="215"/>
      <c r="G686" s="215"/>
      <c r="H686" s="215"/>
      <c r="I686" s="215"/>
      <c r="J686" s="215"/>
      <c r="K686" s="215"/>
      <c r="L686" s="286"/>
      <c r="M686" s="286"/>
      <c r="N686" s="286"/>
      <c r="O686" s="286"/>
      <c r="P686" s="286"/>
      <c r="Q686" s="286"/>
      <c r="R686" s="286"/>
      <c r="S686" s="286"/>
      <c r="T686" s="287"/>
      <c r="U686" s="287"/>
      <c r="V686" s="287"/>
      <c r="W686" s="287"/>
      <c r="X686" s="287"/>
      <c r="Y686" s="287"/>
      <c r="Z686" s="287"/>
      <c r="AA686" s="287"/>
      <c r="AB686" s="287"/>
      <c r="AC686" s="287"/>
      <c r="AD686" s="287"/>
      <c r="AE686" s="287"/>
      <c r="AF686" s="287"/>
      <c r="AG686" s="287"/>
      <c r="AH686" s="287"/>
      <c r="AI686" s="287"/>
      <c r="AJ686" s="287"/>
      <c r="AK686" s="286"/>
      <c r="AL686" s="286"/>
    </row>
    <row r="687" spans="1:38" ht="14.25" customHeight="1" x14ac:dyDescent="0.2">
      <c r="A687" s="287"/>
      <c r="B687" s="287"/>
      <c r="C687" s="215"/>
      <c r="D687" s="215"/>
      <c r="E687" s="215"/>
      <c r="F687" s="215"/>
      <c r="G687" s="215"/>
      <c r="H687" s="215"/>
      <c r="I687" s="215"/>
      <c r="J687" s="215"/>
      <c r="K687" s="215"/>
      <c r="L687" s="286"/>
      <c r="M687" s="286"/>
      <c r="N687" s="286"/>
      <c r="O687" s="286"/>
      <c r="P687" s="286"/>
      <c r="Q687" s="286"/>
      <c r="R687" s="286"/>
      <c r="S687" s="286"/>
      <c r="T687" s="287"/>
      <c r="U687" s="287"/>
      <c r="V687" s="287"/>
      <c r="W687" s="287"/>
      <c r="X687" s="287"/>
      <c r="Y687" s="287"/>
      <c r="Z687" s="287"/>
      <c r="AA687" s="287"/>
      <c r="AB687" s="287"/>
      <c r="AC687" s="287"/>
      <c r="AD687" s="287"/>
      <c r="AE687" s="287"/>
      <c r="AF687" s="287"/>
      <c r="AG687" s="287"/>
      <c r="AH687" s="287"/>
      <c r="AI687" s="287"/>
      <c r="AJ687" s="287"/>
      <c r="AK687" s="286"/>
      <c r="AL687" s="286"/>
    </row>
    <row r="688" spans="1:38" ht="14.25" customHeight="1" x14ac:dyDescent="0.2">
      <c r="A688" s="287"/>
      <c r="B688" s="287"/>
      <c r="C688" s="215"/>
      <c r="D688" s="215"/>
      <c r="E688" s="215"/>
      <c r="F688" s="215"/>
      <c r="G688" s="215"/>
      <c r="H688" s="215"/>
      <c r="I688" s="215"/>
      <c r="J688" s="215"/>
      <c r="K688" s="215"/>
      <c r="L688" s="286"/>
      <c r="M688" s="286"/>
      <c r="N688" s="286"/>
      <c r="O688" s="286"/>
      <c r="P688" s="286"/>
      <c r="Q688" s="286"/>
      <c r="R688" s="286"/>
      <c r="S688" s="286"/>
      <c r="T688" s="287"/>
      <c r="U688" s="287"/>
      <c r="V688" s="287"/>
      <c r="W688" s="287"/>
      <c r="X688" s="287"/>
      <c r="Y688" s="287"/>
      <c r="Z688" s="287"/>
      <c r="AA688" s="287"/>
      <c r="AB688" s="287"/>
      <c r="AC688" s="287"/>
      <c r="AD688" s="287"/>
      <c r="AE688" s="287"/>
      <c r="AF688" s="287"/>
      <c r="AG688" s="287"/>
      <c r="AH688" s="287"/>
      <c r="AI688" s="287"/>
      <c r="AJ688" s="287"/>
      <c r="AK688" s="286"/>
      <c r="AL688" s="286"/>
    </row>
    <row r="689" spans="1:38" ht="14.25" customHeight="1" x14ac:dyDescent="0.2">
      <c r="A689" s="287"/>
      <c r="B689" s="287"/>
      <c r="C689" s="215"/>
      <c r="D689" s="215"/>
      <c r="E689" s="215"/>
      <c r="F689" s="215"/>
      <c r="G689" s="215"/>
      <c r="H689" s="215"/>
      <c r="I689" s="215"/>
      <c r="J689" s="215"/>
      <c r="K689" s="215"/>
      <c r="L689" s="286"/>
      <c r="M689" s="286"/>
      <c r="N689" s="286"/>
      <c r="O689" s="286"/>
      <c r="P689" s="286"/>
      <c r="Q689" s="286"/>
      <c r="R689" s="286"/>
      <c r="S689" s="286"/>
      <c r="T689" s="287"/>
      <c r="U689" s="287"/>
      <c r="V689" s="287"/>
      <c r="W689" s="287"/>
      <c r="X689" s="287"/>
      <c r="Y689" s="287"/>
      <c r="Z689" s="287"/>
      <c r="AA689" s="287"/>
      <c r="AB689" s="287"/>
      <c r="AC689" s="287"/>
      <c r="AD689" s="287"/>
      <c r="AE689" s="287"/>
      <c r="AF689" s="287"/>
      <c r="AG689" s="287"/>
      <c r="AH689" s="287"/>
      <c r="AI689" s="287"/>
      <c r="AJ689" s="287"/>
      <c r="AK689" s="286"/>
      <c r="AL689" s="286"/>
    </row>
    <row r="690" spans="1:38" ht="14.25" customHeight="1" x14ac:dyDescent="0.2">
      <c r="A690" s="287"/>
      <c r="B690" s="287"/>
      <c r="C690" s="215"/>
      <c r="D690" s="215"/>
      <c r="E690" s="215"/>
      <c r="F690" s="215"/>
      <c r="G690" s="215"/>
      <c r="H690" s="215"/>
      <c r="I690" s="215"/>
      <c r="J690" s="215"/>
      <c r="K690" s="215"/>
      <c r="L690" s="286"/>
      <c r="M690" s="286"/>
      <c r="N690" s="286"/>
      <c r="O690" s="286"/>
      <c r="P690" s="286"/>
      <c r="Q690" s="286"/>
      <c r="R690" s="286"/>
      <c r="S690" s="286"/>
      <c r="T690" s="287"/>
      <c r="U690" s="287"/>
      <c r="V690" s="287"/>
      <c r="W690" s="287"/>
      <c r="X690" s="287"/>
      <c r="Y690" s="287"/>
      <c r="Z690" s="287"/>
      <c r="AA690" s="287"/>
      <c r="AB690" s="287"/>
      <c r="AC690" s="287"/>
      <c r="AD690" s="287"/>
      <c r="AE690" s="287"/>
      <c r="AF690" s="287"/>
      <c r="AG690" s="287"/>
      <c r="AH690" s="287"/>
      <c r="AI690" s="287"/>
      <c r="AJ690" s="287"/>
      <c r="AK690" s="286"/>
      <c r="AL690" s="286"/>
    </row>
    <row r="691" spans="1:38" ht="14.25" customHeight="1" x14ac:dyDescent="0.2">
      <c r="A691" s="287"/>
      <c r="B691" s="287"/>
      <c r="C691" s="215"/>
      <c r="D691" s="215"/>
      <c r="E691" s="215"/>
      <c r="F691" s="215"/>
      <c r="G691" s="215"/>
      <c r="H691" s="215"/>
      <c r="I691" s="215"/>
      <c r="J691" s="215"/>
      <c r="K691" s="215"/>
      <c r="L691" s="286"/>
      <c r="M691" s="286"/>
      <c r="N691" s="286"/>
      <c r="O691" s="286"/>
      <c r="P691" s="286"/>
      <c r="Q691" s="286"/>
      <c r="R691" s="286"/>
      <c r="S691" s="286"/>
      <c r="T691" s="287"/>
      <c r="U691" s="287"/>
      <c r="V691" s="287"/>
      <c r="W691" s="287"/>
      <c r="X691" s="287"/>
      <c r="Y691" s="287"/>
      <c r="Z691" s="287"/>
      <c r="AA691" s="287"/>
      <c r="AB691" s="287"/>
      <c r="AC691" s="287"/>
      <c r="AD691" s="287"/>
      <c r="AE691" s="287"/>
      <c r="AF691" s="287"/>
      <c r="AG691" s="287"/>
      <c r="AH691" s="287"/>
      <c r="AI691" s="287"/>
      <c r="AJ691" s="287"/>
      <c r="AK691" s="286"/>
      <c r="AL691" s="286"/>
    </row>
    <row r="692" spans="1:38" ht="14.25" customHeight="1" x14ac:dyDescent="0.2">
      <c r="A692" s="287"/>
      <c r="B692" s="287"/>
      <c r="C692" s="215"/>
      <c r="D692" s="215"/>
      <c r="E692" s="215"/>
      <c r="F692" s="215"/>
      <c r="G692" s="215"/>
      <c r="H692" s="215"/>
      <c r="I692" s="215"/>
      <c r="J692" s="215"/>
      <c r="K692" s="215"/>
      <c r="L692" s="286"/>
      <c r="M692" s="286"/>
      <c r="N692" s="286"/>
      <c r="O692" s="286"/>
      <c r="P692" s="286"/>
      <c r="Q692" s="286"/>
      <c r="R692" s="286"/>
      <c r="S692" s="286"/>
      <c r="T692" s="287"/>
      <c r="U692" s="287"/>
      <c r="V692" s="287"/>
      <c r="W692" s="287"/>
      <c r="X692" s="287"/>
      <c r="Y692" s="287"/>
      <c r="Z692" s="287"/>
      <c r="AA692" s="287"/>
      <c r="AB692" s="287"/>
      <c r="AC692" s="287"/>
      <c r="AD692" s="287"/>
      <c r="AE692" s="287"/>
      <c r="AF692" s="287"/>
      <c r="AG692" s="287"/>
      <c r="AH692" s="287"/>
      <c r="AI692" s="287"/>
      <c r="AJ692" s="287"/>
      <c r="AK692" s="286"/>
      <c r="AL692" s="286"/>
    </row>
    <row r="693" spans="1:38" ht="14.25" customHeight="1" x14ac:dyDescent="0.2">
      <c r="A693" s="287"/>
      <c r="B693" s="287"/>
      <c r="C693" s="215"/>
      <c r="D693" s="215"/>
      <c r="E693" s="215"/>
      <c r="F693" s="215"/>
      <c r="G693" s="215"/>
      <c r="H693" s="215"/>
      <c r="I693" s="215"/>
      <c r="J693" s="215"/>
      <c r="K693" s="215"/>
      <c r="L693" s="286"/>
      <c r="M693" s="286"/>
      <c r="N693" s="286"/>
      <c r="O693" s="286"/>
      <c r="P693" s="286"/>
      <c r="Q693" s="286"/>
      <c r="R693" s="286"/>
      <c r="S693" s="286"/>
      <c r="T693" s="287"/>
      <c r="U693" s="287"/>
      <c r="V693" s="287"/>
      <c r="W693" s="287"/>
      <c r="X693" s="287"/>
      <c r="Y693" s="287"/>
      <c r="Z693" s="287"/>
      <c r="AA693" s="287"/>
      <c r="AB693" s="287"/>
      <c r="AC693" s="287"/>
      <c r="AD693" s="287"/>
      <c r="AE693" s="287"/>
      <c r="AF693" s="287"/>
      <c r="AG693" s="287"/>
      <c r="AH693" s="287"/>
      <c r="AI693" s="287"/>
      <c r="AJ693" s="287"/>
      <c r="AK693" s="286"/>
      <c r="AL693" s="286"/>
    </row>
    <row r="694" spans="1:38" ht="14.25" customHeight="1" x14ac:dyDescent="0.2">
      <c r="A694" s="287"/>
      <c r="B694" s="287"/>
      <c r="C694" s="215"/>
      <c r="D694" s="215"/>
      <c r="E694" s="215"/>
      <c r="F694" s="215"/>
      <c r="G694" s="215"/>
      <c r="H694" s="215"/>
      <c r="I694" s="215"/>
      <c r="J694" s="215"/>
      <c r="K694" s="215"/>
      <c r="L694" s="286"/>
      <c r="M694" s="286"/>
      <c r="N694" s="286"/>
      <c r="O694" s="286"/>
      <c r="P694" s="286"/>
      <c r="Q694" s="286"/>
      <c r="R694" s="286"/>
      <c r="S694" s="286"/>
      <c r="T694" s="287"/>
      <c r="U694" s="287"/>
      <c r="V694" s="287"/>
      <c r="W694" s="287"/>
      <c r="X694" s="287"/>
      <c r="Y694" s="287"/>
      <c r="Z694" s="287"/>
      <c r="AA694" s="287"/>
      <c r="AB694" s="287"/>
      <c r="AC694" s="287"/>
      <c r="AD694" s="287"/>
      <c r="AE694" s="287"/>
      <c r="AF694" s="287"/>
      <c r="AG694" s="287"/>
      <c r="AH694" s="287"/>
      <c r="AI694" s="287"/>
      <c r="AJ694" s="287"/>
      <c r="AK694" s="286"/>
      <c r="AL694" s="286"/>
    </row>
    <row r="695" spans="1:38" ht="14.25" customHeight="1" x14ac:dyDescent="0.2">
      <c r="A695" s="287"/>
      <c r="B695" s="287"/>
      <c r="C695" s="215"/>
      <c r="D695" s="215"/>
      <c r="E695" s="215"/>
      <c r="F695" s="215"/>
      <c r="G695" s="215"/>
      <c r="H695" s="215"/>
      <c r="I695" s="215"/>
      <c r="J695" s="215"/>
      <c r="K695" s="215"/>
      <c r="L695" s="286"/>
      <c r="M695" s="286"/>
      <c r="N695" s="286"/>
      <c r="O695" s="286"/>
      <c r="P695" s="286"/>
      <c r="Q695" s="286"/>
      <c r="R695" s="286"/>
      <c r="S695" s="286"/>
      <c r="T695" s="287"/>
      <c r="U695" s="287"/>
      <c r="V695" s="287"/>
      <c r="W695" s="287"/>
      <c r="X695" s="287"/>
      <c r="Y695" s="287"/>
      <c r="Z695" s="287"/>
      <c r="AA695" s="287"/>
      <c r="AB695" s="287"/>
      <c r="AC695" s="287"/>
      <c r="AD695" s="287"/>
      <c r="AE695" s="287"/>
      <c r="AF695" s="287"/>
      <c r="AG695" s="287"/>
      <c r="AH695" s="287"/>
      <c r="AI695" s="287"/>
      <c r="AJ695" s="287"/>
      <c r="AK695" s="286"/>
      <c r="AL695" s="286"/>
    </row>
    <row r="696" spans="1:38" ht="14.25" customHeight="1" x14ac:dyDescent="0.2">
      <c r="A696" s="287"/>
      <c r="B696" s="287"/>
      <c r="C696" s="215"/>
      <c r="D696" s="215"/>
      <c r="E696" s="215"/>
      <c r="F696" s="215"/>
      <c r="G696" s="215"/>
      <c r="H696" s="215"/>
      <c r="I696" s="215"/>
      <c r="J696" s="215"/>
      <c r="K696" s="215"/>
      <c r="L696" s="286"/>
      <c r="M696" s="286"/>
      <c r="N696" s="286"/>
      <c r="O696" s="286"/>
      <c r="P696" s="286"/>
      <c r="Q696" s="286"/>
      <c r="R696" s="286"/>
      <c r="S696" s="286"/>
      <c r="T696" s="287"/>
      <c r="U696" s="287"/>
      <c r="V696" s="287"/>
      <c r="W696" s="287"/>
      <c r="X696" s="287"/>
      <c r="Y696" s="287"/>
      <c r="Z696" s="287"/>
      <c r="AA696" s="287"/>
      <c r="AB696" s="287"/>
      <c r="AC696" s="287"/>
      <c r="AD696" s="287"/>
      <c r="AE696" s="287"/>
      <c r="AF696" s="287"/>
      <c r="AG696" s="287"/>
      <c r="AH696" s="287"/>
      <c r="AI696" s="287"/>
      <c r="AJ696" s="287"/>
      <c r="AK696" s="286"/>
      <c r="AL696" s="286"/>
    </row>
    <row r="697" spans="1:38" ht="14.25" customHeight="1" x14ac:dyDescent="0.2">
      <c r="A697" s="287"/>
      <c r="B697" s="287"/>
      <c r="C697" s="215"/>
      <c r="D697" s="215"/>
      <c r="E697" s="215"/>
      <c r="F697" s="215"/>
      <c r="G697" s="215"/>
      <c r="H697" s="215"/>
      <c r="I697" s="215"/>
      <c r="J697" s="215"/>
      <c r="K697" s="215"/>
      <c r="L697" s="286"/>
      <c r="M697" s="286"/>
      <c r="N697" s="286"/>
      <c r="O697" s="286"/>
      <c r="P697" s="286"/>
      <c r="Q697" s="286"/>
      <c r="R697" s="286"/>
      <c r="S697" s="286"/>
      <c r="T697" s="287"/>
      <c r="U697" s="287"/>
      <c r="V697" s="287"/>
      <c r="W697" s="287"/>
      <c r="X697" s="287"/>
      <c r="Y697" s="287"/>
      <c r="Z697" s="287"/>
      <c r="AA697" s="287"/>
      <c r="AB697" s="287"/>
      <c r="AC697" s="287"/>
      <c r="AD697" s="287"/>
      <c r="AE697" s="287"/>
      <c r="AF697" s="287"/>
      <c r="AG697" s="287"/>
      <c r="AH697" s="287"/>
      <c r="AI697" s="287"/>
      <c r="AJ697" s="287"/>
      <c r="AK697" s="286"/>
      <c r="AL697" s="286"/>
    </row>
    <row r="698" spans="1:38" ht="14.25" customHeight="1" x14ac:dyDescent="0.2">
      <c r="A698" s="287"/>
      <c r="B698" s="287"/>
      <c r="C698" s="215"/>
      <c r="D698" s="215"/>
      <c r="E698" s="215"/>
      <c r="F698" s="215"/>
      <c r="G698" s="215"/>
      <c r="H698" s="215"/>
      <c r="I698" s="215"/>
      <c r="J698" s="215"/>
      <c r="K698" s="215"/>
      <c r="L698" s="286"/>
      <c r="M698" s="286"/>
      <c r="N698" s="286"/>
      <c r="O698" s="286"/>
      <c r="P698" s="286"/>
      <c r="Q698" s="286"/>
      <c r="R698" s="286"/>
      <c r="S698" s="286"/>
      <c r="T698" s="287"/>
      <c r="U698" s="287"/>
      <c r="V698" s="287"/>
      <c r="W698" s="287"/>
      <c r="X698" s="287"/>
      <c r="Y698" s="287"/>
      <c r="Z698" s="287"/>
      <c r="AA698" s="287"/>
      <c r="AB698" s="287"/>
      <c r="AC698" s="287"/>
      <c r="AD698" s="287"/>
      <c r="AE698" s="287"/>
      <c r="AF698" s="287"/>
      <c r="AG698" s="287"/>
      <c r="AH698" s="287"/>
      <c r="AI698" s="287"/>
      <c r="AJ698" s="287"/>
      <c r="AK698" s="286"/>
      <c r="AL698" s="286"/>
    </row>
    <row r="699" spans="1:38" ht="14.25" customHeight="1" x14ac:dyDescent="0.2">
      <c r="A699" s="287"/>
      <c r="B699" s="287"/>
      <c r="C699" s="215"/>
      <c r="D699" s="215"/>
      <c r="E699" s="215"/>
      <c r="F699" s="215"/>
      <c r="G699" s="215"/>
      <c r="H699" s="215"/>
      <c r="I699" s="215"/>
      <c r="J699" s="215"/>
      <c r="K699" s="215"/>
      <c r="L699" s="286"/>
      <c r="M699" s="286"/>
      <c r="N699" s="286"/>
      <c r="O699" s="286"/>
      <c r="P699" s="286"/>
      <c r="Q699" s="286"/>
      <c r="R699" s="286"/>
      <c r="S699" s="286"/>
      <c r="T699" s="287"/>
      <c r="U699" s="287"/>
      <c r="V699" s="287"/>
      <c r="W699" s="287"/>
      <c r="X699" s="287"/>
      <c r="Y699" s="287"/>
      <c r="Z699" s="287"/>
      <c r="AA699" s="287"/>
      <c r="AB699" s="287"/>
      <c r="AC699" s="287"/>
      <c r="AD699" s="287"/>
      <c r="AE699" s="287"/>
      <c r="AF699" s="287"/>
      <c r="AG699" s="287"/>
      <c r="AH699" s="287"/>
      <c r="AI699" s="287"/>
      <c r="AJ699" s="287"/>
      <c r="AK699" s="286"/>
      <c r="AL699" s="286"/>
    </row>
    <row r="700" spans="1:38" ht="14.25" customHeight="1" x14ac:dyDescent="0.2">
      <c r="A700" s="287"/>
      <c r="B700" s="287"/>
      <c r="C700" s="215"/>
      <c r="D700" s="215"/>
      <c r="E700" s="215"/>
      <c r="F700" s="215"/>
      <c r="G700" s="215"/>
      <c r="H700" s="215"/>
      <c r="I700" s="215"/>
      <c r="J700" s="215"/>
      <c r="K700" s="215"/>
      <c r="L700" s="286"/>
      <c r="M700" s="286"/>
      <c r="N700" s="286"/>
      <c r="O700" s="286"/>
      <c r="P700" s="286"/>
      <c r="Q700" s="286"/>
      <c r="R700" s="286"/>
      <c r="S700" s="286"/>
      <c r="T700" s="287"/>
      <c r="U700" s="287"/>
      <c r="V700" s="287"/>
      <c r="W700" s="287"/>
      <c r="X700" s="287"/>
      <c r="Y700" s="287"/>
      <c r="Z700" s="287"/>
      <c r="AA700" s="287"/>
      <c r="AB700" s="287"/>
      <c r="AC700" s="287"/>
      <c r="AD700" s="287"/>
      <c r="AE700" s="287"/>
      <c r="AF700" s="287"/>
      <c r="AG700" s="287"/>
      <c r="AH700" s="287"/>
      <c r="AI700" s="287"/>
      <c r="AJ700" s="287"/>
      <c r="AK700" s="286"/>
      <c r="AL700" s="286"/>
    </row>
    <row r="701" spans="1:38" ht="14.25" customHeight="1" x14ac:dyDescent="0.2">
      <c r="A701" s="287"/>
      <c r="B701" s="287"/>
      <c r="C701" s="215"/>
      <c r="D701" s="215"/>
      <c r="E701" s="215"/>
      <c r="F701" s="215"/>
      <c r="G701" s="215"/>
      <c r="H701" s="215"/>
      <c r="I701" s="215"/>
      <c r="J701" s="215"/>
      <c r="K701" s="215"/>
      <c r="L701" s="286"/>
      <c r="M701" s="286"/>
      <c r="N701" s="286"/>
      <c r="O701" s="286"/>
      <c r="P701" s="286"/>
      <c r="Q701" s="286"/>
      <c r="R701" s="286"/>
      <c r="S701" s="286"/>
      <c r="T701" s="287"/>
      <c r="U701" s="287"/>
      <c r="V701" s="287"/>
      <c r="W701" s="287"/>
      <c r="X701" s="287"/>
      <c r="Y701" s="287"/>
      <c r="Z701" s="287"/>
      <c r="AA701" s="287"/>
      <c r="AB701" s="287"/>
      <c r="AC701" s="287"/>
      <c r="AD701" s="287"/>
      <c r="AE701" s="287"/>
      <c r="AF701" s="287"/>
      <c r="AG701" s="287"/>
      <c r="AH701" s="287"/>
      <c r="AI701" s="287"/>
      <c r="AJ701" s="287"/>
      <c r="AK701" s="286"/>
      <c r="AL701" s="286"/>
    </row>
    <row r="702" spans="1:38" ht="14.25" customHeight="1" x14ac:dyDescent="0.2">
      <c r="A702" s="287"/>
      <c r="B702" s="287"/>
      <c r="C702" s="215"/>
      <c r="D702" s="215"/>
      <c r="E702" s="215"/>
      <c r="F702" s="215"/>
      <c r="G702" s="215"/>
      <c r="H702" s="215"/>
      <c r="I702" s="215"/>
      <c r="J702" s="215"/>
      <c r="K702" s="215"/>
      <c r="L702" s="286"/>
      <c r="M702" s="286"/>
      <c r="N702" s="286"/>
      <c r="O702" s="286"/>
      <c r="P702" s="286"/>
      <c r="Q702" s="286"/>
      <c r="R702" s="286"/>
      <c r="S702" s="286"/>
      <c r="T702" s="287"/>
      <c r="U702" s="287"/>
      <c r="V702" s="287"/>
      <c r="W702" s="287"/>
      <c r="X702" s="287"/>
      <c r="Y702" s="287"/>
      <c r="Z702" s="287"/>
      <c r="AA702" s="287"/>
      <c r="AB702" s="287"/>
      <c r="AC702" s="287"/>
      <c r="AD702" s="287"/>
      <c r="AE702" s="287"/>
      <c r="AF702" s="287"/>
      <c r="AG702" s="287"/>
      <c r="AH702" s="287"/>
      <c r="AI702" s="287"/>
      <c r="AJ702" s="287"/>
      <c r="AK702" s="286"/>
      <c r="AL702" s="286"/>
    </row>
    <row r="703" spans="1:38" ht="14.25" customHeight="1" x14ac:dyDescent="0.2">
      <c r="A703" s="287"/>
      <c r="B703" s="287"/>
      <c r="C703" s="215"/>
      <c r="D703" s="215"/>
      <c r="E703" s="215"/>
      <c r="F703" s="215"/>
      <c r="G703" s="215"/>
      <c r="H703" s="215"/>
      <c r="I703" s="215"/>
      <c r="J703" s="215"/>
      <c r="K703" s="215"/>
      <c r="L703" s="286"/>
      <c r="M703" s="286"/>
      <c r="N703" s="286"/>
      <c r="O703" s="286"/>
      <c r="P703" s="286"/>
      <c r="Q703" s="286"/>
      <c r="R703" s="286"/>
      <c r="S703" s="286"/>
      <c r="T703" s="287"/>
      <c r="U703" s="287"/>
      <c r="V703" s="287"/>
      <c r="W703" s="287"/>
      <c r="X703" s="287"/>
      <c r="Y703" s="287"/>
      <c r="Z703" s="287"/>
      <c r="AA703" s="287"/>
      <c r="AB703" s="287"/>
      <c r="AC703" s="287"/>
      <c r="AD703" s="287"/>
      <c r="AE703" s="287"/>
      <c r="AF703" s="287"/>
      <c r="AG703" s="287"/>
      <c r="AH703" s="287"/>
      <c r="AI703" s="287"/>
      <c r="AJ703" s="287"/>
      <c r="AK703" s="286"/>
      <c r="AL703" s="286"/>
    </row>
    <row r="704" spans="1:38" ht="14.25" customHeight="1" x14ac:dyDescent="0.2">
      <c r="A704" s="287"/>
      <c r="B704" s="287"/>
      <c r="C704" s="215"/>
      <c r="D704" s="215"/>
      <c r="E704" s="215"/>
      <c r="F704" s="215"/>
      <c r="G704" s="215"/>
      <c r="H704" s="215"/>
      <c r="I704" s="215"/>
      <c r="J704" s="215"/>
      <c r="K704" s="215"/>
      <c r="L704" s="286"/>
      <c r="M704" s="286"/>
      <c r="N704" s="286"/>
      <c r="O704" s="286"/>
      <c r="P704" s="286"/>
      <c r="Q704" s="286"/>
      <c r="R704" s="286"/>
      <c r="S704" s="286"/>
      <c r="T704" s="287"/>
      <c r="U704" s="287"/>
      <c r="V704" s="287"/>
      <c r="W704" s="287"/>
      <c r="X704" s="287"/>
      <c r="Y704" s="287"/>
      <c r="Z704" s="287"/>
      <c r="AA704" s="287"/>
      <c r="AB704" s="287"/>
      <c r="AC704" s="287"/>
      <c r="AD704" s="287"/>
      <c r="AE704" s="287"/>
      <c r="AF704" s="287"/>
      <c r="AG704" s="287"/>
      <c r="AH704" s="287"/>
      <c r="AI704" s="287"/>
      <c r="AJ704" s="287"/>
      <c r="AK704" s="286"/>
      <c r="AL704" s="286"/>
    </row>
    <row r="705" spans="1:38" ht="14.25" customHeight="1" x14ac:dyDescent="0.2">
      <c r="A705" s="287"/>
      <c r="B705" s="287"/>
      <c r="C705" s="215"/>
      <c r="D705" s="215"/>
      <c r="E705" s="215"/>
      <c r="F705" s="215"/>
      <c r="G705" s="215"/>
      <c r="H705" s="215"/>
      <c r="I705" s="215"/>
      <c r="J705" s="215"/>
      <c r="K705" s="215"/>
      <c r="L705" s="286"/>
      <c r="M705" s="286"/>
      <c r="N705" s="286"/>
      <c r="O705" s="286"/>
      <c r="P705" s="286"/>
      <c r="Q705" s="286"/>
      <c r="R705" s="286"/>
      <c r="S705" s="286"/>
      <c r="T705" s="287"/>
      <c r="U705" s="287"/>
      <c r="V705" s="287"/>
      <c r="W705" s="287"/>
      <c r="X705" s="287"/>
      <c r="Y705" s="287"/>
      <c r="Z705" s="287"/>
      <c r="AA705" s="287"/>
      <c r="AB705" s="287"/>
      <c r="AC705" s="287"/>
      <c r="AD705" s="287"/>
      <c r="AE705" s="287"/>
      <c r="AF705" s="287"/>
      <c r="AG705" s="287"/>
      <c r="AH705" s="287"/>
      <c r="AI705" s="287"/>
      <c r="AJ705" s="287"/>
      <c r="AK705" s="286"/>
      <c r="AL705" s="286"/>
    </row>
    <row r="706" spans="1:38" ht="14.25" customHeight="1" x14ac:dyDescent="0.2">
      <c r="A706" s="287"/>
      <c r="B706" s="287"/>
      <c r="C706" s="215"/>
      <c r="D706" s="215"/>
      <c r="E706" s="215"/>
      <c r="F706" s="215"/>
      <c r="G706" s="215"/>
      <c r="H706" s="215"/>
      <c r="I706" s="215"/>
      <c r="J706" s="215"/>
      <c r="K706" s="215"/>
      <c r="L706" s="286"/>
      <c r="M706" s="286"/>
      <c r="N706" s="286"/>
      <c r="O706" s="286"/>
      <c r="P706" s="286"/>
      <c r="Q706" s="286"/>
      <c r="R706" s="286"/>
      <c r="S706" s="286"/>
      <c r="T706" s="287"/>
      <c r="U706" s="287"/>
      <c r="V706" s="287"/>
      <c r="W706" s="287"/>
      <c r="X706" s="287"/>
      <c r="Y706" s="287"/>
      <c r="Z706" s="287"/>
      <c r="AA706" s="287"/>
      <c r="AB706" s="287"/>
      <c r="AC706" s="287"/>
      <c r="AD706" s="287"/>
      <c r="AE706" s="287"/>
      <c r="AF706" s="287"/>
      <c r="AG706" s="287"/>
      <c r="AH706" s="287"/>
      <c r="AI706" s="287"/>
      <c r="AJ706" s="287"/>
      <c r="AK706" s="286"/>
      <c r="AL706" s="286"/>
    </row>
    <row r="707" spans="1:38" ht="14.25" customHeight="1" x14ac:dyDescent="0.2">
      <c r="A707" s="287"/>
      <c r="B707" s="287"/>
      <c r="C707" s="215"/>
      <c r="D707" s="215"/>
      <c r="E707" s="215"/>
      <c r="F707" s="215"/>
      <c r="G707" s="215"/>
      <c r="H707" s="215"/>
      <c r="I707" s="215"/>
      <c r="J707" s="215"/>
      <c r="K707" s="215"/>
      <c r="L707" s="286"/>
      <c r="M707" s="286"/>
      <c r="N707" s="286"/>
      <c r="O707" s="286"/>
      <c r="P707" s="286"/>
      <c r="Q707" s="286"/>
      <c r="R707" s="286"/>
      <c r="S707" s="286"/>
      <c r="T707" s="287"/>
      <c r="U707" s="287"/>
      <c r="V707" s="287"/>
      <c r="W707" s="287"/>
      <c r="X707" s="287"/>
      <c r="Y707" s="287"/>
      <c r="Z707" s="287"/>
      <c r="AA707" s="287"/>
      <c r="AB707" s="287"/>
      <c r="AC707" s="287"/>
      <c r="AD707" s="287"/>
      <c r="AE707" s="287"/>
      <c r="AF707" s="287"/>
      <c r="AG707" s="287"/>
      <c r="AH707" s="287"/>
      <c r="AI707" s="287"/>
      <c r="AJ707" s="287"/>
      <c r="AK707" s="286"/>
      <c r="AL707" s="286"/>
    </row>
    <row r="708" spans="1:38" ht="14.25" customHeight="1" x14ac:dyDescent="0.2">
      <c r="A708" s="287"/>
      <c r="B708" s="287"/>
      <c r="C708" s="215"/>
      <c r="D708" s="215"/>
      <c r="E708" s="215"/>
      <c r="F708" s="215"/>
      <c r="G708" s="215"/>
      <c r="H708" s="215"/>
      <c r="I708" s="215"/>
      <c r="J708" s="215"/>
      <c r="K708" s="215"/>
      <c r="L708" s="286"/>
      <c r="M708" s="286"/>
      <c r="N708" s="286"/>
      <c r="O708" s="286"/>
      <c r="P708" s="286"/>
      <c r="Q708" s="286"/>
      <c r="R708" s="286"/>
      <c r="S708" s="286"/>
      <c r="T708" s="287"/>
      <c r="U708" s="287"/>
      <c r="V708" s="287"/>
      <c r="W708" s="287"/>
      <c r="X708" s="287"/>
      <c r="Y708" s="287"/>
      <c r="Z708" s="287"/>
      <c r="AA708" s="287"/>
      <c r="AB708" s="287"/>
      <c r="AC708" s="287"/>
      <c r="AD708" s="287"/>
      <c r="AE708" s="287"/>
      <c r="AF708" s="287"/>
      <c r="AG708" s="287"/>
      <c r="AH708" s="287"/>
      <c r="AI708" s="287"/>
      <c r="AJ708" s="287"/>
      <c r="AK708" s="286"/>
      <c r="AL708" s="286"/>
    </row>
    <row r="709" spans="1:38" ht="14.25" customHeight="1" x14ac:dyDescent="0.2">
      <c r="A709" s="287"/>
      <c r="B709" s="287"/>
      <c r="C709" s="215"/>
      <c r="D709" s="215"/>
      <c r="E709" s="215"/>
      <c r="F709" s="215"/>
      <c r="G709" s="215"/>
      <c r="H709" s="215"/>
      <c r="I709" s="215"/>
      <c r="J709" s="215"/>
      <c r="K709" s="215"/>
      <c r="L709" s="286"/>
      <c r="M709" s="286"/>
      <c r="N709" s="286"/>
      <c r="O709" s="286"/>
      <c r="P709" s="286"/>
      <c r="Q709" s="286"/>
      <c r="R709" s="286"/>
      <c r="S709" s="286"/>
      <c r="T709" s="287"/>
      <c r="U709" s="287"/>
      <c r="V709" s="287"/>
      <c r="W709" s="287"/>
      <c r="X709" s="287"/>
      <c r="Y709" s="287"/>
      <c r="Z709" s="287"/>
      <c r="AA709" s="287"/>
      <c r="AB709" s="287"/>
      <c r="AC709" s="287"/>
      <c r="AD709" s="287"/>
      <c r="AE709" s="287"/>
      <c r="AF709" s="287"/>
      <c r="AG709" s="287"/>
      <c r="AH709" s="287"/>
      <c r="AI709" s="287"/>
      <c r="AJ709" s="287"/>
      <c r="AK709" s="286"/>
      <c r="AL709" s="286"/>
    </row>
    <row r="710" spans="1:38" ht="14.25" customHeight="1" x14ac:dyDescent="0.2">
      <c r="A710" s="287"/>
      <c r="B710" s="287"/>
      <c r="C710" s="215"/>
      <c r="D710" s="215"/>
      <c r="E710" s="215"/>
      <c r="F710" s="215"/>
      <c r="G710" s="215"/>
      <c r="H710" s="215"/>
      <c r="I710" s="215"/>
      <c r="J710" s="215"/>
      <c r="K710" s="215"/>
      <c r="L710" s="286"/>
      <c r="M710" s="286"/>
      <c r="N710" s="286"/>
      <c r="O710" s="286"/>
      <c r="P710" s="286"/>
      <c r="Q710" s="286"/>
      <c r="R710" s="286"/>
      <c r="S710" s="286"/>
      <c r="T710" s="287"/>
      <c r="U710" s="287"/>
      <c r="V710" s="287"/>
      <c r="W710" s="287"/>
      <c r="X710" s="287"/>
      <c r="Y710" s="287"/>
      <c r="Z710" s="287"/>
      <c r="AA710" s="287"/>
      <c r="AB710" s="287"/>
      <c r="AC710" s="287"/>
      <c r="AD710" s="287"/>
      <c r="AE710" s="287"/>
      <c r="AF710" s="287"/>
      <c r="AG710" s="287"/>
      <c r="AH710" s="287"/>
      <c r="AI710" s="287"/>
      <c r="AJ710" s="287"/>
      <c r="AK710" s="286"/>
      <c r="AL710" s="286"/>
    </row>
    <row r="711" spans="1:38" ht="14.25" customHeight="1" x14ac:dyDescent="0.2">
      <c r="A711" s="287"/>
      <c r="B711" s="287"/>
      <c r="C711" s="215"/>
      <c r="D711" s="215"/>
      <c r="E711" s="215"/>
      <c r="F711" s="215"/>
      <c r="G711" s="215"/>
      <c r="H711" s="215"/>
      <c r="I711" s="215"/>
      <c r="J711" s="215"/>
      <c r="K711" s="215"/>
      <c r="L711" s="286"/>
      <c r="M711" s="286"/>
      <c r="N711" s="286"/>
      <c r="O711" s="286"/>
      <c r="P711" s="286"/>
      <c r="Q711" s="286"/>
      <c r="R711" s="286"/>
      <c r="S711" s="286"/>
      <c r="T711" s="287"/>
      <c r="U711" s="287"/>
      <c r="V711" s="287"/>
      <c r="W711" s="287"/>
      <c r="X711" s="287"/>
      <c r="Y711" s="287"/>
      <c r="Z711" s="287"/>
      <c r="AA711" s="287"/>
      <c r="AB711" s="287"/>
      <c r="AC711" s="287"/>
      <c r="AD711" s="287"/>
      <c r="AE711" s="287"/>
      <c r="AF711" s="287"/>
      <c r="AG711" s="287"/>
      <c r="AH711" s="287"/>
      <c r="AI711" s="287"/>
      <c r="AJ711" s="287"/>
      <c r="AK711" s="286"/>
      <c r="AL711" s="286"/>
    </row>
    <row r="712" spans="1:38" ht="14.25" customHeight="1" x14ac:dyDescent="0.2">
      <c r="A712" s="287"/>
      <c r="B712" s="287"/>
      <c r="C712" s="215"/>
      <c r="D712" s="215"/>
      <c r="E712" s="215"/>
      <c r="F712" s="215"/>
      <c r="G712" s="215"/>
      <c r="H712" s="215"/>
      <c r="I712" s="215"/>
      <c r="J712" s="215"/>
      <c r="K712" s="215"/>
      <c r="L712" s="286"/>
      <c r="M712" s="286"/>
      <c r="N712" s="286"/>
      <c r="O712" s="286"/>
      <c r="P712" s="286"/>
      <c r="Q712" s="286"/>
      <c r="R712" s="286"/>
      <c r="S712" s="286"/>
      <c r="T712" s="287"/>
      <c r="U712" s="287"/>
      <c r="V712" s="287"/>
      <c r="W712" s="287"/>
      <c r="X712" s="287"/>
      <c r="Y712" s="287"/>
      <c r="Z712" s="287"/>
      <c r="AA712" s="287"/>
      <c r="AB712" s="287"/>
      <c r="AC712" s="287"/>
      <c r="AD712" s="287"/>
      <c r="AE712" s="287"/>
      <c r="AF712" s="287"/>
      <c r="AG712" s="287"/>
      <c r="AH712" s="287"/>
      <c r="AI712" s="287"/>
      <c r="AJ712" s="287"/>
      <c r="AK712" s="286"/>
      <c r="AL712" s="286"/>
    </row>
    <row r="713" spans="1:38" ht="14.25" customHeight="1" x14ac:dyDescent="0.2">
      <c r="A713" s="287"/>
      <c r="B713" s="287"/>
      <c r="C713" s="215"/>
      <c r="D713" s="215"/>
      <c r="E713" s="215"/>
      <c r="F713" s="215"/>
      <c r="G713" s="215"/>
      <c r="H713" s="215"/>
      <c r="I713" s="215"/>
      <c r="J713" s="215"/>
      <c r="K713" s="215"/>
      <c r="L713" s="286"/>
      <c r="M713" s="286"/>
      <c r="N713" s="286"/>
      <c r="O713" s="286"/>
      <c r="P713" s="286"/>
      <c r="Q713" s="286"/>
      <c r="R713" s="286"/>
      <c r="S713" s="286"/>
      <c r="T713" s="287"/>
      <c r="U713" s="287"/>
      <c r="V713" s="287"/>
      <c r="W713" s="287"/>
      <c r="X713" s="287"/>
      <c r="Y713" s="287"/>
      <c r="Z713" s="287"/>
      <c r="AA713" s="287"/>
      <c r="AB713" s="287"/>
      <c r="AC713" s="287"/>
      <c r="AD713" s="287"/>
      <c r="AE713" s="287"/>
      <c r="AF713" s="287"/>
      <c r="AG713" s="287"/>
      <c r="AH713" s="287"/>
      <c r="AI713" s="287"/>
      <c r="AJ713" s="287"/>
      <c r="AK713" s="286"/>
      <c r="AL713" s="286"/>
    </row>
    <row r="714" spans="1:38" ht="14.25" customHeight="1" x14ac:dyDescent="0.2">
      <c r="A714" s="287"/>
      <c r="B714" s="287"/>
      <c r="C714" s="215"/>
      <c r="D714" s="215"/>
      <c r="E714" s="215"/>
      <c r="F714" s="215"/>
      <c r="G714" s="215"/>
      <c r="H714" s="215"/>
      <c r="I714" s="215"/>
      <c r="J714" s="215"/>
      <c r="K714" s="215"/>
      <c r="L714" s="286"/>
      <c r="M714" s="286"/>
      <c r="N714" s="286"/>
      <c r="O714" s="286"/>
      <c r="P714" s="286"/>
      <c r="Q714" s="286"/>
      <c r="R714" s="286"/>
      <c r="S714" s="286"/>
      <c r="T714" s="287"/>
      <c r="U714" s="287"/>
      <c r="V714" s="287"/>
      <c r="W714" s="287"/>
      <c r="X714" s="287"/>
      <c r="Y714" s="287"/>
      <c r="Z714" s="287"/>
      <c r="AA714" s="287"/>
      <c r="AB714" s="287"/>
      <c r="AC714" s="287"/>
      <c r="AD714" s="287"/>
      <c r="AE714" s="287"/>
      <c r="AF714" s="287"/>
      <c r="AG714" s="287"/>
      <c r="AH714" s="287"/>
      <c r="AI714" s="287"/>
      <c r="AJ714" s="287"/>
      <c r="AK714" s="286"/>
      <c r="AL714" s="286"/>
    </row>
    <row r="715" spans="1:38" ht="14.25" customHeight="1" x14ac:dyDescent="0.2">
      <c r="A715" s="287"/>
      <c r="B715" s="287"/>
      <c r="C715" s="215"/>
      <c r="D715" s="215"/>
      <c r="E715" s="215"/>
      <c r="F715" s="215"/>
      <c r="G715" s="215"/>
      <c r="H715" s="215"/>
      <c r="I715" s="215"/>
      <c r="J715" s="215"/>
      <c r="K715" s="215"/>
      <c r="L715" s="286"/>
      <c r="M715" s="286"/>
      <c r="N715" s="286"/>
      <c r="O715" s="286"/>
      <c r="P715" s="286"/>
      <c r="Q715" s="286"/>
      <c r="R715" s="286"/>
      <c r="S715" s="286"/>
      <c r="T715" s="287"/>
      <c r="U715" s="287"/>
      <c r="V715" s="287"/>
      <c r="W715" s="287"/>
      <c r="X715" s="287"/>
      <c r="Y715" s="287"/>
      <c r="Z715" s="287"/>
      <c r="AA715" s="287"/>
      <c r="AB715" s="287"/>
      <c r="AC715" s="287"/>
      <c r="AD715" s="287"/>
      <c r="AE715" s="287"/>
      <c r="AF715" s="287"/>
      <c r="AG715" s="287"/>
      <c r="AH715" s="287"/>
      <c r="AI715" s="287"/>
      <c r="AJ715" s="287"/>
      <c r="AK715" s="286"/>
      <c r="AL715" s="286"/>
    </row>
    <row r="716" spans="1:38" ht="14.25" customHeight="1" x14ac:dyDescent="0.2">
      <c r="A716" s="287"/>
      <c r="B716" s="287"/>
      <c r="C716" s="215"/>
      <c r="D716" s="215"/>
      <c r="E716" s="215"/>
      <c r="F716" s="215"/>
      <c r="G716" s="215"/>
      <c r="H716" s="215"/>
      <c r="I716" s="215"/>
      <c r="J716" s="215"/>
      <c r="K716" s="215"/>
      <c r="L716" s="286"/>
      <c r="M716" s="286"/>
      <c r="N716" s="286"/>
      <c r="O716" s="286"/>
      <c r="P716" s="286"/>
      <c r="Q716" s="286"/>
      <c r="R716" s="286"/>
      <c r="S716" s="286"/>
      <c r="T716" s="287"/>
      <c r="U716" s="287"/>
      <c r="V716" s="287"/>
      <c r="W716" s="287"/>
      <c r="X716" s="287"/>
      <c r="Y716" s="287"/>
      <c r="Z716" s="287"/>
      <c r="AA716" s="287"/>
      <c r="AB716" s="287"/>
      <c r="AC716" s="287"/>
      <c r="AD716" s="287"/>
      <c r="AE716" s="287"/>
      <c r="AF716" s="287"/>
      <c r="AG716" s="287"/>
      <c r="AH716" s="287"/>
      <c r="AI716" s="287"/>
      <c r="AJ716" s="287"/>
      <c r="AK716" s="286"/>
      <c r="AL716" s="286"/>
    </row>
    <row r="717" spans="1:38" ht="14.25" customHeight="1" x14ac:dyDescent="0.2">
      <c r="A717" s="287"/>
      <c r="B717" s="287"/>
      <c r="C717" s="215"/>
      <c r="D717" s="215"/>
      <c r="E717" s="215"/>
      <c r="F717" s="215"/>
      <c r="G717" s="215"/>
      <c r="H717" s="215"/>
      <c r="I717" s="215"/>
      <c r="J717" s="215"/>
      <c r="K717" s="215"/>
      <c r="L717" s="286"/>
      <c r="M717" s="286"/>
      <c r="N717" s="286"/>
      <c r="O717" s="286"/>
      <c r="P717" s="286"/>
      <c r="Q717" s="286"/>
      <c r="R717" s="286"/>
      <c r="S717" s="286"/>
      <c r="T717" s="287"/>
      <c r="U717" s="287"/>
      <c r="V717" s="287"/>
      <c r="W717" s="287"/>
      <c r="X717" s="287"/>
      <c r="Y717" s="287"/>
      <c r="Z717" s="287"/>
      <c r="AA717" s="287"/>
      <c r="AB717" s="287"/>
      <c r="AC717" s="287"/>
      <c r="AD717" s="287"/>
      <c r="AE717" s="287"/>
      <c r="AF717" s="287"/>
      <c r="AG717" s="287"/>
      <c r="AH717" s="287"/>
      <c r="AI717" s="287"/>
      <c r="AJ717" s="287"/>
      <c r="AK717" s="286"/>
      <c r="AL717" s="286"/>
    </row>
    <row r="718" spans="1:38" ht="14.25" customHeight="1" x14ac:dyDescent="0.2">
      <c r="A718" s="287"/>
      <c r="B718" s="287"/>
      <c r="C718" s="215"/>
      <c r="D718" s="215"/>
      <c r="E718" s="215"/>
      <c r="F718" s="215"/>
      <c r="G718" s="215"/>
      <c r="H718" s="215"/>
      <c r="I718" s="215"/>
      <c r="J718" s="215"/>
      <c r="K718" s="215"/>
      <c r="L718" s="286"/>
      <c r="M718" s="286"/>
      <c r="N718" s="286"/>
      <c r="O718" s="286"/>
      <c r="P718" s="286"/>
      <c r="Q718" s="286"/>
      <c r="R718" s="286"/>
      <c r="S718" s="286"/>
      <c r="T718" s="287"/>
      <c r="U718" s="287"/>
      <c r="V718" s="287"/>
      <c r="W718" s="287"/>
      <c r="X718" s="287"/>
      <c r="Y718" s="287"/>
      <c r="Z718" s="287"/>
      <c r="AA718" s="287"/>
      <c r="AB718" s="287"/>
      <c r="AC718" s="287"/>
      <c r="AD718" s="287"/>
      <c r="AE718" s="287"/>
      <c r="AF718" s="287"/>
      <c r="AG718" s="287"/>
      <c r="AH718" s="287"/>
      <c r="AI718" s="287"/>
      <c r="AJ718" s="287"/>
      <c r="AK718" s="286"/>
      <c r="AL718" s="286"/>
    </row>
    <row r="719" spans="1:38" ht="14.25" customHeight="1" x14ac:dyDescent="0.2">
      <c r="A719" s="287"/>
      <c r="B719" s="287"/>
      <c r="C719" s="215"/>
      <c r="D719" s="215"/>
      <c r="E719" s="215"/>
      <c r="F719" s="215"/>
      <c r="G719" s="215"/>
      <c r="H719" s="215"/>
      <c r="I719" s="215"/>
      <c r="J719" s="215"/>
      <c r="K719" s="215"/>
      <c r="L719" s="286"/>
      <c r="M719" s="286"/>
      <c r="N719" s="286"/>
      <c r="O719" s="286"/>
      <c r="P719" s="286"/>
      <c r="Q719" s="286"/>
      <c r="R719" s="286"/>
      <c r="S719" s="286"/>
      <c r="T719" s="287"/>
      <c r="U719" s="287"/>
      <c r="V719" s="287"/>
      <c r="W719" s="287"/>
      <c r="X719" s="287"/>
      <c r="Y719" s="287"/>
      <c r="Z719" s="287"/>
      <c r="AA719" s="287"/>
      <c r="AB719" s="287"/>
      <c r="AC719" s="287"/>
      <c r="AD719" s="287"/>
      <c r="AE719" s="287"/>
      <c r="AF719" s="287"/>
      <c r="AG719" s="287"/>
      <c r="AH719" s="287"/>
      <c r="AI719" s="287"/>
      <c r="AJ719" s="287"/>
      <c r="AK719" s="286"/>
      <c r="AL719" s="286"/>
    </row>
    <row r="720" spans="1:38" ht="14.25" customHeight="1" x14ac:dyDescent="0.2">
      <c r="A720" s="287"/>
      <c r="B720" s="287"/>
      <c r="C720" s="215"/>
      <c r="D720" s="215"/>
      <c r="E720" s="215"/>
      <c r="F720" s="215"/>
      <c r="G720" s="215"/>
      <c r="H720" s="215"/>
      <c r="I720" s="215"/>
      <c r="J720" s="215"/>
      <c r="K720" s="215"/>
      <c r="L720" s="286"/>
      <c r="M720" s="286"/>
      <c r="N720" s="286"/>
      <c r="O720" s="286"/>
      <c r="P720" s="286"/>
      <c r="Q720" s="286"/>
      <c r="R720" s="286"/>
      <c r="S720" s="286"/>
      <c r="T720" s="287"/>
      <c r="U720" s="287"/>
      <c r="V720" s="287"/>
      <c r="W720" s="287"/>
      <c r="X720" s="287"/>
      <c r="Y720" s="287"/>
      <c r="Z720" s="287"/>
      <c r="AA720" s="287"/>
      <c r="AB720" s="287"/>
      <c r="AC720" s="287"/>
      <c r="AD720" s="287"/>
      <c r="AE720" s="287"/>
      <c r="AF720" s="287"/>
      <c r="AG720" s="287"/>
      <c r="AH720" s="287"/>
      <c r="AI720" s="287"/>
      <c r="AJ720" s="287"/>
      <c r="AK720" s="286"/>
      <c r="AL720" s="286"/>
    </row>
    <row r="721" spans="1:38" ht="14.25" customHeight="1" x14ac:dyDescent="0.2">
      <c r="A721" s="287"/>
      <c r="B721" s="287"/>
      <c r="C721" s="215"/>
      <c r="D721" s="215"/>
      <c r="E721" s="215"/>
      <c r="F721" s="215"/>
      <c r="G721" s="215"/>
      <c r="H721" s="215"/>
      <c r="I721" s="215"/>
      <c r="J721" s="215"/>
      <c r="K721" s="215"/>
      <c r="L721" s="286"/>
      <c r="M721" s="286"/>
      <c r="N721" s="286"/>
      <c r="O721" s="286"/>
      <c r="P721" s="286"/>
      <c r="Q721" s="286"/>
      <c r="R721" s="286"/>
      <c r="S721" s="286"/>
      <c r="T721" s="287"/>
      <c r="U721" s="287"/>
      <c r="V721" s="287"/>
      <c r="W721" s="287"/>
      <c r="X721" s="287"/>
      <c r="Y721" s="287"/>
      <c r="Z721" s="287"/>
      <c r="AA721" s="287"/>
      <c r="AB721" s="287"/>
      <c r="AC721" s="287"/>
      <c r="AD721" s="287"/>
      <c r="AE721" s="287"/>
      <c r="AF721" s="287"/>
      <c r="AG721" s="287"/>
      <c r="AH721" s="287"/>
      <c r="AI721" s="287"/>
      <c r="AJ721" s="287"/>
      <c r="AK721" s="286"/>
      <c r="AL721" s="286"/>
    </row>
    <row r="722" spans="1:38" ht="14.25" customHeight="1" x14ac:dyDescent="0.2">
      <c r="A722" s="287"/>
      <c r="B722" s="287"/>
      <c r="C722" s="215"/>
      <c r="D722" s="215"/>
      <c r="E722" s="215"/>
      <c r="F722" s="215"/>
      <c r="G722" s="215"/>
      <c r="H722" s="215"/>
      <c r="I722" s="215"/>
      <c r="J722" s="215"/>
      <c r="K722" s="215"/>
      <c r="L722" s="286"/>
      <c r="M722" s="286"/>
      <c r="N722" s="286"/>
      <c r="O722" s="286"/>
      <c r="P722" s="286"/>
      <c r="Q722" s="286"/>
      <c r="R722" s="286"/>
      <c r="S722" s="286"/>
      <c r="T722" s="287"/>
      <c r="U722" s="287"/>
      <c r="V722" s="287"/>
      <c r="W722" s="287"/>
      <c r="X722" s="287"/>
      <c r="Y722" s="287"/>
      <c r="Z722" s="287"/>
      <c r="AA722" s="287"/>
      <c r="AB722" s="287"/>
      <c r="AC722" s="287"/>
      <c r="AD722" s="287"/>
      <c r="AE722" s="287"/>
      <c r="AF722" s="287"/>
      <c r="AG722" s="287"/>
      <c r="AH722" s="287"/>
      <c r="AI722" s="287"/>
      <c r="AJ722" s="287"/>
      <c r="AK722" s="286"/>
      <c r="AL722" s="286"/>
    </row>
    <row r="723" spans="1:38" ht="14.25" customHeight="1" x14ac:dyDescent="0.2">
      <c r="A723" s="287"/>
      <c r="B723" s="287"/>
      <c r="C723" s="215"/>
      <c r="D723" s="215"/>
      <c r="E723" s="215"/>
      <c r="F723" s="215"/>
      <c r="G723" s="215"/>
      <c r="H723" s="215"/>
      <c r="I723" s="215"/>
      <c r="J723" s="215"/>
      <c r="K723" s="215"/>
      <c r="L723" s="286"/>
      <c r="M723" s="286"/>
      <c r="N723" s="286"/>
      <c r="O723" s="286"/>
      <c r="P723" s="286"/>
      <c r="Q723" s="286"/>
      <c r="R723" s="286"/>
      <c r="S723" s="286"/>
      <c r="T723" s="287"/>
      <c r="U723" s="287"/>
      <c r="V723" s="287"/>
      <c r="W723" s="287"/>
      <c r="X723" s="287"/>
      <c r="Y723" s="287"/>
      <c r="Z723" s="287"/>
      <c r="AA723" s="287"/>
      <c r="AB723" s="287"/>
      <c r="AC723" s="287"/>
      <c r="AD723" s="287"/>
      <c r="AE723" s="287"/>
      <c r="AF723" s="287"/>
      <c r="AG723" s="287"/>
      <c r="AH723" s="287"/>
      <c r="AI723" s="287"/>
      <c r="AJ723" s="287"/>
      <c r="AK723" s="286"/>
      <c r="AL723" s="286"/>
    </row>
    <row r="724" spans="1:38" ht="14.25" customHeight="1" x14ac:dyDescent="0.2">
      <c r="A724" s="287"/>
      <c r="B724" s="287"/>
      <c r="C724" s="215"/>
      <c r="D724" s="215"/>
      <c r="E724" s="215"/>
      <c r="F724" s="215"/>
      <c r="G724" s="215"/>
      <c r="H724" s="215"/>
      <c r="I724" s="215"/>
      <c r="J724" s="215"/>
      <c r="K724" s="215"/>
      <c r="L724" s="286"/>
      <c r="M724" s="286"/>
      <c r="N724" s="286"/>
      <c r="O724" s="286"/>
      <c r="P724" s="286"/>
      <c r="Q724" s="286"/>
      <c r="R724" s="286"/>
      <c r="S724" s="286"/>
      <c r="T724" s="287"/>
      <c r="U724" s="287"/>
      <c r="V724" s="287"/>
      <c r="W724" s="287"/>
      <c r="X724" s="287"/>
      <c r="Y724" s="287"/>
      <c r="Z724" s="287"/>
      <c r="AA724" s="287"/>
      <c r="AB724" s="287"/>
      <c r="AC724" s="287"/>
      <c r="AD724" s="287"/>
      <c r="AE724" s="287"/>
      <c r="AF724" s="287"/>
      <c r="AG724" s="287"/>
      <c r="AH724" s="287"/>
      <c r="AI724" s="287"/>
      <c r="AJ724" s="287"/>
      <c r="AK724" s="286"/>
      <c r="AL724" s="286"/>
    </row>
    <row r="725" spans="1:38" ht="14.25" customHeight="1" x14ac:dyDescent="0.2">
      <c r="A725" s="287"/>
      <c r="B725" s="287"/>
      <c r="C725" s="215"/>
      <c r="D725" s="215"/>
      <c r="E725" s="215"/>
      <c r="F725" s="215"/>
      <c r="G725" s="215"/>
      <c r="H725" s="215"/>
      <c r="I725" s="215"/>
      <c r="J725" s="215"/>
      <c r="K725" s="215"/>
      <c r="L725" s="286"/>
      <c r="M725" s="286"/>
      <c r="N725" s="286"/>
      <c r="O725" s="286"/>
      <c r="P725" s="286"/>
      <c r="Q725" s="286"/>
      <c r="R725" s="286"/>
      <c r="S725" s="286"/>
      <c r="T725" s="287"/>
      <c r="U725" s="287"/>
      <c r="V725" s="287"/>
      <c r="W725" s="287"/>
      <c r="X725" s="287"/>
      <c r="Y725" s="287"/>
      <c r="Z725" s="287"/>
      <c r="AA725" s="287"/>
      <c r="AB725" s="287"/>
      <c r="AC725" s="287"/>
      <c r="AD725" s="287"/>
      <c r="AE725" s="287"/>
      <c r="AF725" s="287"/>
      <c r="AG725" s="287"/>
      <c r="AH725" s="287"/>
      <c r="AI725" s="287"/>
      <c r="AJ725" s="287"/>
      <c r="AK725" s="286"/>
      <c r="AL725" s="286"/>
    </row>
    <row r="726" spans="1:38" ht="14.25" customHeight="1" x14ac:dyDescent="0.2">
      <c r="A726" s="287"/>
      <c r="B726" s="287"/>
      <c r="C726" s="215"/>
      <c r="D726" s="215"/>
      <c r="E726" s="215"/>
      <c r="F726" s="215"/>
      <c r="G726" s="215"/>
      <c r="H726" s="215"/>
      <c r="I726" s="215"/>
      <c r="J726" s="215"/>
      <c r="K726" s="215"/>
      <c r="L726" s="286"/>
      <c r="M726" s="286"/>
      <c r="N726" s="286"/>
      <c r="O726" s="286"/>
      <c r="P726" s="286"/>
      <c r="Q726" s="286"/>
      <c r="R726" s="286"/>
      <c r="S726" s="286"/>
      <c r="T726" s="287"/>
      <c r="U726" s="287"/>
      <c r="V726" s="287"/>
      <c r="W726" s="287"/>
      <c r="X726" s="287"/>
      <c r="Y726" s="287"/>
      <c r="Z726" s="287"/>
      <c r="AA726" s="287"/>
      <c r="AB726" s="287"/>
      <c r="AC726" s="287"/>
      <c r="AD726" s="287"/>
      <c r="AE726" s="287"/>
      <c r="AF726" s="287"/>
      <c r="AG726" s="287"/>
      <c r="AH726" s="287"/>
      <c r="AI726" s="287"/>
      <c r="AJ726" s="287"/>
      <c r="AK726" s="286"/>
      <c r="AL726" s="286"/>
    </row>
    <row r="727" spans="1:38" ht="14.25" customHeight="1" x14ac:dyDescent="0.2">
      <c r="A727" s="287"/>
      <c r="B727" s="287"/>
      <c r="C727" s="215"/>
      <c r="D727" s="215"/>
      <c r="E727" s="215"/>
      <c r="F727" s="215"/>
      <c r="G727" s="215"/>
      <c r="H727" s="215"/>
      <c r="I727" s="215"/>
      <c r="J727" s="215"/>
      <c r="K727" s="215"/>
      <c r="L727" s="286"/>
      <c r="M727" s="286"/>
      <c r="N727" s="286"/>
      <c r="O727" s="286"/>
      <c r="P727" s="286"/>
      <c r="Q727" s="286"/>
      <c r="R727" s="286"/>
      <c r="S727" s="286"/>
      <c r="T727" s="287"/>
      <c r="U727" s="287"/>
      <c r="V727" s="287"/>
      <c r="W727" s="287"/>
      <c r="X727" s="287"/>
      <c r="Y727" s="287"/>
      <c r="Z727" s="287"/>
      <c r="AA727" s="287"/>
      <c r="AB727" s="287"/>
      <c r="AC727" s="287"/>
      <c r="AD727" s="287"/>
      <c r="AE727" s="287"/>
      <c r="AF727" s="287"/>
      <c r="AG727" s="287"/>
      <c r="AH727" s="287"/>
      <c r="AI727" s="287"/>
      <c r="AJ727" s="287"/>
      <c r="AK727" s="286"/>
      <c r="AL727" s="286"/>
    </row>
    <row r="728" spans="1:38" ht="14.25" customHeight="1" x14ac:dyDescent="0.2">
      <c r="A728" s="287"/>
      <c r="B728" s="287"/>
      <c r="C728" s="215"/>
      <c r="D728" s="215"/>
      <c r="E728" s="215"/>
      <c r="F728" s="215"/>
      <c r="G728" s="215"/>
      <c r="H728" s="215"/>
      <c r="I728" s="215"/>
      <c r="J728" s="215"/>
      <c r="K728" s="215"/>
      <c r="L728" s="286"/>
      <c r="M728" s="286"/>
      <c r="N728" s="286"/>
      <c r="O728" s="286"/>
      <c r="P728" s="286"/>
      <c r="Q728" s="286"/>
      <c r="R728" s="286"/>
      <c r="S728" s="286"/>
      <c r="T728" s="287"/>
      <c r="U728" s="287"/>
      <c r="V728" s="287"/>
      <c r="W728" s="287"/>
      <c r="X728" s="287"/>
      <c r="Y728" s="287"/>
      <c r="Z728" s="287"/>
      <c r="AA728" s="287"/>
      <c r="AB728" s="287"/>
      <c r="AC728" s="287"/>
      <c r="AD728" s="287"/>
      <c r="AE728" s="287"/>
      <c r="AF728" s="287"/>
      <c r="AG728" s="287"/>
      <c r="AH728" s="287"/>
      <c r="AI728" s="287"/>
      <c r="AJ728" s="287"/>
      <c r="AK728" s="286"/>
      <c r="AL728" s="286"/>
    </row>
    <row r="729" spans="1:38" ht="14.25" customHeight="1" x14ac:dyDescent="0.2">
      <c r="A729" s="287"/>
      <c r="B729" s="287"/>
      <c r="C729" s="215"/>
      <c r="D729" s="215"/>
      <c r="E729" s="215"/>
      <c r="F729" s="215"/>
      <c r="G729" s="215"/>
      <c r="H729" s="215"/>
      <c r="I729" s="215"/>
      <c r="J729" s="215"/>
      <c r="K729" s="215"/>
      <c r="L729" s="286"/>
      <c r="M729" s="286"/>
      <c r="N729" s="286"/>
      <c r="O729" s="286"/>
      <c r="P729" s="286"/>
      <c r="Q729" s="286"/>
      <c r="R729" s="286"/>
      <c r="S729" s="286"/>
      <c r="T729" s="287"/>
      <c r="U729" s="287"/>
      <c r="V729" s="287"/>
      <c r="W729" s="287"/>
      <c r="X729" s="287"/>
      <c r="Y729" s="287"/>
      <c r="Z729" s="287"/>
      <c r="AA729" s="287"/>
      <c r="AB729" s="287"/>
      <c r="AC729" s="287"/>
      <c r="AD729" s="287"/>
      <c r="AE729" s="287"/>
      <c r="AF729" s="287"/>
      <c r="AG729" s="287"/>
      <c r="AH729" s="287"/>
      <c r="AI729" s="287"/>
      <c r="AJ729" s="287"/>
      <c r="AK729" s="286"/>
      <c r="AL729" s="286"/>
    </row>
    <row r="730" spans="1:38" ht="14.25" customHeight="1" x14ac:dyDescent="0.2">
      <c r="A730" s="287"/>
      <c r="B730" s="287"/>
      <c r="C730" s="215"/>
      <c r="D730" s="215"/>
      <c r="E730" s="215"/>
      <c r="F730" s="215"/>
      <c r="G730" s="215"/>
      <c r="H730" s="215"/>
      <c r="I730" s="215"/>
      <c r="J730" s="215"/>
      <c r="K730" s="215"/>
      <c r="L730" s="286"/>
      <c r="M730" s="286"/>
      <c r="N730" s="286"/>
      <c r="O730" s="286"/>
      <c r="P730" s="286"/>
      <c r="Q730" s="286"/>
      <c r="R730" s="286"/>
      <c r="S730" s="286"/>
      <c r="T730" s="287"/>
      <c r="U730" s="287"/>
      <c r="V730" s="287"/>
      <c r="W730" s="287"/>
      <c r="X730" s="287"/>
      <c r="Y730" s="287"/>
      <c r="Z730" s="287"/>
      <c r="AA730" s="287"/>
      <c r="AB730" s="287"/>
      <c r="AC730" s="287"/>
      <c r="AD730" s="287"/>
      <c r="AE730" s="287"/>
      <c r="AF730" s="287"/>
      <c r="AG730" s="287"/>
      <c r="AH730" s="287"/>
      <c r="AI730" s="287"/>
      <c r="AJ730" s="287"/>
      <c r="AK730" s="286"/>
      <c r="AL730" s="286"/>
    </row>
    <row r="731" spans="1:38" ht="14.25" customHeight="1" x14ac:dyDescent="0.2">
      <c r="A731" s="287"/>
      <c r="B731" s="287"/>
      <c r="C731" s="215"/>
      <c r="D731" s="215"/>
      <c r="E731" s="215"/>
      <c r="F731" s="215"/>
      <c r="G731" s="215"/>
      <c r="H731" s="215"/>
      <c r="I731" s="215"/>
      <c r="J731" s="215"/>
      <c r="K731" s="215"/>
      <c r="L731" s="286"/>
      <c r="M731" s="286"/>
      <c r="N731" s="286"/>
      <c r="O731" s="286"/>
      <c r="P731" s="286"/>
      <c r="Q731" s="286"/>
      <c r="R731" s="286"/>
      <c r="S731" s="286"/>
      <c r="T731" s="287"/>
      <c r="U731" s="287"/>
      <c r="V731" s="287"/>
      <c r="W731" s="287"/>
      <c r="X731" s="287"/>
      <c r="Y731" s="287"/>
      <c r="Z731" s="287"/>
      <c r="AA731" s="287"/>
      <c r="AB731" s="287"/>
      <c r="AC731" s="287"/>
      <c r="AD731" s="287"/>
      <c r="AE731" s="287"/>
      <c r="AF731" s="287"/>
      <c r="AG731" s="287"/>
      <c r="AH731" s="287"/>
      <c r="AI731" s="287"/>
      <c r="AJ731" s="287"/>
      <c r="AK731" s="286"/>
      <c r="AL731" s="286"/>
    </row>
    <row r="732" spans="1:38" ht="14.25" customHeight="1" x14ac:dyDescent="0.2">
      <c r="A732" s="287"/>
      <c r="B732" s="287"/>
      <c r="C732" s="215"/>
      <c r="D732" s="215"/>
      <c r="E732" s="215"/>
      <c r="F732" s="215"/>
      <c r="G732" s="215"/>
      <c r="H732" s="215"/>
      <c r="I732" s="215"/>
      <c r="J732" s="215"/>
      <c r="K732" s="215"/>
      <c r="L732" s="286"/>
      <c r="M732" s="286"/>
      <c r="N732" s="286"/>
      <c r="O732" s="286"/>
      <c r="P732" s="286"/>
      <c r="Q732" s="286"/>
      <c r="R732" s="286"/>
      <c r="S732" s="286"/>
      <c r="T732" s="287"/>
      <c r="U732" s="287"/>
      <c r="V732" s="287"/>
      <c r="W732" s="287"/>
      <c r="X732" s="287"/>
      <c r="Y732" s="287"/>
      <c r="Z732" s="287"/>
      <c r="AA732" s="287"/>
      <c r="AB732" s="287"/>
      <c r="AC732" s="287"/>
      <c r="AD732" s="287"/>
      <c r="AE732" s="287"/>
      <c r="AF732" s="287"/>
      <c r="AG732" s="287"/>
      <c r="AH732" s="287"/>
      <c r="AI732" s="287"/>
      <c r="AJ732" s="287"/>
      <c r="AK732" s="286"/>
      <c r="AL732" s="286"/>
    </row>
    <row r="733" spans="1:38" ht="14.25" customHeight="1" x14ac:dyDescent="0.2">
      <c r="A733" s="287"/>
      <c r="B733" s="287"/>
      <c r="C733" s="215"/>
      <c r="D733" s="215"/>
      <c r="E733" s="215"/>
      <c r="F733" s="215"/>
      <c r="G733" s="215"/>
      <c r="H733" s="215"/>
      <c r="I733" s="215"/>
      <c r="J733" s="215"/>
      <c r="K733" s="215"/>
      <c r="L733" s="286"/>
      <c r="M733" s="286"/>
      <c r="N733" s="286"/>
      <c r="O733" s="286"/>
      <c r="P733" s="286"/>
      <c r="Q733" s="286"/>
      <c r="R733" s="286"/>
      <c r="S733" s="286"/>
      <c r="T733" s="287"/>
      <c r="U733" s="287"/>
      <c r="V733" s="287"/>
      <c r="W733" s="287"/>
      <c r="X733" s="287"/>
      <c r="Y733" s="287"/>
      <c r="Z733" s="287"/>
      <c r="AA733" s="287"/>
      <c r="AB733" s="287"/>
      <c r="AC733" s="287"/>
      <c r="AD733" s="287"/>
      <c r="AE733" s="287"/>
      <c r="AF733" s="287"/>
      <c r="AG733" s="287"/>
      <c r="AH733" s="287"/>
      <c r="AI733" s="287"/>
      <c r="AJ733" s="287"/>
      <c r="AK733" s="286"/>
      <c r="AL733" s="286"/>
    </row>
    <row r="734" spans="1:38" ht="14.25" customHeight="1" x14ac:dyDescent="0.2">
      <c r="A734" s="287"/>
      <c r="B734" s="287"/>
      <c r="C734" s="215"/>
      <c r="D734" s="215"/>
      <c r="E734" s="215"/>
      <c r="F734" s="215"/>
      <c r="G734" s="215"/>
      <c r="H734" s="215"/>
      <c r="I734" s="215"/>
      <c r="J734" s="215"/>
      <c r="K734" s="215"/>
      <c r="L734" s="286"/>
      <c r="M734" s="286"/>
      <c r="N734" s="286"/>
      <c r="O734" s="286"/>
      <c r="P734" s="286"/>
      <c r="Q734" s="286"/>
      <c r="R734" s="286"/>
      <c r="S734" s="286"/>
      <c r="T734" s="287"/>
      <c r="U734" s="287"/>
      <c r="V734" s="287"/>
      <c r="W734" s="287"/>
      <c r="X734" s="287"/>
      <c r="Y734" s="287"/>
      <c r="Z734" s="287"/>
      <c r="AA734" s="287"/>
      <c r="AB734" s="287"/>
      <c r="AC734" s="287"/>
      <c r="AD734" s="287"/>
      <c r="AE734" s="287"/>
      <c r="AF734" s="287"/>
      <c r="AG734" s="287"/>
      <c r="AH734" s="287"/>
      <c r="AI734" s="287"/>
      <c r="AJ734" s="287"/>
      <c r="AK734" s="286"/>
      <c r="AL734" s="286"/>
    </row>
    <row r="735" spans="1:38" ht="14.25" customHeight="1" x14ac:dyDescent="0.2">
      <c r="A735" s="287"/>
      <c r="B735" s="287"/>
      <c r="C735" s="215"/>
      <c r="D735" s="215"/>
      <c r="E735" s="215"/>
      <c r="F735" s="215"/>
      <c r="G735" s="215"/>
      <c r="H735" s="215"/>
      <c r="I735" s="215"/>
      <c r="J735" s="215"/>
      <c r="K735" s="215"/>
      <c r="L735" s="286"/>
      <c r="M735" s="286"/>
      <c r="N735" s="286"/>
      <c r="O735" s="286"/>
      <c r="P735" s="286"/>
      <c r="Q735" s="286"/>
      <c r="R735" s="286"/>
      <c r="S735" s="286"/>
      <c r="T735" s="287"/>
      <c r="U735" s="287"/>
      <c r="V735" s="287"/>
      <c r="W735" s="287"/>
      <c r="X735" s="287"/>
      <c r="Y735" s="287"/>
      <c r="Z735" s="287"/>
      <c r="AA735" s="287"/>
      <c r="AB735" s="287"/>
      <c r="AC735" s="287"/>
      <c r="AD735" s="287"/>
      <c r="AE735" s="287"/>
      <c r="AF735" s="287"/>
      <c r="AG735" s="287"/>
      <c r="AH735" s="287"/>
      <c r="AI735" s="287"/>
      <c r="AJ735" s="287"/>
      <c r="AK735" s="286"/>
      <c r="AL735" s="286"/>
    </row>
    <row r="736" spans="1:38" ht="14.25" customHeight="1" x14ac:dyDescent="0.2">
      <c r="A736" s="287"/>
      <c r="B736" s="287"/>
      <c r="C736" s="215"/>
      <c r="D736" s="215"/>
      <c r="E736" s="215"/>
      <c r="F736" s="215"/>
      <c r="G736" s="215"/>
      <c r="H736" s="215"/>
      <c r="I736" s="215"/>
      <c r="J736" s="215"/>
      <c r="K736" s="215"/>
      <c r="L736" s="286"/>
      <c r="M736" s="286"/>
      <c r="N736" s="286"/>
      <c r="O736" s="286"/>
      <c r="P736" s="286"/>
      <c r="Q736" s="286"/>
      <c r="R736" s="286"/>
      <c r="S736" s="286"/>
      <c r="T736" s="287"/>
      <c r="U736" s="287"/>
      <c r="V736" s="287"/>
      <c r="W736" s="287"/>
      <c r="X736" s="287"/>
      <c r="Y736" s="287"/>
      <c r="Z736" s="287"/>
      <c r="AA736" s="287"/>
      <c r="AB736" s="287"/>
      <c r="AC736" s="287"/>
      <c r="AD736" s="287"/>
      <c r="AE736" s="287"/>
      <c r="AF736" s="287"/>
      <c r="AG736" s="287"/>
      <c r="AH736" s="287"/>
      <c r="AI736" s="287"/>
      <c r="AJ736" s="287"/>
      <c r="AK736" s="286"/>
      <c r="AL736" s="286"/>
    </row>
    <row r="737" spans="1:38" ht="14.25" customHeight="1" x14ac:dyDescent="0.2">
      <c r="A737" s="287"/>
      <c r="B737" s="287"/>
      <c r="C737" s="215"/>
      <c r="D737" s="215"/>
      <c r="E737" s="215"/>
      <c r="F737" s="215"/>
      <c r="G737" s="215"/>
      <c r="H737" s="215"/>
      <c r="I737" s="215"/>
      <c r="J737" s="215"/>
      <c r="K737" s="215"/>
      <c r="L737" s="286"/>
      <c r="M737" s="286"/>
      <c r="N737" s="286"/>
      <c r="O737" s="286"/>
      <c r="P737" s="286"/>
      <c r="Q737" s="286"/>
      <c r="R737" s="286"/>
      <c r="S737" s="286"/>
      <c r="T737" s="287"/>
      <c r="U737" s="287"/>
      <c r="V737" s="287"/>
      <c r="W737" s="287"/>
      <c r="X737" s="287"/>
      <c r="Y737" s="287"/>
      <c r="Z737" s="287"/>
      <c r="AA737" s="287"/>
      <c r="AB737" s="287"/>
      <c r="AC737" s="287"/>
      <c r="AD737" s="287"/>
      <c r="AE737" s="287"/>
      <c r="AF737" s="287"/>
      <c r="AG737" s="287"/>
      <c r="AH737" s="287"/>
      <c r="AI737" s="287"/>
      <c r="AJ737" s="287"/>
      <c r="AK737" s="286"/>
      <c r="AL737" s="286"/>
    </row>
    <row r="738" spans="1:38" ht="14.25" customHeight="1" x14ac:dyDescent="0.2">
      <c r="A738" s="287"/>
      <c r="B738" s="287"/>
      <c r="C738" s="215"/>
      <c r="D738" s="215"/>
      <c r="E738" s="215"/>
      <c r="F738" s="215"/>
      <c r="G738" s="215"/>
      <c r="H738" s="215"/>
      <c r="I738" s="215"/>
      <c r="J738" s="215"/>
      <c r="K738" s="215"/>
      <c r="L738" s="286"/>
      <c r="M738" s="286"/>
      <c r="N738" s="286"/>
      <c r="O738" s="286"/>
      <c r="P738" s="286"/>
      <c r="Q738" s="286"/>
      <c r="R738" s="286"/>
      <c r="S738" s="286"/>
      <c r="T738" s="287"/>
      <c r="U738" s="287"/>
      <c r="V738" s="287"/>
      <c r="W738" s="287"/>
      <c r="X738" s="287"/>
      <c r="Y738" s="287"/>
      <c r="Z738" s="287"/>
      <c r="AA738" s="287"/>
      <c r="AB738" s="287"/>
      <c r="AC738" s="287"/>
      <c r="AD738" s="287"/>
      <c r="AE738" s="287"/>
      <c r="AF738" s="287"/>
      <c r="AG738" s="287"/>
      <c r="AH738" s="287"/>
      <c r="AI738" s="287"/>
      <c r="AJ738" s="287"/>
      <c r="AK738" s="286"/>
      <c r="AL738" s="286"/>
    </row>
    <row r="739" spans="1:38" ht="14.25" customHeight="1" x14ac:dyDescent="0.2">
      <c r="A739" s="287"/>
      <c r="B739" s="287"/>
      <c r="C739" s="215"/>
      <c r="D739" s="215"/>
      <c r="E739" s="215"/>
      <c r="F739" s="215"/>
      <c r="G739" s="215"/>
      <c r="H739" s="215"/>
      <c r="I739" s="215"/>
      <c r="J739" s="215"/>
      <c r="K739" s="215"/>
      <c r="L739" s="286"/>
      <c r="M739" s="286"/>
      <c r="N739" s="286"/>
      <c r="O739" s="286"/>
      <c r="P739" s="286"/>
      <c r="Q739" s="286"/>
      <c r="R739" s="286"/>
      <c r="S739" s="286"/>
      <c r="T739" s="287"/>
      <c r="U739" s="287"/>
      <c r="V739" s="287"/>
      <c r="W739" s="287"/>
      <c r="X739" s="287"/>
      <c r="Y739" s="287"/>
      <c r="Z739" s="287"/>
      <c r="AA739" s="287"/>
      <c r="AB739" s="287"/>
      <c r="AC739" s="287"/>
      <c r="AD739" s="287"/>
      <c r="AE739" s="287"/>
      <c r="AF739" s="287"/>
      <c r="AG739" s="287"/>
      <c r="AH739" s="287"/>
      <c r="AI739" s="287"/>
      <c r="AJ739" s="287"/>
      <c r="AK739" s="286"/>
      <c r="AL739" s="286"/>
    </row>
    <row r="740" spans="1:38" ht="14.25" customHeight="1" x14ac:dyDescent="0.2">
      <c r="A740" s="287"/>
      <c r="B740" s="287"/>
      <c r="C740" s="215"/>
      <c r="D740" s="215"/>
      <c r="E740" s="215"/>
      <c r="F740" s="215"/>
      <c r="G740" s="215"/>
      <c r="H740" s="215"/>
      <c r="I740" s="215"/>
      <c r="J740" s="215"/>
      <c r="K740" s="215"/>
      <c r="L740" s="286"/>
      <c r="M740" s="286"/>
      <c r="N740" s="286"/>
      <c r="O740" s="286"/>
      <c r="P740" s="286"/>
      <c r="Q740" s="286"/>
      <c r="R740" s="286"/>
      <c r="S740" s="286"/>
      <c r="T740" s="287"/>
      <c r="U740" s="287"/>
      <c r="V740" s="287"/>
      <c r="W740" s="287"/>
      <c r="X740" s="287"/>
      <c r="Y740" s="287"/>
      <c r="Z740" s="287"/>
      <c r="AA740" s="287"/>
      <c r="AB740" s="287"/>
      <c r="AC740" s="287"/>
      <c r="AD740" s="287"/>
      <c r="AE740" s="287"/>
      <c r="AF740" s="287"/>
      <c r="AG740" s="287"/>
      <c r="AH740" s="287"/>
      <c r="AI740" s="287"/>
      <c r="AJ740" s="287"/>
      <c r="AK740" s="286"/>
      <c r="AL740" s="286"/>
    </row>
    <row r="741" spans="1:38" ht="14.25" customHeight="1" x14ac:dyDescent="0.2">
      <c r="A741" s="287"/>
      <c r="B741" s="287"/>
      <c r="C741" s="215"/>
      <c r="D741" s="215"/>
      <c r="E741" s="215"/>
      <c r="F741" s="215"/>
      <c r="G741" s="215"/>
      <c r="H741" s="215"/>
      <c r="I741" s="215"/>
      <c r="J741" s="215"/>
      <c r="K741" s="215"/>
      <c r="L741" s="286"/>
      <c r="M741" s="286"/>
      <c r="N741" s="286"/>
      <c r="O741" s="286"/>
      <c r="P741" s="286"/>
      <c r="Q741" s="286"/>
      <c r="R741" s="286"/>
      <c r="S741" s="286"/>
      <c r="T741" s="287"/>
      <c r="U741" s="287"/>
      <c r="V741" s="287"/>
      <c r="W741" s="287"/>
      <c r="X741" s="287"/>
      <c r="Y741" s="287"/>
      <c r="Z741" s="287"/>
      <c r="AA741" s="287"/>
      <c r="AB741" s="287"/>
      <c r="AC741" s="287"/>
      <c r="AD741" s="287"/>
      <c r="AE741" s="287"/>
      <c r="AF741" s="287"/>
      <c r="AG741" s="287"/>
      <c r="AH741" s="287"/>
      <c r="AI741" s="287"/>
      <c r="AJ741" s="287"/>
      <c r="AK741" s="286"/>
      <c r="AL741" s="286"/>
    </row>
    <row r="742" spans="1:38" ht="14.25" customHeight="1" x14ac:dyDescent="0.2">
      <c r="A742" s="287"/>
      <c r="B742" s="287"/>
      <c r="C742" s="215"/>
      <c r="D742" s="215"/>
      <c r="E742" s="215"/>
      <c r="F742" s="215"/>
      <c r="G742" s="215"/>
      <c r="H742" s="215"/>
      <c r="I742" s="215"/>
      <c r="J742" s="215"/>
      <c r="K742" s="215"/>
      <c r="L742" s="286"/>
      <c r="M742" s="286"/>
      <c r="N742" s="286"/>
      <c r="O742" s="286"/>
      <c r="P742" s="286"/>
      <c r="Q742" s="286"/>
      <c r="R742" s="286"/>
      <c r="S742" s="286"/>
      <c r="T742" s="287"/>
      <c r="U742" s="287"/>
      <c r="V742" s="287"/>
      <c r="W742" s="287"/>
      <c r="X742" s="287"/>
      <c r="Y742" s="287"/>
      <c r="Z742" s="287"/>
      <c r="AA742" s="287"/>
      <c r="AB742" s="287"/>
      <c r="AC742" s="287"/>
      <c r="AD742" s="287"/>
      <c r="AE742" s="287"/>
      <c r="AF742" s="287"/>
      <c r="AG742" s="287"/>
      <c r="AH742" s="287"/>
      <c r="AI742" s="287"/>
      <c r="AJ742" s="287"/>
      <c r="AK742" s="286"/>
      <c r="AL742" s="286"/>
    </row>
    <row r="743" spans="1:38" ht="14.25" customHeight="1" x14ac:dyDescent="0.2">
      <c r="A743" s="287"/>
      <c r="B743" s="287"/>
      <c r="C743" s="215"/>
      <c r="D743" s="215"/>
      <c r="E743" s="215"/>
      <c r="F743" s="215"/>
      <c r="G743" s="215"/>
      <c r="H743" s="215"/>
      <c r="I743" s="215"/>
      <c r="J743" s="215"/>
      <c r="K743" s="215"/>
      <c r="L743" s="286"/>
      <c r="M743" s="286"/>
      <c r="N743" s="286"/>
      <c r="O743" s="286"/>
      <c r="P743" s="286"/>
      <c r="Q743" s="286"/>
      <c r="R743" s="286"/>
      <c r="S743" s="286"/>
      <c r="T743" s="287"/>
      <c r="U743" s="287"/>
      <c r="V743" s="287"/>
      <c r="W743" s="287"/>
      <c r="X743" s="287"/>
      <c r="Y743" s="287"/>
      <c r="Z743" s="287"/>
      <c r="AA743" s="287"/>
      <c r="AB743" s="287"/>
      <c r="AC743" s="287"/>
      <c r="AD743" s="287"/>
      <c r="AE743" s="287"/>
      <c r="AF743" s="287"/>
      <c r="AG743" s="287"/>
      <c r="AH743" s="287"/>
      <c r="AI743" s="287"/>
      <c r="AJ743" s="287"/>
      <c r="AK743" s="286"/>
      <c r="AL743" s="286"/>
    </row>
    <row r="744" spans="1:38" ht="14.25" customHeight="1" x14ac:dyDescent="0.2">
      <c r="A744" s="287"/>
      <c r="B744" s="287"/>
      <c r="C744" s="215"/>
      <c r="D744" s="215"/>
      <c r="E744" s="215"/>
      <c r="F744" s="215"/>
      <c r="G744" s="215"/>
      <c r="H744" s="215"/>
      <c r="I744" s="215"/>
      <c r="J744" s="215"/>
      <c r="K744" s="215"/>
      <c r="L744" s="286"/>
      <c r="M744" s="286"/>
      <c r="N744" s="286"/>
      <c r="O744" s="286"/>
      <c r="P744" s="286"/>
      <c r="Q744" s="286"/>
      <c r="R744" s="286"/>
      <c r="S744" s="286"/>
      <c r="T744" s="287"/>
      <c r="U744" s="287"/>
      <c r="V744" s="287"/>
      <c r="W744" s="287"/>
      <c r="X744" s="287"/>
      <c r="Y744" s="287"/>
      <c r="Z744" s="287"/>
      <c r="AA744" s="287"/>
      <c r="AB744" s="287"/>
      <c r="AC744" s="287"/>
      <c r="AD744" s="287"/>
      <c r="AE744" s="287"/>
      <c r="AF744" s="287"/>
      <c r="AG744" s="287"/>
      <c r="AH744" s="287"/>
      <c r="AI744" s="287"/>
      <c r="AJ744" s="287"/>
      <c r="AK744" s="286"/>
      <c r="AL744" s="286"/>
    </row>
    <row r="745" spans="1:38" ht="14.25" customHeight="1" x14ac:dyDescent="0.2">
      <c r="A745" s="287"/>
      <c r="B745" s="287"/>
      <c r="C745" s="215"/>
      <c r="D745" s="215"/>
      <c r="E745" s="215"/>
      <c r="F745" s="215"/>
      <c r="G745" s="215"/>
      <c r="H745" s="215"/>
      <c r="I745" s="215"/>
      <c r="J745" s="215"/>
      <c r="K745" s="215"/>
      <c r="L745" s="286"/>
      <c r="M745" s="286"/>
      <c r="N745" s="286"/>
      <c r="O745" s="286"/>
      <c r="P745" s="286"/>
      <c r="Q745" s="286"/>
      <c r="R745" s="286"/>
      <c r="S745" s="286"/>
      <c r="T745" s="287"/>
      <c r="U745" s="287"/>
      <c r="V745" s="287"/>
      <c r="W745" s="287"/>
      <c r="X745" s="287"/>
      <c r="Y745" s="287"/>
      <c r="Z745" s="287"/>
      <c r="AA745" s="287"/>
      <c r="AB745" s="287"/>
      <c r="AC745" s="287"/>
      <c r="AD745" s="287"/>
      <c r="AE745" s="287"/>
      <c r="AF745" s="287"/>
      <c r="AG745" s="287"/>
      <c r="AH745" s="287"/>
      <c r="AI745" s="287"/>
      <c r="AJ745" s="287"/>
      <c r="AK745" s="286"/>
      <c r="AL745" s="286"/>
    </row>
    <row r="746" spans="1:38" ht="14.25" customHeight="1" x14ac:dyDescent="0.2">
      <c r="A746" s="287"/>
      <c r="B746" s="287"/>
      <c r="C746" s="215"/>
      <c r="D746" s="215"/>
      <c r="E746" s="215"/>
      <c r="F746" s="215"/>
      <c r="G746" s="215"/>
      <c r="H746" s="215"/>
      <c r="I746" s="215"/>
      <c r="J746" s="215"/>
      <c r="K746" s="215"/>
      <c r="L746" s="286"/>
      <c r="M746" s="286"/>
      <c r="N746" s="286"/>
      <c r="O746" s="286"/>
      <c r="P746" s="286"/>
      <c r="Q746" s="286"/>
      <c r="R746" s="286"/>
      <c r="S746" s="286"/>
      <c r="T746" s="287"/>
      <c r="U746" s="287"/>
      <c r="V746" s="287"/>
      <c r="W746" s="287"/>
      <c r="X746" s="287"/>
      <c r="Y746" s="287"/>
      <c r="Z746" s="287"/>
      <c r="AA746" s="287"/>
      <c r="AB746" s="287"/>
      <c r="AC746" s="287"/>
      <c r="AD746" s="287"/>
      <c r="AE746" s="287"/>
      <c r="AF746" s="287"/>
      <c r="AG746" s="287"/>
      <c r="AH746" s="287"/>
      <c r="AI746" s="287"/>
      <c r="AJ746" s="287"/>
      <c r="AK746" s="286"/>
      <c r="AL746" s="286"/>
    </row>
    <row r="747" spans="1:38" ht="14.25" customHeight="1" x14ac:dyDescent="0.2">
      <c r="A747" s="287"/>
      <c r="B747" s="287"/>
      <c r="C747" s="215"/>
      <c r="D747" s="215"/>
      <c r="E747" s="215"/>
      <c r="F747" s="215"/>
      <c r="G747" s="215"/>
      <c r="H747" s="215"/>
      <c r="I747" s="215"/>
      <c r="J747" s="215"/>
      <c r="K747" s="215"/>
      <c r="L747" s="286"/>
      <c r="M747" s="286"/>
      <c r="N747" s="286"/>
      <c r="O747" s="286"/>
      <c r="P747" s="286"/>
      <c r="Q747" s="286"/>
      <c r="R747" s="286"/>
      <c r="S747" s="286"/>
      <c r="T747" s="287"/>
      <c r="U747" s="287"/>
      <c r="V747" s="287"/>
      <c r="W747" s="287"/>
      <c r="X747" s="287"/>
      <c r="Y747" s="287"/>
      <c r="Z747" s="287"/>
      <c r="AA747" s="287"/>
      <c r="AB747" s="287"/>
      <c r="AC747" s="287"/>
      <c r="AD747" s="287"/>
      <c r="AE747" s="287"/>
      <c r="AF747" s="287"/>
      <c r="AG747" s="287"/>
      <c r="AH747" s="287"/>
      <c r="AI747" s="287"/>
      <c r="AJ747" s="287"/>
      <c r="AK747" s="286"/>
      <c r="AL747" s="286"/>
    </row>
    <row r="748" spans="1:38" ht="14.25" customHeight="1" x14ac:dyDescent="0.2">
      <c r="A748" s="287"/>
      <c r="B748" s="287"/>
      <c r="C748" s="215"/>
      <c r="D748" s="215"/>
      <c r="E748" s="215"/>
      <c r="F748" s="215"/>
      <c r="G748" s="215"/>
      <c r="H748" s="215"/>
      <c r="I748" s="215"/>
      <c r="J748" s="215"/>
      <c r="K748" s="215"/>
      <c r="L748" s="286"/>
      <c r="M748" s="286"/>
      <c r="N748" s="286"/>
      <c r="O748" s="286"/>
      <c r="P748" s="286"/>
      <c r="Q748" s="286"/>
      <c r="R748" s="286"/>
      <c r="S748" s="286"/>
      <c r="T748" s="287"/>
      <c r="U748" s="287"/>
      <c r="V748" s="287"/>
      <c r="W748" s="287"/>
      <c r="X748" s="287"/>
      <c r="Y748" s="287"/>
      <c r="Z748" s="287"/>
      <c r="AA748" s="287"/>
      <c r="AB748" s="287"/>
      <c r="AC748" s="287"/>
      <c r="AD748" s="287"/>
      <c r="AE748" s="287"/>
      <c r="AF748" s="287"/>
      <c r="AG748" s="287"/>
      <c r="AH748" s="287"/>
      <c r="AI748" s="287"/>
      <c r="AJ748" s="287"/>
      <c r="AK748" s="286"/>
      <c r="AL748" s="286"/>
    </row>
    <row r="749" spans="1:38" ht="14.25" customHeight="1" x14ac:dyDescent="0.2">
      <c r="A749" s="287"/>
      <c r="B749" s="287"/>
      <c r="C749" s="215"/>
      <c r="D749" s="215"/>
      <c r="E749" s="215"/>
      <c r="F749" s="215"/>
      <c r="G749" s="215"/>
      <c r="H749" s="215"/>
      <c r="I749" s="215"/>
      <c r="J749" s="215"/>
      <c r="K749" s="215"/>
      <c r="L749" s="286"/>
      <c r="M749" s="286"/>
      <c r="N749" s="286"/>
      <c r="O749" s="286"/>
      <c r="P749" s="286"/>
      <c r="Q749" s="286"/>
      <c r="R749" s="286"/>
      <c r="S749" s="286"/>
      <c r="T749" s="287"/>
      <c r="U749" s="287"/>
      <c r="V749" s="287"/>
      <c r="W749" s="287"/>
      <c r="X749" s="287"/>
      <c r="Y749" s="287"/>
      <c r="Z749" s="287"/>
      <c r="AA749" s="287"/>
      <c r="AB749" s="287"/>
      <c r="AC749" s="287"/>
      <c r="AD749" s="287"/>
      <c r="AE749" s="287"/>
      <c r="AF749" s="287"/>
      <c r="AG749" s="287"/>
      <c r="AH749" s="287"/>
      <c r="AI749" s="287"/>
      <c r="AJ749" s="287"/>
      <c r="AK749" s="286"/>
      <c r="AL749" s="286"/>
    </row>
    <row r="750" spans="1:38" ht="14.25" customHeight="1" x14ac:dyDescent="0.2">
      <c r="A750" s="287"/>
      <c r="B750" s="287"/>
      <c r="C750" s="215"/>
      <c r="D750" s="215"/>
      <c r="E750" s="215"/>
      <c r="F750" s="215"/>
      <c r="G750" s="215"/>
      <c r="H750" s="215"/>
      <c r="I750" s="215"/>
      <c r="J750" s="215"/>
      <c r="K750" s="215"/>
      <c r="L750" s="286"/>
      <c r="M750" s="286"/>
      <c r="N750" s="286"/>
      <c r="O750" s="286"/>
      <c r="P750" s="286"/>
      <c r="Q750" s="286"/>
      <c r="R750" s="286"/>
      <c r="S750" s="286"/>
      <c r="T750" s="287"/>
      <c r="U750" s="287"/>
      <c r="V750" s="287"/>
      <c r="W750" s="287"/>
      <c r="X750" s="287"/>
      <c r="Y750" s="287"/>
      <c r="Z750" s="287"/>
      <c r="AA750" s="287"/>
      <c r="AB750" s="287"/>
      <c r="AC750" s="287"/>
      <c r="AD750" s="287"/>
      <c r="AE750" s="287"/>
      <c r="AF750" s="287"/>
      <c r="AG750" s="287"/>
      <c r="AH750" s="287"/>
      <c r="AI750" s="287"/>
      <c r="AJ750" s="287"/>
      <c r="AK750" s="286"/>
      <c r="AL750" s="286"/>
    </row>
    <row r="751" spans="1:38" ht="14.25" customHeight="1" x14ac:dyDescent="0.2">
      <c r="A751" s="287"/>
      <c r="B751" s="287"/>
      <c r="C751" s="215"/>
      <c r="D751" s="215"/>
      <c r="E751" s="215"/>
      <c r="F751" s="215"/>
      <c r="G751" s="215"/>
      <c r="H751" s="215"/>
      <c r="I751" s="215"/>
      <c r="J751" s="215"/>
      <c r="K751" s="215"/>
      <c r="L751" s="286"/>
      <c r="M751" s="286"/>
      <c r="N751" s="286"/>
      <c r="O751" s="286"/>
      <c r="P751" s="286"/>
      <c r="Q751" s="286"/>
      <c r="R751" s="286"/>
      <c r="S751" s="286"/>
      <c r="T751" s="287"/>
      <c r="U751" s="287"/>
      <c r="V751" s="287"/>
      <c r="W751" s="287"/>
      <c r="X751" s="287"/>
      <c r="Y751" s="287"/>
      <c r="Z751" s="287"/>
      <c r="AA751" s="287"/>
      <c r="AB751" s="287"/>
      <c r="AC751" s="287"/>
      <c r="AD751" s="287"/>
      <c r="AE751" s="287"/>
      <c r="AF751" s="287"/>
      <c r="AG751" s="287"/>
      <c r="AH751" s="287"/>
      <c r="AI751" s="287"/>
      <c r="AJ751" s="287"/>
      <c r="AK751" s="286"/>
      <c r="AL751" s="286"/>
    </row>
    <row r="752" spans="1:38" ht="14.25" customHeight="1" x14ac:dyDescent="0.2">
      <c r="A752" s="287"/>
      <c r="B752" s="287"/>
      <c r="C752" s="215"/>
      <c r="D752" s="215"/>
      <c r="E752" s="215"/>
      <c r="F752" s="215"/>
      <c r="G752" s="215"/>
      <c r="H752" s="215"/>
      <c r="I752" s="215"/>
      <c r="J752" s="215"/>
      <c r="K752" s="215"/>
      <c r="L752" s="286"/>
      <c r="M752" s="286"/>
      <c r="N752" s="286"/>
      <c r="O752" s="286"/>
      <c r="P752" s="286"/>
      <c r="Q752" s="286"/>
      <c r="R752" s="286"/>
      <c r="S752" s="286"/>
      <c r="T752" s="287"/>
      <c r="U752" s="287"/>
      <c r="V752" s="287"/>
      <c r="W752" s="287"/>
      <c r="X752" s="287"/>
      <c r="Y752" s="287"/>
      <c r="Z752" s="287"/>
      <c r="AA752" s="287"/>
      <c r="AB752" s="287"/>
      <c r="AC752" s="287"/>
      <c r="AD752" s="287"/>
      <c r="AE752" s="287"/>
      <c r="AF752" s="287"/>
      <c r="AG752" s="287"/>
      <c r="AH752" s="287"/>
      <c r="AI752" s="287"/>
      <c r="AJ752" s="287"/>
      <c r="AK752" s="286"/>
      <c r="AL752" s="286"/>
    </row>
    <row r="753" spans="1:38" ht="14.25" customHeight="1" x14ac:dyDescent="0.2">
      <c r="A753" s="287"/>
      <c r="B753" s="287"/>
      <c r="C753" s="215"/>
      <c r="D753" s="215"/>
      <c r="E753" s="215"/>
      <c r="F753" s="215"/>
      <c r="G753" s="215"/>
      <c r="H753" s="215"/>
      <c r="I753" s="215"/>
      <c r="J753" s="215"/>
      <c r="K753" s="215"/>
      <c r="L753" s="286"/>
      <c r="M753" s="286"/>
      <c r="N753" s="286"/>
      <c r="O753" s="286"/>
      <c r="P753" s="286"/>
      <c r="Q753" s="286"/>
      <c r="R753" s="286"/>
      <c r="S753" s="286"/>
      <c r="T753" s="287"/>
      <c r="U753" s="287"/>
      <c r="V753" s="287"/>
      <c r="W753" s="287"/>
      <c r="X753" s="287"/>
      <c r="Y753" s="287"/>
      <c r="Z753" s="287"/>
      <c r="AA753" s="287"/>
      <c r="AB753" s="287"/>
      <c r="AC753" s="287"/>
      <c r="AD753" s="287"/>
      <c r="AE753" s="287"/>
      <c r="AF753" s="287"/>
      <c r="AG753" s="287"/>
      <c r="AH753" s="287"/>
      <c r="AI753" s="287"/>
      <c r="AJ753" s="287"/>
      <c r="AK753" s="286"/>
      <c r="AL753" s="286"/>
    </row>
    <row r="754" spans="1:38" ht="14.25" customHeight="1" x14ac:dyDescent="0.2">
      <c r="A754" s="287"/>
      <c r="B754" s="287"/>
      <c r="C754" s="215"/>
      <c r="D754" s="215"/>
      <c r="E754" s="215"/>
      <c r="F754" s="215"/>
      <c r="G754" s="215"/>
      <c r="H754" s="215"/>
      <c r="I754" s="215"/>
      <c r="J754" s="215"/>
      <c r="K754" s="215"/>
      <c r="L754" s="286"/>
      <c r="M754" s="286"/>
      <c r="N754" s="286"/>
      <c r="O754" s="286"/>
      <c r="P754" s="286"/>
      <c r="Q754" s="286"/>
      <c r="R754" s="286"/>
      <c r="S754" s="286"/>
      <c r="T754" s="287"/>
      <c r="U754" s="287"/>
      <c r="V754" s="287"/>
      <c r="W754" s="287"/>
      <c r="X754" s="287"/>
      <c r="Y754" s="287"/>
      <c r="Z754" s="287"/>
      <c r="AA754" s="287"/>
      <c r="AB754" s="287"/>
      <c r="AC754" s="287"/>
      <c r="AD754" s="287"/>
      <c r="AE754" s="287"/>
      <c r="AF754" s="287"/>
      <c r="AG754" s="287"/>
      <c r="AH754" s="287"/>
      <c r="AI754" s="287"/>
      <c r="AJ754" s="287"/>
      <c r="AK754" s="286"/>
      <c r="AL754" s="286"/>
    </row>
    <row r="755" spans="1:38" ht="14.25" customHeight="1" x14ac:dyDescent="0.2">
      <c r="A755" s="287"/>
      <c r="B755" s="287"/>
      <c r="C755" s="215"/>
      <c r="D755" s="215"/>
      <c r="E755" s="215"/>
      <c r="F755" s="215"/>
      <c r="G755" s="215"/>
      <c r="H755" s="215"/>
      <c r="I755" s="215"/>
      <c r="J755" s="215"/>
      <c r="K755" s="215"/>
      <c r="L755" s="286"/>
      <c r="M755" s="286"/>
      <c r="N755" s="286"/>
      <c r="O755" s="286"/>
      <c r="P755" s="286"/>
      <c r="Q755" s="286"/>
      <c r="R755" s="286"/>
      <c r="S755" s="286"/>
      <c r="T755" s="287"/>
      <c r="U755" s="287"/>
      <c r="V755" s="287"/>
      <c r="W755" s="287"/>
      <c r="X755" s="287"/>
      <c r="Y755" s="287"/>
      <c r="Z755" s="287"/>
      <c r="AA755" s="287"/>
      <c r="AB755" s="287"/>
      <c r="AC755" s="287"/>
      <c r="AD755" s="287"/>
      <c r="AE755" s="287"/>
      <c r="AF755" s="287"/>
      <c r="AG755" s="287"/>
      <c r="AH755" s="287"/>
      <c r="AI755" s="287"/>
      <c r="AJ755" s="287"/>
      <c r="AK755" s="286"/>
      <c r="AL755" s="286"/>
    </row>
    <row r="756" spans="1:38" ht="14.25" customHeight="1" x14ac:dyDescent="0.2">
      <c r="A756" s="287"/>
      <c r="B756" s="287"/>
      <c r="C756" s="215"/>
      <c r="D756" s="215"/>
      <c r="E756" s="215"/>
      <c r="F756" s="215"/>
      <c r="G756" s="215"/>
      <c r="H756" s="215"/>
      <c r="I756" s="215"/>
      <c r="J756" s="215"/>
      <c r="K756" s="215"/>
      <c r="L756" s="286"/>
      <c r="M756" s="286"/>
      <c r="N756" s="286"/>
      <c r="O756" s="286"/>
      <c r="P756" s="286"/>
      <c r="Q756" s="286"/>
      <c r="R756" s="286"/>
      <c r="S756" s="286"/>
      <c r="T756" s="287"/>
      <c r="U756" s="287"/>
      <c r="V756" s="287"/>
      <c r="W756" s="287"/>
      <c r="X756" s="287"/>
      <c r="Y756" s="287"/>
      <c r="Z756" s="287"/>
      <c r="AA756" s="287"/>
      <c r="AB756" s="287"/>
      <c r="AC756" s="287"/>
      <c r="AD756" s="287"/>
      <c r="AE756" s="287"/>
      <c r="AF756" s="287"/>
      <c r="AG756" s="287"/>
      <c r="AH756" s="287"/>
      <c r="AI756" s="287"/>
      <c r="AJ756" s="287"/>
      <c r="AK756" s="286"/>
      <c r="AL756" s="286"/>
    </row>
    <row r="757" spans="1:38" ht="14.25" customHeight="1" x14ac:dyDescent="0.2">
      <c r="A757" s="287"/>
      <c r="B757" s="287"/>
      <c r="C757" s="215"/>
      <c r="D757" s="215"/>
      <c r="E757" s="215"/>
      <c r="F757" s="215"/>
      <c r="G757" s="215"/>
      <c r="H757" s="215"/>
      <c r="I757" s="215"/>
      <c r="J757" s="215"/>
      <c r="K757" s="215"/>
      <c r="L757" s="286"/>
      <c r="M757" s="286"/>
      <c r="N757" s="286"/>
      <c r="O757" s="286"/>
      <c r="P757" s="286"/>
      <c r="Q757" s="286"/>
      <c r="R757" s="286"/>
      <c r="S757" s="286"/>
      <c r="T757" s="287"/>
      <c r="U757" s="287"/>
      <c r="V757" s="287"/>
      <c r="W757" s="287"/>
      <c r="X757" s="287"/>
      <c r="Y757" s="287"/>
      <c r="Z757" s="287"/>
      <c r="AA757" s="287"/>
      <c r="AB757" s="287"/>
      <c r="AC757" s="287"/>
      <c r="AD757" s="287"/>
      <c r="AE757" s="287"/>
      <c r="AF757" s="287"/>
      <c r="AG757" s="287"/>
      <c r="AH757" s="287"/>
      <c r="AI757" s="287"/>
      <c r="AJ757" s="287"/>
      <c r="AK757" s="286"/>
      <c r="AL757" s="286"/>
    </row>
    <row r="758" spans="1:38" ht="14.25" customHeight="1" x14ac:dyDescent="0.2">
      <c r="A758" s="287"/>
      <c r="B758" s="287"/>
      <c r="C758" s="215"/>
      <c r="D758" s="215"/>
      <c r="E758" s="215"/>
      <c r="F758" s="215"/>
      <c r="G758" s="215"/>
      <c r="H758" s="215"/>
      <c r="I758" s="215"/>
      <c r="J758" s="215"/>
      <c r="K758" s="215"/>
      <c r="L758" s="286"/>
      <c r="M758" s="286"/>
      <c r="N758" s="286"/>
      <c r="O758" s="286"/>
      <c r="P758" s="286"/>
      <c r="Q758" s="286"/>
      <c r="R758" s="286"/>
      <c r="S758" s="286"/>
      <c r="T758" s="287"/>
      <c r="U758" s="287"/>
      <c r="V758" s="287"/>
      <c r="W758" s="287"/>
      <c r="X758" s="287"/>
      <c r="Y758" s="287"/>
      <c r="Z758" s="287"/>
      <c r="AA758" s="287"/>
      <c r="AB758" s="287"/>
      <c r="AC758" s="287"/>
      <c r="AD758" s="287"/>
      <c r="AE758" s="287"/>
      <c r="AF758" s="287"/>
      <c r="AG758" s="287"/>
      <c r="AH758" s="287"/>
      <c r="AI758" s="287"/>
      <c r="AJ758" s="287"/>
      <c r="AK758" s="286"/>
      <c r="AL758" s="286"/>
    </row>
    <row r="759" spans="1:38" ht="14.25" customHeight="1" x14ac:dyDescent="0.2">
      <c r="A759" s="287"/>
      <c r="B759" s="287"/>
      <c r="C759" s="215"/>
      <c r="D759" s="215"/>
      <c r="E759" s="215"/>
      <c r="F759" s="215"/>
      <c r="G759" s="215"/>
      <c r="H759" s="215"/>
      <c r="I759" s="215"/>
      <c r="J759" s="215"/>
      <c r="K759" s="215"/>
      <c r="L759" s="286"/>
      <c r="M759" s="286"/>
      <c r="N759" s="286"/>
      <c r="O759" s="286"/>
      <c r="P759" s="286"/>
      <c r="Q759" s="286"/>
      <c r="R759" s="286"/>
      <c r="S759" s="286"/>
      <c r="T759" s="287"/>
      <c r="U759" s="287"/>
      <c r="V759" s="287"/>
      <c r="W759" s="287"/>
      <c r="X759" s="287"/>
      <c r="Y759" s="287"/>
      <c r="Z759" s="287"/>
      <c r="AA759" s="287"/>
      <c r="AB759" s="287"/>
      <c r="AC759" s="287"/>
      <c r="AD759" s="287"/>
      <c r="AE759" s="287"/>
      <c r="AF759" s="287"/>
      <c r="AG759" s="287"/>
      <c r="AH759" s="287"/>
      <c r="AI759" s="287"/>
      <c r="AJ759" s="287"/>
      <c r="AK759" s="286"/>
      <c r="AL759" s="286"/>
    </row>
    <row r="760" spans="1:38" ht="14.25" customHeight="1" x14ac:dyDescent="0.2">
      <c r="A760" s="287"/>
      <c r="B760" s="287"/>
      <c r="C760" s="215"/>
      <c r="D760" s="215"/>
      <c r="E760" s="215"/>
      <c r="F760" s="215"/>
      <c r="G760" s="215"/>
      <c r="H760" s="215"/>
      <c r="I760" s="215"/>
      <c r="J760" s="215"/>
      <c r="K760" s="215"/>
      <c r="L760" s="286"/>
      <c r="M760" s="286"/>
      <c r="N760" s="286"/>
      <c r="O760" s="286"/>
      <c r="P760" s="286"/>
      <c r="Q760" s="286"/>
      <c r="R760" s="286"/>
      <c r="S760" s="286"/>
      <c r="T760" s="287"/>
      <c r="U760" s="287"/>
      <c r="V760" s="287"/>
      <c r="W760" s="287"/>
      <c r="X760" s="287"/>
      <c r="Y760" s="287"/>
      <c r="Z760" s="287"/>
      <c r="AA760" s="287"/>
      <c r="AB760" s="287"/>
      <c r="AC760" s="287"/>
      <c r="AD760" s="287"/>
      <c r="AE760" s="287"/>
      <c r="AF760" s="287"/>
      <c r="AG760" s="287"/>
      <c r="AH760" s="287"/>
      <c r="AI760" s="287"/>
      <c r="AJ760" s="287"/>
      <c r="AK760" s="286"/>
      <c r="AL760" s="286"/>
    </row>
    <row r="761" spans="1:38" ht="14.25" customHeight="1" x14ac:dyDescent="0.2">
      <c r="A761" s="287"/>
      <c r="B761" s="287"/>
      <c r="C761" s="215"/>
      <c r="D761" s="215"/>
      <c r="E761" s="215"/>
      <c r="F761" s="215"/>
      <c r="G761" s="215"/>
      <c r="H761" s="215"/>
      <c r="I761" s="215"/>
      <c r="J761" s="215"/>
      <c r="K761" s="215"/>
      <c r="L761" s="286"/>
      <c r="M761" s="286"/>
      <c r="N761" s="286"/>
      <c r="O761" s="286"/>
      <c r="P761" s="286"/>
      <c r="Q761" s="286"/>
      <c r="R761" s="286"/>
      <c r="S761" s="286"/>
      <c r="T761" s="287"/>
      <c r="U761" s="287"/>
      <c r="V761" s="287"/>
      <c r="W761" s="287"/>
      <c r="X761" s="287"/>
      <c r="Y761" s="287"/>
      <c r="Z761" s="287"/>
      <c r="AA761" s="287"/>
      <c r="AB761" s="287"/>
      <c r="AC761" s="287"/>
      <c r="AD761" s="287"/>
      <c r="AE761" s="287"/>
      <c r="AF761" s="287"/>
      <c r="AG761" s="287"/>
      <c r="AH761" s="287"/>
      <c r="AI761" s="287"/>
      <c r="AJ761" s="287"/>
      <c r="AK761" s="286"/>
      <c r="AL761" s="286"/>
    </row>
    <row r="762" spans="1:38" ht="14.25" customHeight="1" x14ac:dyDescent="0.2">
      <c r="A762" s="287"/>
      <c r="B762" s="287"/>
      <c r="C762" s="215"/>
      <c r="D762" s="215"/>
      <c r="E762" s="215"/>
      <c r="F762" s="215"/>
      <c r="G762" s="215"/>
      <c r="H762" s="215"/>
      <c r="I762" s="215"/>
      <c r="J762" s="215"/>
      <c r="K762" s="215"/>
      <c r="L762" s="286"/>
      <c r="M762" s="286"/>
      <c r="N762" s="286"/>
      <c r="O762" s="286"/>
      <c r="P762" s="286"/>
      <c r="Q762" s="286"/>
      <c r="R762" s="286"/>
      <c r="S762" s="286"/>
      <c r="T762" s="287"/>
      <c r="U762" s="287"/>
      <c r="V762" s="287"/>
      <c r="W762" s="287"/>
      <c r="X762" s="287"/>
      <c r="Y762" s="287"/>
      <c r="Z762" s="287"/>
      <c r="AA762" s="287"/>
      <c r="AB762" s="287"/>
      <c r="AC762" s="287"/>
      <c r="AD762" s="287"/>
      <c r="AE762" s="287"/>
      <c r="AF762" s="287"/>
      <c r="AG762" s="287"/>
      <c r="AH762" s="287"/>
      <c r="AI762" s="287"/>
      <c r="AJ762" s="287"/>
      <c r="AK762" s="286"/>
      <c r="AL762" s="286"/>
    </row>
    <row r="763" spans="1:38" ht="14.25" customHeight="1" x14ac:dyDescent="0.2">
      <c r="A763" s="287"/>
      <c r="B763" s="287"/>
      <c r="C763" s="215"/>
      <c r="D763" s="215"/>
      <c r="E763" s="215"/>
      <c r="F763" s="215"/>
      <c r="G763" s="215"/>
      <c r="H763" s="215"/>
      <c r="I763" s="215"/>
      <c r="J763" s="215"/>
      <c r="K763" s="215"/>
      <c r="L763" s="286"/>
      <c r="M763" s="286"/>
      <c r="N763" s="286"/>
      <c r="O763" s="286"/>
      <c r="P763" s="286"/>
      <c r="Q763" s="286"/>
      <c r="R763" s="286"/>
      <c r="S763" s="286"/>
      <c r="T763" s="287"/>
      <c r="U763" s="287"/>
      <c r="V763" s="287"/>
      <c r="W763" s="287"/>
      <c r="X763" s="287"/>
      <c r="Y763" s="287"/>
      <c r="Z763" s="287"/>
      <c r="AA763" s="287"/>
      <c r="AB763" s="287"/>
      <c r="AC763" s="287"/>
      <c r="AD763" s="287"/>
      <c r="AE763" s="287"/>
      <c r="AF763" s="287"/>
      <c r="AG763" s="287"/>
      <c r="AH763" s="287"/>
      <c r="AI763" s="287"/>
      <c r="AJ763" s="287"/>
      <c r="AK763" s="286"/>
      <c r="AL763" s="286"/>
    </row>
    <row r="764" spans="1:38" ht="14.25" customHeight="1" x14ac:dyDescent="0.2">
      <c r="A764" s="287"/>
      <c r="B764" s="287"/>
      <c r="C764" s="215"/>
      <c r="D764" s="215"/>
      <c r="E764" s="215"/>
      <c r="F764" s="215"/>
      <c r="G764" s="215"/>
      <c r="H764" s="215"/>
      <c r="I764" s="215"/>
      <c r="J764" s="215"/>
      <c r="K764" s="215"/>
      <c r="L764" s="286"/>
      <c r="M764" s="286"/>
      <c r="N764" s="286"/>
      <c r="O764" s="286"/>
      <c r="P764" s="286"/>
      <c r="Q764" s="286"/>
      <c r="R764" s="286"/>
      <c r="S764" s="286"/>
      <c r="T764" s="287"/>
      <c r="U764" s="287"/>
      <c r="V764" s="287"/>
      <c r="W764" s="287"/>
      <c r="X764" s="287"/>
      <c r="Y764" s="287"/>
      <c r="Z764" s="287"/>
      <c r="AA764" s="287"/>
      <c r="AB764" s="287"/>
      <c r="AC764" s="287"/>
      <c r="AD764" s="287"/>
      <c r="AE764" s="287"/>
      <c r="AF764" s="287"/>
      <c r="AG764" s="287"/>
      <c r="AH764" s="287"/>
      <c r="AI764" s="287"/>
      <c r="AJ764" s="287"/>
      <c r="AK764" s="286"/>
      <c r="AL764" s="286"/>
    </row>
    <row r="765" spans="1:38" ht="14.25" customHeight="1" x14ac:dyDescent="0.2">
      <c r="A765" s="287"/>
      <c r="B765" s="287"/>
      <c r="C765" s="215"/>
      <c r="D765" s="215"/>
      <c r="E765" s="215"/>
      <c r="F765" s="215"/>
      <c r="G765" s="215"/>
      <c r="H765" s="215"/>
      <c r="I765" s="215"/>
      <c r="J765" s="215"/>
      <c r="K765" s="215"/>
      <c r="L765" s="286"/>
      <c r="M765" s="286"/>
      <c r="N765" s="286"/>
      <c r="O765" s="286"/>
      <c r="P765" s="286"/>
      <c r="Q765" s="286"/>
      <c r="R765" s="286"/>
      <c r="S765" s="286"/>
      <c r="T765" s="287"/>
      <c r="U765" s="287"/>
      <c r="V765" s="287"/>
      <c r="W765" s="287"/>
      <c r="X765" s="287"/>
      <c r="Y765" s="287"/>
      <c r="Z765" s="287"/>
      <c r="AA765" s="287"/>
      <c r="AB765" s="287"/>
      <c r="AC765" s="287"/>
      <c r="AD765" s="287"/>
      <c r="AE765" s="287"/>
      <c r="AF765" s="287"/>
      <c r="AG765" s="287"/>
      <c r="AH765" s="287"/>
      <c r="AI765" s="287"/>
      <c r="AJ765" s="287"/>
      <c r="AK765" s="286"/>
      <c r="AL765" s="286"/>
    </row>
    <row r="766" spans="1:38" ht="14.25" customHeight="1" x14ac:dyDescent="0.2">
      <c r="A766" s="287"/>
      <c r="B766" s="287"/>
      <c r="C766" s="215"/>
      <c r="D766" s="215"/>
      <c r="E766" s="215"/>
      <c r="F766" s="215"/>
      <c r="G766" s="215"/>
      <c r="H766" s="215"/>
      <c r="I766" s="215"/>
      <c r="J766" s="215"/>
      <c r="K766" s="215"/>
      <c r="L766" s="286"/>
      <c r="M766" s="286"/>
      <c r="N766" s="286"/>
      <c r="O766" s="286"/>
      <c r="P766" s="286"/>
      <c r="Q766" s="286"/>
      <c r="R766" s="286"/>
      <c r="S766" s="286"/>
      <c r="T766" s="287"/>
      <c r="U766" s="287"/>
      <c r="V766" s="287"/>
      <c r="W766" s="287"/>
      <c r="X766" s="287"/>
      <c r="Y766" s="287"/>
      <c r="Z766" s="287"/>
      <c r="AA766" s="287"/>
      <c r="AB766" s="287"/>
      <c r="AC766" s="287"/>
      <c r="AD766" s="287"/>
      <c r="AE766" s="287"/>
      <c r="AF766" s="287"/>
      <c r="AG766" s="287"/>
      <c r="AH766" s="287"/>
      <c r="AI766" s="287"/>
      <c r="AJ766" s="287"/>
      <c r="AK766" s="286"/>
      <c r="AL766" s="286"/>
    </row>
    <row r="767" spans="1:38" ht="14.25" customHeight="1" x14ac:dyDescent="0.2">
      <c r="A767" s="287"/>
      <c r="B767" s="287"/>
      <c r="C767" s="215"/>
      <c r="D767" s="215"/>
      <c r="E767" s="215"/>
      <c r="F767" s="215"/>
      <c r="G767" s="215"/>
      <c r="H767" s="215"/>
      <c r="I767" s="215"/>
      <c r="J767" s="215"/>
      <c r="K767" s="215"/>
      <c r="L767" s="286"/>
      <c r="M767" s="286"/>
      <c r="N767" s="286"/>
      <c r="O767" s="286"/>
      <c r="P767" s="286"/>
      <c r="Q767" s="286"/>
      <c r="R767" s="286"/>
      <c r="S767" s="286"/>
      <c r="T767" s="287"/>
      <c r="U767" s="287"/>
      <c r="V767" s="287"/>
      <c r="W767" s="287"/>
      <c r="X767" s="287"/>
      <c r="Y767" s="287"/>
      <c r="Z767" s="287"/>
      <c r="AA767" s="287"/>
      <c r="AB767" s="287"/>
      <c r="AC767" s="287"/>
      <c r="AD767" s="287"/>
      <c r="AE767" s="287"/>
      <c r="AF767" s="287"/>
      <c r="AG767" s="287"/>
      <c r="AH767" s="287"/>
      <c r="AI767" s="287"/>
      <c r="AJ767" s="287"/>
      <c r="AK767" s="286"/>
      <c r="AL767" s="286"/>
    </row>
    <row r="768" spans="1:38" ht="14.25" customHeight="1" x14ac:dyDescent="0.2">
      <c r="A768" s="287"/>
      <c r="B768" s="287"/>
      <c r="C768" s="215"/>
      <c r="D768" s="215"/>
      <c r="E768" s="215"/>
      <c r="F768" s="215"/>
      <c r="G768" s="215"/>
      <c r="H768" s="215"/>
      <c r="I768" s="215"/>
      <c r="J768" s="215"/>
      <c r="K768" s="215"/>
      <c r="L768" s="286"/>
      <c r="M768" s="286"/>
      <c r="N768" s="286"/>
      <c r="O768" s="286"/>
      <c r="P768" s="286"/>
      <c r="Q768" s="286"/>
      <c r="R768" s="286"/>
      <c r="S768" s="286"/>
      <c r="T768" s="287"/>
      <c r="U768" s="287"/>
      <c r="V768" s="287"/>
      <c r="W768" s="287"/>
      <c r="X768" s="287"/>
      <c r="Y768" s="287"/>
      <c r="Z768" s="287"/>
      <c r="AA768" s="287"/>
      <c r="AB768" s="287"/>
      <c r="AC768" s="287"/>
      <c r="AD768" s="287"/>
      <c r="AE768" s="287"/>
      <c r="AF768" s="287"/>
      <c r="AG768" s="287"/>
      <c r="AH768" s="287"/>
      <c r="AI768" s="287"/>
      <c r="AJ768" s="287"/>
      <c r="AK768" s="286"/>
      <c r="AL768" s="286"/>
    </row>
    <row r="769" spans="1:38" ht="14.25" customHeight="1" x14ac:dyDescent="0.2">
      <c r="A769" s="287"/>
      <c r="B769" s="287"/>
      <c r="C769" s="215"/>
      <c r="D769" s="215"/>
      <c r="E769" s="215"/>
      <c r="F769" s="215"/>
      <c r="G769" s="215"/>
      <c r="H769" s="215"/>
      <c r="I769" s="215"/>
      <c r="J769" s="215"/>
      <c r="K769" s="215"/>
      <c r="L769" s="286"/>
      <c r="M769" s="286"/>
      <c r="N769" s="286"/>
      <c r="O769" s="286"/>
      <c r="P769" s="286"/>
      <c r="Q769" s="286"/>
      <c r="R769" s="286"/>
      <c r="S769" s="286"/>
      <c r="T769" s="287"/>
      <c r="U769" s="287"/>
      <c r="V769" s="287"/>
      <c r="W769" s="287"/>
      <c r="X769" s="287"/>
      <c r="Y769" s="287"/>
      <c r="Z769" s="287"/>
      <c r="AA769" s="287"/>
      <c r="AB769" s="287"/>
      <c r="AC769" s="287"/>
      <c r="AD769" s="287"/>
      <c r="AE769" s="287"/>
      <c r="AF769" s="287"/>
      <c r="AG769" s="287"/>
      <c r="AH769" s="287"/>
      <c r="AI769" s="287"/>
      <c r="AJ769" s="287"/>
      <c r="AK769" s="286"/>
      <c r="AL769" s="286"/>
    </row>
    <row r="770" spans="1:38" ht="14.25" customHeight="1" x14ac:dyDescent="0.2">
      <c r="A770" s="287"/>
      <c r="B770" s="287"/>
      <c r="C770" s="215"/>
      <c r="D770" s="215"/>
      <c r="E770" s="215"/>
      <c r="F770" s="215"/>
      <c r="G770" s="215"/>
      <c r="H770" s="215"/>
      <c r="I770" s="215"/>
      <c r="J770" s="215"/>
      <c r="K770" s="215"/>
      <c r="L770" s="286"/>
      <c r="M770" s="286"/>
      <c r="N770" s="286"/>
      <c r="O770" s="286"/>
      <c r="P770" s="286"/>
      <c r="Q770" s="286"/>
      <c r="R770" s="286"/>
      <c r="S770" s="286"/>
      <c r="T770" s="287"/>
      <c r="U770" s="287"/>
      <c r="V770" s="287"/>
      <c r="W770" s="287"/>
      <c r="X770" s="287"/>
      <c r="Y770" s="287"/>
      <c r="Z770" s="287"/>
      <c r="AA770" s="287"/>
      <c r="AB770" s="287"/>
      <c r="AC770" s="287"/>
      <c r="AD770" s="287"/>
      <c r="AE770" s="287"/>
      <c r="AF770" s="287"/>
      <c r="AG770" s="287"/>
      <c r="AH770" s="287"/>
      <c r="AI770" s="287"/>
      <c r="AJ770" s="287"/>
      <c r="AK770" s="286"/>
      <c r="AL770" s="286"/>
    </row>
    <row r="771" spans="1:38" ht="14.25" customHeight="1" x14ac:dyDescent="0.2">
      <c r="A771" s="287"/>
      <c r="B771" s="287"/>
      <c r="C771" s="215"/>
      <c r="D771" s="215"/>
      <c r="E771" s="215"/>
      <c r="F771" s="215"/>
      <c r="G771" s="215"/>
      <c r="H771" s="215"/>
      <c r="I771" s="215"/>
      <c r="J771" s="215"/>
      <c r="K771" s="215"/>
      <c r="L771" s="286"/>
      <c r="M771" s="286"/>
      <c r="N771" s="286"/>
      <c r="O771" s="286"/>
      <c r="P771" s="286"/>
      <c r="Q771" s="286"/>
      <c r="R771" s="286"/>
      <c r="S771" s="286"/>
      <c r="T771" s="287"/>
      <c r="U771" s="287"/>
      <c r="V771" s="287"/>
      <c r="W771" s="287"/>
      <c r="X771" s="287"/>
      <c r="Y771" s="287"/>
      <c r="Z771" s="287"/>
      <c r="AA771" s="287"/>
      <c r="AB771" s="287"/>
      <c r="AC771" s="287"/>
      <c r="AD771" s="287"/>
      <c r="AE771" s="287"/>
      <c r="AF771" s="287"/>
      <c r="AG771" s="287"/>
      <c r="AH771" s="287"/>
      <c r="AI771" s="287"/>
      <c r="AJ771" s="287"/>
      <c r="AK771" s="286"/>
      <c r="AL771" s="286"/>
    </row>
    <row r="772" spans="1:38" ht="14.25" customHeight="1" x14ac:dyDescent="0.2">
      <c r="A772" s="287"/>
      <c r="B772" s="287"/>
      <c r="C772" s="215"/>
      <c r="D772" s="215"/>
      <c r="E772" s="215"/>
      <c r="F772" s="215"/>
      <c r="G772" s="215"/>
      <c r="H772" s="215"/>
      <c r="I772" s="215"/>
      <c r="J772" s="215"/>
      <c r="K772" s="215"/>
      <c r="L772" s="286"/>
      <c r="M772" s="286"/>
      <c r="N772" s="286"/>
      <c r="O772" s="286"/>
      <c r="P772" s="286"/>
      <c r="Q772" s="286"/>
      <c r="R772" s="286"/>
      <c r="S772" s="286"/>
      <c r="T772" s="287"/>
      <c r="U772" s="287"/>
      <c r="V772" s="287"/>
      <c r="W772" s="287"/>
      <c r="X772" s="287"/>
      <c r="Y772" s="287"/>
      <c r="Z772" s="287"/>
      <c r="AA772" s="287"/>
      <c r="AB772" s="287"/>
      <c r="AC772" s="287"/>
      <c r="AD772" s="287"/>
      <c r="AE772" s="287"/>
      <c r="AF772" s="287"/>
      <c r="AG772" s="287"/>
      <c r="AH772" s="287"/>
      <c r="AI772" s="287"/>
      <c r="AJ772" s="287"/>
      <c r="AK772" s="286"/>
      <c r="AL772" s="286"/>
    </row>
    <row r="773" spans="1:38" ht="14.25" customHeight="1" x14ac:dyDescent="0.2">
      <c r="A773" s="287"/>
      <c r="B773" s="287"/>
      <c r="C773" s="215"/>
      <c r="D773" s="215"/>
      <c r="E773" s="215"/>
      <c r="F773" s="215"/>
      <c r="G773" s="215"/>
      <c r="H773" s="215"/>
      <c r="I773" s="215"/>
      <c r="J773" s="215"/>
      <c r="K773" s="215"/>
      <c r="L773" s="286"/>
      <c r="M773" s="286"/>
      <c r="N773" s="286"/>
      <c r="O773" s="286"/>
      <c r="P773" s="286"/>
      <c r="Q773" s="286"/>
      <c r="R773" s="286"/>
      <c r="S773" s="286"/>
      <c r="T773" s="287"/>
      <c r="U773" s="287"/>
      <c r="V773" s="287"/>
      <c r="W773" s="287"/>
      <c r="X773" s="287"/>
      <c r="Y773" s="287"/>
      <c r="Z773" s="287"/>
      <c r="AA773" s="287"/>
      <c r="AB773" s="287"/>
      <c r="AC773" s="287"/>
      <c r="AD773" s="287"/>
      <c r="AE773" s="287"/>
      <c r="AF773" s="287"/>
      <c r="AG773" s="287"/>
      <c r="AH773" s="287"/>
      <c r="AI773" s="287"/>
      <c r="AJ773" s="287"/>
      <c r="AK773" s="286"/>
      <c r="AL773" s="286"/>
    </row>
    <row r="774" spans="1:38" ht="14.25" customHeight="1" x14ac:dyDescent="0.2">
      <c r="A774" s="287"/>
      <c r="B774" s="287"/>
      <c r="C774" s="215"/>
      <c r="D774" s="215"/>
      <c r="E774" s="215"/>
      <c r="F774" s="215"/>
      <c r="G774" s="215"/>
      <c r="H774" s="215"/>
      <c r="I774" s="215"/>
      <c r="J774" s="215"/>
      <c r="K774" s="215"/>
      <c r="L774" s="286"/>
      <c r="M774" s="286"/>
      <c r="N774" s="286"/>
      <c r="O774" s="286"/>
      <c r="P774" s="286"/>
      <c r="Q774" s="286"/>
      <c r="R774" s="286"/>
      <c r="S774" s="286"/>
      <c r="T774" s="287"/>
      <c r="U774" s="287"/>
      <c r="V774" s="287"/>
      <c r="W774" s="287"/>
      <c r="X774" s="287"/>
      <c r="Y774" s="287"/>
      <c r="Z774" s="287"/>
      <c r="AA774" s="287"/>
      <c r="AB774" s="287"/>
      <c r="AC774" s="287"/>
      <c r="AD774" s="287"/>
      <c r="AE774" s="287"/>
      <c r="AF774" s="287"/>
      <c r="AG774" s="287"/>
      <c r="AH774" s="287"/>
      <c r="AI774" s="287"/>
      <c r="AJ774" s="287"/>
      <c r="AK774" s="286"/>
      <c r="AL774" s="286"/>
    </row>
    <row r="775" spans="1:38" ht="14.25" customHeight="1" x14ac:dyDescent="0.2">
      <c r="A775" s="287"/>
      <c r="B775" s="287"/>
      <c r="C775" s="215"/>
      <c r="D775" s="215"/>
      <c r="E775" s="215"/>
      <c r="F775" s="215"/>
      <c r="G775" s="215"/>
      <c r="H775" s="215"/>
      <c r="I775" s="215"/>
      <c r="J775" s="215"/>
      <c r="K775" s="215"/>
      <c r="L775" s="286"/>
      <c r="M775" s="286"/>
      <c r="N775" s="286"/>
      <c r="O775" s="286"/>
      <c r="P775" s="286"/>
      <c r="Q775" s="286"/>
      <c r="R775" s="286"/>
      <c r="S775" s="286"/>
      <c r="T775" s="287"/>
      <c r="U775" s="287"/>
      <c r="V775" s="287"/>
      <c r="W775" s="287"/>
      <c r="X775" s="287"/>
      <c r="Y775" s="287"/>
      <c r="Z775" s="287"/>
      <c r="AA775" s="287"/>
      <c r="AB775" s="287"/>
      <c r="AC775" s="287"/>
      <c r="AD775" s="287"/>
      <c r="AE775" s="287"/>
      <c r="AF775" s="287"/>
      <c r="AG775" s="287"/>
      <c r="AH775" s="287"/>
      <c r="AI775" s="287"/>
      <c r="AJ775" s="287"/>
      <c r="AK775" s="286"/>
      <c r="AL775" s="286"/>
    </row>
    <row r="776" spans="1:38" ht="14.25" customHeight="1" x14ac:dyDescent="0.2">
      <c r="A776" s="287"/>
      <c r="B776" s="287"/>
      <c r="C776" s="215"/>
      <c r="D776" s="215"/>
      <c r="E776" s="215"/>
      <c r="F776" s="215"/>
      <c r="G776" s="215"/>
      <c r="H776" s="215"/>
      <c r="I776" s="215"/>
      <c r="J776" s="215"/>
      <c r="K776" s="215"/>
      <c r="L776" s="286"/>
      <c r="M776" s="286"/>
      <c r="N776" s="286"/>
      <c r="O776" s="286"/>
      <c r="P776" s="286"/>
      <c r="Q776" s="286"/>
      <c r="R776" s="286"/>
      <c r="S776" s="286"/>
      <c r="T776" s="287"/>
      <c r="U776" s="287"/>
      <c r="V776" s="287"/>
      <c r="W776" s="287"/>
      <c r="X776" s="287"/>
      <c r="Y776" s="287"/>
      <c r="Z776" s="287"/>
      <c r="AA776" s="287"/>
      <c r="AB776" s="287"/>
      <c r="AC776" s="287"/>
      <c r="AD776" s="287"/>
      <c r="AE776" s="287"/>
      <c r="AF776" s="287"/>
      <c r="AG776" s="287"/>
      <c r="AH776" s="287"/>
      <c r="AI776" s="287"/>
      <c r="AJ776" s="287"/>
      <c r="AK776" s="286"/>
      <c r="AL776" s="286"/>
    </row>
    <row r="777" spans="1:38" ht="14.25" customHeight="1" x14ac:dyDescent="0.2">
      <c r="A777" s="287"/>
      <c r="B777" s="287"/>
      <c r="C777" s="215"/>
      <c r="D777" s="215"/>
      <c r="E777" s="215"/>
      <c r="F777" s="215"/>
      <c r="G777" s="215"/>
      <c r="H777" s="215"/>
      <c r="I777" s="215"/>
      <c r="J777" s="215"/>
      <c r="K777" s="215"/>
      <c r="L777" s="286"/>
      <c r="M777" s="286"/>
      <c r="N777" s="286"/>
      <c r="O777" s="286"/>
      <c r="P777" s="286"/>
      <c r="Q777" s="286"/>
      <c r="R777" s="286"/>
      <c r="S777" s="286"/>
      <c r="T777" s="287"/>
      <c r="U777" s="287"/>
      <c r="V777" s="287"/>
      <c r="W777" s="287"/>
      <c r="X777" s="287"/>
      <c r="Y777" s="287"/>
      <c r="Z777" s="287"/>
      <c r="AA777" s="287"/>
      <c r="AB777" s="287"/>
      <c r="AC777" s="287"/>
      <c r="AD777" s="287"/>
      <c r="AE777" s="287"/>
      <c r="AF777" s="287"/>
      <c r="AG777" s="287"/>
      <c r="AH777" s="287"/>
      <c r="AI777" s="287"/>
      <c r="AJ777" s="287"/>
      <c r="AK777" s="286"/>
      <c r="AL777" s="286"/>
    </row>
    <row r="778" spans="1:38" ht="14.25" customHeight="1" x14ac:dyDescent="0.2">
      <c r="A778" s="287"/>
      <c r="B778" s="287"/>
      <c r="C778" s="215"/>
      <c r="D778" s="215"/>
      <c r="E778" s="215"/>
      <c r="F778" s="215"/>
      <c r="G778" s="215"/>
      <c r="H778" s="215"/>
      <c r="I778" s="215"/>
      <c r="J778" s="215"/>
      <c r="K778" s="215"/>
      <c r="L778" s="286"/>
      <c r="M778" s="286"/>
      <c r="N778" s="286"/>
      <c r="O778" s="286"/>
      <c r="P778" s="286"/>
      <c r="Q778" s="286"/>
      <c r="R778" s="286"/>
      <c r="S778" s="286"/>
      <c r="T778" s="287"/>
      <c r="U778" s="287"/>
      <c r="V778" s="287"/>
      <c r="W778" s="287"/>
      <c r="X778" s="287"/>
      <c r="Y778" s="287"/>
      <c r="Z778" s="287"/>
      <c r="AA778" s="287"/>
      <c r="AB778" s="287"/>
      <c r="AC778" s="287"/>
      <c r="AD778" s="287"/>
      <c r="AE778" s="287"/>
      <c r="AF778" s="287"/>
      <c r="AG778" s="287"/>
      <c r="AH778" s="287"/>
      <c r="AI778" s="287"/>
      <c r="AJ778" s="287"/>
      <c r="AK778" s="286"/>
      <c r="AL778" s="286"/>
    </row>
    <row r="779" spans="1:38" ht="14.25" customHeight="1" x14ac:dyDescent="0.2">
      <c r="A779" s="287"/>
      <c r="B779" s="287"/>
      <c r="C779" s="215"/>
      <c r="D779" s="215"/>
      <c r="E779" s="215"/>
      <c r="F779" s="215"/>
      <c r="G779" s="215"/>
      <c r="H779" s="215"/>
      <c r="I779" s="215"/>
      <c r="J779" s="215"/>
      <c r="K779" s="215"/>
      <c r="L779" s="286"/>
      <c r="M779" s="286"/>
      <c r="N779" s="286"/>
      <c r="O779" s="286"/>
      <c r="P779" s="286"/>
      <c r="Q779" s="286"/>
      <c r="R779" s="286"/>
      <c r="S779" s="286"/>
      <c r="T779" s="287"/>
      <c r="U779" s="287"/>
      <c r="V779" s="287"/>
      <c r="W779" s="287"/>
      <c r="X779" s="287"/>
      <c r="Y779" s="287"/>
      <c r="Z779" s="287"/>
      <c r="AA779" s="287"/>
      <c r="AB779" s="287"/>
      <c r="AC779" s="287"/>
      <c r="AD779" s="287"/>
      <c r="AE779" s="287"/>
      <c r="AF779" s="287"/>
      <c r="AG779" s="287"/>
      <c r="AH779" s="287"/>
      <c r="AI779" s="287"/>
      <c r="AJ779" s="287"/>
      <c r="AK779" s="286"/>
      <c r="AL779" s="286"/>
    </row>
    <row r="780" spans="1:38" ht="14.25" customHeight="1" x14ac:dyDescent="0.2">
      <c r="A780" s="287"/>
      <c r="B780" s="287"/>
      <c r="C780" s="215"/>
      <c r="D780" s="215"/>
      <c r="E780" s="215"/>
      <c r="F780" s="215"/>
      <c r="G780" s="215"/>
      <c r="H780" s="215"/>
      <c r="I780" s="215"/>
      <c r="J780" s="215"/>
      <c r="K780" s="215"/>
      <c r="L780" s="286"/>
      <c r="M780" s="286"/>
      <c r="N780" s="286"/>
      <c r="O780" s="286"/>
      <c r="P780" s="286"/>
      <c r="Q780" s="286"/>
      <c r="R780" s="286"/>
      <c r="S780" s="286"/>
      <c r="T780" s="287"/>
      <c r="U780" s="287"/>
      <c r="V780" s="287"/>
      <c r="W780" s="287"/>
      <c r="X780" s="287"/>
      <c r="Y780" s="287"/>
      <c r="Z780" s="287"/>
      <c r="AA780" s="287"/>
      <c r="AB780" s="287"/>
      <c r="AC780" s="287"/>
      <c r="AD780" s="287"/>
      <c r="AE780" s="287"/>
      <c r="AF780" s="287"/>
      <c r="AG780" s="287"/>
      <c r="AH780" s="287"/>
      <c r="AI780" s="287"/>
      <c r="AJ780" s="287"/>
      <c r="AK780" s="286"/>
      <c r="AL780" s="286"/>
    </row>
    <row r="781" spans="1:38" ht="14.25" customHeight="1" x14ac:dyDescent="0.2">
      <c r="A781" s="287"/>
      <c r="B781" s="287"/>
      <c r="C781" s="215"/>
      <c r="D781" s="215"/>
      <c r="E781" s="215"/>
      <c r="F781" s="215"/>
      <c r="G781" s="215"/>
      <c r="H781" s="215"/>
      <c r="I781" s="215"/>
      <c r="J781" s="215"/>
      <c r="K781" s="215"/>
      <c r="L781" s="286"/>
      <c r="M781" s="286"/>
      <c r="N781" s="286"/>
      <c r="O781" s="286"/>
      <c r="P781" s="286"/>
      <c r="Q781" s="286"/>
      <c r="R781" s="286"/>
      <c r="S781" s="286"/>
      <c r="T781" s="287"/>
      <c r="U781" s="287"/>
      <c r="V781" s="287"/>
      <c r="W781" s="287"/>
      <c r="X781" s="287"/>
      <c r="Y781" s="287"/>
      <c r="Z781" s="287"/>
      <c r="AA781" s="287"/>
      <c r="AB781" s="287"/>
      <c r="AC781" s="287"/>
      <c r="AD781" s="287"/>
      <c r="AE781" s="287"/>
      <c r="AF781" s="287"/>
      <c r="AG781" s="287"/>
      <c r="AH781" s="287"/>
      <c r="AI781" s="287"/>
      <c r="AJ781" s="287"/>
      <c r="AK781" s="286"/>
      <c r="AL781" s="286"/>
    </row>
    <row r="782" spans="1:38" ht="14.25" customHeight="1" x14ac:dyDescent="0.2">
      <c r="A782" s="287"/>
      <c r="B782" s="287"/>
      <c r="C782" s="215"/>
      <c r="D782" s="215"/>
      <c r="E782" s="215"/>
      <c r="F782" s="215"/>
      <c r="G782" s="215"/>
      <c r="H782" s="215"/>
      <c r="I782" s="215"/>
      <c r="J782" s="215"/>
      <c r="K782" s="215"/>
      <c r="L782" s="286"/>
      <c r="M782" s="286"/>
      <c r="N782" s="286"/>
      <c r="O782" s="286"/>
      <c r="P782" s="286"/>
      <c r="Q782" s="286"/>
      <c r="R782" s="286"/>
      <c r="S782" s="286"/>
      <c r="T782" s="287"/>
      <c r="U782" s="287"/>
      <c r="V782" s="287"/>
      <c r="W782" s="287"/>
      <c r="X782" s="287"/>
      <c r="Y782" s="287"/>
      <c r="Z782" s="287"/>
      <c r="AA782" s="287"/>
      <c r="AB782" s="287"/>
      <c r="AC782" s="287"/>
      <c r="AD782" s="287"/>
      <c r="AE782" s="287"/>
      <c r="AF782" s="287"/>
      <c r="AG782" s="287"/>
      <c r="AH782" s="287"/>
      <c r="AI782" s="287"/>
      <c r="AJ782" s="287"/>
      <c r="AK782" s="286"/>
      <c r="AL782" s="286"/>
    </row>
    <row r="783" spans="1:38" ht="14.25" customHeight="1" x14ac:dyDescent="0.2">
      <c r="A783" s="287"/>
      <c r="B783" s="287"/>
      <c r="C783" s="215"/>
      <c r="D783" s="215"/>
      <c r="E783" s="215"/>
      <c r="F783" s="215"/>
      <c r="G783" s="215"/>
      <c r="H783" s="215"/>
      <c r="I783" s="215"/>
      <c r="J783" s="215"/>
      <c r="K783" s="215"/>
      <c r="L783" s="286"/>
      <c r="M783" s="286"/>
      <c r="N783" s="286"/>
      <c r="O783" s="286"/>
      <c r="P783" s="286"/>
      <c r="Q783" s="286"/>
      <c r="R783" s="286"/>
      <c r="S783" s="286"/>
      <c r="T783" s="287"/>
      <c r="U783" s="287"/>
      <c r="V783" s="287"/>
      <c r="W783" s="287"/>
      <c r="X783" s="287"/>
      <c r="Y783" s="287"/>
      <c r="Z783" s="287"/>
      <c r="AA783" s="287"/>
      <c r="AB783" s="287"/>
      <c r="AC783" s="287"/>
      <c r="AD783" s="287"/>
      <c r="AE783" s="287"/>
      <c r="AF783" s="287"/>
      <c r="AG783" s="287"/>
      <c r="AH783" s="287"/>
      <c r="AI783" s="287"/>
      <c r="AJ783" s="287"/>
      <c r="AK783" s="286"/>
      <c r="AL783" s="286"/>
    </row>
    <row r="784" spans="1:38" ht="14.25" customHeight="1" x14ac:dyDescent="0.2">
      <c r="A784" s="287"/>
      <c r="B784" s="287"/>
      <c r="C784" s="215"/>
      <c r="D784" s="215"/>
      <c r="E784" s="215"/>
      <c r="F784" s="215"/>
      <c r="G784" s="215"/>
      <c r="H784" s="215"/>
      <c r="I784" s="215"/>
      <c r="J784" s="215"/>
      <c r="K784" s="215"/>
      <c r="L784" s="286"/>
      <c r="M784" s="286"/>
      <c r="N784" s="286"/>
      <c r="O784" s="286"/>
      <c r="P784" s="286"/>
      <c r="Q784" s="286"/>
      <c r="R784" s="286"/>
      <c r="S784" s="286"/>
      <c r="T784" s="287"/>
      <c r="U784" s="287"/>
      <c r="V784" s="287"/>
      <c r="W784" s="287"/>
      <c r="X784" s="287"/>
      <c r="Y784" s="287"/>
      <c r="Z784" s="287"/>
      <c r="AA784" s="287"/>
      <c r="AB784" s="287"/>
      <c r="AC784" s="287"/>
      <c r="AD784" s="287"/>
      <c r="AE784" s="287"/>
      <c r="AF784" s="287"/>
      <c r="AG784" s="287"/>
      <c r="AH784" s="287"/>
      <c r="AI784" s="287"/>
      <c r="AJ784" s="287"/>
      <c r="AK784" s="286"/>
      <c r="AL784" s="286"/>
    </row>
    <row r="785" spans="1:38" ht="14.25" customHeight="1" x14ac:dyDescent="0.2">
      <c r="A785" s="287"/>
      <c r="B785" s="287"/>
      <c r="C785" s="215"/>
      <c r="D785" s="215"/>
      <c r="E785" s="215"/>
      <c r="F785" s="215"/>
      <c r="G785" s="215"/>
      <c r="H785" s="215"/>
      <c r="I785" s="215"/>
      <c r="J785" s="215"/>
      <c r="K785" s="215"/>
      <c r="L785" s="286"/>
      <c r="M785" s="286"/>
      <c r="N785" s="286"/>
      <c r="O785" s="286"/>
      <c r="P785" s="286"/>
      <c r="Q785" s="286"/>
      <c r="R785" s="286"/>
      <c r="S785" s="286"/>
      <c r="T785" s="287"/>
      <c r="U785" s="287"/>
      <c r="V785" s="287"/>
      <c r="W785" s="287"/>
      <c r="X785" s="287"/>
      <c r="Y785" s="287"/>
      <c r="Z785" s="287"/>
      <c r="AA785" s="287"/>
      <c r="AB785" s="287"/>
      <c r="AC785" s="287"/>
      <c r="AD785" s="287"/>
      <c r="AE785" s="287"/>
      <c r="AF785" s="287"/>
      <c r="AG785" s="287"/>
      <c r="AH785" s="287"/>
      <c r="AI785" s="287"/>
      <c r="AJ785" s="287"/>
      <c r="AK785" s="286"/>
      <c r="AL785" s="286"/>
    </row>
    <row r="786" spans="1:38" ht="14.25" customHeight="1" x14ac:dyDescent="0.2">
      <c r="A786" s="287"/>
      <c r="B786" s="287"/>
      <c r="C786" s="215"/>
      <c r="D786" s="215"/>
      <c r="E786" s="215"/>
      <c r="F786" s="215"/>
      <c r="G786" s="215"/>
      <c r="H786" s="215"/>
      <c r="I786" s="215"/>
      <c r="J786" s="215"/>
      <c r="K786" s="215"/>
      <c r="L786" s="286"/>
      <c r="M786" s="286"/>
      <c r="N786" s="286"/>
      <c r="O786" s="286"/>
      <c r="P786" s="286"/>
      <c r="Q786" s="286"/>
      <c r="R786" s="286"/>
      <c r="S786" s="286"/>
      <c r="T786" s="287"/>
      <c r="U786" s="287"/>
      <c r="V786" s="287"/>
      <c r="W786" s="287"/>
      <c r="X786" s="287"/>
      <c r="Y786" s="287"/>
      <c r="Z786" s="287"/>
      <c r="AA786" s="287"/>
      <c r="AB786" s="287"/>
      <c r="AC786" s="287"/>
      <c r="AD786" s="287"/>
      <c r="AE786" s="287"/>
      <c r="AF786" s="287"/>
      <c r="AG786" s="287"/>
      <c r="AH786" s="287"/>
      <c r="AI786" s="287"/>
      <c r="AJ786" s="287"/>
      <c r="AK786" s="286"/>
      <c r="AL786" s="286"/>
    </row>
    <row r="787" spans="1:38" ht="14.25" customHeight="1" x14ac:dyDescent="0.2">
      <c r="A787" s="287"/>
      <c r="B787" s="287"/>
      <c r="C787" s="215"/>
      <c r="D787" s="215"/>
      <c r="E787" s="215"/>
      <c r="F787" s="215"/>
      <c r="G787" s="215"/>
      <c r="H787" s="215"/>
      <c r="I787" s="215"/>
      <c r="J787" s="215"/>
      <c r="K787" s="215"/>
      <c r="L787" s="286"/>
      <c r="M787" s="286"/>
      <c r="N787" s="286"/>
      <c r="O787" s="286"/>
      <c r="P787" s="286"/>
      <c r="Q787" s="286"/>
      <c r="R787" s="286"/>
      <c r="S787" s="286"/>
      <c r="T787" s="287"/>
      <c r="U787" s="287"/>
      <c r="V787" s="287"/>
      <c r="W787" s="287"/>
      <c r="X787" s="287"/>
      <c r="Y787" s="287"/>
      <c r="Z787" s="287"/>
      <c r="AA787" s="287"/>
      <c r="AB787" s="287"/>
      <c r="AC787" s="287"/>
      <c r="AD787" s="287"/>
      <c r="AE787" s="287"/>
      <c r="AF787" s="287"/>
      <c r="AG787" s="287"/>
      <c r="AH787" s="287"/>
      <c r="AI787" s="287"/>
      <c r="AJ787" s="287"/>
      <c r="AK787" s="286"/>
      <c r="AL787" s="286"/>
    </row>
    <row r="788" spans="1:38" ht="14.25" customHeight="1" x14ac:dyDescent="0.2">
      <c r="A788" s="287"/>
      <c r="B788" s="287"/>
      <c r="C788" s="215"/>
      <c r="D788" s="215"/>
      <c r="E788" s="215"/>
      <c r="F788" s="215"/>
      <c r="G788" s="215"/>
      <c r="H788" s="215"/>
      <c r="I788" s="215"/>
      <c r="J788" s="215"/>
      <c r="K788" s="215"/>
      <c r="L788" s="286"/>
      <c r="M788" s="286"/>
      <c r="N788" s="286"/>
      <c r="O788" s="286"/>
      <c r="P788" s="286"/>
      <c r="Q788" s="286"/>
      <c r="R788" s="286"/>
      <c r="S788" s="286"/>
      <c r="T788" s="287"/>
      <c r="U788" s="287"/>
      <c r="V788" s="287"/>
      <c r="W788" s="287"/>
      <c r="X788" s="287"/>
      <c r="Y788" s="287"/>
      <c r="Z788" s="287"/>
      <c r="AA788" s="287"/>
      <c r="AB788" s="287"/>
      <c r="AC788" s="287"/>
      <c r="AD788" s="287"/>
      <c r="AE788" s="287"/>
      <c r="AF788" s="287"/>
      <c r="AG788" s="287"/>
      <c r="AH788" s="287"/>
      <c r="AI788" s="287"/>
      <c r="AJ788" s="287"/>
      <c r="AK788" s="286"/>
      <c r="AL788" s="286"/>
    </row>
    <row r="789" spans="1:38" ht="14.25" customHeight="1" x14ac:dyDescent="0.2">
      <c r="A789" s="287"/>
      <c r="B789" s="287"/>
      <c r="C789" s="215"/>
      <c r="D789" s="215"/>
      <c r="E789" s="215"/>
      <c r="F789" s="215"/>
      <c r="G789" s="215"/>
      <c r="H789" s="215"/>
      <c r="I789" s="215"/>
      <c r="J789" s="215"/>
      <c r="K789" s="215"/>
      <c r="L789" s="286"/>
      <c r="M789" s="286"/>
      <c r="N789" s="286"/>
      <c r="O789" s="286"/>
      <c r="P789" s="286"/>
      <c r="Q789" s="286"/>
      <c r="R789" s="286"/>
      <c r="S789" s="286"/>
      <c r="T789" s="287"/>
      <c r="U789" s="287"/>
      <c r="V789" s="287"/>
      <c r="W789" s="287"/>
      <c r="X789" s="287"/>
      <c r="Y789" s="287"/>
      <c r="Z789" s="287"/>
      <c r="AA789" s="287"/>
      <c r="AB789" s="287"/>
      <c r="AC789" s="287"/>
      <c r="AD789" s="287"/>
      <c r="AE789" s="287"/>
      <c r="AF789" s="287"/>
      <c r="AG789" s="287"/>
      <c r="AH789" s="287"/>
      <c r="AI789" s="287"/>
      <c r="AJ789" s="287"/>
      <c r="AK789" s="286"/>
      <c r="AL789" s="286"/>
    </row>
    <row r="790" spans="1:38" ht="14.25" customHeight="1" x14ac:dyDescent="0.2">
      <c r="A790" s="287"/>
      <c r="B790" s="287"/>
      <c r="C790" s="215"/>
      <c r="D790" s="215"/>
      <c r="E790" s="215"/>
      <c r="F790" s="215"/>
      <c r="G790" s="215"/>
      <c r="H790" s="215"/>
      <c r="I790" s="215"/>
      <c r="J790" s="215"/>
      <c r="K790" s="215"/>
      <c r="L790" s="286"/>
      <c r="M790" s="286"/>
      <c r="N790" s="286"/>
      <c r="O790" s="286"/>
      <c r="P790" s="286"/>
      <c r="Q790" s="286"/>
      <c r="R790" s="286"/>
      <c r="S790" s="286"/>
      <c r="T790" s="287"/>
      <c r="U790" s="287"/>
      <c r="V790" s="287"/>
      <c r="W790" s="287"/>
      <c r="X790" s="287"/>
      <c r="Y790" s="287"/>
      <c r="Z790" s="287"/>
      <c r="AA790" s="287"/>
      <c r="AB790" s="287"/>
      <c r="AC790" s="287"/>
      <c r="AD790" s="287"/>
      <c r="AE790" s="287"/>
      <c r="AF790" s="287"/>
      <c r="AG790" s="287"/>
      <c r="AH790" s="287"/>
      <c r="AI790" s="287"/>
      <c r="AJ790" s="287"/>
      <c r="AK790" s="286"/>
      <c r="AL790" s="286"/>
    </row>
    <row r="791" spans="1:38" ht="14.25" customHeight="1" x14ac:dyDescent="0.2">
      <c r="A791" s="287"/>
      <c r="B791" s="287"/>
      <c r="C791" s="215"/>
      <c r="D791" s="215"/>
      <c r="E791" s="215"/>
      <c r="F791" s="215"/>
      <c r="G791" s="215"/>
      <c r="H791" s="215"/>
      <c r="I791" s="215"/>
      <c r="J791" s="215"/>
      <c r="K791" s="215"/>
      <c r="L791" s="286"/>
      <c r="M791" s="286"/>
      <c r="N791" s="286"/>
      <c r="O791" s="286"/>
      <c r="P791" s="286"/>
      <c r="Q791" s="286"/>
      <c r="R791" s="286"/>
      <c r="S791" s="286"/>
      <c r="T791" s="287"/>
      <c r="U791" s="287"/>
      <c r="V791" s="287"/>
      <c r="W791" s="287"/>
      <c r="X791" s="287"/>
      <c r="Y791" s="287"/>
      <c r="Z791" s="287"/>
      <c r="AA791" s="287"/>
      <c r="AB791" s="287"/>
      <c r="AC791" s="287"/>
      <c r="AD791" s="287"/>
      <c r="AE791" s="287"/>
      <c r="AF791" s="287"/>
      <c r="AG791" s="287"/>
      <c r="AH791" s="287"/>
      <c r="AI791" s="287"/>
      <c r="AJ791" s="287"/>
      <c r="AK791" s="286"/>
      <c r="AL791" s="286"/>
    </row>
    <row r="792" spans="1:38" ht="14.25" customHeight="1" x14ac:dyDescent="0.2">
      <c r="A792" s="287"/>
      <c r="B792" s="287"/>
      <c r="C792" s="215"/>
      <c r="D792" s="215"/>
      <c r="E792" s="215"/>
      <c r="F792" s="215"/>
      <c r="G792" s="215"/>
      <c r="H792" s="215"/>
      <c r="I792" s="215"/>
      <c r="J792" s="215"/>
      <c r="K792" s="215"/>
      <c r="L792" s="286"/>
      <c r="M792" s="286"/>
      <c r="N792" s="286"/>
      <c r="O792" s="286"/>
      <c r="P792" s="286"/>
      <c r="Q792" s="286"/>
      <c r="R792" s="286"/>
      <c r="S792" s="286"/>
      <c r="T792" s="287"/>
      <c r="U792" s="287"/>
      <c r="V792" s="287"/>
      <c r="W792" s="287"/>
      <c r="X792" s="287"/>
      <c r="Y792" s="287"/>
      <c r="Z792" s="287"/>
      <c r="AA792" s="287"/>
      <c r="AB792" s="287"/>
      <c r="AC792" s="287"/>
      <c r="AD792" s="287"/>
      <c r="AE792" s="287"/>
      <c r="AF792" s="287"/>
      <c r="AG792" s="287"/>
      <c r="AH792" s="287"/>
      <c r="AI792" s="287"/>
      <c r="AJ792" s="287"/>
      <c r="AK792" s="286"/>
      <c r="AL792" s="286"/>
    </row>
    <row r="793" spans="1:38" ht="14.25" customHeight="1" x14ac:dyDescent="0.2">
      <c r="A793" s="287"/>
      <c r="B793" s="287"/>
      <c r="C793" s="215"/>
      <c r="D793" s="215"/>
      <c r="E793" s="215"/>
      <c r="F793" s="215"/>
      <c r="G793" s="215"/>
      <c r="H793" s="215"/>
      <c r="I793" s="215"/>
      <c r="J793" s="215"/>
      <c r="K793" s="215"/>
      <c r="L793" s="286"/>
      <c r="M793" s="286"/>
      <c r="N793" s="286"/>
      <c r="O793" s="286"/>
      <c r="P793" s="286"/>
      <c r="Q793" s="286"/>
      <c r="R793" s="286"/>
      <c r="S793" s="286"/>
      <c r="T793" s="287"/>
      <c r="U793" s="287"/>
      <c r="V793" s="287"/>
      <c r="W793" s="287"/>
      <c r="X793" s="287"/>
      <c r="Y793" s="287"/>
      <c r="Z793" s="287"/>
      <c r="AA793" s="287"/>
      <c r="AB793" s="287"/>
      <c r="AC793" s="287"/>
      <c r="AD793" s="287"/>
      <c r="AE793" s="287"/>
      <c r="AF793" s="287"/>
      <c r="AG793" s="287"/>
      <c r="AH793" s="287"/>
      <c r="AI793" s="287"/>
      <c r="AJ793" s="287"/>
      <c r="AK793" s="286"/>
      <c r="AL793" s="286"/>
    </row>
    <row r="794" spans="1:38" ht="14.25" customHeight="1" x14ac:dyDescent="0.2">
      <c r="A794" s="287"/>
      <c r="B794" s="287"/>
      <c r="C794" s="215"/>
      <c r="D794" s="215"/>
      <c r="E794" s="215"/>
      <c r="F794" s="215"/>
      <c r="G794" s="215"/>
      <c r="H794" s="215"/>
      <c r="I794" s="215"/>
      <c r="J794" s="215"/>
      <c r="K794" s="215"/>
      <c r="L794" s="286"/>
      <c r="M794" s="286"/>
      <c r="N794" s="286"/>
      <c r="O794" s="286"/>
      <c r="P794" s="286"/>
      <c r="Q794" s="286"/>
      <c r="R794" s="286"/>
      <c r="S794" s="286"/>
      <c r="T794" s="287"/>
      <c r="U794" s="287"/>
      <c r="V794" s="287"/>
      <c r="W794" s="287"/>
      <c r="X794" s="287"/>
      <c r="Y794" s="287"/>
      <c r="Z794" s="287"/>
      <c r="AA794" s="287"/>
      <c r="AB794" s="287"/>
      <c r="AC794" s="287"/>
      <c r="AD794" s="287"/>
      <c r="AE794" s="287"/>
      <c r="AF794" s="287"/>
      <c r="AG794" s="287"/>
      <c r="AH794" s="287"/>
      <c r="AI794" s="287"/>
      <c r="AJ794" s="287"/>
      <c r="AK794" s="286"/>
      <c r="AL794" s="286"/>
    </row>
    <row r="795" spans="1:38" ht="14.25" customHeight="1" x14ac:dyDescent="0.2">
      <c r="A795" s="287"/>
      <c r="B795" s="287"/>
      <c r="C795" s="215"/>
      <c r="D795" s="215"/>
      <c r="E795" s="215"/>
      <c r="F795" s="215"/>
      <c r="G795" s="215"/>
      <c r="H795" s="215"/>
      <c r="I795" s="215"/>
      <c r="J795" s="215"/>
      <c r="K795" s="215"/>
      <c r="L795" s="286"/>
      <c r="M795" s="286"/>
      <c r="N795" s="286"/>
      <c r="O795" s="286"/>
      <c r="P795" s="286"/>
      <c r="Q795" s="286"/>
      <c r="R795" s="286"/>
      <c r="S795" s="286"/>
      <c r="T795" s="287"/>
      <c r="U795" s="287"/>
      <c r="V795" s="287"/>
      <c r="W795" s="287"/>
      <c r="X795" s="287"/>
      <c r="Y795" s="287"/>
      <c r="Z795" s="287"/>
      <c r="AA795" s="287"/>
      <c r="AB795" s="287"/>
      <c r="AC795" s="287"/>
      <c r="AD795" s="287"/>
      <c r="AE795" s="287"/>
      <c r="AF795" s="287"/>
      <c r="AG795" s="287"/>
      <c r="AH795" s="287"/>
      <c r="AI795" s="287"/>
      <c r="AJ795" s="287"/>
      <c r="AK795" s="286"/>
      <c r="AL795" s="286"/>
    </row>
    <row r="796" spans="1:38" ht="14.25" customHeight="1" x14ac:dyDescent="0.2">
      <c r="A796" s="287"/>
      <c r="B796" s="287"/>
      <c r="C796" s="215"/>
      <c r="D796" s="215"/>
      <c r="E796" s="215"/>
      <c r="F796" s="215"/>
      <c r="G796" s="215"/>
      <c r="H796" s="215"/>
      <c r="I796" s="215"/>
      <c r="J796" s="215"/>
      <c r="K796" s="215"/>
      <c r="L796" s="286"/>
      <c r="M796" s="286"/>
      <c r="N796" s="286"/>
      <c r="O796" s="286"/>
      <c r="P796" s="286"/>
      <c r="Q796" s="286"/>
      <c r="R796" s="286"/>
      <c r="S796" s="286"/>
      <c r="T796" s="287"/>
      <c r="U796" s="287"/>
      <c r="V796" s="287"/>
      <c r="W796" s="287"/>
      <c r="X796" s="287"/>
      <c r="Y796" s="287"/>
      <c r="Z796" s="287"/>
      <c r="AA796" s="287"/>
      <c r="AB796" s="287"/>
      <c r="AC796" s="287"/>
      <c r="AD796" s="287"/>
      <c r="AE796" s="287"/>
      <c r="AF796" s="287"/>
      <c r="AG796" s="287"/>
      <c r="AH796" s="287"/>
      <c r="AI796" s="287"/>
      <c r="AJ796" s="287"/>
      <c r="AK796" s="286"/>
      <c r="AL796" s="286"/>
    </row>
    <row r="797" spans="1:38" ht="14.25" customHeight="1" x14ac:dyDescent="0.2">
      <c r="A797" s="287"/>
      <c r="B797" s="287"/>
      <c r="C797" s="215"/>
      <c r="D797" s="215"/>
      <c r="E797" s="215"/>
      <c r="F797" s="215"/>
      <c r="G797" s="215"/>
      <c r="H797" s="215"/>
      <c r="I797" s="215"/>
      <c r="J797" s="215"/>
      <c r="K797" s="215"/>
      <c r="L797" s="286"/>
      <c r="M797" s="286"/>
      <c r="N797" s="286"/>
      <c r="O797" s="286"/>
      <c r="P797" s="286"/>
      <c r="Q797" s="286"/>
      <c r="R797" s="286"/>
      <c r="S797" s="286"/>
      <c r="T797" s="287"/>
      <c r="U797" s="287"/>
      <c r="V797" s="287"/>
      <c r="W797" s="287"/>
      <c r="X797" s="287"/>
      <c r="Y797" s="287"/>
      <c r="Z797" s="287"/>
      <c r="AA797" s="287"/>
      <c r="AB797" s="287"/>
      <c r="AC797" s="287"/>
      <c r="AD797" s="287"/>
      <c r="AE797" s="287"/>
      <c r="AF797" s="287"/>
      <c r="AG797" s="287"/>
      <c r="AH797" s="287"/>
      <c r="AI797" s="287"/>
      <c r="AJ797" s="287"/>
      <c r="AK797" s="286"/>
      <c r="AL797" s="286"/>
    </row>
    <row r="798" spans="1:38" ht="14.25" customHeight="1" x14ac:dyDescent="0.2">
      <c r="A798" s="287"/>
      <c r="B798" s="287"/>
      <c r="C798" s="215"/>
      <c r="D798" s="215"/>
      <c r="E798" s="215"/>
      <c r="F798" s="215"/>
      <c r="G798" s="215"/>
      <c r="H798" s="215"/>
      <c r="I798" s="215"/>
      <c r="J798" s="215"/>
      <c r="K798" s="215"/>
      <c r="L798" s="286"/>
      <c r="M798" s="286"/>
      <c r="N798" s="286"/>
      <c r="O798" s="286"/>
      <c r="P798" s="286"/>
      <c r="Q798" s="286"/>
      <c r="R798" s="286"/>
      <c r="S798" s="286"/>
      <c r="T798" s="287"/>
      <c r="U798" s="287"/>
      <c r="V798" s="287"/>
      <c r="W798" s="287"/>
      <c r="X798" s="287"/>
      <c r="Y798" s="287"/>
      <c r="Z798" s="287"/>
      <c r="AA798" s="287"/>
      <c r="AB798" s="287"/>
      <c r="AC798" s="287"/>
      <c r="AD798" s="287"/>
      <c r="AE798" s="287"/>
      <c r="AF798" s="287"/>
      <c r="AG798" s="287"/>
      <c r="AH798" s="287"/>
      <c r="AI798" s="287"/>
      <c r="AJ798" s="287"/>
      <c r="AK798" s="286"/>
      <c r="AL798" s="286"/>
    </row>
    <row r="799" spans="1:38" ht="14.25" customHeight="1" x14ac:dyDescent="0.2">
      <c r="A799" s="287"/>
      <c r="B799" s="287"/>
      <c r="C799" s="215"/>
      <c r="D799" s="215"/>
      <c r="E799" s="215"/>
      <c r="F799" s="215"/>
      <c r="G799" s="215"/>
      <c r="H799" s="215"/>
      <c r="I799" s="215"/>
      <c r="J799" s="215"/>
      <c r="K799" s="215"/>
      <c r="L799" s="286"/>
      <c r="M799" s="286"/>
      <c r="N799" s="286"/>
      <c r="O799" s="286"/>
      <c r="P799" s="286"/>
      <c r="Q799" s="286"/>
      <c r="R799" s="286"/>
      <c r="S799" s="286"/>
      <c r="T799" s="287"/>
      <c r="U799" s="287"/>
      <c r="V799" s="287"/>
      <c r="W799" s="287"/>
      <c r="X799" s="287"/>
      <c r="Y799" s="287"/>
      <c r="Z799" s="287"/>
      <c r="AA799" s="287"/>
      <c r="AB799" s="287"/>
      <c r="AC799" s="287"/>
      <c r="AD799" s="287"/>
      <c r="AE799" s="287"/>
      <c r="AF799" s="287"/>
      <c r="AG799" s="287"/>
      <c r="AH799" s="287"/>
      <c r="AI799" s="287"/>
      <c r="AJ799" s="287"/>
      <c r="AK799" s="286"/>
      <c r="AL799" s="286"/>
    </row>
    <row r="800" spans="1:38" ht="14.25" customHeight="1" x14ac:dyDescent="0.2">
      <c r="A800" s="287"/>
      <c r="B800" s="287"/>
      <c r="C800" s="215"/>
      <c r="D800" s="215"/>
      <c r="E800" s="215"/>
      <c r="F800" s="215"/>
      <c r="G800" s="215"/>
      <c r="H800" s="215"/>
      <c r="I800" s="215"/>
      <c r="J800" s="215"/>
      <c r="K800" s="215"/>
      <c r="L800" s="286"/>
      <c r="M800" s="286"/>
      <c r="N800" s="286"/>
      <c r="O800" s="286"/>
      <c r="P800" s="286"/>
      <c r="Q800" s="286"/>
      <c r="R800" s="286"/>
      <c r="S800" s="286"/>
      <c r="T800" s="287"/>
      <c r="U800" s="287"/>
      <c r="V800" s="287"/>
      <c r="W800" s="287"/>
      <c r="X800" s="287"/>
      <c r="Y800" s="287"/>
      <c r="Z800" s="287"/>
      <c r="AA800" s="287"/>
      <c r="AB800" s="287"/>
      <c r="AC800" s="287"/>
      <c r="AD800" s="287"/>
      <c r="AE800" s="287"/>
      <c r="AF800" s="287"/>
      <c r="AG800" s="287"/>
      <c r="AH800" s="287"/>
      <c r="AI800" s="287"/>
      <c r="AJ800" s="287"/>
      <c r="AK800" s="286"/>
      <c r="AL800" s="286"/>
    </row>
    <row r="801" spans="1:38" ht="14.25" customHeight="1" x14ac:dyDescent="0.2">
      <c r="A801" s="287"/>
      <c r="B801" s="287"/>
      <c r="C801" s="215"/>
      <c r="D801" s="215"/>
      <c r="E801" s="215"/>
      <c r="F801" s="215"/>
      <c r="G801" s="215"/>
      <c r="H801" s="215"/>
      <c r="I801" s="215"/>
      <c r="J801" s="215"/>
      <c r="K801" s="215"/>
      <c r="L801" s="286"/>
      <c r="M801" s="286"/>
      <c r="N801" s="286"/>
      <c r="O801" s="286"/>
      <c r="P801" s="286"/>
      <c r="Q801" s="286"/>
      <c r="R801" s="286"/>
      <c r="S801" s="286"/>
      <c r="T801" s="287"/>
      <c r="U801" s="287"/>
      <c r="V801" s="287"/>
      <c r="W801" s="287"/>
      <c r="X801" s="287"/>
      <c r="Y801" s="287"/>
      <c r="Z801" s="287"/>
      <c r="AA801" s="287"/>
      <c r="AB801" s="287"/>
      <c r="AC801" s="287"/>
      <c r="AD801" s="287"/>
      <c r="AE801" s="287"/>
      <c r="AF801" s="287"/>
      <c r="AG801" s="287"/>
      <c r="AH801" s="287"/>
      <c r="AI801" s="287"/>
      <c r="AJ801" s="287"/>
      <c r="AK801" s="286"/>
      <c r="AL801" s="286"/>
    </row>
    <row r="802" spans="1:38" ht="14.25" customHeight="1" x14ac:dyDescent="0.2">
      <c r="A802" s="287"/>
      <c r="B802" s="287"/>
      <c r="C802" s="215"/>
      <c r="D802" s="215"/>
      <c r="E802" s="215"/>
      <c r="F802" s="215"/>
      <c r="G802" s="215"/>
      <c r="H802" s="215"/>
      <c r="I802" s="215"/>
      <c r="J802" s="215"/>
      <c r="K802" s="215"/>
      <c r="L802" s="286"/>
      <c r="M802" s="286"/>
      <c r="N802" s="286"/>
      <c r="O802" s="286"/>
      <c r="P802" s="286"/>
      <c r="Q802" s="286"/>
      <c r="R802" s="286"/>
      <c r="S802" s="286"/>
      <c r="T802" s="287"/>
      <c r="U802" s="287"/>
      <c r="V802" s="287"/>
      <c r="W802" s="287"/>
      <c r="X802" s="287"/>
      <c r="Y802" s="287"/>
      <c r="Z802" s="287"/>
      <c r="AA802" s="287"/>
      <c r="AB802" s="287"/>
      <c r="AC802" s="287"/>
      <c r="AD802" s="287"/>
      <c r="AE802" s="287"/>
      <c r="AF802" s="287"/>
      <c r="AG802" s="287"/>
      <c r="AH802" s="287"/>
      <c r="AI802" s="287"/>
      <c r="AJ802" s="287"/>
      <c r="AK802" s="286"/>
      <c r="AL802" s="286"/>
    </row>
    <row r="803" spans="1:38" ht="14.25" customHeight="1" x14ac:dyDescent="0.2">
      <c r="A803" s="287"/>
      <c r="B803" s="287"/>
      <c r="C803" s="215"/>
      <c r="D803" s="215"/>
      <c r="E803" s="215"/>
      <c r="F803" s="215"/>
      <c r="G803" s="215"/>
      <c r="H803" s="215"/>
      <c r="I803" s="215"/>
      <c r="J803" s="215"/>
      <c r="K803" s="215"/>
      <c r="L803" s="286"/>
      <c r="M803" s="286"/>
      <c r="N803" s="286"/>
      <c r="O803" s="286"/>
      <c r="P803" s="286"/>
      <c r="Q803" s="286"/>
      <c r="R803" s="286"/>
      <c r="S803" s="286"/>
      <c r="T803" s="287"/>
      <c r="U803" s="287"/>
      <c r="V803" s="287"/>
      <c r="W803" s="287"/>
      <c r="X803" s="287"/>
      <c r="Y803" s="287"/>
      <c r="Z803" s="287"/>
      <c r="AA803" s="287"/>
      <c r="AB803" s="287"/>
      <c r="AC803" s="287"/>
      <c r="AD803" s="287"/>
      <c r="AE803" s="287"/>
      <c r="AF803" s="287"/>
      <c r="AG803" s="287"/>
      <c r="AH803" s="287"/>
      <c r="AI803" s="287"/>
      <c r="AJ803" s="287"/>
      <c r="AK803" s="286"/>
      <c r="AL803" s="286"/>
    </row>
    <row r="804" spans="1:38" ht="14.25" customHeight="1" x14ac:dyDescent="0.2">
      <c r="A804" s="287"/>
      <c r="B804" s="287"/>
      <c r="C804" s="215"/>
      <c r="D804" s="215"/>
      <c r="E804" s="215"/>
      <c r="F804" s="215"/>
      <c r="G804" s="215"/>
      <c r="H804" s="215"/>
      <c r="I804" s="215"/>
      <c r="J804" s="215"/>
      <c r="K804" s="215"/>
      <c r="L804" s="286"/>
      <c r="M804" s="286"/>
      <c r="N804" s="286"/>
      <c r="O804" s="286"/>
      <c r="P804" s="286"/>
      <c r="Q804" s="286"/>
      <c r="R804" s="286"/>
      <c r="S804" s="286"/>
      <c r="T804" s="287"/>
      <c r="U804" s="287"/>
      <c r="V804" s="287"/>
      <c r="W804" s="287"/>
      <c r="X804" s="287"/>
      <c r="Y804" s="287"/>
      <c r="Z804" s="287"/>
      <c r="AA804" s="287"/>
      <c r="AB804" s="287"/>
      <c r="AC804" s="287"/>
      <c r="AD804" s="287"/>
      <c r="AE804" s="287"/>
      <c r="AF804" s="287"/>
      <c r="AG804" s="287"/>
      <c r="AH804" s="287"/>
      <c r="AI804" s="287"/>
      <c r="AJ804" s="287"/>
      <c r="AK804" s="286"/>
      <c r="AL804" s="286"/>
    </row>
    <row r="805" spans="1:38" ht="14.25" customHeight="1" x14ac:dyDescent="0.2">
      <c r="A805" s="287"/>
      <c r="B805" s="287"/>
      <c r="C805" s="215"/>
      <c r="D805" s="215"/>
      <c r="E805" s="215"/>
      <c r="F805" s="215"/>
      <c r="G805" s="215"/>
      <c r="H805" s="215"/>
      <c r="I805" s="215"/>
      <c r="J805" s="215"/>
      <c r="K805" s="215"/>
      <c r="L805" s="286"/>
      <c r="M805" s="286"/>
      <c r="N805" s="286"/>
      <c r="O805" s="286"/>
      <c r="P805" s="286"/>
      <c r="Q805" s="286"/>
      <c r="R805" s="286"/>
      <c r="S805" s="286"/>
      <c r="T805" s="287"/>
      <c r="U805" s="287"/>
      <c r="V805" s="287"/>
      <c r="W805" s="287"/>
      <c r="X805" s="287"/>
      <c r="Y805" s="287"/>
      <c r="Z805" s="287"/>
      <c r="AA805" s="287"/>
      <c r="AB805" s="287"/>
      <c r="AC805" s="287"/>
      <c r="AD805" s="287"/>
      <c r="AE805" s="287"/>
      <c r="AF805" s="287"/>
      <c r="AG805" s="287"/>
      <c r="AH805" s="287"/>
      <c r="AI805" s="287"/>
      <c r="AJ805" s="287"/>
      <c r="AK805" s="286"/>
      <c r="AL805" s="286"/>
    </row>
    <row r="806" spans="1:38" ht="14.25" customHeight="1" x14ac:dyDescent="0.2">
      <c r="A806" s="287"/>
      <c r="B806" s="287"/>
      <c r="C806" s="215"/>
      <c r="D806" s="215"/>
      <c r="E806" s="215"/>
      <c r="F806" s="215"/>
      <c r="G806" s="215"/>
      <c r="H806" s="215"/>
      <c r="I806" s="215"/>
      <c r="J806" s="215"/>
      <c r="K806" s="215"/>
      <c r="L806" s="286"/>
      <c r="M806" s="286"/>
      <c r="N806" s="286"/>
      <c r="O806" s="286"/>
      <c r="P806" s="286"/>
      <c r="Q806" s="286"/>
      <c r="R806" s="286"/>
      <c r="S806" s="286"/>
      <c r="T806" s="287"/>
      <c r="U806" s="287"/>
      <c r="V806" s="287"/>
      <c r="W806" s="287"/>
      <c r="X806" s="287"/>
      <c r="Y806" s="287"/>
      <c r="Z806" s="287"/>
      <c r="AA806" s="287"/>
      <c r="AB806" s="287"/>
      <c r="AC806" s="287"/>
      <c r="AD806" s="287"/>
      <c r="AE806" s="287"/>
      <c r="AF806" s="287"/>
      <c r="AG806" s="287"/>
      <c r="AH806" s="287"/>
      <c r="AI806" s="287"/>
      <c r="AJ806" s="287"/>
      <c r="AK806" s="286"/>
      <c r="AL806" s="286"/>
    </row>
    <row r="807" spans="1:38" ht="14.25" customHeight="1" x14ac:dyDescent="0.2">
      <c r="A807" s="287"/>
      <c r="B807" s="287"/>
      <c r="C807" s="215"/>
      <c r="D807" s="215"/>
      <c r="E807" s="215"/>
      <c r="F807" s="215"/>
      <c r="G807" s="215"/>
      <c r="H807" s="215"/>
      <c r="I807" s="215"/>
      <c r="J807" s="215"/>
      <c r="K807" s="215"/>
      <c r="L807" s="286"/>
      <c r="M807" s="286"/>
      <c r="N807" s="286"/>
      <c r="O807" s="286"/>
      <c r="P807" s="286"/>
      <c r="Q807" s="286"/>
      <c r="R807" s="286"/>
      <c r="S807" s="286"/>
      <c r="T807" s="287"/>
      <c r="U807" s="287"/>
      <c r="V807" s="287"/>
      <c r="W807" s="287"/>
      <c r="X807" s="287"/>
      <c r="Y807" s="287"/>
      <c r="Z807" s="287"/>
      <c r="AA807" s="287"/>
      <c r="AB807" s="287"/>
      <c r="AC807" s="287"/>
      <c r="AD807" s="287"/>
      <c r="AE807" s="287"/>
      <c r="AF807" s="287"/>
      <c r="AG807" s="287"/>
      <c r="AH807" s="287"/>
      <c r="AI807" s="287"/>
      <c r="AJ807" s="287"/>
      <c r="AK807" s="286"/>
      <c r="AL807" s="286"/>
    </row>
    <row r="808" spans="1:38" ht="14.25" customHeight="1" x14ac:dyDescent="0.2">
      <c r="A808" s="287"/>
      <c r="B808" s="287"/>
      <c r="C808" s="215"/>
      <c r="D808" s="215"/>
      <c r="E808" s="215"/>
      <c r="F808" s="215"/>
      <c r="G808" s="215"/>
      <c r="H808" s="215"/>
      <c r="I808" s="215"/>
      <c r="J808" s="215"/>
      <c r="K808" s="215"/>
      <c r="L808" s="286"/>
      <c r="M808" s="286"/>
      <c r="N808" s="286"/>
      <c r="O808" s="286"/>
      <c r="P808" s="286"/>
      <c r="Q808" s="286"/>
      <c r="R808" s="286"/>
      <c r="S808" s="286"/>
      <c r="T808" s="287"/>
      <c r="U808" s="287"/>
      <c r="V808" s="287"/>
      <c r="W808" s="287"/>
      <c r="X808" s="287"/>
      <c r="Y808" s="287"/>
      <c r="Z808" s="287"/>
      <c r="AA808" s="287"/>
      <c r="AB808" s="287"/>
      <c r="AC808" s="287"/>
      <c r="AD808" s="287"/>
      <c r="AE808" s="287"/>
      <c r="AF808" s="287"/>
      <c r="AG808" s="287"/>
      <c r="AH808" s="287"/>
      <c r="AI808" s="287"/>
      <c r="AJ808" s="287"/>
      <c r="AK808" s="286"/>
      <c r="AL808" s="286"/>
    </row>
    <row r="809" spans="1:38" ht="14.25" customHeight="1" x14ac:dyDescent="0.2">
      <c r="A809" s="287"/>
      <c r="B809" s="287"/>
      <c r="C809" s="215"/>
      <c r="D809" s="215"/>
      <c r="E809" s="215"/>
      <c r="F809" s="215"/>
      <c r="G809" s="215"/>
      <c r="H809" s="215"/>
      <c r="I809" s="215"/>
      <c r="J809" s="215"/>
      <c r="K809" s="215"/>
      <c r="L809" s="286"/>
      <c r="M809" s="286"/>
      <c r="N809" s="286"/>
      <c r="O809" s="286"/>
      <c r="P809" s="286"/>
      <c r="Q809" s="286"/>
      <c r="R809" s="286"/>
      <c r="S809" s="286"/>
      <c r="T809" s="287"/>
      <c r="U809" s="287"/>
      <c r="V809" s="287"/>
      <c r="W809" s="287"/>
      <c r="X809" s="287"/>
      <c r="Y809" s="287"/>
      <c r="Z809" s="287"/>
      <c r="AA809" s="287"/>
      <c r="AB809" s="287"/>
      <c r="AC809" s="287"/>
      <c r="AD809" s="287"/>
      <c r="AE809" s="287"/>
      <c r="AF809" s="287"/>
      <c r="AG809" s="287"/>
      <c r="AH809" s="287"/>
      <c r="AI809" s="287"/>
      <c r="AJ809" s="287"/>
      <c r="AK809" s="286"/>
      <c r="AL809" s="286"/>
    </row>
    <row r="810" spans="1:38" ht="14.25" customHeight="1" x14ac:dyDescent="0.2">
      <c r="A810" s="287"/>
      <c r="B810" s="287"/>
      <c r="C810" s="215"/>
      <c r="D810" s="215"/>
      <c r="E810" s="215"/>
      <c r="F810" s="215"/>
      <c r="G810" s="215"/>
      <c r="H810" s="215"/>
      <c r="I810" s="215"/>
      <c r="J810" s="215"/>
      <c r="K810" s="215"/>
      <c r="L810" s="286"/>
      <c r="M810" s="286"/>
      <c r="N810" s="286"/>
      <c r="O810" s="286"/>
      <c r="P810" s="286"/>
      <c r="Q810" s="286"/>
      <c r="R810" s="286"/>
      <c r="S810" s="286"/>
      <c r="T810" s="287"/>
      <c r="U810" s="287"/>
      <c r="V810" s="287"/>
      <c r="W810" s="287"/>
      <c r="X810" s="287"/>
      <c r="Y810" s="287"/>
      <c r="Z810" s="287"/>
      <c r="AA810" s="287"/>
      <c r="AB810" s="287"/>
      <c r="AC810" s="287"/>
      <c r="AD810" s="287"/>
      <c r="AE810" s="287"/>
      <c r="AF810" s="287"/>
      <c r="AG810" s="287"/>
      <c r="AH810" s="287"/>
      <c r="AI810" s="287"/>
      <c r="AJ810" s="287"/>
      <c r="AK810" s="286"/>
      <c r="AL810" s="286"/>
    </row>
    <row r="811" spans="1:38" ht="14.25" customHeight="1" x14ac:dyDescent="0.2">
      <c r="A811" s="287"/>
      <c r="B811" s="287"/>
      <c r="C811" s="215"/>
      <c r="D811" s="215"/>
      <c r="E811" s="215"/>
      <c r="F811" s="215"/>
      <c r="G811" s="215"/>
      <c r="H811" s="215"/>
      <c r="I811" s="215"/>
      <c r="J811" s="215"/>
      <c r="K811" s="215"/>
      <c r="L811" s="286"/>
      <c r="M811" s="286"/>
      <c r="N811" s="286"/>
      <c r="O811" s="286"/>
      <c r="P811" s="286"/>
      <c r="Q811" s="286"/>
      <c r="R811" s="286"/>
      <c r="S811" s="286"/>
      <c r="T811" s="287"/>
      <c r="U811" s="287"/>
      <c r="V811" s="287"/>
      <c r="W811" s="287"/>
      <c r="X811" s="287"/>
      <c r="Y811" s="287"/>
      <c r="Z811" s="287"/>
      <c r="AA811" s="287"/>
      <c r="AB811" s="287"/>
      <c r="AC811" s="287"/>
      <c r="AD811" s="287"/>
      <c r="AE811" s="287"/>
      <c r="AF811" s="287"/>
      <c r="AG811" s="287"/>
      <c r="AH811" s="287"/>
      <c r="AI811" s="287"/>
      <c r="AJ811" s="287"/>
      <c r="AK811" s="286"/>
      <c r="AL811" s="286"/>
    </row>
    <row r="812" spans="1:38" ht="14.25" customHeight="1" x14ac:dyDescent="0.2">
      <c r="A812" s="287"/>
      <c r="B812" s="287"/>
      <c r="C812" s="215"/>
      <c r="D812" s="215"/>
      <c r="E812" s="215"/>
      <c r="F812" s="215"/>
      <c r="G812" s="215"/>
      <c r="H812" s="215"/>
      <c r="I812" s="215"/>
      <c r="J812" s="215"/>
      <c r="K812" s="215"/>
      <c r="L812" s="286"/>
      <c r="M812" s="286"/>
      <c r="N812" s="286"/>
      <c r="O812" s="286"/>
      <c r="P812" s="286"/>
      <c r="Q812" s="286"/>
      <c r="R812" s="286"/>
      <c r="S812" s="286"/>
      <c r="T812" s="287"/>
      <c r="U812" s="287"/>
      <c r="V812" s="287"/>
      <c r="W812" s="287"/>
      <c r="X812" s="287"/>
      <c r="Y812" s="287"/>
      <c r="Z812" s="287"/>
      <c r="AA812" s="287"/>
      <c r="AB812" s="287"/>
      <c r="AC812" s="287"/>
      <c r="AD812" s="287"/>
      <c r="AE812" s="287"/>
      <c r="AF812" s="287"/>
      <c r="AG812" s="287"/>
      <c r="AH812" s="287"/>
      <c r="AI812" s="287"/>
      <c r="AJ812" s="287"/>
      <c r="AK812" s="286"/>
      <c r="AL812" s="286"/>
    </row>
    <row r="813" spans="1:38" ht="14.25" customHeight="1" x14ac:dyDescent="0.2">
      <c r="A813" s="287"/>
      <c r="B813" s="287"/>
      <c r="C813" s="215"/>
      <c r="D813" s="215"/>
      <c r="E813" s="215"/>
      <c r="F813" s="215"/>
      <c r="G813" s="215"/>
      <c r="H813" s="215"/>
      <c r="I813" s="215"/>
      <c r="J813" s="215"/>
      <c r="K813" s="215"/>
      <c r="L813" s="286"/>
      <c r="M813" s="286"/>
      <c r="N813" s="286"/>
      <c r="O813" s="286"/>
      <c r="P813" s="286"/>
      <c r="Q813" s="286"/>
      <c r="R813" s="286"/>
      <c r="S813" s="286"/>
      <c r="T813" s="287"/>
      <c r="U813" s="287"/>
      <c r="V813" s="287"/>
      <c r="W813" s="287"/>
      <c r="X813" s="287"/>
      <c r="Y813" s="287"/>
      <c r="Z813" s="287"/>
      <c r="AA813" s="287"/>
      <c r="AB813" s="287"/>
      <c r="AC813" s="287"/>
      <c r="AD813" s="287"/>
      <c r="AE813" s="287"/>
      <c r="AF813" s="287"/>
      <c r="AG813" s="287"/>
      <c r="AH813" s="287"/>
      <c r="AI813" s="287"/>
      <c r="AJ813" s="287"/>
      <c r="AK813" s="286"/>
      <c r="AL813" s="286"/>
    </row>
    <row r="814" spans="1:38" ht="14.25" customHeight="1" x14ac:dyDescent="0.2">
      <c r="A814" s="287"/>
      <c r="B814" s="287"/>
      <c r="C814" s="215"/>
      <c r="D814" s="215"/>
      <c r="E814" s="215"/>
      <c r="F814" s="215"/>
      <c r="G814" s="215"/>
      <c r="H814" s="215"/>
      <c r="I814" s="215"/>
      <c r="J814" s="215"/>
      <c r="K814" s="215"/>
      <c r="L814" s="286"/>
      <c r="M814" s="286"/>
      <c r="N814" s="286"/>
      <c r="O814" s="286"/>
      <c r="P814" s="286"/>
      <c r="Q814" s="286"/>
      <c r="R814" s="286"/>
      <c r="S814" s="286"/>
      <c r="T814" s="287"/>
      <c r="U814" s="287"/>
      <c r="V814" s="287"/>
      <c r="W814" s="287"/>
      <c r="X814" s="287"/>
      <c r="Y814" s="287"/>
      <c r="Z814" s="287"/>
      <c r="AA814" s="287"/>
      <c r="AB814" s="287"/>
      <c r="AC814" s="287"/>
      <c r="AD814" s="287"/>
      <c r="AE814" s="287"/>
      <c r="AF814" s="287"/>
      <c r="AG814" s="287"/>
      <c r="AH814" s="287"/>
      <c r="AI814" s="287"/>
      <c r="AJ814" s="287"/>
      <c r="AK814" s="286"/>
      <c r="AL814" s="286"/>
    </row>
    <row r="815" spans="1:38" ht="14.25" customHeight="1" x14ac:dyDescent="0.2">
      <c r="A815" s="287"/>
      <c r="B815" s="287"/>
      <c r="C815" s="215"/>
      <c r="D815" s="215"/>
      <c r="E815" s="215"/>
      <c r="F815" s="215"/>
      <c r="G815" s="215"/>
      <c r="H815" s="215"/>
      <c r="I815" s="215"/>
      <c r="J815" s="215"/>
      <c r="K815" s="215"/>
      <c r="L815" s="286"/>
      <c r="M815" s="286"/>
      <c r="N815" s="286"/>
      <c r="O815" s="286"/>
      <c r="P815" s="286"/>
      <c r="Q815" s="286"/>
      <c r="R815" s="286"/>
      <c r="S815" s="286"/>
      <c r="T815" s="287"/>
      <c r="U815" s="287"/>
      <c r="V815" s="287"/>
      <c r="W815" s="287"/>
      <c r="X815" s="287"/>
      <c r="Y815" s="287"/>
      <c r="Z815" s="287"/>
      <c r="AA815" s="287"/>
      <c r="AB815" s="287"/>
      <c r="AC815" s="287"/>
      <c r="AD815" s="287"/>
      <c r="AE815" s="287"/>
      <c r="AF815" s="287"/>
      <c r="AG815" s="287"/>
      <c r="AH815" s="287"/>
      <c r="AI815" s="287"/>
      <c r="AJ815" s="287"/>
      <c r="AK815" s="286"/>
      <c r="AL815" s="286"/>
    </row>
    <row r="816" spans="1:38" ht="14.25" customHeight="1" x14ac:dyDescent="0.2">
      <c r="A816" s="287"/>
      <c r="B816" s="287"/>
      <c r="C816" s="215"/>
      <c r="D816" s="215"/>
      <c r="E816" s="215"/>
      <c r="F816" s="215"/>
      <c r="G816" s="215"/>
      <c r="H816" s="215"/>
      <c r="I816" s="215"/>
      <c r="J816" s="215"/>
      <c r="K816" s="215"/>
      <c r="L816" s="286"/>
      <c r="M816" s="286"/>
      <c r="N816" s="286"/>
      <c r="O816" s="286"/>
      <c r="P816" s="286"/>
      <c r="Q816" s="286"/>
      <c r="R816" s="286"/>
      <c r="S816" s="286"/>
      <c r="T816" s="287"/>
      <c r="U816" s="287"/>
      <c r="V816" s="287"/>
      <c r="W816" s="287"/>
      <c r="X816" s="287"/>
      <c r="Y816" s="287"/>
      <c r="Z816" s="287"/>
      <c r="AA816" s="287"/>
      <c r="AB816" s="287"/>
      <c r="AC816" s="287"/>
      <c r="AD816" s="287"/>
      <c r="AE816" s="287"/>
      <c r="AF816" s="287"/>
      <c r="AG816" s="287"/>
      <c r="AH816" s="287"/>
      <c r="AI816" s="287"/>
      <c r="AJ816" s="287"/>
      <c r="AK816" s="286"/>
      <c r="AL816" s="286"/>
    </row>
    <row r="817" spans="1:38" ht="14.25" customHeight="1" x14ac:dyDescent="0.2">
      <c r="A817" s="287"/>
      <c r="B817" s="287"/>
      <c r="C817" s="215"/>
      <c r="D817" s="215"/>
      <c r="E817" s="215"/>
      <c r="F817" s="215"/>
      <c r="G817" s="215"/>
      <c r="H817" s="215"/>
      <c r="I817" s="215"/>
      <c r="J817" s="215"/>
      <c r="K817" s="215"/>
      <c r="L817" s="286"/>
      <c r="M817" s="286"/>
      <c r="N817" s="286"/>
      <c r="O817" s="286"/>
      <c r="P817" s="286"/>
      <c r="Q817" s="286"/>
      <c r="R817" s="286"/>
      <c r="S817" s="286"/>
      <c r="T817" s="287"/>
      <c r="U817" s="287"/>
      <c r="V817" s="287"/>
      <c r="W817" s="287"/>
      <c r="X817" s="287"/>
      <c r="Y817" s="287"/>
      <c r="Z817" s="287"/>
      <c r="AA817" s="287"/>
      <c r="AB817" s="287"/>
      <c r="AC817" s="287"/>
      <c r="AD817" s="287"/>
      <c r="AE817" s="287"/>
      <c r="AF817" s="287"/>
      <c r="AG817" s="287"/>
      <c r="AH817" s="287"/>
      <c r="AI817" s="287"/>
      <c r="AJ817" s="287"/>
      <c r="AK817" s="286"/>
      <c r="AL817" s="286"/>
    </row>
    <row r="818" spans="1:38" ht="14.25" customHeight="1" x14ac:dyDescent="0.2">
      <c r="A818" s="287"/>
      <c r="B818" s="287"/>
      <c r="C818" s="215"/>
      <c r="D818" s="215"/>
      <c r="E818" s="215"/>
      <c r="F818" s="215"/>
      <c r="G818" s="215"/>
      <c r="H818" s="215"/>
      <c r="I818" s="215"/>
      <c r="J818" s="215"/>
      <c r="K818" s="215"/>
      <c r="L818" s="286"/>
      <c r="M818" s="286"/>
      <c r="N818" s="286"/>
      <c r="O818" s="286"/>
      <c r="P818" s="286"/>
      <c r="Q818" s="286"/>
      <c r="R818" s="286"/>
      <c r="S818" s="286"/>
      <c r="T818" s="287"/>
      <c r="U818" s="287"/>
      <c r="V818" s="287"/>
      <c r="W818" s="287"/>
      <c r="X818" s="287"/>
      <c r="Y818" s="287"/>
      <c r="Z818" s="287"/>
      <c r="AA818" s="287"/>
      <c r="AB818" s="287"/>
      <c r="AC818" s="287"/>
      <c r="AD818" s="287"/>
      <c r="AE818" s="287"/>
      <c r="AF818" s="287"/>
      <c r="AG818" s="287"/>
      <c r="AH818" s="287"/>
      <c r="AI818" s="287"/>
      <c r="AJ818" s="287"/>
      <c r="AK818" s="286"/>
      <c r="AL818" s="286"/>
    </row>
    <row r="819" spans="1:38" ht="14.25" customHeight="1" x14ac:dyDescent="0.2">
      <c r="A819" s="287"/>
      <c r="B819" s="287"/>
      <c r="C819" s="215"/>
      <c r="D819" s="215"/>
      <c r="E819" s="215"/>
      <c r="F819" s="215"/>
      <c r="G819" s="215"/>
      <c r="H819" s="215"/>
      <c r="I819" s="215"/>
      <c r="J819" s="215"/>
      <c r="K819" s="215"/>
      <c r="L819" s="286"/>
      <c r="M819" s="286"/>
      <c r="N819" s="286"/>
      <c r="O819" s="286"/>
      <c r="P819" s="286"/>
      <c r="Q819" s="286"/>
      <c r="R819" s="286"/>
      <c r="S819" s="286"/>
      <c r="T819" s="287"/>
      <c r="U819" s="287"/>
      <c r="V819" s="287"/>
      <c r="W819" s="287"/>
      <c r="X819" s="287"/>
      <c r="Y819" s="287"/>
      <c r="Z819" s="287"/>
      <c r="AA819" s="287"/>
      <c r="AB819" s="287"/>
      <c r="AC819" s="287"/>
      <c r="AD819" s="287"/>
      <c r="AE819" s="287"/>
      <c r="AF819" s="287"/>
      <c r="AG819" s="287"/>
      <c r="AH819" s="287"/>
      <c r="AI819" s="287"/>
      <c r="AJ819" s="287"/>
      <c r="AK819" s="286"/>
      <c r="AL819" s="286"/>
    </row>
    <row r="820" spans="1:38" ht="14.25" customHeight="1" x14ac:dyDescent="0.2">
      <c r="A820" s="287"/>
      <c r="B820" s="287"/>
      <c r="C820" s="215"/>
      <c r="D820" s="215"/>
      <c r="E820" s="215"/>
      <c r="F820" s="215"/>
      <c r="G820" s="215"/>
      <c r="H820" s="215"/>
      <c r="I820" s="215"/>
      <c r="J820" s="215"/>
      <c r="K820" s="215"/>
      <c r="L820" s="286"/>
      <c r="M820" s="286"/>
      <c r="N820" s="286"/>
      <c r="O820" s="286"/>
      <c r="P820" s="286"/>
      <c r="Q820" s="286"/>
      <c r="R820" s="286"/>
      <c r="S820" s="286"/>
      <c r="T820" s="287"/>
      <c r="U820" s="287"/>
      <c r="V820" s="287"/>
      <c r="W820" s="287"/>
      <c r="X820" s="287"/>
      <c r="Y820" s="287"/>
      <c r="Z820" s="287"/>
      <c r="AA820" s="287"/>
      <c r="AB820" s="287"/>
      <c r="AC820" s="287"/>
      <c r="AD820" s="287"/>
      <c r="AE820" s="287"/>
      <c r="AF820" s="287"/>
      <c r="AG820" s="287"/>
      <c r="AH820" s="287"/>
      <c r="AI820" s="287"/>
      <c r="AJ820" s="287"/>
      <c r="AK820" s="286"/>
      <c r="AL820" s="286"/>
    </row>
    <row r="821" spans="1:38" ht="14.25" customHeight="1" x14ac:dyDescent="0.2">
      <c r="A821" s="287"/>
      <c r="B821" s="287"/>
      <c r="C821" s="215"/>
      <c r="D821" s="215"/>
      <c r="E821" s="215"/>
      <c r="F821" s="215"/>
      <c r="G821" s="215"/>
      <c r="H821" s="215"/>
      <c r="I821" s="215"/>
      <c r="J821" s="215"/>
      <c r="K821" s="215"/>
      <c r="L821" s="286"/>
      <c r="M821" s="286"/>
      <c r="N821" s="286"/>
      <c r="O821" s="286"/>
      <c r="P821" s="286"/>
      <c r="Q821" s="286"/>
      <c r="R821" s="286"/>
      <c r="S821" s="286"/>
      <c r="T821" s="287"/>
      <c r="U821" s="287"/>
      <c r="V821" s="287"/>
      <c r="W821" s="287"/>
      <c r="X821" s="287"/>
      <c r="Y821" s="287"/>
      <c r="Z821" s="287"/>
      <c r="AA821" s="287"/>
      <c r="AB821" s="287"/>
      <c r="AC821" s="287"/>
      <c r="AD821" s="287"/>
      <c r="AE821" s="287"/>
      <c r="AF821" s="287"/>
      <c r="AG821" s="287"/>
      <c r="AH821" s="287"/>
      <c r="AI821" s="287"/>
      <c r="AJ821" s="287"/>
      <c r="AK821" s="286"/>
      <c r="AL821" s="286"/>
    </row>
    <row r="822" spans="1:38" ht="14.25" customHeight="1" x14ac:dyDescent="0.2">
      <c r="A822" s="287"/>
      <c r="B822" s="287"/>
      <c r="C822" s="215"/>
      <c r="D822" s="215"/>
      <c r="E822" s="215"/>
      <c r="F822" s="215"/>
      <c r="G822" s="215"/>
      <c r="H822" s="215"/>
      <c r="I822" s="215"/>
      <c r="J822" s="215"/>
      <c r="K822" s="215"/>
      <c r="L822" s="286"/>
      <c r="M822" s="286"/>
      <c r="N822" s="286"/>
      <c r="O822" s="286"/>
      <c r="P822" s="286"/>
      <c r="Q822" s="286"/>
      <c r="R822" s="286"/>
      <c r="S822" s="286"/>
      <c r="T822" s="287"/>
      <c r="U822" s="287"/>
      <c r="V822" s="287"/>
      <c r="W822" s="287"/>
      <c r="X822" s="287"/>
      <c r="Y822" s="287"/>
      <c r="Z822" s="287"/>
      <c r="AA822" s="287"/>
      <c r="AB822" s="287"/>
      <c r="AC822" s="287"/>
      <c r="AD822" s="287"/>
      <c r="AE822" s="287"/>
      <c r="AF822" s="287"/>
      <c r="AG822" s="287"/>
      <c r="AH822" s="287"/>
      <c r="AI822" s="287"/>
      <c r="AJ822" s="287"/>
      <c r="AK822" s="286"/>
      <c r="AL822" s="286"/>
    </row>
    <row r="823" spans="1:38" ht="14.25" customHeight="1" x14ac:dyDescent="0.2">
      <c r="A823" s="287"/>
      <c r="B823" s="287"/>
      <c r="C823" s="215"/>
      <c r="D823" s="215"/>
      <c r="E823" s="215"/>
      <c r="F823" s="215"/>
      <c r="G823" s="215"/>
      <c r="H823" s="215"/>
      <c r="I823" s="215"/>
      <c r="J823" s="215"/>
      <c r="K823" s="215"/>
      <c r="L823" s="286"/>
      <c r="M823" s="286"/>
      <c r="N823" s="286"/>
      <c r="O823" s="286"/>
      <c r="P823" s="286"/>
      <c r="Q823" s="286"/>
      <c r="R823" s="286"/>
      <c r="S823" s="286"/>
      <c r="T823" s="287"/>
      <c r="U823" s="287"/>
      <c r="V823" s="287"/>
      <c r="W823" s="287"/>
      <c r="X823" s="287"/>
      <c r="Y823" s="287"/>
      <c r="Z823" s="287"/>
      <c r="AA823" s="287"/>
      <c r="AB823" s="287"/>
      <c r="AC823" s="287"/>
      <c r="AD823" s="287"/>
      <c r="AE823" s="287"/>
      <c r="AF823" s="287"/>
      <c r="AG823" s="287"/>
      <c r="AH823" s="287"/>
      <c r="AI823" s="287"/>
      <c r="AJ823" s="287"/>
      <c r="AK823" s="286"/>
      <c r="AL823" s="286"/>
    </row>
    <row r="824" spans="1:38" ht="14.25" customHeight="1" x14ac:dyDescent="0.2">
      <c r="A824" s="287"/>
      <c r="B824" s="287"/>
      <c r="C824" s="215"/>
      <c r="D824" s="215"/>
      <c r="E824" s="215"/>
      <c r="F824" s="215"/>
      <c r="G824" s="215"/>
      <c r="H824" s="215"/>
      <c r="I824" s="215"/>
      <c r="J824" s="215"/>
      <c r="K824" s="215"/>
      <c r="L824" s="286"/>
      <c r="M824" s="286"/>
      <c r="N824" s="286"/>
      <c r="O824" s="286"/>
      <c r="P824" s="286"/>
      <c r="Q824" s="286"/>
      <c r="R824" s="286"/>
      <c r="S824" s="286"/>
      <c r="T824" s="287"/>
      <c r="U824" s="287"/>
      <c r="V824" s="287"/>
      <c r="W824" s="287"/>
      <c r="X824" s="287"/>
      <c r="Y824" s="287"/>
      <c r="Z824" s="287"/>
      <c r="AA824" s="287"/>
      <c r="AB824" s="287"/>
      <c r="AC824" s="287"/>
      <c r="AD824" s="287"/>
      <c r="AE824" s="287"/>
      <c r="AF824" s="287"/>
      <c r="AG824" s="287"/>
      <c r="AH824" s="287"/>
      <c r="AI824" s="287"/>
      <c r="AJ824" s="287"/>
      <c r="AK824" s="286"/>
      <c r="AL824" s="286"/>
    </row>
    <row r="825" spans="1:38" ht="14.25" customHeight="1" x14ac:dyDescent="0.2">
      <c r="A825" s="287"/>
      <c r="B825" s="287"/>
      <c r="C825" s="215"/>
      <c r="D825" s="215"/>
      <c r="E825" s="215"/>
      <c r="F825" s="215"/>
      <c r="G825" s="215"/>
      <c r="H825" s="215"/>
      <c r="I825" s="215"/>
      <c r="J825" s="215"/>
      <c r="K825" s="215"/>
      <c r="L825" s="286"/>
      <c r="M825" s="286"/>
      <c r="N825" s="286"/>
      <c r="O825" s="286"/>
      <c r="P825" s="286"/>
      <c r="Q825" s="286"/>
      <c r="R825" s="286"/>
      <c r="S825" s="286"/>
      <c r="T825" s="287"/>
      <c r="U825" s="287"/>
      <c r="V825" s="287"/>
      <c r="W825" s="287"/>
      <c r="X825" s="287"/>
      <c r="Y825" s="287"/>
      <c r="Z825" s="287"/>
      <c r="AA825" s="287"/>
      <c r="AB825" s="287"/>
      <c r="AC825" s="287"/>
      <c r="AD825" s="287"/>
      <c r="AE825" s="287"/>
      <c r="AF825" s="287"/>
      <c r="AG825" s="287"/>
      <c r="AH825" s="287"/>
      <c r="AI825" s="287"/>
      <c r="AJ825" s="287"/>
      <c r="AK825" s="286"/>
      <c r="AL825" s="286"/>
    </row>
    <row r="826" spans="1:38" ht="14.25" customHeight="1" x14ac:dyDescent="0.2">
      <c r="A826" s="287"/>
      <c r="B826" s="287"/>
      <c r="C826" s="215"/>
      <c r="D826" s="215"/>
      <c r="E826" s="215"/>
      <c r="F826" s="215"/>
      <c r="G826" s="215"/>
      <c r="H826" s="215"/>
      <c r="I826" s="215"/>
      <c r="J826" s="215"/>
      <c r="K826" s="215"/>
      <c r="L826" s="286"/>
      <c r="M826" s="286"/>
      <c r="N826" s="286"/>
      <c r="O826" s="286"/>
      <c r="P826" s="286"/>
      <c r="Q826" s="286"/>
      <c r="R826" s="286"/>
      <c r="S826" s="286"/>
      <c r="T826" s="287"/>
      <c r="U826" s="287"/>
      <c r="V826" s="287"/>
      <c r="W826" s="287"/>
      <c r="X826" s="287"/>
      <c r="Y826" s="287"/>
      <c r="Z826" s="287"/>
      <c r="AA826" s="287"/>
      <c r="AB826" s="287"/>
      <c r="AC826" s="287"/>
      <c r="AD826" s="287"/>
      <c r="AE826" s="287"/>
      <c r="AF826" s="287"/>
      <c r="AG826" s="287"/>
      <c r="AH826" s="287"/>
      <c r="AI826" s="287"/>
      <c r="AJ826" s="287"/>
      <c r="AK826" s="286"/>
      <c r="AL826" s="286"/>
    </row>
    <row r="827" spans="1:38" ht="14.25" customHeight="1" x14ac:dyDescent="0.2">
      <c r="A827" s="287"/>
      <c r="B827" s="287"/>
      <c r="C827" s="215"/>
      <c r="D827" s="215"/>
      <c r="E827" s="215"/>
      <c r="F827" s="215"/>
      <c r="G827" s="215"/>
      <c r="H827" s="215"/>
      <c r="I827" s="215"/>
      <c r="J827" s="215"/>
      <c r="K827" s="215"/>
      <c r="L827" s="286"/>
      <c r="M827" s="286"/>
      <c r="N827" s="286"/>
      <c r="O827" s="286"/>
      <c r="P827" s="286"/>
      <c r="Q827" s="286"/>
      <c r="R827" s="286"/>
      <c r="S827" s="286"/>
      <c r="T827" s="287"/>
      <c r="U827" s="287"/>
      <c r="V827" s="287"/>
      <c r="W827" s="287"/>
      <c r="X827" s="287"/>
      <c r="Y827" s="287"/>
      <c r="Z827" s="287"/>
      <c r="AA827" s="287"/>
      <c r="AB827" s="287"/>
      <c r="AC827" s="287"/>
      <c r="AD827" s="287"/>
      <c r="AE827" s="287"/>
      <c r="AF827" s="287"/>
      <c r="AG827" s="287"/>
      <c r="AH827" s="287"/>
      <c r="AI827" s="287"/>
      <c r="AJ827" s="287"/>
      <c r="AK827" s="286"/>
      <c r="AL827" s="286"/>
    </row>
    <row r="828" spans="1:38" ht="14.25" customHeight="1" x14ac:dyDescent="0.2">
      <c r="A828" s="287"/>
      <c r="B828" s="287"/>
      <c r="C828" s="215"/>
      <c r="D828" s="215"/>
      <c r="E828" s="215"/>
      <c r="F828" s="215"/>
      <c r="G828" s="215"/>
      <c r="H828" s="215"/>
      <c r="I828" s="215"/>
      <c r="J828" s="215"/>
      <c r="K828" s="215"/>
      <c r="L828" s="286"/>
      <c r="M828" s="286"/>
      <c r="N828" s="286"/>
      <c r="O828" s="286"/>
      <c r="P828" s="286"/>
      <c r="Q828" s="286"/>
      <c r="R828" s="286"/>
      <c r="S828" s="286"/>
      <c r="T828" s="287"/>
      <c r="U828" s="287"/>
      <c r="V828" s="287"/>
      <c r="W828" s="287"/>
      <c r="X828" s="287"/>
      <c r="Y828" s="287"/>
      <c r="Z828" s="287"/>
      <c r="AA828" s="287"/>
      <c r="AB828" s="287"/>
      <c r="AC828" s="287"/>
      <c r="AD828" s="287"/>
      <c r="AE828" s="287"/>
      <c r="AF828" s="287"/>
      <c r="AG828" s="287"/>
      <c r="AH828" s="287"/>
      <c r="AI828" s="287"/>
      <c r="AJ828" s="287"/>
      <c r="AK828" s="286"/>
      <c r="AL828" s="286"/>
    </row>
    <row r="829" spans="1:38" ht="14.25" customHeight="1" x14ac:dyDescent="0.2">
      <c r="A829" s="287"/>
      <c r="B829" s="287"/>
      <c r="C829" s="215"/>
      <c r="D829" s="215"/>
      <c r="E829" s="215"/>
      <c r="F829" s="215"/>
      <c r="G829" s="215"/>
      <c r="H829" s="215"/>
      <c r="I829" s="215"/>
      <c r="J829" s="215"/>
      <c r="K829" s="215"/>
      <c r="L829" s="286"/>
      <c r="M829" s="286"/>
      <c r="N829" s="286"/>
      <c r="O829" s="286"/>
      <c r="P829" s="286"/>
      <c r="Q829" s="286"/>
      <c r="R829" s="286"/>
      <c r="S829" s="286"/>
      <c r="T829" s="287"/>
      <c r="U829" s="287"/>
      <c r="V829" s="287"/>
      <c r="W829" s="287"/>
      <c r="X829" s="287"/>
      <c r="Y829" s="287"/>
      <c r="Z829" s="287"/>
      <c r="AA829" s="287"/>
      <c r="AB829" s="287"/>
      <c r="AC829" s="287"/>
      <c r="AD829" s="287"/>
      <c r="AE829" s="287"/>
      <c r="AF829" s="287"/>
      <c r="AG829" s="287"/>
      <c r="AH829" s="287"/>
      <c r="AI829" s="287"/>
      <c r="AJ829" s="287"/>
      <c r="AK829" s="286"/>
      <c r="AL829" s="286"/>
    </row>
    <row r="830" spans="1:38" ht="14.25" customHeight="1" x14ac:dyDescent="0.2">
      <c r="A830" s="287"/>
      <c r="B830" s="287"/>
      <c r="C830" s="215"/>
      <c r="D830" s="215"/>
      <c r="E830" s="215"/>
      <c r="F830" s="215"/>
      <c r="G830" s="215"/>
      <c r="H830" s="215"/>
      <c r="I830" s="215"/>
      <c r="J830" s="215"/>
      <c r="K830" s="215"/>
      <c r="L830" s="286"/>
      <c r="M830" s="286"/>
      <c r="N830" s="286"/>
      <c r="O830" s="286"/>
      <c r="P830" s="286"/>
      <c r="Q830" s="286"/>
      <c r="R830" s="286"/>
      <c r="S830" s="286"/>
      <c r="T830" s="287"/>
      <c r="U830" s="287"/>
      <c r="V830" s="287"/>
      <c r="W830" s="287"/>
      <c r="X830" s="287"/>
      <c r="Y830" s="287"/>
      <c r="Z830" s="287"/>
      <c r="AA830" s="287"/>
      <c r="AB830" s="287"/>
      <c r="AC830" s="287"/>
      <c r="AD830" s="287"/>
      <c r="AE830" s="287"/>
      <c r="AF830" s="287"/>
      <c r="AG830" s="287"/>
      <c r="AH830" s="287"/>
      <c r="AI830" s="287"/>
      <c r="AJ830" s="287"/>
      <c r="AK830" s="286"/>
      <c r="AL830" s="286"/>
    </row>
    <row r="831" spans="1:38" ht="14.25" customHeight="1" x14ac:dyDescent="0.2">
      <c r="A831" s="287"/>
      <c r="B831" s="287"/>
      <c r="C831" s="215"/>
      <c r="D831" s="215"/>
      <c r="E831" s="215"/>
      <c r="F831" s="215"/>
      <c r="G831" s="215"/>
      <c r="H831" s="215"/>
      <c r="I831" s="215"/>
      <c r="J831" s="215"/>
      <c r="K831" s="215"/>
      <c r="L831" s="286"/>
      <c r="M831" s="286"/>
      <c r="N831" s="286"/>
      <c r="O831" s="286"/>
      <c r="P831" s="286"/>
      <c r="Q831" s="286"/>
      <c r="R831" s="286"/>
      <c r="S831" s="286"/>
      <c r="T831" s="287"/>
      <c r="U831" s="287"/>
      <c r="V831" s="287"/>
      <c r="W831" s="287"/>
      <c r="X831" s="287"/>
      <c r="Y831" s="287"/>
      <c r="Z831" s="287"/>
      <c r="AA831" s="287"/>
      <c r="AB831" s="287"/>
      <c r="AC831" s="287"/>
      <c r="AD831" s="287"/>
      <c r="AE831" s="287"/>
      <c r="AF831" s="287"/>
      <c r="AG831" s="287"/>
      <c r="AH831" s="287"/>
      <c r="AI831" s="287"/>
      <c r="AJ831" s="287"/>
      <c r="AK831" s="286"/>
      <c r="AL831" s="286"/>
    </row>
    <row r="832" spans="1:38" ht="14.25" customHeight="1" x14ac:dyDescent="0.2">
      <c r="A832" s="287"/>
      <c r="B832" s="287"/>
      <c r="C832" s="215"/>
      <c r="D832" s="215"/>
      <c r="E832" s="215"/>
      <c r="F832" s="215"/>
      <c r="G832" s="215"/>
      <c r="H832" s="215"/>
      <c r="I832" s="215"/>
      <c r="J832" s="215"/>
      <c r="K832" s="215"/>
      <c r="L832" s="286"/>
      <c r="M832" s="286"/>
      <c r="N832" s="286"/>
      <c r="O832" s="286"/>
      <c r="P832" s="286"/>
      <c r="Q832" s="286"/>
      <c r="R832" s="286"/>
      <c r="S832" s="286"/>
      <c r="T832" s="287"/>
      <c r="U832" s="287"/>
      <c r="V832" s="287"/>
      <c r="W832" s="287"/>
      <c r="X832" s="287"/>
      <c r="Y832" s="287"/>
      <c r="Z832" s="287"/>
      <c r="AA832" s="287"/>
      <c r="AB832" s="287"/>
      <c r="AC832" s="287"/>
      <c r="AD832" s="287"/>
      <c r="AE832" s="287"/>
      <c r="AF832" s="287"/>
      <c r="AG832" s="287"/>
      <c r="AH832" s="287"/>
      <c r="AI832" s="287"/>
      <c r="AJ832" s="287"/>
      <c r="AK832" s="286"/>
      <c r="AL832" s="286"/>
    </row>
    <row r="833" spans="1:38" ht="14.25" customHeight="1" x14ac:dyDescent="0.2">
      <c r="A833" s="287"/>
      <c r="B833" s="287"/>
      <c r="C833" s="215"/>
      <c r="D833" s="215"/>
      <c r="E833" s="215"/>
      <c r="F833" s="215"/>
      <c r="G833" s="215"/>
      <c r="H833" s="215"/>
      <c r="I833" s="215"/>
      <c r="J833" s="215"/>
      <c r="K833" s="215"/>
      <c r="L833" s="286"/>
      <c r="M833" s="286"/>
      <c r="N833" s="286"/>
      <c r="O833" s="286"/>
      <c r="P833" s="286"/>
      <c r="Q833" s="286"/>
      <c r="R833" s="286"/>
      <c r="S833" s="286"/>
      <c r="T833" s="287"/>
      <c r="U833" s="287"/>
      <c r="V833" s="287"/>
      <c r="W833" s="287"/>
      <c r="X833" s="287"/>
      <c r="Y833" s="287"/>
      <c r="Z833" s="287"/>
      <c r="AA833" s="287"/>
      <c r="AB833" s="287"/>
      <c r="AC833" s="287"/>
      <c r="AD833" s="287"/>
      <c r="AE833" s="287"/>
      <c r="AF833" s="287"/>
      <c r="AG833" s="287"/>
      <c r="AH833" s="287"/>
      <c r="AI833" s="287"/>
      <c r="AJ833" s="287"/>
      <c r="AK833" s="286"/>
      <c r="AL833" s="286"/>
    </row>
    <row r="834" spans="1:38" ht="14.25" customHeight="1" x14ac:dyDescent="0.2">
      <c r="A834" s="287"/>
      <c r="B834" s="287"/>
      <c r="C834" s="215"/>
      <c r="D834" s="215"/>
      <c r="E834" s="215"/>
      <c r="F834" s="215"/>
      <c r="G834" s="215"/>
      <c r="H834" s="215"/>
      <c r="I834" s="215"/>
      <c r="J834" s="215"/>
      <c r="K834" s="215"/>
      <c r="L834" s="286"/>
      <c r="M834" s="286"/>
      <c r="N834" s="286"/>
      <c r="O834" s="286"/>
      <c r="P834" s="286"/>
      <c r="Q834" s="286"/>
      <c r="R834" s="286"/>
      <c r="S834" s="286"/>
      <c r="T834" s="287"/>
      <c r="U834" s="287"/>
      <c r="V834" s="287"/>
      <c r="W834" s="287"/>
      <c r="X834" s="287"/>
      <c r="Y834" s="287"/>
      <c r="Z834" s="287"/>
      <c r="AA834" s="287"/>
      <c r="AB834" s="287"/>
      <c r="AC834" s="287"/>
      <c r="AD834" s="287"/>
      <c r="AE834" s="287"/>
      <c r="AF834" s="287"/>
      <c r="AG834" s="287"/>
      <c r="AH834" s="287"/>
      <c r="AI834" s="287"/>
      <c r="AJ834" s="287"/>
      <c r="AK834" s="286"/>
      <c r="AL834" s="286"/>
    </row>
    <row r="835" spans="1:38" ht="14.25" customHeight="1" x14ac:dyDescent="0.2">
      <c r="A835" s="287"/>
      <c r="B835" s="287"/>
      <c r="C835" s="215"/>
      <c r="D835" s="215"/>
      <c r="E835" s="215"/>
      <c r="F835" s="215"/>
      <c r="G835" s="215"/>
      <c r="H835" s="215"/>
      <c r="I835" s="215"/>
      <c r="J835" s="215"/>
      <c r="K835" s="215"/>
      <c r="L835" s="286"/>
      <c r="M835" s="286"/>
      <c r="N835" s="286"/>
      <c r="O835" s="286"/>
      <c r="P835" s="286"/>
      <c r="Q835" s="286"/>
      <c r="R835" s="286"/>
      <c r="S835" s="286"/>
      <c r="T835" s="287"/>
      <c r="U835" s="287"/>
      <c r="V835" s="287"/>
      <c r="W835" s="287"/>
      <c r="X835" s="287"/>
      <c r="Y835" s="287"/>
      <c r="Z835" s="287"/>
      <c r="AA835" s="287"/>
      <c r="AB835" s="287"/>
      <c r="AC835" s="287"/>
      <c r="AD835" s="287"/>
      <c r="AE835" s="287"/>
      <c r="AF835" s="287"/>
      <c r="AG835" s="287"/>
      <c r="AH835" s="287"/>
      <c r="AI835" s="287"/>
      <c r="AJ835" s="287"/>
      <c r="AK835" s="286"/>
      <c r="AL835" s="286"/>
    </row>
    <row r="836" spans="1:38" ht="14.25" customHeight="1" x14ac:dyDescent="0.2">
      <c r="A836" s="287"/>
      <c r="B836" s="287"/>
      <c r="C836" s="215"/>
      <c r="D836" s="215"/>
      <c r="E836" s="215"/>
      <c r="F836" s="215"/>
      <c r="G836" s="215"/>
      <c r="H836" s="215"/>
      <c r="I836" s="215"/>
      <c r="J836" s="215"/>
      <c r="K836" s="215"/>
      <c r="L836" s="286"/>
      <c r="M836" s="286"/>
      <c r="N836" s="286"/>
      <c r="O836" s="286"/>
      <c r="P836" s="286"/>
      <c r="Q836" s="286"/>
      <c r="R836" s="286"/>
      <c r="S836" s="286"/>
      <c r="T836" s="287"/>
      <c r="U836" s="287"/>
      <c r="V836" s="287"/>
      <c r="W836" s="287"/>
      <c r="X836" s="287"/>
      <c r="Y836" s="287"/>
      <c r="Z836" s="287"/>
      <c r="AA836" s="287"/>
      <c r="AB836" s="287"/>
      <c r="AC836" s="287"/>
      <c r="AD836" s="287"/>
      <c r="AE836" s="287"/>
      <c r="AF836" s="287"/>
      <c r="AG836" s="287"/>
      <c r="AH836" s="287"/>
      <c r="AI836" s="287"/>
      <c r="AJ836" s="287"/>
      <c r="AK836" s="286"/>
      <c r="AL836" s="286"/>
    </row>
    <row r="837" spans="1:38" ht="14.25" customHeight="1" x14ac:dyDescent="0.2">
      <c r="A837" s="287"/>
      <c r="B837" s="287"/>
      <c r="C837" s="215"/>
      <c r="D837" s="215"/>
      <c r="E837" s="215"/>
      <c r="F837" s="215"/>
      <c r="G837" s="215"/>
      <c r="H837" s="215"/>
      <c r="I837" s="215"/>
      <c r="J837" s="215"/>
      <c r="K837" s="215"/>
      <c r="L837" s="286"/>
      <c r="M837" s="286"/>
      <c r="N837" s="286"/>
      <c r="O837" s="286"/>
      <c r="P837" s="286"/>
      <c r="Q837" s="286"/>
      <c r="R837" s="286"/>
      <c r="S837" s="286"/>
      <c r="T837" s="287"/>
      <c r="U837" s="287"/>
      <c r="V837" s="287"/>
      <c r="W837" s="287"/>
      <c r="X837" s="287"/>
      <c r="Y837" s="287"/>
      <c r="Z837" s="287"/>
      <c r="AA837" s="287"/>
      <c r="AB837" s="287"/>
      <c r="AC837" s="287"/>
      <c r="AD837" s="287"/>
      <c r="AE837" s="287"/>
      <c r="AF837" s="287"/>
      <c r="AG837" s="287"/>
      <c r="AH837" s="287"/>
      <c r="AI837" s="287"/>
      <c r="AJ837" s="287"/>
      <c r="AK837" s="286"/>
      <c r="AL837" s="286"/>
    </row>
    <row r="838" spans="1:38" ht="14.25" customHeight="1" x14ac:dyDescent="0.2">
      <c r="A838" s="287"/>
      <c r="B838" s="287"/>
      <c r="C838" s="215"/>
      <c r="D838" s="215"/>
      <c r="E838" s="215"/>
      <c r="F838" s="215"/>
      <c r="G838" s="215"/>
      <c r="H838" s="215"/>
      <c r="I838" s="215"/>
      <c r="J838" s="215"/>
      <c r="K838" s="215"/>
      <c r="L838" s="286"/>
      <c r="M838" s="286"/>
      <c r="N838" s="286"/>
      <c r="O838" s="286"/>
      <c r="P838" s="286"/>
      <c r="Q838" s="286"/>
      <c r="R838" s="286"/>
      <c r="S838" s="286"/>
      <c r="T838" s="287"/>
      <c r="U838" s="287"/>
      <c r="V838" s="287"/>
      <c r="W838" s="287"/>
      <c r="X838" s="287"/>
      <c r="Y838" s="287"/>
      <c r="Z838" s="287"/>
      <c r="AA838" s="287"/>
      <c r="AB838" s="287"/>
      <c r="AC838" s="287"/>
      <c r="AD838" s="287"/>
      <c r="AE838" s="287"/>
      <c r="AF838" s="287"/>
      <c r="AG838" s="287"/>
      <c r="AH838" s="287"/>
      <c r="AI838" s="287"/>
      <c r="AJ838" s="287"/>
      <c r="AK838" s="286"/>
      <c r="AL838" s="286"/>
    </row>
    <row r="839" spans="1:38" ht="14.25" customHeight="1" x14ac:dyDescent="0.2">
      <c r="A839" s="287"/>
      <c r="B839" s="287"/>
      <c r="C839" s="215"/>
      <c r="D839" s="215"/>
      <c r="E839" s="215"/>
      <c r="F839" s="215"/>
      <c r="G839" s="215"/>
      <c r="H839" s="215"/>
      <c r="I839" s="215"/>
      <c r="J839" s="215"/>
      <c r="K839" s="215"/>
      <c r="L839" s="286"/>
      <c r="M839" s="286"/>
      <c r="N839" s="286"/>
      <c r="O839" s="286"/>
      <c r="P839" s="286"/>
      <c r="Q839" s="286"/>
      <c r="R839" s="286"/>
      <c r="S839" s="286"/>
      <c r="T839" s="287"/>
      <c r="U839" s="287"/>
      <c r="V839" s="287"/>
      <c r="W839" s="287"/>
      <c r="X839" s="287"/>
      <c r="Y839" s="287"/>
      <c r="Z839" s="287"/>
      <c r="AA839" s="287"/>
      <c r="AB839" s="287"/>
      <c r="AC839" s="287"/>
      <c r="AD839" s="287"/>
      <c r="AE839" s="287"/>
      <c r="AF839" s="287"/>
      <c r="AG839" s="287"/>
      <c r="AH839" s="287"/>
      <c r="AI839" s="287"/>
      <c r="AJ839" s="287"/>
      <c r="AK839" s="286"/>
      <c r="AL839" s="286"/>
    </row>
    <row r="840" spans="1:38" ht="14.25" customHeight="1" x14ac:dyDescent="0.2">
      <c r="A840" s="287"/>
      <c r="B840" s="287"/>
      <c r="C840" s="215"/>
      <c r="D840" s="215"/>
      <c r="E840" s="215"/>
      <c r="F840" s="215"/>
      <c r="G840" s="215"/>
      <c r="H840" s="215"/>
      <c r="I840" s="215"/>
      <c r="J840" s="215"/>
      <c r="K840" s="215"/>
      <c r="L840" s="286"/>
      <c r="M840" s="286"/>
      <c r="N840" s="286"/>
      <c r="O840" s="286"/>
      <c r="P840" s="286"/>
      <c r="Q840" s="286"/>
      <c r="R840" s="286"/>
      <c r="S840" s="286"/>
      <c r="T840" s="287"/>
      <c r="U840" s="287"/>
      <c r="V840" s="287"/>
      <c r="W840" s="287"/>
      <c r="X840" s="287"/>
      <c r="Y840" s="287"/>
      <c r="Z840" s="287"/>
      <c r="AA840" s="287"/>
      <c r="AB840" s="287"/>
      <c r="AC840" s="287"/>
      <c r="AD840" s="287"/>
      <c r="AE840" s="287"/>
      <c r="AF840" s="287"/>
      <c r="AG840" s="287"/>
      <c r="AH840" s="287"/>
      <c r="AI840" s="287"/>
      <c r="AJ840" s="287"/>
      <c r="AK840" s="286"/>
      <c r="AL840" s="286"/>
    </row>
    <row r="841" spans="1:38" ht="14.25" customHeight="1" x14ac:dyDescent="0.2">
      <c r="A841" s="287"/>
      <c r="B841" s="287"/>
      <c r="C841" s="215"/>
      <c r="D841" s="215"/>
      <c r="E841" s="215"/>
      <c r="F841" s="215"/>
      <c r="G841" s="215"/>
      <c r="H841" s="215"/>
      <c r="I841" s="215"/>
      <c r="J841" s="215"/>
      <c r="K841" s="215"/>
      <c r="L841" s="286"/>
      <c r="M841" s="286"/>
      <c r="N841" s="286"/>
      <c r="O841" s="286"/>
      <c r="P841" s="286"/>
      <c r="Q841" s="286"/>
      <c r="R841" s="286"/>
      <c r="S841" s="286"/>
      <c r="T841" s="287"/>
      <c r="U841" s="287"/>
      <c r="V841" s="287"/>
      <c r="W841" s="287"/>
      <c r="X841" s="287"/>
      <c r="Y841" s="287"/>
      <c r="Z841" s="287"/>
      <c r="AA841" s="287"/>
      <c r="AB841" s="287"/>
      <c r="AC841" s="287"/>
      <c r="AD841" s="287"/>
      <c r="AE841" s="287"/>
      <c r="AF841" s="287"/>
      <c r="AG841" s="287"/>
      <c r="AH841" s="287"/>
      <c r="AI841" s="287"/>
      <c r="AJ841" s="287"/>
      <c r="AK841" s="286"/>
      <c r="AL841" s="286"/>
    </row>
    <row r="842" spans="1:38" ht="14.25" customHeight="1" x14ac:dyDescent="0.2">
      <c r="A842" s="287"/>
      <c r="B842" s="287"/>
      <c r="C842" s="215"/>
      <c r="D842" s="215"/>
      <c r="E842" s="215"/>
      <c r="F842" s="215"/>
      <c r="G842" s="215"/>
      <c r="H842" s="215"/>
      <c r="I842" s="215"/>
      <c r="J842" s="215"/>
      <c r="K842" s="215"/>
      <c r="L842" s="286"/>
      <c r="M842" s="286"/>
      <c r="N842" s="286"/>
      <c r="O842" s="286"/>
      <c r="P842" s="286"/>
      <c r="Q842" s="286"/>
      <c r="R842" s="286"/>
      <c r="S842" s="286"/>
      <c r="T842" s="287"/>
      <c r="U842" s="287"/>
      <c r="V842" s="287"/>
      <c r="W842" s="287"/>
      <c r="X842" s="287"/>
      <c r="Y842" s="287"/>
      <c r="Z842" s="287"/>
      <c r="AA842" s="287"/>
      <c r="AB842" s="287"/>
      <c r="AC842" s="287"/>
      <c r="AD842" s="287"/>
      <c r="AE842" s="287"/>
      <c r="AF842" s="287"/>
      <c r="AG842" s="287"/>
      <c r="AH842" s="287"/>
      <c r="AI842" s="287"/>
      <c r="AJ842" s="287"/>
      <c r="AK842" s="286"/>
      <c r="AL842" s="286"/>
    </row>
    <row r="843" spans="1:38" ht="14.25" customHeight="1" x14ac:dyDescent="0.2">
      <c r="A843" s="287"/>
      <c r="B843" s="287"/>
      <c r="C843" s="215"/>
      <c r="D843" s="215"/>
      <c r="E843" s="215"/>
      <c r="F843" s="215"/>
      <c r="G843" s="215"/>
      <c r="H843" s="215"/>
      <c r="I843" s="215"/>
      <c r="J843" s="215"/>
      <c r="K843" s="215"/>
      <c r="L843" s="286"/>
      <c r="M843" s="286"/>
      <c r="N843" s="286"/>
      <c r="O843" s="286"/>
      <c r="P843" s="286"/>
      <c r="Q843" s="286"/>
      <c r="R843" s="286"/>
      <c r="S843" s="286"/>
      <c r="T843" s="287"/>
      <c r="U843" s="287"/>
      <c r="V843" s="287"/>
      <c r="W843" s="287"/>
      <c r="X843" s="287"/>
      <c r="Y843" s="287"/>
      <c r="Z843" s="287"/>
      <c r="AA843" s="287"/>
      <c r="AB843" s="287"/>
      <c r="AC843" s="287"/>
      <c r="AD843" s="287"/>
      <c r="AE843" s="287"/>
      <c r="AF843" s="287"/>
      <c r="AG843" s="287"/>
      <c r="AH843" s="287"/>
      <c r="AI843" s="287"/>
      <c r="AJ843" s="287"/>
      <c r="AK843" s="286"/>
      <c r="AL843" s="286"/>
    </row>
    <row r="844" spans="1:38" ht="14.25" customHeight="1" x14ac:dyDescent="0.2">
      <c r="A844" s="287"/>
      <c r="B844" s="287"/>
      <c r="C844" s="215"/>
      <c r="D844" s="215"/>
      <c r="E844" s="215"/>
      <c r="F844" s="215"/>
      <c r="G844" s="215"/>
      <c r="H844" s="215"/>
      <c r="I844" s="215"/>
      <c r="J844" s="215"/>
      <c r="K844" s="215"/>
      <c r="L844" s="286"/>
      <c r="M844" s="286"/>
      <c r="N844" s="286"/>
      <c r="O844" s="286"/>
      <c r="P844" s="286"/>
      <c r="Q844" s="286"/>
      <c r="R844" s="286"/>
      <c r="S844" s="286"/>
      <c r="T844" s="287"/>
      <c r="U844" s="287"/>
      <c r="V844" s="287"/>
      <c r="W844" s="287"/>
      <c r="X844" s="287"/>
      <c r="Y844" s="287"/>
      <c r="Z844" s="287"/>
      <c r="AA844" s="287"/>
      <c r="AB844" s="287"/>
      <c r="AC844" s="287"/>
      <c r="AD844" s="287"/>
      <c r="AE844" s="287"/>
      <c r="AF844" s="287"/>
      <c r="AG844" s="287"/>
      <c r="AH844" s="287"/>
      <c r="AI844" s="287"/>
      <c r="AJ844" s="287"/>
      <c r="AK844" s="286"/>
      <c r="AL844" s="286"/>
    </row>
    <row r="845" spans="1:38" ht="14.25" customHeight="1" x14ac:dyDescent="0.2">
      <c r="A845" s="287"/>
      <c r="B845" s="287"/>
      <c r="C845" s="215"/>
      <c r="D845" s="215"/>
      <c r="E845" s="215"/>
      <c r="F845" s="215"/>
      <c r="G845" s="215"/>
      <c r="H845" s="215"/>
      <c r="I845" s="215"/>
      <c r="J845" s="215"/>
      <c r="K845" s="215"/>
      <c r="L845" s="286"/>
      <c r="M845" s="286"/>
      <c r="N845" s="286"/>
      <c r="O845" s="286"/>
      <c r="P845" s="286"/>
      <c r="Q845" s="286"/>
      <c r="R845" s="286"/>
      <c r="S845" s="286"/>
      <c r="T845" s="287"/>
      <c r="U845" s="287"/>
      <c r="V845" s="287"/>
      <c r="W845" s="287"/>
      <c r="X845" s="287"/>
      <c r="Y845" s="287"/>
      <c r="Z845" s="287"/>
      <c r="AA845" s="287"/>
      <c r="AB845" s="287"/>
      <c r="AC845" s="287"/>
      <c r="AD845" s="287"/>
      <c r="AE845" s="287"/>
      <c r="AF845" s="287"/>
      <c r="AG845" s="287"/>
      <c r="AH845" s="287"/>
      <c r="AI845" s="287"/>
      <c r="AJ845" s="287"/>
      <c r="AK845" s="286"/>
      <c r="AL845" s="286"/>
    </row>
    <row r="846" spans="1:38" ht="14.25" customHeight="1" x14ac:dyDescent="0.2">
      <c r="A846" s="287"/>
      <c r="B846" s="287"/>
      <c r="C846" s="215"/>
      <c r="D846" s="215"/>
      <c r="E846" s="215"/>
      <c r="F846" s="215"/>
      <c r="G846" s="215"/>
      <c r="H846" s="215"/>
      <c r="I846" s="215"/>
      <c r="J846" s="215"/>
      <c r="K846" s="215"/>
      <c r="L846" s="286"/>
      <c r="M846" s="286"/>
      <c r="N846" s="286"/>
      <c r="O846" s="286"/>
      <c r="P846" s="286"/>
      <c r="Q846" s="286"/>
      <c r="R846" s="286"/>
      <c r="S846" s="286"/>
      <c r="T846" s="287"/>
      <c r="U846" s="287"/>
      <c r="V846" s="287"/>
      <c r="W846" s="287"/>
      <c r="X846" s="287"/>
      <c r="Y846" s="287"/>
      <c r="Z846" s="287"/>
      <c r="AA846" s="287"/>
      <c r="AB846" s="287"/>
      <c r="AC846" s="287"/>
      <c r="AD846" s="287"/>
      <c r="AE846" s="287"/>
      <c r="AF846" s="287"/>
      <c r="AG846" s="287"/>
      <c r="AH846" s="287"/>
      <c r="AI846" s="287"/>
      <c r="AJ846" s="287"/>
      <c r="AK846" s="286"/>
      <c r="AL846" s="286"/>
    </row>
    <row r="847" spans="1:38" ht="14.25" customHeight="1" x14ac:dyDescent="0.2">
      <c r="A847" s="287"/>
      <c r="B847" s="287"/>
      <c r="C847" s="215"/>
      <c r="D847" s="215"/>
      <c r="E847" s="215"/>
      <c r="F847" s="215"/>
      <c r="G847" s="215"/>
      <c r="H847" s="215"/>
      <c r="I847" s="215"/>
      <c r="J847" s="215"/>
      <c r="K847" s="215"/>
      <c r="L847" s="286"/>
      <c r="M847" s="286"/>
      <c r="N847" s="286"/>
      <c r="O847" s="286"/>
      <c r="P847" s="286"/>
      <c r="Q847" s="286"/>
      <c r="R847" s="286"/>
      <c r="S847" s="286"/>
      <c r="T847" s="287"/>
      <c r="U847" s="287"/>
      <c r="V847" s="287"/>
      <c r="W847" s="287"/>
      <c r="X847" s="287"/>
      <c r="Y847" s="287"/>
      <c r="Z847" s="287"/>
      <c r="AA847" s="287"/>
      <c r="AB847" s="287"/>
      <c r="AC847" s="287"/>
      <c r="AD847" s="287"/>
      <c r="AE847" s="287"/>
      <c r="AF847" s="287"/>
      <c r="AG847" s="287"/>
      <c r="AH847" s="287"/>
      <c r="AI847" s="287"/>
      <c r="AJ847" s="287"/>
      <c r="AK847" s="286"/>
      <c r="AL847" s="286"/>
    </row>
    <row r="848" spans="1:38" ht="14.25" customHeight="1" x14ac:dyDescent="0.2">
      <c r="A848" s="287"/>
      <c r="B848" s="287"/>
      <c r="C848" s="215"/>
      <c r="D848" s="215"/>
      <c r="E848" s="215"/>
      <c r="F848" s="215"/>
      <c r="G848" s="215"/>
      <c r="H848" s="215"/>
      <c r="I848" s="215"/>
      <c r="J848" s="215"/>
      <c r="K848" s="215"/>
      <c r="L848" s="286"/>
      <c r="M848" s="286"/>
      <c r="N848" s="286"/>
      <c r="O848" s="286"/>
      <c r="P848" s="286"/>
      <c r="Q848" s="286"/>
      <c r="R848" s="286"/>
      <c r="S848" s="286"/>
      <c r="T848" s="287"/>
      <c r="U848" s="287"/>
      <c r="V848" s="287"/>
      <c r="W848" s="287"/>
      <c r="X848" s="287"/>
      <c r="Y848" s="287"/>
      <c r="Z848" s="287"/>
      <c r="AA848" s="287"/>
      <c r="AB848" s="287"/>
      <c r="AC848" s="287"/>
      <c r="AD848" s="287"/>
      <c r="AE848" s="287"/>
      <c r="AF848" s="287"/>
      <c r="AG848" s="287"/>
      <c r="AH848" s="287"/>
      <c r="AI848" s="287"/>
      <c r="AJ848" s="287"/>
      <c r="AK848" s="286"/>
      <c r="AL848" s="286"/>
    </row>
    <row r="849" spans="1:38" ht="14.25" customHeight="1" x14ac:dyDescent="0.2">
      <c r="A849" s="287"/>
      <c r="B849" s="287"/>
      <c r="C849" s="215"/>
      <c r="D849" s="215"/>
      <c r="E849" s="215"/>
      <c r="F849" s="215"/>
      <c r="G849" s="215"/>
      <c r="H849" s="215"/>
      <c r="I849" s="215"/>
      <c r="J849" s="215"/>
      <c r="K849" s="215"/>
      <c r="L849" s="286"/>
      <c r="M849" s="286"/>
      <c r="N849" s="286"/>
      <c r="O849" s="286"/>
      <c r="P849" s="286"/>
      <c r="Q849" s="286"/>
      <c r="R849" s="286"/>
      <c r="S849" s="286"/>
      <c r="T849" s="287"/>
      <c r="U849" s="287"/>
      <c r="V849" s="287"/>
      <c r="W849" s="287"/>
      <c r="X849" s="287"/>
      <c r="Y849" s="287"/>
      <c r="Z849" s="287"/>
      <c r="AA849" s="287"/>
      <c r="AB849" s="287"/>
      <c r="AC849" s="287"/>
      <c r="AD849" s="287"/>
      <c r="AE849" s="287"/>
      <c r="AF849" s="287"/>
      <c r="AG849" s="287"/>
      <c r="AH849" s="287"/>
      <c r="AI849" s="287"/>
      <c r="AJ849" s="287"/>
      <c r="AK849" s="286"/>
      <c r="AL849" s="286"/>
    </row>
    <row r="850" spans="1:38" ht="14.25" customHeight="1" x14ac:dyDescent="0.2">
      <c r="A850" s="287"/>
      <c r="B850" s="287"/>
      <c r="C850" s="215"/>
      <c r="D850" s="215"/>
      <c r="E850" s="215"/>
      <c r="F850" s="215"/>
      <c r="G850" s="215"/>
      <c r="H850" s="215"/>
      <c r="I850" s="215"/>
      <c r="J850" s="215"/>
      <c r="K850" s="215"/>
      <c r="L850" s="286"/>
      <c r="M850" s="286"/>
      <c r="N850" s="286"/>
      <c r="O850" s="286"/>
      <c r="P850" s="286"/>
      <c r="Q850" s="286"/>
      <c r="R850" s="286"/>
      <c r="S850" s="286"/>
      <c r="T850" s="287"/>
      <c r="U850" s="287"/>
      <c r="V850" s="287"/>
      <c r="W850" s="287"/>
      <c r="X850" s="287"/>
      <c r="Y850" s="287"/>
      <c r="Z850" s="287"/>
      <c r="AA850" s="287"/>
      <c r="AB850" s="287"/>
      <c r="AC850" s="287"/>
      <c r="AD850" s="287"/>
      <c r="AE850" s="287"/>
      <c r="AF850" s="287"/>
      <c r="AG850" s="287"/>
      <c r="AH850" s="287"/>
      <c r="AI850" s="287"/>
      <c r="AJ850" s="287"/>
      <c r="AK850" s="286"/>
      <c r="AL850" s="286"/>
    </row>
    <row r="851" spans="1:38" ht="14.25" customHeight="1" x14ac:dyDescent="0.2">
      <c r="A851" s="287"/>
      <c r="B851" s="287"/>
      <c r="C851" s="215"/>
      <c r="D851" s="215"/>
      <c r="E851" s="215"/>
      <c r="F851" s="215"/>
      <c r="G851" s="215"/>
      <c r="H851" s="215"/>
      <c r="I851" s="215"/>
      <c r="J851" s="215"/>
      <c r="K851" s="215"/>
      <c r="L851" s="286"/>
      <c r="M851" s="286"/>
      <c r="N851" s="286"/>
      <c r="O851" s="286"/>
      <c r="P851" s="286"/>
      <c r="Q851" s="286"/>
      <c r="R851" s="286"/>
      <c r="S851" s="286"/>
      <c r="T851" s="287"/>
      <c r="U851" s="287"/>
      <c r="V851" s="287"/>
      <c r="W851" s="287"/>
      <c r="X851" s="287"/>
      <c r="Y851" s="287"/>
      <c r="Z851" s="287"/>
      <c r="AA851" s="287"/>
      <c r="AB851" s="287"/>
      <c r="AC851" s="287"/>
      <c r="AD851" s="287"/>
      <c r="AE851" s="287"/>
      <c r="AF851" s="287"/>
      <c r="AG851" s="287"/>
      <c r="AH851" s="287"/>
      <c r="AI851" s="287"/>
      <c r="AJ851" s="287"/>
      <c r="AK851" s="286"/>
      <c r="AL851" s="286"/>
    </row>
    <row r="852" spans="1:38" ht="14.25" customHeight="1" x14ac:dyDescent="0.2">
      <c r="A852" s="287"/>
      <c r="B852" s="287"/>
      <c r="C852" s="215"/>
      <c r="D852" s="215"/>
      <c r="E852" s="215"/>
      <c r="F852" s="215"/>
      <c r="G852" s="215"/>
      <c r="H852" s="215"/>
      <c r="I852" s="215"/>
      <c r="J852" s="215"/>
      <c r="K852" s="215"/>
      <c r="L852" s="286"/>
      <c r="M852" s="286"/>
      <c r="N852" s="286"/>
      <c r="O852" s="286"/>
      <c r="P852" s="286"/>
      <c r="Q852" s="286"/>
      <c r="R852" s="286"/>
      <c r="S852" s="286"/>
      <c r="T852" s="287"/>
      <c r="U852" s="287"/>
      <c r="V852" s="287"/>
      <c r="W852" s="287"/>
      <c r="X852" s="287"/>
      <c r="Y852" s="287"/>
      <c r="Z852" s="287"/>
      <c r="AA852" s="287"/>
      <c r="AB852" s="287"/>
      <c r="AC852" s="287"/>
      <c r="AD852" s="287"/>
      <c r="AE852" s="287"/>
      <c r="AF852" s="287"/>
      <c r="AG852" s="287"/>
      <c r="AH852" s="287"/>
      <c r="AI852" s="287"/>
      <c r="AJ852" s="287"/>
      <c r="AK852" s="286"/>
      <c r="AL852" s="286"/>
    </row>
    <row r="853" spans="1:38" ht="14.25" customHeight="1" x14ac:dyDescent="0.2">
      <c r="A853" s="287"/>
      <c r="B853" s="287"/>
      <c r="C853" s="215"/>
      <c r="D853" s="215"/>
      <c r="E853" s="215"/>
      <c r="F853" s="215"/>
      <c r="G853" s="215"/>
      <c r="H853" s="215"/>
      <c r="I853" s="215"/>
      <c r="J853" s="215"/>
      <c r="K853" s="215"/>
      <c r="L853" s="286"/>
      <c r="M853" s="286"/>
      <c r="N853" s="286"/>
      <c r="O853" s="286"/>
      <c r="P853" s="286"/>
      <c r="Q853" s="286"/>
      <c r="R853" s="286"/>
      <c r="S853" s="286"/>
      <c r="T853" s="287"/>
      <c r="U853" s="287"/>
      <c r="V853" s="287"/>
      <c r="W853" s="287"/>
      <c r="X853" s="287"/>
      <c r="Y853" s="287"/>
      <c r="Z853" s="287"/>
      <c r="AA853" s="287"/>
      <c r="AB853" s="287"/>
      <c r="AC853" s="287"/>
      <c r="AD853" s="287"/>
      <c r="AE853" s="287"/>
      <c r="AF853" s="287"/>
      <c r="AG853" s="287"/>
      <c r="AH853" s="287"/>
      <c r="AI853" s="287"/>
      <c r="AJ853" s="287"/>
      <c r="AK853" s="286"/>
      <c r="AL853" s="286"/>
    </row>
    <row r="854" spans="1:38" ht="14.25" customHeight="1" x14ac:dyDescent="0.2">
      <c r="A854" s="287"/>
      <c r="B854" s="287"/>
      <c r="C854" s="215"/>
      <c r="D854" s="215"/>
      <c r="E854" s="215"/>
      <c r="F854" s="215"/>
      <c r="G854" s="215"/>
      <c r="H854" s="215"/>
      <c r="I854" s="215"/>
      <c r="J854" s="215"/>
      <c r="K854" s="215"/>
      <c r="L854" s="286"/>
      <c r="M854" s="286"/>
      <c r="N854" s="286"/>
      <c r="O854" s="286"/>
      <c r="P854" s="286"/>
      <c r="Q854" s="286"/>
      <c r="R854" s="286"/>
      <c r="S854" s="286"/>
      <c r="T854" s="287"/>
      <c r="U854" s="287"/>
      <c r="V854" s="287"/>
      <c r="W854" s="287"/>
      <c r="X854" s="287"/>
      <c r="Y854" s="287"/>
      <c r="Z854" s="287"/>
      <c r="AA854" s="287"/>
      <c r="AB854" s="287"/>
      <c r="AC854" s="287"/>
      <c r="AD854" s="287"/>
      <c r="AE854" s="287"/>
      <c r="AF854" s="287"/>
      <c r="AG854" s="287"/>
      <c r="AH854" s="287"/>
      <c r="AI854" s="287"/>
      <c r="AJ854" s="287"/>
      <c r="AK854" s="286"/>
      <c r="AL854" s="286"/>
    </row>
    <row r="855" spans="1:38" ht="14.25" customHeight="1" x14ac:dyDescent="0.2">
      <c r="A855" s="287"/>
      <c r="B855" s="287"/>
      <c r="C855" s="215"/>
      <c r="D855" s="215"/>
      <c r="E855" s="215"/>
      <c r="F855" s="215"/>
      <c r="G855" s="215"/>
      <c r="H855" s="215"/>
      <c r="I855" s="215"/>
      <c r="J855" s="215"/>
      <c r="K855" s="215"/>
      <c r="L855" s="286"/>
      <c r="M855" s="286"/>
      <c r="N855" s="286"/>
      <c r="O855" s="286"/>
      <c r="P855" s="286"/>
      <c r="Q855" s="286"/>
      <c r="R855" s="286"/>
      <c r="S855" s="286"/>
      <c r="T855" s="287"/>
      <c r="U855" s="287"/>
      <c r="V855" s="287"/>
      <c r="W855" s="287"/>
      <c r="X855" s="287"/>
      <c r="Y855" s="287"/>
      <c r="Z855" s="287"/>
      <c r="AA855" s="287"/>
      <c r="AB855" s="287"/>
      <c r="AC855" s="287"/>
      <c r="AD855" s="287"/>
      <c r="AE855" s="287"/>
      <c r="AF855" s="287"/>
      <c r="AG855" s="287"/>
      <c r="AH855" s="287"/>
      <c r="AI855" s="287"/>
      <c r="AJ855" s="287"/>
      <c r="AK855" s="286"/>
      <c r="AL855" s="286"/>
    </row>
    <row r="856" spans="1:38" ht="14.25" customHeight="1" x14ac:dyDescent="0.2">
      <c r="A856" s="287"/>
      <c r="B856" s="287"/>
      <c r="C856" s="215"/>
      <c r="D856" s="215"/>
      <c r="E856" s="215"/>
      <c r="F856" s="215"/>
      <c r="G856" s="215"/>
      <c r="H856" s="215"/>
      <c r="I856" s="215"/>
      <c r="J856" s="215"/>
      <c r="K856" s="215"/>
      <c r="L856" s="286"/>
      <c r="M856" s="286"/>
      <c r="N856" s="286"/>
      <c r="O856" s="286"/>
      <c r="P856" s="286"/>
      <c r="Q856" s="286"/>
      <c r="R856" s="286"/>
      <c r="S856" s="286"/>
      <c r="T856" s="287"/>
      <c r="U856" s="287"/>
      <c r="V856" s="287"/>
      <c r="W856" s="287"/>
      <c r="X856" s="287"/>
      <c r="Y856" s="287"/>
      <c r="Z856" s="287"/>
      <c r="AA856" s="287"/>
      <c r="AB856" s="287"/>
      <c r="AC856" s="287"/>
      <c r="AD856" s="287"/>
      <c r="AE856" s="287"/>
      <c r="AF856" s="287"/>
      <c r="AG856" s="287"/>
      <c r="AH856" s="287"/>
      <c r="AI856" s="287"/>
      <c r="AJ856" s="287"/>
      <c r="AK856" s="286"/>
      <c r="AL856" s="286"/>
    </row>
    <row r="857" spans="1:38" ht="14.25" customHeight="1" x14ac:dyDescent="0.2">
      <c r="A857" s="287"/>
      <c r="B857" s="287"/>
      <c r="C857" s="215"/>
      <c r="D857" s="215"/>
      <c r="E857" s="215"/>
      <c r="F857" s="215"/>
      <c r="G857" s="215"/>
      <c r="H857" s="215"/>
      <c r="I857" s="215"/>
      <c r="J857" s="215"/>
      <c r="K857" s="215"/>
      <c r="L857" s="286"/>
      <c r="M857" s="286"/>
      <c r="N857" s="286"/>
      <c r="O857" s="286"/>
      <c r="P857" s="286"/>
      <c r="Q857" s="286"/>
      <c r="R857" s="286"/>
      <c r="S857" s="286"/>
      <c r="T857" s="287"/>
      <c r="U857" s="287"/>
      <c r="V857" s="287"/>
      <c r="W857" s="287"/>
      <c r="X857" s="287"/>
      <c r="Y857" s="287"/>
      <c r="Z857" s="287"/>
      <c r="AA857" s="287"/>
      <c r="AB857" s="287"/>
      <c r="AC857" s="287"/>
      <c r="AD857" s="287"/>
      <c r="AE857" s="287"/>
      <c r="AF857" s="287"/>
      <c r="AG857" s="287"/>
      <c r="AH857" s="287"/>
      <c r="AI857" s="287"/>
      <c r="AJ857" s="287"/>
      <c r="AK857" s="286"/>
      <c r="AL857" s="286"/>
    </row>
    <row r="858" spans="1:38" ht="14.25" customHeight="1" x14ac:dyDescent="0.2">
      <c r="A858" s="287"/>
      <c r="B858" s="287"/>
      <c r="C858" s="215"/>
      <c r="D858" s="215"/>
      <c r="E858" s="215"/>
      <c r="F858" s="215"/>
      <c r="G858" s="215"/>
      <c r="H858" s="215"/>
      <c r="I858" s="215"/>
      <c r="J858" s="215"/>
      <c r="K858" s="215"/>
      <c r="L858" s="286"/>
      <c r="M858" s="286"/>
      <c r="N858" s="286"/>
      <c r="O858" s="286"/>
      <c r="P858" s="286"/>
      <c r="Q858" s="286"/>
      <c r="R858" s="286"/>
      <c r="S858" s="286"/>
      <c r="T858" s="287"/>
      <c r="U858" s="287"/>
      <c r="V858" s="287"/>
      <c r="W858" s="287"/>
      <c r="X858" s="287"/>
      <c r="Y858" s="287"/>
      <c r="Z858" s="287"/>
      <c r="AA858" s="287"/>
      <c r="AB858" s="287"/>
      <c r="AC858" s="287"/>
      <c r="AD858" s="287"/>
      <c r="AE858" s="287"/>
      <c r="AF858" s="287"/>
      <c r="AG858" s="287"/>
      <c r="AH858" s="287"/>
      <c r="AI858" s="287"/>
      <c r="AJ858" s="287"/>
      <c r="AK858" s="286"/>
      <c r="AL858" s="286"/>
    </row>
    <row r="859" spans="1:38" ht="14.25" customHeight="1" x14ac:dyDescent="0.2">
      <c r="A859" s="287"/>
      <c r="B859" s="287"/>
      <c r="C859" s="215"/>
      <c r="D859" s="215"/>
      <c r="E859" s="215"/>
      <c r="F859" s="215"/>
      <c r="G859" s="215"/>
      <c r="H859" s="215"/>
      <c r="I859" s="215"/>
      <c r="J859" s="215"/>
      <c r="K859" s="215"/>
      <c r="L859" s="286"/>
      <c r="M859" s="286"/>
      <c r="N859" s="286"/>
      <c r="O859" s="286"/>
      <c r="P859" s="286"/>
      <c r="Q859" s="286"/>
      <c r="R859" s="286"/>
      <c r="S859" s="286"/>
      <c r="T859" s="287"/>
      <c r="U859" s="287"/>
      <c r="V859" s="287"/>
      <c r="W859" s="287"/>
      <c r="X859" s="287"/>
      <c r="Y859" s="287"/>
      <c r="Z859" s="287"/>
      <c r="AA859" s="287"/>
      <c r="AB859" s="287"/>
      <c r="AC859" s="287"/>
      <c r="AD859" s="287"/>
      <c r="AE859" s="287"/>
      <c r="AF859" s="287"/>
      <c r="AG859" s="287"/>
      <c r="AH859" s="287"/>
      <c r="AI859" s="287"/>
      <c r="AJ859" s="287"/>
      <c r="AK859" s="286"/>
      <c r="AL859" s="286"/>
    </row>
    <row r="860" spans="1:38" ht="14.25" customHeight="1" x14ac:dyDescent="0.2">
      <c r="A860" s="287"/>
      <c r="B860" s="287"/>
      <c r="C860" s="215"/>
      <c r="D860" s="215"/>
      <c r="E860" s="215"/>
      <c r="F860" s="215"/>
      <c r="G860" s="215"/>
      <c r="H860" s="215"/>
      <c r="I860" s="215"/>
      <c r="J860" s="215"/>
      <c r="K860" s="215"/>
      <c r="L860" s="286"/>
      <c r="M860" s="286"/>
      <c r="N860" s="286"/>
      <c r="O860" s="286"/>
      <c r="P860" s="286"/>
      <c r="Q860" s="286"/>
      <c r="R860" s="286"/>
      <c r="S860" s="286"/>
      <c r="T860" s="287"/>
      <c r="U860" s="287"/>
      <c r="V860" s="287"/>
      <c r="W860" s="287"/>
      <c r="X860" s="287"/>
      <c r="Y860" s="287"/>
      <c r="Z860" s="287"/>
      <c r="AA860" s="287"/>
      <c r="AB860" s="287"/>
      <c r="AC860" s="287"/>
      <c r="AD860" s="287"/>
      <c r="AE860" s="287"/>
      <c r="AF860" s="287"/>
      <c r="AG860" s="287"/>
      <c r="AH860" s="287"/>
      <c r="AI860" s="287"/>
      <c r="AJ860" s="287"/>
      <c r="AK860" s="286"/>
      <c r="AL860" s="286"/>
    </row>
    <row r="861" spans="1:38" ht="14.25" customHeight="1" x14ac:dyDescent="0.2">
      <c r="A861" s="287"/>
      <c r="B861" s="287"/>
      <c r="C861" s="215"/>
      <c r="D861" s="215"/>
      <c r="E861" s="215"/>
      <c r="F861" s="215"/>
      <c r="G861" s="215"/>
      <c r="H861" s="215"/>
      <c r="I861" s="215"/>
      <c r="J861" s="215"/>
      <c r="K861" s="215"/>
      <c r="L861" s="286"/>
      <c r="M861" s="286"/>
      <c r="N861" s="286"/>
      <c r="O861" s="286"/>
      <c r="P861" s="286"/>
      <c r="Q861" s="286"/>
      <c r="R861" s="286"/>
      <c r="S861" s="286"/>
      <c r="T861" s="287"/>
      <c r="U861" s="287"/>
      <c r="V861" s="287"/>
      <c r="W861" s="287"/>
      <c r="X861" s="287"/>
      <c r="Y861" s="287"/>
      <c r="Z861" s="287"/>
      <c r="AA861" s="287"/>
      <c r="AB861" s="287"/>
      <c r="AC861" s="287"/>
      <c r="AD861" s="287"/>
      <c r="AE861" s="287"/>
      <c r="AF861" s="287"/>
      <c r="AG861" s="287"/>
      <c r="AH861" s="287"/>
      <c r="AI861" s="287"/>
      <c r="AJ861" s="287"/>
      <c r="AK861" s="286"/>
      <c r="AL861" s="286"/>
    </row>
    <row r="862" spans="1:38" ht="14.25" customHeight="1" x14ac:dyDescent="0.2">
      <c r="A862" s="287"/>
      <c r="B862" s="287"/>
      <c r="C862" s="215"/>
      <c r="D862" s="215"/>
      <c r="E862" s="215"/>
      <c r="F862" s="215"/>
      <c r="G862" s="215"/>
      <c r="H862" s="215"/>
      <c r="I862" s="215"/>
      <c r="J862" s="215"/>
      <c r="K862" s="215"/>
      <c r="L862" s="286"/>
      <c r="M862" s="286"/>
      <c r="N862" s="286"/>
      <c r="O862" s="286"/>
      <c r="P862" s="286"/>
      <c r="Q862" s="286"/>
      <c r="R862" s="286"/>
      <c r="S862" s="286"/>
      <c r="T862" s="287"/>
      <c r="U862" s="287"/>
      <c r="V862" s="287"/>
      <c r="W862" s="287"/>
      <c r="X862" s="287"/>
      <c r="Y862" s="287"/>
      <c r="Z862" s="287"/>
      <c r="AA862" s="287"/>
      <c r="AB862" s="287"/>
      <c r="AC862" s="287"/>
      <c r="AD862" s="287"/>
      <c r="AE862" s="287"/>
      <c r="AF862" s="287"/>
      <c r="AG862" s="287"/>
      <c r="AH862" s="287"/>
      <c r="AI862" s="287"/>
      <c r="AJ862" s="287"/>
      <c r="AK862" s="286"/>
      <c r="AL862" s="286"/>
    </row>
    <row r="863" spans="1:38" ht="14.25" customHeight="1" x14ac:dyDescent="0.2">
      <c r="A863" s="287"/>
      <c r="B863" s="287"/>
      <c r="C863" s="215"/>
      <c r="D863" s="215"/>
      <c r="E863" s="215"/>
      <c r="F863" s="215"/>
      <c r="G863" s="215"/>
      <c r="H863" s="215"/>
      <c r="I863" s="215"/>
      <c r="J863" s="215"/>
      <c r="K863" s="215"/>
      <c r="L863" s="286"/>
      <c r="M863" s="286"/>
      <c r="N863" s="286"/>
      <c r="O863" s="286"/>
      <c r="P863" s="286"/>
      <c r="Q863" s="286"/>
      <c r="R863" s="286"/>
      <c r="S863" s="286"/>
      <c r="T863" s="287"/>
      <c r="U863" s="287"/>
      <c r="V863" s="287"/>
      <c r="W863" s="287"/>
      <c r="X863" s="287"/>
      <c r="Y863" s="287"/>
      <c r="Z863" s="287"/>
      <c r="AA863" s="287"/>
      <c r="AB863" s="287"/>
      <c r="AC863" s="287"/>
      <c r="AD863" s="287"/>
      <c r="AE863" s="287"/>
      <c r="AF863" s="287"/>
      <c r="AG863" s="287"/>
      <c r="AH863" s="287"/>
      <c r="AI863" s="287"/>
      <c r="AJ863" s="287"/>
      <c r="AK863" s="286"/>
      <c r="AL863" s="286"/>
    </row>
    <row r="864" spans="1:38" ht="14.25" customHeight="1" x14ac:dyDescent="0.2">
      <c r="A864" s="287"/>
      <c r="B864" s="287"/>
      <c r="C864" s="215"/>
      <c r="D864" s="215"/>
      <c r="E864" s="215"/>
      <c r="F864" s="215"/>
      <c r="G864" s="215"/>
      <c r="H864" s="215"/>
      <c r="I864" s="215"/>
      <c r="J864" s="215"/>
      <c r="K864" s="215"/>
      <c r="L864" s="286"/>
      <c r="M864" s="286"/>
      <c r="N864" s="286"/>
      <c r="O864" s="286"/>
      <c r="P864" s="286"/>
      <c r="Q864" s="286"/>
      <c r="R864" s="286"/>
      <c r="S864" s="286"/>
      <c r="T864" s="287"/>
      <c r="U864" s="287"/>
      <c r="V864" s="287"/>
      <c r="W864" s="287"/>
      <c r="X864" s="287"/>
      <c r="Y864" s="287"/>
      <c r="Z864" s="287"/>
      <c r="AA864" s="287"/>
      <c r="AB864" s="287"/>
      <c r="AC864" s="287"/>
      <c r="AD864" s="287"/>
      <c r="AE864" s="287"/>
      <c r="AF864" s="287"/>
      <c r="AG864" s="287"/>
      <c r="AH864" s="287"/>
      <c r="AI864" s="287"/>
      <c r="AJ864" s="287"/>
      <c r="AK864" s="286"/>
      <c r="AL864" s="286"/>
    </row>
    <row r="865" spans="1:38" ht="14.25" customHeight="1" x14ac:dyDescent="0.2">
      <c r="A865" s="287"/>
      <c r="B865" s="287"/>
      <c r="C865" s="215"/>
      <c r="D865" s="215"/>
      <c r="E865" s="215"/>
      <c r="F865" s="215"/>
      <c r="G865" s="215"/>
      <c r="H865" s="215"/>
      <c r="I865" s="215"/>
      <c r="J865" s="215"/>
      <c r="K865" s="215"/>
      <c r="L865" s="286"/>
      <c r="M865" s="286"/>
      <c r="N865" s="286"/>
      <c r="O865" s="286"/>
      <c r="P865" s="286"/>
      <c r="Q865" s="286"/>
      <c r="R865" s="286"/>
      <c r="S865" s="286"/>
      <c r="T865" s="287"/>
      <c r="U865" s="287"/>
      <c r="V865" s="287"/>
      <c r="W865" s="287"/>
      <c r="X865" s="287"/>
      <c r="Y865" s="287"/>
      <c r="Z865" s="287"/>
      <c r="AA865" s="287"/>
      <c r="AB865" s="287"/>
      <c r="AC865" s="287"/>
      <c r="AD865" s="287"/>
      <c r="AE865" s="287"/>
      <c r="AF865" s="287"/>
      <c r="AG865" s="287"/>
      <c r="AH865" s="287"/>
      <c r="AI865" s="287"/>
      <c r="AJ865" s="287"/>
      <c r="AK865" s="286"/>
      <c r="AL865" s="286"/>
    </row>
    <row r="866" spans="1:38" ht="14.25" customHeight="1" x14ac:dyDescent="0.2">
      <c r="A866" s="287"/>
      <c r="B866" s="287"/>
      <c r="C866" s="215"/>
      <c r="D866" s="215"/>
      <c r="E866" s="215"/>
      <c r="F866" s="215"/>
      <c r="G866" s="215"/>
      <c r="H866" s="215"/>
      <c r="I866" s="215"/>
      <c r="J866" s="215"/>
      <c r="K866" s="215"/>
      <c r="L866" s="286"/>
      <c r="M866" s="286"/>
      <c r="N866" s="286"/>
      <c r="O866" s="286"/>
      <c r="P866" s="286"/>
      <c r="Q866" s="286"/>
      <c r="R866" s="286"/>
      <c r="S866" s="286"/>
    </row>
    <row r="867" spans="1:38" ht="14.25" customHeight="1" x14ac:dyDescent="0.2">
      <c r="A867" s="287"/>
      <c r="B867" s="287"/>
      <c r="C867" s="215"/>
      <c r="D867" s="215"/>
      <c r="E867" s="215"/>
      <c r="F867" s="215"/>
      <c r="G867" s="215"/>
      <c r="H867" s="215"/>
      <c r="I867" s="215"/>
      <c r="J867" s="215"/>
      <c r="K867" s="215"/>
      <c r="L867" s="286"/>
      <c r="M867" s="286"/>
      <c r="N867" s="286"/>
      <c r="O867" s="286"/>
      <c r="P867" s="286"/>
      <c r="Q867" s="286"/>
      <c r="R867" s="286"/>
      <c r="S867" s="286"/>
    </row>
    <row r="868" spans="1:38" ht="14.25" customHeight="1" x14ac:dyDescent="0.2">
      <c r="A868" s="287"/>
      <c r="B868" s="287"/>
      <c r="C868" s="215"/>
      <c r="D868" s="215"/>
      <c r="E868" s="215"/>
      <c r="F868" s="215"/>
      <c r="G868" s="215"/>
      <c r="H868" s="215"/>
      <c r="I868" s="215"/>
      <c r="J868" s="215"/>
      <c r="K868" s="215"/>
      <c r="L868" s="286"/>
      <c r="M868" s="286"/>
      <c r="N868" s="286"/>
      <c r="O868" s="286"/>
      <c r="P868" s="286"/>
      <c r="Q868" s="286"/>
      <c r="R868" s="286"/>
      <c r="S868" s="286"/>
    </row>
    <row r="869" spans="1:38" ht="14.25" customHeight="1" x14ac:dyDescent="0.2">
      <c r="A869" s="287"/>
      <c r="B869" s="287"/>
      <c r="C869" s="215"/>
      <c r="D869" s="215"/>
      <c r="E869" s="215"/>
      <c r="F869" s="215"/>
      <c r="G869" s="215"/>
      <c r="H869" s="215"/>
      <c r="I869" s="215"/>
      <c r="J869" s="215"/>
      <c r="K869" s="215"/>
      <c r="L869" s="286"/>
      <c r="M869" s="286"/>
      <c r="N869" s="286"/>
      <c r="O869" s="286"/>
      <c r="P869" s="286"/>
      <c r="Q869" s="286"/>
      <c r="R869" s="286"/>
      <c r="S869" s="286"/>
    </row>
    <row r="870" spans="1:38" ht="14.25" customHeight="1" x14ac:dyDescent="0.2">
      <c r="A870" s="287"/>
      <c r="B870" s="287"/>
      <c r="C870" s="215"/>
      <c r="D870" s="215"/>
      <c r="E870" s="215"/>
      <c r="F870" s="215"/>
      <c r="G870" s="215"/>
      <c r="H870" s="215"/>
      <c r="I870" s="215"/>
      <c r="J870" s="215"/>
      <c r="K870" s="215"/>
      <c r="L870" s="286"/>
      <c r="M870" s="286"/>
      <c r="N870" s="286"/>
      <c r="O870" s="286"/>
      <c r="P870" s="286"/>
      <c r="Q870" s="286"/>
      <c r="R870" s="286"/>
      <c r="S870" s="286"/>
    </row>
    <row r="871" spans="1:38" ht="14.25" customHeight="1" x14ac:dyDescent="0.2">
      <c r="A871" s="287"/>
      <c r="B871" s="287"/>
      <c r="C871" s="215"/>
      <c r="D871" s="215"/>
      <c r="E871" s="215"/>
      <c r="F871" s="215"/>
      <c r="G871" s="215"/>
      <c r="H871" s="215"/>
      <c r="I871" s="215"/>
      <c r="J871" s="215"/>
      <c r="K871" s="215"/>
      <c r="L871" s="286"/>
      <c r="M871" s="286"/>
      <c r="N871" s="286"/>
      <c r="O871" s="286"/>
      <c r="P871" s="286"/>
      <c r="Q871" s="286"/>
      <c r="R871" s="286"/>
      <c r="S871" s="286"/>
    </row>
    <row r="872" spans="1:38" ht="14.25" customHeight="1" x14ac:dyDescent="0.2">
      <c r="A872" s="287"/>
      <c r="B872" s="287"/>
      <c r="C872" s="215"/>
      <c r="D872" s="215"/>
      <c r="E872" s="215"/>
      <c r="F872" s="215"/>
      <c r="G872" s="215"/>
      <c r="H872" s="215"/>
      <c r="I872" s="215"/>
      <c r="J872" s="215"/>
      <c r="K872" s="215"/>
      <c r="L872" s="286"/>
      <c r="M872" s="286"/>
      <c r="N872" s="286"/>
      <c r="O872" s="286"/>
      <c r="P872" s="286"/>
      <c r="Q872" s="286"/>
      <c r="R872" s="286"/>
      <c r="S872" s="286"/>
    </row>
    <row r="873" spans="1:38" ht="14.25" customHeight="1" x14ac:dyDescent="0.2">
      <c r="A873" s="287"/>
      <c r="B873" s="287"/>
      <c r="C873" s="215"/>
      <c r="D873" s="215"/>
      <c r="E873" s="215"/>
      <c r="F873" s="215"/>
      <c r="G873" s="215"/>
      <c r="H873" s="215"/>
      <c r="I873" s="215"/>
      <c r="J873" s="215"/>
      <c r="K873" s="215"/>
      <c r="L873" s="286"/>
      <c r="M873" s="286"/>
      <c r="N873" s="286"/>
      <c r="O873" s="286"/>
      <c r="P873" s="286"/>
      <c r="Q873" s="286"/>
      <c r="R873" s="286"/>
      <c r="S873" s="286"/>
    </row>
    <row r="874" spans="1:38" ht="14.25" customHeight="1" x14ac:dyDescent="0.2">
      <c r="A874" s="287"/>
      <c r="B874" s="287"/>
      <c r="C874" s="215"/>
      <c r="D874" s="215"/>
      <c r="E874" s="215"/>
      <c r="F874" s="215"/>
      <c r="G874" s="215"/>
      <c r="H874" s="215"/>
      <c r="I874" s="215"/>
      <c r="J874" s="215"/>
      <c r="K874" s="215"/>
      <c r="L874" s="286"/>
      <c r="M874" s="286"/>
      <c r="N874" s="286"/>
      <c r="O874" s="286"/>
      <c r="P874" s="286"/>
      <c r="Q874" s="286"/>
      <c r="R874" s="286"/>
      <c r="S874" s="286"/>
    </row>
    <row r="875" spans="1:38" ht="14.25" customHeight="1" x14ac:dyDescent="0.2">
      <c r="A875" s="287"/>
      <c r="B875" s="287"/>
      <c r="C875" s="215"/>
      <c r="D875" s="215"/>
      <c r="E875" s="215"/>
      <c r="F875" s="215"/>
      <c r="G875" s="215"/>
      <c r="H875" s="215"/>
      <c r="I875" s="215"/>
      <c r="J875" s="215"/>
      <c r="K875" s="215"/>
      <c r="L875" s="286"/>
      <c r="M875" s="286"/>
      <c r="N875" s="286"/>
      <c r="O875" s="286"/>
      <c r="P875" s="286"/>
      <c r="Q875" s="286"/>
      <c r="R875" s="286"/>
      <c r="S875" s="286"/>
    </row>
    <row r="876" spans="1:38" ht="14.25" customHeight="1" x14ac:dyDescent="0.2">
      <c r="A876" s="287"/>
      <c r="B876" s="287"/>
      <c r="C876" s="215"/>
      <c r="D876" s="215"/>
      <c r="E876" s="215"/>
      <c r="F876" s="215"/>
      <c r="G876" s="215"/>
      <c r="H876" s="215"/>
      <c r="I876" s="215"/>
      <c r="J876" s="215"/>
      <c r="K876" s="215"/>
      <c r="L876" s="286"/>
      <c r="M876" s="286"/>
      <c r="N876" s="286"/>
      <c r="O876" s="286"/>
      <c r="P876" s="286"/>
      <c r="Q876" s="286"/>
      <c r="R876" s="286"/>
      <c r="S876" s="286"/>
    </row>
    <row r="877" spans="1:38" ht="14.25" customHeight="1" x14ac:dyDescent="0.2">
      <c r="A877" s="287"/>
      <c r="B877" s="287"/>
      <c r="C877" s="215"/>
      <c r="D877" s="215"/>
      <c r="E877" s="215"/>
      <c r="F877" s="215"/>
      <c r="G877" s="215"/>
      <c r="H877" s="215"/>
      <c r="I877" s="215"/>
      <c r="J877" s="215"/>
      <c r="K877" s="215"/>
      <c r="L877" s="286"/>
      <c r="M877" s="286"/>
      <c r="N877" s="286"/>
      <c r="O877" s="286"/>
      <c r="P877" s="286"/>
      <c r="Q877" s="286"/>
      <c r="R877" s="286"/>
      <c r="S877" s="286"/>
    </row>
    <row r="878" spans="1:38" ht="14.25" customHeight="1" x14ac:dyDescent="0.2">
      <c r="A878" s="287"/>
      <c r="B878" s="287"/>
      <c r="C878" s="215"/>
      <c r="D878" s="215"/>
      <c r="E878" s="215"/>
      <c r="F878" s="215"/>
      <c r="G878" s="215"/>
      <c r="H878" s="215"/>
      <c r="I878" s="215"/>
      <c r="J878" s="215"/>
      <c r="K878" s="215"/>
      <c r="L878" s="286"/>
      <c r="M878" s="286"/>
      <c r="N878" s="286"/>
      <c r="O878" s="286"/>
      <c r="P878" s="286"/>
      <c r="Q878" s="286"/>
      <c r="R878" s="286"/>
      <c r="S878" s="286"/>
    </row>
    <row r="879" spans="1:38" ht="14.25" customHeight="1" x14ac:dyDescent="0.2">
      <c r="A879" s="287"/>
      <c r="B879" s="287"/>
      <c r="C879" s="215"/>
      <c r="D879" s="215"/>
      <c r="E879" s="215"/>
      <c r="F879" s="215"/>
      <c r="G879" s="215"/>
      <c r="H879" s="215"/>
      <c r="I879" s="215"/>
      <c r="J879" s="215"/>
      <c r="K879" s="215"/>
      <c r="L879" s="286"/>
      <c r="M879" s="286"/>
      <c r="N879" s="286"/>
      <c r="O879" s="286"/>
      <c r="P879" s="286"/>
      <c r="Q879" s="286"/>
      <c r="R879" s="286"/>
      <c r="S879" s="286"/>
    </row>
  </sheetData>
  <mergeCells count="26">
    <mergeCell ref="BZ7:CH9"/>
    <mergeCell ref="CI7:CQ9"/>
    <mergeCell ref="CR7:CZ9"/>
    <mergeCell ref="I11:S11"/>
    <mergeCell ref="D11:D12"/>
    <mergeCell ref="E7:F7"/>
    <mergeCell ref="E8:F9"/>
    <mergeCell ref="E11:H11"/>
    <mergeCell ref="T11:Y11"/>
    <mergeCell ref="AA11:AF11"/>
    <mergeCell ref="AH11:AL11"/>
    <mergeCell ref="AM7:AR9"/>
    <mergeCell ref="AS7:AX9"/>
    <mergeCell ref="AY7:BG9"/>
    <mergeCell ref="BH7:BP9"/>
    <mergeCell ref="BQ7:BY9"/>
    <mergeCell ref="K8:L9"/>
    <mergeCell ref="G7:H7"/>
    <mergeCell ref="I7:J7"/>
    <mergeCell ref="G8:H9"/>
    <mergeCell ref="I8:J9"/>
    <mergeCell ref="N5:O6"/>
    <mergeCell ref="R1:R2"/>
    <mergeCell ref="F3:R3"/>
    <mergeCell ref="E5:L6"/>
    <mergeCell ref="K7:L7"/>
  </mergeCells>
  <conditionalFormatting sqref="E8:L9">
    <cfRule type="cellIs" dxfId="21" priority="13" operator="greaterThan">
      <formula>0</formula>
    </cfRule>
  </conditionalFormatting>
  <conditionalFormatting sqref="E8:F9">
    <cfRule type="cellIs" dxfId="20" priority="12" operator="lessThan">
      <formula>0</formula>
    </cfRule>
  </conditionalFormatting>
  <conditionalFormatting sqref="G8:L9">
    <cfRule type="cellIs" dxfId="19" priority="11" operator="lessThan">
      <formula>0</formula>
    </cfRule>
  </conditionalFormatting>
  <conditionalFormatting sqref="Y13:Z25 E13:S25 AF13:AL25">
    <cfRule type="cellIs" dxfId="18" priority="5" operator="lessThan">
      <formula>0</formula>
    </cfRule>
    <cfRule type="cellIs" dxfId="17" priority="6" operator="greaterThan">
      <formula>0</formula>
    </cfRule>
  </conditionalFormatting>
  <pageMargins left="0.511811024" right="0.511811024" top="0.78740157499999996" bottom="0.78740157499999996" header="0" footer="0"/>
  <pageSetup paperSize="9"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ellIs" priority="493" operator="lessThan" id="{1F83AAD3-35F1-4434-8A8D-D98ED65C6916}">
            <xm:f>'Plano de Trade'!$D$45</xm:f>
            <x14:dxf>
              <font>
                <color rgb="FF9C0006"/>
              </font>
            </x14:dxf>
          </x14:cfRule>
          <x14:cfRule type="cellIs" priority="494" operator="greaterThan" id="{5FD44E67-F3F2-4733-A41D-CDD6DF36E83D}">
            <xm:f>'Plano de Trade'!$D$45</xm:f>
            <x14:dxf>
              <font>
                <color rgb="FF006000"/>
              </font>
            </x14:dxf>
          </x14:cfRule>
          <xm:sqref>X13:X25</xm:sqref>
        </x14:conditionalFormatting>
        <x14:conditionalFormatting xmlns:xm="http://schemas.microsoft.com/office/excel/2006/main">
          <x14:cfRule type="cellIs" priority="495" operator="lessThan" id="{8AD96FC6-03A5-4B53-953B-05785D82681A}">
            <xm:f>'Plano de Trade'!$K$45</xm:f>
            <x14:dxf>
              <font>
                <color rgb="FF9C0006"/>
              </font>
            </x14:dxf>
          </x14:cfRule>
          <x14:cfRule type="cellIs" priority="496" operator="greaterThan" id="{44420067-F490-419F-971B-9A9998945FBC}">
            <xm:f>'Plano de Trade'!$K$45</xm:f>
            <x14:dxf>
              <font>
                <color rgb="FF006000"/>
              </font>
            </x14:dxf>
          </x14:cfRule>
          <xm:sqref>AE13:AE25</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7"/>
  <dimension ref="A1:AB998"/>
  <sheetViews>
    <sheetView showGridLines="0" zoomScaleNormal="100" workbookViewId="0"/>
  </sheetViews>
  <sheetFormatPr defaultColWidth="12.625" defaultRowHeight="15" customHeight="1" x14ac:dyDescent="0.2"/>
  <cols>
    <col min="1" max="1" width="2.75" style="77" customWidth="1"/>
    <col min="2" max="2" width="3.375" style="77" customWidth="1"/>
    <col min="3" max="3" width="27.125" style="77" customWidth="1"/>
    <col min="4" max="4" width="8.5" style="77" customWidth="1"/>
    <col min="5" max="5" width="10.75" style="77" customWidth="1"/>
    <col min="6" max="6" width="7" style="77" customWidth="1"/>
    <col min="7" max="7" width="8" style="77" customWidth="1"/>
    <col min="8" max="8" width="8.375" style="77" customWidth="1"/>
    <col min="9" max="9" width="7.625" style="77" customWidth="1"/>
    <col min="10" max="10" width="14" style="77" customWidth="1"/>
    <col min="11" max="11" width="10.25" style="77" bestFit="1" customWidth="1"/>
    <col min="12" max="12" width="1.25" style="77" customWidth="1"/>
    <col min="13" max="13" width="6.25" style="77" customWidth="1"/>
    <col min="14" max="14" width="4.375" style="77" customWidth="1"/>
    <col min="15" max="15" width="7.25" style="77" customWidth="1"/>
    <col min="16" max="16" width="3.5" style="77" customWidth="1"/>
    <col min="17" max="17" width="1.875" style="77" customWidth="1"/>
    <col min="18" max="18" width="5.625" style="77" customWidth="1"/>
    <col min="19" max="26" width="8" style="77" customWidth="1"/>
    <col min="27" max="16384" width="12.625" style="77"/>
  </cols>
  <sheetData>
    <row r="1" spans="1:26" ht="12.75" customHeight="1" thickBot="1" x14ac:dyDescent="0.25">
      <c r="A1" s="59"/>
      <c r="B1" s="59"/>
      <c r="C1" s="59"/>
      <c r="D1" s="59"/>
      <c r="E1" s="59"/>
      <c r="F1" s="59"/>
      <c r="G1" s="59"/>
      <c r="H1" s="59"/>
      <c r="I1" s="59"/>
      <c r="J1" s="59"/>
      <c r="K1" s="59"/>
      <c r="L1" s="59"/>
      <c r="M1" s="59"/>
      <c r="N1" s="1105"/>
      <c r="O1" s="1105"/>
    </row>
    <row r="2" spans="1:26" ht="12.75" customHeight="1" thickBot="1" x14ac:dyDescent="0.25">
      <c r="A2" s="256"/>
      <c r="B2" s="266"/>
      <c r="C2" s="267"/>
      <c r="D2" s="267"/>
      <c r="E2" s="267"/>
      <c r="F2" s="267"/>
      <c r="G2" s="267"/>
      <c r="H2" s="267"/>
      <c r="I2" s="268"/>
      <c r="J2" s="268"/>
      <c r="K2" s="268"/>
      <c r="L2" s="268"/>
      <c r="M2" s="268"/>
      <c r="N2" s="1105"/>
      <c r="O2" s="1105"/>
      <c r="P2" s="304"/>
      <c r="Q2" s="286"/>
      <c r="R2" s="286"/>
      <c r="S2" s="273"/>
      <c r="T2" s="273"/>
      <c r="U2" s="273"/>
      <c r="V2" s="273"/>
      <c r="W2" s="273"/>
      <c r="X2" s="273"/>
      <c r="Y2" s="273"/>
      <c r="Z2" s="273"/>
    </row>
    <row r="3" spans="1:26" ht="42" customHeight="1" thickBot="1" x14ac:dyDescent="0.25">
      <c r="A3" s="256"/>
      <c r="B3" s="269"/>
      <c r="C3" s="1136" t="s">
        <v>4</v>
      </c>
      <c r="D3" s="1137"/>
      <c r="E3" s="1137"/>
      <c r="F3" s="1137"/>
      <c r="G3" s="1137"/>
      <c r="H3" s="1137"/>
      <c r="I3" s="1137"/>
      <c r="J3" s="1137"/>
      <c r="K3" s="1137"/>
      <c r="L3" s="1137"/>
      <c r="M3" s="1137"/>
      <c r="N3" s="1137"/>
      <c r="O3" s="1137"/>
      <c r="P3" s="305"/>
      <c r="Q3" s="286"/>
      <c r="R3" s="1131"/>
      <c r="S3" s="273"/>
      <c r="T3" s="273"/>
      <c r="U3" s="273"/>
      <c r="V3" s="273"/>
      <c r="W3" s="273"/>
      <c r="X3" s="273"/>
      <c r="Y3" s="273"/>
      <c r="Z3" s="273"/>
    </row>
    <row r="4" spans="1:26" ht="19.5" customHeight="1" thickBot="1" x14ac:dyDescent="0.25">
      <c r="A4" s="273"/>
      <c r="B4" s="270"/>
      <c r="C4" s="257"/>
      <c r="D4" s="258"/>
      <c r="E4" s="258"/>
      <c r="F4" s="258"/>
      <c r="G4" s="258"/>
      <c r="H4" s="258"/>
      <c r="I4" s="258"/>
      <c r="J4" s="258"/>
      <c r="K4" s="258"/>
      <c r="L4" s="179"/>
      <c r="M4" s="258"/>
      <c r="N4" s="258"/>
      <c r="O4" s="258"/>
      <c r="P4" s="306"/>
      <c r="Q4" s="286"/>
      <c r="R4" s="1132"/>
      <c r="S4" s="273"/>
      <c r="T4" s="273"/>
      <c r="U4" s="273"/>
      <c r="V4" s="273"/>
      <c r="W4" s="273"/>
      <c r="X4" s="273"/>
      <c r="Y4" s="273"/>
      <c r="Z4" s="273"/>
    </row>
    <row r="5" spans="1:26" ht="21.75" customHeight="1" thickBot="1" x14ac:dyDescent="0.3">
      <c r="A5" s="217"/>
      <c r="B5" s="271"/>
      <c r="C5" s="807" t="s">
        <v>22</v>
      </c>
      <c r="D5" s="1138"/>
      <c r="E5" s="1138"/>
      <c r="F5" s="1138"/>
      <c r="G5" s="1138"/>
      <c r="H5" s="1138"/>
      <c r="I5" s="1138"/>
      <c r="J5" s="1138"/>
      <c r="K5" s="1138"/>
      <c r="L5" s="118"/>
      <c r="M5" s="1139" t="s">
        <v>134</v>
      </c>
      <c r="N5" s="1140"/>
      <c r="O5" s="1141"/>
      <c r="P5" s="117"/>
      <c r="Q5" s="219"/>
      <c r="R5" s="1132"/>
      <c r="S5" s="219"/>
      <c r="T5" s="219"/>
      <c r="U5" s="219"/>
      <c r="V5" s="219"/>
      <c r="W5" s="219"/>
      <c r="X5" s="219"/>
      <c r="Y5" s="219"/>
      <c r="Z5" s="219"/>
    </row>
    <row r="6" spans="1:26" ht="12.75" customHeight="1" x14ac:dyDescent="0.2">
      <c r="A6" s="217"/>
      <c r="B6" s="271"/>
      <c r="C6" s="1113" t="s">
        <v>135</v>
      </c>
      <c r="D6" s="1121"/>
      <c r="E6" s="1126" t="s">
        <v>116</v>
      </c>
      <c r="F6" s="1127" t="s">
        <v>136</v>
      </c>
      <c r="G6" s="1113" t="s">
        <v>135</v>
      </c>
      <c r="H6" s="1114"/>
      <c r="I6" s="1129" t="s">
        <v>137</v>
      </c>
      <c r="J6" s="1142" t="s">
        <v>225</v>
      </c>
      <c r="K6" s="1142"/>
      <c r="L6" s="118"/>
      <c r="M6" s="118"/>
      <c r="N6" s="118"/>
      <c r="O6" s="27"/>
      <c r="P6" s="117"/>
      <c r="Q6" s="219"/>
      <c r="R6" s="1132"/>
      <c r="S6" s="219"/>
      <c r="T6" s="219"/>
      <c r="U6" s="219"/>
      <c r="V6" s="219"/>
      <c r="W6" s="219"/>
      <c r="X6" s="219"/>
      <c r="Y6" s="219"/>
      <c r="Z6" s="219"/>
    </row>
    <row r="7" spans="1:26" ht="12.75" customHeight="1" x14ac:dyDescent="0.2">
      <c r="A7" s="217"/>
      <c r="B7" s="271"/>
      <c r="C7" s="1122" t="s">
        <v>138</v>
      </c>
      <c r="D7" s="1124" t="s">
        <v>139</v>
      </c>
      <c r="E7" s="1126"/>
      <c r="F7" s="1127"/>
      <c r="G7" s="1122" t="s">
        <v>138</v>
      </c>
      <c r="H7" s="1122" t="s">
        <v>139</v>
      </c>
      <c r="I7" s="1129"/>
      <c r="J7" s="1142"/>
      <c r="K7" s="1142"/>
      <c r="L7" s="259"/>
      <c r="M7" s="259"/>
      <c r="N7" s="118"/>
      <c r="O7" s="118"/>
      <c r="P7" s="117"/>
      <c r="Q7" s="219"/>
      <c r="R7" s="1132"/>
      <c r="S7" s="219"/>
      <c r="T7" s="219"/>
      <c r="U7" s="219"/>
      <c r="V7" s="219"/>
      <c r="W7" s="219"/>
      <c r="X7" s="219"/>
      <c r="Y7" s="219"/>
      <c r="Z7" s="219"/>
    </row>
    <row r="8" spans="1:26" ht="12.75" customHeight="1" x14ac:dyDescent="0.2">
      <c r="A8" s="219"/>
      <c r="B8" s="271"/>
      <c r="C8" s="1122"/>
      <c r="D8" s="1124"/>
      <c r="E8" s="1126"/>
      <c r="F8" s="1127"/>
      <c r="G8" s="1122"/>
      <c r="H8" s="1122"/>
      <c r="I8" s="1129"/>
      <c r="J8" s="1145"/>
      <c r="K8" s="1145"/>
      <c r="L8" s="259"/>
      <c r="M8" s="259"/>
      <c r="N8" s="118"/>
      <c r="O8" s="118"/>
      <c r="P8" s="117"/>
      <c r="Q8" s="219"/>
      <c r="R8" s="1132"/>
      <c r="S8" s="219"/>
      <c r="T8" s="219"/>
      <c r="U8" s="219"/>
      <c r="V8" s="219"/>
      <c r="W8" s="219"/>
      <c r="X8" s="219"/>
      <c r="Y8" s="219"/>
      <c r="Z8" s="219"/>
    </row>
    <row r="9" spans="1:26" ht="15" customHeight="1" x14ac:dyDescent="0.2">
      <c r="A9" s="217"/>
      <c r="B9" s="271"/>
      <c r="C9" s="339">
        <v>1</v>
      </c>
      <c r="D9" s="339">
        <v>250</v>
      </c>
      <c r="E9" s="340">
        <v>0.37</v>
      </c>
      <c r="F9" s="341">
        <v>0.68</v>
      </c>
      <c r="G9" s="342">
        <v>1</v>
      </c>
      <c r="H9" s="339">
        <v>20</v>
      </c>
      <c r="I9" s="343">
        <v>0.05</v>
      </c>
      <c r="J9" s="260" t="s">
        <v>224</v>
      </c>
      <c r="K9" s="349">
        <v>0.68</v>
      </c>
      <c r="L9" s="259"/>
      <c r="M9" s="259"/>
      <c r="N9" s="118"/>
      <c r="O9" s="118"/>
      <c r="P9" s="117"/>
      <c r="Q9" s="219"/>
      <c r="R9" s="1132"/>
      <c r="S9" s="219"/>
      <c r="T9" s="219"/>
      <c r="U9" s="219"/>
      <c r="V9" s="219"/>
      <c r="W9" s="219"/>
      <c r="X9" s="219"/>
      <c r="Y9" s="219"/>
      <c r="Z9" s="219"/>
    </row>
    <row r="10" spans="1:26" ht="15" customHeight="1" x14ac:dyDescent="0.2">
      <c r="A10" s="217"/>
      <c r="B10" s="271"/>
      <c r="C10" s="344">
        <v>250</v>
      </c>
      <c r="D10" s="344">
        <v>1000</v>
      </c>
      <c r="E10" s="345">
        <v>0.33</v>
      </c>
      <c r="F10" s="346">
        <v>0.62</v>
      </c>
      <c r="G10" s="347">
        <v>21</v>
      </c>
      <c r="H10" s="344">
        <v>200</v>
      </c>
      <c r="I10" s="348">
        <v>0.15</v>
      </c>
      <c r="J10" s="260" t="s">
        <v>137</v>
      </c>
      <c r="K10" s="350">
        <v>0.05</v>
      </c>
      <c r="L10" s="259"/>
      <c r="M10" s="259"/>
      <c r="N10" s="118"/>
      <c r="O10" s="118"/>
      <c r="P10" s="117"/>
      <c r="Q10" s="219"/>
      <c r="R10" s="1132"/>
      <c r="S10" s="219"/>
      <c r="T10" s="219"/>
      <c r="U10" s="219"/>
      <c r="V10" s="219"/>
      <c r="W10" s="219"/>
      <c r="X10" s="219"/>
      <c r="Y10" s="219"/>
      <c r="Z10" s="219"/>
    </row>
    <row r="11" spans="1:26" ht="15" customHeight="1" x14ac:dyDescent="0.2">
      <c r="A11" s="217"/>
      <c r="B11" s="271"/>
      <c r="C11" s="344">
        <v>1001</v>
      </c>
      <c r="D11" s="344">
        <v>2500</v>
      </c>
      <c r="E11" s="345">
        <v>0.31</v>
      </c>
      <c r="F11" s="346">
        <v>0.57999999999999996</v>
      </c>
      <c r="G11" s="347">
        <v>201</v>
      </c>
      <c r="H11" s="344">
        <v>600</v>
      </c>
      <c r="I11" s="348">
        <v>0.35</v>
      </c>
      <c r="J11" s="260" t="s">
        <v>140</v>
      </c>
      <c r="K11" s="349">
        <v>5.5301999999999998</v>
      </c>
      <c r="L11" s="272"/>
      <c r="M11" s="259"/>
      <c r="N11" s="118"/>
      <c r="O11" s="118"/>
      <c r="P11" s="117"/>
      <c r="Q11" s="219"/>
      <c r="R11" s="219"/>
      <c r="S11" s="219"/>
      <c r="T11" s="219"/>
      <c r="U11" s="219"/>
      <c r="V11" s="219"/>
      <c r="W11" s="219"/>
      <c r="X11" s="219"/>
      <c r="Y11" s="219"/>
      <c r="Z11" s="219"/>
    </row>
    <row r="12" spans="1:26" ht="15" customHeight="1" x14ac:dyDescent="0.2">
      <c r="A12" s="217"/>
      <c r="B12" s="271"/>
      <c r="C12" s="344">
        <v>2501</v>
      </c>
      <c r="D12" s="344">
        <v>6000</v>
      </c>
      <c r="E12" s="345">
        <v>0.28999999999999998</v>
      </c>
      <c r="F12" s="346">
        <v>0.54</v>
      </c>
      <c r="G12" s="347">
        <v>601</v>
      </c>
      <c r="H12" s="344">
        <v>2000</v>
      </c>
      <c r="I12" s="348">
        <v>0.45</v>
      </c>
      <c r="J12" s="1144" t="s">
        <v>141</v>
      </c>
      <c r="K12" s="1109">
        <f>ROUNDUP(K11*K9*I14-((K11*K9*I14)*K10),2)</f>
        <v>0.79</v>
      </c>
      <c r="L12" s="259"/>
      <c r="M12" s="118"/>
      <c r="N12" s="118"/>
      <c r="O12" s="118"/>
      <c r="P12" s="117"/>
      <c r="Q12" s="219"/>
      <c r="R12" s="219"/>
      <c r="S12" s="219"/>
      <c r="T12" s="219"/>
      <c r="U12" s="219"/>
      <c r="V12" s="219"/>
      <c r="W12" s="219"/>
      <c r="X12" s="219"/>
      <c r="Y12" s="219"/>
      <c r="Z12" s="219"/>
    </row>
    <row r="13" spans="1:26" ht="15" customHeight="1" x14ac:dyDescent="0.2">
      <c r="A13" s="217"/>
      <c r="B13" s="271"/>
      <c r="C13" s="344">
        <v>6001</v>
      </c>
      <c r="D13" s="344">
        <v>10000</v>
      </c>
      <c r="E13" s="345">
        <v>0.27</v>
      </c>
      <c r="F13" s="346">
        <v>0.51</v>
      </c>
      <c r="G13" s="347">
        <v>2001</v>
      </c>
      <c r="H13" s="344">
        <v>5000</v>
      </c>
      <c r="I13" s="348">
        <v>0.5</v>
      </c>
      <c r="J13" s="1144"/>
      <c r="K13" s="1133"/>
      <c r="L13" s="259"/>
      <c r="M13" s="259"/>
      <c r="N13" s="118"/>
      <c r="O13" s="118"/>
      <c r="P13" s="117"/>
      <c r="Q13" s="219"/>
      <c r="R13" s="219"/>
      <c r="S13" s="219"/>
      <c r="T13" s="219"/>
      <c r="U13" s="219"/>
      <c r="V13" s="219"/>
      <c r="W13" s="219"/>
      <c r="X13" s="219"/>
      <c r="Y13" s="219"/>
      <c r="Z13" s="219"/>
    </row>
    <row r="14" spans="1:26" ht="15" customHeight="1" x14ac:dyDescent="0.2">
      <c r="A14" s="217"/>
      <c r="B14" s="271"/>
      <c r="C14" s="261">
        <v>10001</v>
      </c>
      <c r="D14" s="261">
        <v>15000</v>
      </c>
      <c r="E14" s="264">
        <v>0.26</v>
      </c>
      <c r="F14" s="265">
        <v>0.48</v>
      </c>
      <c r="G14" s="1134" t="s">
        <v>142</v>
      </c>
      <c r="H14" s="1135"/>
      <c r="I14" s="263">
        <v>0.22</v>
      </c>
      <c r="J14" s="1144"/>
      <c r="K14" s="1133"/>
      <c r="L14" s="259"/>
      <c r="M14" s="259"/>
      <c r="N14" s="118"/>
      <c r="O14" s="118"/>
      <c r="P14" s="117"/>
      <c r="Q14" s="219"/>
      <c r="R14" s="219"/>
      <c r="S14" s="219"/>
      <c r="T14" s="219"/>
      <c r="U14" s="219"/>
      <c r="V14" s="219"/>
      <c r="W14" s="219"/>
      <c r="X14" s="219"/>
      <c r="Y14" s="219"/>
      <c r="Z14" s="219"/>
    </row>
    <row r="15" spans="1:26" ht="10.5" customHeight="1" thickBot="1" x14ac:dyDescent="0.25">
      <c r="A15" s="217"/>
      <c r="B15" s="271"/>
      <c r="C15" s="117"/>
      <c r="D15" s="118"/>
      <c r="E15" s="118"/>
      <c r="F15" s="118"/>
      <c r="G15" s="118"/>
      <c r="H15" s="118"/>
      <c r="I15" s="118"/>
      <c r="J15" s="118"/>
      <c r="K15" s="120"/>
      <c r="L15" s="259"/>
      <c r="M15" s="259"/>
      <c r="N15" s="259"/>
      <c r="O15" s="262"/>
      <c r="P15" s="307"/>
      <c r="Q15" s="303"/>
      <c r="R15" s="303"/>
      <c r="S15" s="219"/>
      <c r="T15" s="219"/>
      <c r="U15" s="219"/>
      <c r="V15" s="219"/>
      <c r="W15" s="219"/>
      <c r="X15" s="219"/>
      <c r="Y15" s="219"/>
      <c r="Z15" s="219"/>
    </row>
    <row r="16" spans="1:26" ht="21.75" customHeight="1" thickBot="1" x14ac:dyDescent="0.25">
      <c r="A16" s="217"/>
      <c r="B16" s="271"/>
      <c r="C16" s="807" t="s">
        <v>23</v>
      </c>
      <c r="D16" s="618"/>
      <c r="E16" s="618"/>
      <c r="F16" s="618"/>
      <c r="G16" s="618"/>
      <c r="H16" s="618"/>
      <c r="I16" s="618"/>
      <c r="J16" s="618"/>
      <c r="K16" s="618"/>
      <c r="L16" s="259"/>
      <c r="M16" s="1139" t="s">
        <v>134</v>
      </c>
      <c r="N16" s="1140"/>
      <c r="O16" s="1141"/>
      <c r="P16" s="307"/>
      <c r="Q16" s="303"/>
      <c r="R16" s="303"/>
      <c r="S16" s="219"/>
      <c r="T16" s="219"/>
      <c r="U16" s="219"/>
      <c r="V16" s="219"/>
      <c r="W16" s="219"/>
      <c r="X16" s="219"/>
      <c r="Y16" s="219"/>
      <c r="Z16" s="219"/>
    </row>
    <row r="17" spans="1:28" ht="12.75" customHeight="1" x14ac:dyDescent="0.2">
      <c r="A17" s="217"/>
      <c r="B17" s="271"/>
      <c r="C17" s="1113" t="s">
        <v>135</v>
      </c>
      <c r="D17" s="1121"/>
      <c r="E17" s="1126" t="s">
        <v>116</v>
      </c>
      <c r="F17" s="1127" t="s">
        <v>136</v>
      </c>
      <c r="G17" s="1113" t="s">
        <v>135</v>
      </c>
      <c r="H17" s="1114"/>
      <c r="I17" s="1129" t="s">
        <v>137</v>
      </c>
      <c r="J17" s="1142" t="s">
        <v>225</v>
      </c>
      <c r="K17" s="1143"/>
      <c r="L17" s="259"/>
      <c r="M17" s="259"/>
      <c r="N17" s="259"/>
      <c r="O17" s="28"/>
      <c r="P17" s="307"/>
      <c r="Q17" s="303"/>
      <c r="R17" s="303"/>
      <c r="S17" s="219"/>
      <c r="T17" s="219"/>
      <c r="U17" s="219"/>
      <c r="V17" s="219"/>
      <c r="W17" s="219"/>
      <c r="X17" s="219"/>
      <c r="Y17" s="219"/>
      <c r="Z17" s="219"/>
    </row>
    <row r="18" spans="1:28" ht="12.75" customHeight="1" x14ac:dyDescent="0.2">
      <c r="A18" s="217"/>
      <c r="B18" s="271"/>
      <c r="C18" s="1122" t="s">
        <v>138</v>
      </c>
      <c r="D18" s="1124" t="s">
        <v>139</v>
      </c>
      <c r="E18" s="1126"/>
      <c r="F18" s="1127"/>
      <c r="G18" s="1122" t="s">
        <v>138</v>
      </c>
      <c r="H18" s="1122" t="s">
        <v>139</v>
      </c>
      <c r="I18" s="1129"/>
      <c r="J18" s="1143"/>
      <c r="K18" s="1143"/>
      <c r="L18" s="259"/>
      <c r="M18" s="259"/>
      <c r="N18" s="259"/>
      <c r="O18" s="259"/>
      <c r="P18" s="307"/>
      <c r="Q18" s="303"/>
      <c r="R18" s="303"/>
      <c r="S18" s="219"/>
      <c r="T18" s="219"/>
      <c r="U18" s="219"/>
      <c r="V18" s="219"/>
      <c r="W18" s="219"/>
      <c r="X18" s="219"/>
      <c r="Y18" s="219"/>
      <c r="Z18" s="219"/>
    </row>
    <row r="19" spans="1:28" ht="12.75" customHeight="1" x14ac:dyDescent="0.2">
      <c r="A19" s="219"/>
      <c r="B19" s="271"/>
      <c r="C19" s="1123"/>
      <c r="D19" s="1125"/>
      <c r="E19" s="1126"/>
      <c r="F19" s="1128"/>
      <c r="G19" s="1122"/>
      <c r="H19" s="1122"/>
      <c r="I19" s="1130"/>
      <c r="J19" s="164"/>
      <c r="K19" s="164"/>
      <c r="L19" s="259"/>
      <c r="M19" s="259"/>
      <c r="N19" s="259"/>
      <c r="O19" s="259"/>
      <c r="P19" s="307"/>
      <c r="Q19" s="303"/>
      <c r="R19" s="303"/>
      <c r="S19" s="219"/>
      <c r="T19" s="219"/>
      <c r="U19" s="219"/>
      <c r="V19" s="219"/>
      <c r="W19" s="219"/>
      <c r="X19" s="219"/>
      <c r="Y19" s="219"/>
      <c r="Z19" s="219"/>
    </row>
    <row r="20" spans="1:28" ht="15" customHeight="1" x14ac:dyDescent="0.2">
      <c r="A20" s="217"/>
      <c r="B20" s="271"/>
      <c r="C20" s="344">
        <v>1</v>
      </c>
      <c r="D20" s="344">
        <v>50</v>
      </c>
      <c r="E20" s="345">
        <v>0.63</v>
      </c>
      <c r="F20" s="346">
        <v>1.22</v>
      </c>
      <c r="G20" s="347">
        <v>1</v>
      </c>
      <c r="H20" s="344">
        <v>5</v>
      </c>
      <c r="I20" s="348">
        <v>0.35</v>
      </c>
      <c r="J20" s="260" t="s">
        <v>224</v>
      </c>
      <c r="K20" s="349">
        <v>1.22</v>
      </c>
      <c r="L20" s="259"/>
      <c r="M20" s="259"/>
      <c r="N20" s="259"/>
      <c r="O20" s="259"/>
      <c r="P20" s="307"/>
      <c r="Q20" s="303"/>
      <c r="R20" s="303"/>
      <c r="S20" s="219"/>
      <c r="T20" s="219"/>
      <c r="U20" s="219"/>
      <c r="V20" s="219"/>
      <c r="W20" s="219"/>
      <c r="X20" s="219"/>
      <c r="Y20" s="219"/>
      <c r="Z20" s="219"/>
    </row>
    <row r="21" spans="1:28" ht="15" customHeight="1" x14ac:dyDescent="0.2">
      <c r="A21" s="217"/>
      <c r="B21" s="271"/>
      <c r="C21" s="344">
        <v>51</v>
      </c>
      <c r="D21" s="344">
        <v>150</v>
      </c>
      <c r="E21" s="345">
        <v>0.57999999999999996</v>
      </c>
      <c r="F21" s="346">
        <v>1.1200000000000001</v>
      </c>
      <c r="G21" s="347">
        <v>6</v>
      </c>
      <c r="H21" s="344">
        <v>50</v>
      </c>
      <c r="I21" s="348">
        <v>0.4</v>
      </c>
      <c r="J21" s="260" t="s">
        <v>137</v>
      </c>
      <c r="K21" s="350">
        <v>0.35</v>
      </c>
      <c r="L21" s="259"/>
      <c r="M21" s="259"/>
      <c r="N21" s="259"/>
      <c r="O21" s="259"/>
      <c r="P21" s="307"/>
      <c r="Q21" s="303"/>
      <c r="R21" s="303"/>
      <c r="S21" s="219"/>
      <c r="T21" s="219"/>
      <c r="U21" s="219"/>
      <c r="V21" s="219"/>
      <c r="W21" s="219"/>
      <c r="X21" s="219"/>
      <c r="Y21" s="219"/>
      <c r="Z21" s="219"/>
    </row>
    <row r="22" spans="1:28" ht="15" customHeight="1" x14ac:dyDescent="0.2">
      <c r="A22" s="217"/>
      <c r="B22" s="271"/>
      <c r="C22" s="344">
        <v>151</v>
      </c>
      <c r="D22" s="344">
        <v>500</v>
      </c>
      <c r="E22" s="345">
        <v>0.54</v>
      </c>
      <c r="F22" s="346">
        <v>1.06</v>
      </c>
      <c r="G22" s="347">
        <v>51</v>
      </c>
      <c r="H22" s="344">
        <v>150</v>
      </c>
      <c r="I22" s="348">
        <v>0.55000000000000004</v>
      </c>
      <c r="J22" s="1106" t="s">
        <v>141</v>
      </c>
      <c r="K22" s="1109">
        <f>ROUNDUP(K20*I25-((K20*I25)*K21),2)</f>
        <v>0.17</v>
      </c>
      <c r="L22" s="259"/>
      <c r="M22" s="259"/>
      <c r="N22" s="259"/>
      <c r="O22" s="259"/>
      <c r="P22" s="307"/>
      <c r="Q22" s="303"/>
      <c r="R22" s="303"/>
      <c r="S22" s="219"/>
      <c r="T22" s="219"/>
      <c r="U22" s="219"/>
      <c r="V22" s="219"/>
      <c r="W22" s="219"/>
      <c r="X22" s="219"/>
      <c r="Y22" s="219"/>
      <c r="Z22" s="219"/>
    </row>
    <row r="23" spans="1:28" ht="15" customHeight="1" x14ac:dyDescent="0.2">
      <c r="A23" s="217"/>
      <c r="B23" s="271"/>
      <c r="C23" s="344">
        <v>501</v>
      </c>
      <c r="D23" s="344">
        <v>1500</v>
      </c>
      <c r="E23" s="345">
        <v>0.49</v>
      </c>
      <c r="F23" s="346">
        <v>0.96</v>
      </c>
      <c r="G23" s="347">
        <v>151</v>
      </c>
      <c r="H23" s="344">
        <v>1500</v>
      </c>
      <c r="I23" s="348">
        <v>0.7</v>
      </c>
      <c r="J23" s="1107"/>
      <c r="K23" s="1110"/>
      <c r="L23" s="259"/>
      <c r="M23" s="259"/>
      <c r="N23" s="259"/>
      <c r="O23" s="259"/>
      <c r="P23" s="307"/>
      <c r="Q23" s="303"/>
      <c r="R23" s="303"/>
      <c r="S23" s="219"/>
      <c r="T23" s="219"/>
      <c r="U23" s="219"/>
      <c r="V23" s="219"/>
      <c r="W23" s="219"/>
      <c r="X23" s="219"/>
      <c r="Y23" s="219"/>
      <c r="Z23" s="219"/>
    </row>
    <row r="24" spans="1:28" ht="15" customHeight="1" x14ac:dyDescent="0.2">
      <c r="A24" s="217"/>
      <c r="B24" s="271"/>
      <c r="C24" s="344">
        <v>1501</v>
      </c>
      <c r="D24" s="344">
        <v>3500</v>
      </c>
      <c r="E24" s="345">
        <v>0.44</v>
      </c>
      <c r="F24" s="346">
        <v>0.86</v>
      </c>
      <c r="G24" s="1115" t="s">
        <v>143</v>
      </c>
      <c r="H24" s="1112"/>
      <c r="I24" s="348">
        <v>0.75</v>
      </c>
      <c r="J24" s="1107"/>
      <c r="K24" s="1110"/>
      <c r="L24" s="259"/>
      <c r="M24" s="259"/>
      <c r="N24" s="259"/>
      <c r="O24" s="259"/>
      <c r="P24" s="307"/>
      <c r="Q24" s="303"/>
      <c r="R24" s="303"/>
      <c r="S24" s="219"/>
      <c r="T24" s="219"/>
      <c r="U24" s="219"/>
      <c r="V24" s="219"/>
      <c r="W24" s="219"/>
      <c r="X24" s="219"/>
      <c r="Y24" s="219"/>
      <c r="Z24" s="219"/>
    </row>
    <row r="25" spans="1:28" ht="15" customHeight="1" x14ac:dyDescent="0.2">
      <c r="A25" s="217"/>
      <c r="B25" s="271"/>
      <c r="C25" s="344">
        <v>3501</v>
      </c>
      <c r="D25" s="344">
        <v>7500</v>
      </c>
      <c r="E25" s="345">
        <v>0.39</v>
      </c>
      <c r="F25" s="346">
        <v>0.76</v>
      </c>
      <c r="G25" s="1116" t="s">
        <v>142</v>
      </c>
      <c r="H25" s="1106"/>
      <c r="I25" s="1119">
        <v>0.21</v>
      </c>
      <c r="J25" s="1107"/>
      <c r="K25" s="1110"/>
      <c r="L25" s="259"/>
      <c r="M25" s="259"/>
      <c r="N25" s="259"/>
      <c r="O25" s="259"/>
      <c r="P25" s="307"/>
      <c r="Q25" s="303"/>
      <c r="R25" s="303"/>
      <c r="S25" s="219"/>
      <c r="T25" s="219"/>
      <c r="U25" s="219"/>
      <c r="V25" s="219"/>
      <c r="W25" s="219"/>
      <c r="X25" s="219"/>
      <c r="Y25" s="219"/>
      <c r="Z25" s="219"/>
    </row>
    <row r="26" spans="1:28" ht="15" customHeight="1" x14ac:dyDescent="0.2">
      <c r="A26" s="217"/>
      <c r="B26" s="271"/>
      <c r="C26" s="344">
        <v>7501</v>
      </c>
      <c r="D26" s="344">
        <v>15000</v>
      </c>
      <c r="E26" s="345">
        <v>0.36</v>
      </c>
      <c r="F26" s="346">
        <v>0.69</v>
      </c>
      <c r="G26" s="1117"/>
      <c r="H26" s="1107"/>
      <c r="I26" s="1120"/>
      <c r="J26" s="1107"/>
      <c r="K26" s="1110"/>
      <c r="L26" s="259"/>
      <c r="M26" s="259"/>
      <c r="N26" s="259"/>
      <c r="O26" s="259"/>
      <c r="P26" s="307"/>
      <c r="Q26" s="303"/>
      <c r="R26" s="303"/>
      <c r="S26" s="219"/>
      <c r="T26" s="219"/>
      <c r="U26" s="219"/>
      <c r="V26" s="219"/>
      <c r="W26" s="219"/>
      <c r="X26" s="219"/>
      <c r="Y26" s="219"/>
      <c r="Z26" s="219"/>
    </row>
    <row r="27" spans="1:28" ht="15" customHeight="1" thickBot="1" x14ac:dyDescent="0.25">
      <c r="A27" s="217"/>
      <c r="B27" s="271"/>
      <c r="C27" s="1111" t="s">
        <v>144</v>
      </c>
      <c r="D27" s="1112"/>
      <c r="E27" s="345">
        <v>0.32</v>
      </c>
      <c r="F27" s="346">
        <v>0.63</v>
      </c>
      <c r="G27" s="1118"/>
      <c r="H27" s="1108"/>
      <c r="I27" s="1120"/>
      <c r="J27" s="1108"/>
      <c r="K27" s="1110"/>
      <c r="L27" s="259"/>
      <c r="M27" s="259"/>
      <c r="N27" s="118"/>
      <c r="O27" s="118"/>
      <c r="P27" s="117"/>
      <c r="Q27" s="219"/>
      <c r="R27" s="219"/>
      <c r="S27" s="219"/>
      <c r="T27" s="219"/>
      <c r="U27" s="219"/>
      <c r="V27" s="219"/>
      <c r="W27" s="219"/>
      <c r="X27" s="219"/>
      <c r="Y27" s="219"/>
      <c r="Z27" s="219"/>
    </row>
    <row r="28" spans="1:28" ht="25.5" customHeight="1" x14ac:dyDescent="0.2">
      <c r="A28" s="219"/>
      <c r="B28" s="308"/>
      <c r="C28" s="118"/>
      <c r="D28" s="118"/>
      <c r="E28" s="118"/>
      <c r="F28" s="118"/>
      <c r="G28" s="259"/>
      <c r="H28" s="259"/>
      <c r="I28" s="259"/>
      <c r="J28" s="259"/>
      <c r="K28" s="259"/>
      <c r="L28" s="28"/>
      <c r="M28" s="28"/>
      <c r="N28" s="27"/>
      <c r="O28" s="27"/>
      <c r="P28" s="309"/>
      <c r="Q28" s="219"/>
      <c r="R28" s="219"/>
      <c r="S28" s="219"/>
      <c r="T28" s="219"/>
      <c r="U28" s="219"/>
      <c r="V28" s="219"/>
      <c r="W28" s="219"/>
      <c r="X28" s="219"/>
      <c r="Y28" s="219"/>
      <c r="Z28" s="219"/>
    </row>
    <row r="29" spans="1:28" s="59" customFormat="1" ht="14.25" customHeight="1" thickBot="1" x14ac:dyDescent="0.25">
      <c r="A29" s="256"/>
      <c r="B29" s="256"/>
      <c r="C29" s="273"/>
      <c r="D29" s="26"/>
      <c r="E29" s="26"/>
      <c r="F29" s="26"/>
      <c r="G29" s="26"/>
      <c r="H29" s="26"/>
      <c r="I29" s="26"/>
      <c r="J29" s="256"/>
      <c r="K29" s="26"/>
      <c r="L29" s="26"/>
      <c r="M29" s="26"/>
      <c r="N29" s="26"/>
      <c r="O29" s="26"/>
      <c r="P29" s="26"/>
      <c r="Q29" s="273"/>
      <c r="R29" s="256"/>
      <c r="S29" s="256"/>
      <c r="T29" s="256"/>
      <c r="U29" s="256"/>
      <c r="V29" s="256"/>
      <c r="W29" s="256"/>
      <c r="X29" s="256"/>
      <c r="Y29" s="256"/>
      <c r="Z29" s="256"/>
      <c r="AA29" s="256"/>
      <c r="AB29" s="256"/>
    </row>
    <row r="30" spans="1:28" s="59" customFormat="1" ht="14.25" customHeight="1" x14ac:dyDescent="0.2">
      <c r="A30" s="256"/>
      <c r="B30" s="256"/>
      <c r="C30" s="273"/>
      <c r="D30" s="256"/>
      <c r="E30" s="256"/>
      <c r="F30" s="256"/>
      <c r="G30" s="256"/>
      <c r="H30" s="256"/>
      <c r="I30" s="256"/>
      <c r="J30" s="256"/>
      <c r="K30" s="256"/>
      <c r="L30" s="256"/>
      <c r="M30" s="256"/>
      <c r="N30" s="256"/>
      <c r="O30" s="256"/>
      <c r="P30" s="256"/>
      <c r="Q30" s="273"/>
      <c r="R30" s="256"/>
      <c r="S30" s="256"/>
      <c r="T30" s="256"/>
      <c r="U30" s="256"/>
      <c r="V30" s="256"/>
      <c r="W30" s="256"/>
      <c r="X30" s="256"/>
      <c r="Y30" s="256"/>
      <c r="Z30" s="256"/>
      <c r="AA30" s="256"/>
      <c r="AB30" s="256"/>
    </row>
    <row r="31" spans="1:28" s="59" customFormat="1" ht="14.25" customHeight="1" x14ac:dyDescent="0.2">
      <c r="A31" s="256"/>
      <c r="B31" s="256"/>
      <c r="C31" s="273"/>
      <c r="D31" s="256"/>
      <c r="E31" s="256"/>
      <c r="F31" s="256"/>
      <c r="G31" s="256"/>
      <c r="H31" s="256"/>
      <c r="I31" s="256"/>
      <c r="J31" s="256"/>
      <c r="K31" s="256"/>
      <c r="L31" s="256"/>
      <c r="M31" s="256"/>
      <c r="N31" s="256"/>
      <c r="O31" s="256"/>
      <c r="P31" s="256"/>
      <c r="Q31" s="273"/>
      <c r="R31" s="256"/>
      <c r="S31" s="256"/>
      <c r="T31" s="256"/>
      <c r="U31" s="256"/>
      <c r="V31" s="256"/>
      <c r="W31" s="256"/>
      <c r="X31" s="256"/>
      <c r="Y31" s="256"/>
      <c r="Z31" s="256"/>
      <c r="AA31" s="256"/>
      <c r="AB31" s="256"/>
    </row>
    <row r="32" spans="1:28" s="59" customFormat="1" ht="14.25" customHeight="1" x14ac:dyDescent="0.2">
      <c r="A32" s="256"/>
      <c r="B32" s="256"/>
      <c r="C32" s="273"/>
      <c r="D32" s="256"/>
      <c r="E32" s="256"/>
      <c r="F32" s="256"/>
      <c r="G32" s="256"/>
      <c r="H32" s="256"/>
      <c r="I32" s="256"/>
      <c r="J32" s="256"/>
      <c r="K32" s="256"/>
      <c r="L32" s="256"/>
      <c r="M32" s="256"/>
      <c r="N32" s="256"/>
      <c r="O32" s="256"/>
      <c r="P32" s="256"/>
      <c r="Q32" s="273"/>
      <c r="R32" s="256"/>
      <c r="S32" s="256"/>
      <c r="T32" s="256"/>
      <c r="U32" s="256"/>
      <c r="V32" s="256"/>
      <c r="W32" s="256"/>
      <c r="X32" s="256"/>
      <c r="Y32" s="256"/>
      <c r="Z32" s="256"/>
      <c r="AA32" s="256"/>
      <c r="AB32" s="256"/>
    </row>
    <row r="33" spans="1:28" s="59" customFormat="1" ht="14.25" customHeight="1" x14ac:dyDescent="0.2">
      <c r="A33" s="256"/>
      <c r="B33" s="256"/>
      <c r="C33" s="273"/>
      <c r="D33" s="256"/>
      <c r="E33" s="256"/>
      <c r="F33" s="256"/>
      <c r="G33" s="256"/>
      <c r="H33" s="256"/>
      <c r="I33" s="256"/>
      <c r="J33" s="256"/>
      <c r="K33" s="256"/>
      <c r="L33" s="256"/>
      <c r="M33" s="256"/>
      <c r="N33" s="256"/>
      <c r="O33" s="256"/>
      <c r="P33" s="256"/>
      <c r="Q33" s="273"/>
      <c r="R33" s="256"/>
      <c r="S33" s="256"/>
      <c r="T33" s="256"/>
      <c r="U33" s="256"/>
      <c r="V33" s="256"/>
      <c r="W33" s="256"/>
      <c r="X33" s="256"/>
      <c r="Y33" s="256"/>
      <c r="Z33" s="256"/>
      <c r="AA33" s="256"/>
      <c r="AB33" s="256"/>
    </row>
    <row r="34" spans="1:28" s="59" customFormat="1" ht="14.25" customHeight="1" x14ac:dyDescent="0.2">
      <c r="A34" s="256"/>
      <c r="B34" s="256"/>
      <c r="C34" s="273"/>
      <c r="D34" s="256"/>
      <c r="E34" s="256"/>
      <c r="F34" s="256"/>
      <c r="G34" s="256"/>
      <c r="H34" s="256"/>
      <c r="I34" s="256"/>
      <c r="J34" s="256"/>
      <c r="K34" s="256"/>
      <c r="L34" s="256"/>
      <c r="M34" s="256"/>
      <c r="N34" s="256"/>
      <c r="O34" s="256"/>
      <c r="P34" s="256"/>
      <c r="Q34" s="273"/>
      <c r="R34" s="256"/>
      <c r="S34" s="256"/>
      <c r="T34" s="256"/>
      <c r="U34" s="256"/>
      <c r="V34" s="256"/>
      <c r="W34" s="256"/>
      <c r="X34" s="256"/>
      <c r="Y34" s="256"/>
      <c r="Z34" s="256"/>
      <c r="AA34" s="256"/>
      <c r="AB34" s="256"/>
    </row>
    <row r="35" spans="1:28" s="59" customFormat="1" ht="14.25" customHeight="1" x14ac:dyDescent="0.2">
      <c r="A35" s="256"/>
      <c r="B35" s="256"/>
      <c r="C35" s="273"/>
      <c r="D35" s="256"/>
      <c r="E35" s="256"/>
      <c r="F35" s="256"/>
      <c r="G35" s="256"/>
      <c r="H35" s="256"/>
      <c r="I35" s="256"/>
      <c r="J35" s="256"/>
      <c r="K35" s="256"/>
      <c r="L35" s="256"/>
      <c r="M35" s="256"/>
      <c r="N35" s="256"/>
      <c r="O35" s="256"/>
      <c r="P35" s="256"/>
      <c r="Q35" s="273"/>
      <c r="R35" s="256"/>
      <c r="S35" s="256"/>
      <c r="T35" s="256"/>
      <c r="U35" s="256"/>
      <c r="V35" s="256"/>
      <c r="W35" s="256"/>
      <c r="X35" s="256"/>
      <c r="Y35" s="256"/>
      <c r="Z35" s="256"/>
      <c r="AA35" s="256"/>
      <c r="AB35" s="256"/>
    </row>
    <row r="36" spans="1:28" ht="15.75" customHeight="1" x14ac:dyDescent="0.2">
      <c r="A36" s="219"/>
      <c r="B36" s="219"/>
      <c r="C36" s="219"/>
      <c r="D36" s="219"/>
      <c r="E36" s="303"/>
      <c r="F36" s="303"/>
      <c r="G36" s="303"/>
      <c r="H36" s="303"/>
      <c r="I36" s="303"/>
      <c r="J36" s="303"/>
      <c r="K36" s="303"/>
      <c r="L36" s="303"/>
      <c r="M36" s="303"/>
      <c r="N36" s="219"/>
      <c r="O36" s="219"/>
      <c r="P36" s="219"/>
      <c r="Q36" s="219"/>
      <c r="R36" s="219"/>
      <c r="S36" s="219"/>
      <c r="T36" s="219"/>
      <c r="U36" s="219"/>
      <c r="V36" s="219"/>
      <c r="W36" s="219"/>
      <c r="X36" s="219"/>
      <c r="Y36" s="219"/>
      <c r="Z36" s="219"/>
    </row>
    <row r="37" spans="1:28" ht="15.75" customHeight="1" x14ac:dyDescent="0.2">
      <c r="A37" s="219"/>
      <c r="B37" s="219"/>
      <c r="C37" s="219"/>
      <c r="D37" s="219"/>
      <c r="E37" s="303"/>
      <c r="F37" s="303"/>
      <c r="G37" s="303"/>
      <c r="H37" s="303"/>
      <c r="I37" s="303"/>
      <c r="J37" s="303"/>
      <c r="K37" s="303"/>
      <c r="L37" s="303"/>
      <c r="M37" s="303"/>
      <c r="N37" s="219"/>
      <c r="O37" s="219"/>
      <c r="P37" s="219"/>
      <c r="Q37" s="219"/>
      <c r="R37" s="219"/>
      <c r="S37" s="219"/>
      <c r="T37" s="219"/>
      <c r="U37" s="219"/>
      <c r="V37" s="219"/>
      <c r="W37" s="219"/>
      <c r="X37" s="219"/>
      <c r="Y37" s="219"/>
      <c r="Z37" s="219"/>
    </row>
    <row r="38" spans="1:28" ht="15.75" customHeight="1" x14ac:dyDescent="0.2">
      <c r="A38" s="219"/>
      <c r="B38" s="219"/>
      <c r="C38" s="219"/>
      <c r="D38" s="219"/>
      <c r="E38" s="303"/>
      <c r="F38" s="303"/>
      <c r="G38" s="303"/>
      <c r="H38" s="303"/>
      <c r="I38" s="303"/>
      <c r="J38" s="303"/>
      <c r="K38" s="303"/>
      <c r="L38" s="303"/>
      <c r="M38" s="303"/>
      <c r="N38" s="219"/>
      <c r="O38" s="219"/>
      <c r="P38" s="219"/>
      <c r="Q38" s="219"/>
      <c r="R38" s="219"/>
      <c r="S38" s="219"/>
      <c r="T38" s="219"/>
      <c r="U38" s="219"/>
      <c r="V38" s="219"/>
      <c r="W38" s="219"/>
      <c r="X38" s="219"/>
      <c r="Y38" s="219"/>
      <c r="Z38" s="219"/>
    </row>
    <row r="39" spans="1:28" ht="15.75" customHeight="1" x14ac:dyDescent="0.2">
      <c r="A39" s="219"/>
      <c r="B39" s="219"/>
      <c r="C39" s="219"/>
      <c r="D39" s="219"/>
      <c r="E39" s="303"/>
      <c r="F39" s="303"/>
      <c r="G39" s="303"/>
      <c r="H39" s="303"/>
      <c r="I39" s="303"/>
      <c r="J39" s="303"/>
      <c r="K39" s="303"/>
      <c r="L39" s="303"/>
      <c r="M39" s="303"/>
      <c r="N39" s="219"/>
      <c r="O39" s="219"/>
      <c r="P39" s="219"/>
      <c r="Q39" s="219"/>
      <c r="R39" s="219"/>
      <c r="S39" s="219"/>
      <c r="T39" s="219"/>
      <c r="U39" s="219"/>
      <c r="V39" s="219"/>
      <c r="W39" s="219"/>
      <c r="X39" s="219"/>
      <c r="Y39" s="219"/>
      <c r="Z39" s="219"/>
    </row>
    <row r="40" spans="1:28" ht="15.75" customHeight="1" x14ac:dyDescent="0.2">
      <c r="A40" s="219"/>
      <c r="B40" s="219"/>
      <c r="C40" s="219"/>
      <c r="D40" s="219"/>
      <c r="E40" s="303"/>
      <c r="F40" s="303"/>
      <c r="G40" s="303"/>
      <c r="H40" s="303"/>
      <c r="I40" s="303"/>
      <c r="J40" s="303"/>
      <c r="K40" s="303"/>
      <c r="L40" s="303"/>
      <c r="M40" s="303"/>
      <c r="N40" s="219"/>
      <c r="O40" s="219"/>
      <c r="P40" s="219"/>
      <c r="Q40" s="219"/>
      <c r="R40" s="219"/>
      <c r="S40" s="219"/>
      <c r="T40" s="219"/>
      <c r="U40" s="219"/>
      <c r="V40" s="219"/>
      <c r="W40" s="219"/>
      <c r="X40" s="219"/>
      <c r="Y40" s="219"/>
      <c r="Z40" s="219"/>
    </row>
    <row r="41" spans="1:28" ht="15.75" customHeight="1" x14ac:dyDescent="0.2">
      <c r="A41" s="219"/>
      <c r="B41" s="219"/>
      <c r="C41" s="219"/>
      <c r="D41" s="219"/>
      <c r="E41" s="303"/>
      <c r="F41" s="303"/>
      <c r="G41" s="303"/>
      <c r="H41" s="303"/>
      <c r="I41" s="303"/>
      <c r="J41" s="303"/>
      <c r="K41" s="303"/>
      <c r="L41" s="303"/>
      <c r="M41" s="303"/>
      <c r="N41" s="219"/>
      <c r="O41" s="219"/>
      <c r="P41" s="219"/>
      <c r="Q41" s="219"/>
      <c r="R41" s="219"/>
      <c r="S41" s="219"/>
      <c r="T41" s="219"/>
      <c r="U41" s="219"/>
      <c r="V41" s="219"/>
      <c r="W41" s="219"/>
      <c r="X41" s="219"/>
      <c r="Y41" s="219"/>
      <c r="Z41" s="219"/>
    </row>
    <row r="42" spans="1:28" ht="15.75" customHeight="1" x14ac:dyDescent="0.2">
      <c r="A42" s="219"/>
      <c r="B42" s="219"/>
      <c r="C42" s="219"/>
      <c r="D42" s="219"/>
      <c r="E42" s="303"/>
      <c r="F42" s="303"/>
      <c r="G42" s="303"/>
      <c r="H42" s="303"/>
      <c r="I42" s="303"/>
      <c r="J42" s="303"/>
      <c r="K42" s="303"/>
      <c r="L42" s="303"/>
      <c r="M42" s="303"/>
      <c r="N42" s="219"/>
      <c r="O42" s="219"/>
      <c r="P42" s="219"/>
      <c r="Q42" s="219"/>
      <c r="R42" s="219"/>
      <c r="S42" s="219"/>
      <c r="T42" s="219"/>
      <c r="U42" s="219"/>
      <c r="V42" s="219"/>
      <c r="W42" s="219"/>
      <c r="X42" s="219"/>
      <c r="Y42" s="219"/>
      <c r="Z42" s="219"/>
    </row>
    <row r="43" spans="1:28" ht="15.75" customHeight="1" x14ac:dyDescent="0.2">
      <c r="A43" s="219"/>
      <c r="B43" s="219"/>
      <c r="C43" s="219"/>
      <c r="D43" s="219"/>
      <c r="E43" s="303"/>
      <c r="F43" s="303"/>
      <c r="G43" s="303"/>
      <c r="H43" s="303"/>
      <c r="I43" s="303"/>
      <c r="J43" s="303"/>
      <c r="K43" s="303"/>
      <c r="L43" s="303"/>
      <c r="M43" s="303"/>
      <c r="N43" s="219"/>
      <c r="O43" s="219"/>
      <c r="P43" s="219"/>
      <c r="Q43" s="219"/>
      <c r="R43" s="219"/>
      <c r="S43" s="219"/>
      <c r="T43" s="219"/>
      <c r="U43" s="219"/>
      <c r="V43" s="219"/>
      <c r="W43" s="219"/>
      <c r="X43" s="219"/>
      <c r="Y43" s="219"/>
      <c r="Z43" s="219"/>
    </row>
    <row r="44" spans="1:28" ht="15.75" customHeight="1" x14ac:dyDescent="0.2">
      <c r="A44" s="219"/>
      <c r="B44" s="219"/>
      <c r="C44" s="219"/>
      <c r="D44" s="219"/>
      <c r="E44" s="303"/>
      <c r="F44" s="303"/>
      <c r="G44" s="303"/>
      <c r="H44" s="303"/>
      <c r="I44" s="303"/>
      <c r="J44" s="303"/>
      <c r="K44" s="303"/>
      <c r="L44" s="303"/>
      <c r="M44" s="303"/>
      <c r="N44" s="219"/>
      <c r="O44" s="219"/>
      <c r="P44" s="219"/>
      <c r="Q44" s="219"/>
      <c r="R44" s="219"/>
      <c r="S44" s="219"/>
      <c r="T44" s="219"/>
      <c r="U44" s="219"/>
      <c r="V44" s="219"/>
      <c r="W44" s="219"/>
      <c r="X44" s="219"/>
      <c r="Y44" s="219"/>
      <c r="Z44" s="219"/>
    </row>
    <row r="45" spans="1:28" ht="15.75" customHeight="1" x14ac:dyDescent="0.2">
      <c r="A45" s="219"/>
      <c r="B45" s="219"/>
      <c r="C45" s="219"/>
      <c r="D45" s="219"/>
      <c r="E45" s="303"/>
      <c r="F45" s="303"/>
      <c r="G45" s="303"/>
      <c r="H45" s="303"/>
      <c r="I45" s="303"/>
      <c r="J45" s="303"/>
      <c r="K45" s="303"/>
      <c r="L45" s="303"/>
      <c r="M45" s="303"/>
      <c r="N45" s="219"/>
      <c r="O45" s="219"/>
      <c r="P45" s="219"/>
      <c r="Q45" s="219"/>
      <c r="R45" s="219"/>
      <c r="S45" s="219"/>
      <c r="T45" s="219"/>
      <c r="U45" s="219"/>
      <c r="V45" s="219"/>
      <c r="W45" s="219"/>
      <c r="X45" s="219"/>
      <c r="Y45" s="219"/>
      <c r="Z45" s="219"/>
    </row>
    <row r="46" spans="1:28" ht="15.75" customHeight="1" x14ac:dyDescent="0.2">
      <c r="A46" s="219"/>
      <c r="B46" s="219"/>
      <c r="C46" s="219"/>
      <c r="D46" s="219"/>
      <c r="E46" s="303"/>
      <c r="F46" s="303"/>
      <c r="G46" s="303"/>
      <c r="H46" s="303"/>
      <c r="I46" s="303"/>
      <c r="J46" s="303"/>
      <c r="K46" s="303"/>
      <c r="L46" s="303"/>
      <c r="M46" s="303"/>
      <c r="N46" s="219"/>
      <c r="O46" s="219"/>
      <c r="P46" s="219"/>
      <c r="Q46" s="219"/>
      <c r="R46" s="219"/>
      <c r="S46" s="219"/>
      <c r="T46" s="219"/>
      <c r="U46" s="219"/>
      <c r="V46" s="219"/>
      <c r="W46" s="219"/>
      <c r="X46" s="219"/>
      <c r="Y46" s="219"/>
      <c r="Z46" s="219"/>
    </row>
    <row r="47" spans="1:28" ht="15.75" customHeight="1" x14ac:dyDescent="0.2">
      <c r="A47" s="219"/>
      <c r="B47" s="219"/>
      <c r="C47" s="219"/>
      <c r="D47" s="219"/>
      <c r="E47" s="303"/>
      <c r="F47" s="303"/>
      <c r="G47" s="303"/>
      <c r="H47" s="303"/>
      <c r="I47" s="303"/>
      <c r="J47" s="303"/>
      <c r="K47" s="303"/>
      <c r="L47" s="303"/>
      <c r="M47" s="303"/>
      <c r="N47" s="219"/>
      <c r="O47" s="219"/>
      <c r="P47" s="219"/>
      <c r="Q47" s="219"/>
      <c r="R47" s="219"/>
      <c r="S47" s="219"/>
      <c r="T47" s="219"/>
      <c r="U47" s="219"/>
      <c r="V47" s="219"/>
      <c r="W47" s="219"/>
      <c r="X47" s="219"/>
      <c r="Y47" s="219"/>
      <c r="Z47" s="219"/>
    </row>
    <row r="48" spans="1:28" ht="15.75" customHeight="1" x14ac:dyDescent="0.2">
      <c r="A48" s="219"/>
      <c r="B48" s="219"/>
      <c r="C48" s="219"/>
      <c r="D48" s="219"/>
      <c r="E48" s="303"/>
      <c r="F48" s="303"/>
      <c r="G48" s="303"/>
      <c r="H48" s="303"/>
      <c r="I48" s="303"/>
      <c r="J48" s="303"/>
      <c r="K48" s="303"/>
      <c r="L48" s="303"/>
      <c r="M48" s="303"/>
      <c r="N48" s="219"/>
      <c r="O48" s="219"/>
      <c r="P48" s="219"/>
      <c r="Q48" s="219"/>
      <c r="R48" s="219"/>
      <c r="S48" s="219"/>
      <c r="T48" s="219"/>
      <c r="U48" s="219"/>
      <c r="V48" s="219"/>
      <c r="W48" s="219"/>
      <c r="X48" s="219"/>
      <c r="Y48" s="219"/>
      <c r="Z48" s="219"/>
    </row>
    <row r="49" spans="1:26" ht="15.75" customHeight="1" x14ac:dyDescent="0.2">
      <c r="A49" s="219"/>
      <c r="B49" s="219"/>
      <c r="C49" s="219"/>
      <c r="D49" s="219"/>
      <c r="E49" s="303"/>
      <c r="F49" s="303"/>
      <c r="G49" s="303"/>
      <c r="H49" s="303"/>
      <c r="I49" s="303"/>
      <c r="J49" s="303"/>
      <c r="K49" s="303"/>
      <c r="L49" s="303"/>
      <c r="M49" s="303"/>
      <c r="N49" s="219"/>
      <c r="O49" s="219"/>
      <c r="P49" s="219"/>
      <c r="Q49" s="219"/>
      <c r="R49" s="219"/>
      <c r="S49" s="219"/>
      <c r="T49" s="219"/>
      <c r="U49" s="219"/>
      <c r="V49" s="219"/>
      <c r="W49" s="219"/>
      <c r="X49" s="219"/>
      <c r="Y49" s="219"/>
      <c r="Z49" s="219"/>
    </row>
    <row r="50" spans="1:26" ht="15.75" customHeight="1" x14ac:dyDescent="0.2">
      <c r="A50" s="219"/>
      <c r="B50" s="219"/>
      <c r="C50" s="219"/>
      <c r="D50" s="219"/>
      <c r="E50" s="303"/>
      <c r="F50" s="303"/>
      <c r="G50" s="303"/>
      <c r="H50" s="303"/>
      <c r="I50" s="303"/>
      <c r="J50" s="303"/>
      <c r="K50" s="303"/>
      <c r="L50" s="303"/>
      <c r="M50" s="303"/>
      <c r="N50" s="219"/>
      <c r="O50" s="219"/>
      <c r="P50" s="219"/>
      <c r="Q50" s="219"/>
      <c r="R50" s="219"/>
      <c r="S50" s="219"/>
      <c r="T50" s="219"/>
      <c r="U50" s="219"/>
      <c r="V50" s="219"/>
      <c r="W50" s="219"/>
      <c r="X50" s="219"/>
      <c r="Y50" s="219"/>
      <c r="Z50" s="219"/>
    </row>
    <row r="51" spans="1:26" ht="15.75" customHeight="1" x14ac:dyDescent="0.2">
      <c r="A51" s="219"/>
      <c r="B51" s="219"/>
      <c r="C51" s="219"/>
      <c r="D51" s="219"/>
      <c r="E51" s="303"/>
      <c r="F51" s="303"/>
      <c r="G51" s="303"/>
      <c r="H51" s="303"/>
      <c r="I51" s="303"/>
      <c r="J51" s="303"/>
      <c r="K51" s="303"/>
      <c r="L51" s="303"/>
      <c r="M51" s="303"/>
      <c r="N51" s="219"/>
      <c r="O51" s="219"/>
      <c r="P51" s="219"/>
      <c r="Q51" s="219"/>
      <c r="R51" s="219"/>
      <c r="S51" s="219"/>
      <c r="T51" s="219"/>
      <c r="U51" s="219"/>
      <c r="V51" s="219"/>
      <c r="W51" s="219"/>
      <c r="X51" s="219"/>
      <c r="Y51" s="219"/>
      <c r="Z51" s="219"/>
    </row>
    <row r="52" spans="1:26" ht="15.75" customHeight="1" x14ac:dyDescent="0.2">
      <c r="A52" s="219"/>
      <c r="B52" s="219"/>
      <c r="C52" s="219"/>
      <c r="D52" s="219"/>
      <c r="E52" s="303"/>
      <c r="F52" s="303"/>
      <c r="G52" s="303"/>
      <c r="H52" s="303"/>
      <c r="I52" s="303"/>
      <c r="J52" s="303"/>
      <c r="K52" s="303"/>
      <c r="L52" s="303"/>
      <c r="M52" s="303"/>
      <c r="N52" s="219"/>
      <c r="O52" s="219"/>
      <c r="P52" s="219"/>
      <c r="Q52" s="219"/>
      <c r="R52" s="219"/>
      <c r="S52" s="219"/>
      <c r="T52" s="219"/>
      <c r="U52" s="219"/>
      <c r="V52" s="219"/>
      <c r="W52" s="219"/>
      <c r="X52" s="219"/>
      <c r="Y52" s="219"/>
      <c r="Z52" s="219"/>
    </row>
    <row r="53" spans="1:26" ht="15.75" customHeight="1" x14ac:dyDescent="0.2">
      <c r="A53" s="219"/>
      <c r="B53" s="219"/>
      <c r="C53" s="219"/>
      <c r="D53" s="219"/>
      <c r="E53" s="303"/>
      <c r="F53" s="303"/>
      <c r="G53" s="303"/>
      <c r="H53" s="303"/>
      <c r="I53" s="303"/>
      <c r="J53" s="303"/>
      <c r="K53" s="303"/>
      <c r="L53" s="303"/>
      <c r="M53" s="303"/>
      <c r="N53" s="219"/>
      <c r="O53" s="219"/>
      <c r="P53" s="219"/>
      <c r="Q53" s="219"/>
      <c r="R53" s="219"/>
      <c r="S53" s="219"/>
      <c r="T53" s="219"/>
      <c r="U53" s="219"/>
      <c r="V53" s="219"/>
      <c r="W53" s="219"/>
      <c r="X53" s="219"/>
      <c r="Y53" s="219"/>
      <c r="Z53" s="219"/>
    </row>
    <row r="54" spans="1:26" ht="15.75" customHeight="1" x14ac:dyDescent="0.2">
      <c r="A54" s="219"/>
      <c r="B54" s="219"/>
      <c r="C54" s="219"/>
      <c r="D54" s="219"/>
      <c r="E54" s="303"/>
      <c r="F54" s="303"/>
      <c r="G54" s="303"/>
      <c r="H54" s="303"/>
      <c r="I54" s="303"/>
      <c r="J54" s="303"/>
      <c r="K54" s="303"/>
      <c r="L54" s="303"/>
      <c r="M54" s="303"/>
      <c r="N54" s="219"/>
      <c r="O54" s="219"/>
      <c r="P54" s="219"/>
      <c r="Q54" s="219"/>
      <c r="R54" s="219"/>
      <c r="S54" s="219"/>
      <c r="T54" s="219"/>
      <c r="U54" s="219"/>
      <c r="V54" s="219"/>
      <c r="W54" s="219"/>
      <c r="X54" s="219"/>
      <c r="Y54" s="219"/>
      <c r="Z54" s="219"/>
    </row>
    <row r="55" spans="1:26" ht="15.75" customHeight="1" x14ac:dyDescent="0.2">
      <c r="A55" s="219"/>
      <c r="B55" s="219"/>
      <c r="C55" s="219"/>
      <c r="D55" s="219"/>
      <c r="E55" s="303"/>
      <c r="F55" s="303"/>
      <c r="G55" s="303"/>
      <c r="H55" s="303"/>
      <c r="I55" s="303"/>
      <c r="J55" s="303"/>
      <c r="K55" s="303"/>
      <c r="L55" s="303"/>
      <c r="M55" s="303"/>
      <c r="N55" s="219"/>
      <c r="O55" s="219"/>
      <c r="P55" s="219"/>
      <c r="Q55" s="219"/>
      <c r="R55" s="219"/>
      <c r="S55" s="219"/>
      <c r="T55" s="219"/>
      <c r="U55" s="219"/>
      <c r="V55" s="219"/>
      <c r="W55" s="219"/>
      <c r="X55" s="219"/>
      <c r="Y55" s="219"/>
      <c r="Z55" s="219"/>
    </row>
    <row r="56" spans="1:26" ht="15.75" customHeight="1" x14ac:dyDescent="0.2">
      <c r="A56" s="219"/>
      <c r="B56" s="219"/>
      <c r="C56" s="219"/>
      <c r="D56" s="219"/>
      <c r="E56" s="303"/>
      <c r="F56" s="303"/>
      <c r="G56" s="303"/>
      <c r="H56" s="303"/>
      <c r="I56" s="303"/>
      <c r="J56" s="303"/>
      <c r="K56" s="303"/>
      <c r="L56" s="303"/>
      <c r="M56" s="303"/>
      <c r="N56" s="219"/>
      <c r="O56" s="219"/>
      <c r="P56" s="219"/>
      <c r="Q56" s="219"/>
      <c r="R56" s="219"/>
      <c r="S56" s="219"/>
      <c r="T56" s="219"/>
      <c r="U56" s="219"/>
      <c r="V56" s="219"/>
      <c r="W56" s="219"/>
      <c r="X56" s="219"/>
      <c r="Y56" s="219"/>
      <c r="Z56" s="219"/>
    </row>
    <row r="57" spans="1:26" ht="15.75" customHeight="1" x14ac:dyDescent="0.2">
      <c r="A57" s="219"/>
      <c r="B57" s="219"/>
      <c r="C57" s="219"/>
      <c r="D57" s="219"/>
      <c r="E57" s="303"/>
      <c r="F57" s="303"/>
      <c r="G57" s="303"/>
      <c r="H57" s="303"/>
      <c r="I57" s="303"/>
      <c r="J57" s="303"/>
      <c r="K57" s="303"/>
      <c r="L57" s="303"/>
      <c r="M57" s="303"/>
      <c r="N57" s="219"/>
      <c r="O57" s="219"/>
      <c r="P57" s="219"/>
      <c r="Q57" s="219"/>
      <c r="R57" s="219"/>
      <c r="S57" s="219"/>
      <c r="T57" s="219"/>
      <c r="U57" s="219"/>
      <c r="V57" s="219"/>
      <c r="W57" s="219"/>
      <c r="X57" s="219"/>
      <c r="Y57" s="219"/>
      <c r="Z57" s="219"/>
    </row>
    <row r="58" spans="1:26" ht="15.75" customHeight="1" x14ac:dyDescent="0.2">
      <c r="A58" s="219"/>
      <c r="B58" s="219"/>
      <c r="C58" s="219"/>
      <c r="D58" s="219"/>
      <c r="E58" s="303"/>
      <c r="F58" s="303"/>
      <c r="G58" s="303"/>
      <c r="H58" s="303"/>
      <c r="I58" s="303"/>
      <c r="J58" s="303"/>
      <c r="K58" s="303"/>
      <c r="L58" s="303"/>
      <c r="M58" s="303"/>
      <c r="N58" s="219"/>
      <c r="O58" s="219"/>
      <c r="P58" s="219"/>
      <c r="Q58" s="219"/>
      <c r="R58" s="219"/>
      <c r="S58" s="219"/>
      <c r="T58" s="219"/>
      <c r="U58" s="219"/>
      <c r="V58" s="219"/>
      <c r="W58" s="219"/>
      <c r="X58" s="219"/>
      <c r="Y58" s="219"/>
      <c r="Z58" s="219"/>
    </row>
    <row r="59" spans="1:26" ht="15.75" customHeight="1" x14ac:dyDescent="0.2">
      <c r="A59" s="219"/>
      <c r="B59" s="219"/>
      <c r="C59" s="219"/>
      <c r="D59" s="219"/>
      <c r="E59" s="303"/>
      <c r="F59" s="303"/>
      <c r="G59" s="303"/>
      <c r="H59" s="303"/>
      <c r="I59" s="303"/>
      <c r="J59" s="303"/>
      <c r="K59" s="303"/>
      <c r="L59" s="303"/>
      <c r="M59" s="303"/>
      <c r="N59" s="219"/>
      <c r="O59" s="219"/>
      <c r="P59" s="219"/>
      <c r="Q59" s="219"/>
      <c r="R59" s="219"/>
      <c r="S59" s="219"/>
      <c r="T59" s="219"/>
      <c r="U59" s="219"/>
      <c r="V59" s="219"/>
      <c r="W59" s="219"/>
      <c r="X59" s="219"/>
      <c r="Y59" s="219"/>
      <c r="Z59" s="219"/>
    </row>
    <row r="60" spans="1:26" ht="15.75" customHeight="1" x14ac:dyDescent="0.2">
      <c r="A60" s="219"/>
      <c r="B60" s="219"/>
      <c r="C60" s="219"/>
      <c r="D60" s="219"/>
      <c r="E60" s="303"/>
      <c r="F60" s="303"/>
      <c r="G60" s="303"/>
      <c r="H60" s="303"/>
      <c r="I60" s="303"/>
      <c r="J60" s="303"/>
      <c r="K60" s="303"/>
      <c r="L60" s="303"/>
      <c r="M60" s="303"/>
      <c r="N60" s="219"/>
      <c r="O60" s="219"/>
      <c r="P60" s="219"/>
      <c r="Q60" s="219"/>
      <c r="R60" s="219"/>
      <c r="S60" s="219"/>
      <c r="T60" s="219"/>
      <c r="U60" s="219"/>
      <c r="V60" s="219"/>
      <c r="W60" s="219"/>
      <c r="X60" s="219"/>
      <c r="Y60" s="219"/>
      <c r="Z60" s="219"/>
    </row>
    <row r="61" spans="1:26" ht="15.75" customHeight="1" x14ac:dyDescent="0.2">
      <c r="A61" s="219"/>
      <c r="B61" s="219"/>
      <c r="C61" s="219"/>
      <c r="D61" s="219"/>
      <c r="E61" s="303"/>
      <c r="F61" s="303"/>
      <c r="G61" s="303"/>
      <c r="H61" s="303"/>
      <c r="I61" s="303"/>
      <c r="J61" s="303"/>
      <c r="K61" s="303"/>
      <c r="L61" s="303"/>
      <c r="M61" s="303"/>
      <c r="N61" s="219"/>
      <c r="O61" s="219"/>
      <c r="P61" s="219"/>
      <c r="Q61" s="219"/>
      <c r="R61" s="219"/>
      <c r="S61" s="219"/>
      <c r="T61" s="219"/>
      <c r="U61" s="219"/>
      <c r="V61" s="219"/>
      <c r="W61" s="219"/>
      <c r="X61" s="219"/>
      <c r="Y61" s="219"/>
      <c r="Z61" s="219"/>
    </row>
    <row r="62" spans="1:26" ht="15.75" customHeight="1" x14ac:dyDescent="0.2">
      <c r="A62" s="219"/>
      <c r="B62" s="219"/>
      <c r="C62" s="219"/>
      <c r="D62" s="219"/>
      <c r="E62" s="303"/>
      <c r="F62" s="303"/>
      <c r="G62" s="303"/>
      <c r="H62" s="303"/>
      <c r="I62" s="303"/>
      <c r="J62" s="303"/>
      <c r="K62" s="303"/>
      <c r="L62" s="303"/>
      <c r="M62" s="303"/>
      <c r="N62" s="219"/>
      <c r="O62" s="219"/>
      <c r="P62" s="219"/>
      <c r="Q62" s="219"/>
      <c r="R62" s="219"/>
      <c r="S62" s="219"/>
      <c r="T62" s="219"/>
      <c r="U62" s="219"/>
      <c r="V62" s="219"/>
      <c r="W62" s="219"/>
      <c r="X62" s="219"/>
      <c r="Y62" s="219"/>
      <c r="Z62" s="219"/>
    </row>
    <row r="63" spans="1:26" ht="15.75" customHeight="1" x14ac:dyDescent="0.2">
      <c r="A63" s="219"/>
      <c r="B63" s="219"/>
      <c r="C63" s="219"/>
      <c r="D63" s="219"/>
      <c r="E63" s="303"/>
      <c r="F63" s="303"/>
      <c r="G63" s="303"/>
      <c r="H63" s="303"/>
      <c r="I63" s="303"/>
      <c r="J63" s="303"/>
      <c r="K63" s="303"/>
      <c r="L63" s="303"/>
      <c r="M63" s="303"/>
      <c r="N63" s="219"/>
      <c r="O63" s="219"/>
      <c r="P63" s="219"/>
      <c r="Q63" s="219"/>
      <c r="R63" s="219"/>
      <c r="S63" s="219"/>
      <c r="T63" s="219"/>
      <c r="U63" s="219"/>
      <c r="V63" s="219"/>
      <c r="W63" s="219"/>
      <c r="X63" s="219"/>
      <c r="Y63" s="219"/>
      <c r="Z63" s="219"/>
    </row>
    <row r="64" spans="1:26" ht="15.75" customHeight="1" x14ac:dyDescent="0.2">
      <c r="A64" s="219"/>
      <c r="B64" s="219"/>
      <c r="C64" s="219"/>
      <c r="D64" s="219"/>
      <c r="E64" s="303"/>
      <c r="F64" s="303"/>
      <c r="G64" s="303"/>
      <c r="H64" s="303"/>
      <c r="I64" s="303"/>
      <c r="J64" s="303"/>
      <c r="K64" s="303"/>
      <c r="L64" s="303"/>
      <c r="M64" s="303"/>
      <c r="N64" s="219"/>
      <c r="O64" s="219"/>
      <c r="P64" s="219"/>
      <c r="Q64" s="219"/>
      <c r="R64" s="219"/>
      <c r="S64" s="219"/>
      <c r="T64" s="219"/>
      <c r="U64" s="219"/>
      <c r="V64" s="219"/>
      <c r="W64" s="219"/>
      <c r="X64" s="219"/>
      <c r="Y64" s="219"/>
      <c r="Z64" s="219"/>
    </row>
    <row r="65" spans="1:26" ht="15.75" customHeight="1" x14ac:dyDescent="0.2">
      <c r="A65" s="219"/>
      <c r="B65" s="219"/>
      <c r="C65" s="219"/>
      <c r="D65" s="219"/>
      <c r="E65" s="303"/>
      <c r="F65" s="303"/>
      <c r="G65" s="303"/>
      <c r="H65" s="303"/>
      <c r="I65" s="303"/>
      <c r="J65" s="303"/>
      <c r="K65" s="303"/>
      <c r="L65" s="303"/>
      <c r="M65" s="303"/>
      <c r="N65" s="219"/>
      <c r="O65" s="219"/>
      <c r="P65" s="219"/>
      <c r="Q65" s="219"/>
      <c r="R65" s="219"/>
      <c r="S65" s="219"/>
      <c r="T65" s="219"/>
      <c r="U65" s="219"/>
      <c r="V65" s="219"/>
      <c r="W65" s="219"/>
      <c r="X65" s="219"/>
      <c r="Y65" s="219"/>
      <c r="Z65" s="219"/>
    </row>
    <row r="66" spans="1:26" ht="15.75" customHeight="1" x14ac:dyDescent="0.2">
      <c r="A66" s="219"/>
      <c r="B66" s="219"/>
      <c r="C66" s="219"/>
      <c r="D66" s="219"/>
      <c r="E66" s="303"/>
      <c r="F66" s="303"/>
      <c r="G66" s="303"/>
      <c r="H66" s="303"/>
      <c r="I66" s="303"/>
      <c r="J66" s="303"/>
      <c r="K66" s="303"/>
      <c r="L66" s="303"/>
      <c r="M66" s="303"/>
      <c r="N66" s="219"/>
      <c r="O66" s="219"/>
      <c r="P66" s="219"/>
      <c r="Q66" s="219"/>
      <c r="R66" s="219"/>
      <c r="S66" s="219"/>
      <c r="T66" s="219"/>
      <c r="U66" s="219"/>
      <c r="V66" s="219"/>
      <c r="W66" s="219"/>
      <c r="X66" s="219"/>
      <c r="Y66" s="219"/>
      <c r="Z66" s="219"/>
    </row>
    <row r="67" spans="1:26" ht="15.75" customHeight="1" x14ac:dyDescent="0.2">
      <c r="A67" s="219"/>
      <c r="B67" s="219"/>
      <c r="C67" s="219"/>
      <c r="D67" s="219"/>
      <c r="E67" s="303"/>
      <c r="F67" s="303"/>
      <c r="G67" s="303"/>
      <c r="H67" s="303"/>
      <c r="I67" s="303"/>
      <c r="J67" s="303"/>
      <c r="K67" s="303"/>
      <c r="L67" s="303"/>
      <c r="M67" s="303"/>
      <c r="N67" s="219"/>
      <c r="O67" s="219"/>
      <c r="P67" s="219"/>
      <c r="Q67" s="219"/>
      <c r="R67" s="219"/>
      <c r="S67" s="219"/>
      <c r="T67" s="219"/>
      <c r="U67" s="219"/>
      <c r="V67" s="219"/>
      <c r="W67" s="219"/>
      <c r="X67" s="219"/>
      <c r="Y67" s="219"/>
      <c r="Z67" s="219"/>
    </row>
    <row r="68" spans="1:26" ht="15.75" customHeight="1" x14ac:dyDescent="0.2">
      <c r="A68" s="219"/>
      <c r="B68" s="219"/>
      <c r="C68" s="219"/>
      <c r="D68" s="219"/>
      <c r="E68" s="303"/>
      <c r="F68" s="303"/>
      <c r="G68" s="303"/>
      <c r="H68" s="303"/>
      <c r="I68" s="303"/>
      <c r="J68" s="303"/>
      <c r="K68" s="303"/>
      <c r="L68" s="303"/>
      <c r="M68" s="303"/>
      <c r="N68" s="219"/>
      <c r="O68" s="219"/>
      <c r="P68" s="219"/>
      <c r="Q68" s="219"/>
      <c r="R68" s="219"/>
      <c r="S68" s="219"/>
      <c r="T68" s="219"/>
      <c r="U68" s="219"/>
      <c r="V68" s="219"/>
      <c r="W68" s="219"/>
      <c r="X68" s="219"/>
      <c r="Y68" s="219"/>
      <c r="Z68" s="219"/>
    </row>
    <row r="69" spans="1:26" ht="15.75" customHeight="1" x14ac:dyDescent="0.2">
      <c r="A69" s="219"/>
      <c r="B69" s="219"/>
      <c r="C69" s="219"/>
      <c r="D69" s="219"/>
      <c r="E69" s="303"/>
      <c r="F69" s="303"/>
      <c r="G69" s="303"/>
      <c r="H69" s="303"/>
      <c r="I69" s="303"/>
      <c r="J69" s="303"/>
      <c r="K69" s="303"/>
      <c r="L69" s="303"/>
      <c r="M69" s="303"/>
      <c r="N69" s="219"/>
      <c r="O69" s="219"/>
      <c r="P69" s="219"/>
      <c r="Q69" s="219"/>
      <c r="R69" s="219"/>
      <c r="S69" s="219"/>
      <c r="T69" s="219"/>
      <c r="U69" s="219"/>
      <c r="V69" s="219"/>
      <c r="W69" s="219"/>
      <c r="X69" s="219"/>
      <c r="Y69" s="219"/>
      <c r="Z69" s="219"/>
    </row>
    <row r="70" spans="1:26" ht="15.75" customHeight="1" x14ac:dyDescent="0.2">
      <c r="A70" s="219"/>
      <c r="B70" s="219"/>
      <c r="C70" s="219"/>
      <c r="D70" s="219"/>
      <c r="E70" s="303"/>
      <c r="F70" s="303"/>
      <c r="G70" s="303"/>
      <c r="H70" s="303"/>
      <c r="I70" s="303"/>
      <c r="J70" s="303"/>
      <c r="K70" s="303"/>
      <c r="L70" s="303"/>
      <c r="M70" s="303"/>
      <c r="N70" s="219"/>
      <c r="O70" s="219"/>
      <c r="P70" s="219"/>
      <c r="Q70" s="219"/>
      <c r="R70" s="219"/>
      <c r="S70" s="219"/>
      <c r="T70" s="219"/>
      <c r="U70" s="219"/>
      <c r="V70" s="219"/>
      <c r="W70" s="219"/>
      <c r="X70" s="219"/>
      <c r="Y70" s="219"/>
      <c r="Z70" s="219"/>
    </row>
    <row r="71" spans="1:26" ht="15.75" customHeight="1" x14ac:dyDescent="0.2">
      <c r="A71" s="219"/>
      <c r="B71" s="219"/>
      <c r="C71" s="219"/>
      <c r="D71" s="219"/>
      <c r="E71" s="303"/>
      <c r="F71" s="303"/>
      <c r="G71" s="303"/>
      <c r="H71" s="303"/>
      <c r="I71" s="303"/>
      <c r="J71" s="303"/>
      <c r="K71" s="303"/>
      <c r="L71" s="303"/>
      <c r="M71" s="303"/>
      <c r="N71" s="219"/>
      <c r="O71" s="219"/>
      <c r="P71" s="219"/>
      <c r="Q71" s="219"/>
      <c r="R71" s="219"/>
      <c r="S71" s="219"/>
      <c r="T71" s="219"/>
      <c r="U71" s="219"/>
      <c r="V71" s="219"/>
      <c r="W71" s="219"/>
      <c r="X71" s="219"/>
      <c r="Y71" s="219"/>
      <c r="Z71" s="219"/>
    </row>
    <row r="72" spans="1:26" ht="15.75" customHeight="1" x14ac:dyDescent="0.2">
      <c r="A72" s="219"/>
      <c r="B72" s="219"/>
      <c r="C72" s="219"/>
      <c r="D72" s="219"/>
      <c r="E72" s="303"/>
      <c r="F72" s="303"/>
      <c r="G72" s="303"/>
      <c r="H72" s="303"/>
      <c r="I72" s="303"/>
      <c r="J72" s="303"/>
      <c r="K72" s="303"/>
      <c r="L72" s="303"/>
      <c r="M72" s="303"/>
      <c r="N72" s="219"/>
      <c r="O72" s="219"/>
      <c r="P72" s="219"/>
      <c r="Q72" s="219"/>
      <c r="R72" s="219"/>
      <c r="S72" s="219"/>
      <c r="T72" s="219"/>
      <c r="U72" s="219"/>
      <c r="V72" s="219"/>
      <c r="W72" s="219"/>
      <c r="X72" s="219"/>
      <c r="Y72" s="219"/>
      <c r="Z72" s="219"/>
    </row>
    <row r="73" spans="1:26" ht="15.75" customHeight="1" x14ac:dyDescent="0.2">
      <c r="A73" s="219"/>
      <c r="B73" s="219"/>
      <c r="C73" s="219"/>
      <c r="D73" s="219"/>
      <c r="E73" s="303"/>
      <c r="F73" s="303"/>
      <c r="G73" s="303"/>
      <c r="H73" s="303"/>
      <c r="I73" s="303"/>
      <c r="J73" s="303"/>
      <c r="K73" s="303"/>
      <c r="L73" s="303"/>
      <c r="M73" s="303"/>
      <c r="N73" s="219"/>
      <c r="O73" s="219"/>
      <c r="P73" s="219"/>
      <c r="Q73" s="219"/>
      <c r="R73" s="219"/>
      <c r="S73" s="219"/>
      <c r="T73" s="219"/>
      <c r="U73" s="219"/>
      <c r="V73" s="219"/>
      <c r="W73" s="219"/>
      <c r="X73" s="219"/>
      <c r="Y73" s="219"/>
      <c r="Z73" s="219"/>
    </row>
    <row r="74" spans="1:26" ht="15.75" customHeight="1" x14ac:dyDescent="0.2">
      <c r="A74" s="219"/>
      <c r="B74" s="219"/>
      <c r="C74" s="219"/>
      <c r="D74" s="219"/>
      <c r="E74" s="303"/>
      <c r="F74" s="303"/>
      <c r="G74" s="303"/>
      <c r="H74" s="303"/>
      <c r="I74" s="303"/>
      <c r="J74" s="303"/>
      <c r="K74" s="303"/>
      <c r="L74" s="303"/>
      <c r="M74" s="303"/>
      <c r="N74" s="219"/>
      <c r="O74" s="219"/>
      <c r="P74" s="219"/>
      <c r="Q74" s="219"/>
      <c r="R74" s="219"/>
      <c r="S74" s="219"/>
      <c r="T74" s="219"/>
      <c r="U74" s="219"/>
      <c r="V74" s="219"/>
      <c r="W74" s="219"/>
      <c r="X74" s="219"/>
      <c r="Y74" s="219"/>
      <c r="Z74" s="219"/>
    </row>
    <row r="75" spans="1:26" ht="15.75" customHeight="1" x14ac:dyDescent="0.2">
      <c r="A75" s="219"/>
      <c r="B75" s="219"/>
      <c r="C75" s="219"/>
      <c r="D75" s="219"/>
      <c r="E75" s="303"/>
      <c r="F75" s="303"/>
      <c r="G75" s="303"/>
      <c r="H75" s="303"/>
      <c r="I75" s="303"/>
      <c r="J75" s="303"/>
      <c r="K75" s="303"/>
      <c r="L75" s="303"/>
      <c r="M75" s="303"/>
      <c r="N75" s="219"/>
      <c r="O75" s="219"/>
      <c r="P75" s="219"/>
      <c r="Q75" s="219"/>
      <c r="R75" s="219"/>
      <c r="S75" s="219"/>
      <c r="T75" s="219"/>
      <c r="U75" s="219"/>
      <c r="V75" s="219"/>
      <c r="W75" s="219"/>
      <c r="X75" s="219"/>
      <c r="Y75" s="219"/>
      <c r="Z75" s="219"/>
    </row>
    <row r="76" spans="1:26" ht="15.75" customHeight="1" x14ac:dyDescent="0.2">
      <c r="A76" s="219"/>
      <c r="B76" s="219"/>
      <c r="C76" s="219"/>
      <c r="D76" s="219"/>
      <c r="E76" s="303"/>
      <c r="F76" s="303"/>
      <c r="G76" s="303"/>
      <c r="H76" s="303"/>
      <c r="I76" s="303"/>
      <c r="J76" s="303"/>
      <c r="K76" s="303"/>
      <c r="L76" s="303"/>
      <c r="M76" s="303"/>
      <c r="N76" s="219"/>
      <c r="O76" s="219"/>
      <c r="P76" s="219"/>
      <c r="Q76" s="219"/>
      <c r="R76" s="219"/>
      <c r="S76" s="219"/>
      <c r="T76" s="219"/>
      <c r="U76" s="219"/>
      <c r="V76" s="219"/>
      <c r="W76" s="219"/>
      <c r="X76" s="219"/>
      <c r="Y76" s="219"/>
      <c r="Z76" s="219"/>
    </row>
    <row r="77" spans="1:26" ht="15.75" customHeight="1" x14ac:dyDescent="0.2">
      <c r="A77" s="219"/>
      <c r="B77" s="219"/>
      <c r="C77" s="219"/>
      <c r="D77" s="219"/>
      <c r="E77" s="303"/>
      <c r="F77" s="303"/>
      <c r="G77" s="303"/>
      <c r="H77" s="303"/>
      <c r="I77" s="303"/>
      <c r="J77" s="303"/>
      <c r="K77" s="303"/>
      <c r="L77" s="303"/>
      <c r="M77" s="303"/>
      <c r="N77" s="219"/>
      <c r="O77" s="219"/>
      <c r="P77" s="219"/>
      <c r="Q77" s="219"/>
      <c r="R77" s="219"/>
      <c r="S77" s="219"/>
      <c r="T77" s="219"/>
      <c r="U77" s="219"/>
      <c r="V77" s="219"/>
      <c r="W77" s="219"/>
      <c r="X77" s="219"/>
      <c r="Y77" s="219"/>
      <c r="Z77" s="219"/>
    </row>
    <row r="78" spans="1:26" ht="15.75" customHeight="1" x14ac:dyDescent="0.2">
      <c r="A78" s="219"/>
      <c r="B78" s="219"/>
      <c r="C78" s="219"/>
      <c r="D78" s="219"/>
      <c r="E78" s="303"/>
      <c r="F78" s="303"/>
      <c r="G78" s="303"/>
      <c r="H78" s="303"/>
      <c r="I78" s="303"/>
      <c r="J78" s="303"/>
      <c r="K78" s="303"/>
      <c r="L78" s="303"/>
      <c r="M78" s="303"/>
      <c r="N78" s="219"/>
      <c r="O78" s="219"/>
      <c r="P78" s="219"/>
      <c r="Q78" s="219"/>
      <c r="R78" s="219"/>
      <c r="S78" s="219"/>
      <c r="T78" s="219"/>
      <c r="U78" s="219"/>
      <c r="V78" s="219"/>
      <c r="W78" s="219"/>
      <c r="X78" s="219"/>
      <c r="Y78" s="219"/>
      <c r="Z78" s="219"/>
    </row>
    <row r="79" spans="1:26" ht="15.75" customHeight="1" x14ac:dyDescent="0.2">
      <c r="A79" s="219"/>
      <c r="B79" s="219"/>
      <c r="C79" s="219"/>
      <c r="D79" s="219"/>
      <c r="E79" s="303"/>
      <c r="F79" s="303"/>
      <c r="G79" s="303"/>
      <c r="H79" s="303"/>
      <c r="I79" s="303"/>
      <c r="J79" s="303"/>
      <c r="K79" s="303"/>
      <c r="L79" s="303"/>
      <c r="M79" s="303"/>
      <c r="N79" s="219"/>
      <c r="O79" s="219"/>
      <c r="P79" s="219"/>
      <c r="Q79" s="219"/>
      <c r="R79" s="219"/>
      <c r="S79" s="219"/>
      <c r="T79" s="219"/>
      <c r="U79" s="219"/>
      <c r="V79" s="219"/>
      <c r="W79" s="219"/>
      <c r="X79" s="219"/>
      <c r="Y79" s="219"/>
      <c r="Z79" s="219"/>
    </row>
    <row r="80" spans="1:26" ht="15.75" customHeight="1" x14ac:dyDescent="0.2">
      <c r="A80" s="219"/>
      <c r="B80" s="219"/>
      <c r="C80" s="219"/>
      <c r="D80" s="219"/>
      <c r="E80" s="303"/>
      <c r="F80" s="303"/>
      <c r="G80" s="303"/>
      <c r="H80" s="303"/>
      <c r="I80" s="303"/>
      <c r="J80" s="303"/>
      <c r="K80" s="303"/>
      <c r="L80" s="303"/>
      <c r="M80" s="303"/>
      <c r="N80" s="219"/>
      <c r="O80" s="219"/>
      <c r="P80" s="219"/>
      <c r="Q80" s="219"/>
      <c r="R80" s="219"/>
      <c r="S80" s="219"/>
      <c r="T80" s="219"/>
      <c r="U80" s="219"/>
      <c r="V80" s="219"/>
      <c r="W80" s="219"/>
      <c r="X80" s="219"/>
      <c r="Y80" s="219"/>
      <c r="Z80" s="219"/>
    </row>
    <row r="81" spans="1:26" ht="15.75" customHeight="1" x14ac:dyDescent="0.2">
      <c r="A81" s="219"/>
      <c r="B81" s="219"/>
      <c r="C81" s="219"/>
      <c r="D81" s="219"/>
      <c r="E81" s="303"/>
      <c r="F81" s="303"/>
      <c r="G81" s="303"/>
      <c r="H81" s="303"/>
      <c r="I81" s="303"/>
      <c r="J81" s="303"/>
      <c r="K81" s="303"/>
      <c r="L81" s="303"/>
      <c r="M81" s="303"/>
      <c r="N81" s="219"/>
      <c r="O81" s="219"/>
      <c r="P81" s="219"/>
      <c r="Q81" s="219"/>
      <c r="R81" s="219"/>
      <c r="S81" s="219"/>
      <c r="T81" s="219"/>
      <c r="U81" s="219"/>
      <c r="V81" s="219"/>
      <c r="W81" s="219"/>
      <c r="X81" s="219"/>
      <c r="Y81" s="219"/>
      <c r="Z81" s="219"/>
    </row>
    <row r="82" spans="1:26" ht="15.75" customHeight="1" x14ac:dyDescent="0.2">
      <c r="A82" s="219"/>
      <c r="B82" s="219"/>
      <c r="C82" s="219"/>
      <c r="D82" s="219"/>
      <c r="E82" s="303"/>
      <c r="F82" s="303"/>
      <c r="G82" s="303"/>
      <c r="H82" s="303"/>
      <c r="I82" s="303"/>
      <c r="J82" s="303"/>
      <c r="K82" s="303"/>
      <c r="L82" s="303"/>
      <c r="M82" s="303"/>
      <c r="N82" s="219"/>
      <c r="O82" s="219"/>
      <c r="P82" s="219"/>
      <c r="Q82" s="219"/>
      <c r="R82" s="219"/>
      <c r="S82" s="219"/>
      <c r="T82" s="219"/>
      <c r="U82" s="219"/>
      <c r="V82" s="219"/>
      <c r="W82" s="219"/>
      <c r="X82" s="219"/>
      <c r="Y82" s="219"/>
      <c r="Z82" s="219"/>
    </row>
    <row r="83" spans="1:26" ht="15.75" customHeight="1" x14ac:dyDescent="0.2">
      <c r="A83" s="219"/>
      <c r="B83" s="219"/>
      <c r="C83" s="219"/>
      <c r="D83" s="219"/>
      <c r="E83" s="303"/>
      <c r="F83" s="303"/>
      <c r="G83" s="303"/>
      <c r="H83" s="303"/>
      <c r="I83" s="303"/>
      <c r="J83" s="303"/>
      <c r="K83" s="303"/>
      <c r="L83" s="303"/>
      <c r="M83" s="303"/>
      <c r="N83" s="219"/>
      <c r="O83" s="219"/>
      <c r="P83" s="219"/>
      <c r="Q83" s="219"/>
      <c r="R83" s="219"/>
      <c r="S83" s="219"/>
      <c r="T83" s="219"/>
      <c r="U83" s="219"/>
      <c r="V83" s="219"/>
      <c r="W83" s="219"/>
      <c r="X83" s="219"/>
      <c r="Y83" s="219"/>
      <c r="Z83" s="219"/>
    </row>
    <row r="84" spans="1:26" ht="15.75" customHeight="1" x14ac:dyDescent="0.2">
      <c r="A84" s="219"/>
      <c r="B84" s="219"/>
      <c r="C84" s="219"/>
      <c r="D84" s="219"/>
      <c r="E84" s="303"/>
      <c r="F84" s="303"/>
      <c r="G84" s="303"/>
      <c r="H84" s="303"/>
      <c r="I84" s="303"/>
      <c r="J84" s="303"/>
      <c r="K84" s="303"/>
      <c r="L84" s="303"/>
      <c r="M84" s="303"/>
      <c r="N84" s="219"/>
      <c r="O84" s="219"/>
      <c r="P84" s="219"/>
      <c r="Q84" s="219"/>
      <c r="R84" s="219"/>
      <c r="S84" s="219"/>
      <c r="T84" s="219"/>
      <c r="U84" s="219"/>
      <c r="V84" s="219"/>
      <c r="W84" s="219"/>
      <c r="X84" s="219"/>
      <c r="Y84" s="219"/>
      <c r="Z84" s="219"/>
    </row>
    <row r="85" spans="1:26" ht="15.75" customHeight="1" x14ac:dyDescent="0.2">
      <c r="A85" s="219"/>
      <c r="B85" s="219"/>
      <c r="C85" s="219"/>
      <c r="D85" s="219"/>
      <c r="E85" s="303"/>
      <c r="F85" s="303"/>
      <c r="G85" s="303"/>
      <c r="H85" s="303"/>
      <c r="I85" s="303"/>
      <c r="J85" s="303"/>
      <c r="K85" s="303"/>
      <c r="L85" s="303"/>
      <c r="M85" s="303"/>
      <c r="N85" s="219"/>
      <c r="O85" s="219"/>
      <c r="P85" s="219"/>
      <c r="Q85" s="219"/>
      <c r="R85" s="219"/>
      <c r="S85" s="219"/>
      <c r="T85" s="219"/>
      <c r="U85" s="219"/>
      <c r="V85" s="219"/>
      <c r="W85" s="219"/>
      <c r="X85" s="219"/>
      <c r="Y85" s="219"/>
      <c r="Z85" s="219"/>
    </row>
    <row r="86" spans="1:26" ht="15.75" customHeight="1" x14ac:dyDescent="0.2">
      <c r="A86" s="219"/>
      <c r="B86" s="219"/>
      <c r="C86" s="219"/>
      <c r="D86" s="219"/>
      <c r="E86" s="303"/>
      <c r="F86" s="303"/>
      <c r="G86" s="303"/>
      <c r="H86" s="303"/>
      <c r="I86" s="303"/>
      <c r="J86" s="303"/>
      <c r="K86" s="303"/>
      <c r="L86" s="303"/>
      <c r="M86" s="303"/>
      <c r="N86" s="219"/>
      <c r="O86" s="219"/>
      <c r="P86" s="219"/>
      <c r="Q86" s="219"/>
      <c r="R86" s="219"/>
      <c r="S86" s="219"/>
      <c r="T86" s="219"/>
      <c r="U86" s="219"/>
      <c r="V86" s="219"/>
      <c r="W86" s="219"/>
      <c r="X86" s="219"/>
      <c r="Y86" s="219"/>
      <c r="Z86" s="219"/>
    </row>
    <row r="87" spans="1:26" ht="15.75" customHeight="1" x14ac:dyDescent="0.2">
      <c r="A87" s="219"/>
      <c r="B87" s="219"/>
      <c r="C87" s="219"/>
      <c r="D87" s="219"/>
      <c r="E87" s="303"/>
      <c r="F87" s="303"/>
      <c r="G87" s="303"/>
      <c r="H87" s="303"/>
      <c r="I87" s="303"/>
      <c r="J87" s="303"/>
      <c r="K87" s="303"/>
      <c r="L87" s="303"/>
      <c r="M87" s="303"/>
      <c r="N87" s="219"/>
      <c r="O87" s="219"/>
      <c r="P87" s="219"/>
      <c r="Q87" s="219"/>
      <c r="R87" s="219"/>
      <c r="S87" s="219"/>
      <c r="T87" s="219"/>
      <c r="U87" s="219"/>
      <c r="V87" s="219"/>
      <c r="W87" s="219"/>
      <c r="X87" s="219"/>
      <c r="Y87" s="219"/>
      <c r="Z87" s="219"/>
    </row>
    <row r="88" spans="1:26" ht="15.75" customHeight="1" x14ac:dyDescent="0.2">
      <c r="A88" s="219"/>
      <c r="B88" s="219"/>
      <c r="C88" s="219"/>
      <c r="D88" s="219"/>
      <c r="E88" s="303"/>
      <c r="F88" s="303"/>
      <c r="G88" s="303"/>
      <c r="H88" s="303"/>
      <c r="I88" s="303"/>
      <c r="J88" s="303"/>
      <c r="K88" s="303"/>
      <c r="L88" s="303"/>
      <c r="M88" s="303"/>
      <c r="N88" s="219"/>
      <c r="O88" s="219"/>
      <c r="P88" s="219"/>
      <c r="Q88" s="219"/>
      <c r="R88" s="219"/>
      <c r="S88" s="219"/>
      <c r="T88" s="219"/>
      <c r="U88" s="219"/>
      <c r="V88" s="219"/>
      <c r="W88" s="219"/>
      <c r="X88" s="219"/>
      <c r="Y88" s="219"/>
      <c r="Z88" s="219"/>
    </row>
    <row r="89" spans="1:26" ht="15.75" customHeight="1" x14ac:dyDescent="0.2">
      <c r="A89" s="219"/>
      <c r="B89" s="219"/>
      <c r="C89" s="219"/>
      <c r="D89" s="219"/>
      <c r="E89" s="303"/>
      <c r="F89" s="303"/>
      <c r="G89" s="303"/>
      <c r="H89" s="303"/>
      <c r="I89" s="303"/>
      <c r="J89" s="303"/>
      <c r="K89" s="303"/>
      <c r="L89" s="303"/>
      <c r="M89" s="303"/>
      <c r="N89" s="219"/>
      <c r="O89" s="219"/>
      <c r="P89" s="219"/>
      <c r="Q89" s="219"/>
      <c r="R89" s="219"/>
      <c r="S89" s="219"/>
      <c r="T89" s="219"/>
      <c r="U89" s="219"/>
      <c r="V89" s="219"/>
      <c r="W89" s="219"/>
      <c r="X89" s="219"/>
      <c r="Y89" s="219"/>
      <c r="Z89" s="219"/>
    </row>
    <row r="90" spans="1:26" ht="15.75" customHeight="1" x14ac:dyDescent="0.2">
      <c r="A90" s="219"/>
      <c r="B90" s="219"/>
      <c r="C90" s="219"/>
      <c r="D90" s="219"/>
      <c r="E90" s="303"/>
      <c r="F90" s="303"/>
      <c r="G90" s="303"/>
      <c r="H90" s="303"/>
      <c r="I90" s="303"/>
      <c r="J90" s="303"/>
      <c r="K90" s="303"/>
      <c r="L90" s="303"/>
      <c r="M90" s="303"/>
      <c r="N90" s="219"/>
      <c r="O90" s="219"/>
      <c r="P90" s="219"/>
      <c r="Q90" s="219"/>
      <c r="R90" s="219"/>
      <c r="S90" s="219"/>
      <c r="T90" s="219"/>
      <c r="U90" s="219"/>
      <c r="V90" s="219"/>
      <c r="W90" s="219"/>
      <c r="X90" s="219"/>
      <c r="Y90" s="219"/>
      <c r="Z90" s="219"/>
    </row>
    <row r="91" spans="1:26" ht="15.75" customHeight="1" x14ac:dyDescent="0.2">
      <c r="A91" s="219"/>
      <c r="B91" s="219"/>
      <c r="C91" s="219"/>
      <c r="D91" s="219"/>
      <c r="E91" s="303"/>
      <c r="F91" s="303"/>
      <c r="G91" s="303"/>
      <c r="H91" s="303"/>
      <c r="I91" s="303"/>
      <c r="J91" s="303"/>
      <c r="K91" s="303"/>
      <c r="L91" s="303"/>
      <c r="M91" s="303"/>
      <c r="N91" s="219"/>
      <c r="O91" s="219"/>
      <c r="P91" s="219"/>
      <c r="Q91" s="219"/>
      <c r="R91" s="219"/>
      <c r="S91" s="219"/>
      <c r="T91" s="219"/>
      <c r="U91" s="219"/>
      <c r="V91" s="219"/>
      <c r="W91" s="219"/>
      <c r="X91" s="219"/>
      <c r="Y91" s="219"/>
      <c r="Z91" s="219"/>
    </row>
    <row r="92" spans="1:26" ht="15.75" customHeight="1" x14ac:dyDescent="0.2">
      <c r="A92" s="219"/>
      <c r="B92" s="219"/>
      <c r="C92" s="219"/>
      <c r="D92" s="219"/>
      <c r="E92" s="303"/>
      <c r="F92" s="303"/>
      <c r="G92" s="303"/>
      <c r="H92" s="303"/>
      <c r="I92" s="303"/>
      <c r="J92" s="303"/>
      <c r="K92" s="303"/>
      <c r="L92" s="303"/>
      <c r="M92" s="303"/>
      <c r="N92" s="219"/>
      <c r="O92" s="219"/>
      <c r="P92" s="219"/>
      <c r="Q92" s="219"/>
      <c r="R92" s="219"/>
      <c r="S92" s="219"/>
      <c r="T92" s="219"/>
      <c r="U92" s="219"/>
      <c r="V92" s="219"/>
      <c r="W92" s="219"/>
      <c r="X92" s="219"/>
      <c r="Y92" s="219"/>
      <c r="Z92" s="219"/>
    </row>
    <row r="93" spans="1:26" ht="15.75" customHeight="1" x14ac:dyDescent="0.2">
      <c r="A93" s="219"/>
      <c r="B93" s="219"/>
      <c r="C93" s="219"/>
      <c r="D93" s="219"/>
      <c r="E93" s="303"/>
      <c r="F93" s="303"/>
      <c r="G93" s="303"/>
      <c r="H93" s="303"/>
      <c r="I93" s="303"/>
      <c r="J93" s="303"/>
      <c r="K93" s="303"/>
      <c r="L93" s="303"/>
      <c r="M93" s="303"/>
      <c r="N93" s="219"/>
      <c r="O93" s="219"/>
      <c r="P93" s="219"/>
      <c r="Q93" s="219"/>
      <c r="R93" s="219"/>
      <c r="S93" s="219"/>
      <c r="T93" s="219"/>
      <c r="U93" s="219"/>
      <c r="V93" s="219"/>
      <c r="W93" s="219"/>
      <c r="X93" s="219"/>
      <c r="Y93" s="219"/>
      <c r="Z93" s="219"/>
    </row>
    <row r="94" spans="1:26" ht="15.75" customHeight="1" x14ac:dyDescent="0.2">
      <c r="A94" s="219"/>
      <c r="B94" s="219"/>
      <c r="C94" s="219"/>
      <c r="D94" s="219"/>
      <c r="E94" s="303"/>
      <c r="F94" s="303"/>
      <c r="G94" s="303"/>
      <c r="H94" s="303"/>
      <c r="I94" s="303"/>
      <c r="J94" s="303"/>
      <c r="K94" s="303"/>
      <c r="L94" s="303"/>
      <c r="M94" s="303"/>
      <c r="N94" s="219"/>
      <c r="O94" s="219"/>
      <c r="P94" s="219"/>
      <c r="Q94" s="219"/>
      <c r="R94" s="219"/>
      <c r="S94" s="219"/>
      <c r="T94" s="219"/>
      <c r="U94" s="219"/>
      <c r="V94" s="219"/>
      <c r="W94" s="219"/>
      <c r="X94" s="219"/>
      <c r="Y94" s="219"/>
      <c r="Z94" s="219"/>
    </row>
    <row r="95" spans="1:26" ht="15.75" customHeight="1" x14ac:dyDescent="0.2">
      <c r="A95" s="219"/>
      <c r="B95" s="219"/>
      <c r="C95" s="219"/>
      <c r="D95" s="219"/>
      <c r="E95" s="303"/>
      <c r="F95" s="303"/>
      <c r="G95" s="303"/>
      <c r="H95" s="303"/>
      <c r="I95" s="303"/>
      <c r="J95" s="303"/>
      <c r="K95" s="303"/>
      <c r="L95" s="303"/>
      <c r="M95" s="303"/>
      <c r="N95" s="219"/>
      <c r="O95" s="219"/>
      <c r="P95" s="219"/>
      <c r="Q95" s="219"/>
      <c r="R95" s="219"/>
      <c r="S95" s="219"/>
      <c r="T95" s="219"/>
      <c r="U95" s="219"/>
      <c r="V95" s="219"/>
      <c r="W95" s="219"/>
      <c r="X95" s="219"/>
      <c r="Y95" s="219"/>
      <c r="Z95" s="219"/>
    </row>
    <row r="96" spans="1:26" ht="15.75" customHeight="1" x14ac:dyDescent="0.2">
      <c r="A96" s="219"/>
      <c r="B96" s="219"/>
      <c r="C96" s="219"/>
      <c r="D96" s="219"/>
      <c r="E96" s="303"/>
      <c r="F96" s="303"/>
      <c r="G96" s="303"/>
      <c r="H96" s="303"/>
      <c r="I96" s="303"/>
      <c r="J96" s="303"/>
      <c r="K96" s="303"/>
      <c r="L96" s="303"/>
      <c r="M96" s="303"/>
      <c r="N96" s="219"/>
      <c r="O96" s="219"/>
      <c r="P96" s="219"/>
      <c r="Q96" s="219"/>
      <c r="R96" s="219"/>
      <c r="S96" s="219"/>
      <c r="T96" s="219"/>
      <c r="U96" s="219"/>
      <c r="V96" s="219"/>
      <c r="W96" s="219"/>
      <c r="X96" s="219"/>
      <c r="Y96" s="219"/>
      <c r="Z96" s="219"/>
    </row>
    <row r="97" spans="1:26" ht="15.75" customHeight="1" x14ac:dyDescent="0.2">
      <c r="A97" s="219"/>
      <c r="B97" s="219"/>
      <c r="C97" s="219"/>
      <c r="D97" s="219"/>
      <c r="E97" s="303"/>
      <c r="F97" s="303"/>
      <c r="G97" s="303"/>
      <c r="H97" s="303"/>
      <c r="I97" s="303"/>
      <c r="J97" s="303"/>
      <c r="K97" s="303"/>
      <c r="L97" s="303"/>
      <c r="M97" s="303"/>
      <c r="N97" s="219"/>
      <c r="O97" s="219"/>
      <c r="P97" s="219"/>
      <c r="Q97" s="219"/>
      <c r="R97" s="219"/>
      <c r="S97" s="219"/>
      <c r="T97" s="219"/>
      <c r="U97" s="219"/>
      <c r="V97" s="219"/>
      <c r="W97" s="219"/>
      <c r="X97" s="219"/>
      <c r="Y97" s="219"/>
      <c r="Z97" s="219"/>
    </row>
    <row r="98" spans="1:26" ht="15.75" customHeight="1" x14ac:dyDescent="0.2">
      <c r="A98" s="219"/>
      <c r="B98" s="219"/>
      <c r="C98" s="219"/>
      <c r="D98" s="219"/>
      <c r="E98" s="303"/>
      <c r="F98" s="303"/>
      <c r="G98" s="303"/>
      <c r="H98" s="303"/>
      <c r="I98" s="303"/>
      <c r="J98" s="303"/>
      <c r="K98" s="303"/>
      <c r="L98" s="303"/>
      <c r="M98" s="303"/>
      <c r="N98" s="219"/>
      <c r="O98" s="219"/>
      <c r="P98" s="219"/>
      <c r="Q98" s="219"/>
      <c r="R98" s="219"/>
      <c r="S98" s="219"/>
      <c r="T98" s="219"/>
      <c r="U98" s="219"/>
      <c r="V98" s="219"/>
      <c r="W98" s="219"/>
      <c r="X98" s="219"/>
      <c r="Y98" s="219"/>
      <c r="Z98" s="219"/>
    </row>
    <row r="99" spans="1:26" ht="15.75" customHeight="1" x14ac:dyDescent="0.2">
      <c r="A99" s="219"/>
      <c r="B99" s="219"/>
      <c r="C99" s="219"/>
      <c r="D99" s="219"/>
      <c r="E99" s="303"/>
      <c r="F99" s="303"/>
      <c r="G99" s="303"/>
      <c r="H99" s="303"/>
      <c r="I99" s="303"/>
      <c r="J99" s="303"/>
      <c r="K99" s="303"/>
      <c r="L99" s="303"/>
      <c r="M99" s="303"/>
      <c r="N99" s="219"/>
      <c r="O99" s="219"/>
      <c r="P99" s="219"/>
      <c r="Q99" s="219"/>
      <c r="R99" s="219"/>
      <c r="S99" s="219"/>
      <c r="T99" s="219"/>
      <c r="U99" s="219"/>
      <c r="V99" s="219"/>
      <c r="W99" s="219"/>
      <c r="X99" s="219"/>
      <c r="Y99" s="219"/>
      <c r="Z99" s="219"/>
    </row>
    <row r="100" spans="1:26" ht="15.75" customHeight="1" x14ac:dyDescent="0.2">
      <c r="A100" s="219"/>
      <c r="B100" s="219"/>
      <c r="C100" s="219"/>
      <c r="D100" s="219"/>
      <c r="E100" s="303"/>
      <c r="F100" s="303"/>
      <c r="G100" s="303"/>
      <c r="H100" s="303"/>
      <c r="I100" s="303"/>
      <c r="J100" s="303"/>
      <c r="K100" s="303"/>
      <c r="L100" s="303"/>
      <c r="M100" s="303"/>
      <c r="N100" s="219"/>
      <c r="O100" s="219"/>
      <c r="P100" s="219"/>
      <c r="Q100" s="219"/>
      <c r="R100" s="219"/>
      <c r="S100" s="219"/>
      <c r="T100" s="219"/>
      <c r="U100" s="219"/>
      <c r="V100" s="219"/>
      <c r="W100" s="219"/>
      <c r="X100" s="219"/>
      <c r="Y100" s="219"/>
      <c r="Z100" s="219"/>
    </row>
    <row r="101" spans="1:26" ht="15.75" customHeight="1" x14ac:dyDescent="0.2">
      <c r="A101" s="219"/>
      <c r="B101" s="219"/>
      <c r="C101" s="219"/>
      <c r="D101" s="219"/>
      <c r="E101" s="303"/>
      <c r="F101" s="303"/>
      <c r="G101" s="303"/>
      <c r="H101" s="303"/>
      <c r="I101" s="303"/>
      <c r="J101" s="303"/>
      <c r="K101" s="303"/>
      <c r="L101" s="303"/>
      <c r="M101" s="303"/>
      <c r="N101" s="219"/>
      <c r="O101" s="219"/>
      <c r="P101" s="219"/>
      <c r="Q101" s="219"/>
      <c r="R101" s="219"/>
      <c r="S101" s="219"/>
      <c r="T101" s="219"/>
      <c r="U101" s="219"/>
      <c r="V101" s="219"/>
      <c r="W101" s="219"/>
      <c r="X101" s="219"/>
      <c r="Y101" s="219"/>
      <c r="Z101" s="219"/>
    </row>
    <row r="102" spans="1:26" ht="15.75" customHeight="1" x14ac:dyDescent="0.2">
      <c r="A102" s="219"/>
      <c r="B102" s="219"/>
      <c r="C102" s="219"/>
      <c r="D102" s="219"/>
      <c r="E102" s="303"/>
      <c r="F102" s="303"/>
      <c r="G102" s="303"/>
      <c r="H102" s="303"/>
      <c r="I102" s="303"/>
      <c r="J102" s="303"/>
      <c r="K102" s="303"/>
      <c r="L102" s="303"/>
      <c r="M102" s="303"/>
      <c r="N102" s="219"/>
      <c r="O102" s="219"/>
      <c r="P102" s="219"/>
      <c r="Q102" s="219"/>
      <c r="R102" s="219"/>
      <c r="S102" s="219"/>
      <c r="T102" s="219"/>
      <c r="U102" s="219"/>
      <c r="V102" s="219"/>
      <c r="W102" s="219"/>
      <c r="X102" s="219"/>
      <c r="Y102" s="219"/>
      <c r="Z102" s="219"/>
    </row>
    <row r="103" spans="1:26" ht="15.75" customHeight="1" x14ac:dyDescent="0.2">
      <c r="A103" s="219"/>
      <c r="B103" s="219"/>
      <c r="C103" s="219"/>
      <c r="D103" s="219"/>
      <c r="E103" s="303"/>
      <c r="F103" s="303"/>
      <c r="G103" s="303"/>
      <c r="H103" s="303"/>
      <c r="I103" s="303"/>
      <c r="J103" s="303"/>
      <c r="K103" s="303"/>
      <c r="L103" s="303"/>
      <c r="M103" s="303"/>
      <c r="N103" s="219"/>
      <c r="O103" s="219"/>
      <c r="P103" s="219"/>
      <c r="Q103" s="219"/>
      <c r="R103" s="219"/>
      <c r="S103" s="219"/>
      <c r="T103" s="219"/>
      <c r="U103" s="219"/>
      <c r="V103" s="219"/>
      <c r="W103" s="219"/>
      <c r="X103" s="219"/>
      <c r="Y103" s="219"/>
      <c r="Z103" s="219"/>
    </row>
    <row r="104" spans="1:26" ht="15.75" customHeight="1" x14ac:dyDescent="0.2">
      <c r="A104" s="219"/>
      <c r="B104" s="219"/>
      <c r="C104" s="219"/>
      <c r="D104" s="219"/>
      <c r="E104" s="303"/>
      <c r="F104" s="303"/>
      <c r="G104" s="303"/>
      <c r="H104" s="303"/>
      <c r="I104" s="303"/>
      <c r="J104" s="303"/>
      <c r="K104" s="303"/>
      <c r="L104" s="303"/>
      <c r="M104" s="303"/>
      <c r="N104" s="219"/>
      <c r="O104" s="219"/>
      <c r="P104" s="219"/>
      <c r="Q104" s="219"/>
      <c r="R104" s="219"/>
      <c r="S104" s="219"/>
      <c r="T104" s="219"/>
      <c r="U104" s="219"/>
      <c r="V104" s="219"/>
      <c r="W104" s="219"/>
      <c r="X104" s="219"/>
      <c r="Y104" s="219"/>
      <c r="Z104" s="219"/>
    </row>
    <row r="105" spans="1:26" ht="15.75" customHeight="1" x14ac:dyDescent="0.2">
      <c r="A105" s="219"/>
      <c r="B105" s="219"/>
      <c r="C105" s="219"/>
      <c r="D105" s="219"/>
      <c r="E105" s="303"/>
      <c r="F105" s="303"/>
      <c r="G105" s="303"/>
      <c r="H105" s="303"/>
      <c r="I105" s="303"/>
      <c r="J105" s="303"/>
      <c r="K105" s="303"/>
      <c r="L105" s="303"/>
      <c r="M105" s="303"/>
      <c r="N105" s="219"/>
      <c r="O105" s="219"/>
      <c r="P105" s="219"/>
      <c r="Q105" s="219"/>
      <c r="R105" s="219"/>
      <c r="S105" s="219"/>
      <c r="T105" s="219"/>
      <c r="U105" s="219"/>
      <c r="V105" s="219"/>
      <c r="W105" s="219"/>
      <c r="X105" s="219"/>
      <c r="Y105" s="219"/>
      <c r="Z105" s="219"/>
    </row>
    <row r="106" spans="1:26" ht="15.75" customHeight="1" x14ac:dyDescent="0.2">
      <c r="A106" s="219"/>
      <c r="B106" s="219"/>
      <c r="C106" s="219"/>
      <c r="D106" s="219"/>
      <c r="E106" s="303"/>
      <c r="F106" s="303"/>
      <c r="G106" s="303"/>
      <c r="H106" s="303"/>
      <c r="I106" s="303"/>
      <c r="J106" s="303"/>
      <c r="K106" s="303"/>
      <c r="L106" s="303"/>
      <c r="M106" s="303"/>
      <c r="N106" s="219"/>
      <c r="O106" s="219"/>
      <c r="P106" s="219"/>
      <c r="Q106" s="219"/>
      <c r="R106" s="219"/>
      <c r="S106" s="219"/>
      <c r="T106" s="219"/>
      <c r="U106" s="219"/>
      <c r="V106" s="219"/>
      <c r="W106" s="219"/>
      <c r="X106" s="219"/>
      <c r="Y106" s="219"/>
      <c r="Z106" s="219"/>
    </row>
    <row r="107" spans="1:26" ht="15.75" customHeight="1" x14ac:dyDescent="0.2">
      <c r="A107" s="219"/>
      <c r="B107" s="219"/>
      <c r="C107" s="219"/>
      <c r="D107" s="219"/>
      <c r="E107" s="303"/>
      <c r="F107" s="303"/>
      <c r="G107" s="303"/>
      <c r="H107" s="303"/>
      <c r="I107" s="303"/>
      <c r="J107" s="303"/>
      <c r="K107" s="303"/>
      <c r="L107" s="303"/>
      <c r="M107" s="303"/>
      <c r="N107" s="219"/>
      <c r="O107" s="219"/>
      <c r="P107" s="219"/>
      <c r="Q107" s="219"/>
      <c r="R107" s="219"/>
      <c r="S107" s="219"/>
      <c r="T107" s="219"/>
      <c r="U107" s="219"/>
      <c r="V107" s="219"/>
      <c r="W107" s="219"/>
      <c r="X107" s="219"/>
      <c r="Y107" s="219"/>
      <c r="Z107" s="219"/>
    </row>
    <row r="108" spans="1:26" ht="15.75" customHeight="1" x14ac:dyDescent="0.2">
      <c r="A108" s="219"/>
      <c r="B108" s="219"/>
      <c r="C108" s="219"/>
      <c r="D108" s="219"/>
      <c r="E108" s="303"/>
      <c r="F108" s="303"/>
      <c r="G108" s="303"/>
      <c r="H108" s="303"/>
      <c r="I108" s="303"/>
      <c r="J108" s="303"/>
      <c r="K108" s="303"/>
      <c r="L108" s="303"/>
      <c r="M108" s="303"/>
      <c r="N108" s="219"/>
      <c r="O108" s="219"/>
      <c r="P108" s="219"/>
      <c r="Q108" s="219"/>
      <c r="R108" s="219"/>
      <c r="S108" s="219"/>
      <c r="T108" s="219"/>
      <c r="U108" s="219"/>
      <c r="V108" s="219"/>
      <c r="W108" s="219"/>
      <c r="X108" s="219"/>
      <c r="Y108" s="219"/>
      <c r="Z108" s="219"/>
    </row>
    <row r="109" spans="1:26" ht="15.75" customHeight="1" x14ac:dyDescent="0.2">
      <c r="A109" s="219"/>
      <c r="B109" s="219"/>
      <c r="C109" s="219"/>
      <c r="D109" s="219"/>
      <c r="E109" s="303"/>
      <c r="F109" s="303"/>
      <c r="G109" s="303"/>
      <c r="H109" s="303"/>
      <c r="I109" s="303"/>
      <c r="J109" s="303"/>
      <c r="K109" s="303"/>
      <c r="L109" s="303"/>
      <c r="M109" s="303"/>
      <c r="N109" s="219"/>
      <c r="O109" s="219"/>
      <c r="P109" s="219"/>
      <c r="Q109" s="219"/>
      <c r="R109" s="219"/>
      <c r="S109" s="219"/>
      <c r="T109" s="219"/>
      <c r="U109" s="219"/>
      <c r="V109" s="219"/>
      <c r="W109" s="219"/>
      <c r="X109" s="219"/>
      <c r="Y109" s="219"/>
      <c r="Z109" s="219"/>
    </row>
    <row r="110" spans="1:26" ht="15.75" customHeight="1" x14ac:dyDescent="0.2">
      <c r="A110" s="219"/>
      <c r="B110" s="219"/>
      <c r="C110" s="219"/>
      <c r="D110" s="219"/>
      <c r="E110" s="303"/>
      <c r="F110" s="303"/>
      <c r="G110" s="303"/>
      <c r="H110" s="303"/>
      <c r="I110" s="303"/>
      <c r="J110" s="303"/>
      <c r="K110" s="303"/>
      <c r="L110" s="303"/>
      <c r="M110" s="303"/>
      <c r="N110" s="219"/>
      <c r="O110" s="219"/>
      <c r="P110" s="219"/>
      <c r="Q110" s="219"/>
      <c r="R110" s="219"/>
      <c r="S110" s="219"/>
      <c r="T110" s="219"/>
      <c r="U110" s="219"/>
      <c r="V110" s="219"/>
      <c r="W110" s="219"/>
      <c r="X110" s="219"/>
      <c r="Y110" s="219"/>
      <c r="Z110" s="219"/>
    </row>
    <row r="111" spans="1:26" ht="15.75" customHeight="1" x14ac:dyDescent="0.2">
      <c r="A111" s="219"/>
      <c r="B111" s="219"/>
      <c r="C111" s="219"/>
      <c r="D111" s="219"/>
      <c r="E111" s="303"/>
      <c r="F111" s="303"/>
      <c r="G111" s="303"/>
      <c r="H111" s="303"/>
      <c r="I111" s="303"/>
      <c r="J111" s="303"/>
      <c r="K111" s="303"/>
      <c r="L111" s="303"/>
      <c r="M111" s="303"/>
      <c r="N111" s="219"/>
      <c r="O111" s="219"/>
      <c r="P111" s="219"/>
      <c r="Q111" s="219"/>
      <c r="R111" s="219"/>
      <c r="S111" s="219"/>
      <c r="T111" s="219"/>
      <c r="U111" s="219"/>
      <c r="V111" s="219"/>
      <c r="W111" s="219"/>
      <c r="X111" s="219"/>
      <c r="Y111" s="219"/>
      <c r="Z111" s="219"/>
    </row>
    <row r="112" spans="1:26" ht="15.75" customHeight="1" x14ac:dyDescent="0.2">
      <c r="A112" s="219"/>
      <c r="B112" s="219"/>
      <c r="C112" s="219"/>
      <c r="D112" s="219"/>
      <c r="E112" s="303"/>
      <c r="F112" s="303"/>
      <c r="G112" s="303"/>
      <c r="H112" s="303"/>
      <c r="I112" s="303"/>
      <c r="J112" s="303"/>
      <c r="K112" s="303"/>
      <c r="L112" s="303"/>
      <c r="M112" s="303"/>
      <c r="N112" s="219"/>
      <c r="O112" s="219"/>
      <c r="P112" s="219"/>
      <c r="Q112" s="219"/>
      <c r="R112" s="219"/>
      <c r="S112" s="219"/>
      <c r="T112" s="219"/>
      <c r="U112" s="219"/>
      <c r="V112" s="219"/>
      <c r="W112" s="219"/>
      <c r="X112" s="219"/>
      <c r="Y112" s="219"/>
      <c r="Z112" s="219"/>
    </row>
    <row r="113" spans="1:26" ht="15.75" customHeight="1" x14ac:dyDescent="0.2">
      <c r="A113" s="219"/>
      <c r="B113" s="219"/>
      <c r="C113" s="219"/>
      <c r="D113" s="219"/>
      <c r="E113" s="303"/>
      <c r="F113" s="303"/>
      <c r="G113" s="303"/>
      <c r="H113" s="303"/>
      <c r="I113" s="303"/>
      <c r="J113" s="303"/>
      <c r="K113" s="303"/>
      <c r="L113" s="303"/>
      <c r="M113" s="303"/>
      <c r="N113" s="219"/>
      <c r="O113" s="219"/>
      <c r="P113" s="219"/>
      <c r="Q113" s="219"/>
      <c r="R113" s="219"/>
      <c r="S113" s="219"/>
      <c r="T113" s="219"/>
      <c r="U113" s="219"/>
      <c r="V113" s="219"/>
      <c r="W113" s="219"/>
      <c r="X113" s="219"/>
      <c r="Y113" s="219"/>
      <c r="Z113" s="219"/>
    </row>
    <row r="114" spans="1:26" ht="15.75" customHeight="1" x14ac:dyDescent="0.2">
      <c r="A114" s="219"/>
      <c r="B114" s="219"/>
      <c r="C114" s="219"/>
      <c r="D114" s="219"/>
      <c r="E114" s="303"/>
      <c r="F114" s="303"/>
      <c r="G114" s="303"/>
      <c r="H114" s="303"/>
      <c r="I114" s="303"/>
      <c r="J114" s="303"/>
      <c r="K114" s="303"/>
      <c r="L114" s="303"/>
      <c r="M114" s="303"/>
      <c r="N114" s="219"/>
      <c r="O114" s="219"/>
      <c r="P114" s="219"/>
      <c r="Q114" s="219"/>
      <c r="R114" s="219"/>
      <c r="S114" s="219"/>
      <c r="T114" s="219"/>
      <c r="U114" s="219"/>
      <c r="V114" s="219"/>
      <c r="W114" s="219"/>
      <c r="X114" s="219"/>
      <c r="Y114" s="219"/>
      <c r="Z114" s="219"/>
    </row>
    <row r="115" spans="1:26" ht="15.75" customHeight="1" x14ac:dyDescent="0.2">
      <c r="A115" s="219"/>
      <c r="B115" s="219"/>
      <c r="C115" s="219"/>
      <c r="D115" s="219"/>
      <c r="E115" s="303"/>
      <c r="F115" s="303"/>
      <c r="G115" s="303"/>
      <c r="H115" s="303"/>
      <c r="I115" s="303"/>
      <c r="J115" s="303"/>
      <c r="K115" s="303"/>
      <c r="L115" s="303"/>
      <c r="M115" s="303"/>
      <c r="N115" s="219"/>
      <c r="O115" s="219"/>
      <c r="P115" s="219"/>
      <c r="Q115" s="219"/>
      <c r="R115" s="219"/>
      <c r="S115" s="219"/>
      <c r="T115" s="219"/>
      <c r="U115" s="219"/>
      <c r="V115" s="219"/>
      <c r="W115" s="219"/>
      <c r="X115" s="219"/>
      <c r="Y115" s="219"/>
      <c r="Z115" s="219"/>
    </row>
    <row r="116" spans="1:26" ht="15.75" customHeight="1" x14ac:dyDescent="0.2">
      <c r="A116" s="219"/>
      <c r="B116" s="219"/>
      <c r="C116" s="219"/>
      <c r="D116" s="219"/>
      <c r="E116" s="303"/>
      <c r="F116" s="303"/>
      <c r="G116" s="303"/>
      <c r="H116" s="303"/>
      <c r="I116" s="303"/>
      <c r="J116" s="303"/>
      <c r="K116" s="303"/>
      <c r="L116" s="303"/>
      <c r="M116" s="303"/>
      <c r="N116" s="219"/>
      <c r="O116" s="219"/>
      <c r="P116" s="219"/>
      <c r="Q116" s="219"/>
      <c r="R116" s="219"/>
      <c r="S116" s="219"/>
      <c r="T116" s="219"/>
      <c r="U116" s="219"/>
      <c r="V116" s="219"/>
      <c r="W116" s="219"/>
      <c r="X116" s="219"/>
      <c r="Y116" s="219"/>
      <c r="Z116" s="219"/>
    </row>
    <row r="117" spans="1:26" ht="15.75" customHeight="1" x14ac:dyDescent="0.2">
      <c r="A117" s="219"/>
      <c r="B117" s="219"/>
      <c r="C117" s="219"/>
      <c r="D117" s="219"/>
      <c r="E117" s="303"/>
      <c r="F117" s="303"/>
      <c r="G117" s="303"/>
      <c r="H117" s="303"/>
      <c r="I117" s="303"/>
      <c r="J117" s="303"/>
      <c r="K117" s="303"/>
      <c r="L117" s="303"/>
      <c r="M117" s="303"/>
      <c r="N117" s="219"/>
      <c r="O117" s="219"/>
      <c r="P117" s="219"/>
      <c r="Q117" s="219"/>
      <c r="R117" s="219"/>
      <c r="S117" s="219"/>
      <c r="T117" s="219"/>
      <c r="U117" s="219"/>
      <c r="V117" s="219"/>
      <c r="W117" s="219"/>
      <c r="X117" s="219"/>
      <c r="Y117" s="219"/>
      <c r="Z117" s="219"/>
    </row>
    <row r="118" spans="1:26" ht="15.75" customHeight="1" x14ac:dyDescent="0.2">
      <c r="A118" s="219"/>
      <c r="B118" s="219"/>
      <c r="C118" s="219"/>
      <c r="D118" s="219"/>
      <c r="E118" s="303"/>
      <c r="F118" s="303"/>
      <c r="G118" s="303"/>
      <c r="H118" s="303"/>
      <c r="I118" s="303"/>
      <c r="J118" s="303"/>
      <c r="K118" s="303"/>
      <c r="L118" s="303"/>
      <c r="M118" s="303"/>
      <c r="N118" s="219"/>
      <c r="O118" s="219"/>
      <c r="P118" s="219"/>
      <c r="Q118" s="219"/>
      <c r="R118" s="219"/>
      <c r="S118" s="219"/>
      <c r="T118" s="219"/>
      <c r="U118" s="219"/>
      <c r="V118" s="219"/>
      <c r="W118" s="219"/>
      <c r="X118" s="219"/>
      <c r="Y118" s="219"/>
      <c r="Z118" s="219"/>
    </row>
    <row r="119" spans="1:26" ht="15.75" customHeight="1" x14ac:dyDescent="0.2">
      <c r="A119" s="219"/>
      <c r="B119" s="219"/>
      <c r="C119" s="219"/>
      <c r="D119" s="219"/>
      <c r="E119" s="303"/>
      <c r="F119" s="303"/>
      <c r="G119" s="303"/>
      <c r="H119" s="303"/>
      <c r="I119" s="303"/>
      <c r="J119" s="303"/>
      <c r="K119" s="303"/>
      <c r="L119" s="303"/>
      <c r="M119" s="303"/>
      <c r="N119" s="219"/>
      <c r="O119" s="219"/>
      <c r="P119" s="219"/>
      <c r="Q119" s="219"/>
      <c r="R119" s="219"/>
      <c r="S119" s="219"/>
      <c r="T119" s="219"/>
      <c r="U119" s="219"/>
      <c r="V119" s="219"/>
      <c r="W119" s="219"/>
      <c r="X119" s="219"/>
      <c r="Y119" s="219"/>
      <c r="Z119" s="219"/>
    </row>
    <row r="120" spans="1:26" ht="15.75" customHeight="1" x14ac:dyDescent="0.2">
      <c r="A120" s="219"/>
      <c r="B120" s="219"/>
      <c r="C120" s="219"/>
      <c r="D120" s="219"/>
      <c r="E120" s="303"/>
      <c r="F120" s="303"/>
      <c r="G120" s="303"/>
      <c r="H120" s="303"/>
      <c r="I120" s="303"/>
      <c r="J120" s="303"/>
      <c r="K120" s="303"/>
      <c r="L120" s="303"/>
      <c r="M120" s="303"/>
      <c r="N120" s="219"/>
      <c r="O120" s="219"/>
      <c r="P120" s="219"/>
      <c r="Q120" s="219"/>
      <c r="R120" s="219"/>
      <c r="S120" s="219"/>
      <c r="T120" s="219"/>
      <c r="U120" s="219"/>
      <c r="V120" s="219"/>
      <c r="W120" s="219"/>
      <c r="X120" s="219"/>
      <c r="Y120" s="219"/>
      <c r="Z120" s="219"/>
    </row>
    <row r="121" spans="1:26" ht="15.75" customHeight="1" x14ac:dyDescent="0.2">
      <c r="A121" s="219"/>
      <c r="B121" s="219"/>
      <c r="C121" s="219"/>
      <c r="D121" s="219"/>
      <c r="E121" s="303"/>
      <c r="F121" s="303"/>
      <c r="G121" s="303"/>
      <c r="H121" s="303"/>
      <c r="I121" s="303"/>
      <c r="J121" s="303"/>
      <c r="K121" s="303"/>
      <c r="L121" s="303"/>
      <c r="M121" s="303"/>
      <c r="N121" s="219"/>
      <c r="O121" s="219"/>
      <c r="P121" s="219"/>
      <c r="Q121" s="219"/>
      <c r="R121" s="219"/>
      <c r="S121" s="219"/>
      <c r="T121" s="219"/>
      <c r="U121" s="219"/>
      <c r="V121" s="219"/>
      <c r="W121" s="219"/>
      <c r="X121" s="219"/>
      <c r="Y121" s="219"/>
      <c r="Z121" s="219"/>
    </row>
    <row r="122" spans="1:26" ht="15.75" customHeight="1" x14ac:dyDescent="0.2">
      <c r="A122" s="219"/>
      <c r="B122" s="219"/>
      <c r="C122" s="219"/>
      <c r="D122" s="219"/>
      <c r="E122" s="303"/>
      <c r="F122" s="303"/>
      <c r="G122" s="303"/>
      <c r="H122" s="303"/>
      <c r="I122" s="303"/>
      <c r="J122" s="303"/>
      <c r="K122" s="303"/>
      <c r="L122" s="303"/>
      <c r="M122" s="303"/>
      <c r="N122" s="219"/>
      <c r="O122" s="219"/>
      <c r="P122" s="219"/>
      <c r="Q122" s="219"/>
      <c r="R122" s="219"/>
      <c r="S122" s="219"/>
      <c r="T122" s="219"/>
      <c r="U122" s="219"/>
      <c r="V122" s="219"/>
      <c r="W122" s="219"/>
      <c r="X122" s="219"/>
      <c r="Y122" s="219"/>
      <c r="Z122" s="219"/>
    </row>
    <row r="123" spans="1:26" ht="15.75" customHeight="1" x14ac:dyDescent="0.2">
      <c r="A123" s="219"/>
      <c r="B123" s="219"/>
      <c r="C123" s="219"/>
      <c r="D123" s="219"/>
      <c r="E123" s="303"/>
      <c r="F123" s="303"/>
      <c r="G123" s="303"/>
      <c r="H123" s="303"/>
      <c r="I123" s="303"/>
      <c r="J123" s="303"/>
      <c r="K123" s="303"/>
      <c r="L123" s="303"/>
      <c r="M123" s="303"/>
      <c r="N123" s="219"/>
      <c r="O123" s="219"/>
      <c r="P123" s="219"/>
      <c r="Q123" s="219"/>
      <c r="R123" s="219"/>
      <c r="S123" s="219"/>
      <c r="T123" s="219"/>
      <c r="U123" s="219"/>
      <c r="V123" s="219"/>
      <c r="W123" s="219"/>
      <c r="X123" s="219"/>
      <c r="Y123" s="219"/>
      <c r="Z123" s="219"/>
    </row>
    <row r="124" spans="1:26" ht="15.75" customHeight="1" x14ac:dyDescent="0.2">
      <c r="A124" s="219"/>
      <c r="B124" s="219"/>
      <c r="C124" s="219"/>
      <c r="D124" s="219"/>
      <c r="E124" s="303"/>
      <c r="F124" s="303"/>
      <c r="G124" s="303"/>
      <c r="H124" s="303"/>
      <c r="I124" s="303"/>
      <c r="J124" s="303"/>
      <c r="K124" s="303"/>
      <c r="L124" s="303"/>
      <c r="M124" s="303"/>
      <c r="N124" s="219"/>
      <c r="O124" s="219"/>
      <c r="P124" s="219"/>
      <c r="Q124" s="219"/>
      <c r="R124" s="219"/>
      <c r="S124" s="219"/>
      <c r="T124" s="219"/>
      <c r="U124" s="219"/>
      <c r="V124" s="219"/>
      <c r="W124" s="219"/>
      <c r="X124" s="219"/>
      <c r="Y124" s="219"/>
      <c r="Z124" s="219"/>
    </row>
    <row r="125" spans="1:26" ht="15.75" customHeight="1" x14ac:dyDescent="0.2">
      <c r="A125" s="219"/>
      <c r="B125" s="219"/>
      <c r="C125" s="219"/>
      <c r="D125" s="219"/>
      <c r="E125" s="303"/>
      <c r="F125" s="303"/>
      <c r="G125" s="303"/>
      <c r="H125" s="303"/>
      <c r="I125" s="303"/>
      <c r="J125" s="303"/>
      <c r="K125" s="303"/>
      <c r="L125" s="303"/>
      <c r="M125" s="303"/>
      <c r="N125" s="219"/>
      <c r="O125" s="219"/>
      <c r="P125" s="219"/>
      <c r="Q125" s="219"/>
      <c r="R125" s="219"/>
      <c r="S125" s="219"/>
      <c r="T125" s="219"/>
      <c r="U125" s="219"/>
      <c r="V125" s="219"/>
      <c r="W125" s="219"/>
      <c r="X125" s="219"/>
      <c r="Y125" s="219"/>
      <c r="Z125" s="219"/>
    </row>
    <row r="126" spans="1:26" ht="15.75" customHeight="1" x14ac:dyDescent="0.2">
      <c r="A126" s="219"/>
      <c r="B126" s="219"/>
      <c r="C126" s="219"/>
      <c r="D126" s="219"/>
      <c r="E126" s="303"/>
      <c r="F126" s="303"/>
      <c r="G126" s="303"/>
      <c r="H126" s="303"/>
      <c r="I126" s="303"/>
      <c r="J126" s="303"/>
      <c r="K126" s="303"/>
      <c r="L126" s="303"/>
      <c r="M126" s="303"/>
      <c r="N126" s="219"/>
      <c r="O126" s="219"/>
      <c r="P126" s="219"/>
      <c r="Q126" s="219"/>
      <c r="R126" s="219"/>
      <c r="S126" s="219"/>
      <c r="T126" s="219"/>
      <c r="U126" s="219"/>
      <c r="V126" s="219"/>
      <c r="W126" s="219"/>
      <c r="X126" s="219"/>
      <c r="Y126" s="219"/>
      <c r="Z126" s="219"/>
    </row>
    <row r="127" spans="1:26" ht="15.75" customHeight="1" x14ac:dyDescent="0.2">
      <c r="A127" s="219"/>
      <c r="B127" s="219"/>
      <c r="C127" s="219"/>
      <c r="D127" s="219"/>
      <c r="E127" s="303"/>
      <c r="F127" s="303"/>
      <c r="G127" s="303"/>
      <c r="H127" s="303"/>
      <c r="I127" s="303"/>
      <c r="J127" s="303"/>
      <c r="K127" s="303"/>
      <c r="L127" s="303"/>
      <c r="M127" s="303"/>
      <c r="N127" s="219"/>
      <c r="O127" s="219"/>
      <c r="P127" s="219"/>
      <c r="Q127" s="219"/>
      <c r="R127" s="219"/>
      <c r="S127" s="219"/>
      <c r="T127" s="219"/>
      <c r="U127" s="219"/>
      <c r="V127" s="219"/>
      <c r="W127" s="219"/>
      <c r="X127" s="219"/>
      <c r="Y127" s="219"/>
      <c r="Z127" s="219"/>
    </row>
    <row r="128" spans="1:26" ht="15.75" customHeight="1" x14ac:dyDescent="0.2">
      <c r="A128" s="219"/>
      <c r="B128" s="219"/>
      <c r="C128" s="219"/>
      <c r="D128" s="219"/>
      <c r="E128" s="303"/>
      <c r="F128" s="303"/>
      <c r="G128" s="303"/>
      <c r="H128" s="303"/>
      <c r="I128" s="303"/>
      <c r="J128" s="303"/>
      <c r="K128" s="303"/>
      <c r="L128" s="303"/>
      <c r="M128" s="303"/>
      <c r="N128" s="219"/>
      <c r="O128" s="219"/>
      <c r="P128" s="219"/>
      <c r="Q128" s="219"/>
      <c r="R128" s="219"/>
      <c r="S128" s="219"/>
      <c r="T128" s="219"/>
      <c r="U128" s="219"/>
      <c r="V128" s="219"/>
      <c r="W128" s="219"/>
      <c r="X128" s="219"/>
      <c r="Y128" s="219"/>
      <c r="Z128" s="219"/>
    </row>
    <row r="129" spans="1:26" ht="15.75" customHeight="1" x14ac:dyDescent="0.2">
      <c r="A129" s="219"/>
      <c r="B129" s="219"/>
      <c r="C129" s="219"/>
      <c r="D129" s="219"/>
      <c r="E129" s="303"/>
      <c r="F129" s="303"/>
      <c r="G129" s="303"/>
      <c r="H129" s="303"/>
      <c r="I129" s="303"/>
      <c r="J129" s="303"/>
      <c r="K129" s="303"/>
      <c r="L129" s="303"/>
      <c r="M129" s="303"/>
      <c r="N129" s="219"/>
      <c r="O129" s="219"/>
      <c r="P129" s="219"/>
      <c r="Q129" s="219"/>
      <c r="R129" s="219"/>
      <c r="S129" s="219"/>
      <c r="T129" s="219"/>
      <c r="U129" s="219"/>
      <c r="V129" s="219"/>
      <c r="W129" s="219"/>
      <c r="X129" s="219"/>
      <c r="Y129" s="219"/>
      <c r="Z129" s="219"/>
    </row>
    <row r="130" spans="1:26" ht="15.75" customHeight="1" x14ac:dyDescent="0.2">
      <c r="A130" s="219"/>
      <c r="B130" s="219"/>
      <c r="C130" s="219"/>
      <c r="D130" s="219"/>
      <c r="E130" s="303"/>
      <c r="F130" s="303"/>
      <c r="G130" s="303"/>
      <c r="H130" s="303"/>
      <c r="I130" s="303"/>
      <c r="J130" s="303"/>
      <c r="K130" s="303"/>
      <c r="L130" s="303"/>
      <c r="M130" s="303"/>
      <c r="N130" s="219"/>
      <c r="O130" s="219"/>
      <c r="P130" s="219"/>
      <c r="Q130" s="219"/>
      <c r="R130" s="219"/>
      <c r="S130" s="219"/>
      <c r="T130" s="219"/>
      <c r="U130" s="219"/>
      <c r="V130" s="219"/>
      <c r="W130" s="219"/>
      <c r="X130" s="219"/>
      <c r="Y130" s="219"/>
      <c r="Z130" s="219"/>
    </row>
    <row r="131" spans="1:26" ht="15.75" customHeight="1" x14ac:dyDescent="0.2">
      <c r="A131" s="219"/>
      <c r="B131" s="219"/>
      <c r="C131" s="219"/>
      <c r="D131" s="219"/>
      <c r="E131" s="303"/>
      <c r="F131" s="303"/>
      <c r="G131" s="303"/>
      <c r="H131" s="303"/>
      <c r="I131" s="303"/>
      <c r="J131" s="303"/>
      <c r="K131" s="303"/>
      <c r="L131" s="303"/>
      <c r="M131" s="303"/>
      <c r="N131" s="219"/>
      <c r="O131" s="219"/>
      <c r="P131" s="219"/>
      <c r="Q131" s="219"/>
      <c r="R131" s="219"/>
      <c r="S131" s="219"/>
      <c r="T131" s="219"/>
      <c r="U131" s="219"/>
      <c r="V131" s="219"/>
      <c r="W131" s="219"/>
      <c r="X131" s="219"/>
      <c r="Y131" s="219"/>
      <c r="Z131" s="219"/>
    </row>
    <row r="132" spans="1:26" ht="15.75" customHeight="1" x14ac:dyDescent="0.2">
      <c r="A132" s="219"/>
      <c r="B132" s="219"/>
      <c r="C132" s="219"/>
      <c r="D132" s="219"/>
      <c r="E132" s="303"/>
      <c r="F132" s="303"/>
      <c r="G132" s="303"/>
      <c r="H132" s="303"/>
      <c r="I132" s="303"/>
      <c r="J132" s="303"/>
      <c r="K132" s="303"/>
      <c r="L132" s="303"/>
      <c r="M132" s="303"/>
      <c r="N132" s="219"/>
      <c r="O132" s="219"/>
      <c r="P132" s="219"/>
      <c r="Q132" s="219"/>
      <c r="R132" s="219"/>
      <c r="S132" s="219"/>
      <c r="T132" s="219"/>
      <c r="U132" s="219"/>
      <c r="V132" s="219"/>
      <c r="W132" s="219"/>
      <c r="X132" s="219"/>
      <c r="Y132" s="219"/>
      <c r="Z132" s="219"/>
    </row>
    <row r="133" spans="1:26" ht="15.75" customHeight="1" x14ac:dyDescent="0.2">
      <c r="A133" s="219"/>
      <c r="B133" s="219"/>
      <c r="C133" s="219"/>
      <c r="D133" s="219"/>
      <c r="E133" s="303"/>
      <c r="F133" s="303"/>
      <c r="G133" s="303"/>
      <c r="H133" s="303"/>
      <c r="I133" s="303"/>
      <c r="J133" s="303"/>
      <c r="K133" s="303"/>
      <c r="L133" s="303"/>
      <c r="M133" s="303"/>
      <c r="N133" s="219"/>
      <c r="O133" s="219"/>
      <c r="P133" s="219"/>
      <c r="Q133" s="219"/>
      <c r="R133" s="219"/>
      <c r="S133" s="219"/>
      <c r="T133" s="219"/>
      <c r="U133" s="219"/>
      <c r="V133" s="219"/>
      <c r="W133" s="219"/>
      <c r="X133" s="219"/>
      <c r="Y133" s="219"/>
      <c r="Z133" s="219"/>
    </row>
    <row r="134" spans="1:26" ht="15.75" customHeight="1" x14ac:dyDescent="0.2">
      <c r="A134" s="219"/>
      <c r="B134" s="219"/>
      <c r="C134" s="219"/>
      <c r="D134" s="219"/>
      <c r="E134" s="303"/>
      <c r="F134" s="303"/>
      <c r="G134" s="303"/>
      <c r="H134" s="303"/>
      <c r="I134" s="303"/>
      <c r="J134" s="303"/>
      <c r="K134" s="303"/>
      <c r="L134" s="303"/>
      <c r="M134" s="303"/>
      <c r="N134" s="219"/>
      <c r="O134" s="219"/>
      <c r="P134" s="219"/>
      <c r="Q134" s="219"/>
      <c r="R134" s="219"/>
      <c r="S134" s="219"/>
      <c r="T134" s="219"/>
      <c r="U134" s="219"/>
      <c r="V134" s="219"/>
      <c r="W134" s="219"/>
      <c r="X134" s="219"/>
      <c r="Y134" s="219"/>
      <c r="Z134" s="219"/>
    </row>
    <row r="135" spans="1:26" ht="15.75" customHeight="1" x14ac:dyDescent="0.2">
      <c r="A135" s="219"/>
      <c r="B135" s="219"/>
      <c r="C135" s="219"/>
      <c r="D135" s="219"/>
      <c r="E135" s="303"/>
      <c r="F135" s="303"/>
      <c r="G135" s="303"/>
      <c r="H135" s="303"/>
      <c r="I135" s="303"/>
      <c r="J135" s="303"/>
      <c r="K135" s="303"/>
      <c r="L135" s="303"/>
      <c r="M135" s="303"/>
      <c r="N135" s="219"/>
      <c r="O135" s="219"/>
      <c r="P135" s="219"/>
      <c r="Q135" s="219"/>
      <c r="R135" s="219"/>
      <c r="S135" s="219"/>
      <c r="T135" s="219"/>
      <c r="U135" s="219"/>
      <c r="V135" s="219"/>
      <c r="W135" s="219"/>
      <c r="X135" s="219"/>
      <c r="Y135" s="219"/>
      <c r="Z135" s="219"/>
    </row>
    <row r="136" spans="1:26" ht="15.75" customHeight="1" x14ac:dyDescent="0.2">
      <c r="A136" s="219"/>
      <c r="B136" s="219"/>
      <c r="C136" s="219"/>
      <c r="D136" s="219"/>
      <c r="E136" s="303"/>
      <c r="F136" s="303"/>
      <c r="G136" s="303"/>
      <c r="H136" s="303"/>
      <c r="I136" s="303"/>
      <c r="J136" s="303"/>
      <c r="K136" s="303"/>
      <c r="L136" s="303"/>
      <c r="M136" s="303"/>
      <c r="N136" s="219"/>
      <c r="O136" s="219"/>
      <c r="P136" s="219"/>
      <c r="Q136" s="219"/>
      <c r="R136" s="219"/>
      <c r="S136" s="219"/>
      <c r="T136" s="219"/>
      <c r="U136" s="219"/>
      <c r="V136" s="219"/>
      <c r="W136" s="219"/>
      <c r="X136" s="219"/>
      <c r="Y136" s="219"/>
      <c r="Z136" s="219"/>
    </row>
    <row r="137" spans="1:26" ht="15.75" customHeight="1" x14ac:dyDescent="0.2">
      <c r="A137" s="219"/>
      <c r="B137" s="219"/>
      <c r="C137" s="219"/>
      <c r="D137" s="219"/>
      <c r="E137" s="303"/>
      <c r="F137" s="303"/>
      <c r="G137" s="303"/>
      <c r="H137" s="303"/>
      <c r="I137" s="303"/>
      <c r="J137" s="303"/>
      <c r="K137" s="303"/>
      <c r="L137" s="303"/>
      <c r="M137" s="303"/>
      <c r="N137" s="219"/>
      <c r="O137" s="219"/>
      <c r="P137" s="219"/>
      <c r="Q137" s="219"/>
      <c r="R137" s="219"/>
      <c r="S137" s="219"/>
      <c r="T137" s="219"/>
      <c r="U137" s="219"/>
      <c r="V137" s="219"/>
      <c r="W137" s="219"/>
      <c r="X137" s="219"/>
      <c r="Y137" s="219"/>
      <c r="Z137" s="219"/>
    </row>
    <row r="138" spans="1:26" ht="15.75" customHeight="1" x14ac:dyDescent="0.2">
      <c r="A138" s="219"/>
      <c r="B138" s="219"/>
      <c r="C138" s="219"/>
      <c r="D138" s="219"/>
      <c r="E138" s="303"/>
      <c r="F138" s="303"/>
      <c r="G138" s="303"/>
      <c r="H138" s="303"/>
      <c r="I138" s="303"/>
      <c r="J138" s="303"/>
      <c r="K138" s="303"/>
      <c r="L138" s="303"/>
      <c r="M138" s="303"/>
      <c r="N138" s="219"/>
      <c r="O138" s="219"/>
      <c r="P138" s="219"/>
      <c r="Q138" s="219"/>
      <c r="R138" s="219"/>
      <c r="S138" s="219"/>
      <c r="T138" s="219"/>
      <c r="U138" s="219"/>
      <c r="V138" s="219"/>
      <c r="W138" s="219"/>
      <c r="X138" s="219"/>
      <c r="Y138" s="219"/>
      <c r="Z138" s="219"/>
    </row>
    <row r="139" spans="1:26" ht="15.75" customHeight="1" x14ac:dyDescent="0.2">
      <c r="A139" s="219"/>
      <c r="B139" s="219"/>
      <c r="C139" s="219"/>
      <c r="D139" s="219"/>
      <c r="E139" s="303"/>
      <c r="F139" s="303"/>
      <c r="G139" s="303"/>
      <c r="H139" s="303"/>
      <c r="I139" s="303"/>
      <c r="J139" s="303"/>
      <c r="K139" s="303"/>
      <c r="L139" s="303"/>
      <c r="M139" s="303"/>
      <c r="N139" s="219"/>
      <c r="O139" s="219"/>
      <c r="P139" s="219"/>
      <c r="Q139" s="219"/>
      <c r="R139" s="219"/>
      <c r="S139" s="219"/>
      <c r="T139" s="219"/>
      <c r="U139" s="219"/>
      <c r="V139" s="219"/>
      <c r="W139" s="219"/>
      <c r="X139" s="219"/>
      <c r="Y139" s="219"/>
      <c r="Z139" s="219"/>
    </row>
    <row r="140" spans="1:26" ht="15.75" customHeight="1" x14ac:dyDescent="0.2">
      <c r="A140" s="219"/>
      <c r="B140" s="219"/>
      <c r="C140" s="219"/>
      <c r="D140" s="219"/>
      <c r="E140" s="303"/>
      <c r="F140" s="303"/>
      <c r="G140" s="303"/>
      <c r="H140" s="303"/>
      <c r="I140" s="303"/>
      <c r="J140" s="303"/>
      <c r="K140" s="303"/>
      <c r="L140" s="303"/>
      <c r="M140" s="303"/>
      <c r="N140" s="219"/>
      <c r="O140" s="219"/>
      <c r="P140" s="219"/>
      <c r="Q140" s="219"/>
      <c r="R140" s="219"/>
      <c r="S140" s="219"/>
      <c r="T140" s="219"/>
      <c r="U140" s="219"/>
      <c r="V140" s="219"/>
      <c r="W140" s="219"/>
      <c r="X140" s="219"/>
      <c r="Y140" s="219"/>
      <c r="Z140" s="219"/>
    </row>
    <row r="141" spans="1:26" ht="15.75" customHeight="1" x14ac:dyDescent="0.2">
      <c r="A141" s="219"/>
      <c r="B141" s="219"/>
      <c r="C141" s="219"/>
      <c r="D141" s="219"/>
      <c r="E141" s="303"/>
      <c r="F141" s="303"/>
      <c r="G141" s="303"/>
      <c r="H141" s="303"/>
      <c r="I141" s="303"/>
      <c r="J141" s="303"/>
      <c r="K141" s="303"/>
      <c r="L141" s="303"/>
      <c r="M141" s="303"/>
      <c r="N141" s="219"/>
      <c r="O141" s="219"/>
      <c r="P141" s="219"/>
      <c r="Q141" s="219"/>
      <c r="R141" s="219"/>
      <c r="S141" s="219"/>
      <c r="T141" s="219"/>
      <c r="U141" s="219"/>
      <c r="V141" s="219"/>
      <c r="W141" s="219"/>
      <c r="X141" s="219"/>
      <c r="Y141" s="219"/>
      <c r="Z141" s="219"/>
    </row>
    <row r="142" spans="1:26" ht="15.75" customHeight="1" x14ac:dyDescent="0.2">
      <c r="A142" s="219"/>
      <c r="B142" s="219"/>
      <c r="C142" s="219"/>
      <c r="D142" s="219"/>
      <c r="E142" s="303"/>
      <c r="F142" s="303"/>
      <c r="G142" s="303"/>
      <c r="H142" s="303"/>
      <c r="I142" s="303"/>
      <c r="J142" s="303"/>
      <c r="K142" s="303"/>
      <c r="L142" s="303"/>
      <c r="M142" s="303"/>
      <c r="N142" s="219"/>
      <c r="O142" s="219"/>
      <c r="P142" s="219"/>
      <c r="Q142" s="219"/>
      <c r="R142" s="219"/>
      <c r="S142" s="219"/>
      <c r="T142" s="219"/>
      <c r="U142" s="219"/>
      <c r="V142" s="219"/>
      <c r="W142" s="219"/>
      <c r="X142" s="219"/>
      <c r="Y142" s="219"/>
      <c r="Z142" s="219"/>
    </row>
    <row r="143" spans="1:26" ht="15.75" customHeight="1" x14ac:dyDescent="0.2">
      <c r="A143" s="219"/>
      <c r="B143" s="219"/>
      <c r="C143" s="219"/>
      <c r="D143" s="219"/>
      <c r="E143" s="303"/>
      <c r="F143" s="303"/>
      <c r="G143" s="303"/>
      <c r="H143" s="303"/>
      <c r="I143" s="303"/>
      <c r="J143" s="303"/>
      <c r="K143" s="303"/>
      <c r="L143" s="303"/>
      <c r="M143" s="303"/>
      <c r="N143" s="219"/>
      <c r="O143" s="219"/>
      <c r="P143" s="219"/>
      <c r="Q143" s="219"/>
      <c r="R143" s="219"/>
      <c r="S143" s="219"/>
      <c r="T143" s="219"/>
      <c r="U143" s="219"/>
      <c r="V143" s="219"/>
      <c r="W143" s="219"/>
      <c r="X143" s="219"/>
      <c r="Y143" s="219"/>
      <c r="Z143" s="219"/>
    </row>
    <row r="144" spans="1:26" ht="15.75" customHeight="1" x14ac:dyDescent="0.2">
      <c r="A144" s="219"/>
      <c r="B144" s="219"/>
      <c r="C144" s="219"/>
      <c r="D144" s="219"/>
      <c r="E144" s="303"/>
      <c r="F144" s="303"/>
      <c r="G144" s="303"/>
      <c r="H144" s="303"/>
      <c r="I144" s="303"/>
      <c r="J144" s="303"/>
      <c r="K144" s="303"/>
      <c r="L144" s="303"/>
      <c r="M144" s="303"/>
      <c r="N144" s="219"/>
      <c r="O144" s="219"/>
      <c r="P144" s="219"/>
      <c r="Q144" s="219"/>
      <c r="R144" s="219"/>
      <c r="S144" s="219"/>
      <c r="T144" s="219"/>
      <c r="U144" s="219"/>
      <c r="V144" s="219"/>
      <c r="W144" s="219"/>
      <c r="X144" s="219"/>
      <c r="Y144" s="219"/>
      <c r="Z144" s="219"/>
    </row>
    <row r="145" spans="1:26" ht="15.75" customHeight="1" x14ac:dyDescent="0.2">
      <c r="A145" s="219"/>
      <c r="B145" s="219"/>
      <c r="C145" s="219"/>
      <c r="D145" s="219"/>
      <c r="E145" s="303"/>
      <c r="F145" s="303"/>
      <c r="G145" s="303"/>
      <c r="H145" s="303"/>
      <c r="I145" s="303"/>
      <c r="J145" s="303"/>
      <c r="K145" s="303"/>
      <c r="L145" s="303"/>
      <c r="M145" s="303"/>
      <c r="N145" s="219"/>
      <c r="O145" s="219"/>
      <c r="P145" s="219"/>
      <c r="Q145" s="219"/>
      <c r="R145" s="219"/>
      <c r="S145" s="219"/>
      <c r="T145" s="219"/>
      <c r="U145" s="219"/>
      <c r="V145" s="219"/>
      <c r="W145" s="219"/>
      <c r="X145" s="219"/>
      <c r="Y145" s="219"/>
      <c r="Z145" s="219"/>
    </row>
    <row r="146" spans="1:26" ht="15.75" customHeight="1" x14ac:dyDescent="0.2">
      <c r="A146" s="219"/>
      <c r="B146" s="219"/>
      <c r="C146" s="219"/>
      <c r="D146" s="219"/>
      <c r="E146" s="303"/>
      <c r="F146" s="303"/>
      <c r="G146" s="303"/>
      <c r="H146" s="303"/>
      <c r="I146" s="303"/>
      <c r="J146" s="303"/>
      <c r="K146" s="303"/>
      <c r="L146" s="303"/>
      <c r="M146" s="303"/>
      <c r="N146" s="219"/>
      <c r="O146" s="219"/>
      <c r="P146" s="219"/>
      <c r="Q146" s="219"/>
      <c r="R146" s="219"/>
      <c r="S146" s="219"/>
      <c r="T146" s="219"/>
      <c r="U146" s="219"/>
      <c r="V146" s="219"/>
      <c r="W146" s="219"/>
      <c r="X146" s="219"/>
      <c r="Y146" s="219"/>
      <c r="Z146" s="219"/>
    </row>
    <row r="147" spans="1:26" ht="15.75" customHeight="1" x14ac:dyDescent="0.2">
      <c r="A147" s="219"/>
      <c r="B147" s="219"/>
      <c r="C147" s="219"/>
      <c r="D147" s="219"/>
      <c r="E147" s="303"/>
      <c r="F147" s="303"/>
      <c r="G147" s="303"/>
      <c r="H147" s="303"/>
      <c r="I147" s="303"/>
      <c r="J147" s="303"/>
      <c r="K147" s="303"/>
      <c r="L147" s="303"/>
      <c r="M147" s="303"/>
      <c r="N147" s="219"/>
      <c r="O147" s="219"/>
      <c r="P147" s="219"/>
      <c r="Q147" s="219"/>
      <c r="R147" s="219"/>
      <c r="S147" s="219"/>
      <c r="T147" s="219"/>
      <c r="U147" s="219"/>
      <c r="V147" s="219"/>
      <c r="W147" s="219"/>
      <c r="X147" s="219"/>
      <c r="Y147" s="219"/>
      <c r="Z147" s="219"/>
    </row>
    <row r="148" spans="1:26" ht="15.75" customHeight="1" x14ac:dyDescent="0.2">
      <c r="A148" s="219"/>
      <c r="B148" s="219"/>
      <c r="C148" s="219"/>
      <c r="D148" s="219"/>
      <c r="E148" s="303"/>
      <c r="F148" s="303"/>
      <c r="G148" s="303"/>
      <c r="H148" s="303"/>
      <c r="I148" s="303"/>
      <c r="J148" s="303"/>
      <c r="K148" s="303"/>
      <c r="L148" s="303"/>
      <c r="M148" s="303"/>
      <c r="N148" s="219"/>
      <c r="O148" s="219"/>
      <c r="P148" s="219"/>
      <c r="Q148" s="219"/>
      <c r="R148" s="219"/>
      <c r="S148" s="219"/>
      <c r="T148" s="219"/>
      <c r="U148" s="219"/>
      <c r="V148" s="219"/>
      <c r="W148" s="219"/>
      <c r="X148" s="219"/>
      <c r="Y148" s="219"/>
      <c r="Z148" s="219"/>
    </row>
    <row r="149" spans="1:26" ht="15.75" customHeight="1" x14ac:dyDescent="0.2">
      <c r="A149" s="219"/>
      <c r="B149" s="219"/>
      <c r="C149" s="219"/>
      <c r="D149" s="219"/>
      <c r="E149" s="303"/>
      <c r="F149" s="303"/>
      <c r="G149" s="303"/>
      <c r="H149" s="303"/>
      <c r="I149" s="303"/>
      <c r="J149" s="303"/>
      <c r="K149" s="303"/>
      <c r="L149" s="303"/>
      <c r="M149" s="303"/>
      <c r="N149" s="219"/>
      <c r="O149" s="219"/>
      <c r="P149" s="219"/>
      <c r="Q149" s="219"/>
      <c r="R149" s="219"/>
      <c r="S149" s="219"/>
      <c r="T149" s="219"/>
      <c r="U149" s="219"/>
      <c r="V149" s="219"/>
      <c r="W149" s="219"/>
      <c r="X149" s="219"/>
      <c r="Y149" s="219"/>
      <c r="Z149" s="219"/>
    </row>
    <row r="150" spans="1:26" ht="15.75" customHeight="1" x14ac:dyDescent="0.2">
      <c r="A150" s="219"/>
      <c r="B150" s="219"/>
      <c r="C150" s="219"/>
      <c r="D150" s="219"/>
      <c r="E150" s="303"/>
      <c r="F150" s="303"/>
      <c r="G150" s="303"/>
      <c r="H150" s="303"/>
      <c r="I150" s="303"/>
      <c r="J150" s="303"/>
      <c r="K150" s="303"/>
      <c r="L150" s="303"/>
      <c r="M150" s="303"/>
      <c r="N150" s="219"/>
      <c r="O150" s="219"/>
      <c r="P150" s="219"/>
      <c r="Q150" s="219"/>
      <c r="R150" s="219"/>
      <c r="S150" s="219"/>
      <c r="T150" s="219"/>
      <c r="U150" s="219"/>
      <c r="V150" s="219"/>
      <c r="W150" s="219"/>
      <c r="X150" s="219"/>
      <c r="Y150" s="219"/>
      <c r="Z150" s="219"/>
    </row>
    <row r="151" spans="1:26" ht="15.75" customHeight="1" x14ac:dyDescent="0.2">
      <c r="A151" s="219"/>
      <c r="B151" s="219"/>
      <c r="C151" s="219"/>
      <c r="D151" s="219"/>
      <c r="E151" s="303"/>
      <c r="F151" s="303"/>
      <c r="G151" s="303"/>
      <c r="H151" s="303"/>
      <c r="I151" s="303"/>
      <c r="J151" s="303"/>
      <c r="K151" s="303"/>
      <c r="L151" s="303"/>
      <c r="M151" s="303"/>
      <c r="N151" s="219"/>
      <c r="O151" s="219"/>
      <c r="P151" s="219"/>
      <c r="Q151" s="219"/>
      <c r="R151" s="219"/>
      <c r="S151" s="219"/>
      <c r="T151" s="219"/>
      <c r="U151" s="219"/>
      <c r="V151" s="219"/>
      <c r="W151" s="219"/>
      <c r="X151" s="219"/>
      <c r="Y151" s="219"/>
      <c r="Z151" s="219"/>
    </row>
    <row r="152" spans="1:26" ht="15.75" customHeight="1" x14ac:dyDescent="0.2">
      <c r="A152" s="219"/>
      <c r="B152" s="219"/>
      <c r="C152" s="219"/>
      <c r="D152" s="219"/>
      <c r="E152" s="303"/>
      <c r="F152" s="303"/>
      <c r="G152" s="303"/>
      <c r="H152" s="303"/>
      <c r="I152" s="303"/>
      <c r="J152" s="303"/>
      <c r="K152" s="303"/>
      <c r="L152" s="303"/>
      <c r="M152" s="303"/>
      <c r="N152" s="219"/>
      <c r="O152" s="219"/>
      <c r="P152" s="219"/>
      <c r="Q152" s="219"/>
      <c r="R152" s="219"/>
      <c r="S152" s="219"/>
      <c r="T152" s="219"/>
      <c r="U152" s="219"/>
      <c r="V152" s="219"/>
      <c r="W152" s="219"/>
      <c r="X152" s="219"/>
      <c r="Y152" s="219"/>
      <c r="Z152" s="219"/>
    </row>
    <row r="153" spans="1:26" ht="15.75" customHeight="1" x14ac:dyDescent="0.2">
      <c r="A153" s="219"/>
      <c r="B153" s="219"/>
      <c r="C153" s="219"/>
      <c r="D153" s="219"/>
      <c r="E153" s="303"/>
      <c r="F153" s="303"/>
      <c r="G153" s="303"/>
      <c r="H153" s="303"/>
      <c r="I153" s="303"/>
      <c r="J153" s="303"/>
      <c r="K153" s="303"/>
      <c r="L153" s="303"/>
      <c r="M153" s="303"/>
      <c r="N153" s="219"/>
      <c r="O153" s="219"/>
      <c r="P153" s="219"/>
      <c r="Q153" s="219"/>
      <c r="R153" s="219"/>
      <c r="S153" s="219"/>
      <c r="T153" s="219"/>
      <c r="U153" s="219"/>
      <c r="V153" s="219"/>
      <c r="W153" s="219"/>
      <c r="X153" s="219"/>
      <c r="Y153" s="219"/>
      <c r="Z153" s="219"/>
    </row>
    <row r="154" spans="1:26" ht="15.75" customHeight="1" x14ac:dyDescent="0.2">
      <c r="A154" s="219"/>
      <c r="B154" s="219"/>
      <c r="C154" s="219"/>
      <c r="D154" s="219"/>
      <c r="E154" s="303"/>
      <c r="F154" s="303"/>
      <c r="G154" s="303"/>
      <c r="H154" s="303"/>
      <c r="I154" s="303"/>
      <c r="J154" s="303"/>
      <c r="K154" s="303"/>
      <c r="L154" s="303"/>
      <c r="M154" s="303"/>
      <c r="N154" s="219"/>
      <c r="O154" s="219"/>
      <c r="P154" s="219"/>
      <c r="Q154" s="219"/>
      <c r="R154" s="219"/>
      <c r="S154" s="219"/>
      <c r="T154" s="219"/>
      <c r="U154" s="219"/>
      <c r="V154" s="219"/>
      <c r="W154" s="219"/>
      <c r="X154" s="219"/>
      <c r="Y154" s="219"/>
      <c r="Z154" s="219"/>
    </row>
    <row r="155" spans="1:26" ht="15.75" customHeight="1" x14ac:dyDescent="0.2">
      <c r="A155" s="219"/>
      <c r="B155" s="219"/>
      <c r="C155" s="219"/>
      <c r="D155" s="219"/>
      <c r="E155" s="303"/>
      <c r="F155" s="303"/>
      <c r="G155" s="303"/>
      <c r="H155" s="303"/>
      <c r="I155" s="303"/>
      <c r="J155" s="303"/>
      <c r="K155" s="303"/>
      <c r="L155" s="303"/>
      <c r="M155" s="303"/>
      <c r="N155" s="219"/>
      <c r="O155" s="219"/>
      <c r="P155" s="219"/>
      <c r="Q155" s="219"/>
      <c r="R155" s="219"/>
      <c r="S155" s="219"/>
      <c r="T155" s="219"/>
      <c r="U155" s="219"/>
      <c r="V155" s="219"/>
      <c r="W155" s="219"/>
      <c r="X155" s="219"/>
      <c r="Y155" s="219"/>
      <c r="Z155" s="219"/>
    </row>
    <row r="156" spans="1:26" ht="15.75" customHeight="1" x14ac:dyDescent="0.2">
      <c r="A156" s="219"/>
      <c r="B156" s="219"/>
      <c r="C156" s="219"/>
      <c r="D156" s="219"/>
      <c r="E156" s="303"/>
      <c r="F156" s="303"/>
      <c r="G156" s="303"/>
      <c r="H156" s="303"/>
      <c r="I156" s="303"/>
      <c r="J156" s="303"/>
      <c r="K156" s="303"/>
      <c r="L156" s="303"/>
      <c r="M156" s="303"/>
      <c r="N156" s="219"/>
      <c r="O156" s="219"/>
      <c r="P156" s="219"/>
      <c r="Q156" s="219"/>
      <c r="R156" s="219"/>
      <c r="S156" s="219"/>
      <c r="T156" s="219"/>
      <c r="U156" s="219"/>
      <c r="V156" s="219"/>
      <c r="W156" s="219"/>
      <c r="X156" s="219"/>
      <c r="Y156" s="219"/>
      <c r="Z156" s="219"/>
    </row>
    <row r="157" spans="1:26" ht="15.75" customHeight="1" x14ac:dyDescent="0.2">
      <c r="A157" s="219"/>
      <c r="B157" s="219"/>
      <c r="C157" s="219"/>
      <c r="D157" s="219"/>
      <c r="E157" s="303"/>
      <c r="F157" s="303"/>
      <c r="G157" s="303"/>
      <c r="H157" s="303"/>
      <c r="I157" s="303"/>
      <c r="J157" s="303"/>
      <c r="K157" s="303"/>
      <c r="L157" s="303"/>
      <c r="M157" s="303"/>
      <c r="N157" s="219"/>
      <c r="O157" s="219"/>
      <c r="P157" s="219"/>
      <c r="Q157" s="219"/>
      <c r="R157" s="219"/>
      <c r="S157" s="219"/>
      <c r="T157" s="219"/>
      <c r="U157" s="219"/>
      <c r="V157" s="219"/>
      <c r="W157" s="219"/>
      <c r="X157" s="219"/>
      <c r="Y157" s="219"/>
      <c r="Z157" s="219"/>
    </row>
    <row r="158" spans="1:26" ht="15.75" customHeight="1" x14ac:dyDescent="0.2">
      <c r="A158" s="219"/>
      <c r="B158" s="219"/>
      <c r="C158" s="219"/>
      <c r="D158" s="219"/>
      <c r="E158" s="303"/>
      <c r="F158" s="303"/>
      <c r="G158" s="303"/>
      <c r="H158" s="303"/>
      <c r="I158" s="303"/>
      <c r="J158" s="303"/>
      <c r="K158" s="303"/>
      <c r="L158" s="303"/>
      <c r="M158" s="303"/>
      <c r="N158" s="219"/>
      <c r="O158" s="219"/>
      <c r="P158" s="219"/>
      <c r="Q158" s="219"/>
      <c r="R158" s="219"/>
      <c r="S158" s="219"/>
      <c r="T158" s="219"/>
      <c r="U158" s="219"/>
      <c r="V158" s="219"/>
      <c r="W158" s="219"/>
      <c r="X158" s="219"/>
      <c r="Y158" s="219"/>
      <c r="Z158" s="219"/>
    </row>
    <row r="159" spans="1:26" ht="15.75" customHeight="1" x14ac:dyDescent="0.2">
      <c r="A159" s="219"/>
      <c r="B159" s="219"/>
      <c r="C159" s="219"/>
      <c r="D159" s="219"/>
      <c r="E159" s="303"/>
      <c r="F159" s="303"/>
      <c r="G159" s="303"/>
      <c r="H159" s="303"/>
      <c r="I159" s="303"/>
      <c r="J159" s="303"/>
      <c r="K159" s="303"/>
      <c r="L159" s="303"/>
      <c r="M159" s="303"/>
      <c r="N159" s="219"/>
      <c r="O159" s="219"/>
      <c r="P159" s="219"/>
      <c r="Q159" s="219"/>
      <c r="R159" s="219"/>
      <c r="S159" s="219"/>
      <c r="T159" s="219"/>
      <c r="U159" s="219"/>
      <c r="V159" s="219"/>
      <c r="W159" s="219"/>
      <c r="X159" s="219"/>
      <c r="Y159" s="219"/>
      <c r="Z159" s="219"/>
    </row>
    <row r="160" spans="1:26" ht="15.75" customHeight="1" x14ac:dyDescent="0.2">
      <c r="A160" s="219"/>
      <c r="B160" s="219"/>
      <c r="C160" s="219"/>
      <c r="D160" s="219"/>
      <c r="E160" s="303"/>
      <c r="F160" s="303"/>
      <c r="G160" s="303"/>
      <c r="H160" s="303"/>
      <c r="I160" s="303"/>
      <c r="J160" s="303"/>
      <c r="K160" s="303"/>
      <c r="L160" s="303"/>
      <c r="M160" s="303"/>
      <c r="N160" s="219"/>
      <c r="O160" s="219"/>
      <c r="P160" s="219"/>
      <c r="Q160" s="219"/>
      <c r="R160" s="219"/>
      <c r="S160" s="219"/>
      <c r="T160" s="219"/>
      <c r="U160" s="219"/>
      <c r="V160" s="219"/>
      <c r="W160" s="219"/>
      <c r="X160" s="219"/>
      <c r="Y160" s="219"/>
      <c r="Z160" s="219"/>
    </row>
    <row r="161" spans="1:26" ht="15.75" customHeight="1" x14ac:dyDescent="0.2">
      <c r="A161" s="219"/>
      <c r="B161" s="219"/>
      <c r="C161" s="219"/>
      <c r="D161" s="219"/>
      <c r="E161" s="303"/>
      <c r="F161" s="303"/>
      <c r="G161" s="303"/>
      <c r="H161" s="303"/>
      <c r="I161" s="303"/>
      <c r="J161" s="303"/>
      <c r="K161" s="303"/>
      <c r="L161" s="303"/>
      <c r="M161" s="303"/>
      <c r="N161" s="219"/>
      <c r="O161" s="219"/>
      <c r="P161" s="219"/>
      <c r="Q161" s="219"/>
      <c r="R161" s="219"/>
      <c r="S161" s="219"/>
      <c r="T161" s="219"/>
      <c r="U161" s="219"/>
      <c r="V161" s="219"/>
      <c r="W161" s="219"/>
      <c r="X161" s="219"/>
      <c r="Y161" s="219"/>
      <c r="Z161" s="219"/>
    </row>
    <row r="162" spans="1:26" ht="15.75" customHeight="1" x14ac:dyDescent="0.2">
      <c r="A162" s="219"/>
      <c r="B162" s="219"/>
      <c r="C162" s="219"/>
      <c r="D162" s="219"/>
      <c r="E162" s="303"/>
      <c r="F162" s="303"/>
      <c r="G162" s="303"/>
      <c r="H162" s="303"/>
      <c r="I162" s="303"/>
      <c r="J162" s="303"/>
      <c r="K162" s="303"/>
      <c r="L162" s="303"/>
      <c r="M162" s="303"/>
      <c r="N162" s="219"/>
      <c r="O162" s="219"/>
      <c r="P162" s="219"/>
      <c r="Q162" s="219"/>
      <c r="R162" s="219"/>
      <c r="S162" s="219"/>
      <c r="T162" s="219"/>
      <c r="U162" s="219"/>
      <c r="V162" s="219"/>
      <c r="W162" s="219"/>
      <c r="X162" s="219"/>
      <c r="Y162" s="219"/>
      <c r="Z162" s="219"/>
    </row>
    <row r="163" spans="1:26" ht="15.75" customHeight="1" x14ac:dyDescent="0.2">
      <c r="A163" s="219"/>
      <c r="B163" s="219"/>
      <c r="C163" s="219"/>
      <c r="D163" s="219"/>
      <c r="E163" s="303"/>
      <c r="F163" s="303"/>
      <c r="G163" s="303"/>
      <c r="H163" s="303"/>
      <c r="I163" s="303"/>
      <c r="J163" s="303"/>
      <c r="K163" s="303"/>
      <c r="L163" s="303"/>
      <c r="M163" s="303"/>
      <c r="N163" s="219"/>
      <c r="O163" s="219"/>
      <c r="P163" s="219"/>
      <c r="Q163" s="219"/>
      <c r="R163" s="219"/>
      <c r="S163" s="219"/>
      <c r="T163" s="219"/>
      <c r="U163" s="219"/>
      <c r="V163" s="219"/>
      <c r="W163" s="219"/>
      <c r="X163" s="219"/>
      <c r="Y163" s="219"/>
      <c r="Z163" s="219"/>
    </row>
    <row r="164" spans="1:26" ht="15.75" customHeight="1" x14ac:dyDescent="0.2">
      <c r="A164" s="219"/>
      <c r="B164" s="219"/>
      <c r="C164" s="219"/>
      <c r="D164" s="219"/>
      <c r="E164" s="303"/>
      <c r="F164" s="303"/>
      <c r="G164" s="303"/>
      <c r="H164" s="303"/>
      <c r="I164" s="303"/>
      <c r="J164" s="303"/>
      <c r="K164" s="303"/>
      <c r="L164" s="303"/>
      <c r="M164" s="303"/>
      <c r="N164" s="219"/>
      <c r="O164" s="219"/>
      <c r="P164" s="219"/>
      <c r="Q164" s="219"/>
      <c r="R164" s="219"/>
      <c r="S164" s="219"/>
      <c r="T164" s="219"/>
      <c r="U164" s="219"/>
      <c r="V164" s="219"/>
      <c r="W164" s="219"/>
      <c r="X164" s="219"/>
      <c r="Y164" s="219"/>
      <c r="Z164" s="219"/>
    </row>
    <row r="165" spans="1:26" ht="15.75" customHeight="1" x14ac:dyDescent="0.2">
      <c r="A165" s="219"/>
      <c r="B165" s="219"/>
      <c r="C165" s="219"/>
      <c r="D165" s="219"/>
      <c r="E165" s="303"/>
      <c r="F165" s="303"/>
      <c r="G165" s="303"/>
      <c r="H165" s="303"/>
      <c r="I165" s="303"/>
      <c r="J165" s="303"/>
      <c r="K165" s="303"/>
      <c r="L165" s="303"/>
      <c r="M165" s="303"/>
      <c r="N165" s="219"/>
      <c r="O165" s="219"/>
      <c r="P165" s="219"/>
      <c r="Q165" s="219"/>
      <c r="R165" s="219"/>
      <c r="S165" s="219"/>
      <c r="T165" s="219"/>
      <c r="U165" s="219"/>
      <c r="V165" s="219"/>
      <c r="W165" s="219"/>
      <c r="X165" s="219"/>
      <c r="Y165" s="219"/>
      <c r="Z165" s="219"/>
    </row>
    <row r="166" spans="1:26" ht="15.75" customHeight="1" x14ac:dyDescent="0.2">
      <c r="A166" s="219"/>
      <c r="B166" s="219"/>
      <c r="C166" s="219"/>
      <c r="D166" s="219"/>
      <c r="E166" s="303"/>
      <c r="F166" s="303"/>
      <c r="G166" s="303"/>
      <c r="H166" s="303"/>
      <c r="I166" s="303"/>
      <c r="J166" s="303"/>
      <c r="K166" s="303"/>
      <c r="L166" s="303"/>
      <c r="M166" s="303"/>
      <c r="N166" s="219"/>
      <c r="O166" s="219"/>
      <c r="P166" s="219"/>
      <c r="Q166" s="219"/>
      <c r="R166" s="219"/>
      <c r="S166" s="219"/>
      <c r="T166" s="219"/>
      <c r="U166" s="219"/>
      <c r="V166" s="219"/>
      <c r="W166" s="219"/>
      <c r="X166" s="219"/>
      <c r="Y166" s="219"/>
      <c r="Z166" s="219"/>
    </row>
    <row r="167" spans="1:26" ht="15.75" customHeight="1" x14ac:dyDescent="0.2">
      <c r="A167" s="219"/>
      <c r="B167" s="219"/>
      <c r="C167" s="219"/>
      <c r="D167" s="219"/>
      <c r="E167" s="303"/>
      <c r="F167" s="303"/>
      <c r="G167" s="303"/>
      <c r="H167" s="303"/>
      <c r="I167" s="303"/>
      <c r="J167" s="303"/>
      <c r="K167" s="303"/>
      <c r="L167" s="303"/>
      <c r="M167" s="303"/>
      <c r="N167" s="219"/>
      <c r="O167" s="219"/>
      <c r="P167" s="219"/>
      <c r="Q167" s="219"/>
      <c r="R167" s="219"/>
      <c r="S167" s="219"/>
      <c r="T167" s="219"/>
      <c r="U167" s="219"/>
      <c r="V167" s="219"/>
      <c r="W167" s="219"/>
      <c r="X167" s="219"/>
      <c r="Y167" s="219"/>
      <c r="Z167" s="219"/>
    </row>
    <row r="168" spans="1:26" ht="15.75" customHeight="1" x14ac:dyDescent="0.2">
      <c r="A168" s="219"/>
      <c r="B168" s="219"/>
      <c r="C168" s="219"/>
      <c r="D168" s="219"/>
      <c r="E168" s="303"/>
      <c r="F168" s="303"/>
      <c r="G168" s="303"/>
      <c r="H168" s="303"/>
      <c r="I168" s="303"/>
      <c r="J168" s="303"/>
      <c r="K168" s="303"/>
      <c r="L168" s="303"/>
      <c r="M168" s="303"/>
      <c r="N168" s="219"/>
      <c r="O168" s="219"/>
      <c r="P168" s="219"/>
      <c r="Q168" s="219"/>
      <c r="R168" s="219"/>
      <c r="S168" s="219"/>
      <c r="T168" s="219"/>
      <c r="U168" s="219"/>
      <c r="V168" s="219"/>
      <c r="W168" s="219"/>
      <c r="X168" s="219"/>
      <c r="Y168" s="219"/>
      <c r="Z168" s="219"/>
    </row>
    <row r="169" spans="1:26" ht="15.75" customHeight="1" x14ac:dyDescent="0.2">
      <c r="A169" s="219"/>
      <c r="B169" s="219"/>
      <c r="C169" s="219"/>
      <c r="D169" s="219"/>
      <c r="E169" s="303"/>
      <c r="F169" s="303"/>
      <c r="G169" s="303"/>
      <c r="H169" s="303"/>
      <c r="I169" s="303"/>
      <c r="J169" s="303"/>
      <c r="K169" s="303"/>
      <c r="L169" s="303"/>
      <c r="M169" s="303"/>
      <c r="N169" s="219"/>
      <c r="O169" s="219"/>
      <c r="P169" s="219"/>
      <c r="Q169" s="219"/>
      <c r="R169" s="219"/>
      <c r="S169" s="219"/>
      <c r="T169" s="219"/>
      <c r="U169" s="219"/>
      <c r="V169" s="219"/>
      <c r="W169" s="219"/>
      <c r="X169" s="219"/>
      <c r="Y169" s="219"/>
      <c r="Z169" s="219"/>
    </row>
    <row r="170" spans="1:26" ht="15.75" customHeight="1" x14ac:dyDescent="0.2">
      <c r="A170" s="219"/>
      <c r="B170" s="219"/>
      <c r="C170" s="219"/>
      <c r="D170" s="219"/>
      <c r="E170" s="303"/>
      <c r="F170" s="303"/>
      <c r="G170" s="303"/>
      <c r="H170" s="303"/>
      <c r="I170" s="303"/>
      <c r="J170" s="303"/>
      <c r="K170" s="303"/>
      <c r="L170" s="303"/>
      <c r="M170" s="303"/>
      <c r="N170" s="219"/>
      <c r="O170" s="219"/>
      <c r="P170" s="219"/>
      <c r="Q170" s="219"/>
      <c r="R170" s="219"/>
      <c r="S170" s="219"/>
      <c r="T170" s="219"/>
      <c r="U170" s="219"/>
      <c r="V170" s="219"/>
      <c r="W170" s="219"/>
      <c r="X170" s="219"/>
      <c r="Y170" s="219"/>
      <c r="Z170" s="219"/>
    </row>
    <row r="171" spans="1:26" ht="15.75" customHeight="1" x14ac:dyDescent="0.2">
      <c r="A171" s="219"/>
      <c r="B171" s="219"/>
      <c r="C171" s="219"/>
      <c r="D171" s="219"/>
      <c r="E171" s="303"/>
      <c r="F171" s="303"/>
      <c r="G171" s="303"/>
      <c r="H171" s="303"/>
      <c r="I171" s="303"/>
      <c r="J171" s="303"/>
      <c r="K171" s="303"/>
      <c r="L171" s="303"/>
      <c r="M171" s="303"/>
      <c r="N171" s="219"/>
      <c r="O171" s="219"/>
      <c r="P171" s="219"/>
      <c r="Q171" s="219"/>
      <c r="R171" s="219"/>
      <c r="S171" s="219"/>
      <c r="T171" s="219"/>
      <c r="U171" s="219"/>
      <c r="V171" s="219"/>
      <c r="W171" s="219"/>
      <c r="X171" s="219"/>
      <c r="Y171" s="219"/>
      <c r="Z171" s="219"/>
    </row>
    <row r="172" spans="1:26" ht="15.75" customHeight="1" x14ac:dyDescent="0.2">
      <c r="A172" s="219"/>
      <c r="B172" s="219"/>
      <c r="C172" s="219"/>
      <c r="D172" s="219"/>
      <c r="E172" s="303"/>
      <c r="F172" s="303"/>
      <c r="G172" s="303"/>
      <c r="H172" s="303"/>
      <c r="I172" s="303"/>
      <c r="J172" s="303"/>
      <c r="K172" s="303"/>
      <c r="L172" s="303"/>
      <c r="M172" s="303"/>
      <c r="N172" s="219"/>
      <c r="O172" s="219"/>
      <c r="P172" s="219"/>
      <c r="Q172" s="219"/>
      <c r="R172" s="219"/>
      <c r="S172" s="219"/>
      <c r="T172" s="219"/>
      <c r="U172" s="219"/>
      <c r="V172" s="219"/>
      <c r="W172" s="219"/>
      <c r="X172" s="219"/>
      <c r="Y172" s="219"/>
      <c r="Z172" s="219"/>
    </row>
    <row r="173" spans="1:26" ht="15.75" customHeight="1" x14ac:dyDescent="0.2">
      <c r="A173" s="219"/>
      <c r="B173" s="219"/>
      <c r="C173" s="219"/>
      <c r="D173" s="219"/>
      <c r="E173" s="303"/>
      <c r="F173" s="303"/>
      <c r="G173" s="303"/>
      <c r="H173" s="303"/>
      <c r="I173" s="303"/>
      <c r="J173" s="303"/>
      <c r="K173" s="303"/>
      <c r="L173" s="303"/>
      <c r="M173" s="303"/>
      <c r="N173" s="219"/>
      <c r="O173" s="219"/>
      <c r="P173" s="219"/>
      <c r="Q173" s="219"/>
      <c r="R173" s="219"/>
      <c r="S173" s="219"/>
      <c r="T173" s="219"/>
      <c r="U173" s="219"/>
      <c r="V173" s="219"/>
      <c r="W173" s="219"/>
      <c r="X173" s="219"/>
      <c r="Y173" s="219"/>
      <c r="Z173" s="219"/>
    </row>
    <row r="174" spans="1:26" ht="15.75" customHeight="1" x14ac:dyDescent="0.2">
      <c r="A174" s="219"/>
      <c r="B174" s="219"/>
      <c r="C174" s="219"/>
      <c r="D174" s="219"/>
      <c r="E174" s="303"/>
      <c r="F174" s="303"/>
      <c r="G174" s="303"/>
      <c r="H174" s="303"/>
      <c r="I174" s="303"/>
      <c r="J174" s="303"/>
      <c r="K174" s="303"/>
      <c r="L174" s="303"/>
      <c r="M174" s="303"/>
      <c r="N174" s="219"/>
      <c r="O174" s="219"/>
      <c r="P174" s="219"/>
      <c r="Q174" s="219"/>
      <c r="R174" s="219"/>
      <c r="S174" s="219"/>
      <c r="T174" s="219"/>
      <c r="U174" s="219"/>
      <c r="V174" s="219"/>
      <c r="W174" s="219"/>
      <c r="X174" s="219"/>
      <c r="Y174" s="219"/>
      <c r="Z174" s="219"/>
    </row>
    <row r="175" spans="1:26" ht="15.75" customHeight="1" x14ac:dyDescent="0.2">
      <c r="A175" s="219"/>
      <c r="B175" s="219"/>
      <c r="C175" s="219"/>
      <c r="D175" s="219"/>
      <c r="E175" s="303"/>
      <c r="F175" s="303"/>
      <c r="G175" s="303"/>
      <c r="H175" s="303"/>
      <c r="I175" s="303"/>
      <c r="J175" s="303"/>
      <c r="K175" s="303"/>
      <c r="L175" s="303"/>
      <c r="M175" s="303"/>
      <c r="N175" s="219"/>
      <c r="O175" s="219"/>
      <c r="P175" s="219"/>
      <c r="Q175" s="219"/>
      <c r="R175" s="219"/>
      <c r="S175" s="219"/>
      <c r="T175" s="219"/>
      <c r="U175" s="219"/>
      <c r="V175" s="219"/>
      <c r="W175" s="219"/>
      <c r="X175" s="219"/>
      <c r="Y175" s="219"/>
      <c r="Z175" s="219"/>
    </row>
    <row r="176" spans="1:26" ht="15.75" customHeight="1" x14ac:dyDescent="0.2">
      <c r="A176" s="219"/>
      <c r="B176" s="219"/>
      <c r="C176" s="219"/>
      <c r="D176" s="219"/>
      <c r="E176" s="303"/>
      <c r="F176" s="303"/>
      <c r="G176" s="303"/>
      <c r="H176" s="303"/>
      <c r="I176" s="303"/>
      <c r="J176" s="303"/>
      <c r="K176" s="303"/>
      <c r="L176" s="303"/>
      <c r="M176" s="303"/>
      <c r="N176" s="219"/>
      <c r="O176" s="219"/>
      <c r="P176" s="219"/>
      <c r="Q176" s="219"/>
      <c r="R176" s="219"/>
      <c r="S176" s="219"/>
      <c r="T176" s="219"/>
      <c r="U176" s="219"/>
      <c r="V176" s="219"/>
      <c r="W176" s="219"/>
      <c r="X176" s="219"/>
      <c r="Y176" s="219"/>
      <c r="Z176" s="219"/>
    </row>
    <row r="177" spans="1:26" ht="15.75" customHeight="1" x14ac:dyDescent="0.2">
      <c r="A177" s="219"/>
      <c r="B177" s="219"/>
      <c r="C177" s="219"/>
      <c r="D177" s="219"/>
      <c r="E177" s="303"/>
      <c r="F177" s="303"/>
      <c r="G177" s="303"/>
      <c r="H177" s="303"/>
      <c r="I177" s="303"/>
      <c r="J177" s="303"/>
      <c r="K177" s="303"/>
      <c r="L177" s="303"/>
      <c r="M177" s="303"/>
      <c r="N177" s="219"/>
      <c r="O177" s="219"/>
      <c r="P177" s="219"/>
      <c r="Q177" s="219"/>
      <c r="R177" s="219"/>
      <c r="S177" s="219"/>
      <c r="T177" s="219"/>
      <c r="U177" s="219"/>
      <c r="V177" s="219"/>
      <c r="W177" s="219"/>
      <c r="X177" s="219"/>
      <c r="Y177" s="219"/>
      <c r="Z177" s="219"/>
    </row>
    <row r="178" spans="1:26" ht="15.75" customHeight="1" x14ac:dyDescent="0.2">
      <c r="A178" s="219"/>
      <c r="B178" s="219"/>
      <c r="C178" s="219"/>
      <c r="D178" s="219"/>
      <c r="E178" s="303"/>
      <c r="F178" s="303"/>
      <c r="G178" s="303"/>
      <c r="H178" s="303"/>
      <c r="I178" s="303"/>
      <c r="J178" s="303"/>
      <c r="K178" s="303"/>
      <c r="L178" s="303"/>
      <c r="M178" s="303"/>
      <c r="N178" s="219"/>
      <c r="O178" s="219"/>
      <c r="P178" s="219"/>
      <c r="Q178" s="219"/>
      <c r="R178" s="219"/>
      <c r="S178" s="219"/>
      <c r="T178" s="219"/>
      <c r="U178" s="219"/>
      <c r="V178" s="219"/>
      <c r="W178" s="219"/>
      <c r="X178" s="219"/>
      <c r="Y178" s="219"/>
      <c r="Z178" s="219"/>
    </row>
    <row r="179" spans="1:26" ht="15.75" customHeight="1" x14ac:dyDescent="0.2">
      <c r="A179" s="219"/>
      <c r="B179" s="219"/>
      <c r="C179" s="219"/>
      <c r="D179" s="219"/>
      <c r="E179" s="303"/>
      <c r="F179" s="303"/>
      <c r="G179" s="303"/>
      <c r="H179" s="303"/>
      <c r="I179" s="303"/>
      <c r="J179" s="303"/>
      <c r="K179" s="303"/>
      <c r="L179" s="303"/>
      <c r="M179" s="303"/>
      <c r="N179" s="219"/>
      <c r="O179" s="219"/>
      <c r="P179" s="219"/>
      <c r="Q179" s="219"/>
      <c r="R179" s="219"/>
      <c r="S179" s="219"/>
      <c r="T179" s="219"/>
      <c r="U179" s="219"/>
      <c r="V179" s="219"/>
      <c r="W179" s="219"/>
      <c r="X179" s="219"/>
      <c r="Y179" s="219"/>
      <c r="Z179" s="219"/>
    </row>
    <row r="180" spans="1:26" ht="15.75" customHeight="1" x14ac:dyDescent="0.2">
      <c r="A180" s="219"/>
      <c r="B180" s="219"/>
      <c r="C180" s="219"/>
      <c r="D180" s="219"/>
      <c r="E180" s="303"/>
      <c r="F180" s="303"/>
      <c r="G180" s="303"/>
      <c r="H180" s="303"/>
      <c r="I180" s="303"/>
      <c r="J180" s="303"/>
      <c r="K180" s="303"/>
      <c r="L180" s="303"/>
      <c r="M180" s="303"/>
      <c r="N180" s="219"/>
      <c r="O180" s="219"/>
      <c r="P180" s="219"/>
      <c r="Q180" s="219"/>
      <c r="R180" s="219"/>
      <c r="S180" s="219"/>
      <c r="T180" s="219"/>
      <c r="U180" s="219"/>
      <c r="V180" s="219"/>
      <c r="W180" s="219"/>
      <c r="X180" s="219"/>
      <c r="Y180" s="219"/>
      <c r="Z180" s="219"/>
    </row>
    <row r="181" spans="1:26" ht="15.75" customHeight="1" x14ac:dyDescent="0.2">
      <c r="A181" s="219"/>
      <c r="B181" s="219"/>
      <c r="C181" s="219"/>
      <c r="D181" s="219"/>
      <c r="E181" s="303"/>
      <c r="F181" s="303"/>
      <c r="G181" s="303"/>
      <c r="H181" s="303"/>
      <c r="I181" s="303"/>
      <c r="J181" s="303"/>
      <c r="K181" s="303"/>
      <c r="L181" s="303"/>
      <c r="M181" s="303"/>
      <c r="N181" s="219"/>
      <c r="O181" s="219"/>
      <c r="P181" s="219"/>
      <c r="Q181" s="219"/>
      <c r="R181" s="219"/>
      <c r="S181" s="219"/>
      <c r="T181" s="219"/>
      <c r="U181" s="219"/>
      <c r="V181" s="219"/>
      <c r="W181" s="219"/>
      <c r="X181" s="219"/>
      <c r="Y181" s="219"/>
      <c r="Z181" s="219"/>
    </row>
    <row r="182" spans="1:26" ht="15.75" customHeight="1" x14ac:dyDescent="0.2">
      <c r="A182" s="219"/>
      <c r="B182" s="219"/>
      <c r="C182" s="219"/>
      <c r="D182" s="219"/>
      <c r="E182" s="303"/>
      <c r="F182" s="303"/>
      <c r="G182" s="303"/>
      <c r="H182" s="303"/>
      <c r="I182" s="303"/>
      <c r="J182" s="303"/>
      <c r="K182" s="303"/>
      <c r="L182" s="303"/>
      <c r="M182" s="303"/>
      <c r="N182" s="219"/>
      <c r="O182" s="219"/>
      <c r="P182" s="219"/>
      <c r="Q182" s="219"/>
      <c r="R182" s="219"/>
      <c r="S182" s="219"/>
      <c r="T182" s="219"/>
      <c r="U182" s="219"/>
      <c r="V182" s="219"/>
      <c r="W182" s="219"/>
      <c r="X182" s="219"/>
      <c r="Y182" s="219"/>
      <c r="Z182" s="219"/>
    </row>
    <row r="183" spans="1:26" ht="15.75" customHeight="1" x14ac:dyDescent="0.2">
      <c r="A183" s="219"/>
      <c r="B183" s="219"/>
      <c r="C183" s="219"/>
      <c r="D183" s="219"/>
      <c r="E183" s="303"/>
      <c r="F183" s="303"/>
      <c r="G183" s="303"/>
      <c r="H183" s="303"/>
      <c r="I183" s="303"/>
      <c r="J183" s="303"/>
      <c r="K183" s="303"/>
      <c r="L183" s="303"/>
      <c r="M183" s="303"/>
      <c r="N183" s="219"/>
      <c r="O183" s="219"/>
      <c r="P183" s="219"/>
      <c r="Q183" s="219"/>
      <c r="R183" s="219"/>
      <c r="S183" s="219"/>
      <c r="T183" s="219"/>
      <c r="U183" s="219"/>
      <c r="V183" s="219"/>
      <c r="W183" s="219"/>
      <c r="X183" s="219"/>
      <c r="Y183" s="219"/>
      <c r="Z183" s="219"/>
    </row>
    <row r="184" spans="1:26" ht="15.75" customHeight="1" x14ac:dyDescent="0.2">
      <c r="A184" s="219"/>
      <c r="B184" s="219"/>
      <c r="C184" s="219"/>
      <c r="D184" s="219"/>
      <c r="E184" s="303"/>
      <c r="F184" s="303"/>
      <c r="G184" s="303"/>
      <c r="H184" s="303"/>
      <c r="I184" s="303"/>
      <c r="J184" s="303"/>
      <c r="K184" s="303"/>
      <c r="L184" s="303"/>
      <c r="M184" s="303"/>
      <c r="N184" s="219"/>
      <c r="O184" s="219"/>
      <c r="P184" s="219"/>
      <c r="Q184" s="219"/>
      <c r="R184" s="219"/>
      <c r="S184" s="219"/>
      <c r="T184" s="219"/>
      <c r="U184" s="219"/>
      <c r="V184" s="219"/>
      <c r="W184" s="219"/>
      <c r="X184" s="219"/>
      <c r="Y184" s="219"/>
      <c r="Z184" s="219"/>
    </row>
    <row r="185" spans="1:26" ht="15.75" customHeight="1" x14ac:dyDescent="0.2">
      <c r="A185" s="219"/>
      <c r="B185" s="219"/>
      <c r="C185" s="219"/>
      <c r="D185" s="219"/>
      <c r="E185" s="303"/>
      <c r="F185" s="303"/>
      <c r="G185" s="303"/>
      <c r="H185" s="303"/>
      <c r="I185" s="303"/>
      <c r="J185" s="303"/>
      <c r="K185" s="303"/>
      <c r="L185" s="303"/>
      <c r="M185" s="303"/>
      <c r="N185" s="219"/>
      <c r="O185" s="219"/>
      <c r="P185" s="219"/>
      <c r="Q185" s="219"/>
      <c r="R185" s="219"/>
      <c r="S185" s="219"/>
      <c r="T185" s="219"/>
      <c r="U185" s="219"/>
      <c r="V185" s="219"/>
      <c r="W185" s="219"/>
      <c r="X185" s="219"/>
      <c r="Y185" s="219"/>
      <c r="Z185" s="219"/>
    </row>
    <row r="186" spans="1:26" ht="15.75" customHeight="1" x14ac:dyDescent="0.2">
      <c r="A186" s="219"/>
      <c r="B186" s="219"/>
      <c r="C186" s="219"/>
      <c r="D186" s="219"/>
      <c r="E186" s="303"/>
      <c r="F186" s="303"/>
      <c r="G186" s="303"/>
      <c r="H186" s="303"/>
      <c r="I186" s="303"/>
      <c r="J186" s="303"/>
      <c r="K186" s="303"/>
      <c r="L186" s="303"/>
      <c r="M186" s="303"/>
      <c r="N186" s="219"/>
      <c r="O186" s="219"/>
      <c r="P186" s="219"/>
      <c r="Q186" s="219"/>
      <c r="R186" s="219"/>
      <c r="S186" s="219"/>
      <c r="T186" s="219"/>
      <c r="U186" s="219"/>
      <c r="V186" s="219"/>
      <c r="W186" s="219"/>
      <c r="X186" s="219"/>
      <c r="Y186" s="219"/>
      <c r="Z186" s="219"/>
    </row>
    <row r="187" spans="1:26" ht="15.75" customHeight="1" x14ac:dyDescent="0.2">
      <c r="A187" s="219"/>
      <c r="B187" s="219"/>
      <c r="C187" s="219"/>
      <c r="D187" s="219"/>
      <c r="E187" s="303"/>
      <c r="F187" s="303"/>
      <c r="G187" s="303"/>
      <c r="H187" s="303"/>
      <c r="I187" s="303"/>
      <c r="J187" s="303"/>
      <c r="K187" s="303"/>
      <c r="L187" s="303"/>
      <c r="M187" s="303"/>
      <c r="N187" s="219"/>
      <c r="O187" s="219"/>
      <c r="P187" s="219"/>
      <c r="Q187" s="219"/>
      <c r="R187" s="219"/>
      <c r="S187" s="219"/>
      <c r="T187" s="219"/>
      <c r="U187" s="219"/>
      <c r="V187" s="219"/>
      <c r="W187" s="219"/>
      <c r="X187" s="219"/>
      <c r="Y187" s="219"/>
      <c r="Z187" s="219"/>
    </row>
    <row r="188" spans="1:26" ht="15.75" customHeight="1" x14ac:dyDescent="0.2">
      <c r="A188" s="219"/>
      <c r="B188" s="219"/>
      <c r="C188" s="219"/>
      <c r="D188" s="219"/>
      <c r="E188" s="303"/>
      <c r="F188" s="303"/>
      <c r="G188" s="303"/>
      <c r="H188" s="303"/>
      <c r="I188" s="303"/>
      <c r="J188" s="303"/>
      <c r="K188" s="303"/>
      <c r="L188" s="303"/>
      <c r="M188" s="303"/>
      <c r="N188" s="219"/>
      <c r="O188" s="219"/>
      <c r="P188" s="219"/>
      <c r="Q188" s="219"/>
      <c r="R188" s="219"/>
      <c r="S188" s="219"/>
      <c r="T188" s="219"/>
      <c r="U188" s="219"/>
      <c r="V188" s="219"/>
      <c r="W188" s="219"/>
      <c r="X188" s="219"/>
      <c r="Y188" s="219"/>
      <c r="Z188" s="219"/>
    </row>
    <row r="189" spans="1:26" ht="15.75" customHeight="1" x14ac:dyDescent="0.2">
      <c r="A189" s="219"/>
      <c r="B189" s="219"/>
      <c r="C189" s="219"/>
      <c r="D189" s="219"/>
      <c r="E189" s="303"/>
      <c r="F189" s="303"/>
      <c r="G189" s="303"/>
      <c r="H189" s="303"/>
      <c r="I189" s="303"/>
      <c r="J189" s="303"/>
      <c r="K189" s="303"/>
      <c r="L189" s="303"/>
      <c r="M189" s="303"/>
      <c r="N189" s="219"/>
      <c r="O189" s="219"/>
      <c r="P189" s="219"/>
      <c r="Q189" s="219"/>
      <c r="R189" s="219"/>
      <c r="S189" s="219"/>
      <c r="T189" s="219"/>
      <c r="U189" s="219"/>
      <c r="V189" s="219"/>
      <c r="W189" s="219"/>
      <c r="X189" s="219"/>
      <c r="Y189" s="219"/>
      <c r="Z189" s="219"/>
    </row>
    <row r="190" spans="1:26" ht="15.75" customHeight="1" x14ac:dyDescent="0.2">
      <c r="A190" s="219"/>
      <c r="B190" s="219"/>
      <c r="C190" s="219"/>
      <c r="D190" s="219"/>
      <c r="E190" s="303"/>
      <c r="F190" s="303"/>
      <c r="G190" s="303"/>
      <c r="H190" s="303"/>
      <c r="I190" s="303"/>
      <c r="J190" s="303"/>
      <c r="K190" s="303"/>
      <c r="L190" s="303"/>
      <c r="M190" s="303"/>
      <c r="N190" s="219"/>
      <c r="O190" s="219"/>
      <c r="P190" s="219"/>
      <c r="Q190" s="219"/>
      <c r="R190" s="219"/>
      <c r="S190" s="219"/>
      <c r="T190" s="219"/>
      <c r="U190" s="219"/>
      <c r="V190" s="219"/>
      <c r="W190" s="219"/>
      <c r="X190" s="219"/>
      <c r="Y190" s="219"/>
      <c r="Z190" s="219"/>
    </row>
    <row r="191" spans="1:26" ht="15.75" customHeight="1" x14ac:dyDescent="0.2">
      <c r="A191" s="219"/>
      <c r="B191" s="219"/>
      <c r="C191" s="219"/>
      <c r="D191" s="219"/>
      <c r="E191" s="303"/>
      <c r="F191" s="303"/>
      <c r="G191" s="303"/>
      <c r="H191" s="303"/>
      <c r="I191" s="303"/>
      <c r="J191" s="303"/>
      <c r="K191" s="303"/>
      <c r="L191" s="303"/>
      <c r="M191" s="303"/>
      <c r="N191" s="219"/>
      <c r="O191" s="219"/>
      <c r="P191" s="219"/>
      <c r="Q191" s="219"/>
      <c r="R191" s="219"/>
      <c r="S191" s="219"/>
      <c r="T191" s="219"/>
      <c r="U191" s="219"/>
      <c r="V191" s="219"/>
      <c r="W191" s="219"/>
      <c r="X191" s="219"/>
      <c r="Y191" s="219"/>
      <c r="Z191" s="219"/>
    </row>
    <row r="192" spans="1:26" ht="15.75" customHeight="1" x14ac:dyDescent="0.2">
      <c r="A192" s="219"/>
      <c r="B192" s="219"/>
      <c r="C192" s="219"/>
      <c r="D192" s="219"/>
      <c r="E192" s="303"/>
      <c r="F192" s="303"/>
      <c r="G192" s="303"/>
      <c r="H192" s="303"/>
      <c r="I192" s="303"/>
      <c r="J192" s="303"/>
      <c r="K192" s="303"/>
      <c r="L192" s="303"/>
      <c r="M192" s="303"/>
      <c r="N192" s="219"/>
      <c r="O192" s="219"/>
      <c r="P192" s="219"/>
      <c r="Q192" s="219"/>
      <c r="R192" s="219"/>
      <c r="S192" s="219"/>
      <c r="T192" s="219"/>
      <c r="U192" s="219"/>
      <c r="V192" s="219"/>
      <c r="W192" s="219"/>
      <c r="X192" s="219"/>
      <c r="Y192" s="219"/>
      <c r="Z192" s="219"/>
    </row>
    <row r="193" spans="1:26" ht="15.75" customHeight="1" x14ac:dyDescent="0.2">
      <c r="A193" s="219"/>
      <c r="B193" s="219"/>
      <c r="C193" s="219"/>
      <c r="D193" s="219"/>
      <c r="E193" s="303"/>
      <c r="F193" s="303"/>
      <c r="G193" s="303"/>
      <c r="H193" s="303"/>
      <c r="I193" s="303"/>
      <c r="J193" s="303"/>
      <c r="K193" s="303"/>
      <c r="L193" s="303"/>
      <c r="M193" s="303"/>
      <c r="N193" s="219"/>
      <c r="O193" s="219"/>
      <c r="P193" s="219"/>
      <c r="Q193" s="219"/>
      <c r="R193" s="219"/>
      <c r="S193" s="219"/>
      <c r="T193" s="219"/>
      <c r="U193" s="219"/>
      <c r="V193" s="219"/>
      <c r="W193" s="219"/>
      <c r="X193" s="219"/>
      <c r="Y193" s="219"/>
      <c r="Z193" s="219"/>
    </row>
    <row r="194" spans="1:26" ht="15.75" customHeight="1" x14ac:dyDescent="0.2">
      <c r="A194" s="219"/>
      <c r="B194" s="219"/>
      <c r="C194" s="219"/>
      <c r="D194" s="219"/>
      <c r="E194" s="303"/>
      <c r="F194" s="303"/>
      <c r="G194" s="303"/>
      <c r="H194" s="303"/>
      <c r="I194" s="303"/>
      <c r="J194" s="303"/>
      <c r="K194" s="303"/>
      <c r="L194" s="303"/>
      <c r="M194" s="303"/>
      <c r="N194" s="219"/>
      <c r="O194" s="219"/>
      <c r="P194" s="219"/>
      <c r="Q194" s="219"/>
      <c r="R194" s="219"/>
      <c r="S194" s="219"/>
      <c r="T194" s="219"/>
      <c r="U194" s="219"/>
      <c r="V194" s="219"/>
      <c r="W194" s="219"/>
      <c r="X194" s="219"/>
      <c r="Y194" s="219"/>
      <c r="Z194" s="219"/>
    </row>
    <row r="195" spans="1:26" ht="15.75" customHeight="1" x14ac:dyDescent="0.2">
      <c r="A195" s="219"/>
      <c r="B195" s="219"/>
      <c r="C195" s="219"/>
      <c r="D195" s="219"/>
      <c r="E195" s="303"/>
      <c r="F195" s="303"/>
      <c r="G195" s="303"/>
      <c r="H195" s="303"/>
      <c r="I195" s="303"/>
      <c r="J195" s="303"/>
      <c r="K195" s="303"/>
      <c r="L195" s="303"/>
      <c r="M195" s="303"/>
      <c r="N195" s="219"/>
      <c r="O195" s="219"/>
      <c r="P195" s="219"/>
      <c r="Q195" s="219"/>
      <c r="R195" s="219"/>
      <c r="S195" s="219"/>
      <c r="T195" s="219"/>
      <c r="U195" s="219"/>
      <c r="V195" s="219"/>
      <c r="W195" s="219"/>
      <c r="X195" s="219"/>
      <c r="Y195" s="219"/>
      <c r="Z195" s="219"/>
    </row>
    <row r="196" spans="1:26" ht="15.75" customHeight="1" x14ac:dyDescent="0.2">
      <c r="A196" s="219"/>
      <c r="B196" s="219"/>
      <c r="C196" s="219"/>
      <c r="D196" s="219"/>
      <c r="E196" s="303"/>
      <c r="F196" s="303"/>
      <c r="G196" s="303"/>
      <c r="H196" s="303"/>
      <c r="I196" s="303"/>
      <c r="J196" s="303"/>
      <c r="K196" s="303"/>
      <c r="L196" s="303"/>
      <c r="M196" s="303"/>
      <c r="N196" s="219"/>
      <c r="O196" s="219"/>
      <c r="P196" s="219"/>
      <c r="Q196" s="219"/>
      <c r="R196" s="219"/>
      <c r="S196" s="219"/>
      <c r="T196" s="219"/>
      <c r="U196" s="219"/>
      <c r="V196" s="219"/>
      <c r="W196" s="219"/>
      <c r="X196" s="219"/>
      <c r="Y196" s="219"/>
      <c r="Z196" s="219"/>
    </row>
    <row r="197" spans="1:26" ht="15.75" customHeight="1" x14ac:dyDescent="0.2">
      <c r="A197" s="219"/>
      <c r="B197" s="219"/>
      <c r="C197" s="219"/>
      <c r="D197" s="219"/>
      <c r="E197" s="303"/>
      <c r="F197" s="303"/>
      <c r="G197" s="303"/>
      <c r="H197" s="303"/>
      <c r="I197" s="303"/>
      <c r="J197" s="303"/>
      <c r="K197" s="303"/>
      <c r="L197" s="303"/>
      <c r="M197" s="303"/>
      <c r="N197" s="219"/>
      <c r="O197" s="219"/>
      <c r="P197" s="219"/>
      <c r="Q197" s="219"/>
      <c r="R197" s="219"/>
      <c r="S197" s="219"/>
      <c r="T197" s="219"/>
      <c r="U197" s="219"/>
      <c r="V197" s="219"/>
      <c r="W197" s="219"/>
      <c r="X197" s="219"/>
      <c r="Y197" s="219"/>
      <c r="Z197" s="219"/>
    </row>
    <row r="198" spans="1:26" ht="15.75" customHeight="1" x14ac:dyDescent="0.2">
      <c r="A198" s="219"/>
      <c r="B198" s="219"/>
      <c r="C198" s="219"/>
      <c r="D198" s="219"/>
      <c r="E198" s="303"/>
      <c r="F198" s="303"/>
      <c r="G198" s="303"/>
      <c r="H198" s="303"/>
      <c r="I198" s="303"/>
      <c r="J198" s="303"/>
      <c r="K198" s="303"/>
      <c r="L198" s="303"/>
      <c r="M198" s="303"/>
      <c r="N198" s="219"/>
      <c r="O198" s="219"/>
      <c r="P198" s="219"/>
      <c r="Q198" s="219"/>
      <c r="R198" s="219"/>
      <c r="S198" s="219"/>
      <c r="T198" s="219"/>
      <c r="U198" s="219"/>
      <c r="V198" s="219"/>
      <c r="W198" s="219"/>
      <c r="X198" s="219"/>
      <c r="Y198" s="219"/>
      <c r="Z198" s="219"/>
    </row>
    <row r="199" spans="1:26" ht="15.75" customHeight="1" x14ac:dyDescent="0.2">
      <c r="A199" s="219"/>
      <c r="B199" s="219"/>
      <c r="C199" s="219"/>
      <c r="D199" s="219"/>
      <c r="E199" s="303"/>
      <c r="F199" s="303"/>
      <c r="G199" s="303"/>
      <c r="H199" s="303"/>
      <c r="I199" s="303"/>
      <c r="J199" s="303"/>
      <c r="K199" s="303"/>
      <c r="L199" s="303"/>
      <c r="M199" s="303"/>
      <c r="N199" s="219"/>
      <c r="O199" s="219"/>
      <c r="P199" s="219"/>
      <c r="Q199" s="219"/>
      <c r="R199" s="219"/>
      <c r="S199" s="219"/>
      <c r="T199" s="219"/>
      <c r="U199" s="219"/>
      <c r="V199" s="219"/>
      <c r="W199" s="219"/>
      <c r="X199" s="219"/>
      <c r="Y199" s="219"/>
      <c r="Z199" s="219"/>
    </row>
    <row r="200" spans="1:26" ht="15.75" customHeight="1" x14ac:dyDescent="0.2">
      <c r="A200" s="219"/>
      <c r="B200" s="219"/>
      <c r="C200" s="219"/>
      <c r="D200" s="219"/>
      <c r="E200" s="303"/>
      <c r="F200" s="303"/>
      <c r="G200" s="303"/>
      <c r="H200" s="303"/>
      <c r="I200" s="303"/>
      <c r="J200" s="303"/>
      <c r="K200" s="303"/>
      <c r="L200" s="303"/>
      <c r="M200" s="303"/>
      <c r="N200" s="219"/>
      <c r="O200" s="219"/>
      <c r="P200" s="219"/>
      <c r="Q200" s="219"/>
      <c r="R200" s="219"/>
      <c r="S200" s="219"/>
      <c r="T200" s="219"/>
      <c r="U200" s="219"/>
      <c r="V200" s="219"/>
      <c r="W200" s="219"/>
      <c r="X200" s="219"/>
      <c r="Y200" s="219"/>
      <c r="Z200" s="219"/>
    </row>
    <row r="201" spans="1:26" ht="15.75" customHeight="1" x14ac:dyDescent="0.2">
      <c r="A201" s="219"/>
      <c r="B201" s="219"/>
      <c r="C201" s="219"/>
      <c r="D201" s="219"/>
      <c r="E201" s="303"/>
      <c r="F201" s="303"/>
      <c r="G201" s="303"/>
      <c r="H201" s="303"/>
      <c r="I201" s="303"/>
      <c r="J201" s="303"/>
      <c r="K201" s="303"/>
      <c r="L201" s="303"/>
      <c r="M201" s="303"/>
      <c r="N201" s="219"/>
      <c r="O201" s="219"/>
      <c r="P201" s="219"/>
      <c r="Q201" s="219"/>
      <c r="R201" s="219"/>
      <c r="S201" s="219"/>
      <c r="T201" s="219"/>
      <c r="U201" s="219"/>
      <c r="V201" s="219"/>
      <c r="W201" s="219"/>
      <c r="X201" s="219"/>
      <c r="Y201" s="219"/>
      <c r="Z201" s="219"/>
    </row>
    <row r="202" spans="1:26" ht="15.75" customHeight="1" x14ac:dyDescent="0.2">
      <c r="A202" s="219"/>
      <c r="B202" s="219"/>
      <c r="C202" s="219"/>
      <c r="D202" s="219"/>
      <c r="E202" s="303"/>
      <c r="F202" s="303"/>
      <c r="G202" s="303"/>
      <c r="H202" s="303"/>
      <c r="I202" s="303"/>
      <c r="J202" s="303"/>
      <c r="K202" s="303"/>
      <c r="L202" s="303"/>
      <c r="M202" s="303"/>
      <c r="N202" s="219"/>
      <c r="O202" s="219"/>
      <c r="P202" s="219"/>
      <c r="Q202" s="219"/>
      <c r="R202" s="219"/>
      <c r="S202" s="219"/>
      <c r="T202" s="219"/>
      <c r="U202" s="219"/>
      <c r="V202" s="219"/>
      <c r="W202" s="219"/>
      <c r="X202" s="219"/>
      <c r="Y202" s="219"/>
      <c r="Z202" s="219"/>
    </row>
    <row r="203" spans="1:26" ht="15.75" customHeight="1" x14ac:dyDescent="0.2">
      <c r="A203" s="219"/>
      <c r="B203" s="219"/>
      <c r="C203" s="219"/>
      <c r="D203" s="219"/>
      <c r="E203" s="303"/>
      <c r="F203" s="303"/>
      <c r="G203" s="303"/>
      <c r="H203" s="303"/>
      <c r="I203" s="303"/>
      <c r="J203" s="303"/>
      <c r="K203" s="303"/>
      <c r="L203" s="303"/>
      <c r="M203" s="303"/>
      <c r="N203" s="219"/>
      <c r="O203" s="219"/>
      <c r="P203" s="219"/>
      <c r="Q203" s="219"/>
      <c r="R203" s="219"/>
      <c r="S203" s="219"/>
      <c r="T203" s="219"/>
      <c r="U203" s="219"/>
      <c r="V203" s="219"/>
      <c r="W203" s="219"/>
      <c r="X203" s="219"/>
      <c r="Y203" s="219"/>
      <c r="Z203" s="219"/>
    </row>
    <row r="204" spans="1:26" ht="15.75" customHeight="1" x14ac:dyDescent="0.2">
      <c r="A204" s="219"/>
      <c r="B204" s="219"/>
      <c r="C204" s="219"/>
      <c r="D204" s="219"/>
      <c r="E204" s="303"/>
      <c r="F204" s="303"/>
      <c r="G204" s="303"/>
      <c r="H204" s="303"/>
      <c r="I204" s="303"/>
      <c r="J204" s="303"/>
      <c r="K204" s="303"/>
      <c r="L204" s="303"/>
      <c r="M204" s="303"/>
      <c r="N204" s="219"/>
      <c r="O204" s="219"/>
      <c r="P204" s="219"/>
      <c r="Q204" s="219"/>
      <c r="R204" s="219"/>
      <c r="S204" s="219"/>
      <c r="T204" s="219"/>
      <c r="U204" s="219"/>
      <c r="V204" s="219"/>
      <c r="W204" s="219"/>
      <c r="X204" s="219"/>
      <c r="Y204" s="219"/>
      <c r="Z204" s="219"/>
    </row>
    <row r="205" spans="1:26" ht="15.75" customHeight="1" x14ac:dyDescent="0.2">
      <c r="A205" s="219"/>
      <c r="B205" s="219"/>
      <c r="C205" s="219"/>
      <c r="D205" s="219"/>
      <c r="E205" s="303"/>
      <c r="F205" s="303"/>
      <c r="G205" s="303"/>
      <c r="H205" s="303"/>
      <c r="I205" s="303"/>
      <c r="J205" s="303"/>
      <c r="K205" s="303"/>
      <c r="L205" s="303"/>
      <c r="M205" s="303"/>
      <c r="N205" s="219"/>
      <c r="O205" s="219"/>
      <c r="P205" s="219"/>
      <c r="Q205" s="219"/>
      <c r="R205" s="219"/>
      <c r="S205" s="219"/>
      <c r="T205" s="219"/>
      <c r="U205" s="219"/>
      <c r="V205" s="219"/>
      <c r="W205" s="219"/>
      <c r="X205" s="219"/>
      <c r="Y205" s="219"/>
      <c r="Z205" s="219"/>
    </row>
    <row r="206" spans="1:26" ht="15.75" customHeight="1" x14ac:dyDescent="0.2">
      <c r="A206" s="219"/>
      <c r="B206" s="219"/>
      <c r="C206" s="219"/>
      <c r="D206" s="219"/>
      <c r="E206" s="303"/>
      <c r="F206" s="303"/>
      <c r="G206" s="303"/>
      <c r="H206" s="303"/>
      <c r="I206" s="303"/>
      <c r="J206" s="303"/>
      <c r="K206" s="303"/>
      <c r="L206" s="303"/>
      <c r="M206" s="303"/>
      <c r="N206" s="219"/>
      <c r="O206" s="219"/>
      <c r="P206" s="219"/>
      <c r="Q206" s="219"/>
      <c r="R206" s="219"/>
      <c r="S206" s="219"/>
      <c r="T206" s="219"/>
      <c r="U206" s="219"/>
      <c r="V206" s="219"/>
      <c r="W206" s="219"/>
      <c r="X206" s="219"/>
      <c r="Y206" s="219"/>
      <c r="Z206" s="219"/>
    </row>
    <row r="207" spans="1:26" ht="15.75" customHeight="1" x14ac:dyDescent="0.2">
      <c r="A207" s="219"/>
      <c r="B207" s="219"/>
      <c r="C207" s="219"/>
      <c r="D207" s="219"/>
      <c r="E207" s="303"/>
      <c r="F207" s="303"/>
      <c r="G207" s="303"/>
      <c r="H207" s="303"/>
      <c r="I207" s="303"/>
      <c r="J207" s="303"/>
      <c r="K207" s="303"/>
      <c r="L207" s="303"/>
      <c r="M207" s="303"/>
      <c r="N207" s="219"/>
      <c r="O207" s="219"/>
      <c r="P207" s="219"/>
      <c r="Q207" s="219"/>
      <c r="R207" s="219"/>
      <c r="S207" s="219"/>
      <c r="T207" s="219"/>
      <c r="U207" s="219"/>
      <c r="V207" s="219"/>
      <c r="W207" s="219"/>
      <c r="X207" s="219"/>
      <c r="Y207" s="219"/>
      <c r="Z207" s="219"/>
    </row>
    <row r="208" spans="1:26" ht="15.75" customHeight="1" x14ac:dyDescent="0.2">
      <c r="A208" s="219"/>
      <c r="B208" s="219"/>
      <c r="C208" s="219"/>
      <c r="D208" s="219"/>
      <c r="E208" s="303"/>
      <c r="F208" s="303"/>
      <c r="G208" s="303"/>
      <c r="H208" s="303"/>
      <c r="I208" s="303"/>
      <c r="J208" s="303"/>
      <c r="K208" s="303"/>
      <c r="L208" s="303"/>
      <c r="M208" s="303"/>
      <c r="N208" s="219"/>
      <c r="O208" s="219"/>
      <c r="P208" s="219"/>
      <c r="Q208" s="219"/>
      <c r="R208" s="219"/>
      <c r="S208" s="219"/>
      <c r="T208" s="219"/>
      <c r="U208" s="219"/>
      <c r="V208" s="219"/>
      <c r="W208" s="219"/>
      <c r="X208" s="219"/>
      <c r="Y208" s="219"/>
      <c r="Z208" s="219"/>
    </row>
    <row r="209" spans="1:26" ht="15.75" customHeight="1" x14ac:dyDescent="0.2">
      <c r="A209" s="219"/>
      <c r="B209" s="219"/>
      <c r="C209" s="219"/>
      <c r="D209" s="219"/>
      <c r="E209" s="303"/>
      <c r="F209" s="303"/>
      <c r="G209" s="303"/>
      <c r="H209" s="303"/>
      <c r="I209" s="303"/>
      <c r="J209" s="303"/>
      <c r="K209" s="303"/>
      <c r="L209" s="303"/>
      <c r="M209" s="303"/>
      <c r="N209" s="219"/>
      <c r="O209" s="219"/>
      <c r="P209" s="219"/>
      <c r="Q209" s="219"/>
      <c r="R209" s="219"/>
      <c r="S209" s="219"/>
      <c r="T209" s="219"/>
      <c r="U209" s="219"/>
      <c r="V209" s="219"/>
      <c r="W209" s="219"/>
      <c r="X209" s="219"/>
      <c r="Y209" s="219"/>
      <c r="Z209" s="219"/>
    </row>
    <row r="210" spans="1:26" ht="15.75" customHeight="1" x14ac:dyDescent="0.2">
      <c r="A210" s="219"/>
      <c r="B210" s="219"/>
      <c r="C210" s="219"/>
      <c r="D210" s="219"/>
      <c r="E210" s="303"/>
      <c r="F210" s="303"/>
      <c r="G210" s="303"/>
      <c r="H210" s="303"/>
      <c r="I210" s="303"/>
      <c r="J210" s="303"/>
      <c r="K210" s="303"/>
      <c r="L210" s="303"/>
      <c r="M210" s="303"/>
      <c r="N210" s="219"/>
      <c r="O210" s="219"/>
      <c r="P210" s="219"/>
      <c r="Q210" s="219"/>
      <c r="R210" s="219"/>
      <c r="S210" s="219"/>
      <c r="T210" s="219"/>
      <c r="U210" s="219"/>
      <c r="V210" s="219"/>
      <c r="W210" s="219"/>
      <c r="X210" s="219"/>
      <c r="Y210" s="219"/>
      <c r="Z210" s="219"/>
    </row>
    <row r="211" spans="1:26" ht="15.75" customHeight="1" x14ac:dyDescent="0.2">
      <c r="A211" s="219"/>
      <c r="B211" s="219"/>
      <c r="C211" s="219"/>
      <c r="D211" s="219"/>
      <c r="E211" s="303"/>
      <c r="F211" s="303"/>
      <c r="G211" s="303"/>
      <c r="H211" s="303"/>
      <c r="I211" s="303"/>
      <c r="J211" s="303"/>
      <c r="K211" s="303"/>
      <c r="L211" s="303"/>
      <c r="M211" s="303"/>
      <c r="N211" s="219"/>
      <c r="O211" s="219"/>
      <c r="P211" s="219"/>
      <c r="Q211" s="219"/>
      <c r="R211" s="219"/>
      <c r="S211" s="219"/>
      <c r="T211" s="219"/>
      <c r="U211" s="219"/>
      <c r="V211" s="219"/>
      <c r="W211" s="219"/>
      <c r="X211" s="219"/>
      <c r="Y211" s="219"/>
      <c r="Z211" s="219"/>
    </row>
    <row r="212" spans="1:26" ht="15.75" customHeight="1" x14ac:dyDescent="0.2">
      <c r="A212" s="219"/>
      <c r="B212" s="219"/>
      <c r="C212" s="219"/>
      <c r="D212" s="219"/>
      <c r="E212" s="303"/>
      <c r="F212" s="303"/>
      <c r="G212" s="303"/>
      <c r="H212" s="303"/>
      <c r="I212" s="303"/>
      <c r="J212" s="303"/>
      <c r="K212" s="303"/>
      <c r="L212" s="303"/>
      <c r="M212" s="303"/>
      <c r="N212" s="219"/>
      <c r="O212" s="219"/>
      <c r="P212" s="219"/>
      <c r="Q212" s="219"/>
      <c r="R212" s="219"/>
      <c r="S212" s="219"/>
      <c r="T212" s="219"/>
      <c r="U212" s="219"/>
      <c r="V212" s="219"/>
      <c r="W212" s="219"/>
      <c r="X212" s="219"/>
      <c r="Y212" s="219"/>
      <c r="Z212" s="219"/>
    </row>
    <row r="213" spans="1:26" ht="15.75" customHeight="1" x14ac:dyDescent="0.2">
      <c r="A213" s="219"/>
      <c r="B213" s="219"/>
      <c r="C213" s="219"/>
      <c r="D213" s="219"/>
      <c r="E213" s="303"/>
      <c r="F213" s="303"/>
      <c r="G213" s="303"/>
      <c r="H213" s="303"/>
      <c r="I213" s="303"/>
      <c r="J213" s="303"/>
      <c r="K213" s="303"/>
      <c r="L213" s="303"/>
      <c r="M213" s="303"/>
      <c r="N213" s="219"/>
      <c r="O213" s="219"/>
      <c r="P213" s="219"/>
      <c r="Q213" s="219"/>
      <c r="R213" s="219"/>
      <c r="S213" s="219"/>
      <c r="T213" s="219"/>
      <c r="U213" s="219"/>
      <c r="V213" s="219"/>
      <c r="W213" s="219"/>
      <c r="X213" s="219"/>
      <c r="Y213" s="219"/>
      <c r="Z213" s="219"/>
    </row>
    <row r="214" spans="1:26" ht="15.75" customHeight="1" x14ac:dyDescent="0.2">
      <c r="A214" s="219"/>
      <c r="B214" s="219"/>
      <c r="C214" s="219"/>
      <c r="D214" s="219"/>
      <c r="E214" s="303"/>
      <c r="F214" s="303"/>
      <c r="G214" s="303"/>
      <c r="H214" s="303"/>
      <c r="I214" s="303"/>
      <c r="J214" s="303"/>
      <c r="K214" s="303"/>
      <c r="L214" s="303"/>
      <c r="M214" s="303"/>
      <c r="N214" s="219"/>
      <c r="O214" s="219"/>
      <c r="P214" s="219"/>
      <c r="Q214" s="219"/>
      <c r="R214" s="219"/>
      <c r="S214" s="219"/>
      <c r="T214" s="219"/>
      <c r="U214" s="219"/>
      <c r="V214" s="219"/>
      <c r="W214" s="219"/>
      <c r="X214" s="219"/>
      <c r="Y214" s="219"/>
      <c r="Z214" s="219"/>
    </row>
    <row r="215" spans="1:26" ht="15.75" customHeight="1" x14ac:dyDescent="0.2">
      <c r="A215" s="219"/>
      <c r="B215" s="219"/>
      <c r="C215" s="219"/>
      <c r="D215" s="219"/>
      <c r="E215" s="303"/>
      <c r="F215" s="303"/>
      <c r="G215" s="303"/>
      <c r="H215" s="303"/>
      <c r="I215" s="303"/>
      <c r="J215" s="303"/>
      <c r="K215" s="303"/>
      <c r="L215" s="303"/>
      <c r="M215" s="303"/>
      <c r="N215" s="219"/>
      <c r="O215" s="219"/>
      <c r="P215" s="219"/>
      <c r="Q215" s="219"/>
      <c r="R215" s="219"/>
      <c r="S215" s="219"/>
      <c r="T215" s="219"/>
      <c r="U215" s="219"/>
      <c r="V215" s="219"/>
      <c r="W215" s="219"/>
      <c r="X215" s="219"/>
      <c r="Y215" s="219"/>
      <c r="Z215" s="219"/>
    </row>
    <row r="216" spans="1:26" ht="15.75" customHeight="1" x14ac:dyDescent="0.2">
      <c r="A216" s="219"/>
      <c r="B216" s="219"/>
      <c r="C216" s="219"/>
      <c r="D216" s="219"/>
      <c r="E216" s="303"/>
      <c r="F216" s="303"/>
      <c r="G216" s="303"/>
      <c r="H216" s="303"/>
      <c r="I216" s="303"/>
      <c r="J216" s="303"/>
      <c r="K216" s="303"/>
      <c r="L216" s="303"/>
      <c r="M216" s="303"/>
      <c r="N216" s="219"/>
      <c r="O216" s="219"/>
      <c r="P216" s="219"/>
      <c r="Q216" s="219"/>
      <c r="R216" s="219"/>
      <c r="S216" s="219"/>
      <c r="T216" s="219"/>
      <c r="U216" s="219"/>
      <c r="V216" s="219"/>
      <c r="W216" s="219"/>
      <c r="X216" s="219"/>
      <c r="Y216" s="219"/>
      <c r="Z216" s="219"/>
    </row>
    <row r="217" spans="1:26" ht="15.75" customHeight="1" x14ac:dyDescent="0.2">
      <c r="A217" s="219"/>
      <c r="B217" s="219"/>
      <c r="C217" s="219"/>
      <c r="D217" s="219"/>
      <c r="E217" s="303"/>
      <c r="F217" s="303"/>
      <c r="G217" s="303"/>
      <c r="H217" s="303"/>
      <c r="I217" s="303"/>
      <c r="J217" s="303"/>
      <c r="K217" s="303"/>
      <c r="L217" s="303"/>
      <c r="M217" s="303"/>
      <c r="N217" s="219"/>
      <c r="O217" s="219"/>
      <c r="P217" s="219"/>
      <c r="Q217" s="219"/>
      <c r="R217" s="219"/>
      <c r="S217" s="219"/>
      <c r="T217" s="219"/>
      <c r="U217" s="219"/>
      <c r="V217" s="219"/>
      <c r="W217" s="219"/>
      <c r="X217" s="219"/>
      <c r="Y217" s="219"/>
      <c r="Z217" s="219"/>
    </row>
    <row r="218" spans="1:26" ht="15.75" customHeight="1" x14ac:dyDescent="0.2">
      <c r="A218" s="219"/>
      <c r="B218" s="219"/>
      <c r="C218" s="219"/>
      <c r="D218" s="219"/>
      <c r="E218" s="303"/>
      <c r="F218" s="303"/>
      <c r="G218" s="303"/>
      <c r="H218" s="303"/>
      <c r="I218" s="303"/>
      <c r="J218" s="303"/>
      <c r="K218" s="303"/>
      <c r="L218" s="303"/>
      <c r="M218" s="303"/>
      <c r="N218" s="219"/>
      <c r="O218" s="219"/>
      <c r="P218" s="219"/>
      <c r="Q218" s="219"/>
      <c r="R218" s="219"/>
      <c r="S218" s="219"/>
      <c r="T218" s="219"/>
      <c r="U218" s="219"/>
      <c r="V218" s="219"/>
      <c r="W218" s="219"/>
      <c r="X218" s="219"/>
      <c r="Y218" s="219"/>
      <c r="Z218" s="219"/>
    </row>
    <row r="219" spans="1:26" ht="15.75" customHeight="1" x14ac:dyDescent="0.2">
      <c r="A219" s="219"/>
      <c r="B219" s="219"/>
      <c r="C219" s="219"/>
      <c r="D219" s="219"/>
      <c r="E219" s="303"/>
      <c r="F219" s="303"/>
      <c r="G219" s="303"/>
      <c r="H219" s="303"/>
      <c r="I219" s="303"/>
      <c r="J219" s="303"/>
      <c r="K219" s="303"/>
      <c r="L219" s="303"/>
      <c r="M219" s="303"/>
      <c r="N219" s="219"/>
      <c r="O219" s="219"/>
      <c r="P219" s="219"/>
      <c r="Q219" s="219"/>
      <c r="R219" s="219"/>
      <c r="S219" s="219"/>
      <c r="T219" s="219"/>
      <c r="U219" s="219"/>
      <c r="V219" s="219"/>
      <c r="W219" s="219"/>
      <c r="X219" s="219"/>
      <c r="Y219" s="219"/>
      <c r="Z219" s="219"/>
    </row>
    <row r="220" spans="1:26" ht="15.75" customHeight="1" x14ac:dyDescent="0.2">
      <c r="A220" s="219"/>
      <c r="B220" s="219"/>
      <c r="C220" s="219"/>
      <c r="D220" s="219"/>
      <c r="E220" s="303"/>
      <c r="F220" s="303"/>
      <c r="G220" s="303"/>
      <c r="H220" s="303"/>
      <c r="I220" s="303"/>
      <c r="J220" s="303"/>
      <c r="K220" s="303"/>
      <c r="L220" s="303"/>
      <c r="M220" s="303"/>
      <c r="N220" s="219"/>
      <c r="O220" s="219"/>
      <c r="P220" s="219"/>
      <c r="Q220" s="219"/>
      <c r="R220" s="219"/>
      <c r="S220" s="219"/>
      <c r="T220" s="219"/>
      <c r="U220" s="219"/>
      <c r="V220" s="219"/>
      <c r="W220" s="219"/>
      <c r="X220" s="219"/>
      <c r="Y220" s="219"/>
      <c r="Z220" s="219"/>
    </row>
    <row r="221" spans="1:26" ht="15.75" customHeight="1" x14ac:dyDescent="0.2">
      <c r="A221" s="219"/>
      <c r="B221" s="219"/>
      <c r="C221" s="219"/>
      <c r="D221" s="219"/>
      <c r="E221" s="303"/>
      <c r="F221" s="303"/>
      <c r="G221" s="303"/>
      <c r="H221" s="303"/>
      <c r="I221" s="303"/>
      <c r="J221" s="303"/>
      <c r="K221" s="303"/>
      <c r="L221" s="303"/>
      <c r="M221" s="303"/>
      <c r="N221" s="219"/>
      <c r="O221" s="219"/>
      <c r="P221" s="219"/>
      <c r="Q221" s="219"/>
      <c r="R221" s="219"/>
      <c r="S221" s="219"/>
      <c r="T221" s="219"/>
      <c r="U221" s="219"/>
      <c r="V221" s="219"/>
      <c r="W221" s="219"/>
      <c r="X221" s="219"/>
      <c r="Y221" s="219"/>
      <c r="Z221" s="219"/>
    </row>
    <row r="222" spans="1:26" ht="15.75" customHeight="1" x14ac:dyDescent="0.2">
      <c r="A222" s="219"/>
      <c r="B222" s="219"/>
      <c r="C222" s="219"/>
      <c r="D222" s="219"/>
      <c r="E222" s="303"/>
      <c r="F222" s="303"/>
      <c r="G222" s="303"/>
      <c r="H222" s="303"/>
      <c r="I222" s="303"/>
      <c r="J222" s="303"/>
      <c r="K222" s="303"/>
      <c r="L222" s="303"/>
      <c r="M222" s="303"/>
      <c r="N222" s="219"/>
      <c r="O222" s="219"/>
      <c r="P222" s="219"/>
      <c r="Q222" s="219"/>
      <c r="R222" s="219"/>
      <c r="S222" s="219"/>
      <c r="T222" s="219"/>
      <c r="U222" s="219"/>
      <c r="V222" s="219"/>
      <c r="W222" s="219"/>
      <c r="X222" s="219"/>
      <c r="Y222" s="219"/>
      <c r="Z222" s="219"/>
    </row>
    <row r="223" spans="1:26" ht="15.75" customHeight="1" x14ac:dyDescent="0.2">
      <c r="A223" s="219"/>
      <c r="B223" s="219"/>
      <c r="C223" s="219"/>
      <c r="D223" s="219"/>
      <c r="E223" s="303"/>
      <c r="F223" s="303"/>
      <c r="G223" s="303"/>
      <c r="H223" s="303"/>
      <c r="I223" s="303"/>
      <c r="J223" s="303"/>
      <c r="K223" s="303"/>
      <c r="L223" s="303"/>
      <c r="M223" s="303"/>
      <c r="N223" s="219"/>
      <c r="O223" s="219"/>
      <c r="P223" s="219"/>
      <c r="Q223" s="219"/>
      <c r="R223" s="219"/>
      <c r="S223" s="219"/>
      <c r="T223" s="219"/>
      <c r="U223" s="219"/>
      <c r="V223" s="219"/>
      <c r="W223" s="219"/>
      <c r="X223" s="219"/>
      <c r="Y223" s="219"/>
      <c r="Z223" s="219"/>
    </row>
    <row r="224" spans="1:26" ht="15.75" customHeight="1" x14ac:dyDescent="0.2">
      <c r="A224" s="219"/>
      <c r="B224" s="219"/>
      <c r="C224" s="219"/>
      <c r="D224" s="219"/>
      <c r="E224" s="303"/>
      <c r="F224" s="303"/>
      <c r="G224" s="303"/>
      <c r="H224" s="303"/>
      <c r="I224" s="303"/>
      <c r="J224" s="303"/>
      <c r="K224" s="303"/>
      <c r="L224" s="303"/>
      <c r="M224" s="303"/>
      <c r="N224" s="219"/>
      <c r="O224" s="219"/>
      <c r="P224" s="219"/>
      <c r="Q224" s="219"/>
      <c r="R224" s="219"/>
      <c r="S224" s="219"/>
      <c r="T224" s="219"/>
      <c r="U224" s="219"/>
      <c r="V224" s="219"/>
      <c r="W224" s="219"/>
      <c r="X224" s="219"/>
      <c r="Y224" s="219"/>
      <c r="Z224" s="219"/>
    </row>
    <row r="225" spans="1:26" ht="15.75" customHeight="1" x14ac:dyDescent="0.2">
      <c r="A225" s="219"/>
      <c r="B225" s="219"/>
      <c r="C225" s="219"/>
      <c r="D225" s="219"/>
      <c r="E225" s="303"/>
      <c r="F225" s="303"/>
      <c r="G225" s="303"/>
      <c r="H225" s="303"/>
      <c r="I225" s="303"/>
      <c r="J225" s="303"/>
      <c r="K225" s="303"/>
      <c r="L225" s="303"/>
      <c r="M225" s="303"/>
      <c r="N225" s="219"/>
      <c r="O225" s="219"/>
      <c r="P225" s="219"/>
      <c r="Q225" s="219"/>
      <c r="R225" s="219"/>
      <c r="S225" s="219"/>
      <c r="T225" s="219"/>
      <c r="U225" s="219"/>
      <c r="V225" s="219"/>
      <c r="W225" s="219"/>
      <c r="X225" s="219"/>
      <c r="Y225" s="219"/>
      <c r="Z225" s="219"/>
    </row>
    <row r="226" spans="1:26" ht="15.75" customHeight="1" x14ac:dyDescent="0.2">
      <c r="A226" s="219"/>
      <c r="B226" s="219"/>
      <c r="C226" s="219"/>
      <c r="D226" s="219"/>
      <c r="E226" s="303"/>
      <c r="F226" s="303"/>
      <c r="G226" s="303"/>
      <c r="H226" s="303"/>
      <c r="I226" s="303"/>
      <c r="J226" s="303"/>
      <c r="K226" s="303"/>
      <c r="L226" s="303"/>
      <c r="M226" s="303"/>
      <c r="N226" s="219"/>
      <c r="O226" s="219"/>
      <c r="P226" s="219"/>
      <c r="Q226" s="219"/>
      <c r="R226" s="219"/>
      <c r="S226" s="219"/>
      <c r="T226" s="219"/>
      <c r="U226" s="219"/>
      <c r="V226" s="219"/>
      <c r="W226" s="219"/>
      <c r="X226" s="219"/>
      <c r="Y226" s="219"/>
      <c r="Z226" s="219"/>
    </row>
    <row r="227" spans="1:26" ht="15.75" customHeight="1" x14ac:dyDescent="0.2">
      <c r="A227" s="219"/>
      <c r="B227" s="219"/>
      <c r="C227" s="219"/>
      <c r="D227" s="219"/>
      <c r="E227" s="303"/>
      <c r="F227" s="303"/>
      <c r="G227" s="303"/>
      <c r="H227" s="303"/>
      <c r="I227" s="303"/>
      <c r="J227" s="303"/>
      <c r="K227" s="303"/>
      <c r="L227" s="303"/>
      <c r="M227" s="303"/>
      <c r="N227" s="219"/>
      <c r="O227" s="219"/>
      <c r="P227" s="219"/>
      <c r="Q227" s="219"/>
      <c r="R227" s="219"/>
      <c r="S227" s="219"/>
      <c r="T227" s="219"/>
      <c r="U227" s="219"/>
      <c r="V227" s="219"/>
      <c r="W227" s="219"/>
      <c r="X227" s="219"/>
      <c r="Y227" s="219"/>
      <c r="Z227" s="219"/>
    </row>
    <row r="228" spans="1:26" ht="15.75" customHeight="1" x14ac:dyDescent="0.2">
      <c r="A228" s="219"/>
      <c r="B228" s="219"/>
      <c r="C228" s="219"/>
      <c r="D228" s="219"/>
      <c r="E228" s="303"/>
      <c r="F228" s="303"/>
      <c r="G228" s="303"/>
      <c r="H228" s="303"/>
      <c r="I228" s="303"/>
      <c r="J228" s="303"/>
      <c r="K228" s="303"/>
      <c r="L228" s="303"/>
      <c r="M228" s="303"/>
      <c r="N228" s="219"/>
      <c r="O228" s="219"/>
      <c r="P228" s="219"/>
      <c r="Q228" s="219"/>
      <c r="R228" s="219"/>
      <c r="S228" s="219"/>
      <c r="T228" s="219"/>
      <c r="U228" s="219"/>
      <c r="V228" s="219"/>
      <c r="W228" s="219"/>
      <c r="X228" s="219"/>
      <c r="Y228" s="219"/>
      <c r="Z228" s="219"/>
    </row>
    <row r="229" spans="1:26" ht="15.75" customHeight="1" x14ac:dyDescent="0.2">
      <c r="A229" s="219"/>
      <c r="B229" s="219"/>
      <c r="C229" s="219"/>
      <c r="D229" s="219"/>
      <c r="E229" s="303"/>
      <c r="F229" s="303"/>
      <c r="G229" s="303"/>
      <c r="H229" s="303"/>
      <c r="I229" s="303"/>
      <c r="J229" s="303"/>
      <c r="K229" s="303"/>
      <c r="L229" s="303"/>
      <c r="M229" s="303"/>
      <c r="N229" s="219"/>
      <c r="O229" s="219"/>
      <c r="P229" s="219"/>
      <c r="Q229" s="219"/>
      <c r="R229" s="219"/>
      <c r="S229" s="219"/>
      <c r="T229" s="219"/>
      <c r="U229" s="219"/>
      <c r="V229" s="219"/>
      <c r="W229" s="219"/>
      <c r="X229" s="219"/>
      <c r="Y229" s="219"/>
      <c r="Z229" s="219"/>
    </row>
    <row r="230" spans="1:26" ht="15.75" customHeight="1" x14ac:dyDescent="0.2">
      <c r="A230" s="219"/>
      <c r="B230" s="219"/>
      <c r="C230" s="219"/>
      <c r="D230" s="219"/>
      <c r="E230" s="303"/>
      <c r="F230" s="303"/>
      <c r="G230" s="303"/>
      <c r="H230" s="303"/>
      <c r="I230" s="303"/>
      <c r="J230" s="303"/>
      <c r="K230" s="303"/>
      <c r="L230" s="303"/>
      <c r="M230" s="303"/>
      <c r="N230" s="219"/>
      <c r="O230" s="219"/>
      <c r="P230" s="219"/>
      <c r="Q230" s="219"/>
      <c r="R230" s="219"/>
      <c r="S230" s="219"/>
      <c r="T230" s="219"/>
      <c r="U230" s="219"/>
      <c r="V230" s="219"/>
      <c r="W230" s="219"/>
      <c r="X230" s="219"/>
      <c r="Y230" s="219"/>
      <c r="Z230" s="219"/>
    </row>
    <row r="231" spans="1:26" ht="15.75" customHeight="1" x14ac:dyDescent="0.2">
      <c r="A231" s="219"/>
      <c r="B231" s="219"/>
      <c r="C231" s="219"/>
      <c r="D231" s="219"/>
      <c r="E231" s="303"/>
      <c r="F231" s="303"/>
      <c r="G231" s="303"/>
      <c r="H231" s="303"/>
      <c r="I231" s="303"/>
      <c r="J231" s="303"/>
      <c r="K231" s="303"/>
      <c r="L231" s="303"/>
      <c r="M231" s="303"/>
      <c r="N231" s="219"/>
      <c r="O231" s="219"/>
      <c r="P231" s="219"/>
      <c r="Q231" s="219"/>
      <c r="R231" s="219"/>
      <c r="S231" s="219"/>
      <c r="T231" s="219"/>
      <c r="U231" s="219"/>
      <c r="V231" s="219"/>
      <c r="W231" s="219"/>
      <c r="X231" s="219"/>
      <c r="Y231" s="219"/>
      <c r="Z231" s="219"/>
    </row>
    <row r="232" spans="1:26" ht="15.75" customHeight="1" x14ac:dyDescent="0.2">
      <c r="A232" s="219"/>
      <c r="B232" s="219"/>
      <c r="C232" s="219"/>
      <c r="D232" s="219"/>
      <c r="E232" s="303"/>
      <c r="F232" s="303"/>
      <c r="G232" s="303"/>
      <c r="H232" s="303"/>
      <c r="I232" s="303"/>
      <c r="J232" s="303"/>
      <c r="K232" s="303"/>
      <c r="L232" s="303"/>
      <c r="M232" s="303"/>
      <c r="N232" s="219"/>
      <c r="O232" s="219"/>
      <c r="P232" s="219"/>
      <c r="Q232" s="219"/>
      <c r="R232" s="219"/>
      <c r="S232" s="219"/>
      <c r="T232" s="219"/>
      <c r="U232" s="219"/>
      <c r="V232" s="219"/>
      <c r="W232" s="219"/>
      <c r="X232" s="219"/>
      <c r="Y232" s="219"/>
      <c r="Z232" s="219"/>
    </row>
    <row r="233" spans="1:26" ht="15.75" customHeight="1" x14ac:dyDescent="0.2">
      <c r="A233" s="219"/>
      <c r="B233" s="219"/>
      <c r="C233" s="219"/>
      <c r="D233" s="219"/>
      <c r="E233" s="303"/>
      <c r="F233" s="303"/>
      <c r="G233" s="303"/>
      <c r="H233" s="303"/>
      <c r="I233" s="303"/>
      <c r="J233" s="303"/>
      <c r="K233" s="303"/>
      <c r="L233" s="303"/>
      <c r="M233" s="303"/>
      <c r="N233" s="219"/>
      <c r="O233" s="219"/>
      <c r="P233" s="219"/>
      <c r="Q233" s="219"/>
      <c r="R233" s="219"/>
      <c r="S233" s="219"/>
      <c r="T233" s="219"/>
      <c r="U233" s="219"/>
      <c r="V233" s="219"/>
      <c r="W233" s="219"/>
      <c r="X233" s="219"/>
      <c r="Y233" s="219"/>
      <c r="Z233" s="219"/>
    </row>
    <row r="234" spans="1:26" ht="15.75" customHeight="1" x14ac:dyDescent="0.2">
      <c r="A234" s="219"/>
      <c r="B234" s="219"/>
      <c r="C234" s="219"/>
      <c r="D234" s="219"/>
      <c r="E234" s="303"/>
      <c r="F234" s="303"/>
      <c r="G234" s="303"/>
      <c r="H234" s="303"/>
      <c r="I234" s="303"/>
      <c r="J234" s="303"/>
      <c r="K234" s="303"/>
      <c r="L234" s="303"/>
      <c r="M234" s="303"/>
      <c r="N234" s="219"/>
      <c r="O234" s="219"/>
      <c r="P234" s="219"/>
      <c r="Q234" s="219"/>
      <c r="R234" s="219"/>
      <c r="S234" s="219"/>
      <c r="T234" s="219"/>
      <c r="U234" s="219"/>
      <c r="V234" s="219"/>
      <c r="W234" s="219"/>
      <c r="X234" s="219"/>
      <c r="Y234" s="219"/>
      <c r="Z234" s="219"/>
    </row>
    <row r="235" spans="1:26" ht="15.75" customHeight="1" x14ac:dyDescent="0.2">
      <c r="A235" s="219"/>
      <c r="B235" s="219"/>
      <c r="C235" s="219"/>
      <c r="D235" s="219"/>
      <c r="E235" s="303"/>
      <c r="F235" s="303"/>
      <c r="G235" s="303"/>
      <c r="H235" s="303"/>
      <c r="I235" s="303"/>
      <c r="J235" s="303"/>
      <c r="K235" s="303"/>
      <c r="L235" s="303"/>
      <c r="M235" s="303"/>
      <c r="N235" s="219"/>
      <c r="O235" s="219"/>
      <c r="P235" s="219"/>
      <c r="Q235" s="219"/>
      <c r="R235" s="219"/>
      <c r="S235" s="219"/>
      <c r="T235" s="219"/>
      <c r="U235" s="219"/>
      <c r="V235" s="219"/>
      <c r="W235" s="219"/>
      <c r="X235" s="219"/>
      <c r="Y235" s="219"/>
      <c r="Z235" s="219"/>
    </row>
    <row r="236" spans="1:26" ht="15.75" customHeight="1" x14ac:dyDescent="0.2">
      <c r="A236" s="219"/>
      <c r="B236" s="219"/>
      <c r="C236" s="219"/>
      <c r="D236" s="219"/>
      <c r="E236" s="303"/>
      <c r="F236" s="303"/>
      <c r="G236" s="303"/>
      <c r="H236" s="303"/>
      <c r="I236" s="303"/>
      <c r="J236" s="303"/>
      <c r="K236" s="303"/>
      <c r="L236" s="303"/>
      <c r="M236" s="303"/>
      <c r="N236" s="219"/>
      <c r="O236" s="219"/>
      <c r="P236" s="219"/>
      <c r="Q236" s="219"/>
      <c r="R236" s="219"/>
      <c r="S236" s="219"/>
      <c r="T236" s="219"/>
      <c r="U236" s="219"/>
      <c r="V236" s="219"/>
      <c r="W236" s="219"/>
      <c r="X236" s="219"/>
      <c r="Y236" s="219"/>
      <c r="Z236" s="219"/>
    </row>
    <row r="237" spans="1:26" ht="15.75" customHeight="1" x14ac:dyDescent="0.2">
      <c r="A237" s="219"/>
      <c r="B237" s="219"/>
      <c r="C237" s="219"/>
      <c r="D237" s="219"/>
      <c r="E237" s="303"/>
      <c r="F237" s="303"/>
      <c r="G237" s="303"/>
      <c r="H237" s="303"/>
      <c r="I237" s="303"/>
      <c r="J237" s="303"/>
      <c r="K237" s="303"/>
      <c r="L237" s="303"/>
      <c r="M237" s="303"/>
      <c r="N237" s="219"/>
      <c r="O237" s="219"/>
      <c r="P237" s="219"/>
      <c r="Q237" s="219"/>
      <c r="R237" s="219"/>
      <c r="S237" s="219"/>
      <c r="T237" s="219"/>
      <c r="U237" s="219"/>
      <c r="V237" s="219"/>
      <c r="W237" s="219"/>
      <c r="X237" s="219"/>
      <c r="Y237" s="219"/>
      <c r="Z237" s="219"/>
    </row>
    <row r="238" spans="1:26" ht="15.75" customHeight="1" x14ac:dyDescent="0.2">
      <c r="A238" s="219"/>
      <c r="B238" s="219"/>
      <c r="C238" s="219"/>
      <c r="D238" s="219"/>
      <c r="E238" s="303"/>
      <c r="F238" s="303"/>
      <c r="G238" s="303"/>
      <c r="H238" s="303"/>
      <c r="I238" s="303"/>
      <c r="J238" s="303"/>
      <c r="K238" s="303"/>
      <c r="L238" s="303"/>
      <c r="M238" s="303"/>
      <c r="N238" s="219"/>
      <c r="O238" s="219"/>
      <c r="P238" s="219"/>
      <c r="Q238" s="219"/>
      <c r="R238" s="219"/>
      <c r="S238" s="219"/>
      <c r="T238" s="219"/>
      <c r="U238" s="219"/>
      <c r="V238" s="219"/>
      <c r="W238" s="219"/>
      <c r="X238" s="219"/>
      <c r="Y238" s="219"/>
      <c r="Z238" s="219"/>
    </row>
    <row r="239" spans="1:26" ht="15.75" customHeight="1" x14ac:dyDescent="0.2">
      <c r="A239" s="219"/>
      <c r="B239" s="219"/>
      <c r="C239" s="219"/>
      <c r="D239" s="219"/>
      <c r="E239" s="303"/>
      <c r="F239" s="303"/>
      <c r="G239" s="303"/>
      <c r="H239" s="303"/>
      <c r="I239" s="303"/>
      <c r="J239" s="303"/>
      <c r="K239" s="303"/>
      <c r="L239" s="303"/>
      <c r="M239" s="303"/>
      <c r="N239" s="219"/>
      <c r="O239" s="219"/>
      <c r="P239" s="219"/>
      <c r="Q239" s="219"/>
      <c r="R239" s="219"/>
      <c r="S239" s="219"/>
      <c r="T239" s="219"/>
      <c r="U239" s="219"/>
      <c r="V239" s="219"/>
      <c r="W239" s="219"/>
      <c r="X239" s="219"/>
      <c r="Y239" s="219"/>
      <c r="Z239" s="219"/>
    </row>
    <row r="240" spans="1:26" ht="15.75" customHeight="1" x14ac:dyDescent="0.2">
      <c r="A240" s="219"/>
      <c r="B240" s="219"/>
      <c r="C240" s="219"/>
      <c r="D240" s="219"/>
      <c r="E240" s="303"/>
      <c r="F240" s="303"/>
      <c r="G240" s="303"/>
      <c r="H240" s="303"/>
      <c r="I240" s="303"/>
      <c r="J240" s="303"/>
      <c r="K240" s="303"/>
      <c r="L240" s="303"/>
      <c r="M240" s="303"/>
      <c r="N240" s="219"/>
      <c r="O240" s="219"/>
      <c r="P240" s="219"/>
      <c r="Q240" s="219"/>
      <c r="R240" s="219"/>
      <c r="S240" s="219"/>
      <c r="T240" s="219"/>
      <c r="U240" s="219"/>
      <c r="V240" s="219"/>
      <c r="W240" s="219"/>
      <c r="X240" s="219"/>
      <c r="Y240" s="219"/>
      <c r="Z240" s="219"/>
    </row>
    <row r="241" spans="1:26" ht="15.75" customHeight="1" x14ac:dyDescent="0.2">
      <c r="A241" s="219"/>
      <c r="B241" s="219"/>
      <c r="C241" s="219"/>
      <c r="D241" s="219"/>
      <c r="E241" s="303"/>
      <c r="F241" s="303"/>
      <c r="G241" s="303"/>
      <c r="H241" s="303"/>
      <c r="I241" s="303"/>
      <c r="J241" s="303"/>
      <c r="K241" s="303"/>
      <c r="L241" s="303"/>
      <c r="M241" s="303"/>
      <c r="N241" s="219"/>
      <c r="O241" s="219"/>
      <c r="P241" s="219"/>
      <c r="Q241" s="219"/>
      <c r="R241" s="219"/>
      <c r="S241" s="219"/>
      <c r="T241" s="219"/>
      <c r="U241" s="219"/>
      <c r="V241" s="219"/>
      <c r="W241" s="219"/>
      <c r="X241" s="219"/>
      <c r="Y241" s="219"/>
      <c r="Z241" s="219"/>
    </row>
    <row r="242" spans="1:26" ht="15.75" customHeight="1" x14ac:dyDescent="0.2">
      <c r="A242" s="219"/>
      <c r="B242" s="219"/>
      <c r="C242" s="219"/>
      <c r="D242" s="219"/>
      <c r="E242" s="303"/>
      <c r="F242" s="303"/>
      <c r="G242" s="303"/>
      <c r="H242" s="303"/>
      <c r="I242" s="303"/>
      <c r="J242" s="303"/>
      <c r="K242" s="303"/>
      <c r="L242" s="303"/>
      <c r="M242" s="303"/>
      <c r="N242" s="219"/>
      <c r="O242" s="219"/>
      <c r="P242" s="219"/>
      <c r="Q242" s="219"/>
      <c r="R242" s="219"/>
      <c r="S242" s="219"/>
      <c r="T242" s="219"/>
      <c r="U242" s="219"/>
      <c r="V242" s="219"/>
      <c r="W242" s="219"/>
      <c r="X242" s="219"/>
      <c r="Y242" s="219"/>
      <c r="Z242" s="219"/>
    </row>
    <row r="243" spans="1:26" ht="15.75" customHeight="1" x14ac:dyDescent="0.2">
      <c r="A243" s="219"/>
      <c r="B243" s="219"/>
      <c r="C243" s="219"/>
      <c r="D243" s="219"/>
      <c r="E243" s="303"/>
      <c r="F243" s="303"/>
      <c r="G243" s="303"/>
      <c r="H243" s="303"/>
      <c r="I243" s="303"/>
      <c r="J243" s="303"/>
      <c r="K243" s="303"/>
      <c r="L243" s="303"/>
      <c r="M243" s="303"/>
      <c r="N243" s="219"/>
      <c r="O243" s="219"/>
      <c r="P243" s="219"/>
      <c r="Q243" s="219"/>
      <c r="R243" s="219"/>
      <c r="S243" s="219"/>
      <c r="T243" s="219"/>
      <c r="U243" s="219"/>
      <c r="V243" s="219"/>
      <c r="W243" s="219"/>
      <c r="X243" s="219"/>
      <c r="Y243" s="219"/>
      <c r="Z243" s="219"/>
    </row>
    <row r="244" spans="1:26" ht="15.75" customHeight="1" x14ac:dyDescent="0.2">
      <c r="A244" s="219"/>
      <c r="B244" s="219"/>
      <c r="C244" s="219"/>
      <c r="D244" s="219"/>
      <c r="E244" s="303"/>
      <c r="F244" s="303"/>
      <c r="G244" s="303"/>
      <c r="H244" s="303"/>
      <c r="I244" s="303"/>
      <c r="J244" s="303"/>
      <c r="K244" s="303"/>
      <c r="L244" s="303"/>
      <c r="M244" s="303"/>
      <c r="N244" s="219"/>
      <c r="O244" s="219"/>
      <c r="P244" s="219"/>
      <c r="Q244" s="219"/>
      <c r="R244" s="219"/>
      <c r="S244" s="219"/>
      <c r="T244" s="219"/>
      <c r="U244" s="219"/>
      <c r="V244" s="219"/>
      <c r="W244" s="219"/>
      <c r="X244" s="219"/>
      <c r="Y244" s="219"/>
      <c r="Z244" s="219"/>
    </row>
    <row r="245" spans="1:26" ht="15.75" customHeight="1" x14ac:dyDescent="0.2">
      <c r="A245" s="219"/>
      <c r="B245" s="219"/>
      <c r="C245" s="219"/>
      <c r="D245" s="219"/>
      <c r="E245" s="303"/>
      <c r="F245" s="303"/>
      <c r="G245" s="303"/>
      <c r="H245" s="303"/>
      <c r="I245" s="303"/>
      <c r="J245" s="303"/>
      <c r="K245" s="303"/>
      <c r="L245" s="303"/>
      <c r="M245" s="303"/>
      <c r="N245" s="219"/>
      <c r="O245" s="219"/>
      <c r="P245" s="219"/>
      <c r="Q245" s="219"/>
      <c r="R245" s="219"/>
      <c r="S245" s="219"/>
      <c r="T245" s="219"/>
      <c r="U245" s="219"/>
      <c r="V245" s="219"/>
      <c r="W245" s="219"/>
      <c r="X245" s="219"/>
      <c r="Y245" s="219"/>
      <c r="Z245" s="219"/>
    </row>
    <row r="246" spans="1:26" ht="15.75" customHeight="1" x14ac:dyDescent="0.2">
      <c r="A246" s="219"/>
      <c r="B246" s="219"/>
      <c r="C246" s="219"/>
      <c r="D246" s="219"/>
      <c r="E246" s="303"/>
      <c r="F246" s="303"/>
      <c r="G246" s="303"/>
      <c r="H246" s="303"/>
      <c r="I246" s="303"/>
      <c r="J246" s="303"/>
      <c r="K246" s="303"/>
      <c r="L246" s="303"/>
      <c r="M246" s="303"/>
      <c r="N246" s="219"/>
      <c r="O246" s="219"/>
      <c r="P246" s="219"/>
      <c r="Q246" s="219"/>
      <c r="R246" s="219"/>
      <c r="S246" s="219"/>
      <c r="T246" s="219"/>
      <c r="U246" s="219"/>
      <c r="V246" s="219"/>
      <c r="W246" s="219"/>
      <c r="X246" s="219"/>
      <c r="Y246" s="219"/>
      <c r="Z246" s="219"/>
    </row>
    <row r="247" spans="1:26" ht="15.75" customHeight="1" x14ac:dyDescent="0.2">
      <c r="A247" s="219"/>
      <c r="B247" s="219"/>
      <c r="C247" s="219"/>
      <c r="D247" s="219"/>
      <c r="E247" s="303"/>
      <c r="F247" s="303"/>
      <c r="G247" s="303"/>
      <c r="H247" s="303"/>
      <c r="I247" s="303"/>
      <c r="J247" s="303"/>
      <c r="K247" s="303"/>
      <c r="L247" s="303"/>
      <c r="M247" s="303"/>
      <c r="N247" s="219"/>
      <c r="O247" s="219"/>
      <c r="P247" s="219"/>
      <c r="Q247" s="219"/>
      <c r="R247" s="219"/>
      <c r="S247" s="219"/>
      <c r="T247" s="219"/>
      <c r="U247" s="219"/>
      <c r="V247" s="219"/>
      <c r="W247" s="219"/>
      <c r="X247" s="219"/>
      <c r="Y247" s="219"/>
      <c r="Z247" s="219"/>
    </row>
    <row r="248" spans="1:26" ht="15.75" customHeight="1" x14ac:dyDescent="0.2">
      <c r="A248" s="219"/>
      <c r="B248" s="219"/>
      <c r="C248" s="219"/>
      <c r="D248" s="219"/>
      <c r="E248" s="303"/>
      <c r="F248" s="303"/>
      <c r="G248" s="303"/>
      <c r="H248" s="303"/>
      <c r="I248" s="303"/>
      <c r="J248" s="303"/>
      <c r="K248" s="303"/>
      <c r="L248" s="303"/>
      <c r="M248" s="303"/>
      <c r="N248" s="219"/>
      <c r="O248" s="219"/>
      <c r="P248" s="219"/>
      <c r="Q248" s="219"/>
      <c r="R248" s="219"/>
      <c r="S248" s="219"/>
      <c r="T248" s="219"/>
      <c r="U248" s="219"/>
      <c r="V248" s="219"/>
      <c r="W248" s="219"/>
      <c r="X248" s="219"/>
      <c r="Y248" s="219"/>
      <c r="Z248" s="219"/>
    </row>
    <row r="249" spans="1:26" ht="15.75" customHeight="1" x14ac:dyDescent="0.2">
      <c r="A249" s="219"/>
      <c r="B249" s="219"/>
      <c r="C249" s="219"/>
      <c r="D249" s="219"/>
      <c r="E249" s="303"/>
      <c r="F249" s="303"/>
      <c r="G249" s="303"/>
      <c r="H249" s="303"/>
      <c r="I249" s="303"/>
      <c r="J249" s="303"/>
      <c r="K249" s="303"/>
      <c r="L249" s="303"/>
      <c r="M249" s="303"/>
      <c r="N249" s="219"/>
      <c r="O249" s="219"/>
      <c r="P249" s="219"/>
      <c r="Q249" s="219"/>
      <c r="R249" s="219"/>
      <c r="S249" s="219"/>
      <c r="T249" s="219"/>
      <c r="U249" s="219"/>
      <c r="V249" s="219"/>
      <c r="W249" s="219"/>
      <c r="X249" s="219"/>
      <c r="Y249" s="219"/>
      <c r="Z249" s="219"/>
    </row>
    <row r="250" spans="1:26" ht="15.75" customHeight="1" x14ac:dyDescent="0.2">
      <c r="A250" s="219"/>
      <c r="B250" s="219"/>
      <c r="C250" s="219"/>
      <c r="D250" s="219"/>
      <c r="E250" s="303"/>
      <c r="F250" s="303"/>
      <c r="G250" s="303"/>
      <c r="H250" s="303"/>
      <c r="I250" s="303"/>
      <c r="J250" s="303"/>
      <c r="K250" s="303"/>
      <c r="L250" s="303"/>
      <c r="M250" s="303"/>
      <c r="N250" s="219"/>
      <c r="O250" s="219"/>
      <c r="P250" s="219"/>
      <c r="Q250" s="219"/>
      <c r="R250" s="219"/>
      <c r="S250" s="219"/>
      <c r="T250" s="219"/>
      <c r="U250" s="219"/>
      <c r="V250" s="219"/>
      <c r="W250" s="219"/>
      <c r="X250" s="219"/>
      <c r="Y250" s="219"/>
      <c r="Z250" s="219"/>
    </row>
    <row r="251" spans="1:26" ht="15.75" customHeight="1" x14ac:dyDescent="0.2">
      <c r="A251" s="219"/>
      <c r="B251" s="219"/>
      <c r="C251" s="219"/>
      <c r="D251" s="219"/>
      <c r="E251" s="303"/>
      <c r="F251" s="303"/>
      <c r="G251" s="303"/>
      <c r="H251" s="303"/>
      <c r="I251" s="303"/>
      <c r="J251" s="303"/>
      <c r="K251" s="303"/>
      <c r="L251" s="303"/>
      <c r="M251" s="303"/>
      <c r="N251" s="219"/>
      <c r="O251" s="219"/>
      <c r="P251" s="219"/>
      <c r="Q251" s="219"/>
      <c r="R251" s="219"/>
      <c r="S251" s="219"/>
      <c r="T251" s="219"/>
      <c r="U251" s="219"/>
      <c r="V251" s="219"/>
      <c r="W251" s="219"/>
      <c r="X251" s="219"/>
      <c r="Y251" s="219"/>
      <c r="Z251" s="219"/>
    </row>
    <row r="252" spans="1:26" ht="15.75" customHeight="1" x14ac:dyDescent="0.2">
      <c r="A252" s="219"/>
      <c r="B252" s="219"/>
      <c r="C252" s="219"/>
      <c r="D252" s="219"/>
      <c r="E252" s="303"/>
      <c r="F252" s="303"/>
      <c r="G252" s="303"/>
      <c r="H252" s="303"/>
      <c r="I252" s="303"/>
      <c r="J252" s="303"/>
      <c r="K252" s="303"/>
      <c r="L252" s="303"/>
      <c r="M252" s="303"/>
      <c r="N252" s="219"/>
      <c r="O252" s="219"/>
      <c r="P252" s="219"/>
      <c r="Q252" s="219"/>
      <c r="R252" s="219"/>
      <c r="S252" s="219"/>
      <c r="T252" s="219"/>
      <c r="U252" s="219"/>
      <c r="V252" s="219"/>
      <c r="W252" s="219"/>
      <c r="X252" s="219"/>
      <c r="Y252" s="219"/>
      <c r="Z252" s="219"/>
    </row>
    <row r="253" spans="1:26" ht="15.75" customHeight="1" x14ac:dyDescent="0.2">
      <c r="A253" s="219"/>
      <c r="B253" s="219"/>
      <c r="C253" s="219"/>
      <c r="D253" s="219"/>
      <c r="E253" s="303"/>
      <c r="F253" s="303"/>
      <c r="G253" s="303"/>
      <c r="H253" s="303"/>
      <c r="I253" s="303"/>
      <c r="J253" s="303"/>
      <c r="K253" s="303"/>
      <c r="L253" s="303"/>
      <c r="M253" s="303"/>
      <c r="N253" s="219"/>
      <c r="O253" s="219"/>
      <c r="P253" s="219"/>
      <c r="Q253" s="219"/>
      <c r="R253" s="219"/>
      <c r="S253" s="219"/>
      <c r="T253" s="219"/>
      <c r="U253" s="219"/>
      <c r="V253" s="219"/>
      <c r="W253" s="219"/>
      <c r="X253" s="219"/>
      <c r="Y253" s="219"/>
      <c r="Z253" s="219"/>
    </row>
    <row r="254" spans="1:26" ht="15.75" customHeight="1" x14ac:dyDescent="0.2">
      <c r="A254" s="219"/>
      <c r="B254" s="219"/>
      <c r="C254" s="219"/>
      <c r="D254" s="219"/>
      <c r="E254" s="303"/>
      <c r="F254" s="303"/>
      <c r="G254" s="303"/>
      <c r="H254" s="303"/>
      <c r="I254" s="303"/>
      <c r="J254" s="303"/>
      <c r="K254" s="303"/>
      <c r="L254" s="303"/>
      <c r="M254" s="303"/>
      <c r="N254" s="219"/>
      <c r="O254" s="219"/>
      <c r="P254" s="219"/>
      <c r="Q254" s="219"/>
      <c r="R254" s="219"/>
      <c r="S254" s="219"/>
      <c r="T254" s="219"/>
      <c r="U254" s="219"/>
      <c r="V254" s="219"/>
      <c r="W254" s="219"/>
      <c r="X254" s="219"/>
      <c r="Y254" s="219"/>
      <c r="Z254" s="219"/>
    </row>
    <row r="255" spans="1:26" ht="15.75" customHeight="1" x14ac:dyDescent="0.2">
      <c r="A255" s="219"/>
      <c r="B255" s="219"/>
      <c r="C255" s="219"/>
      <c r="D255" s="219"/>
      <c r="E255" s="303"/>
      <c r="F255" s="303"/>
      <c r="G255" s="303"/>
      <c r="H255" s="303"/>
      <c r="I255" s="303"/>
      <c r="J255" s="303"/>
      <c r="K255" s="303"/>
      <c r="L255" s="303"/>
      <c r="M255" s="303"/>
      <c r="N255" s="219"/>
      <c r="O255" s="219"/>
      <c r="P255" s="219"/>
      <c r="Q255" s="219"/>
      <c r="R255" s="219"/>
      <c r="S255" s="219"/>
      <c r="T255" s="219"/>
      <c r="U255" s="219"/>
      <c r="V255" s="219"/>
      <c r="W255" s="219"/>
      <c r="X255" s="219"/>
      <c r="Y255" s="219"/>
      <c r="Z255" s="219"/>
    </row>
    <row r="256" spans="1:26" ht="15.75" customHeight="1" x14ac:dyDescent="0.2">
      <c r="A256" s="219"/>
      <c r="B256" s="219"/>
      <c r="C256" s="219"/>
      <c r="D256" s="219"/>
      <c r="E256" s="303"/>
      <c r="F256" s="303"/>
      <c r="G256" s="303"/>
      <c r="H256" s="303"/>
      <c r="I256" s="303"/>
      <c r="J256" s="303"/>
      <c r="K256" s="303"/>
      <c r="L256" s="303"/>
      <c r="M256" s="303"/>
      <c r="N256" s="219"/>
      <c r="O256" s="219"/>
      <c r="P256" s="219"/>
      <c r="Q256" s="219"/>
      <c r="R256" s="219"/>
      <c r="S256" s="219"/>
      <c r="T256" s="219"/>
      <c r="U256" s="219"/>
      <c r="V256" s="219"/>
      <c r="W256" s="219"/>
      <c r="X256" s="219"/>
      <c r="Y256" s="219"/>
      <c r="Z256" s="219"/>
    </row>
    <row r="257" spans="1:26" ht="15.75" customHeight="1" x14ac:dyDescent="0.2">
      <c r="A257" s="219"/>
      <c r="B257" s="219"/>
      <c r="C257" s="219"/>
      <c r="D257" s="219"/>
      <c r="E257" s="303"/>
      <c r="F257" s="303"/>
      <c r="G257" s="303"/>
      <c r="H257" s="303"/>
      <c r="I257" s="303"/>
      <c r="J257" s="303"/>
      <c r="K257" s="303"/>
      <c r="L257" s="303"/>
      <c r="M257" s="303"/>
      <c r="N257" s="219"/>
      <c r="O257" s="219"/>
      <c r="P257" s="219"/>
      <c r="Q257" s="219"/>
      <c r="R257" s="219"/>
      <c r="S257" s="219"/>
      <c r="T257" s="219"/>
      <c r="U257" s="219"/>
      <c r="V257" s="219"/>
      <c r="W257" s="219"/>
      <c r="X257" s="219"/>
      <c r="Y257" s="219"/>
      <c r="Z257" s="219"/>
    </row>
    <row r="258" spans="1:26" ht="15.75" customHeight="1" x14ac:dyDescent="0.2">
      <c r="A258" s="219"/>
      <c r="B258" s="219"/>
      <c r="C258" s="219"/>
      <c r="D258" s="219"/>
      <c r="E258" s="303"/>
      <c r="F258" s="303"/>
      <c r="G258" s="303"/>
      <c r="H258" s="303"/>
      <c r="I258" s="303"/>
      <c r="J258" s="303"/>
      <c r="K258" s="303"/>
      <c r="L258" s="303"/>
      <c r="M258" s="303"/>
      <c r="N258" s="219"/>
      <c r="O258" s="219"/>
      <c r="P258" s="219"/>
      <c r="Q258" s="219"/>
      <c r="R258" s="219"/>
      <c r="S258" s="219"/>
      <c r="T258" s="219"/>
      <c r="U258" s="219"/>
      <c r="V258" s="219"/>
      <c r="W258" s="219"/>
      <c r="X258" s="219"/>
      <c r="Y258" s="219"/>
      <c r="Z258" s="219"/>
    </row>
    <row r="259" spans="1:26" ht="15.75" customHeight="1" x14ac:dyDescent="0.2">
      <c r="A259" s="219"/>
      <c r="B259" s="219"/>
      <c r="C259" s="219"/>
      <c r="D259" s="219"/>
      <c r="E259" s="303"/>
      <c r="F259" s="303"/>
      <c r="G259" s="303"/>
      <c r="H259" s="303"/>
      <c r="I259" s="303"/>
      <c r="J259" s="303"/>
      <c r="K259" s="303"/>
      <c r="L259" s="303"/>
      <c r="M259" s="303"/>
      <c r="N259" s="219"/>
      <c r="O259" s="219"/>
      <c r="P259" s="219"/>
      <c r="Q259" s="219"/>
      <c r="R259" s="219"/>
      <c r="S259" s="219"/>
      <c r="T259" s="219"/>
      <c r="U259" s="219"/>
      <c r="V259" s="219"/>
      <c r="W259" s="219"/>
      <c r="X259" s="219"/>
      <c r="Y259" s="219"/>
      <c r="Z259" s="219"/>
    </row>
    <row r="260" spans="1:26" ht="15.75" customHeight="1" x14ac:dyDescent="0.2">
      <c r="A260" s="219"/>
      <c r="B260" s="219"/>
      <c r="C260" s="219"/>
      <c r="D260" s="219"/>
      <c r="E260" s="303"/>
      <c r="F260" s="303"/>
      <c r="G260" s="303"/>
      <c r="H260" s="303"/>
      <c r="I260" s="303"/>
      <c r="J260" s="303"/>
      <c r="K260" s="303"/>
      <c r="L260" s="303"/>
      <c r="M260" s="303"/>
      <c r="N260" s="219"/>
      <c r="O260" s="219"/>
      <c r="P260" s="219"/>
      <c r="Q260" s="219"/>
      <c r="R260" s="219"/>
      <c r="S260" s="219"/>
      <c r="T260" s="219"/>
      <c r="U260" s="219"/>
      <c r="V260" s="219"/>
      <c r="W260" s="219"/>
      <c r="X260" s="219"/>
      <c r="Y260" s="219"/>
      <c r="Z260" s="219"/>
    </row>
    <row r="261" spans="1:26" ht="15.75" customHeight="1" x14ac:dyDescent="0.2">
      <c r="A261" s="219"/>
      <c r="B261" s="219"/>
      <c r="C261" s="219"/>
      <c r="D261" s="219"/>
      <c r="E261" s="303"/>
      <c r="F261" s="303"/>
      <c r="G261" s="303"/>
      <c r="H261" s="303"/>
      <c r="I261" s="303"/>
      <c r="J261" s="303"/>
      <c r="K261" s="303"/>
      <c r="L261" s="303"/>
      <c r="M261" s="303"/>
      <c r="N261" s="219"/>
      <c r="O261" s="219"/>
      <c r="P261" s="219"/>
      <c r="Q261" s="219"/>
      <c r="R261" s="219"/>
      <c r="S261" s="219"/>
      <c r="T261" s="219"/>
      <c r="U261" s="219"/>
      <c r="V261" s="219"/>
      <c r="W261" s="219"/>
      <c r="X261" s="219"/>
      <c r="Y261" s="219"/>
      <c r="Z261" s="219"/>
    </row>
    <row r="262" spans="1:26" ht="15.75" customHeight="1" x14ac:dyDescent="0.2">
      <c r="A262" s="219"/>
      <c r="B262" s="219"/>
      <c r="C262" s="219"/>
      <c r="D262" s="219"/>
      <c r="E262" s="303"/>
      <c r="F262" s="303"/>
      <c r="G262" s="303"/>
      <c r="H262" s="303"/>
      <c r="I262" s="303"/>
      <c r="J262" s="303"/>
      <c r="K262" s="303"/>
      <c r="L262" s="303"/>
      <c r="M262" s="303"/>
      <c r="N262" s="219"/>
      <c r="O262" s="219"/>
      <c r="P262" s="219"/>
      <c r="Q262" s="219"/>
      <c r="R262" s="219"/>
      <c r="S262" s="219"/>
      <c r="T262" s="219"/>
      <c r="U262" s="219"/>
      <c r="V262" s="219"/>
      <c r="W262" s="219"/>
      <c r="X262" s="219"/>
      <c r="Y262" s="219"/>
      <c r="Z262" s="219"/>
    </row>
    <row r="263" spans="1:26" ht="15.75" customHeight="1" x14ac:dyDescent="0.2">
      <c r="A263" s="219"/>
      <c r="B263" s="219"/>
      <c r="C263" s="219"/>
      <c r="D263" s="219"/>
      <c r="E263" s="303"/>
      <c r="F263" s="303"/>
      <c r="G263" s="303"/>
      <c r="H263" s="303"/>
      <c r="I263" s="303"/>
      <c r="J263" s="303"/>
      <c r="K263" s="303"/>
      <c r="L263" s="303"/>
      <c r="M263" s="303"/>
      <c r="N263" s="219"/>
      <c r="O263" s="219"/>
      <c r="P263" s="219"/>
      <c r="Q263" s="219"/>
      <c r="R263" s="219"/>
      <c r="S263" s="219"/>
      <c r="T263" s="219"/>
      <c r="U263" s="219"/>
      <c r="V263" s="219"/>
      <c r="W263" s="219"/>
      <c r="X263" s="219"/>
      <c r="Y263" s="219"/>
      <c r="Z263" s="219"/>
    </row>
    <row r="264" spans="1:26" ht="15.75" customHeight="1" x14ac:dyDescent="0.2">
      <c r="A264" s="219"/>
      <c r="B264" s="219"/>
      <c r="C264" s="219"/>
      <c r="D264" s="219"/>
      <c r="E264" s="303"/>
      <c r="F264" s="303"/>
      <c r="G264" s="303"/>
      <c r="H264" s="303"/>
      <c r="I264" s="303"/>
      <c r="J264" s="303"/>
      <c r="K264" s="303"/>
      <c r="L264" s="303"/>
      <c r="M264" s="303"/>
      <c r="N264" s="219"/>
      <c r="O264" s="219"/>
      <c r="P264" s="219"/>
      <c r="Q264" s="219"/>
      <c r="R264" s="219"/>
      <c r="S264" s="219"/>
      <c r="T264" s="219"/>
      <c r="U264" s="219"/>
      <c r="V264" s="219"/>
      <c r="W264" s="219"/>
      <c r="X264" s="219"/>
      <c r="Y264" s="219"/>
      <c r="Z264" s="219"/>
    </row>
    <row r="265" spans="1:26" ht="15.75" customHeight="1" x14ac:dyDescent="0.2">
      <c r="A265" s="219"/>
      <c r="B265" s="219"/>
      <c r="C265" s="219"/>
      <c r="D265" s="219"/>
      <c r="E265" s="303"/>
      <c r="F265" s="303"/>
      <c r="G265" s="303"/>
      <c r="H265" s="303"/>
      <c r="I265" s="303"/>
      <c r="J265" s="303"/>
      <c r="K265" s="303"/>
      <c r="L265" s="303"/>
      <c r="M265" s="303"/>
      <c r="N265" s="219"/>
      <c r="O265" s="219"/>
      <c r="P265" s="219"/>
      <c r="Q265" s="219"/>
      <c r="R265" s="219"/>
      <c r="S265" s="219"/>
      <c r="T265" s="219"/>
      <c r="U265" s="219"/>
      <c r="V265" s="219"/>
      <c r="W265" s="219"/>
      <c r="X265" s="219"/>
      <c r="Y265" s="219"/>
      <c r="Z265" s="219"/>
    </row>
    <row r="266" spans="1:26" ht="15.75" customHeight="1" x14ac:dyDescent="0.2">
      <c r="A266" s="219"/>
      <c r="B266" s="219"/>
      <c r="C266" s="219"/>
      <c r="D266" s="219"/>
      <c r="E266" s="303"/>
      <c r="F266" s="303"/>
      <c r="G266" s="303"/>
      <c r="H266" s="303"/>
      <c r="I266" s="303"/>
      <c r="J266" s="303"/>
      <c r="K266" s="303"/>
      <c r="L266" s="303"/>
      <c r="M266" s="303"/>
      <c r="N266" s="219"/>
      <c r="O266" s="219"/>
      <c r="P266" s="219"/>
      <c r="Q266" s="219"/>
      <c r="R266" s="219"/>
      <c r="S266" s="219"/>
      <c r="T266" s="219"/>
      <c r="U266" s="219"/>
      <c r="V266" s="219"/>
      <c r="W266" s="219"/>
      <c r="X266" s="219"/>
      <c r="Y266" s="219"/>
      <c r="Z266" s="219"/>
    </row>
    <row r="267" spans="1:26" ht="15.75" customHeight="1" x14ac:dyDescent="0.2">
      <c r="A267" s="219"/>
      <c r="B267" s="219"/>
      <c r="C267" s="219"/>
      <c r="D267" s="219"/>
      <c r="E267" s="303"/>
      <c r="F267" s="303"/>
      <c r="G267" s="303"/>
      <c r="H267" s="303"/>
      <c r="I267" s="303"/>
      <c r="J267" s="303"/>
      <c r="K267" s="303"/>
      <c r="L267" s="303"/>
      <c r="M267" s="303"/>
      <c r="N267" s="219"/>
      <c r="O267" s="219"/>
      <c r="P267" s="219"/>
      <c r="Q267" s="219"/>
      <c r="R267" s="219"/>
      <c r="S267" s="219"/>
      <c r="T267" s="219"/>
      <c r="U267" s="219"/>
      <c r="V267" s="219"/>
      <c r="W267" s="219"/>
      <c r="X267" s="219"/>
      <c r="Y267" s="219"/>
      <c r="Z267" s="219"/>
    </row>
    <row r="268" spans="1:26" ht="15.75" customHeight="1" x14ac:dyDescent="0.2">
      <c r="A268" s="219"/>
      <c r="B268" s="219"/>
      <c r="C268" s="219"/>
      <c r="D268" s="219"/>
      <c r="E268" s="303"/>
      <c r="F268" s="303"/>
      <c r="G268" s="303"/>
      <c r="H268" s="303"/>
      <c r="I268" s="303"/>
      <c r="J268" s="303"/>
      <c r="K268" s="303"/>
      <c r="L268" s="303"/>
      <c r="M268" s="303"/>
      <c r="N268" s="219"/>
      <c r="O268" s="219"/>
      <c r="P268" s="219"/>
      <c r="Q268" s="219"/>
      <c r="R268" s="219"/>
      <c r="S268" s="219"/>
      <c r="T268" s="219"/>
      <c r="U268" s="219"/>
      <c r="V268" s="219"/>
      <c r="W268" s="219"/>
      <c r="X268" s="219"/>
      <c r="Y268" s="219"/>
      <c r="Z268" s="219"/>
    </row>
    <row r="269" spans="1:26" ht="15.75" customHeight="1" x14ac:dyDescent="0.2">
      <c r="A269" s="219"/>
      <c r="B269" s="219"/>
      <c r="C269" s="219"/>
      <c r="D269" s="219"/>
      <c r="E269" s="303"/>
      <c r="F269" s="303"/>
      <c r="G269" s="303"/>
      <c r="H269" s="303"/>
      <c r="I269" s="303"/>
      <c r="J269" s="303"/>
      <c r="K269" s="303"/>
      <c r="L269" s="303"/>
      <c r="M269" s="303"/>
      <c r="N269" s="219"/>
      <c r="O269" s="219"/>
      <c r="P269" s="219"/>
      <c r="Q269" s="219"/>
      <c r="R269" s="219"/>
      <c r="S269" s="219"/>
      <c r="T269" s="219"/>
      <c r="U269" s="219"/>
      <c r="V269" s="219"/>
      <c r="W269" s="219"/>
      <c r="X269" s="219"/>
      <c r="Y269" s="219"/>
      <c r="Z269" s="219"/>
    </row>
    <row r="270" spans="1:26" ht="15.75" customHeight="1" x14ac:dyDescent="0.2">
      <c r="A270" s="219"/>
      <c r="B270" s="219"/>
      <c r="C270" s="219"/>
      <c r="D270" s="219"/>
      <c r="E270" s="303"/>
      <c r="F270" s="303"/>
      <c r="G270" s="303"/>
      <c r="H270" s="303"/>
      <c r="I270" s="303"/>
      <c r="J270" s="303"/>
      <c r="K270" s="303"/>
      <c r="L270" s="303"/>
      <c r="M270" s="303"/>
      <c r="N270" s="219"/>
      <c r="O270" s="219"/>
      <c r="P270" s="219"/>
      <c r="Q270" s="219"/>
      <c r="R270" s="219"/>
      <c r="S270" s="219"/>
      <c r="T270" s="219"/>
      <c r="U270" s="219"/>
      <c r="V270" s="219"/>
      <c r="W270" s="219"/>
      <c r="X270" s="219"/>
      <c r="Y270" s="219"/>
      <c r="Z270" s="219"/>
    </row>
    <row r="271" spans="1:26" ht="15.75" customHeight="1" x14ac:dyDescent="0.2">
      <c r="A271" s="219"/>
      <c r="B271" s="219"/>
      <c r="C271" s="219"/>
      <c r="D271" s="219"/>
      <c r="E271" s="303"/>
      <c r="F271" s="303"/>
      <c r="G271" s="303"/>
      <c r="H271" s="303"/>
      <c r="I271" s="303"/>
      <c r="J271" s="303"/>
      <c r="K271" s="303"/>
      <c r="L271" s="303"/>
      <c r="M271" s="303"/>
      <c r="N271" s="219"/>
      <c r="O271" s="219"/>
      <c r="P271" s="219"/>
      <c r="Q271" s="219"/>
      <c r="R271" s="219"/>
      <c r="S271" s="219"/>
      <c r="T271" s="219"/>
      <c r="U271" s="219"/>
      <c r="V271" s="219"/>
      <c r="W271" s="219"/>
      <c r="X271" s="219"/>
      <c r="Y271" s="219"/>
      <c r="Z271" s="219"/>
    </row>
    <row r="272" spans="1:26" ht="15.75" customHeight="1" x14ac:dyDescent="0.2">
      <c r="A272" s="219"/>
      <c r="B272" s="219"/>
      <c r="C272" s="219"/>
      <c r="D272" s="219"/>
      <c r="E272" s="303"/>
      <c r="F272" s="303"/>
      <c r="G272" s="303"/>
      <c r="H272" s="303"/>
      <c r="I272" s="303"/>
      <c r="J272" s="303"/>
      <c r="K272" s="303"/>
      <c r="L272" s="303"/>
      <c r="M272" s="303"/>
      <c r="N272" s="219"/>
      <c r="O272" s="219"/>
      <c r="P272" s="219"/>
      <c r="Q272" s="219"/>
      <c r="R272" s="219"/>
      <c r="S272" s="219"/>
      <c r="T272" s="219"/>
      <c r="U272" s="219"/>
      <c r="V272" s="219"/>
      <c r="W272" s="219"/>
      <c r="X272" s="219"/>
      <c r="Y272" s="219"/>
      <c r="Z272" s="219"/>
    </row>
    <row r="273" spans="1:26" ht="15.75" customHeight="1" x14ac:dyDescent="0.2">
      <c r="A273" s="219"/>
      <c r="B273" s="219"/>
      <c r="C273" s="219"/>
      <c r="D273" s="219"/>
      <c r="E273" s="303"/>
      <c r="F273" s="303"/>
      <c r="G273" s="303"/>
      <c r="H273" s="303"/>
      <c r="I273" s="303"/>
      <c r="J273" s="303"/>
      <c r="K273" s="303"/>
      <c r="L273" s="303"/>
      <c r="M273" s="303"/>
      <c r="N273" s="219"/>
      <c r="O273" s="219"/>
      <c r="P273" s="219"/>
      <c r="Q273" s="219"/>
      <c r="R273" s="219"/>
      <c r="S273" s="219"/>
      <c r="T273" s="219"/>
      <c r="U273" s="219"/>
      <c r="V273" s="219"/>
      <c r="W273" s="219"/>
      <c r="X273" s="219"/>
      <c r="Y273" s="219"/>
      <c r="Z273" s="219"/>
    </row>
    <row r="274" spans="1:26" ht="15.75" customHeight="1" x14ac:dyDescent="0.2">
      <c r="A274" s="219"/>
      <c r="B274" s="219"/>
      <c r="C274" s="219"/>
      <c r="D274" s="219"/>
      <c r="E274" s="303"/>
      <c r="F274" s="303"/>
      <c r="G274" s="303"/>
      <c r="H274" s="303"/>
      <c r="I274" s="303"/>
      <c r="J274" s="303"/>
      <c r="K274" s="303"/>
      <c r="L274" s="303"/>
      <c r="M274" s="303"/>
      <c r="N274" s="219"/>
      <c r="O274" s="219"/>
      <c r="P274" s="219"/>
      <c r="Q274" s="219"/>
      <c r="R274" s="219"/>
      <c r="S274" s="219"/>
      <c r="T274" s="219"/>
      <c r="U274" s="219"/>
      <c r="V274" s="219"/>
      <c r="W274" s="219"/>
      <c r="X274" s="219"/>
      <c r="Y274" s="219"/>
      <c r="Z274" s="219"/>
    </row>
    <row r="275" spans="1:26" ht="15.75" customHeight="1" x14ac:dyDescent="0.2">
      <c r="A275" s="219"/>
      <c r="B275" s="219"/>
      <c r="C275" s="219"/>
      <c r="D275" s="219"/>
      <c r="E275" s="303"/>
      <c r="F275" s="303"/>
      <c r="G275" s="303"/>
      <c r="H275" s="303"/>
      <c r="I275" s="303"/>
      <c r="J275" s="303"/>
      <c r="K275" s="303"/>
      <c r="L275" s="303"/>
      <c r="M275" s="303"/>
      <c r="N275" s="219"/>
      <c r="O275" s="219"/>
      <c r="P275" s="219"/>
      <c r="Q275" s="219"/>
      <c r="R275" s="219"/>
      <c r="S275" s="219"/>
      <c r="T275" s="219"/>
      <c r="U275" s="219"/>
      <c r="V275" s="219"/>
      <c r="W275" s="219"/>
      <c r="X275" s="219"/>
      <c r="Y275" s="219"/>
      <c r="Z275" s="219"/>
    </row>
    <row r="276" spans="1:26" ht="15.75" customHeight="1" x14ac:dyDescent="0.2">
      <c r="A276" s="219"/>
      <c r="B276" s="219"/>
      <c r="C276" s="219"/>
      <c r="D276" s="219"/>
      <c r="E276" s="303"/>
      <c r="F276" s="303"/>
      <c r="G276" s="303"/>
      <c r="H276" s="303"/>
      <c r="I276" s="303"/>
      <c r="J276" s="303"/>
      <c r="K276" s="303"/>
      <c r="L276" s="303"/>
      <c r="M276" s="303"/>
      <c r="N276" s="219"/>
      <c r="O276" s="219"/>
      <c r="P276" s="219"/>
      <c r="Q276" s="219"/>
      <c r="R276" s="219"/>
      <c r="S276" s="219"/>
      <c r="T276" s="219"/>
      <c r="U276" s="219"/>
      <c r="V276" s="219"/>
      <c r="W276" s="219"/>
      <c r="X276" s="219"/>
      <c r="Y276" s="219"/>
      <c r="Z276" s="219"/>
    </row>
    <row r="277" spans="1:26" ht="15.75" customHeight="1" x14ac:dyDescent="0.2">
      <c r="A277" s="219"/>
      <c r="B277" s="219"/>
      <c r="C277" s="219"/>
      <c r="D277" s="219"/>
      <c r="E277" s="303"/>
      <c r="F277" s="303"/>
      <c r="G277" s="303"/>
      <c r="H277" s="303"/>
      <c r="I277" s="303"/>
      <c r="J277" s="303"/>
      <c r="K277" s="303"/>
      <c r="L277" s="303"/>
      <c r="M277" s="303"/>
      <c r="N277" s="219"/>
      <c r="O277" s="219"/>
      <c r="P277" s="219"/>
      <c r="Q277" s="219"/>
      <c r="R277" s="219"/>
      <c r="S277" s="219"/>
      <c r="T277" s="219"/>
      <c r="U277" s="219"/>
      <c r="V277" s="219"/>
      <c r="W277" s="219"/>
      <c r="X277" s="219"/>
      <c r="Y277" s="219"/>
      <c r="Z277" s="219"/>
    </row>
    <row r="278" spans="1:26" ht="15.75" customHeight="1" x14ac:dyDescent="0.2">
      <c r="A278" s="219"/>
      <c r="B278" s="219"/>
      <c r="C278" s="219"/>
      <c r="D278" s="219"/>
      <c r="E278" s="303"/>
      <c r="F278" s="303"/>
      <c r="G278" s="303"/>
      <c r="H278" s="303"/>
      <c r="I278" s="303"/>
      <c r="J278" s="303"/>
      <c r="K278" s="303"/>
      <c r="L278" s="303"/>
      <c r="M278" s="303"/>
      <c r="N278" s="219"/>
      <c r="O278" s="219"/>
      <c r="P278" s="219"/>
      <c r="Q278" s="219"/>
      <c r="R278" s="219"/>
      <c r="S278" s="219"/>
      <c r="T278" s="219"/>
      <c r="U278" s="219"/>
      <c r="V278" s="219"/>
      <c r="W278" s="219"/>
      <c r="X278" s="219"/>
      <c r="Y278" s="219"/>
      <c r="Z278" s="219"/>
    </row>
    <row r="279" spans="1:26" ht="15.75" customHeight="1" x14ac:dyDescent="0.2">
      <c r="A279" s="219"/>
      <c r="B279" s="219"/>
      <c r="C279" s="219"/>
      <c r="D279" s="219"/>
      <c r="E279" s="303"/>
      <c r="F279" s="303"/>
      <c r="G279" s="303"/>
      <c r="H279" s="303"/>
      <c r="I279" s="303"/>
      <c r="J279" s="303"/>
      <c r="K279" s="303"/>
      <c r="L279" s="303"/>
      <c r="M279" s="303"/>
      <c r="N279" s="219"/>
      <c r="O279" s="219"/>
      <c r="P279" s="219"/>
      <c r="Q279" s="219"/>
      <c r="R279" s="219"/>
      <c r="S279" s="219"/>
      <c r="T279" s="219"/>
      <c r="U279" s="219"/>
      <c r="V279" s="219"/>
      <c r="W279" s="219"/>
      <c r="X279" s="219"/>
      <c r="Y279" s="219"/>
      <c r="Z279" s="219"/>
    </row>
    <row r="280" spans="1:26" ht="15.75" customHeight="1" x14ac:dyDescent="0.2">
      <c r="A280" s="219"/>
      <c r="B280" s="219"/>
      <c r="C280" s="219"/>
      <c r="D280" s="219"/>
      <c r="E280" s="303"/>
      <c r="F280" s="303"/>
      <c r="G280" s="303"/>
      <c r="H280" s="303"/>
      <c r="I280" s="303"/>
      <c r="J280" s="303"/>
      <c r="K280" s="303"/>
      <c r="L280" s="303"/>
      <c r="M280" s="303"/>
      <c r="N280" s="219"/>
      <c r="O280" s="219"/>
      <c r="P280" s="219"/>
      <c r="Q280" s="219"/>
      <c r="R280" s="219"/>
      <c r="S280" s="219"/>
      <c r="T280" s="219"/>
      <c r="U280" s="219"/>
      <c r="V280" s="219"/>
      <c r="W280" s="219"/>
      <c r="X280" s="219"/>
      <c r="Y280" s="219"/>
      <c r="Z280" s="219"/>
    </row>
    <row r="281" spans="1:26" ht="15.75" customHeight="1" x14ac:dyDescent="0.2">
      <c r="A281" s="219"/>
      <c r="B281" s="219"/>
      <c r="C281" s="219"/>
      <c r="D281" s="219"/>
      <c r="E281" s="303"/>
      <c r="F281" s="303"/>
      <c r="G281" s="303"/>
      <c r="H281" s="303"/>
      <c r="I281" s="303"/>
      <c r="J281" s="303"/>
      <c r="K281" s="303"/>
      <c r="L281" s="303"/>
      <c r="M281" s="303"/>
      <c r="N281" s="219"/>
      <c r="O281" s="219"/>
      <c r="P281" s="219"/>
      <c r="Q281" s="219"/>
      <c r="R281" s="219"/>
      <c r="S281" s="219"/>
      <c r="T281" s="219"/>
      <c r="U281" s="219"/>
      <c r="V281" s="219"/>
      <c r="W281" s="219"/>
      <c r="X281" s="219"/>
      <c r="Y281" s="219"/>
      <c r="Z281" s="219"/>
    </row>
    <row r="282" spans="1:26" ht="15.75" customHeight="1" x14ac:dyDescent="0.2">
      <c r="A282" s="219"/>
      <c r="B282" s="219"/>
      <c r="C282" s="219"/>
      <c r="D282" s="219"/>
      <c r="E282" s="303"/>
      <c r="F282" s="303"/>
      <c r="G282" s="303"/>
      <c r="H282" s="303"/>
      <c r="I282" s="303"/>
      <c r="J282" s="303"/>
      <c r="K282" s="303"/>
      <c r="L282" s="303"/>
      <c r="M282" s="303"/>
      <c r="N282" s="219"/>
      <c r="O282" s="219"/>
      <c r="P282" s="219"/>
      <c r="Q282" s="219"/>
      <c r="R282" s="219"/>
      <c r="S282" s="219"/>
      <c r="T282" s="219"/>
      <c r="U282" s="219"/>
      <c r="V282" s="219"/>
      <c r="W282" s="219"/>
      <c r="X282" s="219"/>
      <c r="Y282" s="219"/>
      <c r="Z282" s="219"/>
    </row>
    <row r="283" spans="1:26" ht="15.75" customHeight="1" x14ac:dyDescent="0.2">
      <c r="A283" s="219"/>
      <c r="B283" s="219"/>
      <c r="C283" s="219"/>
      <c r="D283" s="219"/>
      <c r="E283" s="303"/>
      <c r="F283" s="303"/>
      <c r="G283" s="303"/>
      <c r="H283" s="303"/>
      <c r="I283" s="303"/>
      <c r="J283" s="303"/>
      <c r="K283" s="303"/>
      <c r="L283" s="303"/>
      <c r="M283" s="303"/>
      <c r="N283" s="219"/>
      <c r="O283" s="219"/>
      <c r="P283" s="219"/>
      <c r="Q283" s="219"/>
      <c r="R283" s="219"/>
      <c r="S283" s="219"/>
      <c r="T283" s="219"/>
      <c r="U283" s="219"/>
      <c r="V283" s="219"/>
      <c r="W283" s="219"/>
      <c r="X283" s="219"/>
      <c r="Y283" s="219"/>
      <c r="Z283" s="219"/>
    </row>
    <row r="284" spans="1:26" ht="15.75" customHeight="1" x14ac:dyDescent="0.2">
      <c r="A284" s="219"/>
      <c r="B284" s="219"/>
      <c r="C284" s="219"/>
      <c r="D284" s="219"/>
      <c r="E284" s="303"/>
      <c r="F284" s="303"/>
      <c r="G284" s="303"/>
      <c r="H284" s="303"/>
      <c r="I284" s="303"/>
      <c r="J284" s="303"/>
      <c r="K284" s="303"/>
      <c r="L284" s="303"/>
      <c r="M284" s="303"/>
      <c r="N284" s="219"/>
      <c r="O284" s="219"/>
      <c r="P284" s="219"/>
      <c r="Q284" s="219"/>
      <c r="R284" s="219"/>
      <c r="S284" s="219"/>
      <c r="T284" s="219"/>
      <c r="U284" s="219"/>
      <c r="V284" s="219"/>
      <c r="W284" s="219"/>
      <c r="X284" s="219"/>
      <c r="Y284" s="219"/>
      <c r="Z284" s="219"/>
    </row>
    <row r="285" spans="1:26" ht="15.75" customHeight="1" x14ac:dyDescent="0.2">
      <c r="A285" s="219"/>
      <c r="B285" s="219"/>
      <c r="C285" s="219"/>
      <c r="D285" s="219"/>
      <c r="E285" s="303"/>
      <c r="F285" s="303"/>
      <c r="G285" s="303"/>
      <c r="H285" s="303"/>
      <c r="I285" s="303"/>
      <c r="J285" s="303"/>
      <c r="K285" s="303"/>
      <c r="L285" s="303"/>
      <c r="M285" s="303"/>
      <c r="N285" s="219"/>
      <c r="O285" s="219"/>
      <c r="P285" s="219"/>
      <c r="Q285" s="219"/>
      <c r="R285" s="219"/>
      <c r="S285" s="219"/>
      <c r="T285" s="219"/>
      <c r="U285" s="219"/>
      <c r="V285" s="219"/>
      <c r="W285" s="219"/>
      <c r="X285" s="219"/>
      <c r="Y285" s="219"/>
      <c r="Z285" s="219"/>
    </row>
    <row r="286" spans="1:26" ht="15.75" customHeight="1" x14ac:dyDescent="0.2">
      <c r="A286" s="219"/>
      <c r="B286" s="219"/>
      <c r="C286" s="219"/>
      <c r="D286" s="219"/>
      <c r="E286" s="303"/>
      <c r="F286" s="303"/>
      <c r="G286" s="303"/>
      <c r="H286" s="303"/>
      <c r="I286" s="303"/>
      <c r="J286" s="303"/>
      <c r="K286" s="303"/>
      <c r="L286" s="303"/>
      <c r="M286" s="303"/>
      <c r="N286" s="219"/>
      <c r="O286" s="219"/>
      <c r="P286" s="219"/>
      <c r="Q286" s="219"/>
      <c r="R286" s="219"/>
      <c r="S286" s="219"/>
      <c r="T286" s="219"/>
      <c r="U286" s="219"/>
      <c r="V286" s="219"/>
      <c r="W286" s="219"/>
      <c r="X286" s="219"/>
      <c r="Y286" s="219"/>
      <c r="Z286" s="219"/>
    </row>
    <row r="287" spans="1:26" ht="15.75" customHeight="1" x14ac:dyDescent="0.2">
      <c r="A287" s="219"/>
      <c r="B287" s="219"/>
      <c r="C287" s="219"/>
      <c r="D287" s="219"/>
      <c r="E287" s="303"/>
      <c r="F287" s="303"/>
      <c r="G287" s="303"/>
      <c r="H287" s="303"/>
      <c r="I287" s="303"/>
      <c r="J287" s="303"/>
      <c r="K287" s="303"/>
      <c r="L287" s="303"/>
      <c r="M287" s="303"/>
      <c r="N287" s="219"/>
      <c r="O287" s="219"/>
      <c r="P287" s="219"/>
      <c r="Q287" s="219"/>
      <c r="R287" s="219"/>
      <c r="S287" s="219"/>
      <c r="T287" s="219"/>
      <c r="U287" s="219"/>
      <c r="V287" s="219"/>
      <c r="W287" s="219"/>
      <c r="X287" s="219"/>
      <c r="Y287" s="219"/>
      <c r="Z287" s="219"/>
    </row>
    <row r="288" spans="1:26" ht="15.75" customHeight="1" x14ac:dyDescent="0.2">
      <c r="A288" s="219"/>
      <c r="B288" s="219"/>
      <c r="C288" s="219"/>
      <c r="D288" s="219"/>
      <c r="E288" s="303"/>
      <c r="F288" s="303"/>
      <c r="G288" s="303"/>
      <c r="H288" s="303"/>
      <c r="I288" s="303"/>
      <c r="J288" s="303"/>
      <c r="K288" s="303"/>
      <c r="L288" s="303"/>
      <c r="M288" s="303"/>
      <c r="N288" s="219"/>
      <c r="O288" s="219"/>
      <c r="P288" s="219"/>
      <c r="Q288" s="219"/>
      <c r="R288" s="219"/>
      <c r="S288" s="219"/>
      <c r="T288" s="219"/>
      <c r="U288" s="219"/>
      <c r="V288" s="219"/>
      <c r="W288" s="219"/>
      <c r="X288" s="219"/>
      <c r="Y288" s="219"/>
      <c r="Z288" s="219"/>
    </row>
    <row r="289" spans="1:26" ht="15.75" customHeight="1" x14ac:dyDescent="0.2">
      <c r="A289" s="219"/>
      <c r="B289" s="219"/>
      <c r="C289" s="219"/>
      <c r="D289" s="219"/>
      <c r="E289" s="303"/>
      <c r="F289" s="303"/>
      <c r="G289" s="303"/>
      <c r="H289" s="303"/>
      <c r="I289" s="303"/>
      <c r="J289" s="303"/>
      <c r="K289" s="303"/>
      <c r="L289" s="303"/>
      <c r="M289" s="303"/>
      <c r="N289" s="219"/>
      <c r="O289" s="219"/>
      <c r="P289" s="219"/>
      <c r="Q289" s="219"/>
      <c r="R289" s="219"/>
      <c r="S289" s="219"/>
      <c r="T289" s="219"/>
      <c r="U289" s="219"/>
      <c r="V289" s="219"/>
      <c r="W289" s="219"/>
      <c r="X289" s="219"/>
      <c r="Y289" s="219"/>
      <c r="Z289" s="219"/>
    </row>
    <row r="290" spans="1:26" ht="15.75" customHeight="1" x14ac:dyDescent="0.2">
      <c r="A290" s="219"/>
      <c r="B290" s="219"/>
      <c r="C290" s="219"/>
      <c r="D290" s="219"/>
      <c r="E290" s="303"/>
      <c r="F290" s="303"/>
      <c r="G290" s="303"/>
      <c r="H290" s="303"/>
      <c r="I290" s="303"/>
      <c r="J290" s="303"/>
      <c r="K290" s="303"/>
      <c r="L290" s="303"/>
      <c r="M290" s="303"/>
      <c r="N290" s="219"/>
      <c r="O290" s="219"/>
      <c r="P290" s="219"/>
      <c r="Q290" s="219"/>
      <c r="R290" s="219"/>
      <c r="S290" s="219"/>
      <c r="T290" s="219"/>
      <c r="U290" s="219"/>
      <c r="V290" s="219"/>
      <c r="W290" s="219"/>
      <c r="X290" s="219"/>
      <c r="Y290" s="219"/>
      <c r="Z290" s="219"/>
    </row>
    <row r="291" spans="1:26" ht="15.75" customHeight="1" x14ac:dyDescent="0.2">
      <c r="A291" s="219"/>
      <c r="B291" s="219"/>
      <c r="C291" s="219"/>
      <c r="D291" s="219"/>
      <c r="E291" s="303"/>
      <c r="F291" s="303"/>
      <c r="G291" s="303"/>
      <c r="H291" s="303"/>
      <c r="I291" s="303"/>
      <c r="J291" s="303"/>
      <c r="K291" s="303"/>
      <c r="L291" s="303"/>
      <c r="M291" s="303"/>
      <c r="N291" s="219"/>
      <c r="O291" s="219"/>
      <c r="P291" s="219"/>
      <c r="Q291" s="219"/>
      <c r="R291" s="219"/>
      <c r="S291" s="219"/>
      <c r="T291" s="219"/>
      <c r="U291" s="219"/>
      <c r="V291" s="219"/>
      <c r="W291" s="219"/>
      <c r="X291" s="219"/>
      <c r="Y291" s="219"/>
      <c r="Z291" s="219"/>
    </row>
    <row r="292" spans="1:26" ht="15.75" customHeight="1" x14ac:dyDescent="0.2">
      <c r="A292" s="219"/>
      <c r="B292" s="219"/>
      <c r="C292" s="219"/>
      <c r="D292" s="219"/>
      <c r="E292" s="303"/>
      <c r="F292" s="303"/>
      <c r="G292" s="303"/>
      <c r="H292" s="303"/>
      <c r="I292" s="303"/>
      <c r="J292" s="303"/>
      <c r="K292" s="303"/>
      <c r="L292" s="303"/>
      <c r="M292" s="303"/>
      <c r="N292" s="219"/>
      <c r="O292" s="219"/>
      <c r="P292" s="219"/>
      <c r="Q292" s="219"/>
      <c r="R292" s="219"/>
      <c r="S292" s="219"/>
      <c r="T292" s="219"/>
      <c r="U292" s="219"/>
      <c r="V292" s="219"/>
      <c r="W292" s="219"/>
      <c r="X292" s="219"/>
      <c r="Y292" s="219"/>
      <c r="Z292" s="219"/>
    </row>
    <row r="293" spans="1:26" ht="15.75" customHeight="1" x14ac:dyDescent="0.2">
      <c r="A293" s="219"/>
      <c r="B293" s="219"/>
      <c r="C293" s="219"/>
      <c r="D293" s="219"/>
      <c r="E293" s="303"/>
      <c r="F293" s="303"/>
      <c r="G293" s="303"/>
      <c r="H293" s="303"/>
      <c r="I293" s="303"/>
      <c r="J293" s="303"/>
      <c r="K293" s="303"/>
      <c r="L293" s="303"/>
      <c r="M293" s="303"/>
      <c r="N293" s="219"/>
      <c r="O293" s="219"/>
      <c r="P293" s="219"/>
      <c r="Q293" s="219"/>
      <c r="R293" s="219"/>
      <c r="S293" s="219"/>
      <c r="T293" s="219"/>
      <c r="U293" s="219"/>
      <c r="V293" s="219"/>
      <c r="W293" s="219"/>
      <c r="X293" s="219"/>
      <c r="Y293" s="219"/>
      <c r="Z293" s="219"/>
    </row>
    <row r="294" spans="1:26" ht="15.75" customHeight="1" x14ac:dyDescent="0.2">
      <c r="A294" s="219"/>
      <c r="B294" s="219"/>
      <c r="C294" s="219"/>
      <c r="D294" s="219"/>
      <c r="E294" s="303"/>
      <c r="F294" s="303"/>
      <c r="G294" s="303"/>
      <c r="H294" s="303"/>
      <c r="I294" s="303"/>
      <c r="J294" s="303"/>
      <c r="K294" s="303"/>
      <c r="L294" s="303"/>
      <c r="M294" s="303"/>
      <c r="N294" s="219"/>
      <c r="O294" s="219"/>
      <c r="P294" s="219"/>
      <c r="Q294" s="219"/>
      <c r="R294" s="219"/>
      <c r="S294" s="219"/>
      <c r="T294" s="219"/>
      <c r="U294" s="219"/>
      <c r="V294" s="219"/>
      <c r="W294" s="219"/>
      <c r="X294" s="219"/>
      <c r="Y294" s="219"/>
      <c r="Z294" s="219"/>
    </row>
    <row r="295" spans="1:26" ht="15.75" customHeight="1" x14ac:dyDescent="0.2">
      <c r="A295" s="219"/>
      <c r="B295" s="219"/>
      <c r="C295" s="219"/>
      <c r="D295" s="219"/>
      <c r="E295" s="303"/>
      <c r="F295" s="303"/>
      <c r="G295" s="303"/>
      <c r="H295" s="303"/>
      <c r="I295" s="303"/>
      <c r="J295" s="303"/>
      <c r="K295" s="303"/>
      <c r="L295" s="303"/>
      <c r="M295" s="303"/>
      <c r="N295" s="219"/>
      <c r="O295" s="219"/>
      <c r="P295" s="219"/>
      <c r="Q295" s="219"/>
      <c r="R295" s="219"/>
      <c r="S295" s="219"/>
      <c r="T295" s="219"/>
      <c r="U295" s="219"/>
      <c r="V295" s="219"/>
      <c r="W295" s="219"/>
      <c r="X295" s="219"/>
      <c r="Y295" s="219"/>
      <c r="Z295" s="219"/>
    </row>
    <row r="296" spans="1:26" ht="15.75" customHeight="1" x14ac:dyDescent="0.2">
      <c r="A296" s="219"/>
      <c r="B296" s="219"/>
      <c r="C296" s="219"/>
      <c r="D296" s="219"/>
      <c r="E296" s="303"/>
      <c r="F296" s="303"/>
      <c r="G296" s="303"/>
      <c r="H296" s="303"/>
      <c r="I296" s="303"/>
      <c r="J296" s="303"/>
      <c r="K296" s="303"/>
      <c r="L296" s="303"/>
      <c r="M296" s="303"/>
      <c r="N296" s="219"/>
      <c r="O296" s="219"/>
      <c r="P296" s="219"/>
      <c r="Q296" s="219"/>
      <c r="R296" s="219"/>
      <c r="S296" s="219"/>
      <c r="T296" s="219"/>
      <c r="U296" s="219"/>
      <c r="V296" s="219"/>
      <c r="W296" s="219"/>
      <c r="X296" s="219"/>
      <c r="Y296" s="219"/>
      <c r="Z296" s="219"/>
    </row>
    <row r="297" spans="1:26" ht="15.75" customHeight="1" x14ac:dyDescent="0.2">
      <c r="A297" s="219"/>
      <c r="B297" s="219"/>
      <c r="C297" s="219"/>
      <c r="D297" s="219"/>
      <c r="E297" s="303"/>
      <c r="F297" s="303"/>
      <c r="G297" s="303"/>
      <c r="H297" s="303"/>
      <c r="I297" s="303"/>
      <c r="J297" s="303"/>
      <c r="K297" s="303"/>
      <c r="L297" s="303"/>
      <c r="M297" s="303"/>
      <c r="N297" s="219"/>
      <c r="O297" s="219"/>
      <c r="P297" s="219"/>
      <c r="Q297" s="219"/>
      <c r="R297" s="219"/>
      <c r="S297" s="219"/>
      <c r="T297" s="219"/>
      <c r="U297" s="219"/>
      <c r="V297" s="219"/>
      <c r="W297" s="219"/>
      <c r="X297" s="219"/>
      <c r="Y297" s="219"/>
      <c r="Z297" s="219"/>
    </row>
    <row r="298" spans="1:26" ht="15.75" customHeight="1" x14ac:dyDescent="0.2">
      <c r="A298" s="219"/>
      <c r="B298" s="219"/>
      <c r="C298" s="219"/>
      <c r="D298" s="219"/>
      <c r="E298" s="303"/>
      <c r="F298" s="303"/>
      <c r="G298" s="303"/>
      <c r="H298" s="303"/>
      <c r="I298" s="303"/>
      <c r="J298" s="303"/>
      <c r="K298" s="303"/>
      <c r="L298" s="303"/>
      <c r="M298" s="303"/>
      <c r="N298" s="219"/>
      <c r="O298" s="219"/>
      <c r="P298" s="219"/>
      <c r="Q298" s="219"/>
      <c r="R298" s="219"/>
      <c r="S298" s="219"/>
      <c r="T298" s="219"/>
      <c r="U298" s="219"/>
      <c r="V298" s="219"/>
      <c r="W298" s="219"/>
      <c r="X298" s="219"/>
      <c r="Y298" s="219"/>
      <c r="Z298" s="219"/>
    </row>
    <row r="299" spans="1:26" ht="15.75" customHeight="1" x14ac:dyDescent="0.2">
      <c r="A299" s="219"/>
      <c r="B299" s="219"/>
      <c r="C299" s="219"/>
      <c r="D299" s="219"/>
      <c r="E299" s="303"/>
      <c r="F299" s="303"/>
      <c r="G299" s="303"/>
      <c r="H299" s="303"/>
      <c r="I299" s="303"/>
      <c r="J299" s="303"/>
      <c r="K299" s="303"/>
      <c r="L299" s="303"/>
      <c r="M299" s="303"/>
      <c r="N299" s="219"/>
      <c r="O299" s="219"/>
      <c r="P299" s="219"/>
      <c r="Q299" s="219"/>
      <c r="R299" s="219"/>
      <c r="S299" s="219"/>
      <c r="T299" s="219"/>
      <c r="U299" s="219"/>
      <c r="V299" s="219"/>
      <c r="W299" s="219"/>
      <c r="X299" s="219"/>
      <c r="Y299" s="219"/>
      <c r="Z299" s="219"/>
    </row>
    <row r="300" spans="1:26" ht="15.75" customHeight="1" x14ac:dyDescent="0.2">
      <c r="A300" s="219"/>
      <c r="B300" s="219"/>
      <c r="C300" s="219"/>
      <c r="D300" s="219"/>
      <c r="E300" s="303"/>
      <c r="F300" s="303"/>
      <c r="G300" s="303"/>
      <c r="H300" s="303"/>
      <c r="I300" s="303"/>
      <c r="J300" s="303"/>
      <c r="K300" s="303"/>
      <c r="L300" s="303"/>
      <c r="M300" s="303"/>
      <c r="N300" s="219"/>
      <c r="O300" s="219"/>
      <c r="P300" s="219"/>
      <c r="Q300" s="219"/>
      <c r="R300" s="219"/>
      <c r="S300" s="219"/>
      <c r="T300" s="219"/>
      <c r="U300" s="219"/>
      <c r="V300" s="219"/>
      <c r="W300" s="219"/>
      <c r="X300" s="219"/>
      <c r="Y300" s="219"/>
      <c r="Z300" s="219"/>
    </row>
    <row r="301" spans="1:26" ht="15.75" customHeight="1" x14ac:dyDescent="0.2">
      <c r="A301" s="219"/>
      <c r="B301" s="219"/>
      <c r="C301" s="219"/>
      <c r="D301" s="219"/>
      <c r="E301" s="303"/>
      <c r="F301" s="303"/>
      <c r="G301" s="303"/>
      <c r="H301" s="303"/>
      <c r="I301" s="303"/>
      <c r="J301" s="303"/>
      <c r="K301" s="303"/>
      <c r="L301" s="303"/>
      <c r="M301" s="303"/>
      <c r="N301" s="219"/>
      <c r="O301" s="219"/>
      <c r="P301" s="219"/>
      <c r="Q301" s="219"/>
      <c r="R301" s="219"/>
      <c r="S301" s="219"/>
      <c r="T301" s="219"/>
      <c r="U301" s="219"/>
      <c r="V301" s="219"/>
      <c r="W301" s="219"/>
      <c r="X301" s="219"/>
      <c r="Y301" s="219"/>
      <c r="Z301" s="219"/>
    </row>
    <row r="302" spans="1:26" ht="15.75" customHeight="1" x14ac:dyDescent="0.2">
      <c r="A302" s="219"/>
      <c r="B302" s="219"/>
      <c r="C302" s="219"/>
      <c r="D302" s="219"/>
      <c r="E302" s="303"/>
      <c r="F302" s="303"/>
      <c r="G302" s="303"/>
      <c r="H302" s="303"/>
      <c r="I302" s="303"/>
      <c r="J302" s="303"/>
      <c r="K302" s="303"/>
      <c r="L302" s="303"/>
      <c r="M302" s="303"/>
      <c r="N302" s="219"/>
      <c r="O302" s="219"/>
      <c r="P302" s="219"/>
      <c r="Q302" s="219"/>
      <c r="R302" s="219"/>
      <c r="S302" s="219"/>
      <c r="T302" s="219"/>
      <c r="U302" s="219"/>
      <c r="V302" s="219"/>
      <c r="W302" s="219"/>
      <c r="X302" s="219"/>
      <c r="Y302" s="219"/>
      <c r="Z302" s="219"/>
    </row>
    <row r="303" spans="1:26" ht="15.75" customHeight="1" x14ac:dyDescent="0.2">
      <c r="A303" s="219"/>
      <c r="B303" s="219"/>
      <c r="C303" s="219"/>
      <c r="D303" s="219"/>
      <c r="E303" s="303"/>
      <c r="F303" s="303"/>
      <c r="G303" s="303"/>
      <c r="H303" s="303"/>
      <c r="I303" s="303"/>
      <c r="J303" s="303"/>
      <c r="K303" s="303"/>
      <c r="L303" s="303"/>
      <c r="M303" s="303"/>
      <c r="N303" s="219"/>
      <c r="O303" s="219"/>
      <c r="P303" s="219"/>
      <c r="Q303" s="219"/>
      <c r="R303" s="219"/>
      <c r="S303" s="219"/>
      <c r="T303" s="219"/>
      <c r="U303" s="219"/>
      <c r="V303" s="219"/>
      <c r="W303" s="219"/>
      <c r="X303" s="219"/>
      <c r="Y303" s="219"/>
      <c r="Z303" s="219"/>
    </row>
    <row r="304" spans="1:26" ht="15.75" customHeight="1" x14ac:dyDescent="0.2">
      <c r="A304" s="219"/>
      <c r="B304" s="219"/>
      <c r="C304" s="219"/>
      <c r="D304" s="219"/>
      <c r="E304" s="303"/>
      <c r="F304" s="303"/>
      <c r="G304" s="303"/>
      <c r="H304" s="303"/>
      <c r="I304" s="303"/>
      <c r="J304" s="303"/>
      <c r="K304" s="303"/>
      <c r="L304" s="303"/>
      <c r="M304" s="303"/>
      <c r="N304" s="219"/>
      <c r="O304" s="219"/>
      <c r="P304" s="219"/>
      <c r="Q304" s="219"/>
      <c r="R304" s="219"/>
      <c r="S304" s="219"/>
      <c r="T304" s="219"/>
      <c r="U304" s="219"/>
      <c r="V304" s="219"/>
      <c r="W304" s="219"/>
      <c r="X304" s="219"/>
      <c r="Y304" s="219"/>
      <c r="Z304" s="219"/>
    </row>
    <row r="305" spans="1:26" ht="15.75" customHeight="1" x14ac:dyDescent="0.2">
      <c r="A305" s="219"/>
      <c r="B305" s="219"/>
      <c r="C305" s="219"/>
      <c r="D305" s="219"/>
      <c r="E305" s="303"/>
      <c r="F305" s="303"/>
      <c r="G305" s="303"/>
      <c r="H305" s="303"/>
      <c r="I305" s="303"/>
      <c r="J305" s="303"/>
      <c r="K305" s="303"/>
      <c r="L305" s="303"/>
      <c r="M305" s="303"/>
      <c r="N305" s="219"/>
      <c r="O305" s="219"/>
      <c r="P305" s="219"/>
      <c r="Q305" s="219"/>
      <c r="R305" s="219"/>
      <c r="S305" s="219"/>
      <c r="T305" s="219"/>
      <c r="U305" s="219"/>
      <c r="V305" s="219"/>
      <c r="W305" s="219"/>
      <c r="X305" s="219"/>
      <c r="Y305" s="219"/>
      <c r="Z305" s="219"/>
    </row>
    <row r="306" spans="1:26" ht="15.75" customHeight="1" x14ac:dyDescent="0.2">
      <c r="A306" s="219"/>
      <c r="B306" s="219"/>
      <c r="C306" s="219"/>
      <c r="D306" s="219"/>
      <c r="E306" s="303"/>
      <c r="F306" s="303"/>
      <c r="G306" s="303"/>
      <c r="H306" s="303"/>
      <c r="I306" s="303"/>
      <c r="J306" s="303"/>
      <c r="K306" s="303"/>
      <c r="L306" s="303"/>
      <c r="M306" s="303"/>
      <c r="N306" s="219"/>
      <c r="O306" s="219"/>
      <c r="P306" s="219"/>
      <c r="Q306" s="219"/>
      <c r="R306" s="219"/>
      <c r="S306" s="219"/>
      <c r="T306" s="219"/>
      <c r="U306" s="219"/>
      <c r="V306" s="219"/>
      <c r="W306" s="219"/>
      <c r="X306" s="219"/>
      <c r="Y306" s="219"/>
      <c r="Z306" s="219"/>
    </row>
    <row r="307" spans="1:26" ht="15.75" customHeight="1" x14ac:dyDescent="0.2">
      <c r="A307" s="219"/>
      <c r="B307" s="219"/>
      <c r="C307" s="219"/>
      <c r="D307" s="219"/>
      <c r="E307" s="303"/>
      <c r="F307" s="303"/>
      <c r="G307" s="303"/>
      <c r="H307" s="303"/>
      <c r="I307" s="303"/>
      <c r="J307" s="303"/>
      <c r="K307" s="303"/>
      <c r="L307" s="303"/>
      <c r="M307" s="303"/>
      <c r="N307" s="219"/>
      <c r="O307" s="219"/>
      <c r="P307" s="219"/>
      <c r="Q307" s="219"/>
      <c r="R307" s="219"/>
      <c r="S307" s="219"/>
      <c r="T307" s="219"/>
      <c r="U307" s="219"/>
      <c r="V307" s="219"/>
      <c r="W307" s="219"/>
      <c r="X307" s="219"/>
      <c r="Y307" s="219"/>
      <c r="Z307" s="219"/>
    </row>
    <row r="308" spans="1:26" ht="15.75" customHeight="1" x14ac:dyDescent="0.2">
      <c r="A308" s="219"/>
      <c r="B308" s="219"/>
      <c r="C308" s="219"/>
      <c r="D308" s="219"/>
      <c r="E308" s="303"/>
      <c r="F308" s="303"/>
      <c r="G308" s="303"/>
      <c r="H308" s="303"/>
      <c r="I308" s="303"/>
      <c r="J308" s="303"/>
      <c r="K308" s="303"/>
      <c r="L308" s="303"/>
      <c r="M308" s="303"/>
      <c r="N308" s="219"/>
      <c r="O308" s="219"/>
      <c r="P308" s="219"/>
      <c r="Q308" s="219"/>
      <c r="R308" s="219"/>
      <c r="S308" s="219"/>
      <c r="T308" s="219"/>
      <c r="U308" s="219"/>
      <c r="V308" s="219"/>
      <c r="W308" s="219"/>
      <c r="X308" s="219"/>
      <c r="Y308" s="219"/>
      <c r="Z308" s="219"/>
    </row>
    <row r="309" spans="1:26" ht="15.75" customHeight="1" x14ac:dyDescent="0.2">
      <c r="A309" s="219"/>
      <c r="B309" s="219"/>
      <c r="C309" s="219"/>
      <c r="D309" s="219"/>
      <c r="E309" s="303"/>
      <c r="F309" s="303"/>
      <c r="G309" s="303"/>
      <c r="H309" s="303"/>
      <c r="I309" s="303"/>
      <c r="J309" s="303"/>
      <c r="K309" s="303"/>
      <c r="L309" s="303"/>
      <c r="M309" s="303"/>
      <c r="N309" s="219"/>
      <c r="O309" s="219"/>
      <c r="P309" s="219"/>
      <c r="Q309" s="219"/>
      <c r="R309" s="219"/>
      <c r="S309" s="219"/>
      <c r="T309" s="219"/>
      <c r="U309" s="219"/>
      <c r="V309" s="219"/>
      <c r="W309" s="219"/>
      <c r="X309" s="219"/>
      <c r="Y309" s="219"/>
      <c r="Z309" s="219"/>
    </row>
    <row r="310" spans="1:26" ht="15.75" customHeight="1" x14ac:dyDescent="0.2">
      <c r="A310" s="219"/>
      <c r="B310" s="219"/>
      <c r="C310" s="219"/>
      <c r="D310" s="219"/>
      <c r="E310" s="303"/>
      <c r="F310" s="303"/>
      <c r="G310" s="303"/>
      <c r="H310" s="303"/>
      <c r="I310" s="303"/>
      <c r="J310" s="303"/>
      <c r="K310" s="303"/>
      <c r="L310" s="303"/>
      <c r="M310" s="303"/>
      <c r="N310" s="219"/>
      <c r="O310" s="219"/>
      <c r="P310" s="219"/>
      <c r="Q310" s="219"/>
      <c r="R310" s="219"/>
      <c r="S310" s="219"/>
      <c r="T310" s="219"/>
      <c r="U310" s="219"/>
      <c r="V310" s="219"/>
      <c r="W310" s="219"/>
      <c r="X310" s="219"/>
      <c r="Y310" s="219"/>
      <c r="Z310" s="219"/>
    </row>
    <row r="311" spans="1:26" ht="15.75" customHeight="1" x14ac:dyDescent="0.2">
      <c r="A311" s="219"/>
      <c r="B311" s="219"/>
      <c r="C311" s="219"/>
      <c r="D311" s="219"/>
      <c r="E311" s="303"/>
      <c r="F311" s="303"/>
      <c r="G311" s="303"/>
      <c r="H311" s="303"/>
      <c r="I311" s="303"/>
      <c r="J311" s="303"/>
      <c r="K311" s="303"/>
      <c r="L311" s="303"/>
      <c r="M311" s="303"/>
      <c r="N311" s="219"/>
      <c r="O311" s="219"/>
      <c r="P311" s="219"/>
      <c r="Q311" s="219"/>
      <c r="R311" s="219"/>
      <c r="S311" s="219"/>
      <c r="T311" s="219"/>
      <c r="U311" s="219"/>
      <c r="V311" s="219"/>
      <c r="W311" s="219"/>
      <c r="X311" s="219"/>
      <c r="Y311" s="219"/>
      <c r="Z311" s="219"/>
    </row>
    <row r="312" spans="1:26" ht="15.75" customHeight="1" x14ac:dyDescent="0.2">
      <c r="A312" s="219"/>
      <c r="B312" s="219"/>
      <c r="C312" s="219"/>
      <c r="D312" s="219"/>
      <c r="E312" s="303"/>
      <c r="F312" s="303"/>
      <c r="G312" s="303"/>
      <c r="H312" s="303"/>
      <c r="I312" s="303"/>
      <c r="J312" s="303"/>
      <c r="K312" s="303"/>
      <c r="L312" s="303"/>
      <c r="M312" s="303"/>
      <c r="N312" s="219"/>
      <c r="O312" s="219"/>
      <c r="P312" s="219"/>
      <c r="Q312" s="219"/>
      <c r="R312" s="219"/>
      <c r="S312" s="219"/>
      <c r="T312" s="219"/>
      <c r="U312" s="219"/>
      <c r="V312" s="219"/>
      <c r="W312" s="219"/>
      <c r="X312" s="219"/>
      <c r="Y312" s="219"/>
      <c r="Z312" s="219"/>
    </row>
    <row r="313" spans="1:26" ht="15.75" customHeight="1" x14ac:dyDescent="0.2">
      <c r="A313" s="219"/>
      <c r="B313" s="219"/>
      <c r="C313" s="219"/>
      <c r="D313" s="219"/>
      <c r="E313" s="303"/>
      <c r="F313" s="303"/>
      <c r="G313" s="303"/>
      <c r="H313" s="303"/>
      <c r="I313" s="303"/>
      <c r="J313" s="303"/>
      <c r="K313" s="303"/>
      <c r="L313" s="303"/>
      <c r="M313" s="303"/>
      <c r="N313" s="219"/>
      <c r="O313" s="219"/>
      <c r="P313" s="219"/>
      <c r="Q313" s="219"/>
      <c r="R313" s="219"/>
      <c r="S313" s="219"/>
      <c r="T313" s="219"/>
      <c r="U313" s="219"/>
      <c r="V313" s="219"/>
      <c r="W313" s="219"/>
      <c r="X313" s="219"/>
      <c r="Y313" s="219"/>
      <c r="Z313" s="219"/>
    </row>
    <row r="314" spans="1:26" ht="15.75" customHeight="1" x14ac:dyDescent="0.2">
      <c r="A314" s="219"/>
      <c r="B314" s="219"/>
      <c r="C314" s="219"/>
      <c r="D314" s="219"/>
      <c r="E314" s="303"/>
      <c r="F314" s="303"/>
      <c r="G314" s="303"/>
      <c r="H314" s="303"/>
      <c r="I314" s="303"/>
      <c r="J314" s="303"/>
      <c r="K314" s="303"/>
      <c r="L314" s="303"/>
      <c r="M314" s="303"/>
      <c r="N314" s="219"/>
      <c r="O314" s="219"/>
      <c r="P314" s="219"/>
      <c r="Q314" s="219"/>
      <c r="R314" s="219"/>
      <c r="S314" s="219"/>
      <c r="T314" s="219"/>
      <c r="U314" s="219"/>
      <c r="V314" s="219"/>
      <c r="W314" s="219"/>
      <c r="X314" s="219"/>
      <c r="Y314" s="219"/>
      <c r="Z314" s="219"/>
    </row>
    <row r="315" spans="1:26" ht="15.75" customHeight="1" x14ac:dyDescent="0.2">
      <c r="A315" s="219"/>
      <c r="B315" s="219"/>
      <c r="C315" s="219"/>
      <c r="D315" s="219"/>
      <c r="E315" s="303"/>
      <c r="F315" s="303"/>
      <c r="G315" s="303"/>
      <c r="H315" s="303"/>
      <c r="I315" s="303"/>
      <c r="J315" s="303"/>
      <c r="K315" s="303"/>
      <c r="L315" s="303"/>
      <c r="M315" s="303"/>
      <c r="N315" s="219"/>
      <c r="O315" s="219"/>
      <c r="P315" s="219"/>
      <c r="Q315" s="219"/>
      <c r="R315" s="219"/>
      <c r="S315" s="219"/>
      <c r="T315" s="219"/>
      <c r="U315" s="219"/>
      <c r="V315" s="219"/>
      <c r="W315" s="219"/>
      <c r="X315" s="219"/>
      <c r="Y315" s="219"/>
      <c r="Z315" s="219"/>
    </row>
    <row r="316" spans="1:26" ht="15.75" customHeight="1" x14ac:dyDescent="0.2">
      <c r="A316" s="219"/>
      <c r="B316" s="219"/>
      <c r="C316" s="219"/>
      <c r="D316" s="219"/>
      <c r="E316" s="303"/>
      <c r="F316" s="303"/>
      <c r="G316" s="303"/>
      <c r="H316" s="303"/>
      <c r="I316" s="303"/>
      <c r="J316" s="303"/>
      <c r="K316" s="303"/>
      <c r="L316" s="303"/>
      <c r="M316" s="303"/>
      <c r="N316" s="219"/>
      <c r="O316" s="219"/>
      <c r="P316" s="219"/>
      <c r="Q316" s="219"/>
      <c r="R316" s="219"/>
      <c r="S316" s="219"/>
      <c r="T316" s="219"/>
      <c r="U316" s="219"/>
      <c r="V316" s="219"/>
      <c r="W316" s="219"/>
      <c r="X316" s="219"/>
      <c r="Y316" s="219"/>
      <c r="Z316" s="219"/>
    </row>
    <row r="317" spans="1:26" ht="15.75" customHeight="1" x14ac:dyDescent="0.2">
      <c r="A317" s="219"/>
      <c r="B317" s="219"/>
      <c r="C317" s="219"/>
      <c r="D317" s="219"/>
      <c r="E317" s="303"/>
      <c r="F317" s="303"/>
      <c r="G317" s="303"/>
      <c r="H317" s="303"/>
      <c r="I317" s="303"/>
      <c r="J317" s="303"/>
      <c r="K317" s="303"/>
      <c r="L317" s="303"/>
      <c r="M317" s="303"/>
      <c r="N317" s="219"/>
      <c r="O317" s="219"/>
      <c r="P317" s="219"/>
      <c r="Q317" s="219"/>
      <c r="R317" s="219"/>
      <c r="S317" s="219"/>
      <c r="T317" s="219"/>
      <c r="U317" s="219"/>
      <c r="V317" s="219"/>
      <c r="W317" s="219"/>
      <c r="X317" s="219"/>
      <c r="Y317" s="219"/>
      <c r="Z317" s="219"/>
    </row>
    <row r="318" spans="1:26" ht="15.75" customHeight="1" x14ac:dyDescent="0.2">
      <c r="A318" s="219"/>
      <c r="B318" s="219"/>
      <c r="C318" s="219"/>
      <c r="D318" s="219"/>
      <c r="E318" s="303"/>
      <c r="F318" s="303"/>
      <c r="G318" s="303"/>
      <c r="H318" s="303"/>
      <c r="I318" s="303"/>
      <c r="J318" s="303"/>
      <c r="K318" s="303"/>
      <c r="L318" s="303"/>
      <c r="M318" s="303"/>
      <c r="N318" s="219"/>
      <c r="O318" s="219"/>
      <c r="P318" s="219"/>
      <c r="Q318" s="219"/>
      <c r="R318" s="219"/>
      <c r="S318" s="219"/>
      <c r="T318" s="219"/>
      <c r="U318" s="219"/>
      <c r="V318" s="219"/>
      <c r="W318" s="219"/>
      <c r="X318" s="219"/>
      <c r="Y318" s="219"/>
      <c r="Z318" s="219"/>
    </row>
    <row r="319" spans="1:26" ht="15.75" customHeight="1" x14ac:dyDescent="0.2">
      <c r="A319" s="219"/>
      <c r="B319" s="219"/>
      <c r="C319" s="219"/>
      <c r="D319" s="219"/>
      <c r="E319" s="303"/>
      <c r="F319" s="303"/>
      <c r="G319" s="303"/>
      <c r="H319" s="303"/>
      <c r="I319" s="303"/>
      <c r="J319" s="303"/>
      <c r="K319" s="303"/>
      <c r="L319" s="303"/>
      <c r="M319" s="303"/>
      <c r="N319" s="219"/>
      <c r="O319" s="219"/>
      <c r="P319" s="219"/>
      <c r="Q319" s="219"/>
      <c r="R319" s="219"/>
      <c r="S319" s="219"/>
      <c r="T319" s="219"/>
      <c r="U319" s="219"/>
      <c r="V319" s="219"/>
      <c r="W319" s="219"/>
      <c r="X319" s="219"/>
      <c r="Y319" s="219"/>
      <c r="Z319" s="219"/>
    </row>
    <row r="320" spans="1:26" ht="15.75" customHeight="1" x14ac:dyDescent="0.2">
      <c r="A320" s="219"/>
      <c r="B320" s="219"/>
      <c r="C320" s="219"/>
      <c r="D320" s="219"/>
      <c r="E320" s="303"/>
      <c r="F320" s="303"/>
      <c r="G320" s="303"/>
      <c r="H320" s="303"/>
      <c r="I320" s="303"/>
      <c r="J320" s="303"/>
      <c r="K320" s="303"/>
      <c r="L320" s="303"/>
      <c r="M320" s="303"/>
      <c r="N320" s="219"/>
      <c r="O320" s="219"/>
      <c r="P320" s="219"/>
      <c r="Q320" s="219"/>
      <c r="R320" s="219"/>
      <c r="S320" s="219"/>
      <c r="T320" s="219"/>
      <c r="U320" s="219"/>
      <c r="V320" s="219"/>
      <c r="W320" s="219"/>
      <c r="X320" s="219"/>
      <c r="Y320" s="219"/>
      <c r="Z320" s="219"/>
    </row>
    <row r="321" spans="1:26" ht="15.75" customHeight="1" x14ac:dyDescent="0.2">
      <c r="A321" s="219"/>
      <c r="B321" s="219"/>
      <c r="C321" s="219"/>
      <c r="D321" s="219"/>
      <c r="E321" s="303"/>
      <c r="F321" s="303"/>
      <c r="G321" s="303"/>
      <c r="H321" s="303"/>
      <c r="I321" s="303"/>
      <c r="J321" s="303"/>
      <c r="K321" s="303"/>
      <c r="L321" s="303"/>
      <c r="M321" s="303"/>
      <c r="N321" s="219"/>
      <c r="O321" s="219"/>
      <c r="P321" s="219"/>
      <c r="Q321" s="219"/>
      <c r="R321" s="219"/>
      <c r="S321" s="219"/>
      <c r="T321" s="219"/>
      <c r="U321" s="219"/>
      <c r="V321" s="219"/>
      <c r="W321" s="219"/>
      <c r="X321" s="219"/>
      <c r="Y321" s="219"/>
      <c r="Z321" s="219"/>
    </row>
    <row r="322" spans="1:26" ht="15.75" customHeight="1" x14ac:dyDescent="0.2">
      <c r="A322" s="219"/>
      <c r="B322" s="219"/>
      <c r="C322" s="219"/>
      <c r="D322" s="219"/>
      <c r="E322" s="303"/>
      <c r="F322" s="303"/>
      <c r="G322" s="303"/>
      <c r="H322" s="303"/>
      <c r="I322" s="303"/>
      <c r="J322" s="303"/>
      <c r="K322" s="303"/>
      <c r="L322" s="303"/>
      <c r="M322" s="303"/>
      <c r="N322" s="219"/>
      <c r="O322" s="219"/>
      <c r="P322" s="219"/>
      <c r="Q322" s="219"/>
      <c r="R322" s="219"/>
      <c r="S322" s="219"/>
      <c r="T322" s="219"/>
      <c r="U322" s="219"/>
      <c r="V322" s="219"/>
      <c r="W322" s="219"/>
      <c r="X322" s="219"/>
      <c r="Y322" s="219"/>
      <c r="Z322" s="219"/>
    </row>
    <row r="323" spans="1:26" ht="15.75" customHeight="1" x14ac:dyDescent="0.2">
      <c r="A323" s="219"/>
      <c r="B323" s="219"/>
      <c r="C323" s="219"/>
      <c r="D323" s="219"/>
      <c r="E323" s="303"/>
      <c r="F323" s="303"/>
      <c r="G323" s="303"/>
      <c r="H323" s="303"/>
      <c r="I323" s="303"/>
      <c r="J323" s="303"/>
      <c r="K323" s="303"/>
      <c r="L323" s="303"/>
      <c r="M323" s="303"/>
      <c r="N323" s="219"/>
      <c r="O323" s="219"/>
      <c r="P323" s="219"/>
      <c r="Q323" s="219"/>
      <c r="R323" s="219"/>
      <c r="S323" s="219"/>
      <c r="T323" s="219"/>
      <c r="U323" s="219"/>
      <c r="V323" s="219"/>
      <c r="W323" s="219"/>
      <c r="X323" s="219"/>
      <c r="Y323" s="219"/>
      <c r="Z323" s="219"/>
    </row>
    <row r="324" spans="1:26" ht="15.75" customHeight="1" x14ac:dyDescent="0.2">
      <c r="A324" s="219"/>
      <c r="B324" s="219"/>
      <c r="C324" s="219"/>
      <c r="D324" s="219"/>
      <c r="E324" s="303"/>
      <c r="F324" s="303"/>
      <c r="G324" s="303"/>
      <c r="H324" s="303"/>
      <c r="I324" s="303"/>
      <c r="J324" s="303"/>
      <c r="K324" s="303"/>
      <c r="L324" s="303"/>
      <c r="M324" s="303"/>
      <c r="N324" s="219"/>
      <c r="O324" s="219"/>
      <c r="P324" s="219"/>
      <c r="Q324" s="219"/>
      <c r="R324" s="219"/>
      <c r="S324" s="219"/>
      <c r="T324" s="219"/>
      <c r="U324" s="219"/>
      <c r="V324" s="219"/>
      <c r="W324" s="219"/>
      <c r="X324" s="219"/>
      <c r="Y324" s="219"/>
      <c r="Z324" s="219"/>
    </row>
    <row r="325" spans="1:26" ht="15.75" customHeight="1" x14ac:dyDescent="0.2">
      <c r="A325" s="219"/>
      <c r="B325" s="219"/>
      <c r="C325" s="219"/>
      <c r="D325" s="219"/>
      <c r="E325" s="303"/>
      <c r="F325" s="303"/>
      <c r="G325" s="303"/>
      <c r="H325" s="303"/>
      <c r="I325" s="303"/>
      <c r="J325" s="303"/>
      <c r="K325" s="303"/>
      <c r="L325" s="303"/>
      <c r="M325" s="303"/>
      <c r="N325" s="219"/>
      <c r="O325" s="219"/>
      <c r="P325" s="219"/>
      <c r="Q325" s="219"/>
      <c r="R325" s="219"/>
      <c r="S325" s="219"/>
      <c r="T325" s="219"/>
      <c r="U325" s="219"/>
      <c r="V325" s="219"/>
      <c r="W325" s="219"/>
      <c r="X325" s="219"/>
      <c r="Y325" s="219"/>
      <c r="Z325" s="219"/>
    </row>
    <row r="326" spans="1:26" ht="15.75" customHeight="1" x14ac:dyDescent="0.2">
      <c r="A326" s="219"/>
      <c r="B326" s="219"/>
      <c r="C326" s="219"/>
      <c r="D326" s="219"/>
      <c r="E326" s="303"/>
      <c r="F326" s="303"/>
      <c r="G326" s="303"/>
      <c r="H326" s="303"/>
      <c r="I326" s="303"/>
      <c r="J326" s="303"/>
      <c r="K326" s="303"/>
      <c r="L326" s="303"/>
      <c r="M326" s="303"/>
      <c r="N326" s="219"/>
      <c r="O326" s="219"/>
      <c r="P326" s="219"/>
      <c r="Q326" s="219"/>
      <c r="R326" s="219"/>
      <c r="S326" s="219"/>
      <c r="T326" s="219"/>
      <c r="U326" s="219"/>
      <c r="V326" s="219"/>
      <c r="W326" s="219"/>
      <c r="X326" s="219"/>
      <c r="Y326" s="219"/>
      <c r="Z326" s="219"/>
    </row>
    <row r="327" spans="1:26" ht="15.75" customHeight="1" x14ac:dyDescent="0.2">
      <c r="A327" s="219"/>
      <c r="B327" s="219"/>
      <c r="C327" s="219"/>
      <c r="D327" s="219"/>
      <c r="E327" s="303"/>
      <c r="F327" s="303"/>
      <c r="G327" s="303"/>
      <c r="H327" s="303"/>
      <c r="I327" s="303"/>
      <c r="J327" s="303"/>
      <c r="K327" s="303"/>
      <c r="L327" s="303"/>
      <c r="M327" s="303"/>
      <c r="N327" s="219"/>
      <c r="O327" s="219"/>
      <c r="P327" s="219"/>
      <c r="Q327" s="219"/>
      <c r="R327" s="219"/>
      <c r="S327" s="219"/>
      <c r="T327" s="219"/>
      <c r="U327" s="219"/>
      <c r="V327" s="219"/>
      <c r="W327" s="219"/>
      <c r="X327" s="219"/>
      <c r="Y327" s="219"/>
      <c r="Z327" s="219"/>
    </row>
    <row r="328" spans="1:26" ht="15.75" customHeight="1" x14ac:dyDescent="0.2">
      <c r="A328" s="219"/>
      <c r="B328" s="219"/>
      <c r="C328" s="219"/>
      <c r="D328" s="219"/>
      <c r="E328" s="303"/>
      <c r="F328" s="303"/>
      <c r="G328" s="303"/>
      <c r="H328" s="303"/>
      <c r="I328" s="303"/>
      <c r="J328" s="303"/>
      <c r="K328" s="303"/>
      <c r="L328" s="303"/>
      <c r="M328" s="303"/>
      <c r="N328" s="219"/>
      <c r="O328" s="219"/>
      <c r="P328" s="219"/>
      <c r="Q328" s="219"/>
      <c r="R328" s="219"/>
      <c r="S328" s="219"/>
      <c r="T328" s="219"/>
      <c r="U328" s="219"/>
      <c r="V328" s="219"/>
      <c r="W328" s="219"/>
      <c r="X328" s="219"/>
      <c r="Y328" s="219"/>
      <c r="Z328" s="219"/>
    </row>
    <row r="329" spans="1:26" ht="15.75" customHeight="1" x14ac:dyDescent="0.2">
      <c r="A329" s="219"/>
      <c r="B329" s="219"/>
      <c r="C329" s="219"/>
      <c r="D329" s="219"/>
      <c r="E329" s="303"/>
      <c r="F329" s="303"/>
      <c r="G329" s="303"/>
      <c r="H329" s="303"/>
      <c r="I329" s="303"/>
      <c r="J329" s="303"/>
      <c r="K329" s="303"/>
      <c r="L329" s="303"/>
      <c r="M329" s="303"/>
      <c r="N329" s="219"/>
      <c r="O329" s="219"/>
      <c r="P329" s="219"/>
      <c r="Q329" s="219"/>
      <c r="R329" s="219"/>
      <c r="S329" s="219"/>
      <c r="T329" s="219"/>
      <c r="U329" s="219"/>
      <c r="V329" s="219"/>
      <c r="W329" s="219"/>
      <c r="X329" s="219"/>
      <c r="Y329" s="219"/>
      <c r="Z329" s="219"/>
    </row>
    <row r="330" spans="1:26" ht="15.75" customHeight="1" x14ac:dyDescent="0.2">
      <c r="A330" s="219"/>
      <c r="B330" s="219"/>
      <c r="C330" s="219"/>
      <c r="D330" s="219"/>
      <c r="E330" s="303"/>
      <c r="F330" s="303"/>
      <c r="G330" s="303"/>
      <c r="H330" s="303"/>
      <c r="I330" s="303"/>
      <c r="J330" s="303"/>
      <c r="K330" s="303"/>
      <c r="L330" s="303"/>
      <c r="M330" s="303"/>
      <c r="N330" s="219"/>
      <c r="O330" s="219"/>
      <c r="P330" s="219"/>
      <c r="Q330" s="219"/>
      <c r="R330" s="219"/>
      <c r="S330" s="219"/>
      <c r="T330" s="219"/>
      <c r="U330" s="219"/>
      <c r="V330" s="219"/>
      <c r="W330" s="219"/>
      <c r="X330" s="219"/>
      <c r="Y330" s="219"/>
      <c r="Z330" s="219"/>
    </row>
    <row r="331" spans="1:26" ht="15.75" customHeight="1" x14ac:dyDescent="0.2">
      <c r="A331" s="219"/>
      <c r="B331" s="219"/>
      <c r="C331" s="219"/>
      <c r="D331" s="219"/>
      <c r="E331" s="303"/>
      <c r="F331" s="303"/>
      <c r="G331" s="303"/>
      <c r="H331" s="303"/>
      <c r="I331" s="303"/>
      <c r="J331" s="303"/>
      <c r="K331" s="303"/>
      <c r="L331" s="303"/>
      <c r="M331" s="303"/>
      <c r="N331" s="219"/>
      <c r="O331" s="219"/>
      <c r="P331" s="219"/>
      <c r="Q331" s="219"/>
      <c r="R331" s="219"/>
      <c r="S331" s="219"/>
      <c r="T331" s="219"/>
      <c r="U331" s="219"/>
      <c r="V331" s="219"/>
      <c r="W331" s="219"/>
      <c r="X331" s="219"/>
      <c r="Y331" s="219"/>
      <c r="Z331" s="219"/>
    </row>
    <row r="332" spans="1:26" ht="15.75" customHeight="1" x14ac:dyDescent="0.2">
      <c r="A332" s="219"/>
      <c r="B332" s="219"/>
      <c r="C332" s="219"/>
      <c r="D332" s="219"/>
      <c r="E332" s="303"/>
      <c r="F332" s="303"/>
      <c r="G332" s="303"/>
      <c r="H332" s="303"/>
      <c r="I332" s="303"/>
      <c r="J332" s="303"/>
      <c r="K332" s="303"/>
      <c r="L332" s="303"/>
      <c r="M332" s="303"/>
      <c r="N332" s="219"/>
      <c r="O332" s="219"/>
      <c r="P332" s="219"/>
      <c r="Q332" s="219"/>
      <c r="R332" s="219"/>
      <c r="S332" s="219"/>
      <c r="T332" s="219"/>
      <c r="U332" s="219"/>
      <c r="V332" s="219"/>
      <c r="W332" s="219"/>
      <c r="X332" s="219"/>
      <c r="Y332" s="219"/>
      <c r="Z332" s="219"/>
    </row>
    <row r="333" spans="1:26" ht="15.75" customHeight="1" x14ac:dyDescent="0.2">
      <c r="A333" s="219"/>
      <c r="B333" s="219"/>
      <c r="C333" s="219"/>
      <c r="D333" s="219"/>
      <c r="E333" s="303"/>
      <c r="F333" s="303"/>
      <c r="G333" s="303"/>
      <c r="H333" s="303"/>
      <c r="I333" s="303"/>
      <c r="J333" s="303"/>
      <c r="K333" s="303"/>
      <c r="L333" s="303"/>
      <c r="M333" s="303"/>
      <c r="N333" s="219"/>
      <c r="O333" s="219"/>
      <c r="P333" s="219"/>
      <c r="Q333" s="219"/>
      <c r="R333" s="219"/>
      <c r="S333" s="219"/>
      <c r="T333" s="219"/>
      <c r="U333" s="219"/>
      <c r="V333" s="219"/>
      <c r="W333" s="219"/>
      <c r="X333" s="219"/>
      <c r="Y333" s="219"/>
      <c r="Z333" s="219"/>
    </row>
    <row r="334" spans="1:26" ht="15.75" customHeight="1" x14ac:dyDescent="0.2">
      <c r="A334" s="219"/>
      <c r="B334" s="219"/>
      <c r="C334" s="219"/>
      <c r="D334" s="219"/>
      <c r="E334" s="303"/>
      <c r="F334" s="303"/>
      <c r="G334" s="303"/>
      <c r="H334" s="303"/>
      <c r="I334" s="303"/>
      <c r="J334" s="303"/>
      <c r="K334" s="303"/>
      <c r="L334" s="303"/>
      <c r="M334" s="303"/>
      <c r="N334" s="219"/>
      <c r="O334" s="219"/>
      <c r="P334" s="219"/>
      <c r="Q334" s="219"/>
      <c r="R334" s="219"/>
      <c r="S334" s="219"/>
      <c r="T334" s="219"/>
      <c r="U334" s="219"/>
      <c r="V334" s="219"/>
      <c r="W334" s="219"/>
      <c r="X334" s="219"/>
      <c r="Y334" s="219"/>
      <c r="Z334" s="219"/>
    </row>
    <row r="335" spans="1:26" ht="15.75" customHeight="1" x14ac:dyDescent="0.2">
      <c r="A335" s="219"/>
      <c r="B335" s="219"/>
      <c r="C335" s="219"/>
      <c r="D335" s="219"/>
      <c r="E335" s="303"/>
      <c r="F335" s="303"/>
      <c r="G335" s="303"/>
      <c r="H335" s="303"/>
      <c r="I335" s="303"/>
      <c r="J335" s="303"/>
      <c r="K335" s="303"/>
      <c r="L335" s="303"/>
      <c r="M335" s="303"/>
      <c r="N335" s="219"/>
      <c r="O335" s="219"/>
      <c r="P335" s="219"/>
      <c r="Q335" s="219"/>
      <c r="R335" s="219"/>
      <c r="S335" s="219"/>
      <c r="T335" s="219"/>
      <c r="U335" s="219"/>
      <c r="V335" s="219"/>
      <c r="W335" s="219"/>
      <c r="X335" s="219"/>
      <c r="Y335" s="219"/>
      <c r="Z335" s="219"/>
    </row>
    <row r="336" spans="1:26" ht="15.75" customHeight="1" x14ac:dyDescent="0.2">
      <c r="A336" s="219"/>
      <c r="B336" s="219"/>
      <c r="C336" s="219"/>
      <c r="D336" s="219"/>
      <c r="E336" s="303"/>
      <c r="F336" s="303"/>
      <c r="G336" s="303"/>
      <c r="H336" s="303"/>
      <c r="I336" s="303"/>
      <c r="J336" s="303"/>
      <c r="K336" s="303"/>
      <c r="L336" s="303"/>
      <c r="M336" s="303"/>
      <c r="N336" s="219"/>
      <c r="O336" s="219"/>
      <c r="P336" s="219"/>
      <c r="Q336" s="219"/>
      <c r="R336" s="219"/>
      <c r="S336" s="219"/>
      <c r="T336" s="219"/>
      <c r="U336" s="219"/>
      <c r="V336" s="219"/>
      <c r="W336" s="219"/>
      <c r="X336" s="219"/>
      <c r="Y336" s="219"/>
      <c r="Z336" s="219"/>
    </row>
    <row r="337" spans="1:26" ht="15.75" customHeight="1" x14ac:dyDescent="0.2">
      <c r="A337" s="219"/>
      <c r="B337" s="219"/>
      <c r="C337" s="219"/>
      <c r="D337" s="219"/>
      <c r="E337" s="303"/>
      <c r="F337" s="303"/>
      <c r="G337" s="303"/>
      <c r="H337" s="303"/>
      <c r="I337" s="303"/>
      <c r="J337" s="303"/>
      <c r="K337" s="303"/>
      <c r="L337" s="303"/>
      <c r="M337" s="303"/>
      <c r="N337" s="219"/>
      <c r="O337" s="219"/>
      <c r="P337" s="219"/>
      <c r="Q337" s="219"/>
      <c r="R337" s="219"/>
      <c r="S337" s="219"/>
      <c r="T337" s="219"/>
      <c r="U337" s="219"/>
      <c r="V337" s="219"/>
      <c r="W337" s="219"/>
      <c r="X337" s="219"/>
      <c r="Y337" s="219"/>
      <c r="Z337" s="219"/>
    </row>
    <row r="338" spans="1:26" ht="15.75" customHeight="1" x14ac:dyDescent="0.2">
      <c r="A338" s="219"/>
      <c r="B338" s="219"/>
      <c r="C338" s="219"/>
      <c r="D338" s="219"/>
      <c r="E338" s="303"/>
      <c r="F338" s="303"/>
      <c r="G338" s="303"/>
      <c r="H338" s="303"/>
      <c r="I338" s="303"/>
      <c r="J338" s="303"/>
      <c r="K338" s="303"/>
      <c r="L338" s="303"/>
      <c r="M338" s="303"/>
      <c r="N338" s="219"/>
      <c r="O338" s="219"/>
      <c r="P338" s="219"/>
      <c r="Q338" s="219"/>
      <c r="R338" s="219"/>
      <c r="S338" s="219"/>
      <c r="T338" s="219"/>
      <c r="U338" s="219"/>
      <c r="V338" s="219"/>
      <c r="W338" s="219"/>
      <c r="X338" s="219"/>
      <c r="Y338" s="219"/>
      <c r="Z338" s="219"/>
    </row>
    <row r="339" spans="1:26" ht="15.75" customHeight="1" x14ac:dyDescent="0.2">
      <c r="A339" s="219"/>
      <c r="B339" s="219"/>
      <c r="C339" s="219"/>
      <c r="D339" s="219"/>
      <c r="E339" s="303"/>
      <c r="F339" s="303"/>
      <c r="G339" s="303"/>
      <c r="H339" s="303"/>
      <c r="I339" s="303"/>
      <c r="J339" s="303"/>
      <c r="K339" s="303"/>
      <c r="L339" s="303"/>
      <c r="M339" s="303"/>
      <c r="N339" s="219"/>
      <c r="O339" s="219"/>
      <c r="P339" s="219"/>
      <c r="Q339" s="219"/>
      <c r="R339" s="219"/>
      <c r="S339" s="219"/>
      <c r="T339" s="219"/>
      <c r="U339" s="219"/>
      <c r="V339" s="219"/>
      <c r="W339" s="219"/>
      <c r="X339" s="219"/>
      <c r="Y339" s="219"/>
      <c r="Z339" s="219"/>
    </row>
    <row r="340" spans="1:26" ht="15.75" customHeight="1" x14ac:dyDescent="0.2">
      <c r="A340" s="219"/>
      <c r="B340" s="219"/>
      <c r="C340" s="219"/>
      <c r="D340" s="219"/>
      <c r="E340" s="303"/>
      <c r="F340" s="303"/>
      <c r="G340" s="303"/>
      <c r="H340" s="303"/>
      <c r="I340" s="303"/>
      <c r="J340" s="303"/>
      <c r="K340" s="303"/>
      <c r="L340" s="303"/>
      <c r="M340" s="303"/>
      <c r="N340" s="219"/>
      <c r="O340" s="219"/>
      <c r="P340" s="219"/>
      <c r="Q340" s="219"/>
      <c r="R340" s="219"/>
      <c r="S340" s="219"/>
      <c r="T340" s="219"/>
      <c r="U340" s="219"/>
      <c r="V340" s="219"/>
      <c r="W340" s="219"/>
      <c r="X340" s="219"/>
      <c r="Y340" s="219"/>
      <c r="Z340" s="219"/>
    </row>
    <row r="341" spans="1:26" ht="15.75" customHeight="1" x14ac:dyDescent="0.2">
      <c r="A341" s="219"/>
      <c r="B341" s="219"/>
      <c r="C341" s="219"/>
      <c r="D341" s="219"/>
      <c r="E341" s="303"/>
      <c r="F341" s="303"/>
      <c r="G341" s="303"/>
      <c r="H341" s="303"/>
      <c r="I341" s="303"/>
      <c r="J341" s="303"/>
      <c r="K341" s="303"/>
      <c r="L341" s="303"/>
      <c r="M341" s="303"/>
      <c r="N341" s="219"/>
      <c r="O341" s="219"/>
      <c r="P341" s="219"/>
      <c r="Q341" s="219"/>
      <c r="R341" s="219"/>
      <c r="S341" s="219"/>
      <c r="T341" s="219"/>
      <c r="U341" s="219"/>
      <c r="V341" s="219"/>
      <c r="W341" s="219"/>
      <c r="X341" s="219"/>
      <c r="Y341" s="219"/>
      <c r="Z341" s="219"/>
    </row>
    <row r="342" spans="1:26" ht="15.75" customHeight="1" x14ac:dyDescent="0.2">
      <c r="A342" s="219"/>
      <c r="B342" s="219"/>
      <c r="C342" s="219"/>
      <c r="D342" s="219"/>
      <c r="E342" s="303"/>
      <c r="F342" s="303"/>
      <c r="G342" s="303"/>
      <c r="H342" s="303"/>
      <c r="I342" s="303"/>
      <c r="J342" s="303"/>
      <c r="K342" s="303"/>
      <c r="L342" s="303"/>
      <c r="M342" s="303"/>
      <c r="N342" s="219"/>
      <c r="O342" s="219"/>
      <c r="P342" s="219"/>
      <c r="Q342" s="219"/>
      <c r="R342" s="219"/>
      <c r="S342" s="219"/>
      <c r="T342" s="219"/>
      <c r="U342" s="219"/>
      <c r="V342" s="219"/>
      <c r="W342" s="219"/>
      <c r="X342" s="219"/>
      <c r="Y342" s="219"/>
      <c r="Z342" s="219"/>
    </row>
    <row r="343" spans="1:26" ht="15.75" customHeight="1" x14ac:dyDescent="0.2">
      <c r="A343" s="219"/>
      <c r="B343" s="219"/>
      <c r="C343" s="219"/>
      <c r="D343" s="219"/>
      <c r="E343" s="303"/>
      <c r="F343" s="303"/>
      <c r="G343" s="303"/>
      <c r="H343" s="303"/>
      <c r="I343" s="303"/>
      <c r="J343" s="303"/>
      <c r="K343" s="303"/>
      <c r="L343" s="303"/>
      <c r="M343" s="303"/>
      <c r="N343" s="219"/>
      <c r="O343" s="219"/>
      <c r="P343" s="219"/>
      <c r="Q343" s="219"/>
      <c r="R343" s="219"/>
      <c r="S343" s="219"/>
      <c r="T343" s="219"/>
      <c r="U343" s="219"/>
      <c r="V343" s="219"/>
      <c r="W343" s="219"/>
      <c r="X343" s="219"/>
      <c r="Y343" s="219"/>
      <c r="Z343" s="219"/>
    </row>
    <row r="344" spans="1:26" ht="15.75" customHeight="1" x14ac:dyDescent="0.2">
      <c r="A344" s="219"/>
      <c r="B344" s="219"/>
      <c r="C344" s="219"/>
      <c r="D344" s="219"/>
      <c r="E344" s="303"/>
      <c r="F344" s="303"/>
      <c r="G344" s="303"/>
      <c r="H344" s="303"/>
      <c r="I344" s="303"/>
      <c r="J344" s="303"/>
      <c r="K344" s="303"/>
      <c r="L344" s="303"/>
      <c r="M344" s="303"/>
      <c r="N344" s="219"/>
      <c r="O344" s="219"/>
      <c r="P344" s="219"/>
      <c r="Q344" s="219"/>
      <c r="R344" s="219"/>
      <c r="S344" s="219"/>
      <c r="T344" s="219"/>
      <c r="U344" s="219"/>
      <c r="V344" s="219"/>
      <c r="W344" s="219"/>
      <c r="X344" s="219"/>
      <c r="Y344" s="219"/>
      <c r="Z344" s="219"/>
    </row>
    <row r="345" spans="1:26" ht="15.75" customHeight="1" x14ac:dyDescent="0.2">
      <c r="A345" s="219"/>
      <c r="B345" s="219"/>
      <c r="C345" s="219"/>
      <c r="D345" s="219"/>
      <c r="E345" s="303"/>
      <c r="F345" s="303"/>
      <c r="G345" s="303"/>
      <c r="H345" s="303"/>
      <c r="I345" s="303"/>
      <c r="J345" s="303"/>
      <c r="K345" s="303"/>
      <c r="L345" s="303"/>
      <c r="M345" s="303"/>
      <c r="N345" s="219"/>
      <c r="O345" s="219"/>
      <c r="P345" s="219"/>
      <c r="Q345" s="219"/>
      <c r="R345" s="219"/>
      <c r="S345" s="219"/>
      <c r="T345" s="219"/>
      <c r="U345" s="219"/>
      <c r="V345" s="219"/>
      <c r="W345" s="219"/>
      <c r="X345" s="219"/>
      <c r="Y345" s="219"/>
      <c r="Z345" s="219"/>
    </row>
    <row r="346" spans="1:26" ht="15.75" customHeight="1" x14ac:dyDescent="0.2">
      <c r="A346" s="219"/>
      <c r="B346" s="219"/>
      <c r="C346" s="219"/>
      <c r="D346" s="219"/>
      <c r="E346" s="303"/>
      <c r="F346" s="303"/>
      <c r="G346" s="303"/>
      <c r="H346" s="303"/>
      <c r="I346" s="303"/>
      <c r="J346" s="303"/>
      <c r="K346" s="303"/>
      <c r="L346" s="303"/>
      <c r="M346" s="303"/>
      <c r="N346" s="219"/>
      <c r="O346" s="219"/>
      <c r="P346" s="219"/>
      <c r="Q346" s="219"/>
      <c r="R346" s="219"/>
      <c r="S346" s="219"/>
      <c r="T346" s="219"/>
      <c r="U346" s="219"/>
      <c r="V346" s="219"/>
      <c r="W346" s="219"/>
      <c r="X346" s="219"/>
      <c r="Y346" s="219"/>
      <c r="Z346" s="219"/>
    </row>
    <row r="347" spans="1:26" ht="15.75" customHeight="1" x14ac:dyDescent="0.2">
      <c r="A347" s="219"/>
      <c r="B347" s="219"/>
      <c r="C347" s="219"/>
      <c r="D347" s="219"/>
      <c r="E347" s="303"/>
      <c r="F347" s="303"/>
      <c r="G347" s="303"/>
      <c r="H347" s="303"/>
      <c r="I347" s="303"/>
      <c r="J347" s="303"/>
      <c r="K347" s="303"/>
      <c r="L347" s="303"/>
      <c r="M347" s="303"/>
      <c r="N347" s="219"/>
      <c r="O347" s="219"/>
      <c r="P347" s="219"/>
      <c r="Q347" s="219"/>
      <c r="R347" s="219"/>
      <c r="S347" s="219"/>
      <c r="T347" s="219"/>
      <c r="U347" s="219"/>
      <c r="V347" s="219"/>
      <c r="W347" s="219"/>
      <c r="X347" s="219"/>
      <c r="Y347" s="219"/>
      <c r="Z347" s="219"/>
    </row>
    <row r="348" spans="1:26" ht="15.75" customHeight="1" x14ac:dyDescent="0.2">
      <c r="A348" s="219"/>
      <c r="B348" s="219"/>
      <c r="C348" s="219"/>
      <c r="D348" s="219"/>
      <c r="E348" s="303"/>
      <c r="F348" s="303"/>
      <c r="G348" s="303"/>
      <c r="H348" s="303"/>
      <c r="I348" s="303"/>
      <c r="J348" s="303"/>
      <c r="K348" s="303"/>
      <c r="L348" s="303"/>
      <c r="M348" s="303"/>
      <c r="N348" s="219"/>
      <c r="O348" s="219"/>
      <c r="P348" s="219"/>
      <c r="Q348" s="219"/>
      <c r="R348" s="219"/>
      <c r="S348" s="219"/>
      <c r="T348" s="219"/>
      <c r="U348" s="219"/>
      <c r="V348" s="219"/>
      <c r="W348" s="219"/>
      <c r="X348" s="219"/>
      <c r="Y348" s="219"/>
      <c r="Z348" s="219"/>
    </row>
    <row r="349" spans="1:26" ht="15.75" customHeight="1" x14ac:dyDescent="0.2">
      <c r="A349" s="219"/>
      <c r="B349" s="219"/>
      <c r="C349" s="219"/>
      <c r="D349" s="219"/>
      <c r="E349" s="303"/>
      <c r="F349" s="303"/>
      <c r="G349" s="303"/>
      <c r="H349" s="303"/>
      <c r="I349" s="303"/>
      <c r="J349" s="303"/>
      <c r="K349" s="303"/>
      <c r="L349" s="303"/>
      <c r="M349" s="303"/>
      <c r="N349" s="219"/>
      <c r="O349" s="219"/>
      <c r="P349" s="219"/>
      <c r="Q349" s="219"/>
      <c r="R349" s="219"/>
      <c r="S349" s="219"/>
      <c r="T349" s="219"/>
      <c r="U349" s="219"/>
      <c r="V349" s="219"/>
      <c r="W349" s="219"/>
      <c r="X349" s="219"/>
      <c r="Y349" s="219"/>
      <c r="Z349" s="219"/>
    </row>
    <row r="350" spans="1:26" ht="15.75" customHeight="1" x14ac:dyDescent="0.2">
      <c r="A350" s="219"/>
      <c r="B350" s="219"/>
      <c r="C350" s="219"/>
      <c r="D350" s="219"/>
      <c r="E350" s="303"/>
      <c r="F350" s="303"/>
      <c r="G350" s="303"/>
      <c r="H350" s="303"/>
      <c r="I350" s="303"/>
      <c r="J350" s="303"/>
      <c r="K350" s="303"/>
      <c r="L350" s="303"/>
      <c r="M350" s="303"/>
      <c r="N350" s="219"/>
      <c r="O350" s="219"/>
      <c r="P350" s="219"/>
      <c r="Q350" s="219"/>
      <c r="R350" s="219"/>
      <c r="S350" s="219"/>
      <c r="T350" s="219"/>
      <c r="U350" s="219"/>
      <c r="V350" s="219"/>
      <c r="W350" s="219"/>
      <c r="X350" s="219"/>
      <c r="Y350" s="219"/>
      <c r="Z350" s="219"/>
    </row>
    <row r="351" spans="1:26" ht="15.75" customHeight="1" x14ac:dyDescent="0.2">
      <c r="A351" s="219"/>
      <c r="B351" s="219"/>
      <c r="C351" s="219"/>
      <c r="D351" s="219"/>
      <c r="E351" s="303"/>
      <c r="F351" s="303"/>
      <c r="G351" s="303"/>
      <c r="H351" s="303"/>
      <c r="I351" s="303"/>
      <c r="J351" s="303"/>
      <c r="K351" s="303"/>
      <c r="L351" s="303"/>
      <c r="M351" s="303"/>
      <c r="N351" s="219"/>
      <c r="O351" s="219"/>
      <c r="P351" s="219"/>
      <c r="Q351" s="219"/>
      <c r="R351" s="219"/>
      <c r="S351" s="219"/>
      <c r="T351" s="219"/>
      <c r="U351" s="219"/>
      <c r="V351" s="219"/>
      <c r="W351" s="219"/>
      <c r="X351" s="219"/>
      <c r="Y351" s="219"/>
      <c r="Z351" s="219"/>
    </row>
    <row r="352" spans="1:26" ht="15.75" customHeight="1" x14ac:dyDescent="0.2">
      <c r="A352" s="219"/>
      <c r="B352" s="219"/>
      <c r="C352" s="219"/>
      <c r="D352" s="219"/>
      <c r="E352" s="303"/>
      <c r="F352" s="303"/>
      <c r="G352" s="303"/>
      <c r="H352" s="303"/>
      <c r="I352" s="303"/>
      <c r="J352" s="303"/>
      <c r="K352" s="303"/>
      <c r="L352" s="303"/>
      <c r="M352" s="303"/>
      <c r="N352" s="219"/>
      <c r="O352" s="219"/>
      <c r="P352" s="219"/>
      <c r="Q352" s="219"/>
      <c r="R352" s="219"/>
      <c r="S352" s="219"/>
      <c r="T352" s="219"/>
      <c r="U352" s="219"/>
      <c r="V352" s="219"/>
      <c r="W352" s="219"/>
      <c r="X352" s="219"/>
      <c r="Y352" s="219"/>
      <c r="Z352" s="219"/>
    </row>
    <row r="353" spans="1:26" ht="15.75" customHeight="1" x14ac:dyDescent="0.2">
      <c r="A353" s="219"/>
      <c r="B353" s="219"/>
      <c r="C353" s="219"/>
      <c r="D353" s="219"/>
      <c r="E353" s="303"/>
      <c r="F353" s="303"/>
      <c r="G353" s="303"/>
      <c r="H353" s="303"/>
      <c r="I353" s="303"/>
      <c r="J353" s="303"/>
      <c r="K353" s="303"/>
      <c r="L353" s="303"/>
      <c r="M353" s="303"/>
      <c r="N353" s="219"/>
      <c r="O353" s="219"/>
      <c r="P353" s="219"/>
      <c r="Q353" s="219"/>
      <c r="R353" s="219"/>
      <c r="S353" s="219"/>
      <c r="T353" s="219"/>
      <c r="U353" s="219"/>
      <c r="V353" s="219"/>
      <c r="W353" s="219"/>
      <c r="X353" s="219"/>
      <c r="Y353" s="219"/>
      <c r="Z353" s="219"/>
    </row>
    <row r="354" spans="1:26" ht="15.75" customHeight="1" x14ac:dyDescent="0.2">
      <c r="A354" s="219"/>
      <c r="B354" s="219"/>
      <c r="C354" s="219"/>
      <c r="D354" s="219"/>
      <c r="E354" s="303"/>
      <c r="F354" s="303"/>
      <c r="G354" s="303"/>
      <c r="H354" s="303"/>
      <c r="I354" s="303"/>
      <c r="J354" s="303"/>
      <c r="K354" s="303"/>
      <c r="L354" s="303"/>
      <c r="M354" s="303"/>
      <c r="N354" s="219"/>
      <c r="O354" s="219"/>
      <c r="P354" s="219"/>
      <c r="Q354" s="219"/>
      <c r="R354" s="219"/>
      <c r="S354" s="219"/>
      <c r="T354" s="219"/>
      <c r="U354" s="219"/>
      <c r="V354" s="219"/>
      <c r="W354" s="219"/>
      <c r="X354" s="219"/>
      <c r="Y354" s="219"/>
      <c r="Z354" s="219"/>
    </row>
    <row r="355" spans="1:26" ht="15.75" customHeight="1" x14ac:dyDescent="0.2">
      <c r="A355" s="219"/>
      <c r="B355" s="219"/>
      <c r="C355" s="219"/>
      <c r="D355" s="219"/>
      <c r="E355" s="303"/>
      <c r="F355" s="303"/>
      <c r="G355" s="303"/>
      <c r="H355" s="303"/>
      <c r="I355" s="303"/>
      <c r="J355" s="303"/>
      <c r="K355" s="303"/>
      <c r="L355" s="303"/>
      <c r="M355" s="303"/>
      <c r="N355" s="219"/>
      <c r="O355" s="219"/>
      <c r="P355" s="219"/>
      <c r="Q355" s="219"/>
      <c r="R355" s="219"/>
      <c r="S355" s="219"/>
      <c r="T355" s="219"/>
      <c r="U355" s="219"/>
      <c r="V355" s="219"/>
      <c r="W355" s="219"/>
      <c r="X355" s="219"/>
      <c r="Y355" s="219"/>
      <c r="Z355" s="219"/>
    </row>
    <row r="356" spans="1:26" ht="15.75" customHeight="1" x14ac:dyDescent="0.2">
      <c r="A356" s="219"/>
      <c r="B356" s="219"/>
      <c r="C356" s="219"/>
      <c r="D356" s="219"/>
      <c r="E356" s="303"/>
      <c r="F356" s="303"/>
      <c r="G356" s="303"/>
      <c r="H356" s="303"/>
      <c r="I356" s="303"/>
      <c r="J356" s="303"/>
      <c r="K356" s="303"/>
      <c r="L356" s="303"/>
      <c r="M356" s="303"/>
      <c r="N356" s="219"/>
      <c r="O356" s="219"/>
      <c r="P356" s="219"/>
      <c r="Q356" s="219"/>
      <c r="R356" s="219"/>
      <c r="S356" s="219"/>
      <c r="T356" s="219"/>
      <c r="U356" s="219"/>
      <c r="V356" s="219"/>
      <c r="W356" s="219"/>
      <c r="X356" s="219"/>
      <c r="Y356" s="219"/>
      <c r="Z356" s="219"/>
    </row>
    <row r="357" spans="1:26" ht="15.75" customHeight="1" x14ac:dyDescent="0.2">
      <c r="A357" s="219"/>
      <c r="B357" s="219"/>
      <c r="C357" s="219"/>
      <c r="D357" s="219"/>
      <c r="E357" s="303"/>
      <c r="F357" s="303"/>
      <c r="G357" s="303"/>
      <c r="H357" s="303"/>
      <c r="I357" s="303"/>
      <c r="J357" s="303"/>
      <c r="K357" s="303"/>
      <c r="L357" s="303"/>
      <c r="M357" s="303"/>
      <c r="N357" s="219"/>
      <c r="O357" s="219"/>
      <c r="P357" s="219"/>
      <c r="Q357" s="219"/>
      <c r="R357" s="219"/>
      <c r="S357" s="219"/>
      <c r="T357" s="219"/>
      <c r="U357" s="219"/>
      <c r="V357" s="219"/>
      <c r="W357" s="219"/>
      <c r="X357" s="219"/>
      <c r="Y357" s="219"/>
      <c r="Z357" s="219"/>
    </row>
    <row r="358" spans="1:26" ht="15.75" customHeight="1" x14ac:dyDescent="0.2">
      <c r="A358" s="219"/>
      <c r="B358" s="219"/>
      <c r="C358" s="219"/>
      <c r="D358" s="219"/>
      <c r="E358" s="303"/>
      <c r="F358" s="303"/>
      <c r="G358" s="303"/>
      <c r="H358" s="303"/>
      <c r="I358" s="303"/>
      <c r="J358" s="303"/>
      <c r="K358" s="303"/>
      <c r="L358" s="303"/>
      <c r="M358" s="303"/>
      <c r="N358" s="219"/>
      <c r="O358" s="219"/>
      <c r="P358" s="219"/>
      <c r="Q358" s="219"/>
      <c r="R358" s="219"/>
      <c r="S358" s="219"/>
      <c r="T358" s="219"/>
      <c r="U358" s="219"/>
      <c r="V358" s="219"/>
      <c r="W358" s="219"/>
      <c r="X358" s="219"/>
      <c r="Y358" s="219"/>
      <c r="Z358" s="219"/>
    </row>
    <row r="359" spans="1:26" ht="15.75" customHeight="1" x14ac:dyDescent="0.2">
      <c r="A359" s="219"/>
      <c r="B359" s="219"/>
      <c r="C359" s="219"/>
      <c r="D359" s="219"/>
      <c r="E359" s="303"/>
      <c r="F359" s="303"/>
      <c r="G359" s="303"/>
      <c r="H359" s="303"/>
      <c r="I359" s="303"/>
      <c r="J359" s="303"/>
      <c r="K359" s="303"/>
      <c r="L359" s="303"/>
      <c r="M359" s="303"/>
      <c r="N359" s="219"/>
      <c r="O359" s="219"/>
      <c r="P359" s="219"/>
      <c r="Q359" s="219"/>
      <c r="R359" s="219"/>
      <c r="S359" s="219"/>
      <c r="T359" s="219"/>
      <c r="U359" s="219"/>
      <c r="V359" s="219"/>
      <c r="W359" s="219"/>
      <c r="X359" s="219"/>
      <c r="Y359" s="219"/>
      <c r="Z359" s="219"/>
    </row>
    <row r="360" spans="1:26" ht="15.75" customHeight="1" x14ac:dyDescent="0.2">
      <c r="A360" s="219"/>
      <c r="B360" s="219"/>
      <c r="C360" s="219"/>
      <c r="D360" s="219"/>
      <c r="E360" s="303"/>
      <c r="F360" s="303"/>
      <c r="G360" s="303"/>
      <c r="H360" s="303"/>
      <c r="I360" s="303"/>
      <c r="J360" s="303"/>
      <c r="K360" s="303"/>
      <c r="L360" s="303"/>
      <c r="M360" s="303"/>
      <c r="N360" s="219"/>
      <c r="O360" s="219"/>
      <c r="P360" s="219"/>
      <c r="Q360" s="219"/>
      <c r="R360" s="219"/>
      <c r="S360" s="219"/>
      <c r="T360" s="219"/>
      <c r="U360" s="219"/>
      <c r="V360" s="219"/>
      <c r="W360" s="219"/>
      <c r="X360" s="219"/>
      <c r="Y360" s="219"/>
      <c r="Z360" s="219"/>
    </row>
    <row r="361" spans="1:26" ht="15.75" customHeight="1" x14ac:dyDescent="0.2">
      <c r="A361" s="219"/>
      <c r="B361" s="219"/>
      <c r="C361" s="219"/>
      <c r="D361" s="219"/>
      <c r="E361" s="303"/>
      <c r="F361" s="303"/>
      <c r="G361" s="303"/>
      <c r="H361" s="303"/>
      <c r="I361" s="303"/>
      <c r="J361" s="303"/>
      <c r="K361" s="303"/>
      <c r="L361" s="303"/>
      <c r="M361" s="303"/>
      <c r="N361" s="219"/>
      <c r="O361" s="219"/>
      <c r="P361" s="219"/>
      <c r="Q361" s="219"/>
      <c r="R361" s="219"/>
      <c r="S361" s="219"/>
      <c r="T361" s="219"/>
      <c r="U361" s="219"/>
      <c r="V361" s="219"/>
      <c r="W361" s="219"/>
      <c r="X361" s="219"/>
      <c r="Y361" s="219"/>
      <c r="Z361" s="219"/>
    </row>
    <row r="362" spans="1:26" ht="15.75" customHeight="1" x14ac:dyDescent="0.2">
      <c r="A362" s="219"/>
      <c r="B362" s="219"/>
      <c r="C362" s="219"/>
      <c r="D362" s="219"/>
      <c r="E362" s="303"/>
      <c r="F362" s="303"/>
      <c r="G362" s="303"/>
      <c r="H362" s="303"/>
      <c r="I362" s="303"/>
      <c r="J362" s="303"/>
      <c r="K362" s="303"/>
      <c r="L362" s="303"/>
      <c r="M362" s="303"/>
      <c r="N362" s="219"/>
      <c r="O362" s="219"/>
      <c r="P362" s="219"/>
      <c r="Q362" s="219"/>
      <c r="R362" s="219"/>
      <c r="S362" s="219"/>
      <c r="T362" s="219"/>
      <c r="U362" s="219"/>
      <c r="V362" s="219"/>
      <c r="W362" s="219"/>
      <c r="X362" s="219"/>
      <c r="Y362" s="219"/>
      <c r="Z362" s="219"/>
    </row>
    <row r="363" spans="1:26" ht="15.75" customHeight="1" x14ac:dyDescent="0.2">
      <c r="A363" s="219"/>
      <c r="B363" s="219"/>
      <c r="C363" s="219"/>
      <c r="D363" s="219"/>
      <c r="E363" s="303"/>
      <c r="F363" s="303"/>
      <c r="G363" s="303"/>
      <c r="H363" s="303"/>
      <c r="I363" s="303"/>
      <c r="J363" s="303"/>
      <c r="K363" s="303"/>
      <c r="L363" s="303"/>
      <c r="M363" s="303"/>
      <c r="N363" s="219"/>
      <c r="O363" s="219"/>
      <c r="P363" s="219"/>
      <c r="Q363" s="219"/>
      <c r="R363" s="219"/>
      <c r="S363" s="219"/>
      <c r="T363" s="219"/>
      <c r="U363" s="219"/>
      <c r="V363" s="219"/>
      <c r="W363" s="219"/>
      <c r="X363" s="219"/>
      <c r="Y363" s="219"/>
      <c r="Z363" s="219"/>
    </row>
    <row r="364" spans="1:26" ht="15.75" customHeight="1" x14ac:dyDescent="0.2">
      <c r="A364" s="219"/>
      <c r="B364" s="219"/>
      <c r="C364" s="219"/>
      <c r="D364" s="219"/>
      <c r="E364" s="303"/>
      <c r="F364" s="303"/>
      <c r="G364" s="303"/>
      <c r="H364" s="303"/>
      <c r="I364" s="303"/>
      <c r="J364" s="303"/>
      <c r="K364" s="303"/>
      <c r="L364" s="303"/>
      <c r="M364" s="303"/>
      <c r="N364" s="219"/>
      <c r="O364" s="219"/>
      <c r="P364" s="219"/>
      <c r="Q364" s="219"/>
      <c r="R364" s="219"/>
      <c r="S364" s="219"/>
      <c r="T364" s="219"/>
      <c r="U364" s="219"/>
      <c r="V364" s="219"/>
      <c r="W364" s="219"/>
      <c r="X364" s="219"/>
      <c r="Y364" s="219"/>
      <c r="Z364" s="219"/>
    </row>
    <row r="365" spans="1:26" ht="15.75" customHeight="1" x14ac:dyDescent="0.2">
      <c r="A365" s="219"/>
      <c r="B365" s="219"/>
      <c r="C365" s="219"/>
      <c r="D365" s="219"/>
      <c r="E365" s="303"/>
      <c r="F365" s="303"/>
      <c r="G365" s="303"/>
      <c r="H365" s="303"/>
      <c r="I365" s="303"/>
      <c r="J365" s="303"/>
      <c r="K365" s="303"/>
      <c r="L365" s="303"/>
      <c r="M365" s="303"/>
      <c r="N365" s="219"/>
      <c r="O365" s="219"/>
      <c r="P365" s="219"/>
      <c r="Q365" s="219"/>
      <c r="R365" s="219"/>
      <c r="S365" s="219"/>
      <c r="T365" s="219"/>
      <c r="U365" s="219"/>
      <c r="V365" s="219"/>
      <c r="W365" s="219"/>
      <c r="X365" s="219"/>
      <c r="Y365" s="219"/>
      <c r="Z365" s="219"/>
    </row>
    <row r="366" spans="1:26" ht="15.75" customHeight="1" x14ac:dyDescent="0.2">
      <c r="A366" s="219"/>
      <c r="B366" s="219"/>
      <c r="C366" s="219"/>
      <c r="D366" s="219"/>
      <c r="E366" s="303"/>
      <c r="F366" s="303"/>
      <c r="G366" s="303"/>
      <c r="H366" s="303"/>
      <c r="I366" s="303"/>
      <c r="J366" s="303"/>
      <c r="K366" s="303"/>
      <c r="L366" s="303"/>
      <c r="M366" s="303"/>
      <c r="N366" s="219"/>
      <c r="O366" s="219"/>
      <c r="P366" s="219"/>
      <c r="Q366" s="219"/>
      <c r="R366" s="219"/>
      <c r="S366" s="219"/>
      <c r="T366" s="219"/>
      <c r="U366" s="219"/>
      <c r="V366" s="219"/>
      <c r="W366" s="219"/>
      <c r="X366" s="219"/>
      <c r="Y366" s="219"/>
      <c r="Z366" s="219"/>
    </row>
    <row r="367" spans="1:26" ht="15.75" customHeight="1" x14ac:dyDescent="0.2">
      <c r="A367" s="219"/>
      <c r="B367" s="219"/>
      <c r="C367" s="219"/>
      <c r="D367" s="219"/>
      <c r="E367" s="303"/>
      <c r="F367" s="303"/>
      <c r="G367" s="303"/>
      <c r="H367" s="303"/>
      <c r="I367" s="303"/>
      <c r="J367" s="303"/>
      <c r="K367" s="303"/>
      <c r="L367" s="303"/>
      <c r="M367" s="303"/>
      <c r="N367" s="219"/>
      <c r="O367" s="219"/>
      <c r="P367" s="219"/>
      <c r="Q367" s="219"/>
      <c r="R367" s="219"/>
      <c r="S367" s="219"/>
      <c r="T367" s="219"/>
      <c r="U367" s="219"/>
      <c r="V367" s="219"/>
      <c r="W367" s="219"/>
      <c r="X367" s="219"/>
      <c r="Y367" s="219"/>
      <c r="Z367" s="219"/>
    </row>
    <row r="368" spans="1:26" ht="15.75" customHeight="1" x14ac:dyDescent="0.2">
      <c r="A368" s="219"/>
      <c r="B368" s="219"/>
      <c r="C368" s="219"/>
      <c r="D368" s="219"/>
      <c r="E368" s="303"/>
      <c r="F368" s="303"/>
      <c r="G368" s="303"/>
      <c r="H368" s="303"/>
      <c r="I368" s="303"/>
      <c r="J368" s="303"/>
      <c r="K368" s="303"/>
      <c r="L368" s="303"/>
      <c r="M368" s="303"/>
      <c r="N368" s="219"/>
      <c r="O368" s="219"/>
      <c r="P368" s="219"/>
      <c r="Q368" s="219"/>
      <c r="R368" s="219"/>
      <c r="S368" s="219"/>
      <c r="T368" s="219"/>
      <c r="U368" s="219"/>
      <c r="V368" s="219"/>
      <c r="W368" s="219"/>
      <c r="X368" s="219"/>
      <c r="Y368" s="219"/>
      <c r="Z368" s="219"/>
    </row>
    <row r="369" spans="1:26" ht="15.75" customHeight="1" x14ac:dyDescent="0.2">
      <c r="A369" s="219"/>
      <c r="B369" s="219"/>
      <c r="C369" s="219"/>
      <c r="D369" s="219"/>
      <c r="E369" s="303"/>
      <c r="F369" s="303"/>
      <c r="G369" s="303"/>
      <c r="H369" s="303"/>
      <c r="I369" s="303"/>
      <c r="J369" s="303"/>
      <c r="K369" s="303"/>
      <c r="L369" s="303"/>
      <c r="M369" s="303"/>
      <c r="N369" s="219"/>
      <c r="O369" s="219"/>
      <c r="P369" s="219"/>
      <c r="Q369" s="219"/>
      <c r="R369" s="219"/>
      <c r="S369" s="219"/>
      <c r="T369" s="219"/>
      <c r="U369" s="219"/>
      <c r="V369" s="219"/>
      <c r="W369" s="219"/>
      <c r="X369" s="219"/>
      <c r="Y369" s="219"/>
      <c r="Z369" s="219"/>
    </row>
    <row r="370" spans="1:26" ht="15.75" customHeight="1" x14ac:dyDescent="0.2">
      <c r="A370" s="219"/>
      <c r="B370" s="219"/>
      <c r="C370" s="219"/>
      <c r="D370" s="219"/>
      <c r="E370" s="303"/>
      <c r="F370" s="303"/>
      <c r="G370" s="303"/>
      <c r="H370" s="303"/>
      <c r="I370" s="303"/>
      <c r="J370" s="303"/>
      <c r="K370" s="303"/>
      <c r="L370" s="303"/>
      <c r="M370" s="303"/>
      <c r="N370" s="219"/>
      <c r="O370" s="219"/>
      <c r="P370" s="219"/>
      <c r="Q370" s="219"/>
      <c r="R370" s="219"/>
      <c r="S370" s="219"/>
      <c r="T370" s="219"/>
      <c r="U370" s="219"/>
      <c r="V370" s="219"/>
      <c r="W370" s="219"/>
      <c r="X370" s="219"/>
      <c r="Y370" s="219"/>
      <c r="Z370" s="219"/>
    </row>
    <row r="371" spans="1:26" ht="15.75" customHeight="1" x14ac:dyDescent="0.2">
      <c r="A371" s="219"/>
      <c r="B371" s="219"/>
      <c r="C371" s="219"/>
      <c r="D371" s="219"/>
      <c r="E371" s="303"/>
      <c r="F371" s="303"/>
      <c r="G371" s="303"/>
      <c r="H371" s="303"/>
      <c r="I371" s="303"/>
      <c r="J371" s="303"/>
      <c r="K371" s="303"/>
      <c r="L371" s="303"/>
      <c r="M371" s="303"/>
      <c r="N371" s="219"/>
      <c r="O371" s="219"/>
      <c r="P371" s="219"/>
      <c r="Q371" s="219"/>
      <c r="R371" s="219"/>
      <c r="S371" s="219"/>
      <c r="T371" s="219"/>
      <c r="U371" s="219"/>
      <c r="V371" s="219"/>
      <c r="W371" s="219"/>
      <c r="X371" s="219"/>
      <c r="Y371" s="219"/>
      <c r="Z371" s="219"/>
    </row>
    <row r="372" spans="1:26" ht="15.75" customHeight="1" x14ac:dyDescent="0.2">
      <c r="A372" s="219"/>
      <c r="B372" s="219"/>
      <c r="C372" s="219"/>
      <c r="D372" s="219"/>
      <c r="E372" s="303"/>
      <c r="F372" s="303"/>
      <c r="G372" s="303"/>
      <c r="H372" s="303"/>
      <c r="I372" s="303"/>
      <c r="J372" s="303"/>
      <c r="K372" s="303"/>
      <c r="L372" s="303"/>
      <c r="M372" s="303"/>
      <c r="N372" s="219"/>
      <c r="O372" s="219"/>
      <c r="P372" s="219"/>
      <c r="Q372" s="219"/>
      <c r="R372" s="219"/>
      <c r="S372" s="219"/>
      <c r="T372" s="219"/>
      <c r="U372" s="219"/>
      <c r="V372" s="219"/>
      <c r="W372" s="219"/>
      <c r="X372" s="219"/>
      <c r="Y372" s="219"/>
      <c r="Z372" s="219"/>
    </row>
    <row r="373" spans="1:26" ht="15.75" customHeight="1" x14ac:dyDescent="0.2">
      <c r="A373" s="219"/>
      <c r="B373" s="219"/>
      <c r="C373" s="219"/>
      <c r="D373" s="219"/>
      <c r="E373" s="303"/>
      <c r="F373" s="303"/>
      <c r="G373" s="303"/>
      <c r="H373" s="303"/>
      <c r="I373" s="303"/>
      <c r="J373" s="303"/>
      <c r="K373" s="303"/>
      <c r="L373" s="303"/>
      <c r="M373" s="303"/>
      <c r="N373" s="219"/>
      <c r="O373" s="219"/>
      <c r="P373" s="219"/>
      <c r="Q373" s="219"/>
      <c r="R373" s="219"/>
      <c r="S373" s="219"/>
      <c r="T373" s="219"/>
      <c r="U373" s="219"/>
      <c r="V373" s="219"/>
      <c r="W373" s="219"/>
      <c r="X373" s="219"/>
      <c r="Y373" s="219"/>
      <c r="Z373" s="219"/>
    </row>
    <row r="374" spans="1:26" ht="15.75" customHeight="1" x14ac:dyDescent="0.2">
      <c r="A374" s="219"/>
      <c r="B374" s="219"/>
      <c r="C374" s="219"/>
      <c r="D374" s="219"/>
      <c r="E374" s="303"/>
      <c r="F374" s="303"/>
      <c r="G374" s="303"/>
      <c r="H374" s="303"/>
      <c r="I374" s="303"/>
      <c r="J374" s="303"/>
      <c r="K374" s="303"/>
      <c r="L374" s="303"/>
      <c r="M374" s="303"/>
      <c r="N374" s="219"/>
      <c r="O374" s="219"/>
      <c r="P374" s="219"/>
      <c r="Q374" s="219"/>
      <c r="R374" s="219"/>
      <c r="S374" s="219"/>
      <c r="T374" s="219"/>
      <c r="U374" s="219"/>
      <c r="V374" s="219"/>
      <c r="W374" s="219"/>
      <c r="X374" s="219"/>
      <c r="Y374" s="219"/>
      <c r="Z374" s="219"/>
    </row>
    <row r="375" spans="1:26" ht="15.75" customHeight="1" x14ac:dyDescent="0.2">
      <c r="A375" s="219"/>
      <c r="B375" s="219"/>
      <c r="C375" s="219"/>
      <c r="D375" s="219"/>
      <c r="E375" s="303"/>
      <c r="F375" s="303"/>
      <c r="G375" s="303"/>
      <c r="H375" s="303"/>
      <c r="I375" s="303"/>
      <c r="J375" s="303"/>
      <c r="K375" s="303"/>
      <c r="L375" s="303"/>
      <c r="M375" s="303"/>
      <c r="N375" s="219"/>
      <c r="O375" s="219"/>
      <c r="P375" s="219"/>
      <c r="Q375" s="219"/>
      <c r="R375" s="219"/>
      <c r="S375" s="219"/>
      <c r="T375" s="219"/>
      <c r="U375" s="219"/>
      <c r="V375" s="219"/>
      <c r="W375" s="219"/>
      <c r="X375" s="219"/>
      <c r="Y375" s="219"/>
      <c r="Z375" s="219"/>
    </row>
    <row r="376" spans="1:26" ht="15.75" customHeight="1" x14ac:dyDescent="0.2">
      <c r="A376" s="219"/>
      <c r="B376" s="219"/>
      <c r="C376" s="219"/>
      <c r="D376" s="219"/>
      <c r="E376" s="303"/>
      <c r="F376" s="303"/>
      <c r="G376" s="303"/>
      <c r="H376" s="303"/>
      <c r="I376" s="303"/>
      <c r="J376" s="303"/>
      <c r="K376" s="303"/>
      <c r="L376" s="303"/>
      <c r="M376" s="303"/>
      <c r="N376" s="219"/>
      <c r="O376" s="219"/>
      <c r="P376" s="219"/>
      <c r="Q376" s="219"/>
      <c r="R376" s="219"/>
      <c r="S376" s="219"/>
      <c r="T376" s="219"/>
      <c r="U376" s="219"/>
      <c r="V376" s="219"/>
      <c r="W376" s="219"/>
      <c r="X376" s="219"/>
      <c r="Y376" s="219"/>
      <c r="Z376" s="219"/>
    </row>
    <row r="377" spans="1:26" ht="15.75" customHeight="1" x14ac:dyDescent="0.2">
      <c r="A377" s="219"/>
      <c r="B377" s="219"/>
      <c r="C377" s="219"/>
      <c r="D377" s="219"/>
      <c r="E377" s="303"/>
      <c r="F377" s="303"/>
      <c r="G377" s="303"/>
      <c r="H377" s="303"/>
      <c r="I377" s="303"/>
      <c r="J377" s="303"/>
      <c r="K377" s="303"/>
      <c r="L377" s="303"/>
      <c r="M377" s="303"/>
      <c r="N377" s="219"/>
      <c r="O377" s="219"/>
      <c r="P377" s="219"/>
      <c r="Q377" s="219"/>
      <c r="R377" s="219"/>
      <c r="S377" s="219"/>
      <c r="T377" s="219"/>
      <c r="U377" s="219"/>
      <c r="V377" s="219"/>
      <c r="W377" s="219"/>
      <c r="X377" s="219"/>
      <c r="Y377" s="219"/>
      <c r="Z377" s="219"/>
    </row>
    <row r="378" spans="1:26" ht="15.75" customHeight="1" x14ac:dyDescent="0.2">
      <c r="A378" s="219"/>
      <c r="B378" s="219"/>
      <c r="C378" s="219"/>
      <c r="D378" s="219"/>
      <c r="E378" s="303"/>
      <c r="F378" s="303"/>
      <c r="G378" s="303"/>
      <c r="H378" s="303"/>
      <c r="I378" s="303"/>
      <c r="J378" s="303"/>
      <c r="K378" s="303"/>
      <c r="L378" s="303"/>
      <c r="M378" s="303"/>
      <c r="N378" s="219"/>
      <c r="O378" s="219"/>
      <c r="P378" s="219"/>
      <c r="Q378" s="219"/>
      <c r="R378" s="219"/>
      <c r="S378" s="219"/>
      <c r="T378" s="219"/>
      <c r="U378" s="219"/>
      <c r="V378" s="219"/>
      <c r="W378" s="219"/>
      <c r="X378" s="219"/>
      <c r="Y378" s="219"/>
      <c r="Z378" s="219"/>
    </row>
    <row r="379" spans="1:26" ht="15.75" customHeight="1" x14ac:dyDescent="0.2">
      <c r="A379" s="219"/>
      <c r="B379" s="219"/>
      <c r="C379" s="219"/>
      <c r="D379" s="219"/>
      <c r="E379" s="303"/>
      <c r="F379" s="303"/>
      <c r="G379" s="303"/>
      <c r="H379" s="303"/>
      <c r="I379" s="303"/>
      <c r="J379" s="303"/>
      <c r="K379" s="303"/>
      <c r="L379" s="303"/>
      <c r="M379" s="303"/>
      <c r="N379" s="219"/>
      <c r="O379" s="219"/>
      <c r="P379" s="219"/>
      <c r="Q379" s="219"/>
      <c r="R379" s="219"/>
      <c r="S379" s="219"/>
      <c r="T379" s="219"/>
      <c r="U379" s="219"/>
      <c r="V379" s="219"/>
      <c r="W379" s="219"/>
      <c r="X379" s="219"/>
      <c r="Y379" s="219"/>
      <c r="Z379" s="219"/>
    </row>
    <row r="380" spans="1:26" ht="15.75" customHeight="1" x14ac:dyDescent="0.2">
      <c r="A380" s="219"/>
      <c r="B380" s="219"/>
      <c r="C380" s="219"/>
      <c r="D380" s="219"/>
      <c r="E380" s="303"/>
      <c r="F380" s="303"/>
      <c r="G380" s="303"/>
      <c r="H380" s="303"/>
      <c r="I380" s="303"/>
      <c r="J380" s="303"/>
      <c r="K380" s="303"/>
      <c r="L380" s="303"/>
      <c r="M380" s="303"/>
      <c r="N380" s="219"/>
      <c r="O380" s="219"/>
      <c r="P380" s="219"/>
      <c r="Q380" s="219"/>
      <c r="R380" s="219"/>
      <c r="S380" s="219"/>
      <c r="T380" s="219"/>
      <c r="U380" s="219"/>
      <c r="V380" s="219"/>
      <c r="W380" s="219"/>
      <c r="X380" s="219"/>
      <c r="Y380" s="219"/>
      <c r="Z380" s="219"/>
    </row>
    <row r="381" spans="1:26" ht="15.75" customHeight="1" x14ac:dyDescent="0.2">
      <c r="A381" s="219"/>
      <c r="B381" s="219"/>
      <c r="C381" s="219"/>
      <c r="D381" s="219"/>
      <c r="E381" s="303"/>
      <c r="F381" s="303"/>
      <c r="G381" s="303"/>
      <c r="H381" s="303"/>
      <c r="I381" s="303"/>
      <c r="J381" s="303"/>
      <c r="K381" s="303"/>
      <c r="L381" s="303"/>
      <c r="M381" s="303"/>
      <c r="N381" s="219"/>
      <c r="O381" s="219"/>
      <c r="P381" s="219"/>
      <c r="Q381" s="219"/>
      <c r="R381" s="219"/>
      <c r="S381" s="219"/>
      <c r="T381" s="219"/>
      <c r="U381" s="219"/>
      <c r="V381" s="219"/>
      <c r="W381" s="219"/>
      <c r="X381" s="219"/>
      <c r="Y381" s="219"/>
      <c r="Z381" s="219"/>
    </row>
    <row r="382" spans="1:26" ht="15.75" customHeight="1" x14ac:dyDescent="0.2">
      <c r="A382" s="219"/>
      <c r="B382" s="219"/>
      <c r="C382" s="219"/>
      <c r="D382" s="219"/>
      <c r="E382" s="303"/>
      <c r="F382" s="303"/>
      <c r="G382" s="303"/>
      <c r="H382" s="303"/>
      <c r="I382" s="303"/>
      <c r="J382" s="303"/>
      <c r="K382" s="303"/>
      <c r="L382" s="303"/>
      <c r="M382" s="303"/>
      <c r="N382" s="219"/>
      <c r="O382" s="219"/>
      <c r="P382" s="219"/>
      <c r="Q382" s="219"/>
      <c r="R382" s="219"/>
      <c r="S382" s="219"/>
      <c r="T382" s="219"/>
      <c r="U382" s="219"/>
      <c r="V382" s="219"/>
      <c r="W382" s="219"/>
      <c r="X382" s="219"/>
      <c r="Y382" s="219"/>
      <c r="Z382" s="219"/>
    </row>
    <row r="383" spans="1:26" ht="15.75" customHeight="1" x14ac:dyDescent="0.2">
      <c r="A383" s="219"/>
      <c r="B383" s="219"/>
      <c r="C383" s="219"/>
      <c r="D383" s="219"/>
      <c r="E383" s="303"/>
      <c r="F383" s="303"/>
      <c r="G383" s="303"/>
      <c r="H383" s="303"/>
      <c r="I383" s="303"/>
      <c r="J383" s="303"/>
      <c r="K383" s="303"/>
      <c r="L383" s="303"/>
      <c r="M383" s="303"/>
      <c r="N383" s="219"/>
      <c r="O383" s="219"/>
      <c r="P383" s="219"/>
      <c r="Q383" s="219"/>
      <c r="R383" s="219"/>
      <c r="S383" s="219"/>
      <c r="T383" s="219"/>
      <c r="U383" s="219"/>
      <c r="V383" s="219"/>
      <c r="W383" s="219"/>
      <c r="X383" s="219"/>
      <c r="Y383" s="219"/>
      <c r="Z383" s="219"/>
    </row>
    <row r="384" spans="1:26" ht="15.75" customHeight="1" x14ac:dyDescent="0.2">
      <c r="A384" s="219"/>
      <c r="B384" s="219"/>
      <c r="C384" s="219"/>
      <c r="D384" s="219"/>
      <c r="E384" s="303"/>
      <c r="F384" s="303"/>
      <c r="G384" s="303"/>
      <c r="H384" s="303"/>
      <c r="I384" s="303"/>
      <c r="J384" s="303"/>
      <c r="K384" s="303"/>
      <c r="L384" s="303"/>
      <c r="M384" s="303"/>
      <c r="N384" s="219"/>
      <c r="O384" s="219"/>
      <c r="P384" s="219"/>
      <c r="Q384" s="219"/>
      <c r="R384" s="219"/>
      <c r="S384" s="219"/>
      <c r="T384" s="219"/>
      <c r="U384" s="219"/>
      <c r="V384" s="219"/>
      <c r="W384" s="219"/>
      <c r="X384" s="219"/>
      <c r="Y384" s="219"/>
      <c r="Z384" s="219"/>
    </row>
    <row r="385" spans="1:26" ht="15.75" customHeight="1" x14ac:dyDescent="0.2">
      <c r="A385" s="219"/>
      <c r="B385" s="219"/>
      <c r="C385" s="219"/>
      <c r="D385" s="219"/>
      <c r="E385" s="303"/>
      <c r="F385" s="303"/>
      <c r="G385" s="303"/>
      <c r="H385" s="303"/>
      <c r="I385" s="303"/>
      <c r="J385" s="303"/>
      <c r="K385" s="303"/>
      <c r="L385" s="303"/>
      <c r="M385" s="303"/>
      <c r="N385" s="219"/>
      <c r="O385" s="219"/>
      <c r="P385" s="219"/>
      <c r="Q385" s="219"/>
      <c r="R385" s="219"/>
      <c r="S385" s="219"/>
      <c r="T385" s="219"/>
      <c r="U385" s="219"/>
      <c r="V385" s="219"/>
      <c r="W385" s="219"/>
      <c r="X385" s="219"/>
      <c r="Y385" s="219"/>
      <c r="Z385" s="219"/>
    </row>
    <row r="386" spans="1:26" ht="15.75" customHeight="1" x14ac:dyDescent="0.2">
      <c r="A386" s="219"/>
      <c r="B386" s="219"/>
      <c r="C386" s="219"/>
      <c r="D386" s="219"/>
      <c r="E386" s="303"/>
      <c r="F386" s="303"/>
      <c r="G386" s="303"/>
      <c r="H386" s="303"/>
      <c r="I386" s="303"/>
      <c r="J386" s="303"/>
      <c r="K386" s="303"/>
      <c r="L386" s="303"/>
      <c r="M386" s="303"/>
      <c r="N386" s="219"/>
      <c r="O386" s="219"/>
      <c r="P386" s="219"/>
      <c r="Q386" s="219"/>
      <c r="R386" s="219"/>
      <c r="S386" s="219"/>
      <c r="T386" s="219"/>
      <c r="U386" s="219"/>
      <c r="V386" s="219"/>
      <c r="W386" s="219"/>
      <c r="X386" s="219"/>
      <c r="Y386" s="219"/>
      <c r="Z386" s="219"/>
    </row>
    <row r="387" spans="1:26" ht="15.75" customHeight="1" x14ac:dyDescent="0.2">
      <c r="A387" s="219"/>
      <c r="B387" s="219"/>
      <c r="C387" s="219"/>
      <c r="D387" s="219"/>
      <c r="E387" s="303"/>
      <c r="F387" s="303"/>
      <c r="G387" s="303"/>
      <c r="H387" s="303"/>
      <c r="I387" s="303"/>
      <c r="J387" s="303"/>
      <c r="K387" s="303"/>
      <c r="L387" s="303"/>
      <c r="M387" s="303"/>
      <c r="N387" s="219"/>
      <c r="O387" s="219"/>
      <c r="P387" s="219"/>
      <c r="Q387" s="219"/>
      <c r="R387" s="219"/>
      <c r="S387" s="219"/>
      <c r="T387" s="219"/>
      <c r="U387" s="219"/>
      <c r="V387" s="219"/>
      <c r="W387" s="219"/>
      <c r="X387" s="219"/>
      <c r="Y387" s="219"/>
      <c r="Z387" s="219"/>
    </row>
    <row r="388" spans="1:26" ht="15.75" customHeight="1" x14ac:dyDescent="0.2">
      <c r="A388" s="219"/>
      <c r="B388" s="219"/>
      <c r="C388" s="219"/>
      <c r="D388" s="219"/>
      <c r="E388" s="303"/>
      <c r="F388" s="303"/>
      <c r="G388" s="303"/>
      <c r="H388" s="303"/>
      <c r="I388" s="303"/>
      <c r="J388" s="303"/>
      <c r="K388" s="303"/>
      <c r="L388" s="303"/>
      <c r="M388" s="303"/>
      <c r="N388" s="219"/>
      <c r="O388" s="219"/>
      <c r="P388" s="219"/>
      <c r="Q388" s="219"/>
      <c r="R388" s="219"/>
      <c r="S388" s="219"/>
      <c r="T388" s="219"/>
      <c r="U388" s="219"/>
      <c r="V388" s="219"/>
      <c r="W388" s="219"/>
      <c r="X388" s="219"/>
      <c r="Y388" s="219"/>
      <c r="Z388" s="219"/>
    </row>
    <row r="389" spans="1:26" ht="15.75" customHeight="1" x14ac:dyDescent="0.2">
      <c r="A389" s="219"/>
      <c r="B389" s="219"/>
      <c r="C389" s="219"/>
      <c r="D389" s="219"/>
      <c r="E389" s="303"/>
      <c r="F389" s="303"/>
      <c r="G389" s="303"/>
      <c r="H389" s="303"/>
      <c r="I389" s="303"/>
      <c r="J389" s="303"/>
      <c r="K389" s="303"/>
      <c r="L389" s="303"/>
      <c r="M389" s="303"/>
      <c r="N389" s="219"/>
      <c r="O389" s="219"/>
      <c r="P389" s="219"/>
      <c r="Q389" s="219"/>
      <c r="R389" s="219"/>
      <c r="S389" s="219"/>
      <c r="T389" s="219"/>
      <c r="U389" s="219"/>
      <c r="V389" s="219"/>
      <c r="W389" s="219"/>
      <c r="X389" s="219"/>
      <c r="Y389" s="219"/>
      <c r="Z389" s="219"/>
    </row>
    <row r="390" spans="1:26" ht="15.75" customHeight="1" x14ac:dyDescent="0.2">
      <c r="A390" s="219"/>
      <c r="B390" s="219"/>
      <c r="C390" s="219"/>
      <c r="D390" s="219"/>
      <c r="E390" s="303"/>
      <c r="F390" s="303"/>
      <c r="G390" s="303"/>
      <c r="H390" s="303"/>
      <c r="I390" s="303"/>
      <c r="J390" s="303"/>
      <c r="K390" s="303"/>
      <c r="L390" s="303"/>
      <c r="M390" s="303"/>
      <c r="N390" s="219"/>
      <c r="O390" s="219"/>
      <c r="P390" s="219"/>
      <c r="Q390" s="219"/>
      <c r="R390" s="219"/>
      <c r="S390" s="219"/>
      <c r="T390" s="219"/>
      <c r="U390" s="219"/>
      <c r="V390" s="219"/>
      <c r="W390" s="219"/>
      <c r="X390" s="219"/>
      <c r="Y390" s="219"/>
      <c r="Z390" s="219"/>
    </row>
    <row r="391" spans="1:26" ht="15.75" customHeight="1" x14ac:dyDescent="0.2">
      <c r="A391" s="219"/>
      <c r="B391" s="219"/>
      <c r="C391" s="219"/>
      <c r="D391" s="219"/>
      <c r="E391" s="303"/>
      <c r="F391" s="303"/>
      <c r="G391" s="303"/>
      <c r="H391" s="303"/>
      <c r="I391" s="303"/>
      <c r="J391" s="303"/>
      <c r="K391" s="303"/>
      <c r="L391" s="303"/>
      <c r="M391" s="303"/>
      <c r="N391" s="219"/>
      <c r="O391" s="219"/>
      <c r="P391" s="219"/>
      <c r="Q391" s="219"/>
      <c r="R391" s="219"/>
      <c r="S391" s="219"/>
      <c r="T391" s="219"/>
      <c r="U391" s="219"/>
      <c r="V391" s="219"/>
      <c r="W391" s="219"/>
      <c r="X391" s="219"/>
      <c r="Y391" s="219"/>
      <c r="Z391" s="219"/>
    </row>
    <row r="392" spans="1:26" ht="15.75" customHeight="1" x14ac:dyDescent="0.2">
      <c r="A392" s="219"/>
      <c r="B392" s="219"/>
      <c r="C392" s="219"/>
      <c r="D392" s="219"/>
      <c r="E392" s="303"/>
      <c r="F392" s="303"/>
      <c r="G392" s="303"/>
      <c r="H392" s="303"/>
      <c r="I392" s="303"/>
      <c r="J392" s="303"/>
      <c r="K392" s="303"/>
      <c r="L392" s="303"/>
      <c r="M392" s="303"/>
      <c r="N392" s="219"/>
      <c r="O392" s="219"/>
      <c r="P392" s="219"/>
      <c r="Q392" s="219"/>
      <c r="R392" s="219"/>
      <c r="S392" s="219"/>
      <c r="T392" s="219"/>
      <c r="U392" s="219"/>
      <c r="V392" s="219"/>
      <c r="W392" s="219"/>
      <c r="X392" s="219"/>
      <c r="Y392" s="219"/>
      <c r="Z392" s="219"/>
    </row>
    <row r="393" spans="1:26" ht="15.75" customHeight="1" x14ac:dyDescent="0.2">
      <c r="A393" s="219"/>
      <c r="B393" s="219"/>
      <c r="C393" s="219"/>
      <c r="D393" s="219"/>
      <c r="E393" s="303"/>
      <c r="F393" s="303"/>
      <c r="G393" s="303"/>
      <c r="H393" s="303"/>
      <c r="I393" s="303"/>
      <c r="J393" s="303"/>
      <c r="K393" s="303"/>
      <c r="L393" s="303"/>
      <c r="M393" s="303"/>
      <c r="N393" s="219"/>
      <c r="O393" s="219"/>
      <c r="P393" s="219"/>
      <c r="Q393" s="219"/>
      <c r="R393" s="219"/>
      <c r="S393" s="219"/>
      <c r="T393" s="219"/>
      <c r="U393" s="219"/>
      <c r="V393" s="219"/>
      <c r="W393" s="219"/>
      <c r="X393" s="219"/>
      <c r="Y393" s="219"/>
      <c r="Z393" s="219"/>
    </row>
    <row r="394" spans="1:26" ht="15.75" customHeight="1" x14ac:dyDescent="0.2">
      <c r="A394" s="219"/>
      <c r="B394" s="219"/>
      <c r="C394" s="219"/>
      <c r="D394" s="219"/>
      <c r="E394" s="303"/>
      <c r="F394" s="303"/>
      <c r="G394" s="303"/>
      <c r="H394" s="303"/>
      <c r="I394" s="303"/>
      <c r="J394" s="303"/>
      <c r="K394" s="303"/>
      <c r="L394" s="303"/>
      <c r="M394" s="303"/>
      <c r="N394" s="219"/>
      <c r="O394" s="219"/>
      <c r="P394" s="219"/>
      <c r="Q394" s="219"/>
      <c r="R394" s="219"/>
      <c r="S394" s="219"/>
      <c r="T394" s="219"/>
      <c r="U394" s="219"/>
      <c r="V394" s="219"/>
      <c r="W394" s="219"/>
      <c r="X394" s="219"/>
      <c r="Y394" s="219"/>
      <c r="Z394" s="219"/>
    </row>
    <row r="395" spans="1:26" ht="15.75" customHeight="1" x14ac:dyDescent="0.2">
      <c r="A395" s="219"/>
      <c r="B395" s="219"/>
      <c r="C395" s="219"/>
      <c r="D395" s="219"/>
      <c r="E395" s="303"/>
      <c r="F395" s="303"/>
      <c r="G395" s="303"/>
      <c r="H395" s="303"/>
      <c r="I395" s="303"/>
      <c r="J395" s="303"/>
      <c r="K395" s="303"/>
      <c r="L395" s="303"/>
      <c r="M395" s="303"/>
      <c r="N395" s="219"/>
      <c r="O395" s="219"/>
      <c r="P395" s="219"/>
      <c r="Q395" s="219"/>
      <c r="R395" s="219"/>
      <c r="S395" s="219"/>
      <c r="T395" s="219"/>
      <c r="U395" s="219"/>
      <c r="V395" s="219"/>
      <c r="W395" s="219"/>
      <c r="X395" s="219"/>
      <c r="Y395" s="219"/>
      <c r="Z395" s="219"/>
    </row>
    <row r="396" spans="1:26" ht="15.75" customHeight="1" x14ac:dyDescent="0.2">
      <c r="A396" s="219"/>
      <c r="B396" s="219"/>
      <c r="C396" s="219"/>
      <c r="D396" s="219"/>
      <c r="E396" s="303"/>
      <c r="F396" s="303"/>
      <c r="G396" s="303"/>
      <c r="H396" s="303"/>
      <c r="I396" s="303"/>
      <c r="J396" s="303"/>
      <c r="K396" s="303"/>
      <c r="L396" s="303"/>
      <c r="M396" s="303"/>
      <c r="N396" s="219"/>
      <c r="O396" s="219"/>
      <c r="P396" s="219"/>
      <c r="Q396" s="219"/>
      <c r="R396" s="219"/>
      <c r="S396" s="219"/>
      <c r="T396" s="219"/>
      <c r="U396" s="219"/>
      <c r="V396" s="219"/>
      <c r="W396" s="219"/>
      <c r="X396" s="219"/>
      <c r="Y396" s="219"/>
      <c r="Z396" s="219"/>
    </row>
    <row r="397" spans="1:26" ht="15.75" customHeight="1" x14ac:dyDescent="0.2">
      <c r="A397" s="219"/>
      <c r="B397" s="219"/>
      <c r="C397" s="219"/>
      <c r="D397" s="219"/>
      <c r="E397" s="303"/>
      <c r="F397" s="303"/>
      <c r="G397" s="303"/>
      <c r="H397" s="303"/>
      <c r="I397" s="303"/>
      <c r="J397" s="303"/>
      <c r="K397" s="303"/>
      <c r="L397" s="303"/>
      <c r="M397" s="303"/>
      <c r="N397" s="219"/>
      <c r="O397" s="219"/>
      <c r="P397" s="219"/>
      <c r="Q397" s="219"/>
      <c r="R397" s="219"/>
      <c r="S397" s="219"/>
      <c r="T397" s="219"/>
      <c r="U397" s="219"/>
      <c r="V397" s="219"/>
      <c r="W397" s="219"/>
      <c r="X397" s="219"/>
      <c r="Y397" s="219"/>
      <c r="Z397" s="219"/>
    </row>
    <row r="398" spans="1:26" ht="15.75" customHeight="1" x14ac:dyDescent="0.2">
      <c r="A398" s="219"/>
      <c r="B398" s="219"/>
      <c r="C398" s="219"/>
      <c r="D398" s="219"/>
      <c r="E398" s="303"/>
      <c r="F398" s="303"/>
      <c r="G398" s="303"/>
      <c r="H398" s="303"/>
      <c r="I398" s="303"/>
      <c r="J398" s="303"/>
      <c r="K398" s="303"/>
      <c r="L398" s="303"/>
      <c r="M398" s="303"/>
      <c r="N398" s="219"/>
      <c r="O398" s="219"/>
      <c r="P398" s="219"/>
      <c r="Q398" s="219"/>
      <c r="R398" s="219"/>
      <c r="S398" s="219"/>
      <c r="T398" s="219"/>
      <c r="U398" s="219"/>
      <c r="V398" s="219"/>
      <c r="W398" s="219"/>
      <c r="X398" s="219"/>
      <c r="Y398" s="219"/>
      <c r="Z398" s="219"/>
    </row>
    <row r="399" spans="1:26" ht="15.75" customHeight="1" x14ac:dyDescent="0.2">
      <c r="A399" s="219"/>
      <c r="B399" s="219"/>
      <c r="C399" s="219"/>
      <c r="D399" s="219"/>
      <c r="E399" s="303"/>
      <c r="F399" s="303"/>
      <c r="G399" s="303"/>
      <c r="H399" s="303"/>
      <c r="I399" s="303"/>
      <c r="J399" s="303"/>
      <c r="K399" s="303"/>
      <c r="L399" s="303"/>
      <c r="M399" s="303"/>
      <c r="N399" s="219"/>
      <c r="O399" s="219"/>
      <c r="P399" s="219"/>
      <c r="Q399" s="219"/>
      <c r="R399" s="219"/>
      <c r="S399" s="219"/>
      <c r="T399" s="219"/>
      <c r="U399" s="219"/>
      <c r="V399" s="219"/>
      <c r="W399" s="219"/>
      <c r="X399" s="219"/>
      <c r="Y399" s="219"/>
      <c r="Z399" s="219"/>
    </row>
    <row r="400" spans="1:26" ht="15.75" customHeight="1" x14ac:dyDescent="0.2">
      <c r="A400" s="219"/>
      <c r="B400" s="219"/>
      <c r="C400" s="219"/>
      <c r="D400" s="219"/>
      <c r="E400" s="303"/>
      <c r="F400" s="303"/>
      <c r="G400" s="303"/>
      <c r="H400" s="303"/>
      <c r="I400" s="303"/>
      <c r="J400" s="303"/>
      <c r="K400" s="303"/>
      <c r="L400" s="303"/>
      <c r="M400" s="303"/>
      <c r="N400" s="219"/>
      <c r="O400" s="219"/>
      <c r="P400" s="219"/>
      <c r="Q400" s="219"/>
      <c r="R400" s="219"/>
      <c r="S400" s="219"/>
      <c r="T400" s="219"/>
      <c r="U400" s="219"/>
      <c r="V400" s="219"/>
      <c r="W400" s="219"/>
      <c r="X400" s="219"/>
      <c r="Y400" s="219"/>
      <c r="Z400" s="219"/>
    </row>
    <row r="401" spans="1:26" ht="15.75" customHeight="1" x14ac:dyDescent="0.2">
      <c r="A401" s="219"/>
      <c r="B401" s="219"/>
      <c r="C401" s="219"/>
      <c r="D401" s="219"/>
      <c r="E401" s="303"/>
      <c r="F401" s="303"/>
      <c r="G401" s="303"/>
      <c r="H401" s="303"/>
      <c r="I401" s="303"/>
      <c r="J401" s="303"/>
      <c r="K401" s="303"/>
      <c r="L401" s="303"/>
      <c r="M401" s="303"/>
      <c r="N401" s="219"/>
      <c r="O401" s="219"/>
      <c r="P401" s="219"/>
      <c r="Q401" s="219"/>
      <c r="R401" s="219"/>
      <c r="S401" s="219"/>
      <c r="T401" s="219"/>
      <c r="U401" s="219"/>
      <c r="V401" s="219"/>
      <c r="W401" s="219"/>
      <c r="X401" s="219"/>
      <c r="Y401" s="219"/>
      <c r="Z401" s="219"/>
    </row>
    <row r="402" spans="1:26" ht="15.75" customHeight="1" x14ac:dyDescent="0.2">
      <c r="A402" s="219"/>
      <c r="B402" s="219"/>
      <c r="C402" s="219"/>
      <c r="D402" s="219"/>
      <c r="E402" s="303"/>
      <c r="F402" s="303"/>
      <c r="G402" s="303"/>
      <c r="H402" s="303"/>
      <c r="I402" s="303"/>
      <c r="J402" s="303"/>
      <c r="K402" s="303"/>
      <c r="L402" s="303"/>
      <c r="M402" s="303"/>
      <c r="N402" s="219"/>
      <c r="O402" s="219"/>
      <c r="P402" s="219"/>
      <c r="Q402" s="219"/>
      <c r="R402" s="219"/>
      <c r="S402" s="219"/>
      <c r="T402" s="219"/>
      <c r="U402" s="219"/>
      <c r="V402" s="219"/>
      <c r="W402" s="219"/>
      <c r="X402" s="219"/>
      <c r="Y402" s="219"/>
      <c r="Z402" s="219"/>
    </row>
    <row r="403" spans="1:26" ht="15.75" customHeight="1" x14ac:dyDescent="0.2">
      <c r="A403" s="219"/>
      <c r="B403" s="219"/>
      <c r="C403" s="219"/>
      <c r="D403" s="219"/>
      <c r="E403" s="303"/>
      <c r="F403" s="303"/>
      <c r="G403" s="303"/>
      <c r="H403" s="303"/>
      <c r="I403" s="303"/>
      <c r="J403" s="303"/>
      <c r="K403" s="303"/>
      <c r="L403" s="303"/>
      <c r="M403" s="303"/>
      <c r="N403" s="219"/>
      <c r="O403" s="219"/>
      <c r="P403" s="219"/>
      <c r="Q403" s="219"/>
      <c r="R403" s="219"/>
      <c r="S403" s="219"/>
      <c r="T403" s="219"/>
      <c r="U403" s="219"/>
      <c r="V403" s="219"/>
      <c r="W403" s="219"/>
      <c r="X403" s="219"/>
      <c r="Y403" s="219"/>
      <c r="Z403" s="219"/>
    </row>
    <row r="404" spans="1:26" ht="15.75" customHeight="1" x14ac:dyDescent="0.2">
      <c r="A404" s="219"/>
      <c r="B404" s="219"/>
      <c r="C404" s="219"/>
      <c r="D404" s="219"/>
      <c r="E404" s="303"/>
      <c r="F404" s="303"/>
      <c r="G404" s="303"/>
      <c r="H404" s="303"/>
      <c r="I404" s="303"/>
      <c r="J404" s="303"/>
      <c r="K404" s="303"/>
      <c r="L404" s="303"/>
      <c r="M404" s="303"/>
      <c r="N404" s="219"/>
      <c r="O404" s="219"/>
      <c r="P404" s="219"/>
      <c r="Q404" s="219"/>
      <c r="R404" s="219"/>
      <c r="S404" s="219"/>
      <c r="T404" s="219"/>
      <c r="U404" s="219"/>
      <c r="V404" s="219"/>
      <c r="W404" s="219"/>
      <c r="X404" s="219"/>
      <c r="Y404" s="219"/>
      <c r="Z404" s="219"/>
    </row>
    <row r="405" spans="1:26" ht="15.75" customHeight="1" x14ac:dyDescent="0.2">
      <c r="A405" s="219"/>
      <c r="B405" s="219"/>
      <c r="C405" s="219"/>
      <c r="D405" s="219"/>
      <c r="E405" s="303"/>
      <c r="F405" s="303"/>
      <c r="G405" s="303"/>
      <c r="H405" s="303"/>
      <c r="I405" s="303"/>
      <c r="J405" s="303"/>
      <c r="K405" s="303"/>
      <c r="L405" s="303"/>
      <c r="M405" s="303"/>
      <c r="N405" s="219"/>
      <c r="O405" s="219"/>
      <c r="P405" s="219"/>
      <c r="Q405" s="219"/>
      <c r="R405" s="219"/>
      <c r="S405" s="219"/>
      <c r="T405" s="219"/>
      <c r="U405" s="219"/>
      <c r="V405" s="219"/>
      <c r="W405" s="219"/>
      <c r="X405" s="219"/>
      <c r="Y405" s="219"/>
      <c r="Z405" s="219"/>
    </row>
    <row r="406" spans="1:26" ht="15.75" customHeight="1" x14ac:dyDescent="0.2">
      <c r="A406" s="219"/>
      <c r="B406" s="219"/>
      <c r="C406" s="219"/>
      <c r="D406" s="219"/>
      <c r="E406" s="303"/>
      <c r="F406" s="303"/>
      <c r="G406" s="303"/>
      <c r="H406" s="303"/>
      <c r="I406" s="303"/>
      <c r="J406" s="303"/>
      <c r="K406" s="303"/>
      <c r="L406" s="303"/>
      <c r="M406" s="303"/>
      <c r="N406" s="219"/>
      <c r="O406" s="219"/>
      <c r="P406" s="219"/>
      <c r="Q406" s="219"/>
      <c r="R406" s="219"/>
      <c r="S406" s="219"/>
      <c r="T406" s="219"/>
      <c r="U406" s="219"/>
      <c r="V406" s="219"/>
      <c r="W406" s="219"/>
      <c r="X406" s="219"/>
      <c r="Y406" s="219"/>
      <c r="Z406" s="219"/>
    </row>
    <row r="407" spans="1:26" ht="15.75" customHeight="1" x14ac:dyDescent="0.2">
      <c r="A407" s="219"/>
      <c r="B407" s="219"/>
      <c r="C407" s="219"/>
      <c r="D407" s="219"/>
      <c r="E407" s="303"/>
      <c r="F407" s="303"/>
      <c r="G407" s="303"/>
      <c r="H407" s="303"/>
      <c r="I407" s="303"/>
      <c r="J407" s="303"/>
      <c r="K407" s="303"/>
      <c r="L407" s="303"/>
      <c r="M407" s="303"/>
      <c r="N407" s="219"/>
      <c r="O407" s="219"/>
      <c r="P407" s="219"/>
      <c r="Q407" s="219"/>
      <c r="R407" s="219"/>
      <c r="S407" s="219"/>
      <c r="T407" s="219"/>
      <c r="U407" s="219"/>
      <c r="V407" s="219"/>
      <c r="W407" s="219"/>
      <c r="X407" s="219"/>
      <c r="Y407" s="219"/>
      <c r="Z407" s="219"/>
    </row>
    <row r="408" spans="1:26" ht="15.75" customHeight="1" x14ac:dyDescent="0.2">
      <c r="A408" s="219"/>
      <c r="B408" s="219"/>
      <c r="C408" s="219"/>
      <c r="D408" s="219"/>
      <c r="E408" s="303"/>
      <c r="F408" s="303"/>
      <c r="G408" s="303"/>
      <c r="H408" s="303"/>
      <c r="I408" s="303"/>
      <c r="J408" s="303"/>
      <c r="K408" s="303"/>
      <c r="L408" s="303"/>
      <c r="M408" s="303"/>
      <c r="N408" s="219"/>
      <c r="O408" s="219"/>
      <c r="P408" s="219"/>
      <c r="Q408" s="219"/>
      <c r="R408" s="219"/>
      <c r="S408" s="219"/>
      <c r="T408" s="219"/>
      <c r="U408" s="219"/>
      <c r="V408" s="219"/>
      <c r="W408" s="219"/>
      <c r="X408" s="219"/>
      <c r="Y408" s="219"/>
      <c r="Z408" s="219"/>
    </row>
    <row r="409" spans="1:26" ht="15.75" customHeight="1" x14ac:dyDescent="0.2">
      <c r="A409" s="219"/>
      <c r="B409" s="219"/>
      <c r="C409" s="219"/>
      <c r="D409" s="219"/>
      <c r="E409" s="303"/>
      <c r="F409" s="303"/>
      <c r="G409" s="303"/>
      <c r="H409" s="303"/>
      <c r="I409" s="303"/>
      <c r="J409" s="303"/>
      <c r="K409" s="303"/>
      <c r="L409" s="303"/>
      <c r="M409" s="303"/>
      <c r="N409" s="219"/>
      <c r="O409" s="219"/>
      <c r="P409" s="219"/>
      <c r="Q409" s="219"/>
      <c r="R409" s="219"/>
      <c r="S409" s="219"/>
      <c r="T409" s="219"/>
      <c r="U409" s="219"/>
      <c r="V409" s="219"/>
      <c r="W409" s="219"/>
      <c r="X409" s="219"/>
      <c r="Y409" s="219"/>
      <c r="Z409" s="219"/>
    </row>
    <row r="410" spans="1:26" ht="15.75" customHeight="1" x14ac:dyDescent="0.2">
      <c r="A410" s="219"/>
      <c r="B410" s="219"/>
      <c r="C410" s="219"/>
      <c r="D410" s="219"/>
      <c r="E410" s="303"/>
      <c r="F410" s="303"/>
      <c r="G410" s="303"/>
      <c r="H410" s="303"/>
      <c r="I410" s="303"/>
      <c r="J410" s="303"/>
      <c r="K410" s="303"/>
      <c r="L410" s="303"/>
      <c r="M410" s="303"/>
      <c r="N410" s="219"/>
      <c r="O410" s="219"/>
      <c r="P410" s="219"/>
      <c r="Q410" s="219"/>
      <c r="R410" s="219"/>
      <c r="S410" s="219"/>
      <c r="T410" s="219"/>
      <c r="U410" s="219"/>
      <c r="V410" s="219"/>
      <c r="W410" s="219"/>
      <c r="X410" s="219"/>
      <c r="Y410" s="219"/>
      <c r="Z410" s="219"/>
    </row>
    <row r="411" spans="1:26" ht="15.75" customHeight="1" x14ac:dyDescent="0.2">
      <c r="A411" s="219"/>
      <c r="B411" s="219"/>
      <c r="C411" s="219"/>
      <c r="D411" s="219"/>
      <c r="E411" s="303"/>
      <c r="F411" s="303"/>
      <c r="G411" s="303"/>
      <c r="H411" s="303"/>
      <c r="I411" s="303"/>
      <c r="J411" s="303"/>
      <c r="K411" s="303"/>
      <c r="L411" s="303"/>
      <c r="M411" s="303"/>
      <c r="N411" s="219"/>
      <c r="O411" s="219"/>
      <c r="P411" s="219"/>
      <c r="Q411" s="219"/>
      <c r="R411" s="219"/>
      <c r="S411" s="219"/>
      <c r="T411" s="219"/>
      <c r="U411" s="219"/>
      <c r="V411" s="219"/>
      <c r="W411" s="219"/>
      <c r="X411" s="219"/>
      <c r="Y411" s="219"/>
      <c r="Z411" s="219"/>
    </row>
    <row r="412" spans="1:26" ht="15.75" customHeight="1" x14ac:dyDescent="0.2">
      <c r="A412" s="219"/>
      <c r="B412" s="219"/>
      <c r="C412" s="219"/>
      <c r="D412" s="219"/>
      <c r="E412" s="303"/>
      <c r="F412" s="303"/>
      <c r="G412" s="303"/>
      <c r="H412" s="303"/>
      <c r="I412" s="303"/>
      <c r="J412" s="303"/>
      <c r="K412" s="303"/>
      <c r="L412" s="303"/>
      <c r="M412" s="303"/>
      <c r="N412" s="219"/>
      <c r="O412" s="219"/>
      <c r="P412" s="219"/>
      <c r="Q412" s="219"/>
      <c r="R412" s="219"/>
      <c r="S412" s="219"/>
      <c r="T412" s="219"/>
      <c r="U412" s="219"/>
      <c r="V412" s="219"/>
      <c r="W412" s="219"/>
      <c r="X412" s="219"/>
      <c r="Y412" s="219"/>
      <c r="Z412" s="219"/>
    </row>
    <row r="413" spans="1:26" ht="15.75" customHeight="1" x14ac:dyDescent="0.2">
      <c r="A413" s="219"/>
      <c r="B413" s="219"/>
      <c r="C413" s="219"/>
      <c r="D413" s="219"/>
      <c r="E413" s="303"/>
      <c r="F413" s="303"/>
      <c r="G413" s="303"/>
      <c r="H413" s="303"/>
      <c r="I413" s="303"/>
      <c r="J413" s="303"/>
      <c r="K413" s="303"/>
      <c r="L413" s="303"/>
      <c r="M413" s="303"/>
      <c r="N413" s="219"/>
      <c r="O413" s="219"/>
      <c r="P413" s="219"/>
      <c r="Q413" s="219"/>
      <c r="R413" s="219"/>
      <c r="S413" s="219"/>
      <c r="T413" s="219"/>
      <c r="U413" s="219"/>
      <c r="V413" s="219"/>
      <c r="W413" s="219"/>
      <c r="X413" s="219"/>
      <c r="Y413" s="219"/>
      <c r="Z413" s="219"/>
    </row>
    <row r="414" spans="1:26" ht="15.75" customHeight="1" x14ac:dyDescent="0.2">
      <c r="A414" s="219"/>
      <c r="B414" s="219"/>
      <c r="C414" s="219"/>
      <c r="D414" s="219"/>
      <c r="E414" s="303"/>
      <c r="F414" s="303"/>
      <c r="G414" s="303"/>
      <c r="H414" s="303"/>
      <c r="I414" s="303"/>
      <c r="J414" s="303"/>
      <c r="K414" s="303"/>
      <c r="L414" s="303"/>
      <c r="M414" s="303"/>
      <c r="N414" s="219"/>
      <c r="O414" s="219"/>
      <c r="P414" s="219"/>
      <c r="Q414" s="219"/>
      <c r="R414" s="219"/>
      <c r="S414" s="219"/>
      <c r="T414" s="219"/>
      <c r="U414" s="219"/>
      <c r="V414" s="219"/>
      <c r="W414" s="219"/>
      <c r="X414" s="219"/>
      <c r="Y414" s="219"/>
      <c r="Z414" s="219"/>
    </row>
    <row r="415" spans="1:26" ht="15.75" customHeight="1" x14ac:dyDescent="0.2">
      <c r="A415" s="219"/>
      <c r="B415" s="219"/>
      <c r="C415" s="219"/>
      <c r="D415" s="219"/>
      <c r="E415" s="303"/>
      <c r="F415" s="303"/>
      <c r="G415" s="303"/>
      <c r="H415" s="303"/>
      <c r="I415" s="303"/>
      <c r="J415" s="303"/>
      <c r="K415" s="303"/>
      <c r="L415" s="303"/>
      <c r="M415" s="303"/>
      <c r="N415" s="219"/>
      <c r="O415" s="219"/>
      <c r="P415" s="219"/>
      <c r="Q415" s="219"/>
      <c r="R415" s="219"/>
      <c r="S415" s="219"/>
      <c r="T415" s="219"/>
      <c r="U415" s="219"/>
      <c r="V415" s="219"/>
      <c r="W415" s="219"/>
      <c r="X415" s="219"/>
      <c r="Y415" s="219"/>
      <c r="Z415" s="219"/>
    </row>
    <row r="416" spans="1:26" ht="15.75" customHeight="1" x14ac:dyDescent="0.2">
      <c r="A416" s="219"/>
      <c r="B416" s="219"/>
      <c r="C416" s="219"/>
      <c r="D416" s="219"/>
      <c r="E416" s="303"/>
      <c r="F416" s="303"/>
      <c r="G416" s="303"/>
      <c r="H416" s="303"/>
      <c r="I416" s="303"/>
      <c r="J416" s="303"/>
      <c r="K416" s="303"/>
      <c r="L416" s="303"/>
      <c r="M416" s="303"/>
      <c r="N416" s="219"/>
      <c r="O416" s="219"/>
      <c r="P416" s="219"/>
      <c r="Q416" s="219"/>
      <c r="R416" s="219"/>
      <c r="S416" s="219"/>
      <c r="T416" s="219"/>
      <c r="U416" s="219"/>
      <c r="V416" s="219"/>
      <c r="W416" s="219"/>
      <c r="X416" s="219"/>
      <c r="Y416" s="219"/>
      <c r="Z416" s="219"/>
    </row>
    <row r="417" spans="1:26" ht="15.75" customHeight="1" x14ac:dyDescent="0.2">
      <c r="A417" s="219"/>
      <c r="B417" s="219"/>
      <c r="C417" s="219"/>
      <c r="D417" s="219"/>
      <c r="E417" s="303"/>
      <c r="F417" s="303"/>
      <c r="G417" s="303"/>
      <c r="H417" s="303"/>
      <c r="I417" s="303"/>
      <c r="J417" s="303"/>
      <c r="K417" s="303"/>
      <c r="L417" s="303"/>
      <c r="M417" s="303"/>
      <c r="N417" s="219"/>
      <c r="O417" s="219"/>
      <c r="P417" s="219"/>
      <c r="Q417" s="219"/>
      <c r="R417" s="219"/>
      <c r="S417" s="219"/>
      <c r="T417" s="219"/>
      <c r="U417" s="219"/>
      <c r="V417" s="219"/>
      <c r="W417" s="219"/>
      <c r="X417" s="219"/>
      <c r="Y417" s="219"/>
      <c r="Z417" s="219"/>
    </row>
    <row r="418" spans="1:26" ht="15.75" customHeight="1" x14ac:dyDescent="0.2">
      <c r="A418" s="219"/>
      <c r="B418" s="219"/>
      <c r="C418" s="219"/>
      <c r="D418" s="219"/>
      <c r="E418" s="303"/>
      <c r="F418" s="303"/>
      <c r="G418" s="303"/>
      <c r="H418" s="303"/>
      <c r="I418" s="303"/>
      <c r="J418" s="303"/>
      <c r="K418" s="303"/>
      <c r="L418" s="303"/>
      <c r="M418" s="303"/>
      <c r="N418" s="219"/>
      <c r="O418" s="219"/>
      <c r="P418" s="219"/>
      <c r="Q418" s="219"/>
      <c r="R418" s="219"/>
      <c r="S418" s="219"/>
      <c r="T418" s="219"/>
      <c r="U418" s="219"/>
      <c r="V418" s="219"/>
      <c r="W418" s="219"/>
      <c r="X418" s="219"/>
      <c r="Y418" s="219"/>
      <c r="Z418" s="219"/>
    </row>
    <row r="419" spans="1:26" ht="15.75" customHeight="1" x14ac:dyDescent="0.2">
      <c r="A419" s="219"/>
      <c r="B419" s="219"/>
      <c r="C419" s="219"/>
      <c r="D419" s="219"/>
      <c r="E419" s="303"/>
      <c r="F419" s="303"/>
      <c r="G419" s="303"/>
      <c r="H419" s="303"/>
      <c r="I419" s="303"/>
      <c r="J419" s="303"/>
      <c r="K419" s="303"/>
      <c r="L419" s="303"/>
      <c r="M419" s="303"/>
      <c r="N419" s="219"/>
      <c r="O419" s="219"/>
      <c r="P419" s="219"/>
      <c r="Q419" s="219"/>
      <c r="R419" s="219"/>
      <c r="S419" s="219"/>
      <c r="T419" s="219"/>
      <c r="U419" s="219"/>
      <c r="V419" s="219"/>
      <c r="W419" s="219"/>
      <c r="X419" s="219"/>
      <c r="Y419" s="219"/>
      <c r="Z419" s="219"/>
    </row>
    <row r="420" spans="1:26" ht="15.75" customHeight="1" x14ac:dyDescent="0.2">
      <c r="A420" s="219"/>
      <c r="B420" s="219"/>
      <c r="C420" s="219"/>
      <c r="D420" s="219"/>
      <c r="E420" s="303"/>
      <c r="F420" s="303"/>
      <c r="G420" s="303"/>
      <c r="H420" s="303"/>
      <c r="I420" s="303"/>
      <c r="J420" s="303"/>
      <c r="K420" s="303"/>
      <c r="L420" s="303"/>
      <c r="M420" s="303"/>
      <c r="N420" s="219"/>
      <c r="O420" s="219"/>
      <c r="P420" s="219"/>
      <c r="Q420" s="219"/>
      <c r="R420" s="219"/>
      <c r="S420" s="219"/>
      <c r="T420" s="219"/>
      <c r="U420" s="219"/>
      <c r="V420" s="219"/>
      <c r="W420" s="219"/>
      <c r="X420" s="219"/>
      <c r="Y420" s="219"/>
      <c r="Z420" s="219"/>
    </row>
    <row r="421" spans="1:26" ht="15.75" customHeight="1" x14ac:dyDescent="0.2">
      <c r="A421" s="219"/>
      <c r="B421" s="219"/>
      <c r="C421" s="219"/>
      <c r="D421" s="219"/>
      <c r="E421" s="303"/>
      <c r="F421" s="303"/>
      <c r="G421" s="303"/>
      <c r="H421" s="303"/>
      <c r="I421" s="303"/>
      <c r="J421" s="303"/>
      <c r="K421" s="303"/>
      <c r="L421" s="303"/>
      <c r="M421" s="303"/>
      <c r="N421" s="219"/>
      <c r="O421" s="219"/>
      <c r="P421" s="219"/>
      <c r="Q421" s="219"/>
      <c r="R421" s="219"/>
      <c r="S421" s="219"/>
      <c r="T421" s="219"/>
      <c r="U421" s="219"/>
      <c r="V421" s="219"/>
      <c r="W421" s="219"/>
      <c r="X421" s="219"/>
      <c r="Y421" s="219"/>
      <c r="Z421" s="219"/>
    </row>
    <row r="422" spans="1:26" ht="15.75" customHeight="1" x14ac:dyDescent="0.2">
      <c r="A422" s="219"/>
      <c r="B422" s="219"/>
      <c r="C422" s="219"/>
      <c r="D422" s="219"/>
      <c r="E422" s="303"/>
      <c r="F422" s="303"/>
      <c r="G422" s="303"/>
      <c r="H422" s="303"/>
      <c r="I422" s="303"/>
      <c r="J422" s="303"/>
      <c r="K422" s="303"/>
      <c r="L422" s="303"/>
      <c r="M422" s="303"/>
      <c r="N422" s="219"/>
      <c r="O422" s="219"/>
      <c r="P422" s="219"/>
      <c r="Q422" s="219"/>
      <c r="R422" s="219"/>
      <c r="S422" s="219"/>
      <c r="T422" s="219"/>
      <c r="U422" s="219"/>
      <c r="V422" s="219"/>
      <c r="W422" s="219"/>
      <c r="X422" s="219"/>
      <c r="Y422" s="219"/>
      <c r="Z422" s="219"/>
    </row>
    <row r="423" spans="1:26" ht="15.75" customHeight="1" x14ac:dyDescent="0.2">
      <c r="A423" s="219"/>
      <c r="B423" s="219"/>
      <c r="C423" s="219"/>
      <c r="D423" s="219"/>
      <c r="E423" s="303"/>
      <c r="F423" s="303"/>
      <c r="G423" s="303"/>
      <c r="H423" s="303"/>
      <c r="I423" s="303"/>
      <c r="J423" s="303"/>
      <c r="K423" s="303"/>
      <c r="L423" s="303"/>
      <c r="M423" s="303"/>
      <c r="N423" s="219"/>
      <c r="O423" s="219"/>
      <c r="P423" s="219"/>
      <c r="Q423" s="219"/>
      <c r="R423" s="219"/>
      <c r="S423" s="219"/>
      <c r="T423" s="219"/>
      <c r="U423" s="219"/>
      <c r="V423" s="219"/>
      <c r="W423" s="219"/>
      <c r="X423" s="219"/>
      <c r="Y423" s="219"/>
      <c r="Z423" s="219"/>
    </row>
    <row r="424" spans="1:26" ht="15.75" customHeight="1" x14ac:dyDescent="0.2">
      <c r="A424" s="219"/>
      <c r="B424" s="219"/>
      <c r="C424" s="219"/>
      <c r="D424" s="219"/>
      <c r="E424" s="303"/>
      <c r="F424" s="303"/>
      <c r="G424" s="303"/>
      <c r="H424" s="303"/>
      <c r="I424" s="303"/>
      <c r="J424" s="303"/>
      <c r="K424" s="303"/>
      <c r="L424" s="303"/>
      <c r="M424" s="303"/>
      <c r="N424" s="219"/>
      <c r="O424" s="219"/>
      <c r="P424" s="219"/>
      <c r="Q424" s="219"/>
      <c r="R424" s="219"/>
      <c r="S424" s="219"/>
      <c r="T424" s="219"/>
      <c r="U424" s="219"/>
      <c r="V424" s="219"/>
      <c r="W424" s="219"/>
      <c r="X424" s="219"/>
      <c r="Y424" s="219"/>
      <c r="Z424" s="219"/>
    </row>
    <row r="425" spans="1:26" ht="15.75" customHeight="1" x14ac:dyDescent="0.2">
      <c r="A425" s="219"/>
      <c r="B425" s="219"/>
      <c r="C425" s="219"/>
      <c r="D425" s="219"/>
      <c r="E425" s="303"/>
      <c r="F425" s="303"/>
      <c r="G425" s="303"/>
      <c r="H425" s="303"/>
      <c r="I425" s="303"/>
      <c r="J425" s="303"/>
      <c r="K425" s="303"/>
      <c r="L425" s="303"/>
      <c r="M425" s="303"/>
      <c r="N425" s="219"/>
      <c r="O425" s="219"/>
      <c r="P425" s="219"/>
      <c r="Q425" s="219"/>
      <c r="R425" s="219"/>
      <c r="S425" s="219"/>
      <c r="T425" s="219"/>
      <c r="U425" s="219"/>
      <c r="V425" s="219"/>
      <c r="W425" s="219"/>
      <c r="X425" s="219"/>
      <c r="Y425" s="219"/>
      <c r="Z425" s="219"/>
    </row>
    <row r="426" spans="1:26" ht="15.75" customHeight="1" x14ac:dyDescent="0.2">
      <c r="A426" s="219"/>
      <c r="B426" s="219"/>
      <c r="C426" s="219"/>
      <c r="D426" s="219"/>
      <c r="E426" s="303"/>
      <c r="F426" s="303"/>
      <c r="G426" s="303"/>
      <c r="H426" s="303"/>
      <c r="I426" s="303"/>
      <c r="J426" s="303"/>
      <c r="K426" s="303"/>
      <c r="L426" s="303"/>
      <c r="M426" s="303"/>
      <c r="N426" s="219"/>
      <c r="O426" s="219"/>
      <c r="P426" s="219"/>
      <c r="Q426" s="219"/>
      <c r="R426" s="219"/>
      <c r="S426" s="219"/>
      <c r="T426" s="219"/>
      <c r="U426" s="219"/>
      <c r="V426" s="219"/>
      <c r="W426" s="219"/>
      <c r="X426" s="219"/>
      <c r="Y426" s="219"/>
      <c r="Z426" s="219"/>
    </row>
    <row r="427" spans="1:26" ht="15.75" customHeight="1" x14ac:dyDescent="0.2">
      <c r="A427" s="219"/>
      <c r="B427" s="219"/>
      <c r="C427" s="219"/>
      <c r="D427" s="219"/>
      <c r="E427" s="303"/>
      <c r="F427" s="303"/>
      <c r="G427" s="303"/>
      <c r="H427" s="303"/>
      <c r="I427" s="303"/>
      <c r="J427" s="303"/>
      <c r="K427" s="303"/>
      <c r="L427" s="303"/>
      <c r="M427" s="303"/>
      <c r="N427" s="219"/>
      <c r="O427" s="219"/>
      <c r="P427" s="219"/>
      <c r="Q427" s="219"/>
      <c r="R427" s="219"/>
      <c r="S427" s="219"/>
      <c r="T427" s="219"/>
      <c r="U427" s="219"/>
      <c r="V427" s="219"/>
      <c r="W427" s="219"/>
      <c r="X427" s="219"/>
      <c r="Y427" s="219"/>
      <c r="Z427" s="219"/>
    </row>
    <row r="428" spans="1:26" ht="15.75" customHeight="1" x14ac:dyDescent="0.2">
      <c r="A428" s="219"/>
      <c r="B428" s="219"/>
      <c r="C428" s="219"/>
      <c r="D428" s="219"/>
      <c r="E428" s="303"/>
      <c r="F428" s="303"/>
      <c r="G428" s="303"/>
      <c r="H428" s="303"/>
      <c r="I428" s="303"/>
      <c r="J428" s="303"/>
      <c r="K428" s="303"/>
      <c r="L428" s="303"/>
      <c r="M428" s="303"/>
      <c r="N428" s="219"/>
      <c r="O428" s="219"/>
      <c r="P428" s="219"/>
      <c r="Q428" s="219"/>
      <c r="R428" s="219"/>
      <c r="S428" s="219"/>
      <c r="T428" s="219"/>
      <c r="U428" s="219"/>
      <c r="V428" s="219"/>
      <c r="W428" s="219"/>
      <c r="X428" s="219"/>
      <c r="Y428" s="219"/>
      <c r="Z428" s="219"/>
    </row>
    <row r="429" spans="1:26" ht="15.75" customHeight="1" x14ac:dyDescent="0.2">
      <c r="A429" s="219"/>
      <c r="B429" s="219"/>
      <c r="C429" s="219"/>
      <c r="D429" s="219"/>
      <c r="E429" s="303"/>
      <c r="F429" s="303"/>
      <c r="G429" s="303"/>
      <c r="H429" s="303"/>
      <c r="I429" s="303"/>
      <c r="J429" s="303"/>
      <c r="K429" s="303"/>
      <c r="L429" s="303"/>
      <c r="M429" s="303"/>
      <c r="N429" s="219"/>
      <c r="O429" s="219"/>
      <c r="P429" s="219"/>
      <c r="Q429" s="219"/>
      <c r="R429" s="219"/>
      <c r="S429" s="219"/>
      <c r="T429" s="219"/>
      <c r="U429" s="219"/>
      <c r="V429" s="219"/>
      <c r="W429" s="219"/>
      <c r="X429" s="219"/>
      <c r="Y429" s="219"/>
      <c r="Z429" s="219"/>
    </row>
    <row r="430" spans="1:26" ht="15.75" customHeight="1" x14ac:dyDescent="0.2">
      <c r="A430" s="219"/>
      <c r="B430" s="219"/>
      <c r="C430" s="219"/>
      <c r="D430" s="219"/>
      <c r="E430" s="303"/>
      <c r="F430" s="303"/>
      <c r="G430" s="303"/>
      <c r="H430" s="303"/>
      <c r="I430" s="303"/>
      <c r="J430" s="303"/>
      <c r="K430" s="303"/>
      <c r="L430" s="303"/>
      <c r="M430" s="303"/>
      <c r="N430" s="219"/>
      <c r="O430" s="219"/>
      <c r="P430" s="219"/>
      <c r="Q430" s="219"/>
      <c r="R430" s="219"/>
      <c r="S430" s="219"/>
      <c r="T430" s="219"/>
      <c r="U430" s="219"/>
      <c r="V430" s="219"/>
      <c r="W430" s="219"/>
      <c r="X430" s="219"/>
      <c r="Y430" s="219"/>
      <c r="Z430" s="219"/>
    </row>
    <row r="431" spans="1:26" ht="15.75" customHeight="1" x14ac:dyDescent="0.2">
      <c r="A431" s="219"/>
      <c r="B431" s="219"/>
      <c r="C431" s="219"/>
      <c r="D431" s="219"/>
      <c r="E431" s="303"/>
      <c r="F431" s="303"/>
      <c r="G431" s="303"/>
      <c r="H431" s="303"/>
      <c r="I431" s="303"/>
      <c r="J431" s="303"/>
      <c r="K431" s="303"/>
      <c r="L431" s="303"/>
      <c r="M431" s="303"/>
      <c r="N431" s="219"/>
      <c r="O431" s="219"/>
      <c r="P431" s="219"/>
      <c r="Q431" s="219"/>
      <c r="R431" s="219"/>
      <c r="S431" s="219"/>
      <c r="T431" s="219"/>
      <c r="U431" s="219"/>
      <c r="V431" s="219"/>
      <c r="W431" s="219"/>
      <c r="X431" s="219"/>
      <c r="Y431" s="219"/>
      <c r="Z431" s="219"/>
    </row>
    <row r="432" spans="1:26" ht="15.75" customHeight="1" x14ac:dyDescent="0.2">
      <c r="A432" s="219"/>
      <c r="B432" s="219"/>
      <c r="C432" s="219"/>
      <c r="D432" s="219"/>
      <c r="E432" s="303"/>
      <c r="F432" s="303"/>
      <c r="G432" s="303"/>
      <c r="H432" s="303"/>
      <c r="I432" s="303"/>
      <c r="J432" s="303"/>
      <c r="K432" s="303"/>
      <c r="L432" s="303"/>
      <c r="M432" s="303"/>
      <c r="N432" s="219"/>
      <c r="O432" s="219"/>
      <c r="P432" s="219"/>
      <c r="Q432" s="219"/>
      <c r="R432" s="219"/>
      <c r="S432" s="219"/>
      <c r="T432" s="219"/>
      <c r="U432" s="219"/>
      <c r="V432" s="219"/>
      <c r="W432" s="219"/>
      <c r="X432" s="219"/>
      <c r="Y432" s="219"/>
      <c r="Z432" s="219"/>
    </row>
    <row r="433" spans="1:26" ht="15.75" customHeight="1" x14ac:dyDescent="0.2">
      <c r="A433" s="219"/>
      <c r="B433" s="219"/>
      <c r="C433" s="219"/>
      <c r="D433" s="219"/>
      <c r="E433" s="303"/>
      <c r="F433" s="303"/>
      <c r="G433" s="303"/>
      <c r="H433" s="303"/>
      <c r="I433" s="303"/>
      <c r="J433" s="303"/>
      <c r="K433" s="303"/>
      <c r="L433" s="303"/>
      <c r="M433" s="303"/>
      <c r="N433" s="219"/>
      <c r="O433" s="219"/>
      <c r="P433" s="219"/>
      <c r="Q433" s="219"/>
      <c r="R433" s="219"/>
      <c r="S433" s="219"/>
      <c r="T433" s="219"/>
      <c r="U433" s="219"/>
      <c r="V433" s="219"/>
      <c r="W433" s="219"/>
      <c r="X433" s="219"/>
      <c r="Y433" s="219"/>
      <c r="Z433" s="219"/>
    </row>
    <row r="434" spans="1:26" ht="15.75" customHeight="1" x14ac:dyDescent="0.2">
      <c r="A434" s="219"/>
      <c r="B434" s="219"/>
      <c r="C434" s="219"/>
      <c r="D434" s="219"/>
      <c r="E434" s="303"/>
      <c r="F434" s="303"/>
      <c r="G434" s="303"/>
      <c r="H434" s="303"/>
      <c r="I434" s="303"/>
      <c r="J434" s="303"/>
      <c r="K434" s="303"/>
      <c r="L434" s="303"/>
      <c r="M434" s="303"/>
      <c r="N434" s="219"/>
      <c r="O434" s="219"/>
      <c r="P434" s="219"/>
      <c r="Q434" s="219"/>
      <c r="R434" s="219"/>
      <c r="S434" s="219"/>
      <c r="T434" s="219"/>
      <c r="U434" s="219"/>
      <c r="V434" s="219"/>
      <c r="W434" s="219"/>
      <c r="X434" s="219"/>
      <c r="Y434" s="219"/>
      <c r="Z434" s="219"/>
    </row>
    <row r="435" spans="1:26" ht="15.75" customHeight="1" x14ac:dyDescent="0.2">
      <c r="A435" s="219"/>
      <c r="B435" s="219"/>
      <c r="C435" s="219"/>
      <c r="D435" s="219"/>
      <c r="E435" s="303"/>
      <c r="F435" s="303"/>
      <c r="G435" s="303"/>
      <c r="H435" s="303"/>
      <c r="I435" s="303"/>
      <c r="J435" s="303"/>
      <c r="K435" s="303"/>
      <c r="L435" s="303"/>
      <c r="M435" s="303"/>
      <c r="N435" s="219"/>
      <c r="O435" s="219"/>
      <c r="P435" s="219"/>
      <c r="Q435" s="219"/>
      <c r="R435" s="219"/>
      <c r="S435" s="219"/>
      <c r="T435" s="219"/>
      <c r="U435" s="219"/>
      <c r="V435" s="219"/>
      <c r="W435" s="219"/>
      <c r="X435" s="219"/>
      <c r="Y435" s="219"/>
      <c r="Z435" s="219"/>
    </row>
    <row r="436" spans="1:26" ht="15.75" customHeight="1" x14ac:dyDescent="0.2">
      <c r="A436" s="219"/>
      <c r="B436" s="219"/>
      <c r="C436" s="219"/>
      <c r="D436" s="219"/>
      <c r="E436" s="303"/>
      <c r="F436" s="303"/>
      <c r="G436" s="303"/>
      <c r="H436" s="303"/>
      <c r="I436" s="303"/>
      <c r="J436" s="303"/>
      <c r="K436" s="303"/>
      <c r="L436" s="303"/>
      <c r="M436" s="303"/>
      <c r="N436" s="219"/>
      <c r="O436" s="219"/>
      <c r="P436" s="219"/>
      <c r="Q436" s="219"/>
      <c r="R436" s="219"/>
      <c r="S436" s="219"/>
      <c r="T436" s="219"/>
      <c r="U436" s="219"/>
      <c r="V436" s="219"/>
      <c r="W436" s="219"/>
      <c r="X436" s="219"/>
      <c r="Y436" s="219"/>
      <c r="Z436" s="219"/>
    </row>
    <row r="437" spans="1:26" ht="15.75" customHeight="1" x14ac:dyDescent="0.2">
      <c r="A437" s="219"/>
      <c r="B437" s="219"/>
      <c r="C437" s="219"/>
      <c r="D437" s="219"/>
      <c r="E437" s="303"/>
      <c r="F437" s="303"/>
      <c r="G437" s="303"/>
      <c r="H437" s="303"/>
      <c r="I437" s="303"/>
      <c r="J437" s="303"/>
      <c r="K437" s="303"/>
      <c r="L437" s="303"/>
      <c r="M437" s="303"/>
      <c r="N437" s="219"/>
      <c r="O437" s="219"/>
      <c r="P437" s="219"/>
      <c r="Q437" s="219"/>
      <c r="R437" s="219"/>
      <c r="S437" s="219"/>
      <c r="T437" s="219"/>
      <c r="U437" s="219"/>
      <c r="V437" s="219"/>
      <c r="W437" s="219"/>
      <c r="X437" s="219"/>
      <c r="Y437" s="219"/>
      <c r="Z437" s="219"/>
    </row>
    <row r="438" spans="1:26" ht="15.75" customHeight="1" x14ac:dyDescent="0.2">
      <c r="A438" s="219"/>
      <c r="B438" s="219"/>
      <c r="C438" s="219"/>
      <c r="D438" s="219"/>
      <c r="E438" s="303"/>
      <c r="F438" s="303"/>
      <c r="G438" s="303"/>
      <c r="H438" s="303"/>
      <c r="I438" s="303"/>
      <c r="J438" s="303"/>
      <c r="K438" s="303"/>
      <c r="L438" s="303"/>
      <c r="M438" s="303"/>
      <c r="N438" s="219"/>
      <c r="O438" s="219"/>
      <c r="P438" s="219"/>
      <c r="Q438" s="219"/>
      <c r="R438" s="219"/>
      <c r="S438" s="219"/>
      <c r="T438" s="219"/>
      <c r="U438" s="219"/>
      <c r="V438" s="219"/>
      <c r="W438" s="219"/>
      <c r="X438" s="219"/>
      <c r="Y438" s="219"/>
      <c r="Z438" s="219"/>
    </row>
    <row r="439" spans="1:26" ht="15.75" customHeight="1" x14ac:dyDescent="0.2">
      <c r="A439" s="219"/>
      <c r="B439" s="219"/>
      <c r="C439" s="219"/>
      <c r="D439" s="219"/>
      <c r="E439" s="303"/>
      <c r="F439" s="303"/>
      <c r="G439" s="303"/>
      <c r="H439" s="303"/>
      <c r="I439" s="303"/>
      <c r="J439" s="303"/>
      <c r="K439" s="303"/>
      <c r="L439" s="303"/>
      <c r="M439" s="303"/>
      <c r="N439" s="219"/>
      <c r="O439" s="219"/>
      <c r="P439" s="219"/>
      <c r="Q439" s="219"/>
      <c r="R439" s="219"/>
      <c r="S439" s="219"/>
      <c r="T439" s="219"/>
      <c r="U439" s="219"/>
      <c r="V439" s="219"/>
      <c r="W439" s="219"/>
      <c r="X439" s="219"/>
      <c r="Y439" s="219"/>
      <c r="Z439" s="219"/>
    </row>
    <row r="440" spans="1:26" ht="15.75" customHeight="1" x14ac:dyDescent="0.2">
      <c r="A440" s="219"/>
      <c r="B440" s="219"/>
      <c r="C440" s="219"/>
      <c r="D440" s="219"/>
      <c r="E440" s="303"/>
      <c r="F440" s="303"/>
      <c r="G440" s="303"/>
      <c r="H440" s="303"/>
      <c r="I440" s="303"/>
      <c r="J440" s="303"/>
      <c r="K440" s="303"/>
      <c r="L440" s="303"/>
      <c r="M440" s="303"/>
      <c r="N440" s="219"/>
      <c r="O440" s="219"/>
      <c r="P440" s="219"/>
      <c r="Q440" s="219"/>
      <c r="R440" s="219"/>
      <c r="S440" s="219"/>
      <c r="T440" s="219"/>
      <c r="U440" s="219"/>
      <c r="V440" s="219"/>
      <c r="W440" s="219"/>
      <c r="X440" s="219"/>
      <c r="Y440" s="219"/>
      <c r="Z440" s="219"/>
    </row>
    <row r="441" spans="1:26" ht="15.75" customHeight="1" x14ac:dyDescent="0.2">
      <c r="A441" s="219"/>
      <c r="B441" s="219"/>
      <c r="C441" s="219"/>
      <c r="D441" s="219"/>
      <c r="E441" s="303"/>
      <c r="F441" s="303"/>
      <c r="G441" s="303"/>
      <c r="H441" s="303"/>
      <c r="I441" s="303"/>
      <c r="J441" s="303"/>
      <c r="K441" s="303"/>
      <c r="L441" s="303"/>
      <c r="M441" s="303"/>
      <c r="N441" s="219"/>
      <c r="O441" s="219"/>
      <c r="P441" s="219"/>
      <c r="Q441" s="219"/>
      <c r="R441" s="219"/>
      <c r="S441" s="219"/>
      <c r="T441" s="219"/>
      <c r="U441" s="219"/>
      <c r="V441" s="219"/>
      <c r="W441" s="219"/>
      <c r="X441" s="219"/>
      <c r="Y441" s="219"/>
      <c r="Z441" s="219"/>
    </row>
    <row r="442" spans="1:26" ht="15.75" customHeight="1" x14ac:dyDescent="0.2">
      <c r="A442" s="219"/>
      <c r="B442" s="219"/>
      <c r="C442" s="219"/>
      <c r="D442" s="219"/>
      <c r="E442" s="303"/>
      <c r="F442" s="303"/>
      <c r="G442" s="303"/>
      <c r="H442" s="303"/>
      <c r="I442" s="303"/>
      <c r="J442" s="303"/>
      <c r="K442" s="303"/>
      <c r="L442" s="303"/>
      <c r="M442" s="303"/>
      <c r="N442" s="219"/>
      <c r="O442" s="219"/>
      <c r="P442" s="219"/>
      <c r="Q442" s="219"/>
      <c r="R442" s="219"/>
      <c r="S442" s="219"/>
      <c r="T442" s="219"/>
      <c r="U442" s="219"/>
      <c r="V442" s="219"/>
      <c r="W442" s="219"/>
      <c r="X442" s="219"/>
      <c r="Y442" s="219"/>
      <c r="Z442" s="219"/>
    </row>
    <row r="443" spans="1:26" ht="15.75" customHeight="1" x14ac:dyDescent="0.2">
      <c r="A443" s="219"/>
      <c r="B443" s="219"/>
      <c r="C443" s="219"/>
      <c r="D443" s="219"/>
      <c r="E443" s="303"/>
      <c r="F443" s="303"/>
      <c r="G443" s="303"/>
      <c r="H443" s="303"/>
      <c r="I443" s="303"/>
      <c r="J443" s="303"/>
      <c r="K443" s="303"/>
      <c r="L443" s="303"/>
      <c r="M443" s="303"/>
      <c r="N443" s="219"/>
      <c r="O443" s="219"/>
      <c r="P443" s="219"/>
      <c r="Q443" s="219"/>
      <c r="R443" s="219"/>
      <c r="S443" s="219"/>
      <c r="T443" s="219"/>
      <c r="U443" s="219"/>
      <c r="V443" s="219"/>
      <c r="W443" s="219"/>
      <c r="X443" s="219"/>
      <c r="Y443" s="219"/>
      <c r="Z443" s="219"/>
    </row>
    <row r="444" spans="1:26" ht="15.75" customHeight="1" x14ac:dyDescent="0.2">
      <c r="A444" s="219"/>
      <c r="B444" s="219"/>
      <c r="C444" s="219"/>
      <c r="D444" s="219"/>
      <c r="E444" s="303"/>
      <c r="F444" s="303"/>
      <c r="G444" s="303"/>
      <c r="H444" s="303"/>
      <c r="I444" s="303"/>
      <c r="J444" s="303"/>
      <c r="K444" s="303"/>
      <c r="L444" s="303"/>
      <c r="M444" s="303"/>
      <c r="N444" s="219"/>
      <c r="O444" s="219"/>
      <c r="P444" s="219"/>
      <c r="Q444" s="219"/>
      <c r="R444" s="219"/>
      <c r="S444" s="219"/>
      <c r="T444" s="219"/>
      <c r="U444" s="219"/>
      <c r="V444" s="219"/>
      <c r="W444" s="219"/>
      <c r="X444" s="219"/>
      <c r="Y444" s="219"/>
      <c r="Z444" s="219"/>
    </row>
    <row r="445" spans="1:26" ht="15.75" customHeight="1" x14ac:dyDescent="0.2">
      <c r="A445" s="219"/>
      <c r="B445" s="219"/>
      <c r="C445" s="219"/>
      <c r="D445" s="219"/>
      <c r="E445" s="303"/>
      <c r="F445" s="303"/>
      <c r="G445" s="303"/>
      <c r="H445" s="303"/>
      <c r="I445" s="303"/>
      <c r="J445" s="303"/>
      <c r="K445" s="303"/>
      <c r="L445" s="303"/>
      <c r="M445" s="303"/>
      <c r="N445" s="219"/>
      <c r="O445" s="219"/>
      <c r="P445" s="219"/>
      <c r="Q445" s="219"/>
      <c r="R445" s="219"/>
      <c r="S445" s="219"/>
      <c r="T445" s="219"/>
      <c r="U445" s="219"/>
      <c r="V445" s="219"/>
      <c r="W445" s="219"/>
      <c r="X445" s="219"/>
      <c r="Y445" s="219"/>
      <c r="Z445" s="219"/>
    </row>
    <row r="446" spans="1:26" ht="15.75" customHeight="1" x14ac:dyDescent="0.2">
      <c r="A446" s="219"/>
      <c r="B446" s="219"/>
      <c r="C446" s="219"/>
      <c r="D446" s="219"/>
      <c r="E446" s="303"/>
      <c r="F446" s="303"/>
      <c r="G446" s="303"/>
      <c r="H446" s="303"/>
      <c r="I446" s="303"/>
      <c r="J446" s="303"/>
      <c r="K446" s="303"/>
      <c r="L446" s="303"/>
      <c r="M446" s="303"/>
      <c r="N446" s="219"/>
      <c r="O446" s="219"/>
      <c r="P446" s="219"/>
      <c r="Q446" s="219"/>
      <c r="R446" s="219"/>
      <c r="S446" s="219"/>
      <c r="T446" s="219"/>
      <c r="U446" s="219"/>
      <c r="V446" s="219"/>
      <c r="W446" s="219"/>
      <c r="X446" s="219"/>
      <c r="Y446" s="219"/>
      <c r="Z446" s="219"/>
    </row>
    <row r="447" spans="1:26" ht="15.75" customHeight="1" x14ac:dyDescent="0.2">
      <c r="A447" s="219"/>
      <c r="B447" s="219"/>
      <c r="C447" s="219"/>
      <c r="D447" s="219"/>
      <c r="E447" s="303"/>
      <c r="F447" s="303"/>
      <c r="G447" s="303"/>
      <c r="H447" s="303"/>
      <c r="I447" s="303"/>
      <c r="J447" s="303"/>
      <c r="K447" s="303"/>
      <c r="L447" s="303"/>
      <c r="M447" s="303"/>
      <c r="N447" s="219"/>
      <c r="O447" s="219"/>
      <c r="P447" s="219"/>
      <c r="Q447" s="219"/>
      <c r="R447" s="219"/>
      <c r="S447" s="219"/>
      <c r="T447" s="219"/>
      <c r="U447" s="219"/>
      <c r="V447" s="219"/>
      <c r="W447" s="219"/>
      <c r="X447" s="219"/>
      <c r="Y447" s="219"/>
      <c r="Z447" s="219"/>
    </row>
    <row r="448" spans="1:26" ht="15.75" customHeight="1" x14ac:dyDescent="0.2">
      <c r="A448" s="219"/>
      <c r="B448" s="219"/>
      <c r="C448" s="219"/>
      <c r="D448" s="219"/>
      <c r="E448" s="303"/>
      <c r="F448" s="303"/>
      <c r="G448" s="303"/>
      <c r="H448" s="303"/>
      <c r="I448" s="303"/>
      <c r="J448" s="303"/>
      <c r="K448" s="303"/>
      <c r="L448" s="303"/>
      <c r="M448" s="303"/>
      <c r="N448" s="219"/>
      <c r="O448" s="219"/>
      <c r="P448" s="219"/>
      <c r="Q448" s="219"/>
      <c r="R448" s="219"/>
      <c r="S448" s="219"/>
      <c r="T448" s="219"/>
      <c r="U448" s="219"/>
      <c r="V448" s="219"/>
      <c r="W448" s="219"/>
      <c r="X448" s="219"/>
      <c r="Y448" s="219"/>
      <c r="Z448" s="219"/>
    </row>
    <row r="449" spans="1:26" ht="15.75" customHeight="1" x14ac:dyDescent="0.2">
      <c r="A449" s="219"/>
      <c r="B449" s="219"/>
      <c r="C449" s="219"/>
      <c r="D449" s="219"/>
      <c r="E449" s="303"/>
      <c r="F449" s="303"/>
      <c r="G449" s="303"/>
      <c r="H449" s="303"/>
      <c r="I449" s="303"/>
      <c r="J449" s="303"/>
      <c r="K449" s="303"/>
      <c r="L449" s="303"/>
      <c r="M449" s="303"/>
      <c r="N449" s="219"/>
      <c r="O449" s="219"/>
      <c r="P449" s="219"/>
      <c r="Q449" s="219"/>
      <c r="R449" s="219"/>
      <c r="S449" s="219"/>
      <c r="T449" s="219"/>
      <c r="U449" s="219"/>
      <c r="V449" s="219"/>
      <c r="W449" s="219"/>
      <c r="X449" s="219"/>
      <c r="Y449" s="219"/>
      <c r="Z449" s="219"/>
    </row>
    <row r="450" spans="1:26" ht="15.75" customHeight="1" x14ac:dyDescent="0.2">
      <c r="A450" s="219"/>
      <c r="B450" s="219"/>
      <c r="C450" s="219"/>
      <c r="D450" s="219"/>
      <c r="E450" s="303"/>
      <c r="F450" s="303"/>
      <c r="G450" s="303"/>
      <c r="H450" s="303"/>
      <c r="I450" s="303"/>
      <c r="J450" s="303"/>
      <c r="K450" s="303"/>
      <c r="L450" s="303"/>
      <c r="M450" s="303"/>
      <c r="N450" s="219"/>
      <c r="O450" s="219"/>
      <c r="P450" s="219"/>
      <c r="Q450" s="219"/>
      <c r="R450" s="219"/>
      <c r="S450" s="219"/>
      <c r="T450" s="219"/>
      <c r="U450" s="219"/>
      <c r="V450" s="219"/>
      <c r="W450" s="219"/>
      <c r="X450" s="219"/>
      <c r="Y450" s="219"/>
      <c r="Z450" s="219"/>
    </row>
    <row r="451" spans="1:26" ht="15.75" customHeight="1" x14ac:dyDescent="0.2">
      <c r="A451" s="219"/>
      <c r="B451" s="219"/>
      <c r="C451" s="219"/>
      <c r="D451" s="219"/>
      <c r="E451" s="303"/>
      <c r="F451" s="303"/>
      <c r="G451" s="303"/>
      <c r="H451" s="303"/>
      <c r="I451" s="303"/>
      <c r="J451" s="303"/>
      <c r="K451" s="303"/>
      <c r="L451" s="303"/>
      <c r="M451" s="303"/>
      <c r="N451" s="219"/>
      <c r="O451" s="219"/>
      <c r="P451" s="219"/>
      <c r="Q451" s="219"/>
      <c r="R451" s="219"/>
      <c r="S451" s="219"/>
      <c r="T451" s="219"/>
      <c r="U451" s="219"/>
      <c r="V451" s="219"/>
      <c r="W451" s="219"/>
      <c r="X451" s="219"/>
      <c r="Y451" s="219"/>
      <c r="Z451" s="219"/>
    </row>
    <row r="452" spans="1:26" ht="15.75" customHeight="1" x14ac:dyDescent="0.2">
      <c r="A452" s="219"/>
      <c r="B452" s="219"/>
      <c r="C452" s="219"/>
      <c r="D452" s="219"/>
      <c r="E452" s="303"/>
      <c r="F452" s="303"/>
      <c r="G452" s="303"/>
      <c r="H452" s="303"/>
      <c r="I452" s="303"/>
      <c r="J452" s="303"/>
      <c r="K452" s="303"/>
      <c r="L452" s="303"/>
      <c r="M452" s="303"/>
      <c r="N452" s="219"/>
      <c r="O452" s="219"/>
      <c r="P452" s="219"/>
      <c r="Q452" s="219"/>
      <c r="R452" s="219"/>
      <c r="S452" s="219"/>
      <c r="T452" s="219"/>
      <c r="U452" s="219"/>
      <c r="V452" s="219"/>
      <c r="W452" s="219"/>
      <c r="X452" s="219"/>
      <c r="Y452" s="219"/>
      <c r="Z452" s="219"/>
    </row>
    <row r="453" spans="1:26" ht="15.75" customHeight="1" x14ac:dyDescent="0.2">
      <c r="A453" s="219"/>
      <c r="B453" s="219"/>
      <c r="C453" s="219"/>
      <c r="D453" s="219"/>
      <c r="E453" s="303"/>
      <c r="F453" s="303"/>
      <c r="G453" s="303"/>
      <c r="H453" s="303"/>
      <c r="I453" s="303"/>
      <c r="J453" s="303"/>
      <c r="K453" s="303"/>
      <c r="L453" s="303"/>
      <c r="M453" s="303"/>
      <c r="N453" s="219"/>
      <c r="O453" s="219"/>
      <c r="P453" s="219"/>
      <c r="Q453" s="219"/>
      <c r="R453" s="219"/>
      <c r="S453" s="219"/>
      <c r="T453" s="219"/>
      <c r="U453" s="219"/>
      <c r="V453" s="219"/>
      <c r="W453" s="219"/>
      <c r="X453" s="219"/>
      <c r="Y453" s="219"/>
      <c r="Z453" s="219"/>
    </row>
    <row r="454" spans="1:26" ht="15.75" customHeight="1" x14ac:dyDescent="0.2">
      <c r="A454" s="219"/>
      <c r="B454" s="219"/>
      <c r="C454" s="219"/>
      <c r="D454" s="219"/>
      <c r="E454" s="303"/>
      <c r="F454" s="303"/>
      <c r="G454" s="303"/>
      <c r="H454" s="303"/>
      <c r="I454" s="303"/>
      <c r="J454" s="303"/>
      <c r="K454" s="303"/>
      <c r="L454" s="303"/>
      <c r="M454" s="303"/>
      <c r="N454" s="219"/>
      <c r="O454" s="219"/>
      <c r="P454" s="219"/>
      <c r="Q454" s="219"/>
      <c r="R454" s="219"/>
      <c r="S454" s="219"/>
      <c r="T454" s="219"/>
      <c r="U454" s="219"/>
      <c r="V454" s="219"/>
      <c r="W454" s="219"/>
      <c r="X454" s="219"/>
      <c r="Y454" s="219"/>
      <c r="Z454" s="219"/>
    </row>
    <row r="455" spans="1:26" ht="15.75" customHeight="1" x14ac:dyDescent="0.2">
      <c r="A455" s="219"/>
      <c r="B455" s="219"/>
      <c r="C455" s="219"/>
      <c r="D455" s="219"/>
      <c r="E455" s="303"/>
      <c r="F455" s="303"/>
      <c r="G455" s="303"/>
      <c r="H455" s="303"/>
      <c r="I455" s="303"/>
      <c r="J455" s="303"/>
      <c r="K455" s="303"/>
      <c r="L455" s="303"/>
      <c r="M455" s="303"/>
      <c r="N455" s="219"/>
      <c r="O455" s="219"/>
      <c r="P455" s="219"/>
      <c r="Q455" s="219"/>
      <c r="R455" s="219"/>
      <c r="S455" s="219"/>
      <c r="T455" s="219"/>
      <c r="U455" s="219"/>
      <c r="V455" s="219"/>
      <c r="W455" s="219"/>
      <c r="X455" s="219"/>
      <c r="Y455" s="219"/>
      <c r="Z455" s="219"/>
    </row>
    <row r="456" spans="1:26" ht="15.75" customHeight="1" x14ac:dyDescent="0.2">
      <c r="A456" s="219"/>
      <c r="B456" s="219"/>
      <c r="C456" s="219"/>
      <c r="D456" s="219"/>
      <c r="E456" s="303"/>
      <c r="F456" s="303"/>
      <c r="G456" s="303"/>
      <c r="H456" s="303"/>
      <c r="I456" s="303"/>
      <c r="J456" s="303"/>
      <c r="K456" s="303"/>
      <c r="L456" s="303"/>
      <c r="M456" s="303"/>
      <c r="N456" s="219"/>
      <c r="O456" s="219"/>
      <c r="P456" s="219"/>
      <c r="Q456" s="219"/>
      <c r="R456" s="219"/>
      <c r="S456" s="219"/>
      <c r="T456" s="219"/>
      <c r="U456" s="219"/>
      <c r="V456" s="219"/>
      <c r="W456" s="219"/>
      <c r="X456" s="219"/>
      <c r="Y456" s="219"/>
      <c r="Z456" s="219"/>
    </row>
    <row r="457" spans="1:26" ht="15.75" customHeight="1" x14ac:dyDescent="0.2">
      <c r="A457" s="219"/>
      <c r="B457" s="219"/>
      <c r="C457" s="219"/>
      <c r="D457" s="219"/>
      <c r="E457" s="303"/>
      <c r="F457" s="303"/>
      <c r="G457" s="303"/>
      <c r="H457" s="303"/>
      <c r="I457" s="303"/>
      <c r="J457" s="303"/>
      <c r="K457" s="303"/>
      <c r="L457" s="303"/>
      <c r="M457" s="303"/>
      <c r="N457" s="219"/>
      <c r="O457" s="219"/>
      <c r="P457" s="219"/>
      <c r="Q457" s="219"/>
      <c r="R457" s="219"/>
      <c r="S457" s="219"/>
      <c r="T457" s="219"/>
      <c r="U457" s="219"/>
      <c r="V457" s="219"/>
      <c r="W457" s="219"/>
      <c r="X457" s="219"/>
      <c r="Y457" s="219"/>
      <c r="Z457" s="219"/>
    </row>
    <row r="458" spans="1:26" ht="15.75" customHeight="1" x14ac:dyDescent="0.2">
      <c r="A458" s="219"/>
      <c r="B458" s="219"/>
      <c r="C458" s="219"/>
      <c r="D458" s="219"/>
      <c r="E458" s="303"/>
      <c r="F458" s="303"/>
      <c r="G458" s="303"/>
      <c r="H458" s="303"/>
      <c r="I458" s="303"/>
      <c r="J458" s="303"/>
      <c r="K458" s="303"/>
      <c r="L458" s="303"/>
      <c r="M458" s="303"/>
      <c r="N458" s="219"/>
      <c r="O458" s="219"/>
      <c r="P458" s="219"/>
      <c r="Q458" s="219"/>
      <c r="R458" s="219"/>
      <c r="S458" s="219"/>
      <c r="T458" s="219"/>
      <c r="U458" s="219"/>
      <c r="V458" s="219"/>
      <c r="W458" s="219"/>
      <c r="X458" s="219"/>
      <c r="Y458" s="219"/>
      <c r="Z458" s="219"/>
    </row>
    <row r="459" spans="1:26" ht="15.75" customHeight="1" x14ac:dyDescent="0.2">
      <c r="A459" s="219"/>
      <c r="B459" s="219"/>
      <c r="C459" s="219"/>
      <c r="D459" s="219"/>
      <c r="E459" s="303"/>
      <c r="F459" s="303"/>
      <c r="G459" s="303"/>
      <c r="H459" s="303"/>
      <c r="I459" s="303"/>
      <c r="J459" s="303"/>
      <c r="K459" s="303"/>
      <c r="L459" s="303"/>
      <c r="M459" s="303"/>
      <c r="N459" s="219"/>
      <c r="O459" s="219"/>
      <c r="P459" s="219"/>
      <c r="Q459" s="219"/>
      <c r="R459" s="219"/>
      <c r="S459" s="219"/>
      <c r="T459" s="219"/>
      <c r="U459" s="219"/>
      <c r="V459" s="219"/>
      <c r="W459" s="219"/>
      <c r="X459" s="219"/>
      <c r="Y459" s="219"/>
      <c r="Z459" s="219"/>
    </row>
    <row r="460" spans="1:26" ht="15.75" customHeight="1" x14ac:dyDescent="0.2">
      <c r="A460" s="219"/>
      <c r="B460" s="219"/>
      <c r="C460" s="219"/>
      <c r="D460" s="219"/>
      <c r="E460" s="303"/>
      <c r="F460" s="303"/>
      <c r="G460" s="303"/>
      <c r="H460" s="303"/>
      <c r="I460" s="303"/>
      <c r="J460" s="303"/>
      <c r="K460" s="303"/>
      <c r="L460" s="303"/>
      <c r="M460" s="303"/>
      <c r="N460" s="219"/>
      <c r="O460" s="219"/>
      <c r="P460" s="219"/>
      <c r="Q460" s="219"/>
      <c r="R460" s="219"/>
      <c r="S460" s="219"/>
      <c r="T460" s="219"/>
      <c r="U460" s="219"/>
      <c r="V460" s="219"/>
      <c r="W460" s="219"/>
      <c r="X460" s="219"/>
      <c r="Y460" s="219"/>
      <c r="Z460" s="219"/>
    </row>
    <row r="461" spans="1:26" ht="15.75" customHeight="1" x14ac:dyDescent="0.2">
      <c r="A461" s="219"/>
      <c r="B461" s="219"/>
      <c r="C461" s="219"/>
      <c r="D461" s="219"/>
      <c r="E461" s="303"/>
      <c r="F461" s="303"/>
      <c r="G461" s="303"/>
      <c r="H461" s="303"/>
      <c r="I461" s="303"/>
      <c r="J461" s="303"/>
      <c r="K461" s="303"/>
      <c r="L461" s="303"/>
      <c r="M461" s="303"/>
      <c r="N461" s="219"/>
      <c r="O461" s="219"/>
      <c r="P461" s="219"/>
      <c r="Q461" s="219"/>
      <c r="R461" s="219"/>
      <c r="S461" s="219"/>
      <c r="T461" s="219"/>
      <c r="U461" s="219"/>
      <c r="V461" s="219"/>
      <c r="W461" s="219"/>
      <c r="X461" s="219"/>
      <c r="Y461" s="219"/>
      <c r="Z461" s="219"/>
    </row>
    <row r="462" spans="1:26" ht="15.75" customHeight="1" x14ac:dyDescent="0.2">
      <c r="A462" s="219"/>
      <c r="B462" s="219"/>
      <c r="C462" s="219"/>
      <c r="D462" s="219"/>
      <c r="E462" s="303"/>
      <c r="F462" s="303"/>
      <c r="G462" s="303"/>
      <c r="H462" s="303"/>
      <c r="I462" s="303"/>
      <c r="J462" s="303"/>
      <c r="K462" s="303"/>
      <c r="L462" s="303"/>
      <c r="M462" s="303"/>
      <c r="N462" s="219"/>
      <c r="O462" s="219"/>
      <c r="P462" s="219"/>
      <c r="Q462" s="219"/>
      <c r="R462" s="219"/>
      <c r="S462" s="219"/>
      <c r="T462" s="219"/>
      <c r="U462" s="219"/>
      <c r="V462" s="219"/>
      <c r="W462" s="219"/>
      <c r="X462" s="219"/>
      <c r="Y462" s="219"/>
      <c r="Z462" s="219"/>
    </row>
    <row r="463" spans="1:26" ht="15.75" customHeight="1" x14ac:dyDescent="0.2">
      <c r="A463" s="219"/>
      <c r="B463" s="219"/>
      <c r="C463" s="219"/>
      <c r="D463" s="219"/>
      <c r="E463" s="303"/>
      <c r="F463" s="303"/>
      <c r="G463" s="303"/>
      <c r="H463" s="303"/>
      <c r="I463" s="303"/>
      <c r="J463" s="303"/>
      <c r="K463" s="303"/>
      <c r="L463" s="303"/>
      <c r="M463" s="303"/>
      <c r="N463" s="219"/>
      <c r="O463" s="219"/>
      <c r="P463" s="219"/>
      <c r="Q463" s="219"/>
      <c r="R463" s="219"/>
      <c r="S463" s="219"/>
      <c r="T463" s="219"/>
      <c r="U463" s="219"/>
      <c r="V463" s="219"/>
      <c r="W463" s="219"/>
      <c r="X463" s="219"/>
      <c r="Y463" s="219"/>
      <c r="Z463" s="219"/>
    </row>
    <row r="464" spans="1:26" ht="15.75" customHeight="1" x14ac:dyDescent="0.2">
      <c r="A464" s="219"/>
      <c r="B464" s="219"/>
      <c r="C464" s="219"/>
      <c r="D464" s="219"/>
      <c r="E464" s="303"/>
      <c r="F464" s="303"/>
      <c r="G464" s="303"/>
      <c r="H464" s="303"/>
      <c r="I464" s="303"/>
      <c r="J464" s="303"/>
      <c r="K464" s="303"/>
      <c r="L464" s="303"/>
      <c r="M464" s="303"/>
      <c r="N464" s="219"/>
      <c r="O464" s="219"/>
      <c r="P464" s="219"/>
      <c r="Q464" s="219"/>
      <c r="R464" s="219"/>
      <c r="S464" s="219"/>
      <c r="T464" s="219"/>
      <c r="U464" s="219"/>
      <c r="V464" s="219"/>
      <c r="W464" s="219"/>
      <c r="X464" s="219"/>
      <c r="Y464" s="219"/>
      <c r="Z464" s="219"/>
    </row>
    <row r="465" spans="1:26" ht="15.75" customHeight="1" x14ac:dyDescent="0.2">
      <c r="A465" s="219"/>
      <c r="B465" s="219"/>
      <c r="C465" s="219"/>
      <c r="D465" s="219"/>
      <c r="E465" s="303"/>
      <c r="F465" s="303"/>
      <c r="G465" s="303"/>
      <c r="H465" s="303"/>
      <c r="I465" s="303"/>
      <c r="J465" s="303"/>
      <c r="K465" s="303"/>
      <c r="L465" s="303"/>
      <c r="M465" s="303"/>
      <c r="N465" s="219"/>
      <c r="O465" s="219"/>
      <c r="P465" s="219"/>
      <c r="Q465" s="219"/>
      <c r="R465" s="219"/>
      <c r="S465" s="219"/>
      <c r="T465" s="219"/>
      <c r="U465" s="219"/>
      <c r="V465" s="219"/>
      <c r="W465" s="219"/>
      <c r="X465" s="219"/>
      <c r="Y465" s="219"/>
      <c r="Z465" s="219"/>
    </row>
    <row r="466" spans="1:26" ht="15.75" customHeight="1" x14ac:dyDescent="0.2">
      <c r="A466" s="219"/>
      <c r="B466" s="219"/>
      <c r="C466" s="219"/>
      <c r="D466" s="219"/>
      <c r="E466" s="303"/>
      <c r="F466" s="303"/>
      <c r="G466" s="303"/>
      <c r="H466" s="303"/>
      <c r="I466" s="303"/>
      <c r="J466" s="303"/>
      <c r="K466" s="303"/>
      <c r="L466" s="303"/>
      <c r="M466" s="303"/>
      <c r="N466" s="219"/>
      <c r="O466" s="219"/>
      <c r="P466" s="219"/>
      <c r="Q466" s="219"/>
      <c r="R466" s="219"/>
      <c r="S466" s="219"/>
      <c r="T466" s="219"/>
      <c r="U466" s="219"/>
      <c r="V466" s="219"/>
      <c r="W466" s="219"/>
      <c r="X466" s="219"/>
      <c r="Y466" s="219"/>
      <c r="Z466" s="219"/>
    </row>
    <row r="467" spans="1:26" ht="15.75" customHeight="1" x14ac:dyDescent="0.2">
      <c r="A467" s="219"/>
      <c r="B467" s="219"/>
      <c r="C467" s="219"/>
      <c r="D467" s="219"/>
      <c r="E467" s="303"/>
      <c r="F467" s="303"/>
      <c r="G467" s="303"/>
      <c r="H467" s="303"/>
      <c r="I467" s="303"/>
      <c r="J467" s="303"/>
      <c r="K467" s="303"/>
      <c r="L467" s="303"/>
      <c r="M467" s="303"/>
      <c r="N467" s="219"/>
      <c r="O467" s="219"/>
      <c r="P467" s="219"/>
      <c r="Q467" s="219"/>
      <c r="R467" s="219"/>
      <c r="S467" s="219"/>
      <c r="T467" s="219"/>
      <c r="U467" s="219"/>
      <c r="V467" s="219"/>
      <c r="W467" s="219"/>
      <c r="X467" s="219"/>
      <c r="Y467" s="219"/>
      <c r="Z467" s="219"/>
    </row>
    <row r="468" spans="1:26" ht="15.75" customHeight="1" x14ac:dyDescent="0.2">
      <c r="A468" s="219"/>
      <c r="B468" s="219"/>
      <c r="C468" s="219"/>
      <c r="D468" s="219"/>
      <c r="E468" s="303"/>
      <c r="F468" s="303"/>
      <c r="G468" s="303"/>
      <c r="H468" s="303"/>
      <c r="I468" s="303"/>
      <c r="J468" s="303"/>
      <c r="K468" s="303"/>
      <c r="L468" s="303"/>
      <c r="M468" s="303"/>
      <c r="N468" s="219"/>
      <c r="O468" s="219"/>
      <c r="P468" s="219"/>
      <c r="Q468" s="219"/>
      <c r="R468" s="219"/>
      <c r="S468" s="219"/>
      <c r="T468" s="219"/>
      <c r="U468" s="219"/>
      <c r="V468" s="219"/>
      <c r="W468" s="219"/>
      <c r="X468" s="219"/>
      <c r="Y468" s="219"/>
      <c r="Z468" s="219"/>
    </row>
    <row r="469" spans="1:26" ht="15.75" customHeight="1" x14ac:dyDescent="0.2">
      <c r="A469" s="219"/>
      <c r="B469" s="219"/>
      <c r="C469" s="219"/>
      <c r="D469" s="219"/>
      <c r="E469" s="303"/>
      <c r="F469" s="303"/>
      <c r="G469" s="303"/>
      <c r="H469" s="303"/>
      <c r="I469" s="303"/>
      <c r="J469" s="303"/>
      <c r="K469" s="303"/>
      <c r="L469" s="303"/>
      <c r="M469" s="303"/>
      <c r="N469" s="219"/>
      <c r="O469" s="219"/>
      <c r="P469" s="219"/>
      <c r="Q469" s="219"/>
      <c r="R469" s="219"/>
      <c r="S469" s="219"/>
      <c r="T469" s="219"/>
      <c r="U469" s="219"/>
      <c r="V469" s="219"/>
      <c r="W469" s="219"/>
      <c r="X469" s="219"/>
      <c r="Y469" s="219"/>
      <c r="Z469" s="219"/>
    </row>
    <row r="470" spans="1:26" ht="15.75" customHeight="1" x14ac:dyDescent="0.2">
      <c r="A470" s="219"/>
      <c r="B470" s="219"/>
      <c r="C470" s="219"/>
      <c r="D470" s="219"/>
      <c r="E470" s="303"/>
      <c r="F470" s="303"/>
      <c r="G470" s="303"/>
      <c r="H470" s="303"/>
      <c r="I470" s="303"/>
      <c r="J470" s="303"/>
      <c r="K470" s="303"/>
      <c r="L470" s="303"/>
      <c r="M470" s="303"/>
      <c r="N470" s="219"/>
      <c r="O470" s="219"/>
      <c r="P470" s="219"/>
      <c r="Q470" s="219"/>
      <c r="R470" s="219"/>
      <c r="S470" s="219"/>
      <c r="T470" s="219"/>
      <c r="U470" s="219"/>
      <c r="V470" s="219"/>
      <c r="W470" s="219"/>
      <c r="X470" s="219"/>
      <c r="Y470" s="219"/>
      <c r="Z470" s="219"/>
    </row>
    <row r="471" spans="1:26" ht="15.75" customHeight="1" x14ac:dyDescent="0.2">
      <c r="A471" s="219"/>
      <c r="B471" s="219"/>
      <c r="C471" s="219"/>
      <c r="D471" s="219"/>
      <c r="E471" s="303"/>
      <c r="F471" s="303"/>
      <c r="G471" s="303"/>
      <c r="H471" s="303"/>
      <c r="I471" s="303"/>
      <c r="J471" s="303"/>
      <c r="K471" s="303"/>
      <c r="L471" s="303"/>
      <c r="M471" s="303"/>
      <c r="N471" s="219"/>
      <c r="O471" s="219"/>
      <c r="P471" s="219"/>
      <c r="Q471" s="219"/>
      <c r="R471" s="219"/>
      <c r="S471" s="219"/>
      <c r="T471" s="219"/>
      <c r="U471" s="219"/>
      <c r="V471" s="219"/>
      <c r="W471" s="219"/>
      <c r="X471" s="219"/>
      <c r="Y471" s="219"/>
      <c r="Z471" s="219"/>
    </row>
    <row r="472" spans="1:26" ht="15.75" customHeight="1" x14ac:dyDescent="0.2">
      <c r="A472" s="219"/>
      <c r="B472" s="219"/>
      <c r="C472" s="219"/>
      <c r="D472" s="219"/>
      <c r="E472" s="303"/>
      <c r="F472" s="303"/>
      <c r="G472" s="303"/>
      <c r="H472" s="303"/>
      <c r="I472" s="303"/>
      <c r="J472" s="303"/>
      <c r="K472" s="303"/>
      <c r="L472" s="303"/>
      <c r="M472" s="303"/>
      <c r="N472" s="219"/>
      <c r="O472" s="219"/>
      <c r="P472" s="219"/>
      <c r="Q472" s="219"/>
      <c r="R472" s="219"/>
      <c r="S472" s="219"/>
      <c r="T472" s="219"/>
      <c r="U472" s="219"/>
      <c r="V472" s="219"/>
      <c r="W472" s="219"/>
      <c r="X472" s="219"/>
      <c r="Y472" s="219"/>
      <c r="Z472" s="219"/>
    </row>
    <row r="473" spans="1:26" ht="15.75" customHeight="1" x14ac:dyDescent="0.2">
      <c r="A473" s="219"/>
      <c r="B473" s="219"/>
      <c r="C473" s="219"/>
      <c r="D473" s="219"/>
      <c r="E473" s="303"/>
      <c r="F473" s="303"/>
      <c r="G473" s="303"/>
      <c r="H473" s="303"/>
      <c r="I473" s="303"/>
      <c r="J473" s="303"/>
      <c r="K473" s="303"/>
      <c r="L473" s="303"/>
      <c r="M473" s="303"/>
      <c r="N473" s="219"/>
      <c r="O473" s="219"/>
      <c r="P473" s="219"/>
      <c r="Q473" s="219"/>
      <c r="R473" s="219"/>
      <c r="S473" s="219"/>
      <c r="T473" s="219"/>
      <c r="U473" s="219"/>
      <c r="V473" s="219"/>
      <c r="W473" s="219"/>
      <c r="X473" s="219"/>
      <c r="Y473" s="219"/>
      <c r="Z473" s="219"/>
    </row>
    <row r="474" spans="1:26" ht="15.75" customHeight="1" x14ac:dyDescent="0.2">
      <c r="A474" s="219"/>
      <c r="B474" s="219"/>
      <c r="C474" s="219"/>
      <c r="D474" s="219"/>
      <c r="E474" s="303"/>
      <c r="F474" s="303"/>
      <c r="G474" s="303"/>
      <c r="H474" s="303"/>
      <c r="I474" s="303"/>
      <c r="J474" s="303"/>
      <c r="K474" s="303"/>
      <c r="L474" s="303"/>
      <c r="M474" s="303"/>
      <c r="N474" s="219"/>
      <c r="O474" s="219"/>
      <c r="P474" s="219"/>
      <c r="Q474" s="219"/>
      <c r="R474" s="219"/>
      <c r="S474" s="219"/>
      <c r="T474" s="219"/>
      <c r="U474" s="219"/>
      <c r="V474" s="219"/>
      <c r="W474" s="219"/>
      <c r="X474" s="219"/>
      <c r="Y474" s="219"/>
      <c r="Z474" s="219"/>
    </row>
    <row r="475" spans="1:26" ht="15.75" customHeight="1" x14ac:dyDescent="0.2">
      <c r="A475" s="219"/>
      <c r="B475" s="219"/>
      <c r="C475" s="219"/>
      <c r="D475" s="219"/>
      <c r="E475" s="303"/>
      <c r="F475" s="303"/>
      <c r="G475" s="303"/>
      <c r="H475" s="303"/>
      <c r="I475" s="303"/>
      <c r="J475" s="303"/>
      <c r="K475" s="303"/>
      <c r="L475" s="303"/>
      <c r="M475" s="303"/>
      <c r="N475" s="219"/>
      <c r="O475" s="219"/>
      <c r="P475" s="219"/>
      <c r="Q475" s="219"/>
      <c r="R475" s="219"/>
      <c r="S475" s="219"/>
      <c r="T475" s="219"/>
      <c r="U475" s="219"/>
      <c r="V475" s="219"/>
      <c r="W475" s="219"/>
      <c r="X475" s="219"/>
      <c r="Y475" s="219"/>
      <c r="Z475" s="219"/>
    </row>
    <row r="476" spans="1:26" ht="15.75" customHeight="1" x14ac:dyDescent="0.2">
      <c r="A476" s="219"/>
      <c r="B476" s="219"/>
      <c r="C476" s="219"/>
      <c r="D476" s="219"/>
      <c r="E476" s="303"/>
      <c r="F476" s="303"/>
      <c r="G476" s="303"/>
      <c r="H476" s="303"/>
      <c r="I476" s="303"/>
      <c r="J476" s="303"/>
      <c r="K476" s="303"/>
      <c r="L476" s="303"/>
      <c r="M476" s="303"/>
      <c r="N476" s="219"/>
      <c r="O476" s="219"/>
      <c r="P476" s="219"/>
      <c r="Q476" s="219"/>
      <c r="R476" s="219"/>
      <c r="S476" s="219"/>
      <c r="T476" s="219"/>
      <c r="U476" s="219"/>
      <c r="V476" s="219"/>
      <c r="W476" s="219"/>
      <c r="X476" s="219"/>
      <c r="Y476" s="219"/>
      <c r="Z476" s="219"/>
    </row>
    <row r="477" spans="1:26" ht="15.75" customHeight="1" x14ac:dyDescent="0.2">
      <c r="A477" s="219"/>
      <c r="B477" s="219"/>
      <c r="C477" s="219"/>
      <c r="D477" s="219"/>
      <c r="E477" s="303"/>
      <c r="F477" s="303"/>
      <c r="G477" s="303"/>
      <c r="H477" s="303"/>
      <c r="I477" s="303"/>
      <c r="J477" s="303"/>
      <c r="K477" s="303"/>
      <c r="L477" s="303"/>
      <c r="M477" s="303"/>
      <c r="N477" s="219"/>
      <c r="O477" s="219"/>
      <c r="P477" s="219"/>
      <c r="Q477" s="219"/>
      <c r="R477" s="219"/>
      <c r="S477" s="219"/>
      <c r="T477" s="219"/>
      <c r="U477" s="219"/>
      <c r="V477" s="219"/>
      <c r="W477" s="219"/>
      <c r="X477" s="219"/>
      <c r="Y477" s="219"/>
      <c r="Z477" s="219"/>
    </row>
    <row r="478" spans="1:26" ht="15.75" customHeight="1" x14ac:dyDescent="0.2">
      <c r="A478" s="219"/>
      <c r="B478" s="219"/>
      <c r="C478" s="219"/>
      <c r="D478" s="219"/>
      <c r="E478" s="303"/>
      <c r="F478" s="303"/>
      <c r="G478" s="303"/>
      <c r="H478" s="303"/>
      <c r="I478" s="303"/>
      <c r="J478" s="303"/>
      <c r="K478" s="303"/>
      <c r="L478" s="303"/>
      <c r="M478" s="303"/>
      <c r="N478" s="219"/>
      <c r="O478" s="219"/>
      <c r="P478" s="219"/>
      <c r="Q478" s="219"/>
      <c r="R478" s="219"/>
      <c r="S478" s="219"/>
      <c r="T478" s="219"/>
      <c r="U478" s="219"/>
      <c r="V478" s="219"/>
      <c r="W478" s="219"/>
      <c r="X478" s="219"/>
      <c r="Y478" s="219"/>
      <c r="Z478" s="219"/>
    </row>
    <row r="479" spans="1:26" ht="15.75" customHeight="1" x14ac:dyDescent="0.2">
      <c r="A479" s="219"/>
      <c r="B479" s="219"/>
      <c r="C479" s="219"/>
      <c r="D479" s="219"/>
      <c r="E479" s="303"/>
      <c r="F479" s="303"/>
      <c r="G479" s="303"/>
      <c r="H479" s="303"/>
      <c r="I479" s="303"/>
      <c r="J479" s="303"/>
      <c r="K479" s="303"/>
      <c r="L479" s="303"/>
      <c r="M479" s="303"/>
      <c r="N479" s="219"/>
      <c r="O479" s="219"/>
      <c r="P479" s="219"/>
      <c r="Q479" s="219"/>
      <c r="R479" s="219"/>
      <c r="S479" s="219"/>
      <c r="T479" s="219"/>
      <c r="U479" s="219"/>
      <c r="V479" s="219"/>
      <c r="W479" s="219"/>
      <c r="X479" s="219"/>
      <c r="Y479" s="219"/>
      <c r="Z479" s="219"/>
    </row>
    <row r="480" spans="1:26" ht="15.75" customHeight="1" x14ac:dyDescent="0.2">
      <c r="A480" s="219"/>
      <c r="B480" s="219"/>
      <c r="C480" s="219"/>
      <c r="D480" s="219"/>
      <c r="E480" s="303"/>
      <c r="F480" s="303"/>
      <c r="G480" s="303"/>
      <c r="H480" s="303"/>
      <c r="I480" s="303"/>
      <c r="J480" s="303"/>
      <c r="K480" s="303"/>
      <c r="L480" s="303"/>
      <c r="M480" s="303"/>
      <c r="N480" s="219"/>
      <c r="O480" s="219"/>
      <c r="P480" s="219"/>
      <c r="Q480" s="219"/>
      <c r="R480" s="219"/>
      <c r="S480" s="219"/>
      <c r="T480" s="219"/>
      <c r="U480" s="219"/>
      <c r="V480" s="219"/>
      <c r="W480" s="219"/>
      <c r="X480" s="219"/>
      <c r="Y480" s="219"/>
      <c r="Z480" s="219"/>
    </row>
    <row r="481" spans="1:26" ht="15.75" customHeight="1" x14ac:dyDescent="0.2">
      <c r="A481" s="219"/>
      <c r="B481" s="219"/>
      <c r="C481" s="219"/>
      <c r="D481" s="219"/>
      <c r="E481" s="303"/>
      <c r="F481" s="303"/>
      <c r="G481" s="303"/>
      <c r="H481" s="303"/>
      <c r="I481" s="303"/>
      <c r="J481" s="303"/>
      <c r="K481" s="303"/>
      <c r="L481" s="303"/>
      <c r="M481" s="303"/>
      <c r="N481" s="219"/>
      <c r="O481" s="219"/>
      <c r="P481" s="219"/>
      <c r="Q481" s="219"/>
      <c r="R481" s="219"/>
      <c r="S481" s="219"/>
      <c r="T481" s="219"/>
      <c r="U481" s="219"/>
      <c r="V481" s="219"/>
      <c r="W481" s="219"/>
      <c r="X481" s="219"/>
      <c r="Y481" s="219"/>
      <c r="Z481" s="219"/>
    </row>
    <row r="482" spans="1:26" ht="15.75" customHeight="1" x14ac:dyDescent="0.2">
      <c r="A482" s="219"/>
      <c r="B482" s="219"/>
      <c r="C482" s="219"/>
      <c r="D482" s="219"/>
      <c r="E482" s="303"/>
      <c r="F482" s="303"/>
      <c r="G482" s="303"/>
      <c r="H482" s="303"/>
      <c r="I482" s="303"/>
      <c r="J482" s="303"/>
      <c r="K482" s="303"/>
      <c r="L482" s="303"/>
      <c r="M482" s="303"/>
      <c r="N482" s="219"/>
      <c r="O482" s="219"/>
      <c r="P482" s="219"/>
      <c r="Q482" s="219"/>
      <c r="R482" s="219"/>
      <c r="S482" s="219"/>
      <c r="T482" s="219"/>
      <c r="U482" s="219"/>
      <c r="V482" s="219"/>
      <c r="W482" s="219"/>
      <c r="X482" s="219"/>
      <c r="Y482" s="219"/>
      <c r="Z482" s="219"/>
    </row>
    <row r="483" spans="1:26" ht="15.75" customHeight="1" x14ac:dyDescent="0.2">
      <c r="A483" s="219"/>
      <c r="B483" s="219"/>
      <c r="C483" s="219"/>
      <c r="D483" s="219"/>
      <c r="E483" s="303"/>
      <c r="F483" s="303"/>
      <c r="G483" s="303"/>
      <c r="H483" s="303"/>
      <c r="I483" s="303"/>
      <c r="J483" s="303"/>
      <c r="K483" s="303"/>
      <c r="L483" s="303"/>
      <c r="M483" s="303"/>
      <c r="N483" s="219"/>
      <c r="O483" s="219"/>
      <c r="P483" s="219"/>
      <c r="Q483" s="219"/>
      <c r="R483" s="219"/>
      <c r="S483" s="219"/>
      <c r="T483" s="219"/>
      <c r="U483" s="219"/>
      <c r="V483" s="219"/>
      <c r="W483" s="219"/>
      <c r="X483" s="219"/>
      <c r="Y483" s="219"/>
      <c r="Z483" s="219"/>
    </row>
    <row r="484" spans="1:26" ht="15.75" customHeight="1" x14ac:dyDescent="0.2">
      <c r="A484" s="219"/>
      <c r="B484" s="219"/>
      <c r="C484" s="219"/>
      <c r="D484" s="219"/>
      <c r="E484" s="303"/>
      <c r="F484" s="303"/>
      <c r="G484" s="303"/>
      <c r="H484" s="303"/>
      <c r="I484" s="303"/>
      <c r="J484" s="303"/>
      <c r="K484" s="303"/>
      <c r="L484" s="303"/>
      <c r="M484" s="303"/>
      <c r="N484" s="219"/>
      <c r="O484" s="219"/>
      <c r="P484" s="219"/>
      <c r="Q484" s="219"/>
      <c r="R484" s="219"/>
      <c r="S484" s="219"/>
      <c r="T484" s="219"/>
      <c r="U484" s="219"/>
      <c r="V484" s="219"/>
      <c r="W484" s="219"/>
      <c r="X484" s="219"/>
      <c r="Y484" s="219"/>
      <c r="Z484" s="219"/>
    </row>
    <row r="485" spans="1:26" ht="15.75" customHeight="1" x14ac:dyDescent="0.2">
      <c r="A485" s="219"/>
      <c r="B485" s="219"/>
      <c r="C485" s="219"/>
      <c r="D485" s="219"/>
      <c r="E485" s="303"/>
      <c r="F485" s="303"/>
      <c r="G485" s="303"/>
      <c r="H485" s="303"/>
      <c r="I485" s="303"/>
      <c r="J485" s="303"/>
      <c r="K485" s="303"/>
      <c r="L485" s="303"/>
      <c r="M485" s="303"/>
      <c r="N485" s="219"/>
      <c r="O485" s="219"/>
      <c r="P485" s="219"/>
      <c r="Q485" s="219"/>
      <c r="R485" s="219"/>
      <c r="S485" s="219"/>
      <c r="T485" s="219"/>
      <c r="U485" s="219"/>
      <c r="V485" s="219"/>
      <c r="W485" s="219"/>
      <c r="X485" s="219"/>
      <c r="Y485" s="219"/>
      <c r="Z485" s="219"/>
    </row>
    <row r="486" spans="1:26" ht="15.75" customHeight="1" x14ac:dyDescent="0.2">
      <c r="A486" s="219"/>
      <c r="B486" s="219"/>
      <c r="C486" s="219"/>
      <c r="D486" s="219"/>
      <c r="E486" s="303"/>
      <c r="F486" s="303"/>
      <c r="G486" s="303"/>
      <c r="H486" s="303"/>
      <c r="I486" s="303"/>
      <c r="J486" s="303"/>
      <c r="K486" s="303"/>
      <c r="L486" s="303"/>
      <c r="M486" s="303"/>
      <c r="N486" s="219"/>
      <c r="O486" s="219"/>
      <c r="P486" s="219"/>
      <c r="Q486" s="219"/>
      <c r="R486" s="219"/>
      <c r="S486" s="219"/>
      <c r="T486" s="219"/>
      <c r="U486" s="219"/>
      <c r="V486" s="219"/>
      <c r="W486" s="219"/>
      <c r="X486" s="219"/>
      <c r="Y486" s="219"/>
      <c r="Z486" s="219"/>
    </row>
    <row r="487" spans="1:26" ht="15.75" customHeight="1" x14ac:dyDescent="0.2">
      <c r="A487" s="219"/>
      <c r="B487" s="219"/>
      <c r="C487" s="219"/>
      <c r="D487" s="219"/>
      <c r="E487" s="303"/>
      <c r="F487" s="303"/>
      <c r="G487" s="303"/>
      <c r="H487" s="303"/>
      <c r="I487" s="303"/>
      <c r="J487" s="303"/>
      <c r="K487" s="303"/>
      <c r="L487" s="303"/>
      <c r="M487" s="303"/>
      <c r="N487" s="219"/>
      <c r="O487" s="219"/>
      <c r="P487" s="219"/>
      <c r="Q487" s="219"/>
      <c r="R487" s="219"/>
      <c r="S487" s="219"/>
      <c r="T487" s="219"/>
      <c r="U487" s="219"/>
      <c r="V487" s="219"/>
      <c r="W487" s="219"/>
      <c r="X487" s="219"/>
      <c r="Y487" s="219"/>
      <c r="Z487" s="219"/>
    </row>
    <row r="488" spans="1:26" ht="15.75" customHeight="1" x14ac:dyDescent="0.2">
      <c r="A488" s="219"/>
      <c r="B488" s="219"/>
      <c r="C488" s="219"/>
      <c r="D488" s="219"/>
      <c r="E488" s="303"/>
      <c r="F488" s="303"/>
      <c r="G488" s="303"/>
      <c r="H488" s="303"/>
      <c r="I488" s="303"/>
      <c r="J488" s="303"/>
      <c r="K488" s="303"/>
      <c r="L488" s="303"/>
      <c r="M488" s="303"/>
      <c r="N488" s="219"/>
      <c r="O488" s="219"/>
      <c r="P488" s="219"/>
      <c r="Q488" s="219"/>
      <c r="R488" s="219"/>
      <c r="S488" s="219"/>
      <c r="T488" s="219"/>
      <c r="U488" s="219"/>
      <c r="V488" s="219"/>
      <c r="W488" s="219"/>
      <c r="X488" s="219"/>
      <c r="Y488" s="219"/>
      <c r="Z488" s="219"/>
    </row>
    <row r="489" spans="1:26" ht="15.75" customHeight="1" x14ac:dyDescent="0.2">
      <c r="A489" s="219"/>
      <c r="B489" s="219"/>
      <c r="C489" s="219"/>
      <c r="D489" s="219"/>
      <c r="E489" s="303"/>
      <c r="F489" s="303"/>
      <c r="G489" s="303"/>
      <c r="H489" s="303"/>
      <c r="I489" s="303"/>
      <c r="J489" s="303"/>
      <c r="K489" s="303"/>
      <c r="L489" s="303"/>
      <c r="M489" s="303"/>
      <c r="N489" s="219"/>
      <c r="O489" s="219"/>
      <c r="P489" s="219"/>
      <c r="Q489" s="219"/>
      <c r="R489" s="219"/>
      <c r="S489" s="219"/>
      <c r="T489" s="219"/>
      <c r="U489" s="219"/>
      <c r="V489" s="219"/>
      <c r="W489" s="219"/>
      <c r="X489" s="219"/>
      <c r="Y489" s="219"/>
      <c r="Z489" s="219"/>
    </row>
    <row r="490" spans="1:26" ht="15.75" customHeight="1" x14ac:dyDescent="0.2">
      <c r="A490" s="219"/>
      <c r="B490" s="219"/>
      <c r="C490" s="219"/>
      <c r="D490" s="219"/>
      <c r="E490" s="303"/>
      <c r="F490" s="303"/>
      <c r="G490" s="303"/>
      <c r="H490" s="303"/>
      <c r="I490" s="303"/>
      <c r="J490" s="303"/>
      <c r="K490" s="303"/>
      <c r="L490" s="303"/>
      <c r="M490" s="303"/>
      <c r="N490" s="219"/>
      <c r="O490" s="219"/>
      <c r="P490" s="219"/>
      <c r="Q490" s="219"/>
      <c r="R490" s="219"/>
      <c r="S490" s="219"/>
      <c r="T490" s="219"/>
      <c r="U490" s="219"/>
      <c r="V490" s="219"/>
      <c r="W490" s="219"/>
      <c r="X490" s="219"/>
      <c r="Y490" s="219"/>
      <c r="Z490" s="219"/>
    </row>
    <row r="491" spans="1:26" ht="15.75" customHeight="1" x14ac:dyDescent="0.2">
      <c r="A491" s="219"/>
      <c r="B491" s="219"/>
      <c r="C491" s="219"/>
      <c r="D491" s="219"/>
      <c r="E491" s="303"/>
      <c r="F491" s="303"/>
      <c r="G491" s="303"/>
      <c r="H491" s="303"/>
      <c r="I491" s="303"/>
      <c r="J491" s="303"/>
      <c r="K491" s="303"/>
      <c r="L491" s="303"/>
      <c r="M491" s="303"/>
      <c r="N491" s="219"/>
      <c r="O491" s="219"/>
      <c r="P491" s="219"/>
      <c r="Q491" s="219"/>
      <c r="R491" s="219"/>
      <c r="S491" s="219"/>
      <c r="T491" s="219"/>
      <c r="U491" s="219"/>
      <c r="V491" s="219"/>
      <c r="W491" s="219"/>
      <c r="X491" s="219"/>
      <c r="Y491" s="219"/>
      <c r="Z491" s="219"/>
    </row>
    <row r="492" spans="1:26" ht="15.75" customHeight="1" x14ac:dyDescent="0.2">
      <c r="A492" s="219"/>
      <c r="B492" s="219"/>
      <c r="C492" s="219"/>
      <c r="D492" s="219"/>
      <c r="E492" s="303"/>
      <c r="F492" s="303"/>
      <c r="G492" s="303"/>
      <c r="H492" s="303"/>
      <c r="I492" s="303"/>
      <c r="J492" s="303"/>
      <c r="K492" s="303"/>
      <c r="L492" s="303"/>
      <c r="M492" s="303"/>
      <c r="N492" s="219"/>
      <c r="O492" s="219"/>
      <c r="P492" s="219"/>
      <c r="Q492" s="219"/>
      <c r="R492" s="219"/>
      <c r="S492" s="219"/>
      <c r="T492" s="219"/>
      <c r="U492" s="219"/>
      <c r="V492" s="219"/>
      <c r="W492" s="219"/>
      <c r="X492" s="219"/>
      <c r="Y492" s="219"/>
      <c r="Z492" s="219"/>
    </row>
    <row r="493" spans="1:26" ht="15.75" customHeight="1" x14ac:dyDescent="0.2">
      <c r="A493" s="219"/>
      <c r="B493" s="219"/>
      <c r="C493" s="219"/>
      <c r="D493" s="219"/>
      <c r="E493" s="303"/>
      <c r="F493" s="303"/>
      <c r="G493" s="303"/>
      <c r="H493" s="303"/>
      <c r="I493" s="303"/>
      <c r="J493" s="303"/>
      <c r="K493" s="303"/>
      <c r="L493" s="303"/>
      <c r="M493" s="303"/>
      <c r="N493" s="219"/>
      <c r="O493" s="219"/>
      <c r="P493" s="219"/>
      <c r="Q493" s="219"/>
      <c r="R493" s="219"/>
      <c r="S493" s="219"/>
      <c r="T493" s="219"/>
      <c r="U493" s="219"/>
      <c r="V493" s="219"/>
      <c r="W493" s="219"/>
      <c r="X493" s="219"/>
      <c r="Y493" s="219"/>
      <c r="Z493" s="219"/>
    </row>
    <row r="494" spans="1:26" ht="15.75" customHeight="1" x14ac:dyDescent="0.2">
      <c r="A494" s="219"/>
      <c r="B494" s="219"/>
      <c r="C494" s="219"/>
      <c r="D494" s="219"/>
      <c r="E494" s="303"/>
      <c r="F494" s="303"/>
      <c r="G494" s="303"/>
      <c r="H494" s="303"/>
      <c r="I494" s="303"/>
      <c r="J494" s="303"/>
      <c r="K494" s="303"/>
      <c r="L494" s="303"/>
      <c r="M494" s="303"/>
      <c r="N494" s="219"/>
      <c r="O494" s="219"/>
      <c r="P494" s="219"/>
      <c r="Q494" s="219"/>
      <c r="R494" s="219"/>
      <c r="S494" s="219"/>
      <c r="T494" s="219"/>
      <c r="U494" s="219"/>
      <c r="V494" s="219"/>
      <c r="W494" s="219"/>
      <c r="X494" s="219"/>
      <c r="Y494" s="219"/>
      <c r="Z494" s="219"/>
    </row>
    <row r="495" spans="1:26" ht="15.75" customHeight="1" x14ac:dyDescent="0.2">
      <c r="A495" s="219"/>
      <c r="B495" s="219"/>
      <c r="C495" s="219"/>
      <c r="D495" s="219"/>
      <c r="E495" s="303"/>
      <c r="F495" s="303"/>
      <c r="G495" s="303"/>
      <c r="H495" s="303"/>
      <c r="I495" s="303"/>
      <c r="J495" s="303"/>
      <c r="K495" s="303"/>
      <c r="L495" s="303"/>
      <c r="M495" s="303"/>
      <c r="N495" s="219"/>
      <c r="O495" s="219"/>
      <c r="P495" s="219"/>
      <c r="Q495" s="219"/>
      <c r="R495" s="219"/>
      <c r="S495" s="219"/>
      <c r="T495" s="219"/>
      <c r="U495" s="219"/>
      <c r="V495" s="219"/>
      <c r="W495" s="219"/>
      <c r="X495" s="219"/>
      <c r="Y495" s="219"/>
      <c r="Z495" s="219"/>
    </row>
    <row r="496" spans="1:26" ht="15.75" customHeight="1" x14ac:dyDescent="0.2">
      <c r="A496" s="219"/>
      <c r="B496" s="219"/>
      <c r="C496" s="219"/>
      <c r="D496" s="219"/>
      <c r="E496" s="303"/>
      <c r="F496" s="303"/>
      <c r="G496" s="303"/>
      <c r="H496" s="303"/>
      <c r="I496" s="303"/>
      <c r="J496" s="303"/>
      <c r="K496" s="303"/>
      <c r="L496" s="303"/>
      <c r="M496" s="303"/>
      <c r="N496" s="219"/>
      <c r="O496" s="219"/>
      <c r="P496" s="219"/>
      <c r="Q496" s="219"/>
      <c r="R496" s="219"/>
      <c r="S496" s="219"/>
      <c r="T496" s="219"/>
      <c r="U496" s="219"/>
      <c r="V496" s="219"/>
      <c r="W496" s="219"/>
      <c r="X496" s="219"/>
      <c r="Y496" s="219"/>
      <c r="Z496" s="219"/>
    </row>
    <row r="497" spans="1:26" ht="15.75" customHeight="1" x14ac:dyDescent="0.2">
      <c r="A497" s="219"/>
      <c r="B497" s="219"/>
      <c r="C497" s="219"/>
      <c r="D497" s="219"/>
      <c r="E497" s="303"/>
      <c r="F497" s="303"/>
      <c r="G497" s="303"/>
      <c r="H497" s="303"/>
      <c r="I497" s="303"/>
      <c r="J497" s="303"/>
      <c r="K497" s="303"/>
      <c r="L497" s="303"/>
      <c r="M497" s="303"/>
      <c r="N497" s="219"/>
      <c r="O497" s="219"/>
      <c r="P497" s="219"/>
      <c r="Q497" s="219"/>
      <c r="R497" s="219"/>
      <c r="S497" s="219"/>
      <c r="T497" s="219"/>
      <c r="U497" s="219"/>
      <c r="V497" s="219"/>
      <c r="W497" s="219"/>
      <c r="X497" s="219"/>
      <c r="Y497" s="219"/>
      <c r="Z497" s="219"/>
    </row>
    <row r="498" spans="1:26" ht="15.75" customHeight="1" x14ac:dyDescent="0.2">
      <c r="A498" s="219"/>
      <c r="B498" s="219"/>
      <c r="C498" s="219"/>
      <c r="D498" s="219"/>
      <c r="E498" s="303"/>
      <c r="F498" s="303"/>
      <c r="G498" s="303"/>
      <c r="H498" s="303"/>
      <c r="I498" s="303"/>
      <c r="J498" s="303"/>
      <c r="K498" s="303"/>
      <c r="L498" s="303"/>
      <c r="M498" s="303"/>
      <c r="N498" s="219"/>
      <c r="O498" s="219"/>
      <c r="P498" s="219"/>
      <c r="Q498" s="219"/>
      <c r="R498" s="219"/>
      <c r="S498" s="219"/>
      <c r="T498" s="219"/>
      <c r="U498" s="219"/>
      <c r="V498" s="219"/>
      <c r="W498" s="219"/>
      <c r="X498" s="219"/>
      <c r="Y498" s="219"/>
      <c r="Z498" s="219"/>
    </row>
    <row r="499" spans="1:26" ht="15.75" customHeight="1" x14ac:dyDescent="0.2">
      <c r="A499" s="219"/>
      <c r="B499" s="219"/>
      <c r="C499" s="219"/>
      <c r="D499" s="219"/>
      <c r="E499" s="303"/>
      <c r="F499" s="303"/>
      <c r="G499" s="303"/>
      <c r="H499" s="303"/>
      <c r="I499" s="303"/>
      <c r="J499" s="303"/>
      <c r="K499" s="303"/>
      <c r="L499" s="303"/>
      <c r="M499" s="303"/>
      <c r="N499" s="219"/>
      <c r="O499" s="219"/>
      <c r="P499" s="219"/>
      <c r="Q499" s="219"/>
      <c r="R499" s="219"/>
      <c r="S499" s="219"/>
      <c r="T499" s="219"/>
      <c r="U499" s="219"/>
      <c r="V499" s="219"/>
      <c r="W499" s="219"/>
      <c r="X499" s="219"/>
      <c r="Y499" s="219"/>
      <c r="Z499" s="219"/>
    </row>
    <row r="500" spans="1:26" ht="15.75" customHeight="1" x14ac:dyDescent="0.2">
      <c r="A500" s="219"/>
      <c r="B500" s="219"/>
      <c r="C500" s="219"/>
      <c r="D500" s="219"/>
      <c r="E500" s="303"/>
      <c r="F500" s="303"/>
      <c r="G500" s="303"/>
      <c r="H500" s="303"/>
      <c r="I500" s="303"/>
      <c r="J500" s="303"/>
      <c r="K500" s="303"/>
      <c r="L500" s="303"/>
      <c r="M500" s="303"/>
      <c r="N500" s="219"/>
      <c r="O500" s="219"/>
      <c r="P500" s="219"/>
      <c r="Q500" s="219"/>
      <c r="R500" s="219"/>
      <c r="S500" s="219"/>
      <c r="T500" s="219"/>
      <c r="U500" s="219"/>
      <c r="V500" s="219"/>
      <c r="W500" s="219"/>
      <c r="X500" s="219"/>
      <c r="Y500" s="219"/>
      <c r="Z500" s="219"/>
    </row>
    <row r="501" spans="1:26" ht="15.75" customHeight="1" x14ac:dyDescent="0.2">
      <c r="A501" s="219"/>
      <c r="B501" s="219"/>
      <c r="C501" s="219"/>
      <c r="D501" s="219"/>
      <c r="E501" s="303"/>
      <c r="F501" s="303"/>
      <c r="G501" s="303"/>
      <c r="H501" s="303"/>
      <c r="I501" s="303"/>
      <c r="J501" s="303"/>
      <c r="K501" s="303"/>
      <c r="L501" s="303"/>
      <c r="M501" s="303"/>
      <c r="N501" s="219"/>
      <c r="O501" s="219"/>
      <c r="P501" s="219"/>
      <c r="Q501" s="219"/>
      <c r="R501" s="219"/>
      <c r="S501" s="219"/>
      <c r="T501" s="219"/>
      <c r="U501" s="219"/>
      <c r="V501" s="219"/>
      <c r="W501" s="219"/>
      <c r="X501" s="219"/>
      <c r="Y501" s="219"/>
      <c r="Z501" s="219"/>
    </row>
    <row r="502" spans="1:26" ht="15.75" customHeight="1" x14ac:dyDescent="0.2">
      <c r="A502" s="219"/>
      <c r="B502" s="219"/>
      <c r="C502" s="219"/>
      <c r="D502" s="219"/>
      <c r="E502" s="303"/>
      <c r="F502" s="303"/>
      <c r="G502" s="303"/>
      <c r="H502" s="303"/>
      <c r="I502" s="303"/>
      <c r="J502" s="303"/>
      <c r="K502" s="303"/>
      <c r="L502" s="303"/>
      <c r="M502" s="303"/>
      <c r="N502" s="219"/>
      <c r="O502" s="219"/>
      <c r="P502" s="219"/>
      <c r="Q502" s="219"/>
      <c r="R502" s="219"/>
      <c r="S502" s="219"/>
      <c r="T502" s="219"/>
      <c r="U502" s="219"/>
      <c r="V502" s="219"/>
      <c r="W502" s="219"/>
      <c r="X502" s="219"/>
      <c r="Y502" s="219"/>
      <c r="Z502" s="219"/>
    </row>
    <row r="503" spans="1:26" ht="15.75" customHeight="1" x14ac:dyDescent="0.2">
      <c r="A503" s="219"/>
      <c r="B503" s="219"/>
      <c r="C503" s="219"/>
      <c r="D503" s="219"/>
      <c r="E503" s="303"/>
      <c r="F503" s="303"/>
      <c r="G503" s="303"/>
      <c r="H503" s="303"/>
      <c r="I503" s="303"/>
      <c r="J503" s="303"/>
      <c r="K503" s="303"/>
      <c r="L503" s="303"/>
      <c r="M503" s="303"/>
      <c r="N503" s="219"/>
      <c r="O503" s="219"/>
      <c r="P503" s="219"/>
      <c r="Q503" s="219"/>
      <c r="R503" s="219"/>
      <c r="S503" s="219"/>
      <c r="T503" s="219"/>
      <c r="U503" s="219"/>
      <c r="V503" s="219"/>
      <c r="W503" s="219"/>
      <c r="X503" s="219"/>
      <c r="Y503" s="219"/>
      <c r="Z503" s="219"/>
    </row>
    <row r="504" spans="1:26" ht="15.75" customHeight="1" x14ac:dyDescent="0.2">
      <c r="A504" s="219"/>
      <c r="B504" s="219"/>
      <c r="C504" s="219"/>
      <c r="D504" s="219"/>
      <c r="E504" s="303"/>
      <c r="F504" s="303"/>
      <c r="G504" s="303"/>
      <c r="H504" s="303"/>
      <c r="I504" s="303"/>
      <c r="J504" s="303"/>
      <c r="K504" s="303"/>
      <c r="L504" s="303"/>
      <c r="M504" s="303"/>
      <c r="N504" s="219"/>
      <c r="O504" s="219"/>
      <c r="P504" s="219"/>
      <c r="Q504" s="219"/>
      <c r="R504" s="219"/>
      <c r="S504" s="219"/>
      <c r="T504" s="219"/>
      <c r="U504" s="219"/>
      <c r="V504" s="219"/>
      <c r="W504" s="219"/>
      <c r="X504" s="219"/>
      <c r="Y504" s="219"/>
      <c r="Z504" s="219"/>
    </row>
    <row r="505" spans="1:26" ht="15.75" customHeight="1" x14ac:dyDescent="0.2">
      <c r="A505" s="219"/>
      <c r="B505" s="219"/>
      <c r="C505" s="219"/>
      <c r="D505" s="219"/>
      <c r="E505" s="303"/>
      <c r="F505" s="303"/>
      <c r="G505" s="303"/>
      <c r="H505" s="303"/>
      <c r="I505" s="303"/>
      <c r="J505" s="303"/>
      <c r="K505" s="303"/>
      <c r="L505" s="303"/>
      <c r="M505" s="303"/>
      <c r="N505" s="219"/>
      <c r="O505" s="219"/>
      <c r="P505" s="219"/>
      <c r="Q505" s="219"/>
      <c r="R505" s="219"/>
      <c r="S505" s="219"/>
      <c r="T505" s="219"/>
      <c r="U505" s="219"/>
      <c r="V505" s="219"/>
      <c r="W505" s="219"/>
      <c r="X505" s="219"/>
      <c r="Y505" s="219"/>
      <c r="Z505" s="219"/>
    </row>
    <row r="506" spans="1:26" ht="15.75" customHeight="1" x14ac:dyDescent="0.2">
      <c r="A506" s="219"/>
      <c r="B506" s="219"/>
      <c r="C506" s="219"/>
      <c r="D506" s="219"/>
      <c r="E506" s="303"/>
      <c r="F506" s="303"/>
      <c r="G506" s="303"/>
      <c r="H506" s="303"/>
      <c r="I506" s="303"/>
      <c r="J506" s="303"/>
      <c r="K506" s="303"/>
      <c r="L506" s="303"/>
      <c r="M506" s="303"/>
      <c r="N506" s="219"/>
      <c r="O506" s="219"/>
      <c r="P506" s="219"/>
      <c r="Q506" s="219"/>
      <c r="R506" s="219"/>
      <c r="S506" s="219"/>
      <c r="T506" s="219"/>
      <c r="U506" s="219"/>
      <c r="V506" s="219"/>
      <c r="W506" s="219"/>
      <c r="X506" s="219"/>
      <c r="Y506" s="219"/>
      <c r="Z506" s="219"/>
    </row>
    <row r="507" spans="1:26" ht="15.75" customHeight="1" x14ac:dyDescent="0.2">
      <c r="A507" s="219"/>
      <c r="B507" s="219"/>
      <c r="C507" s="219"/>
      <c r="D507" s="219"/>
      <c r="E507" s="303"/>
      <c r="F507" s="303"/>
      <c r="G507" s="303"/>
      <c r="H507" s="303"/>
      <c r="I507" s="303"/>
      <c r="J507" s="303"/>
      <c r="K507" s="303"/>
      <c r="L507" s="303"/>
      <c r="M507" s="303"/>
      <c r="N507" s="219"/>
      <c r="O507" s="219"/>
      <c r="P507" s="219"/>
      <c r="Q507" s="219"/>
      <c r="R507" s="219"/>
      <c r="S507" s="219"/>
      <c r="T507" s="219"/>
      <c r="U507" s="219"/>
      <c r="V507" s="219"/>
      <c r="W507" s="219"/>
      <c r="X507" s="219"/>
      <c r="Y507" s="219"/>
      <c r="Z507" s="219"/>
    </row>
    <row r="508" spans="1:26" ht="15.75" customHeight="1" x14ac:dyDescent="0.2">
      <c r="A508" s="219"/>
      <c r="B508" s="219"/>
      <c r="C508" s="219"/>
      <c r="D508" s="219"/>
      <c r="E508" s="303"/>
      <c r="F508" s="303"/>
      <c r="G508" s="303"/>
      <c r="H508" s="303"/>
      <c r="I508" s="303"/>
      <c r="J508" s="303"/>
      <c r="K508" s="303"/>
      <c r="L508" s="303"/>
      <c r="M508" s="303"/>
      <c r="N508" s="219"/>
      <c r="O508" s="219"/>
      <c r="P508" s="219"/>
      <c r="Q508" s="219"/>
      <c r="R508" s="219"/>
      <c r="S508" s="219"/>
      <c r="T508" s="219"/>
      <c r="U508" s="219"/>
      <c r="V508" s="219"/>
      <c r="W508" s="219"/>
      <c r="X508" s="219"/>
      <c r="Y508" s="219"/>
      <c r="Z508" s="219"/>
    </row>
    <row r="509" spans="1:26" ht="15.75" customHeight="1" x14ac:dyDescent="0.2">
      <c r="A509" s="219"/>
      <c r="B509" s="219"/>
      <c r="C509" s="219"/>
      <c r="D509" s="219"/>
      <c r="E509" s="303"/>
      <c r="F509" s="303"/>
      <c r="G509" s="303"/>
      <c r="H509" s="303"/>
      <c r="I509" s="303"/>
      <c r="J509" s="303"/>
      <c r="K509" s="303"/>
      <c r="L509" s="303"/>
      <c r="M509" s="303"/>
      <c r="N509" s="219"/>
      <c r="O509" s="219"/>
      <c r="P509" s="219"/>
      <c r="Q509" s="219"/>
      <c r="R509" s="219"/>
      <c r="S509" s="219"/>
      <c r="T509" s="219"/>
      <c r="U509" s="219"/>
      <c r="V509" s="219"/>
      <c r="W509" s="219"/>
      <c r="X509" s="219"/>
      <c r="Y509" s="219"/>
      <c r="Z509" s="219"/>
    </row>
    <row r="510" spans="1:26" ht="15.75" customHeight="1" x14ac:dyDescent="0.2">
      <c r="A510" s="219"/>
      <c r="B510" s="219"/>
      <c r="C510" s="219"/>
      <c r="D510" s="219"/>
      <c r="E510" s="303"/>
      <c r="F510" s="303"/>
      <c r="G510" s="303"/>
      <c r="H510" s="303"/>
      <c r="I510" s="303"/>
      <c r="J510" s="303"/>
      <c r="K510" s="303"/>
      <c r="L510" s="303"/>
      <c r="M510" s="303"/>
      <c r="N510" s="219"/>
      <c r="O510" s="219"/>
      <c r="P510" s="219"/>
      <c r="Q510" s="219"/>
      <c r="R510" s="219"/>
      <c r="S510" s="219"/>
      <c r="T510" s="219"/>
      <c r="U510" s="219"/>
      <c r="V510" s="219"/>
      <c r="W510" s="219"/>
      <c r="X510" s="219"/>
      <c r="Y510" s="219"/>
      <c r="Z510" s="219"/>
    </row>
    <row r="511" spans="1:26" ht="15.75" customHeight="1" x14ac:dyDescent="0.2">
      <c r="A511" s="219"/>
      <c r="B511" s="219"/>
      <c r="C511" s="219"/>
      <c r="D511" s="219"/>
      <c r="E511" s="303"/>
      <c r="F511" s="303"/>
      <c r="G511" s="303"/>
      <c r="H511" s="303"/>
      <c r="I511" s="303"/>
      <c r="J511" s="303"/>
      <c r="K511" s="303"/>
      <c r="L511" s="303"/>
      <c r="M511" s="303"/>
      <c r="N511" s="219"/>
      <c r="O511" s="219"/>
      <c r="P511" s="219"/>
      <c r="Q511" s="219"/>
      <c r="R511" s="219"/>
      <c r="S511" s="219"/>
      <c r="T511" s="219"/>
      <c r="U511" s="219"/>
      <c r="V511" s="219"/>
      <c r="W511" s="219"/>
      <c r="X511" s="219"/>
      <c r="Y511" s="219"/>
      <c r="Z511" s="219"/>
    </row>
    <row r="512" spans="1:26" ht="15.75" customHeight="1" x14ac:dyDescent="0.2">
      <c r="A512" s="219"/>
      <c r="B512" s="219"/>
      <c r="C512" s="219"/>
      <c r="D512" s="219"/>
      <c r="E512" s="303"/>
      <c r="F512" s="303"/>
      <c r="G512" s="303"/>
      <c r="H512" s="303"/>
      <c r="I512" s="303"/>
      <c r="J512" s="303"/>
      <c r="K512" s="303"/>
      <c r="L512" s="303"/>
      <c r="M512" s="303"/>
      <c r="N512" s="219"/>
      <c r="O512" s="219"/>
      <c r="P512" s="219"/>
      <c r="Q512" s="219"/>
      <c r="R512" s="219"/>
      <c r="S512" s="219"/>
      <c r="T512" s="219"/>
      <c r="U512" s="219"/>
      <c r="V512" s="219"/>
      <c r="W512" s="219"/>
      <c r="X512" s="219"/>
      <c r="Y512" s="219"/>
      <c r="Z512" s="219"/>
    </row>
    <row r="513" spans="1:26" ht="15.75" customHeight="1" x14ac:dyDescent="0.2">
      <c r="A513" s="219"/>
      <c r="B513" s="219"/>
      <c r="C513" s="219"/>
      <c r="D513" s="219"/>
      <c r="E513" s="303"/>
      <c r="F513" s="303"/>
      <c r="G513" s="303"/>
      <c r="H513" s="303"/>
      <c r="I513" s="303"/>
      <c r="J513" s="303"/>
      <c r="K513" s="303"/>
      <c r="L513" s="303"/>
      <c r="M513" s="303"/>
      <c r="N513" s="219"/>
      <c r="O513" s="219"/>
      <c r="P513" s="219"/>
      <c r="Q513" s="219"/>
      <c r="R513" s="219"/>
      <c r="S513" s="219"/>
      <c r="T513" s="219"/>
      <c r="U513" s="219"/>
      <c r="V513" s="219"/>
      <c r="W513" s="219"/>
      <c r="X513" s="219"/>
      <c r="Y513" s="219"/>
      <c r="Z513" s="219"/>
    </row>
    <row r="514" spans="1:26" ht="15.75" customHeight="1" x14ac:dyDescent="0.2">
      <c r="A514" s="219"/>
      <c r="B514" s="219"/>
      <c r="C514" s="219"/>
      <c r="D514" s="219"/>
      <c r="E514" s="303"/>
      <c r="F514" s="303"/>
      <c r="G514" s="303"/>
      <c r="H514" s="303"/>
      <c r="I514" s="303"/>
      <c r="J514" s="303"/>
      <c r="K514" s="303"/>
      <c r="L514" s="303"/>
      <c r="M514" s="303"/>
      <c r="N514" s="219"/>
      <c r="O514" s="219"/>
      <c r="P514" s="219"/>
      <c r="Q514" s="219"/>
      <c r="R514" s="219"/>
      <c r="S514" s="219"/>
      <c r="T514" s="219"/>
      <c r="U514" s="219"/>
      <c r="V514" s="219"/>
      <c r="W514" s="219"/>
      <c r="X514" s="219"/>
      <c r="Y514" s="219"/>
      <c r="Z514" s="219"/>
    </row>
    <row r="515" spans="1:26" ht="15.75" customHeight="1" x14ac:dyDescent="0.2">
      <c r="A515" s="219"/>
      <c r="B515" s="219"/>
      <c r="C515" s="219"/>
      <c r="D515" s="219"/>
      <c r="E515" s="303"/>
      <c r="F515" s="303"/>
      <c r="G515" s="303"/>
      <c r="H515" s="303"/>
      <c r="I515" s="303"/>
      <c r="J515" s="303"/>
      <c r="K515" s="303"/>
      <c r="L515" s="303"/>
      <c r="M515" s="303"/>
      <c r="N515" s="219"/>
      <c r="O515" s="219"/>
      <c r="P515" s="219"/>
      <c r="Q515" s="219"/>
      <c r="R515" s="219"/>
      <c r="S515" s="219"/>
      <c r="T515" s="219"/>
      <c r="U515" s="219"/>
      <c r="V515" s="219"/>
      <c r="W515" s="219"/>
      <c r="X515" s="219"/>
      <c r="Y515" s="219"/>
      <c r="Z515" s="219"/>
    </row>
    <row r="516" spans="1:26" ht="15.75" customHeight="1" x14ac:dyDescent="0.2">
      <c r="A516" s="219"/>
      <c r="B516" s="219"/>
      <c r="C516" s="219"/>
      <c r="D516" s="219"/>
      <c r="E516" s="303"/>
      <c r="F516" s="303"/>
      <c r="G516" s="303"/>
      <c r="H516" s="303"/>
      <c r="I516" s="303"/>
      <c r="J516" s="303"/>
      <c r="K516" s="303"/>
      <c r="L516" s="303"/>
      <c r="M516" s="303"/>
      <c r="N516" s="219"/>
      <c r="O516" s="219"/>
      <c r="P516" s="219"/>
      <c r="Q516" s="219"/>
      <c r="R516" s="219"/>
      <c r="S516" s="219"/>
      <c r="T516" s="219"/>
      <c r="U516" s="219"/>
      <c r="V516" s="219"/>
      <c r="W516" s="219"/>
      <c r="X516" s="219"/>
      <c r="Y516" s="219"/>
      <c r="Z516" s="219"/>
    </row>
    <row r="517" spans="1:26" ht="15.75" customHeight="1" x14ac:dyDescent="0.2">
      <c r="A517" s="219"/>
      <c r="B517" s="219"/>
      <c r="C517" s="219"/>
      <c r="D517" s="219"/>
      <c r="E517" s="303"/>
      <c r="F517" s="303"/>
      <c r="G517" s="303"/>
      <c r="H517" s="303"/>
      <c r="I517" s="303"/>
      <c r="J517" s="303"/>
      <c r="K517" s="303"/>
      <c r="L517" s="303"/>
      <c r="M517" s="303"/>
      <c r="N517" s="219"/>
      <c r="O517" s="219"/>
      <c r="P517" s="219"/>
      <c r="Q517" s="219"/>
      <c r="R517" s="219"/>
      <c r="S517" s="219"/>
      <c r="T517" s="219"/>
      <c r="U517" s="219"/>
      <c r="V517" s="219"/>
      <c r="W517" s="219"/>
      <c r="X517" s="219"/>
      <c r="Y517" s="219"/>
      <c r="Z517" s="219"/>
    </row>
    <row r="518" spans="1:26" ht="15.75" customHeight="1" x14ac:dyDescent="0.2">
      <c r="A518" s="219"/>
      <c r="B518" s="219"/>
      <c r="C518" s="219"/>
      <c r="D518" s="219"/>
      <c r="E518" s="303"/>
      <c r="F518" s="303"/>
      <c r="G518" s="303"/>
      <c r="H518" s="303"/>
      <c r="I518" s="303"/>
      <c r="J518" s="303"/>
      <c r="K518" s="303"/>
      <c r="L518" s="303"/>
      <c r="M518" s="303"/>
      <c r="N518" s="219"/>
      <c r="O518" s="219"/>
      <c r="P518" s="219"/>
      <c r="Q518" s="219"/>
      <c r="R518" s="219"/>
      <c r="S518" s="219"/>
      <c r="T518" s="219"/>
      <c r="U518" s="219"/>
      <c r="V518" s="219"/>
      <c r="W518" s="219"/>
      <c r="X518" s="219"/>
      <c r="Y518" s="219"/>
      <c r="Z518" s="219"/>
    </row>
    <row r="519" spans="1:26" ht="15.75" customHeight="1" x14ac:dyDescent="0.2">
      <c r="A519" s="219"/>
      <c r="B519" s="219"/>
      <c r="C519" s="219"/>
      <c r="D519" s="219"/>
      <c r="E519" s="303"/>
      <c r="F519" s="303"/>
      <c r="G519" s="303"/>
      <c r="H519" s="303"/>
      <c r="I519" s="303"/>
      <c r="J519" s="303"/>
      <c r="K519" s="303"/>
      <c r="L519" s="303"/>
      <c r="M519" s="303"/>
      <c r="N519" s="219"/>
      <c r="O519" s="219"/>
      <c r="P519" s="219"/>
      <c r="Q519" s="219"/>
      <c r="R519" s="219"/>
      <c r="S519" s="219"/>
      <c r="T519" s="219"/>
      <c r="U519" s="219"/>
      <c r="V519" s="219"/>
      <c r="W519" s="219"/>
      <c r="X519" s="219"/>
      <c r="Y519" s="219"/>
      <c r="Z519" s="219"/>
    </row>
    <row r="520" spans="1:26" ht="15.75" customHeight="1" x14ac:dyDescent="0.2">
      <c r="A520" s="219"/>
      <c r="B520" s="219"/>
      <c r="C520" s="219"/>
      <c r="D520" s="219"/>
      <c r="E520" s="303"/>
      <c r="F520" s="303"/>
      <c r="G520" s="303"/>
      <c r="H520" s="303"/>
      <c r="I520" s="303"/>
      <c r="J520" s="303"/>
      <c r="K520" s="303"/>
      <c r="L520" s="303"/>
      <c r="M520" s="303"/>
      <c r="N520" s="219"/>
      <c r="O520" s="219"/>
      <c r="P520" s="219"/>
      <c r="Q520" s="219"/>
      <c r="R520" s="219"/>
      <c r="S520" s="219"/>
      <c r="T520" s="219"/>
      <c r="U520" s="219"/>
      <c r="V520" s="219"/>
      <c r="W520" s="219"/>
      <c r="X520" s="219"/>
      <c r="Y520" s="219"/>
      <c r="Z520" s="219"/>
    </row>
    <row r="521" spans="1:26" ht="15.75" customHeight="1" x14ac:dyDescent="0.2">
      <c r="A521" s="219"/>
      <c r="B521" s="219"/>
      <c r="C521" s="219"/>
      <c r="D521" s="219"/>
      <c r="E521" s="303"/>
      <c r="F521" s="303"/>
      <c r="G521" s="303"/>
      <c r="H521" s="303"/>
      <c r="I521" s="303"/>
      <c r="J521" s="303"/>
      <c r="K521" s="303"/>
      <c r="L521" s="303"/>
      <c r="M521" s="303"/>
      <c r="N521" s="219"/>
      <c r="O521" s="219"/>
      <c r="P521" s="219"/>
      <c r="Q521" s="219"/>
      <c r="R521" s="219"/>
      <c r="S521" s="219"/>
      <c r="T521" s="219"/>
      <c r="U521" s="219"/>
      <c r="V521" s="219"/>
      <c r="W521" s="219"/>
      <c r="X521" s="219"/>
      <c r="Y521" s="219"/>
      <c r="Z521" s="219"/>
    </row>
    <row r="522" spans="1:26" ht="15.75" customHeight="1" x14ac:dyDescent="0.2">
      <c r="A522" s="219"/>
      <c r="B522" s="219"/>
      <c r="C522" s="219"/>
      <c r="D522" s="219"/>
      <c r="E522" s="303"/>
      <c r="F522" s="303"/>
      <c r="G522" s="303"/>
      <c r="H522" s="303"/>
      <c r="I522" s="303"/>
      <c r="J522" s="303"/>
      <c r="K522" s="303"/>
      <c r="L522" s="303"/>
      <c r="M522" s="303"/>
      <c r="N522" s="219"/>
      <c r="O522" s="219"/>
      <c r="P522" s="219"/>
      <c r="Q522" s="219"/>
      <c r="R522" s="219"/>
      <c r="S522" s="219"/>
      <c r="T522" s="219"/>
      <c r="U522" s="219"/>
      <c r="V522" s="219"/>
      <c r="W522" s="219"/>
      <c r="X522" s="219"/>
      <c r="Y522" s="219"/>
      <c r="Z522" s="219"/>
    </row>
    <row r="523" spans="1:26" ht="15.75" customHeight="1" x14ac:dyDescent="0.2">
      <c r="A523" s="219"/>
      <c r="B523" s="219"/>
      <c r="C523" s="219"/>
      <c r="D523" s="219"/>
      <c r="E523" s="303"/>
      <c r="F523" s="303"/>
      <c r="G523" s="303"/>
      <c r="H523" s="303"/>
      <c r="I523" s="303"/>
      <c r="J523" s="303"/>
      <c r="K523" s="303"/>
      <c r="L523" s="303"/>
      <c r="M523" s="303"/>
      <c r="N523" s="219"/>
      <c r="O523" s="219"/>
      <c r="P523" s="219"/>
      <c r="Q523" s="219"/>
      <c r="R523" s="219"/>
      <c r="S523" s="219"/>
      <c r="T523" s="219"/>
      <c r="U523" s="219"/>
      <c r="V523" s="219"/>
      <c r="W523" s="219"/>
      <c r="X523" s="219"/>
      <c r="Y523" s="219"/>
      <c r="Z523" s="219"/>
    </row>
    <row r="524" spans="1:26" ht="15.75" customHeight="1" x14ac:dyDescent="0.2">
      <c r="A524" s="219"/>
      <c r="B524" s="219"/>
      <c r="C524" s="219"/>
      <c r="D524" s="219"/>
      <c r="E524" s="303"/>
      <c r="F524" s="303"/>
      <c r="G524" s="303"/>
      <c r="H524" s="303"/>
      <c r="I524" s="303"/>
      <c r="J524" s="303"/>
      <c r="K524" s="303"/>
      <c r="L524" s="303"/>
      <c r="M524" s="303"/>
      <c r="N524" s="219"/>
      <c r="O524" s="219"/>
      <c r="P524" s="219"/>
      <c r="Q524" s="219"/>
      <c r="R524" s="219"/>
      <c r="S524" s="219"/>
      <c r="T524" s="219"/>
      <c r="U524" s="219"/>
      <c r="V524" s="219"/>
      <c r="W524" s="219"/>
      <c r="X524" s="219"/>
      <c r="Y524" s="219"/>
      <c r="Z524" s="219"/>
    </row>
    <row r="525" spans="1:26" ht="15.75" customHeight="1" x14ac:dyDescent="0.2">
      <c r="A525" s="219"/>
      <c r="B525" s="219"/>
      <c r="C525" s="219"/>
      <c r="D525" s="219"/>
      <c r="E525" s="303"/>
      <c r="F525" s="303"/>
      <c r="G525" s="303"/>
      <c r="H525" s="303"/>
      <c r="I525" s="303"/>
      <c r="J525" s="303"/>
      <c r="K525" s="303"/>
      <c r="L525" s="303"/>
      <c r="M525" s="303"/>
      <c r="N525" s="219"/>
      <c r="O525" s="219"/>
      <c r="P525" s="219"/>
      <c r="Q525" s="219"/>
      <c r="R525" s="219"/>
      <c r="S525" s="219"/>
      <c r="T525" s="219"/>
      <c r="U525" s="219"/>
      <c r="V525" s="219"/>
      <c r="W525" s="219"/>
      <c r="X525" s="219"/>
      <c r="Y525" s="219"/>
      <c r="Z525" s="219"/>
    </row>
    <row r="526" spans="1:26" ht="15.75" customHeight="1" x14ac:dyDescent="0.2">
      <c r="A526" s="219"/>
      <c r="B526" s="219"/>
      <c r="C526" s="219"/>
      <c r="D526" s="219"/>
      <c r="E526" s="303"/>
      <c r="F526" s="303"/>
      <c r="G526" s="303"/>
      <c r="H526" s="303"/>
      <c r="I526" s="303"/>
      <c r="J526" s="303"/>
      <c r="K526" s="303"/>
      <c r="L526" s="303"/>
      <c r="M526" s="303"/>
      <c r="N526" s="219"/>
      <c r="O526" s="219"/>
      <c r="P526" s="219"/>
      <c r="Q526" s="219"/>
      <c r="R526" s="219"/>
      <c r="S526" s="219"/>
      <c r="T526" s="219"/>
      <c r="U526" s="219"/>
      <c r="V526" s="219"/>
      <c r="W526" s="219"/>
      <c r="X526" s="219"/>
      <c r="Y526" s="219"/>
      <c r="Z526" s="219"/>
    </row>
    <row r="527" spans="1:26" ht="15.75" customHeight="1" x14ac:dyDescent="0.2">
      <c r="A527" s="219"/>
      <c r="B527" s="219"/>
      <c r="C527" s="219"/>
      <c r="D527" s="219"/>
      <c r="E527" s="303"/>
      <c r="F527" s="303"/>
      <c r="G527" s="303"/>
      <c r="H527" s="303"/>
      <c r="I527" s="303"/>
      <c r="J527" s="303"/>
      <c r="K527" s="303"/>
      <c r="L527" s="303"/>
      <c r="M527" s="303"/>
      <c r="N527" s="219"/>
      <c r="O527" s="219"/>
      <c r="P527" s="219"/>
      <c r="Q527" s="219"/>
      <c r="R527" s="219"/>
      <c r="S527" s="219"/>
      <c r="T527" s="219"/>
      <c r="U527" s="219"/>
      <c r="V527" s="219"/>
      <c r="W527" s="219"/>
      <c r="X527" s="219"/>
      <c r="Y527" s="219"/>
      <c r="Z527" s="219"/>
    </row>
    <row r="528" spans="1:26" ht="15.75" customHeight="1" x14ac:dyDescent="0.2">
      <c r="A528" s="219"/>
      <c r="B528" s="219"/>
      <c r="C528" s="219"/>
      <c r="D528" s="219"/>
      <c r="E528" s="303"/>
      <c r="F528" s="303"/>
      <c r="G528" s="303"/>
      <c r="H528" s="303"/>
      <c r="I528" s="303"/>
      <c r="J528" s="303"/>
      <c r="K528" s="303"/>
      <c r="L528" s="303"/>
      <c r="M528" s="303"/>
      <c r="N528" s="219"/>
      <c r="O528" s="219"/>
      <c r="P528" s="219"/>
      <c r="Q528" s="219"/>
      <c r="R528" s="219"/>
      <c r="S528" s="219"/>
      <c r="T528" s="219"/>
      <c r="U528" s="219"/>
      <c r="V528" s="219"/>
      <c r="W528" s="219"/>
      <c r="X528" s="219"/>
      <c r="Y528" s="219"/>
      <c r="Z528" s="219"/>
    </row>
    <row r="529" spans="1:26" ht="15.75" customHeight="1" x14ac:dyDescent="0.2">
      <c r="A529" s="219"/>
      <c r="B529" s="219"/>
      <c r="C529" s="219"/>
      <c r="D529" s="219"/>
      <c r="E529" s="303"/>
      <c r="F529" s="303"/>
      <c r="G529" s="303"/>
      <c r="H529" s="303"/>
      <c r="I529" s="303"/>
      <c r="J529" s="303"/>
      <c r="K529" s="303"/>
      <c r="L529" s="303"/>
      <c r="M529" s="303"/>
      <c r="N529" s="219"/>
      <c r="O529" s="219"/>
      <c r="P529" s="219"/>
      <c r="Q529" s="219"/>
      <c r="R529" s="219"/>
      <c r="S529" s="219"/>
      <c r="T529" s="219"/>
      <c r="U529" s="219"/>
      <c r="V529" s="219"/>
      <c r="W529" s="219"/>
      <c r="X529" s="219"/>
      <c r="Y529" s="219"/>
      <c r="Z529" s="219"/>
    </row>
    <row r="530" spans="1:26" ht="15.75" customHeight="1" x14ac:dyDescent="0.2">
      <c r="A530" s="219"/>
      <c r="B530" s="219"/>
      <c r="C530" s="219"/>
      <c r="D530" s="219"/>
      <c r="E530" s="303"/>
      <c r="F530" s="303"/>
      <c r="G530" s="303"/>
      <c r="H530" s="303"/>
      <c r="I530" s="303"/>
      <c r="J530" s="303"/>
      <c r="K530" s="303"/>
      <c r="L530" s="303"/>
      <c r="M530" s="303"/>
      <c r="N530" s="219"/>
      <c r="O530" s="219"/>
      <c r="P530" s="219"/>
      <c r="Q530" s="219"/>
      <c r="R530" s="219"/>
      <c r="S530" s="219"/>
      <c r="T530" s="219"/>
      <c r="U530" s="219"/>
      <c r="V530" s="219"/>
      <c r="W530" s="219"/>
      <c r="X530" s="219"/>
      <c r="Y530" s="219"/>
      <c r="Z530" s="219"/>
    </row>
    <row r="531" spans="1:26" ht="15.75" customHeight="1" x14ac:dyDescent="0.2">
      <c r="A531" s="219"/>
      <c r="B531" s="219"/>
      <c r="C531" s="219"/>
      <c r="D531" s="219"/>
      <c r="E531" s="303"/>
      <c r="F531" s="303"/>
      <c r="G531" s="303"/>
      <c r="H531" s="303"/>
      <c r="I531" s="303"/>
      <c r="J531" s="303"/>
      <c r="K531" s="303"/>
      <c r="L531" s="303"/>
      <c r="M531" s="303"/>
      <c r="N531" s="219"/>
      <c r="O531" s="219"/>
      <c r="P531" s="219"/>
      <c r="Q531" s="219"/>
      <c r="R531" s="219"/>
      <c r="S531" s="219"/>
      <c r="T531" s="219"/>
      <c r="U531" s="219"/>
      <c r="V531" s="219"/>
      <c r="W531" s="219"/>
      <c r="X531" s="219"/>
      <c r="Y531" s="219"/>
      <c r="Z531" s="219"/>
    </row>
    <row r="532" spans="1:26" ht="15.75" customHeight="1" x14ac:dyDescent="0.2">
      <c r="A532" s="219"/>
      <c r="B532" s="219"/>
      <c r="C532" s="219"/>
      <c r="D532" s="219"/>
      <c r="E532" s="303"/>
      <c r="F532" s="303"/>
      <c r="G532" s="303"/>
      <c r="H532" s="303"/>
      <c r="I532" s="303"/>
      <c r="J532" s="303"/>
      <c r="K532" s="303"/>
      <c r="L532" s="303"/>
      <c r="M532" s="303"/>
      <c r="N532" s="219"/>
      <c r="O532" s="219"/>
      <c r="P532" s="219"/>
      <c r="Q532" s="219"/>
      <c r="R532" s="219"/>
      <c r="S532" s="219"/>
      <c r="T532" s="219"/>
      <c r="U532" s="219"/>
      <c r="V532" s="219"/>
      <c r="W532" s="219"/>
      <c r="X532" s="219"/>
      <c r="Y532" s="219"/>
      <c r="Z532" s="219"/>
    </row>
    <row r="533" spans="1:26" ht="15.75" customHeight="1" x14ac:dyDescent="0.2">
      <c r="A533" s="219"/>
      <c r="B533" s="219"/>
      <c r="C533" s="219"/>
      <c r="D533" s="219"/>
      <c r="E533" s="303"/>
      <c r="F533" s="303"/>
      <c r="G533" s="303"/>
      <c r="H533" s="303"/>
      <c r="I533" s="303"/>
      <c r="J533" s="303"/>
      <c r="K533" s="303"/>
      <c r="L533" s="303"/>
      <c r="M533" s="303"/>
      <c r="N533" s="219"/>
      <c r="O533" s="219"/>
      <c r="P533" s="219"/>
      <c r="Q533" s="219"/>
      <c r="R533" s="219"/>
      <c r="S533" s="219"/>
      <c r="T533" s="219"/>
      <c r="U533" s="219"/>
      <c r="V533" s="219"/>
      <c r="W533" s="219"/>
      <c r="X533" s="219"/>
      <c r="Y533" s="219"/>
      <c r="Z533" s="219"/>
    </row>
    <row r="534" spans="1:26" ht="15.75" customHeight="1" x14ac:dyDescent="0.2">
      <c r="A534" s="219"/>
      <c r="B534" s="219"/>
      <c r="C534" s="219"/>
      <c r="D534" s="219"/>
      <c r="E534" s="303"/>
      <c r="F534" s="303"/>
      <c r="G534" s="303"/>
      <c r="H534" s="303"/>
      <c r="I534" s="303"/>
      <c r="J534" s="303"/>
      <c r="K534" s="303"/>
      <c r="L534" s="303"/>
      <c r="M534" s="303"/>
      <c r="N534" s="219"/>
      <c r="O534" s="219"/>
      <c r="P534" s="219"/>
      <c r="Q534" s="219"/>
      <c r="R534" s="219"/>
      <c r="S534" s="219"/>
      <c r="T534" s="219"/>
      <c r="U534" s="219"/>
      <c r="V534" s="219"/>
      <c r="W534" s="219"/>
      <c r="X534" s="219"/>
      <c r="Y534" s="219"/>
      <c r="Z534" s="219"/>
    </row>
    <row r="535" spans="1:26" ht="15.75" customHeight="1" x14ac:dyDescent="0.2">
      <c r="A535" s="219"/>
      <c r="B535" s="219"/>
      <c r="C535" s="219"/>
      <c r="D535" s="219"/>
      <c r="E535" s="303"/>
      <c r="F535" s="303"/>
      <c r="G535" s="303"/>
      <c r="H535" s="303"/>
      <c r="I535" s="303"/>
      <c r="J535" s="303"/>
      <c r="K535" s="303"/>
      <c r="L535" s="303"/>
      <c r="M535" s="303"/>
      <c r="N535" s="219"/>
      <c r="O535" s="219"/>
      <c r="P535" s="219"/>
      <c r="Q535" s="219"/>
      <c r="R535" s="219"/>
      <c r="S535" s="219"/>
      <c r="T535" s="219"/>
      <c r="U535" s="219"/>
      <c r="V535" s="219"/>
      <c r="W535" s="219"/>
      <c r="X535" s="219"/>
      <c r="Y535" s="219"/>
      <c r="Z535" s="219"/>
    </row>
    <row r="536" spans="1:26" ht="15.75" customHeight="1" x14ac:dyDescent="0.2">
      <c r="A536" s="219"/>
      <c r="B536" s="219"/>
      <c r="C536" s="219"/>
      <c r="D536" s="219"/>
      <c r="E536" s="303"/>
      <c r="F536" s="303"/>
      <c r="G536" s="303"/>
      <c r="H536" s="303"/>
      <c r="I536" s="303"/>
      <c r="J536" s="303"/>
      <c r="K536" s="303"/>
      <c r="L536" s="303"/>
      <c r="M536" s="303"/>
      <c r="N536" s="219"/>
      <c r="O536" s="219"/>
      <c r="P536" s="219"/>
      <c r="Q536" s="219"/>
      <c r="R536" s="219"/>
      <c r="S536" s="219"/>
      <c r="T536" s="219"/>
      <c r="U536" s="219"/>
      <c r="V536" s="219"/>
      <c r="W536" s="219"/>
      <c r="X536" s="219"/>
      <c r="Y536" s="219"/>
      <c r="Z536" s="219"/>
    </row>
    <row r="537" spans="1:26" ht="15.75" customHeight="1" x14ac:dyDescent="0.2">
      <c r="A537" s="219"/>
      <c r="B537" s="219"/>
      <c r="C537" s="219"/>
      <c r="D537" s="219"/>
      <c r="E537" s="303"/>
      <c r="F537" s="303"/>
      <c r="G537" s="303"/>
      <c r="H537" s="303"/>
      <c r="I537" s="303"/>
      <c r="J537" s="303"/>
      <c r="K537" s="303"/>
      <c r="L537" s="303"/>
      <c r="M537" s="303"/>
      <c r="N537" s="219"/>
      <c r="O537" s="219"/>
      <c r="P537" s="219"/>
      <c r="Q537" s="219"/>
      <c r="R537" s="219"/>
      <c r="S537" s="219"/>
      <c r="T537" s="219"/>
      <c r="U537" s="219"/>
      <c r="V537" s="219"/>
      <c r="W537" s="219"/>
      <c r="X537" s="219"/>
      <c r="Y537" s="219"/>
      <c r="Z537" s="219"/>
    </row>
    <row r="538" spans="1:26" ht="15.75" customHeight="1" x14ac:dyDescent="0.2">
      <c r="A538" s="219"/>
      <c r="B538" s="219"/>
      <c r="C538" s="219"/>
      <c r="D538" s="219"/>
      <c r="E538" s="303"/>
      <c r="F538" s="303"/>
      <c r="G538" s="303"/>
      <c r="H538" s="303"/>
      <c r="I538" s="303"/>
      <c r="J538" s="303"/>
      <c r="K538" s="303"/>
      <c r="L538" s="303"/>
      <c r="M538" s="303"/>
      <c r="N538" s="219"/>
      <c r="O538" s="219"/>
      <c r="P538" s="219"/>
      <c r="Q538" s="219"/>
      <c r="R538" s="219"/>
      <c r="S538" s="219"/>
      <c r="T538" s="219"/>
      <c r="U538" s="219"/>
      <c r="V538" s="219"/>
      <c r="W538" s="219"/>
      <c r="X538" s="219"/>
      <c r="Y538" s="219"/>
      <c r="Z538" s="219"/>
    </row>
    <row r="539" spans="1:26" ht="15.75" customHeight="1" x14ac:dyDescent="0.2">
      <c r="A539" s="219"/>
      <c r="B539" s="219"/>
      <c r="C539" s="219"/>
      <c r="D539" s="219"/>
      <c r="E539" s="303"/>
      <c r="F539" s="303"/>
      <c r="G539" s="303"/>
      <c r="H539" s="303"/>
      <c r="I539" s="303"/>
      <c r="J539" s="303"/>
      <c r="K539" s="303"/>
      <c r="L539" s="303"/>
      <c r="M539" s="303"/>
      <c r="N539" s="219"/>
      <c r="O539" s="219"/>
      <c r="P539" s="219"/>
      <c r="Q539" s="219"/>
      <c r="R539" s="219"/>
      <c r="S539" s="219"/>
      <c r="T539" s="219"/>
      <c r="U539" s="219"/>
      <c r="V539" s="219"/>
      <c r="W539" s="219"/>
      <c r="X539" s="219"/>
      <c r="Y539" s="219"/>
      <c r="Z539" s="219"/>
    </row>
    <row r="540" spans="1:26" ht="15.75" customHeight="1" x14ac:dyDescent="0.2">
      <c r="A540" s="219"/>
      <c r="B540" s="219"/>
      <c r="C540" s="219"/>
      <c r="D540" s="219"/>
      <c r="E540" s="303"/>
      <c r="F540" s="303"/>
      <c r="G540" s="303"/>
      <c r="H540" s="303"/>
      <c r="I540" s="303"/>
      <c r="J540" s="303"/>
      <c r="K540" s="303"/>
      <c r="L540" s="303"/>
      <c r="M540" s="303"/>
      <c r="N540" s="219"/>
      <c r="O540" s="219"/>
      <c r="P540" s="219"/>
      <c r="Q540" s="219"/>
      <c r="R540" s="219"/>
      <c r="S540" s="219"/>
      <c r="T540" s="219"/>
      <c r="U540" s="219"/>
      <c r="V540" s="219"/>
      <c r="W540" s="219"/>
      <c r="X540" s="219"/>
      <c r="Y540" s="219"/>
      <c r="Z540" s="219"/>
    </row>
    <row r="541" spans="1:26" ht="15.75" customHeight="1" x14ac:dyDescent="0.2">
      <c r="A541" s="219"/>
      <c r="B541" s="219"/>
      <c r="C541" s="219"/>
      <c r="D541" s="219"/>
      <c r="E541" s="303"/>
      <c r="F541" s="303"/>
      <c r="G541" s="303"/>
      <c r="H541" s="303"/>
      <c r="I541" s="303"/>
      <c r="J541" s="303"/>
      <c r="K541" s="303"/>
      <c r="L541" s="303"/>
      <c r="M541" s="303"/>
      <c r="N541" s="219"/>
      <c r="O541" s="219"/>
      <c r="P541" s="219"/>
      <c r="Q541" s="219"/>
      <c r="R541" s="219"/>
      <c r="S541" s="219"/>
      <c r="T541" s="219"/>
      <c r="U541" s="219"/>
      <c r="V541" s="219"/>
      <c r="W541" s="219"/>
      <c r="X541" s="219"/>
      <c r="Y541" s="219"/>
      <c r="Z541" s="219"/>
    </row>
    <row r="542" spans="1:26" ht="15.75" customHeight="1" x14ac:dyDescent="0.2">
      <c r="A542" s="219"/>
      <c r="B542" s="219"/>
      <c r="C542" s="219"/>
      <c r="D542" s="219"/>
      <c r="E542" s="303"/>
      <c r="F542" s="303"/>
      <c r="G542" s="303"/>
      <c r="H542" s="303"/>
      <c r="I542" s="303"/>
      <c r="J542" s="303"/>
      <c r="K542" s="303"/>
      <c r="L542" s="303"/>
      <c r="M542" s="303"/>
      <c r="N542" s="219"/>
      <c r="O542" s="219"/>
      <c r="P542" s="219"/>
      <c r="Q542" s="219"/>
      <c r="R542" s="219"/>
      <c r="S542" s="219"/>
      <c r="T542" s="219"/>
      <c r="U542" s="219"/>
      <c r="V542" s="219"/>
      <c r="W542" s="219"/>
      <c r="X542" s="219"/>
      <c r="Y542" s="219"/>
      <c r="Z542" s="219"/>
    </row>
    <row r="543" spans="1:26" ht="15.75" customHeight="1" x14ac:dyDescent="0.2">
      <c r="A543" s="219"/>
      <c r="B543" s="219"/>
      <c r="C543" s="219"/>
      <c r="D543" s="219"/>
      <c r="E543" s="303"/>
      <c r="F543" s="303"/>
      <c r="G543" s="303"/>
      <c r="H543" s="303"/>
      <c r="I543" s="303"/>
      <c r="J543" s="303"/>
      <c r="K543" s="303"/>
      <c r="L543" s="303"/>
      <c r="M543" s="303"/>
      <c r="N543" s="219"/>
      <c r="O543" s="219"/>
      <c r="P543" s="219"/>
      <c r="Q543" s="219"/>
      <c r="R543" s="219"/>
      <c r="S543" s="219"/>
      <c r="T543" s="219"/>
      <c r="U543" s="219"/>
      <c r="V543" s="219"/>
      <c r="W543" s="219"/>
      <c r="X543" s="219"/>
      <c r="Y543" s="219"/>
      <c r="Z543" s="219"/>
    </row>
    <row r="544" spans="1:26" ht="15.75" customHeight="1" x14ac:dyDescent="0.2">
      <c r="A544" s="219"/>
      <c r="B544" s="219"/>
      <c r="C544" s="219"/>
      <c r="D544" s="219"/>
      <c r="E544" s="303"/>
      <c r="F544" s="303"/>
      <c r="G544" s="303"/>
      <c r="H544" s="303"/>
      <c r="I544" s="303"/>
      <c r="J544" s="303"/>
      <c r="K544" s="303"/>
      <c r="L544" s="303"/>
      <c r="M544" s="303"/>
      <c r="N544" s="219"/>
      <c r="O544" s="219"/>
      <c r="P544" s="219"/>
      <c r="Q544" s="219"/>
      <c r="R544" s="219"/>
      <c r="S544" s="219"/>
      <c r="T544" s="219"/>
      <c r="U544" s="219"/>
      <c r="V544" s="219"/>
      <c r="W544" s="219"/>
      <c r="X544" s="219"/>
      <c r="Y544" s="219"/>
      <c r="Z544" s="219"/>
    </row>
    <row r="545" spans="1:26" ht="15.75" customHeight="1" x14ac:dyDescent="0.2">
      <c r="A545" s="219"/>
      <c r="B545" s="219"/>
      <c r="C545" s="219"/>
      <c r="D545" s="219"/>
      <c r="E545" s="303"/>
      <c r="F545" s="303"/>
      <c r="G545" s="303"/>
      <c r="H545" s="303"/>
      <c r="I545" s="303"/>
      <c r="J545" s="303"/>
      <c r="K545" s="303"/>
      <c r="L545" s="303"/>
      <c r="M545" s="303"/>
      <c r="N545" s="219"/>
      <c r="O545" s="219"/>
      <c r="P545" s="219"/>
      <c r="Q545" s="219"/>
      <c r="R545" s="219"/>
      <c r="S545" s="219"/>
      <c r="T545" s="219"/>
      <c r="U545" s="219"/>
      <c r="V545" s="219"/>
      <c r="W545" s="219"/>
      <c r="X545" s="219"/>
      <c r="Y545" s="219"/>
      <c r="Z545" s="219"/>
    </row>
    <row r="546" spans="1:26" ht="15.75" customHeight="1" x14ac:dyDescent="0.2">
      <c r="A546" s="219"/>
      <c r="B546" s="219"/>
      <c r="C546" s="219"/>
      <c r="D546" s="219"/>
      <c r="E546" s="303"/>
      <c r="F546" s="303"/>
      <c r="G546" s="303"/>
      <c r="H546" s="303"/>
      <c r="I546" s="303"/>
      <c r="J546" s="303"/>
      <c r="K546" s="303"/>
      <c r="L546" s="303"/>
      <c r="M546" s="303"/>
      <c r="N546" s="219"/>
      <c r="O546" s="219"/>
      <c r="P546" s="219"/>
      <c r="Q546" s="219"/>
      <c r="R546" s="219"/>
      <c r="S546" s="219"/>
      <c r="T546" s="219"/>
      <c r="U546" s="219"/>
      <c r="V546" s="219"/>
      <c r="W546" s="219"/>
      <c r="X546" s="219"/>
      <c r="Y546" s="219"/>
      <c r="Z546" s="219"/>
    </row>
    <row r="547" spans="1:26" ht="15.75" customHeight="1" x14ac:dyDescent="0.2">
      <c r="A547" s="219"/>
      <c r="B547" s="219"/>
      <c r="C547" s="219"/>
      <c r="D547" s="219"/>
      <c r="E547" s="303"/>
      <c r="F547" s="303"/>
      <c r="G547" s="303"/>
      <c r="H547" s="303"/>
      <c r="I547" s="303"/>
      <c r="J547" s="303"/>
      <c r="K547" s="303"/>
      <c r="L547" s="303"/>
      <c r="M547" s="303"/>
      <c r="N547" s="219"/>
      <c r="O547" s="219"/>
      <c r="P547" s="219"/>
      <c r="Q547" s="219"/>
      <c r="R547" s="219"/>
      <c r="S547" s="219"/>
      <c r="T547" s="219"/>
      <c r="U547" s="219"/>
      <c r="V547" s="219"/>
      <c r="W547" s="219"/>
      <c r="X547" s="219"/>
      <c r="Y547" s="219"/>
      <c r="Z547" s="219"/>
    </row>
    <row r="548" spans="1:26" ht="15.75" customHeight="1" x14ac:dyDescent="0.2">
      <c r="A548" s="219"/>
      <c r="B548" s="219"/>
      <c r="C548" s="219"/>
      <c r="D548" s="219"/>
      <c r="E548" s="303"/>
      <c r="F548" s="303"/>
      <c r="G548" s="303"/>
      <c r="H548" s="303"/>
      <c r="I548" s="303"/>
      <c r="J548" s="303"/>
      <c r="K548" s="303"/>
      <c r="L548" s="303"/>
      <c r="M548" s="303"/>
      <c r="N548" s="219"/>
      <c r="O548" s="219"/>
      <c r="P548" s="219"/>
      <c r="Q548" s="219"/>
      <c r="R548" s="219"/>
      <c r="S548" s="219"/>
      <c r="T548" s="219"/>
      <c r="U548" s="219"/>
      <c r="V548" s="219"/>
      <c r="W548" s="219"/>
      <c r="X548" s="219"/>
      <c r="Y548" s="219"/>
      <c r="Z548" s="219"/>
    </row>
    <row r="549" spans="1:26" ht="15.75" customHeight="1" x14ac:dyDescent="0.2">
      <c r="A549" s="219"/>
      <c r="B549" s="219"/>
      <c r="C549" s="219"/>
      <c r="D549" s="219"/>
      <c r="E549" s="303"/>
      <c r="F549" s="303"/>
      <c r="G549" s="303"/>
      <c r="H549" s="303"/>
      <c r="I549" s="303"/>
      <c r="J549" s="303"/>
      <c r="K549" s="303"/>
      <c r="L549" s="303"/>
      <c r="M549" s="303"/>
      <c r="N549" s="219"/>
      <c r="O549" s="219"/>
      <c r="P549" s="219"/>
      <c r="Q549" s="219"/>
      <c r="R549" s="219"/>
      <c r="S549" s="219"/>
      <c r="T549" s="219"/>
      <c r="U549" s="219"/>
      <c r="V549" s="219"/>
      <c r="W549" s="219"/>
      <c r="X549" s="219"/>
      <c r="Y549" s="219"/>
      <c r="Z549" s="219"/>
    </row>
    <row r="550" spans="1:26" ht="15.75" customHeight="1" x14ac:dyDescent="0.2">
      <c r="A550" s="219"/>
      <c r="B550" s="219"/>
      <c r="C550" s="219"/>
      <c r="D550" s="219"/>
      <c r="E550" s="303"/>
      <c r="F550" s="303"/>
      <c r="G550" s="303"/>
      <c r="H550" s="303"/>
      <c r="I550" s="303"/>
      <c r="J550" s="303"/>
      <c r="K550" s="303"/>
      <c r="L550" s="303"/>
      <c r="M550" s="303"/>
      <c r="N550" s="219"/>
      <c r="O550" s="219"/>
      <c r="P550" s="219"/>
      <c r="Q550" s="219"/>
      <c r="R550" s="219"/>
      <c r="S550" s="219"/>
      <c r="T550" s="219"/>
      <c r="U550" s="219"/>
      <c r="V550" s="219"/>
      <c r="W550" s="219"/>
      <c r="X550" s="219"/>
      <c r="Y550" s="219"/>
      <c r="Z550" s="219"/>
    </row>
    <row r="551" spans="1:26" ht="15.75" customHeight="1" x14ac:dyDescent="0.2">
      <c r="A551" s="219"/>
      <c r="B551" s="219"/>
      <c r="C551" s="219"/>
      <c r="D551" s="219"/>
      <c r="E551" s="303"/>
      <c r="F551" s="303"/>
      <c r="G551" s="303"/>
      <c r="H551" s="303"/>
      <c r="I551" s="303"/>
      <c r="J551" s="303"/>
      <c r="K551" s="303"/>
      <c r="L551" s="303"/>
      <c r="M551" s="303"/>
      <c r="N551" s="219"/>
      <c r="O551" s="219"/>
      <c r="P551" s="219"/>
      <c r="Q551" s="219"/>
      <c r="R551" s="219"/>
      <c r="S551" s="219"/>
      <c r="T551" s="219"/>
      <c r="U551" s="219"/>
      <c r="V551" s="219"/>
      <c r="W551" s="219"/>
      <c r="X551" s="219"/>
      <c r="Y551" s="219"/>
      <c r="Z551" s="219"/>
    </row>
    <row r="552" spans="1:26" ht="15.75" customHeight="1" x14ac:dyDescent="0.2">
      <c r="A552" s="219"/>
      <c r="B552" s="219"/>
      <c r="C552" s="219"/>
      <c r="D552" s="219"/>
      <c r="E552" s="303"/>
      <c r="F552" s="303"/>
      <c r="G552" s="303"/>
      <c r="H552" s="303"/>
      <c r="I552" s="303"/>
      <c r="J552" s="303"/>
      <c r="K552" s="303"/>
      <c r="L552" s="303"/>
      <c r="M552" s="303"/>
      <c r="N552" s="219"/>
      <c r="O552" s="219"/>
      <c r="P552" s="219"/>
      <c r="Q552" s="219"/>
      <c r="R552" s="219"/>
      <c r="S552" s="219"/>
      <c r="T552" s="219"/>
      <c r="U552" s="219"/>
      <c r="V552" s="219"/>
      <c r="W552" s="219"/>
      <c r="X552" s="219"/>
      <c r="Y552" s="219"/>
      <c r="Z552" s="219"/>
    </row>
    <row r="553" spans="1:26" ht="15.75" customHeight="1" x14ac:dyDescent="0.2">
      <c r="A553" s="219"/>
      <c r="B553" s="219"/>
      <c r="C553" s="219"/>
      <c r="D553" s="219"/>
      <c r="E553" s="303"/>
      <c r="F553" s="303"/>
      <c r="G553" s="303"/>
      <c r="H553" s="303"/>
      <c r="I553" s="303"/>
      <c r="J553" s="303"/>
      <c r="K553" s="303"/>
      <c r="L553" s="303"/>
      <c r="M553" s="303"/>
      <c r="N553" s="219"/>
      <c r="O553" s="219"/>
      <c r="P553" s="219"/>
      <c r="Q553" s="219"/>
      <c r="R553" s="219"/>
      <c r="S553" s="219"/>
      <c r="T553" s="219"/>
      <c r="U553" s="219"/>
      <c r="V553" s="219"/>
      <c r="W553" s="219"/>
      <c r="X553" s="219"/>
      <c r="Y553" s="219"/>
      <c r="Z553" s="219"/>
    </row>
    <row r="554" spans="1:26" ht="15.75" customHeight="1" x14ac:dyDescent="0.2">
      <c r="A554" s="219"/>
      <c r="B554" s="219"/>
      <c r="C554" s="219"/>
      <c r="D554" s="219"/>
      <c r="E554" s="303"/>
      <c r="F554" s="303"/>
      <c r="G554" s="303"/>
      <c r="H554" s="303"/>
      <c r="I554" s="303"/>
      <c r="J554" s="303"/>
      <c r="K554" s="303"/>
      <c r="L554" s="303"/>
      <c r="M554" s="303"/>
      <c r="N554" s="219"/>
      <c r="O554" s="219"/>
      <c r="P554" s="219"/>
      <c r="Q554" s="219"/>
      <c r="R554" s="219"/>
      <c r="S554" s="219"/>
      <c r="T554" s="219"/>
      <c r="U554" s="219"/>
      <c r="V554" s="219"/>
      <c r="W554" s="219"/>
      <c r="X554" s="219"/>
      <c r="Y554" s="219"/>
      <c r="Z554" s="219"/>
    </row>
    <row r="555" spans="1:26" ht="15.75" customHeight="1" x14ac:dyDescent="0.2">
      <c r="A555" s="219"/>
      <c r="B555" s="219"/>
      <c r="C555" s="219"/>
      <c r="D555" s="219"/>
      <c r="E555" s="303"/>
      <c r="F555" s="303"/>
      <c r="G555" s="303"/>
      <c r="H555" s="303"/>
      <c r="I555" s="303"/>
      <c r="J555" s="303"/>
      <c r="K555" s="303"/>
      <c r="L555" s="303"/>
      <c r="M555" s="303"/>
      <c r="N555" s="219"/>
      <c r="O555" s="219"/>
      <c r="P555" s="219"/>
      <c r="Q555" s="219"/>
      <c r="R555" s="219"/>
      <c r="S555" s="219"/>
      <c r="T555" s="219"/>
      <c r="U555" s="219"/>
      <c r="V555" s="219"/>
      <c r="W555" s="219"/>
      <c r="X555" s="219"/>
      <c r="Y555" s="219"/>
      <c r="Z555" s="219"/>
    </row>
    <row r="556" spans="1:26" ht="15.75" customHeight="1" x14ac:dyDescent="0.2">
      <c r="A556" s="219"/>
      <c r="B556" s="219"/>
      <c r="C556" s="219"/>
      <c r="D556" s="219"/>
      <c r="E556" s="303"/>
      <c r="F556" s="303"/>
      <c r="G556" s="303"/>
      <c r="H556" s="303"/>
      <c r="I556" s="303"/>
      <c r="J556" s="303"/>
      <c r="K556" s="303"/>
      <c r="L556" s="303"/>
      <c r="M556" s="303"/>
      <c r="N556" s="219"/>
      <c r="O556" s="219"/>
      <c r="P556" s="219"/>
      <c r="Q556" s="219"/>
      <c r="R556" s="219"/>
      <c r="S556" s="219"/>
      <c r="T556" s="219"/>
      <c r="U556" s="219"/>
      <c r="V556" s="219"/>
      <c r="W556" s="219"/>
      <c r="X556" s="219"/>
      <c r="Y556" s="219"/>
      <c r="Z556" s="219"/>
    </row>
    <row r="557" spans="1:26" ht="15.75" customHeight="1" x14ac:dyDescent="0.2">
      <c r="A557" s="219"/>
      <c r="B557" s="219"/>
      <c r="C557" s="219"/>
      <c r="D557" s="219"/>
      <c r="E557" s="303"/>
      <c r="F557" s="303"/>
      <c r="G557" s="303"/>
      <c r="H557" s="303"/>
      <c r="I557" s="303"/>
      <c r="J557" s="303"/>
      <c r="K557" s="303"/>
      <c r="L557" s="303"/>
      <c r="M557" s="303"/>
      <c r="N557" s="219"/>
      <c r="O557" s="219"/>
      <c r="P557" s="219"/>
      <c r="Q557" s="219"/>
      <c r="R557" s="219"/>
      <c r="S557" s="219"/>
      <c r="T557" s="219"/>
      <c r="U557" s="219"/>
      <c r="V557" s="219"/>
      <c r="W557" s="219"/>
      <c r="X557" s="219"/>
      <c r="Y557" s="219"/>
      <c r="Z557" s="219"/>
    </row>
    <row r="558" spans="1:26" ht="15.75" customHeight="1" x14ac:dyDescent="0.2">
      <c r="A558" s="219"/>
      <c r="B558" s="219"/>
      <c r="C558" s="219"/>
      <c r="D558" s="219"/>
      <c r="E558" s="303"/>
      <c r="F558" s="303"/>
      <c r="G558" s="303"/>
      <c r="H558" s="303"/>
      <c r="I558" s="303"/>
      <c r="J558" s="303"/>
      <c r="K558" s="303"/>
      <c r="L558" s="303"/>
      <c r="M558" s="303"/>
      <c r="N558" s="219"/>
      <c r="O558" s="219"/>
      <c r="P558" s="219"/>
      <c r="Q558" s="219"/>
      <c r="R558" s="219"/>
      <c r="S558" s="219"/>
      <c r="T558" s="219"/>
      <c r="U558" s="219"/>
      <c r="V558" s="219"/>
      <c r="W558" s="219"/>
      <c r="X558" s="219"/>
      <c r="Y558" s="219"/>
      <c r="Z558" s="219"/>
    </row>
    <row r="559" spans="1:26" ht="15.75" customHeight="1" x14ac:dyDescent="0.2">
      <c r="A559" s="219"/>
      <c r="B559" s="219"/>
      <c r="C559" s="219"/>
      <c r="D559" s="219"/>
      <c r="E559" s="303"/>
      <c r="F559" s="303"/>
      <c r="G559" s="303"/>
      <c r="H559" s="303"/>
      <c r="I559" s="303"/>
      <c r="J559" s="303"/>
      <c r="K559" s="303"/>
      <c r="L559" s="303"/>
      <c r="M559" s="303"/>
      <c r="N559" s="219"/>
      <c r="O559" s="219"/>
      <c r="P559" s="219"/>
      <c r="Q559" s="219"/>
      <c r="R559" s="219"/>
      <c r="S559" s="219"/>
      <c r="T559" s="219"/>
      <c r="U559" s="219"/>
      <c r="V559" s="219"/>
      <c r="W559" s="219"/>
      <c r="X559" s="219"/>
      <c r="Y559" s="219"/>
      <c r="Z559" s="219"/>
    </row>
    <row r="560" spans="1:26" ht="15.75" customHeight="1" x14ac:dyDescent="0.2">
      <c r="A560" s="219"/>
      <c r="B560" s="219"/>
      <c r="C560" s="219"/>
      <c r="D560" s="219"/>
      <c r="E560" s="303"/>
      <c r="F560" s="303"/>
      <c r="G560" s="303"/>
      <c r="H560" s="303"/>
      <c r="I560" s="303"/>
      <c r="J560" s="303"/>
      <c r="K560" s="303"/>
      <c r="L560" s="303"/>
      <c r="M560" s="303"/>
      <c r="N560" s="219"/>
      <c r="O560" s="219"/>
      <c r="P560" s="219"/>
      <c r="Q560" s="219"/>
      <c r="R560" s="219"/>
      <c r="S560" s="219"/>
      <c r="T560" s="219"/>
      <c r="U560" s="219"/>
      <c r="V560" s="219"/>
      <c r="W560" s="219"/>
      <c r="X560" s="219"/>
      <c r="Y560" s="219"/>
      <c r="Z560" s="219"/>
    </row>
    <row r="561" spans="1:26" ht="15.75" customHeight="1" x14ac:dyDescent="0.2">
      <c r="A561" s="219"/>
      <c r="B561" s="219"/>
      <c r="C561" s="219"/>
      <c r="D561" s="219"/>
      <c r="E561" s="303"/>
      <c r="F561" s="303"/>
      <c r="G561" s="303"/>
      <c r="H561" s="303"/>
      <c r="I561" s="303"/>
      <c r="J561" s="303"/>
      <c r="K561" s="303"/>
      <c r="L561" s="303"/>
      <c r="M561" s="303"/>
      <c r="N561" s="219"/>
      <c r="O561" s="219"/>
      <c r="P561" s="219"/>
      <c r="Q561" s="219"/>
      <c r="R561" s="219"/>
      <c r="S561" s="219"/>
      <c r="T561" s="219"/>
      <c r="U561" s="219"/>
      <c r="V561" s="219"/>
      <c r="W561" s="219"/>
      <c r="X561" s="219"/>
      <c r="Y561" s="219"/>
      <c r="Z561" s="219"/>
    </row>
    <row r="562" spans="1:26" ht="15.75" customHeight="1" x14ac:dyDescent="0.2">
      <c r="A562" s="219"/>
      <c r="B562" s="219"/>
      <c r="C562" s="219"/>
      <c r="D562" s="219"/>
      <c r="E562" s="303"/>
      <c r="F562" s="303"/>
      <c r="G562" s="303"/>
      <c r="H562" s="303"/>
      <c r="I562" s="303"/>
      <c r="J562" s="303"/>
      <c r="K562" s="303"/>
      <c r="L562" s="303"/>
      <c r="M562" s="303"/>
      <c r="N562" s="219"/>
      <c r="O562" s="219"/>
      <c r="P562" s="219"/>
      <c r="Q562" s="219"/>
      <c r="R562" s="219"/>
      <c r="S562" s="219"/>
      <c r="T562" s="219"/>
      <c r="U562" s="219"/>
      <c r="V562" s="219"/>
      <c r="W562" s="219"/>
      <c r="X562" s="219"/>
      <c r="Y562" s="219"/>
      <c r="Z562" s="219"/>
    </row>
    <row r="563" spans="1:26" ht="15.75" customHeight="1" x14ac:dyDescent="0.2">
      <c r="A563" s="219"/>
      <c r="B563" s="219"/>
      <c r="C563" s="219"/>
      <c r="D563" s="219"/>
      <c r="E563" s="303"/>
      <c r="F563" s="303"/>
      <c r="G563" s="303"/>
      <c r="H563" s="303"/>
      <c r="I563" s="303"/>
      <c r="J563" s="303"/>
      <c r="K563" s="303"/>
      <c r="L563" s="303"/>
      <c r="M563" s="303"/>
      <c r="N563" s="219"/>
      <c r="O563" s="219"/>
      <c r="P563" s="219"/>
      <c r="Q563" s="219"/>
      <c r="R563" s="219"/>
      <c r="S563" s="219"/>
      <c r="T563" s="219"/>
      <c r="U563" s="219"/>
      <c r="V563" s="219"/>
      <c r="W563" s="219"/>
      <c r="X563" s="219"/>
      <c r="Y563" s="219"/>
      <c r="Z563" s="219"/>
    </row>
    <row r="564" spans="1:26" ht="15.75" customHeight="1" x14ac:dyDescent="0.2">
      <c r="A564" s="219"/>
      <c r="B564" s="219"/>
      <c r="C564" s="219"/>
      <c r="D564" s="219"/>
      <c r="E564" s="303"/>
      <c r="F564" s="303"/>
      <c r="G564" s="303"/>
      <c r="H564" s="303"/>
      <c r="I564" s="303"/>
      <c r="J564" s="303"/>
      <c r="K564" s="303"/>
      <c r="L564" s="303"/>
      <c r="M564" s="303"/>
      <c r="N564" s="219"/>
      <c r="O564" s="219"/>
      <c r="P564" s="219"/>
      <c r="Q564" s="219"/>
      <c r="R564" s="219"/>
      <c r="S564" s="219"/>
      <c r="T564" s="219"/>
      <c r="U564" s="219"/>
      <c r="V564" s="219"/>
      <c r="W564" s="219"/>
      <c r="X564" s="219"/>
      <c r="Y564" s="219"/>
      <c r="Z564" s="219"/>
    </row>
    <row r="565" spans="1:26" ht="15.75" customHeight="1" x14ac:dyDescent="0.2">
      <c r="A565" s="219"/>
      <c r="B565" s="219"/>
      <c r="C565" s="219"/>
      <c r="D565" s="219"/>
      <c r="E565" s="303"/>
      <c r="F565" s="303"/>
      <c r="G565" s="303"/>
      <c r="H565" s="303"/>
      <c r="I565" s="303"/>
      <c r="J565" s="303"/>
      <c r="K565" s="303"/>
      <c r="L565" s="303"/>
      <c r="M565" s="303"/>
      <c r="N565" s="219"/>
      <c r="O565" s="219"/>
      <c r="P565" s="219"/>
      <c r="Q565" s="219"/>
      <c r="R565" s="219"/>
      <c r="S565" s="219"/>
      <c r="T565" s="219"/>
      <c r="U565" s="219"/>
      <c r="V565" s="219"/>
      <c r="W565" s="219"/>
      <c r="X565" s="219"/>
      <c r="Y565" s="219"/>
      <c r="Z565" s="219"/>
    </row>
    <row r="566" spans="1:26" ht="15.75" customHeight="1" x14ac:dyDescent="0.2">
      <c r="A566" s="219"/>
      <c r="B566" s="219"/>
      <c r="C566" s="219"/>
      <c r="D566" s="219"/>
      <c r="E566" s="303"/>
      <c r="F566" s="303"/>
      <c r="G566" s="303"/>
      <c r="H566" s="303"/>
      <c r="I566" s="303"/>
      <c r="J566" s="303"/>
      <c r="K566" s="303"/>
      <c r="L566" s="303"/>
      <c r="M566" s="303"/>
      <c r="N566" s="219"/>
      <c r="O566" s="219"/>
      <c r="P566" s="219"/>
      <c r="Q566" s="219"/>
      <c r="R566" s="219"/>
      <c r="S566" s="219"/>
      <c r="T566" s="219"/>
      <c r="U566" s="219"/>
      <c r="V566" s="219"/>
      <c r="W566" s="219"/>
      <c r="X566" s="219"/>
      <c r="Y566" s="219"/>
      <c r="Z566" s="219"/>
    </row>
    <row r="567" spans="1:26" ht="15.75" customHeight="1" x14ac:dyDescent="0.2">
      <c r="A567" s="219"/>
      <c r="B567" s="219"/>
      <c r="C567" s="219"/>
      <c r="D567" s="219"/>
      <c r="E567" s="303"/>
      <c r="F567" s="303"/>
      <c r="G567" s="303"/>
      <c r="H567" s="303"/>
      <c r="I567" s="303"/>
      <c r="J567" s="303"/>
      <c r="K567" s="303"/>
      <c r="L567" s="303"/>
      <c r="M567" s="303"/>
      <c r="N567" s="219"/>
      <c r="O567" s="219"/>
      <c r="P567" s="219"/>
      <c r="Q567" s="219"/>
      <c r="R567" s="219"/>
      <c r="S567" s="219"/>
      <c r="T567" s="219"/>
      <c r="U567" s="219"/>
      <c r="V567" s="219"/>
      <c r="W567" s="219"/>
      <c r="X567" s="219"/>
      <c r="Y567" s="219"/>
      <c r="Z567" s="219"/>
    </row>
    <row r="568" spans="1:26" ht="15.75" customHeight="1" x14ac:dyDescent="0.2">
      <c r="A568" s="219"/>
      <c r="B568" s="219"/>
      <c r="C568" s="219"/>
      <c r="D568" s="219"/>
      <c r="E568" s="303"/>
      <c r="F568" s="303"/>
      <c r="G568" s="303"/>
      <c r="H568" s="303"/>
      <c r="I568" s="303"/>
      <c r="J568" s="303"/>
      <c r="K568" s="303"/>
      <c r="L568" s="303"/>
      <c r="M568" s="303"/>
      <c r="N568" s="219"/>
      <c r="O568" s="219"/>
      <c r="P568" s="219"/>
      <c r="Q568" s="219"/>
      <c r="R568" s="219"/>
      <c r="S568" s="219"/>
      <c r="T568" s="219"/>
      <c r="U568" s="219"/>
      <c r="V568" s="219"/>
      <c r="W568" s="219"/>
      <c r="X568" s="219"/>
      <c r="Y568" s="219"/>
      <c r="Z568" s="219"/>
    </row>
    <row r="569" spans="1:26" ht="15.75" customHeight="1" x14ac:dyDescent="0.2">
      <c r="A569" s="219"/>
      <c r="B569" s="219"/>
      <c r="C569" s="219"/>
      <c r="D569" s="219"/>
      <c r="E569" s="303"/>
      <c r="F569" s="303"/>
      <c r="G569" s="303"/>
      <c r="H569" s="303"/>
      <c r="I569" s="303"/>
      <c r="J569" s="303"/>
      <c r="K569" s="303"/>
      <c r="L569" s="303"/>
      <c r="M569" s="303"/>
      <c r="N569" s="219"/>
      <c r="O569" s="219"/>
      <c r="P569" s="219"/>
      <c r="Q569" s="219"/>
      <c r="R569" s="219"/>
      <c r="S569" s="219"/>
      <c r="T569" s="219"/>
      <c r="U569" s="219"/>
      <c r="V569" s="219"/>
      <c r="W569" s="219"/>
      <c r="X569" s="219"/>
      <c r="Y569" s="219"/>
      <c r="Z569" s="219"/>
    </row>
    <row r="570" spans="1:26" ht="15.75" customHeight="1" x14ac:dyDescent="0.2">
      <c r="A570" s="219"/>
      <c r="B570" s="219"/>
      <c r="C570" s="219"/>
      <c r="D570" s="219"/>
      <c r="E570" s="303"/>
      <c r="F570" s="303"/>
      <c r="G570" s="303"/>
      <c r="H570" s="303"/>
      <c r="I570" s="303"/>
      <c r="J570" s="303"/>
      <c r="K570" s="303"/>
      <c r="L570" s="303"/>
      <c r="M570" s="303"/>
      <c r="N570" s="219"/>
      <c r="O570" s="219"/>
      <c r="P570" s="219"/>
      <c r="Q570" s="219"/>
      <c r="R570" s="219"/>
      <c r="S570" s="219"/>
      <c r="T570" s="219"/>
      <c r="U570" s="219"/>
      <c r="V570" s="219"/>
      <c r="W570" s="219"/>
      <c r="X570" s="219"/>
      <c r="Y570" s="219"/>
      <c r="Z570" s="219"/>
    </row>
    <row r="571" spans="1:26" ht="15.75" customHeight="1" x14ac:dyDescent="0.2">
      <c r="A571" s="219"/>
      <c r="B571" s="219"/>
      <c r="C571" s="219"/>
      <c r="D571" s="219"/>
      <c r="E571" s="303"/>
      <c r="F571" s="303"/>
      <c r="G571" s="303"/>
      <c r="H571" s="303"/>
      <c r="I571" s="303"/>
      <c r="J571" s="303"/>
      <c r="K571" s="303"/>
      <c r="L571" s="303"/>
      <c r="M571" s="303"/>
      <c r="N571" s="219"/>
      <c r="O571" s="219"/>
      <c r="P571" s="219"/>
      <c r="Q571" s="219"/>
      <c r="R571" s="219"/>
      <c r="S571" s="219"/>
      <c r="T571" s="219"/>
      <c r="U571" s="219"/>
      <c r="V571" s="219"/>
      <c r="W571" s="219"/>
      <c r="X571" s="219"/>
      <c r="Y571" s="219"/>
      <c r="Z571" s="219"/>
    </row>
    <row r="572" spans="1:26" ht="15.75" customHeight="1" x14ac:dyDescent="0.2">
      <c r="A572" s="219"/>
      <c r="B572" s="219"/>
      <c r="C572" s="219"/>
      <c r="D572" s="219"/>
      <c r="E572" s="303"/>
      <c r="F572" s="303"/>
      <c r="G572" s="303"/>
      <c r="H572" s="303"/>
      <c r="I572" s="303"/>
      <c r="J572" s="303"/>
      <c r="K572" s="303"/>
      <c r="L572" s="303"/>
      <c r="M572" s="303"/>
      <c r="N572" s="219"/>
      <c r="O572" s="219"/>
      <c r="P572" s="219"/>
      <c r="Q572" s="219"/>
      <c r="R572" s="219"/>
      <c r="S572" s="219"/>
      <c r="T572" s="219"/>
      <c r="U572" s="219"/>
      <c r="V572" s="219"/>
      <c r="W572" s="219"/>
      <c r="X572" s="219"/>
      <c r="Y572" s="219"/>
      <c r="Z572" s="219"/>
    </row>
    <row r="573" spans="1:26" ht="15.75" customHeight="1" x14ac:dyDescent="0.2">
      <c r="A573" s="219"/>
      <c r="B573" s="219"/>
      <c r="C573" s="219"/>
      <c r="D573" s="219"/>
      <c r="E573" s="303"/>
      <c r="F573" s="303"/>
      <c r="G573" s="303"/>
      <c r="H573" s="303"/>
      <c r="I573" s="303"/>
      <c r="J573" s="303"/>
      <c r="K573" s="303"/>
      <c r="L573" s="303"/>
      <c r="M573" s="303"/>
      <c r="N573" s="219"/>
      <c r="O573" s="219"/>
      <c r="P573" s="219"/>
      <c r="Q573" s="219"/>
      <c r="R573" s="219"/>
      <c r="S573" s="219"/>
      <c r="T573" s="219"/>
      <c r="U573" s="219"/>
      <c r="V573" s="219"/>
      <c r="W573" s="219"/>
      <c r="X573" s="219"/>
      <c r="Y573" s="219"/>
      <c r="Z573" s="219"/>
    </row>
    <row r="574" spans="1:26" ht="15.75" customHeight="1" x14ac:dyDescent="0.2">
      <c r="A574" s="219"/>
      <c r="B574" s="219"/>
      <c r="C574" s="219"/>
      <c r="D574" s="219"/>
      <c r="E574" s="303"/>
      <c r="F574" s="303"/>
      <c r="G574" s="303"/>
      <c r="H574" s="303"/>
      <c r="I574" s="303"/>
      <c r="J574" s="303"/>
      <c r="K574" s="303"/>
      <c r="L574" s="303"/>
      <c r="M574" s="303"/>
      <c r="N574" s="219"/>
      <c r="O574" s="219"/>
      <c r="P574" s="219"/>
      <c r="Q574" s="219"/>
      <c r="R574" s="219"/>
      <c r="S574" s="219"/>
      <c r="T574" s="219"/>
      <c r="U574" s="219"/>
      <c r="V574" s="219"/>
      <c r="W574" s="219"/>
      <c r="X574" s="219"/>
      <c r="Y574" s="219"/>
      <c r="Z574" s="219"/>
    </row>
    <row r="575" spans="1:26" ht="15.75" customHeight="1" x14ac:dyDescent="0.2">
      <c r="A575" s="219"/>
      <c r="B575" s="219"/>
      <c r="C575" s="219"/>
      <c r="D575" s="219"/>
      <c r="E575" s="303"/>
      <c r="F575" s="303"/>
      <c r="G575" s="303"/>
      <c r="H575" s="303"/>
      <c r="I575" s="303"/>
      <c r="J575" s="303"/>
      <c r="K575" s="303"/>
      <c r="L575" s="303"/>
      <c r="M575" s="303"/>
      <c r="N575" s="219"/>
      <c r="O575" s="219"/>
      <c r="P575" s="219"/>
      <c r="Q575" s="219"/>
      <c r="R575" s="219"/>
      <c r="S575" s="219"/>
      <c r="T575" s="219"/>
      <c r="U575" s="219"/>
      <c r="V575" s="219"/>
      <c r="W575" s="219"/>
      <c r="X575" s="219"/>
      <c r="Y575" s="219"/>
      <c r="Z575" s="219"/>
    </row>
    <row r="576" spans="1:26" ht="15.75" customHeight="1" x14ac:dyDescent="0.2">
      <c r="A576" s="219"/>
      <c r="B576" s="219"/>
      <c r="C576" s="219"/>
      <c r="D576" s="219"/>
      <c r="E576" s="303"/>
      <c r="F576" s="303"/>
      <c r="G576" s="303"/>
      <c r="H576" s="303"/>
      <c r="I576" s="303"/>
      <c r="J576" s="303"/>
      <c r="K576" s="303"/>
      <c r="L576" s="303"/>
      <c r="M576" s="303"/>
      <c r="N576" s="219"/>
      <c r="O576" s="219"/>
      <c r="P576" s="219"/>
      <c r="Q576" s="219"/>
      <c r="R576" s="219"/>
      <c r="S576" s="219"/>
      <c r="T576" s="219"/>
      <c r="U576" s="219"/>
      <c r="V576" s="219"/>
      <c r="W576" s="219"/>
      <c r="X576" s="219"/>
      <c r="Y576" s="219"/>
      <c r="Z576" s="219"/>
    </row>
    <row r="577" spans="1:26" ht="15.75" customHeight="1" x14ac:dyDescent="0.2">
      <c r="A577" s="219"/>
      <c r="B577" s="219"/>
      <c r="C577" s="219"/>
      <c r="D577" s="219"/>
      <c r="E577" s="303"/>
      <c r="F577" s="303"/>
      <c r="G577" s="303"/>
      <c r="H577" s="303"/>
      <c r="I577" s="303"/>
      <c r="J577" s="303"/>
      <c r="K577" s="303"/>
      <c r="L577" s="303"/>
      <c r="M577" s="303"/>
      <c r="N577" s="219"/>
      <c r="O577" s="219"/>
      <c r="P577" s="219"/>
      <c r="Q577" s="219"/>
      <c r="R577" s="219"/>
      <c r="S577" s="219"/>
      <c r="T577" s="219"/>
      <c r="U577" s="219"/>
      <c r="V577" s="219"/>
      <c r="W577" s="219"/>
      <c r="X577" s="219"/>
      <c r="Y577" s="219"/>
      <c r="Z577" s="219"/>
    </row>
    <row r="578" spans="1:26" ht="15.75" customHeight="1" x14ac:dyDescent="0.2">
      <c r="A578" s="219"/>
      <c r="B578" s="219"/>
      <c r="C578" s="219"/>
      <c r="D578" s="219"/>
      <c r="E578" s="303"/>
      <c r="F578" s="303"/>
      <c r="G578" s="303"/>
      <c r="H578" s="303"/>
      <c r="I578" s="303"/>
      <c r="J578" s="303"/>
      <c r="K578" s="303"/>
      <c r="L578" s="303"/>
      <c r="M578" s="303"/>
      <c r="N578" s="219"/>
      <c r="O578" s="219"/>
      <c r="P578" s="219"/>
      <c r="Q578" s="219"/>
      <c r="R578" s="219"/>
      <c r="S578" s="219"/>
      <c r="T578" s="219"/>
      <c r="U578" s="219"/>
      <c r="V578" s="219"/>
      <c r="W578" s="219"/>
      <c r="X578" s="219"/>
      <c r="Y578" s="219"/>
      <c r="Z578" s="219"/>
    </row>
    <row r="579" spans="1:26" ht="15.75" customHeight="1" x14ac:dyDescent="0.2">
      <c r="A579" s="219"/>
      <c r="B579" s="219"/>
      <c r="C579" s="219"/>
      <c r="D579" s="219"/>
      <c r="E579" s="303"/>
      <c r="F579" s="303"/>
      <c r="G579" s="303"/>
      <c r="H579" s="303"/>
      <c r="I579" s="303"/>
      <c r="J579" s="303"/>
      <c r="K579" s="303"/>
      <c r="L579" s="303"/>
      <c r="M579" s="303"/>
      <c r="N579" s="219"/>
      <c r="O579" s="219"/>
      <c r="P579" s="219"/>
      <c r="Q579" s="219"/>
      <c r="R579" s="219"/>
      <c r="S579" s="219"/>
      <c r="T579" s="219"/>
      <c r="U579" s="219"/>
      <c r="V579" s="219"/>
      <c r="W579" s="219"/>
      <c r="X579" s="219"/>
      <c r="Y579" s="219"/>
      <c r="Z579" s="219"/>
    </row>
    <row r="580" spans="1:26" ht="15.75" customHeight="1" x14ac:dyDescent="0.2">
      <c r="A580" s="219"/>
      <c r="B580" s="219"/>
      <c r="C580" s="219"/>
      <c r="D580" s="219"/>
      <c r="E580" s="303"/>
      <c r="F580" s="303"/>
      <c r="G580" s="303"/>
      <c r="H580" s="303"/>
      <c r="I580" s="303"/>
      <c r="J580" s="303"/>
      <c r="K580" s="303"/>
      <c r="L580" s="303"/>
      <c r="M580" s="303"/>
      <c r="N580" s="219"/>
      <c r="O580" s="219"/>
      <c r="P580" s="219"/>
      <c r="Q580" s="219"/>
      <c r="R580" s="219"/>
      <c r="S580" s="219"/>
      <c r="T580" s="219"/>
      <c r="U580" s="219"/>
      <c r="V580" s="219"/>
      <c r="W580" s="219"/>
      <c r="X580" s="219"/>
      <c r="Y580" s="219"/>
      <c r="Z580" s="219"/>
    </row>
    <row r="581" spans="1:26" ht="15.75" customHeight="1" x14ac:dyDescent="0.2">
      <c r="A581" s="219"/>
      <c r="B581" s="219"/>
      <c r="C581" s="219"/>
      <c r="D581" s="219"/>
      <c r="E581" s="303"/>
      <c r="F581" s="303"/>
      <c r="G581" s="303"/>
      <c r="H581" s="303"/>
      <c r="I581" s="303"/>
      <c r="J581" s="303"/>
      <c r="K581" s="303"/>
      <c r="L581" s="303"/>
      <c r="M581" s="303"/>
      <c r="N581" s="219"/>
      <c r="O581" s="219"/>
      <c r="P581" s="219"/>
      <c r="Q581" s="219"/>
      <c r="R581" s="219"/>
      <c r="S581" s="219"/>
      <c r="T581" s="219"/>
      <c r="U581" s="219"/>
      <c r="V581" s="219"/>
      <c r="W581" s="219"/>
      <c r="X581" s="219"/>
      <c r="Y581" s="219"/>
      <c r="Z581" s="219"/>
    </row>
    <row r="582" spans="1:26" ht="15.75" customHeight="1" x14ac:dyDescent="0.2">
      <c r="A582" s="219"/>
      <c r="B582" s="219"/>
      <c r="C582" s="219"/>
      <c r="D582" s="219"/>
      <c r="E582" s="303"/>
      <c r="F582" s="303"/>
      <c r="G582" s="303"/>
      <c r="H582" s="303"/>
      <c r="I582" s="303"/>
      <c r="J582" s="303"/>
      <c r="K582" s="303"/>
      <c r="L582" s="303"/>
      <c r="M582" s="303"/>
      <c r="N582" s="219"/>
      <c r="O582" s="219"/>
      <c r="P582" s="219"/>
      <c r="Q582" s="219"/>
      <c r="R582" s="219"/>
      <c r="S582" s="219"/>
      <c r="T582" s="219"/>
      <c r="U582" s="219"/>
      <c r="V582" s="219"/>
      <c r="W582" s="219"/>
      <c r="X582" s="219"/>
      <c r="Y582" s="219"/>
      <c r="Z582" s="219"/>
    </row>
    <row r="583" spans="1:26" ht="15.75" customHeight="1" x14ac:dyDescent="0.2">
      <c r="A583" s="219"/>
      <c r="B583" s="219"/>
      <c r="C583" s="219"/>
      <c r="D583" s="219"/>
      <c r="E583" s="303"/>
      <c r="F583" s="303"/>
      <c r="G583" s="303"/>
      <c r="H583" s="303"/>
      <c r="I583" s="303"/>
      <c r="J583" s="303"/>
      <c r="K583" s="303"/>
      <c r="L583" s="303"/>
      <c r="M583" s="303"/>
      <c r="N583" s="219"/>
      <c r="O583" s="219"/>
      <c r="P583" s="219"/>
      <c r="Q583" s="219"/>
      <c r="R583" s="219"/>
      <c r="S583" s="219"/>
      <c r="T583" s="219"/>
      <c r="U583" s="219"/>
      <c r="V583" s="219"/>
      <c r="W583" s="219"/>
      <c r="X583" s="219"/>
      <c r="Y583" s="219"/>
      <c r="Z583" s="219"/>
    </row>
    <row r="584" spans="1:26" ht="15.75" customHeight="1" x14ac:dyDescent="0.2">
      <c r="A584" s="219"/>
      <c r="B584" s="219"/>
      <c r="C584" s="219"/>
      <c r="D584" s="219"/>
      <c r="E584" s="303"/>
      <c r="F584" s="303"/>
      <c r="G584" s="303"/>
      <c r="H584" s="303"/>
      <c r="I584" s="303"/>
      <c r="J584" s="303"/>
      <c r="K584" s="303"/>
      <c r="L584" s="303"/>
      <c r="M584" s="303"/>
      <c r="N584" s="219"/>
      <c r="O584" s="219"/>
      <c r="P584" s="219"/>
      <c r="Q584" s="219"/>
      <c r="R584" s="219"/>
      <c r="S584" s="219"/>
      <c r="T584" s="219"/>
      <c r="U584" s="219"/>
      <c r="V584" s="219"/>
      <c r="W584" s="219"/>
      <c r="X584" s="219"/>
      <c r="Y584" s="219"/>
      <c r="Z584" s="219"/>
    </row>
    <row r="585" spans="1:26" ht="15.75" customHeight="1" x14ac:dyDescent="0.2">
      <c r="A585" s="219"/>
      <c r="B585" s="219"/>
      <c r="C585" s="219"/>
      <c r="D585" s="219"/>
      <c r="E585" s="303"/>
      <c r="F585" s="303"/>
      <c r="G585" s="303"/>
      <c r="H585" s="303"/>
      <c r="I585" s="303"/>
      <c r="J585" s="303"/>
      <c r="K585" s="303"/>
      <c r="L585" s="303"/>
      <c r="M585" s="303"/>
      <c r="N585" s="219"/>
      <c r="O585" s="219"/>
      <c r="P585" s="219"/>
      <c r="Q585" s="219"/>
      <c r="R585" s="219"/>
      <c r="S585" s="219"/>
      <c r="T585" s="219"/>
      <c r="U585" s="219"/>
      <c r="V585" s="219"/>
      <c r="W585" s="219"/>
      <c r="X585" s="219"/>
      <c r="Y585" s="219"/>
      <c r="Z585" s="219"/>
    </row>
    <row r="586" spans="1:26" ht="15.75" customHeight="1" x14ac:dyDescent="0.2">
      <c r="A586" s="219"/>
      <c r="B586" s="219"/>
      <c r="C586" s="219"/>
      <c r="D586" s="219"/>
      <c r="E586" s="303"/>
      <c r="F586" s="303"/>
      <c r="G586" s="303"/>
      <c r="H586" s="303"/>
      <c r="I586" s="303"/>
      <c r="J586" s="303"/>
      <c r="K586" s="303"/>
      <c r="L586" s="303"/>
      <c r="M586" s="303"/>
      <c r="N586" s="219"/>
      <c r="O586" s="219"/>
      <c r="P586" s="219"/>
      <c r="Q586" s="219"/>
      <c r="R586" s="219"/>
      <c r="S586" s="219"/>
      <c r="T586" s="219"/>
      <c r="U586" s="219"/>
      <c r="V586" s="219"/>
      <c r="W586" s="219"/>
      <c r="X586" s="219"/>
      <c r="Y586" s="219"/>
      <c r="Z586" s="219"/>
    </row>
    <row r="587" spans="1:26" ht="15.75" customHeight="1" x14ac:dyDescent="0.2">
      <c r="A587" s="219"/>
      <c r="B587" s="219"/>
      <c r="C587" s="219"/>
      <c r="D587" s="219"/>
      <c r="E587" s="303"/>
      <c r="F587" s="303"/>
      <c r="G587" s="303"/>
      <c r="H587" s="303"/>
      <c r="I587" s="303"/>
      <c r="J587" s="303"/>
      <c r="K587" s="303"/>
      <c r="L587" s="303"/>
      <c r="M587" s="303"/>
      <c r="N587" s="219"/>
      <c r="O587" s="219"/>
      <c r="P587" s="219"/>
      <c r="Q587" s="219"/>
      <c r="R587" s="219"/>
      <c r="S587" s="219"/>
      <c r="T587" s="219"/>
      <c r="U587" s="219"/>
      <c r="V587" s="219"/>
      <c r="W587" s="219"/>
      <c r="X587" s="219"/>
      <c r="Y587" s="219"/>
      <c r="Z587" s="219"/>
    </row>
    <row r="588" spans="1:26" ht="15.75" customHeight="1" x14ac:dyDescent="0.2">
      <c r="A588" s="219"/>
      <c r="B588" s="219"/>
      <c r="C588" s="219"/>
      <c r="D588" s="219"/>
      <c r="E588" s="303"/>
      <c r="F588" s="303"/>
      <c r="G588" s="303"/>
      <c r="H588" s="303"/>
      <c r="I588" s="303"/>
      <c r="J588" s="303"/>
      <c r="K588" s="303"/>
      <c r="L588" s="303"/>
      <c r="M588" s="303"/>
      <c r="N588" s="219"/>
      <c r="O588" s="219"/>
      <c r="P588" s="219"/>
      <c r="Q588" s="219"/>
      <c r="R588" s="219"/>
      <c r="S588" s="219"/>
      <c r="T588" s="219"/>
      <c r="U588" s="219"/>
      <c r="V588" s="219"/>
      <c r="W588" s="219"/>
      <c r="X588" s="219"/>
      <c r="Y588" s="219"/>
      <c r="Z588" s="219"/>
    </row>
    <row r="589" spans="1:26" ht="15.75" customHeight="1" x14ac:dyDescent="0.2">
      <c r="A589" s="219"/>
      <c r="B589" s="219"/>
      <c r="C589" s="219"/>
      <c r="D589" s="219"/>
      <c r="E589" s="303"/>
      <c r="F589" s="303"/>
      <c r="G589" s="303"/>
      <c r="H589" s="303"/>
      <c r="I589" s="303"/>
      <c r="J589" s="303"/>
      <c r="K589" s="303"/>
      <c r="L589" s="303"/>
      <c r="M589" s="303"/>
      <c r="N589" s="219"/>
      <c r="O589" s="219"/>
      <c r="P589" s="219"/>
      <c r="Q589" s="219"/>
      <c r="R589" s="219"/>
      <c r="S589" s="219"/>
      <c r="T589" s="219"/>
      <c r="U589" s="219"/>
      <c r="V589" s="219"/>
      <c r="W589" s="219"/>
      <c r="X589" s="219"/>
      <c r="Y589" s="219"/>
      <c r="Z589" s="219"/>
    </row>
    <row r="590" spans="1:26" ht="15.75" customHeight="1" x14ac:dyDescent="0.2">
      <c r="A590" s="219"/>
      <c r="B590" s="219"/>
      <c r="C590" s="219"/>
      <c r="D590" s="219"/>
      <c r="E590" s="303"/>
      <c r="F590" s="303"/>
      <c r="G590" s="303"/>
      <c r="H590" s="303"/>
      <c r="I590" s="303"/>
      <c r="J590" s="303"/>
      <c r="K590" s="303"/>
      <c r="L590" s="303"/>
      <c r="M590" s="303"/>
      <c r="N590" s="219"/>
      <c r="O590" s="219"/>
      <c r="P590" s="219"/>
      <c r="Q590" s="219"/>
      <c r="R590" s="219"/>
      <c r="S590" s="219"/>
      <c r="T590" s="219"/>
      <c r="U590" s="219"/>
      <c r="V590" s="219"/>
      <c r="W590" s="219"/>
      <c r="X590" s="219"/>
      <c r="Y590" s="219"/>
      <c r="Z590" s="219"/>
    </row>
    <row r="591" spans="1:26" ht="15.75" customHeight="1" x14ac:dyDescent="0.2">
      <c r="A591" s="219"/>
      <c r="B591" s="219"/>
      <c r="C591" s="219"/>
      <c r="D591" s="219"/>
      <c r="E591" s="303"/>
      <c r="F591" s="303"/>
      <c r="G591" s="303"/>
      <c r="H591" s="303"/>
      <c r="I591" s="303"/>
      <c r="J591" s="303"/>
      <c r="K591" s="303"/>
      <c r="L591" s="303"/>
      <c r="M591" s="303"/>
      <c r="N591" s="219"/>
      <c r="O591" s="219"/>
      <c r="P591" s="219"/>
      <c r="Q591" s="219"/>
      <c r="R591" s="219"/>
      <c r="S591" s="219"/>
      <c r="T591" s="219"/>
      <c r="U591" s="219"/>
      <c r="V591" s="219"/>
      <c r="W591" s="219"/>
      <c r="X591" s="219"/>
      <c r="Y591" s="219"/>
      <c r="Z591" s="219"/>
    </row>
    <row r="592" spans="1:26" ht="15.75" customHeight="1" x14ac:dyDescent="0.2">
      <c r="A592" s="219"/>
      <c r="B592" s="219"/>
      <c r="C592" s="219"/>
      <c r="D592" s="219"/>
      <c r="E592" s="303"/>
      <c r="F592" s="303"/>
      <c r="G592" s="303"/>
      <c r="H592" s="303"/>
      <c r="I592" s="303"/>
      <c r="J592" s="303"/>
      <c r="K592" s="303"/>
      <c r="L592" s="303"/>
      <c r="M592" s="303"/>
      <c r="N592" s="219"/>
      <c r="O592" s="219"/>
      <c r="P592" s="219"/>
      <c r="Q592" s="219"/>
      <c r="R592" s="219"/>
      <c r="S592" s="219"/>
      <c r="T592" s="219"/>
      <c r="U592" s="219"/>
      <c r="V592" s="219"/>
      <c r="W592" s="219"/>
      <c r="X592" s="219"/>
      <c r="Y592" s="219"/>
      <c r="Z592" s="219"/>
    </row>
    <row r="593" spans="1:26" ht="15.75" customHeight="1" x14ac:dyDescent="0.2">
      <c r="A593" s="219"/>
      <c r="B593" s="219"/>
      <c r="C593" s="219"/>
      <c r="D593" s="219"/>
      <c r="E593" s="303"/>
      <c r="F593" s="303"/>
      <c r="G593" s="303"/>
      <c r="H593" s="303"/>
      <c r="I593" s="303"/>
      <c r="J593" s="303"/>
      <c r="K593" s="303"/>
      <c r="L593" s="303"/>
      <c r="M593" s="303"/>
      <c r="N593" s="219"/>
      <c r="O593" s="219"/>
      <c r="P593" s="219"/>
      <c r="Q593" s="219"/>
      <c r="R593" s="219"/>
      <c r="S593" s="219"/>
      <c r="T593" s="219"/>
      <c r="U593" s="219"/>
      <c r="V593" s="219"/>
      <c r="W593" s="219"/>
      <c r="X593" s="219"/>
      <c r="Y593" s="219"/>
      <c r="Z593" s="219"/>
    </row>
    <row r="594" spans="1:26" ht="15.75" customHeight="1" x14ac:dyDescent="0.2">
      <c r="A594" s="219"/>
      <c r="B594" s="219"/>
      <c r="C594" s="219"/>
      <c r="D594" s="219"/>
      <c r="E594" s="303"/>
      <c r="F594" s="303"/>
      <c r="G594" s="303"/>
      <c r="H594" s="303"/>
      <c r="I594" s="303"/>
      <c r="J594" s="303"/>
      <c r="K594" s="303"/>
      <c r="L594" s="303"/>
      <c r="M594" s="303"/>
      <c r="N594" s="219"/>
      <c r="O594" s="219"/>
      <c r="P594" s="219"/>
      <c r="Q594" s="219"/>
      <c r="R594" s="219"/>
      <c r="S594" s="219"/>
      <c r="T594" s="219"/>
      <c r="U594" s="219"/>
      <c r="V594" s="219"/>
      <c r="W594" s="219"/>
      <c r="X594" s="219"/>
      <c r="Y594" s="219"/>
      <c r="Z594" s="219"/>
    </row>
    <row r="595" spans="1:26" ht="15.75" customHeight="1" x14ac:dyDescent="0.2">
      <c r="A595" s="219"/>
      <c r="B595" s="219"/>
      <c r="C595" s="219"/>
      <c r="D595" s="219"/>
      <c r="E595" s="303"/>
      <c r="F595" s="303"/>
      <c r="G595" s="303"/>
      <c r="H595" s="303"/>
      <c r="I595" s="303"/>
      <c r="J595" s="303"/>
      <c r="K595" s="303"/>
      <c r="L595" s="303"/>
      <c r="M595" s="303"/>
      <c r="N595" s="219"/>
      <c r="O595" s="219"/>
      <c r="P595" s="219"/>
      <c r="Q595" s="219"/>
      <c r="R595" s="219"/>
      <c r="S595" s="219"/>
      <c r="T595" s="219"/>
      <c r="U595" s="219"/>
      <c r="V595" s="219"/>
      <c r="W595" s="219"/>
      <c r="X595" s="219"/>
      <c r="Y595" s="219"/>
      <c r="Z595" s="219"/>
    </row>
    <row r="596" spans="1:26" ht="15.75" customHeight="1" x14ac:dyDescent="0.2">
      <c r="A596" s="219"/>
      <c r="B596" s="219"/>
      <c r="C596" s="219"/>
      <c r="D596" s="219"/>
      <c r="E596" s="303"/>
      <c r="F596" s="303"/>
      <c r="G596" s="303"/>
      <c r="H596" s="303"/>
      <c r="I596" s="303"/>
      <c r="J596" s="303"/>
      <c r="K596" s="303"/>
      <c r="L596" s="303"/>
      <c r="M596" s="303"/>
      <c r="N596" s="219"/>
      <c r="O596" s="219"/>
      <c r="P596" s="219"/>
      <c r="Q596" s="219"/>
      <c r="R596" s="219"/>
      <c r="S596" s="219"/>
      <c r="T596" s="219"/>
      <c r="U596" s="219"/>
      <c r="V596" s="219"/>
      <c r="W596" s="219"/>
      <c r="X596" s="219"/>
      <c r="Y596" s="219"/>
      <c r="Z596" s="219"/>
    </row>
    <row r="597" spans="1:26" ht="15.75" customHeight="1" x14ac:dyDescent="0.2">
      <c r="A597" s="219"/>
      <c r="B597" s="219"/>
      <c r="C597" s="219"/>
      <c r="D597" s="219"/>
      <c r="E597" s="303"/>
      <c r="F597" s="303"/>
      <c r="G597" s="303"/>
      <c r="H597" s="303"/>
      <c r="I597" s="303"/>
      <c r="J597" s="303"/>
      <c r="K597" s="303"/>
      <c r="L597" s="303"/>
      <c r="M597" s="303"/>
      <c r="N597" s="219"/>
      <c r="O597" s="219"/>
      <c r="P597" s="219"/>
      <c r="Q597" s="219"/>
      <c r="R597" s="219"/>
      <c r="S597" s="219"/>
      <c r="T597" s="219"/>
      <c r="U597" s="219"/>
      <c r="V597" s="219"/>
      <c r="W597" s="219"/>
      <c r="X597" s="219"/>
      <c r="Y597" s="219"/>
      <c r="Z597" s="219"/>
    </row>
    <row r="598" spans="1:26" ht="15.75" customHeight="1" x14ac:dyDescent="0.2">
      <c r="A598" s="219"/>
      <c r="B598" s="219"/>
      <c r="C598" s="219"/>
      <c r="D598" s="219"/>
      <c r="E598" s="303"/>
      <c r="F598" s="303"/>
      <c r="G598" s="303"/>
      <c r="H598" s="303"/>
      <c r="I598" s="303"/>
      <c r="J598" s="303"/>
      <c r="K598" s="303"/>
      <c r="L598" s="303"/>
      <c r="M598" s="303"/>
      <c r="N598" s="219"/>
      <c r="O598" s="219"/>
      <c r="P598" s="219"/>
      <c r="Q598" s="219"/>
      <c r="R598" s="219"/>
      <c r="S598" s="219"/>
      <c r="T598" s="219"/>
      <c r="U598" s="219"/>
      <c r="V598" s="219"/>
      <c r="W598" s="219"/>
      <c r="X598" s="219"/>
      <c r="Y598" s="219"/>
      <c r="Z598" s="219"/>
    </row>
    <row r="599" spans="1:26" ht="15.75" customHeight="1" x14ac:dyDescent="0.2">
      <c r="A599" s="219"/>
      <c r="B599" s="219"/>
      <c r="C599" s="219"/>
      <c r="D599" s="219"/>
      <c r="E599" s="303"/>
      <c r="F599" s="303"/>
      <c r="G599" s="303"/>
      <c r="H599" s="303"/>
      <c r="I599" s="303"/>
      <c r="J599" s="303"/>
      <c r="K599" s="303"/>
      <c r="L599" s="303"/>
      <c r="M599" s="303"/>
      <c r="N599" s="219"/>
      <c r="O599" s="219"/>
      <c r="P599" s="219"/>
      <c r="Q599" s="219"/>
      <c r="R599" s="219"/>
      <c r="S599" s="219"/>
      <c r="T599" s="219"/>
      <c r="U599" s="219"/>
      <c r="V599" s="219"/>
      <c r="W599" s="219"/>
      <c r="X599" s="219"/>
      <c r="Y599" s="219"/>
      <c r="Z599" s="219"/>
    </row>
    <row r="600" spans="1:26" ht="15.75" customHeight="1" x14ac:dyDescent="0.2">
      <c r="A600" s="219"/>
      <c r="B600" s="219"/>
      <c r="C600" s="219"/>
      <c r="D600" s="219"/>
      <c r="E600" s="303"/>
      <c r="F600" s="303"/>
      <c r="G600" s="303"/>
      <c r="H600" s="303"/>
      <c r="I600" s="303"/>
      <c r="J600" s="303"/>
      <c r="K600" s="303"/>
      <c r="L600" s="303"/>
      <c r="M600" s="303"/>
      <c r="N600" s="219"/>
      <c r="O600" s="219"/>
      <c r="P600" s="219"/>
      <c r="Q600" s="219"/>
      <c r="R600" s="219"/>
      <c r="S600" s="219"/>
      <c r="T600" s="219"/>
      <c r="U600" s="219"/>
      <c r="V600" s="219"/>
      <c r="W600" s="219"/>
      <c r="X600" s="219"/>
      <c r="Y600" s="219"/>
      <c r="Z600" s="219"/>
    </row>
    <row r="601" spans="1:26" ht="15.75" customHeight="1" x14ac:dyDescent="0.2">
      <c r="A601" s="219"/>
      <c r="B601" s="219"/>
      <c r="C601" s="219"/>
      <c r="D601" s="219"/>
      <c r="E601" s="303"/>
      <c r="F601" s="303"/>
      <c r="G601" s="303"/>
      <c r="H601" s="303"/>
      <c r="I601" s="303"/>
      <c r="J601" s="303"/>
      <c r="K601" s="303"/>
      <c r="L601" s="303"/>
      <c r="M601" s="303"/>
      <c r="N601" s="219"/>
      <c r="O601" s="219"/>
      <c r="P601" s="219"/>
      <c r="Q601" s="219"/>
      <c r="R601" s="219"/>
      <c r="S601" s="219"/>
      <c r="T601" s="219"/>
      <c r="U601" s="219"/>
      <c r="V601" s="219"/>
      <c r="W601" s="219"/>
      <c r="X601" s="219"/>
      <c r="Y601" s="219"/>
      <c r="Z601" s="219"/>
    </row>
    <row r="602" spans="1:26" ht="15.75" customHeight="1" x14ac:dyDescent="0.2">
      <c r="A602" s="219"/>
      <c r="B602" s="219"/>
      <c r="C602" s="219"/>
      <c r="D602" s="219"/>
      <c r="E602" s="303"/>
      <c r="F602" s="303"/>
      <c r="G602" s="303"/>
      <c r="H602" s="303"/>
      <c r="I602" s="303"/>
      <c r="J602" s="303"/>
      <c r="K602" s="303"/>
      <c r="L602" s="303"/>
      <c r="M602" s="303"/>
      <c r="N602" s="219"/>
      <c r="O602" s="219"/>
      <c r="P602" s="219"/>
      <c r="Q602" s="219"/>
      <c r="R602" s="219"/>
      <c r="S602" s="219"/>
      <c r="T602" s="219"/>
      <c r="U602" s="219"/>
      <c r="V602" s="219"/>
      <c r="W602" s="219"/>
      <c r="X602" s="219"/>
      <c r="Y602" s="219"/>
      <c r="Z602" s="219"/>
    </row>
    <row r="603" spans="1:26" ht="15.75" customHeight="1" x14ac:dyDescent="0.2">
      <c r="A603" s="219"/>
      <c r="B603" s="219"/>
      <c r="C603" s="219"/>
      <c r="D603" s="219"/>
      <c r="E603" s="303"/>
      <c r="F603" s="303"/>
      <c r="G603" s="303"/>
      <c r="H603" s="303"/>
      <c r="I603" s="303"/>
      <c r="J603" s="303"/>
      <c r="K603" s="303"/>
      <c r="L603" s="303"/>
      <c r="M603" s="303"/>
      <c r="N603" s="219"/>
      <c r="O603" s="219"/>
      <c r="P603" s="219"/>
      <c r="Q603" s="219"/>
      <c r="R603" s="219"/>
      <c r="S603" s="219"/>
      <c r="T603" s="219"/>
      <c r="U603" s="219"/>
      <c r="V603" s="219"/>
      <c r="W603" s="219"/>
      <c r="X603" s="219"/>
      <c r="Y603" s="219"/>
      <c r="Z603" s="219"/>
    </row>
    <row r="604" spans="1:26" ht="15.75" customHeight="1" x14ac:dyDescent="0.2">
      <c r="A604" s="219"/>
      <c r="B604" s="219"/>
      <c r="C604" s="219"/>
      <c r="D604" s="219"/>
      <c r="E604" s="303"/>
      <c r="F604" s="303"/>
      <c r="G604" s="303"/>
      <c r="H604" s="303"/>
      <c r="I604" s="303"/>
      <c r="J604" s="303"/>
      <c r="K604" s="303"/>
      <c r="L604" s="303"/>
      <c r="M604" s="303"/>
      <c r="N604" s="219"/>
      <c r="O604" s="219"/>
      <c r="P604" s="219"/>
      <c r="Q604" s="219"/>
      <c r="R604" s="219"/>
      <c r="S604" s="219"/>
      <c r="T604" s="219"/>
      <c r="U604" s="219"/>
      <c r="V604" s="219"/>
      <c r="W604" s="219"/>
      <c r="X604" s="219"/>
      <c r="Y604" s="219"/>
      <c r="Z604" s="219"/>
    </row>
    <row r="605" spans="1:26" ht="15.75" customHeight="1" x14ac:dyDescent="0.2">
      <c r="A605" s="219"/>
      <c r="B605" s="219"/>
      <c r="C605" s="219"/>
      <c r="D605" s="219"/>
      <c r="E605" s="303"/>
      <c r="F605" s="303"/>
      <c r="G605" s="303"/>
      <c r="H605" s="303"/>
      <c r="I605" s="303"/>
      <c r="J605" s="303"/>
      <c r="K605" s="303"/>
      <c r="L605" s="303"/>
      <c r="M605" s="303"/>
      <c r="N605" s="219"/>
      <c r="O605" s="219"/>
      <c r="P605" s="219"/>
      <c r="Q605" s="219"/>
      <c r="R605" s="219"/>
      <c r="S605" s="219"/>
      <c r="T605" s="219"/>
      <c r="U605" s="219"/>
      <c r="V605" s="219"/>
      <c r="W605" s="219"/>
      <c r="X605" s="219"/>
      <c r="Y605" s="219"/>
      <c r="Z605" s="219"/>
    </row>
    <row r="606" spans="1:26" ht="15.75" customHeight="1" x14ac:dyDescent="0.2">
      <c r="A606" s="219"/>
      <c r="B606" s="219"/>
      <c r="C606" s="219"/>
      <c r="D606" s="219"/>
      <c r="E606" s="303"/>
      <c r="F606" s="303"/>
      <c r="G606" s="303"/>
      <c r="H606" s="303"/>
      <c r="I606" s="303"/>
      <c r="J606" s="303"/>
      <c r="K606" s="303"/>
      <c r="L606" s="303"/>
      <c r="M606" s="303"/>
      <c r="N606" s="219"/>
      <c r="O606" s="219"/>
      <c r="P606" s="219"/>
      <c r="Q606" s="219"/>
      <c r="R606" s="219"/>
      <c r="S606" s="219"/>
      <c r="T606" s="219"/>
      <c r="U606" s="219"/>
      <c r="V606" s="219"/>
      <c r="W606" s="219"/>
      <c r="X606" s="219"/>
      <c r="Y606" s="219"/>
      <c r="Z606" s="219"/>
    </row>
    <row r="607" spans="1:26" ht="15.75" customHeight="1" x14ac:dyDescent="0.2">
      <c r="A607" s="219"/>
      <c r="B607" s="219"/>
      <c r="C607" s="219"/>
      <c r="D607" s="219"/>
      <c r="E607" s="303"/>
      <c r="F607" s="303"/>
      <c r="G607" s="303"/>
      <c r="H607" s="303"/>
      <c r="I607" s="303"/>
      <c r="J607" s="303"/>
      <c r="K607" s="303"/>
      <c r="L607" s="303"/>
      <c r="M607" s="303"/>
      <c r="N607" s="219"/>
      <c r="O607" s="219"/>
      <c r="P607" s="219"/>
      <c r="Q607" s="219"/>
      <c r="R607" s="219"/>
      <c r="S607" s="219"/>
      <c r="T607" s="219"/>
      <c r="U607" s="219"/>
      <c r="V607" s="219"/>
      <c r="W607" s="219"/>
      <c r="X607" s="219"/>
      <c r="Y607" s="219"/>
      <c r="Z607" s="219"/>
    </row>
    <row r="608" spans="1:26" ht="15.75" customHeight="1" x14ac:dyDescent="0.2">
      <c r="A608" s="219"/>
      <c r="B608" s="219"/>
      <c r="C608" s="219"/>
      <c r="D608" s="219"/>
      <c r="E608" s="303"/>
      <c r="F608" s="303"/>
      <c r="G608" s="303"/>
      <c r="H608" s="303"/>
      <c r="I608" s="303"/>
      <c r="J608" s="303"/>
      <c r="K608" s="303"/>
      <c r="L608" s="303"/>
      <c r="M608" s="303"/>
      <c r="N608" s="219"/>
      <c r="O608" s="219"/>
      <c r="P608" s="219"/>
      <c r="Q608" s="219"/>
      <c r="R608" s="219"/>
      <c r="S608" s="219"/>
      <c r="T608" s="219"/>
      <c r="U608" s="219"/>
      <c r="V608" s="219"/>
      <c r="W608" s="219"/>
      <c r="X608" s="219"/>
      <c r="Y608" s="219"/>
      <c r="Z608" s="219"/>
    </row>
    <row r="609" spans="1:26" ht="15.75" customHeight="1" x14ac:dyDescent="0.2">
      <c r="A609" s="219"/>
      <c r="B609" s="219"/>
      <c r="C609" s="219"/>
      <c r="D609" s="219"/>
      <c r="E609" s="303"/>
      <c r="F609" s="303"/>
      <c r="G609" s="303"/>
      <c r="H609" s="303"/>
      <c r="I609" s="303"/>
      <c r="J609" s="303"/>
      <c r="K609" s="303"/>
      <c r="L609" s="303"/>
      <c r="M609" s="303"/>
      <c r="N609" s="219"/>
      <c r="O609" s="219"/>
      <c r="P609" s="219"/>
      <c r="Q609" s="219"/>
      <c r="R609" s="219"/>
      <c r="S609" s="219"/>
      <c r="T609" s="219"/>
      <c r="U609" s="219"/>
      <c r="V609" s="219"/>
      <c r="W609" s="219"/>
      <c r="X609" s="219"/>
      <c r="Y609" s="219"/>
      <c r="Z609" s="219"/>
    </row>
    <row r="610" spans="1:26" ht="15.75" customHeight="1" x14ac:dyDescent="0.2">
      <c r="A610" s="219"/>
      <c r="B610" s="219"/>
      <c r="C610" s="219"/>
      <c r="D610" s="219"/>
      <c r="E610" s="303"/>
      <c r="F610" s="303"/>
      <c r="G610" s="303"/>
      <c r="H610" s="303"/>
      <c r="I610" s="303"/>
      <c r="J610" s="303"/>
      <c r="K610" s="303"/>
      <c r="L610" s="303"/>
      <c r="M610" s="303"/>
      <c r="N610" s="219"/>
      <c r="O610" s="219"/>
      <c r="P610" s="219"/>
      <c r="Q610" s="219"/>
      <c r="R610" s="219"/>
      <c r="S610" s="219"/>
      <c r="T610" s="219"/>
      <c r="U610" s="219"/>
      <c r="V610" s="219"/>
      <c r="W610" s="219"/>
      <c r="X610" s="219"/>
      <c r="Y610" s="219"/>
      <c r="Z610" s="219"/>
    </row>
    <row r="611" spans="1:26" ht="15.75" customHeight="1" x14ac:dyDescent="0.2">
      <c r="A611" s="219"/>
      <c r="B611" s="219"/>
      <c r="C611" s="219"/>
      <c r="D611" s="219"/>
      <c r="E611" s="303"/>
      <c r="F611" s="303"/>
      <c r="G611" s="303"/>
      <c r="H611" s="303"/>
      <c r="I611" s="303"/>
      <c r="J611" s="303"/>
      <c r="K611" s="303"/>
      <c r="L611" s="303"/>
      <c r="M611" s="303"/>
      <c r="N611" s="219"/>
      <c r="O611" s="219"/>
      <c r="P611" s="219"/>
      <c r="Q611" s="219"/>
      <c r="R611" s="219"/>
      <c r="S611" s="219"/>
      <c r="T611" s="219"/>
      <c r="U611" s="219"/>
      <c r="V611" s="219"/>
      <c r="W611" s="219"/>
      <c r="X611" s="219"/>
      <c r="Y611" s="219"/>
      <c r="Z611" s="219"/>
    </row>
    <row r="612" spans="1:26" ht="15.75" customHeight="1" x14ac:dyDescent="0.2">
      <c r="A612" s="219"/>
      <c r="B612" s="219"/>
      <c r="C612" s="219"/>
      <c r="D612" s="219"/>
      <c r="E612" s="303"/>
      <c r="F612" s="303"/>
      <c r="G612" s="303"/>
      <c r="H612" s="303"/>
      <c r="I612" s="303"/>
      <c r="J612" s="303"/>
      <c r="K612" s="303"/>
      <c r="L612" s="303"/>
      <c r="M612" s="303"/>
      <c r="N612" s="219"/>
      <c r="O612" s="219"/>
      <c r="P612" s="219"/>
      <c r="Q612" s="219"/>
      <c r="R612" s="219"/>
      <c r="S612" s="219"/>
      <c r="T612" s="219"/>
      <c r="U612" s="219"/>
      <c r="V612" s="219"/>
      <c r="W612" s="219"/>
      <c r="X612" s="219"/>
      <c r="Y612" s="219"/>
      <c r="Z612" s="219"/>
    </row>
    <row r="613" spans="1:26" ht="15.75" customHeight="1" x14ac:dyDescent="0.2">
      <c r="A613" s="219"/>
      <c r="B613" s="219"/>
      <c r="C613" s="219"/>
      <c r="D613" s="219"/>
      <c r="E613" s="303"/>
      <c r="F613" s="303"/>
      <c r="G613" s="303"/>
      <c r="H613" s="303"/>
      <c r="I613" s="303"/>
      <c r="J613" s="303"/>
      <c r="K613" s="303"/>
      <c r="L613" s="303"/>
      <c r="M613" s="303"/>
      <c r="N613" s="219"/>
      <c r="O613" s="219"/>
      <c r="P613" s="219"/>
      <c r="Q613" s="219"/>
      <c r="R613" s="219"/>
      <c r="S613" s="219"/>
      <c r="T613" s="219"/>
      <c r="U613" s="219"/>
      <c r="V613" s="219"/>
      <c r="W613" s="219"/>
      <c r="X613" s="219"/>
      <c r="Y613" s="219"/>
      <c r="Z613" s="219"/>
    </row>
    <row r="614" spans="1:26" ht="15.75" customHeight="1" x14ac:dyDescent="0.2">
      <c r="A614" s="219"/>
      <c r="B614" s="219"/>
      <c r="C614" s="219"/>
      <c r="D614" s="219"/>
      <c r="E614" s="303"/>
      <c r="F614" s="303"/>
      <c r="G614" s="303"/>
      <c r="H614" s="303"/>
      <c r="I614" s="303"/>
      <c r="J614" s="303"/>
      <c r="K614" s="303"/>
      <c r="L614" s="303"/>
      <c r="M614" s="303"/>
      <c r="N614" s="219"/>
      <c r="O614" s="219"/>
      <c r="P614" s="219"/>
      <c r="Q614" s="219"/>
      <c r="R614" s="219"/>
      <c r="S614" s="219"/>
      <c r="T614" s="219"/>
      <c r="U614" s="219"/>
      <c r="V614" s="219"/>
      <c r="W614" s="219"/>
      <c r="X614" s="219"/>
      <c r="Y614" s="219"/>
      <c r="Z614" s="219"/>
    </row>
    <row r="615" spans="1:26" ht="15.75" customHeight="1" x14ac:dyDescent="0.2">
      <c r="A615" s="219"/>
      <c r="B615" s="219"/>
      <c r="C615" s="219"/>
      <c r="D615" s="219"/>
      <c r="E615" s="303"/>
      <c r="F615" s="303"/>
      <c r="G615" s="303"/>
      <c r="H615" s="303"/>
      <c r="I615" s="303"/>
      <c r="J615" s="303"/>
      <c r="K615" s="303"/>
      <c r="L615" s="303"/>
      <c r="M615" s="303"/>
      <c r="N615" s="219"/>
      <c r="O615" s="219"/>
      <c r="P615" s="219"/>
      <c r="Q615" s="219"/>
      <c r="R615" s="219"/>
      <c r="S615" s="219"/>
      <c r="T615" s="219"/>
      <c r="U615" s="219"/>
      <c r="V615" s="219"/>
      <c r="W615" s="219"/>
      <c r="X615" s="219"/>
      <c r="Y615" s="219"/>
      <c r="Z615" s="219"/>
    </row>
    <row r="616" spans="1:26" ht="15.75" customHeight="1" x14ac:dyDescent="0.2">
      <c r="A616" s="219"/>
      <c r="B616" s="219"/>
      <c r="C616" s="219"/>
      <c r="D616" s="219"/>
      <c r="E616" s="303"/>
      <c r="F616" s="303"/>
      <c r="G616" s="303"/>
      <c r="H616" s="303"/>
      <c r="I616" s="303"/>
      <c r="J616" s="303"/>
      <c r="K616" s="303"/>
      <c r="L616" s="303"/>
      <c r="M616" s="303"/>
      <c r="N616" s="219"/>
      <c r="O616" s="219"/>
      <c r="P616" s="219"/>
      <c r="Q616" s="219"/>
      <c r="R616" s="219"/>
      <c r="S616" s="219"/>
      <c r="T616" s="219"/>
      <c r="U616" s="219"/>
      <c r="V616" s="219"/>
      <c r="W616" s="219"/>
      <c r="X616" s="219"/>
      <c r="Y616" s="219"/>
      <c r="Z616" s="219"/>
    </row>
    <row r="617" spans="1:26" ht="15.75" customHeight="1" x14ac:dyDescent="0.2">
      <c r="A617" s="219"/>
      <c r="B617" s="219"/>
      <c r="C617" s="219"/>
      <c r="D617" s="219"/>
      <c r="E617" s="303"/>
      <c r="F617" s="303"/>
      <c r="G617" s="303"/>
      <c r="H617" s="303"/>
      <c r="I617" s="303"/>
      <c r="J617" s="303"/>
      <c r="K617" s="303"/>
      <c r="L617" s="303"/>
      <c r="M617" s="303"/>
      <c r="N617" s="219"/>
      <c r="O617" s="219"/>
      <c r="P617" s="219"/>
      <c r="Q617" s="219"/>
      <c r="R617" s="219"/>
      <c r="S617" s="219"/>
      <c r="T617" s="219"/>
      <c r="U617" s="219"/>
      <c r="V617" s="219"/>
      <c r="W617" s="219"/>
      <c r="X617" s="219"/>
      <c r="Y617" s="219"/>
      <c r="Z617" s="219"/>
    </row>
    <row r="618" spans="1:26" ht="15.75" customHeight="1" x14ac:dyDescent="0.2">
      <c r="A618" s="219"/>
      <c r="B618" s="219"/>
      <c r="C618" s="219"/>
      <c r="D618" s="219"/>
      <c r="E618" s="303"/>
      <c r="F618" s="303"/>
      <c r="G618" s="303"/>
      <c r="H618" s="303"/>
      <c r="I618" s="303"/>
      <c r="J618" s="303"/>
      <c r="K618" s="303"/>
      <c r="L618" s="303"/>
      <c r="M618" s="303"/>
      <c r="N618" s="219"/>
      <c r="O618" s="219"/>
      <c r="P618" s="219"/>
      <c r="Q618" s="219"/>
      <c r="R618" s="219"/>
      <c r="S618" s="219"/>
      <c r="T618" s="219"/>
      <c r="U618" s="219"/>
      <c r="V618" s="219"/>
      <c r="W618" s="219"/>
      <c r="X618" s="219"/>
      <c r="Y618" s="219"/>
      <c r="Z618" s="219"/>
    </row>
    <row r="619" spans="1:26" ht="15.75" customHeight="1" x14ac:dyDescent="0.2">
      <c r="A619" s="219"/>
      <c r="B619" s="219"/>
      <c r="C619" s="219"/>
      <c r="D619" s="219"/>
      <c r="E619" s="303"/>
      <c r="F619" s="303"/>
      <c r="G619" s="303"/>
      <c r="H619" s="303"/>
      <c r="I619" s="303"/>
      <c r="J619" s="303"/>
      <c r="K619" s="303"/>
      <c r="L619" s="303"/>
      <c r="M619" s="303"/>
      <c r="N619" s="219"/>
      <c r="O619" s="219"/>
      <c r="P619" s="219"/>
      <c r="Q619" s="219"/>
      <c r="R619" s="219"/>
      <c r="S619" s="219"/>
      <c r="T619" s="219"/>
      <c r="U619" s="219"/>
      <c r="V619" s="219"/>
      <c r="W619" s="219"/>
      <c r="X619" s="219"/>
      <c r="Y619" s="219"/>
      <c r="Z619" s="219"/>
    </row>
    <row r="620" spans="1:26" ht="15.75" customHeight="1" x14ac:dyDescent="0.2">
      <c r="A620" s="219"/>
      <c r="B620" s="219"/>
      <c r="C620" s="219"/>
      <c r="D620" s="219"/>
      <c r="E620" s="303"/>
      <c r="F620" s="303"/>
      <c r="G620" s="303"/>
      <c r="H620" s="303"/>
      <c r="I620" s="303"/>
      <c r="J620" s="303"/>
      <c r="K620" s="303"/>
      <c r="L620" s="303"/>
      <c r="M620" s="303"/>
      <c r="N620" s="219"/>
      <c r="O620" s="219"/>
      <c r="P620" s="219"/>
      <c r="Q620" s="219"/>
      <c r="R620" s="219"/>
      <c r="S620" s="219"/>
      <c r="T620" s="219"/>
      <c r="U620" s="219"/>
      <c r="V620" s="219"/>
      <c r="W620" s="219"/>
      <c r="X620" s="219"/>
      <c r="Y620" s="219"/>
      <c r="Z620" s="219"/>
    </row>
    <row r="621" spans="1:26" ht="15.75" customHeight="1" x14ac:dyDescent="0.2">
      <c r="A621" s="219"/>
      <c r="B621" s="219"/>
      <c r="C621" s="219"/>
      <c r="D621" s="219"/>
      <c r="E621" s="303"/>
      <c r="F621" s="303"/>
      <c r="G621" s="303"/>
      <c r="H621" s="303"/>
      <c r="I621" s="303"/>
      <c r="J621" s="303"/>
      <c r="K621" s="303"/>
      <c r="L621" s="303"/>
      <c r="M621" s="303"/>
      <c r="N621" s="219"/>
      <c r="O621" s="219"/>
      <c r="P621" s="219"/>
      <c r="Q621" s="219"/>
      <c r="R621" s="219"/>
      <c r="S621" s="219"/>
      <c r="T621" s="219"/>
      <c r="U621" s="219"/>
      <c r="V621" s="219"/>
      <c r="W621" s="219"/>
      <c r="X621" s="219"/>
      <c r="Y621" s="219"/>
      <c r="Z621" s="219"/>
    </row>
    <row r="622" spans="1:26" ht="15.75" customHeight="1" x14ac:dyDescent="0.2">
      <c r="A622" s="219"/>
      <c r="B622" s="219"/>
      <c r="C622" s="219"/>
      <c r="D622" s="219"/>
      <c r="E622" s="303"/>
      <c r="F622" s="303"/>
      <c r="G622" s="303"/>
      <c r="H622" s="303"/>
      <c r="I622" s="303"/>
      <c r="J622" s="303"/>
      <c r="K622" s="303"/>
      <c r="L622" s="303"/>
      <c r="M622" s="303"/>
      <c r="N622" s="219"/>
      <c r="O622" s="219"/>
      <c r="P622" s="219"/>
      <c r="Q622" s="219"/>
      <c r="R622" s="219"/>
      <c r="S622" s="219"/>
      <c r="T622" s="219"/>
      <c r="U622" s="219"/>
      <c r="V622" s="219"/>
      <c r="W622" s="219"/>
      <c r="X622" s="219"/>
      <c r="Y622" s="219"/>
      <c r="Z622" s="219"/>
    </row>
    <row r="623" spans="1:26" ht="15.75" customHeight="1" x14ac:dyDescent="0.2">
      <c r="A623" s="219"/>
      <c r="B623" s="219"/>
      <c r="C623" s="219"/>
      <c r="D623" s="219"/>
      <c r="E623" s="303"/>
      <c r="F623" s="303"/>
      <c r="G623" s="303"/>
      <c r="H623" s="303"/>
      <c r="I623" s="303"/>
      <c r="J623" s="303"/>
      <c r="K623" s="303"/>
      <c r="L623" s="303"/>
      <c r="M623" s="303"/>
      <c r="N623" s="219"/>
      <c r="O623" s="219"/>
      <c r="P623" s="219"/>
      <c r="Q623" s="219"/>
      <c r="R623" s="219"/>
      <c r="S623" s="219"/>
      <c r="T623" s="219"/>
      <c r="U623" s="219"/>
      <c r="V623" s="219"/>
      <c r="W623" s="219"/>
      <c r="X623" s="219"/>
      <c r="Y623" s="219"/>
      <c r="Z623" s="219"/>
    </row>
    <row r="624" spans="1:26" ht="15.75" customHeight="1" x14ac:dyDescent="0.2">
      <c r="A624" s="219"/>
      <c r="B624" s="219"/>
      <c r="C624" s="219"/>
      <c r="D624" s="219"/>
      <c r="E624" s="303"/>
      <c r="F624" s="303"/>
      <c r="G624" s="303"/>
      <c r="H624" s="303"/>
      <c r="I624" s="303"/>
      <c r="J624" s="303"/>
      <c r="K624" s="303"/>
      <c r="L624" s="303"/>
      <c r="M624" s="303"/>
      <c r="N624" s="219"/>
      <c r="O624" s="219"/>
      <c r="P624" s="219"/>
      <c r="Q624" s="219"/>
      <c r="R624" s="219"/>
      <c r="S624" s="219"/>
      <c r="T624" s="219"/>
      <c r="U624" s="219"/>
      <c r="V624" s="219"/>
      <c r="W624" s="219"/>
      <c r="X624" s="219"/>
      <c r="Y624" s="219"/>
      <c r="Z624" s="219"/>
    </row>
    <row r="625" spans="1:26" ht="15.75" customHeight="1" x14ac:dyDescent="0.2">
      <c r="A625" s="219"/>
      <c r="B625" s="219"/>
      <c r="C625" s="219"/>
      <c r="D625" s="219"/>
      <c r="E625" s="303"/>
      <c r="F625" s="303"/>
      <c r="G625" s="303"/>
      <c r="H625" s="303"/>
      <c r="I625" s="303"/>
      <c r="J625" s="303"/>
      <c r="K625" s="303"/>
      <c r="L625" s="303"/>
      <c r="M625" s="303"/>
      <c r="N625" s="219"/>
      <c r="O625" s="219"/>
      <c r="P625" s="219"/>
      <c r="Q625" s="219"/>
      <c r="R625" s="219"/>
      <c r="S625" s="219"/>
      <c r="T625" s="219"/>
      <c r="U625" s="219"/>
      <c r="V625" s="219"/>
      <c r="W625" s="219"/>
      <c r="X625" s="219"/>
      <c r="Y625" s="219"/>
      <c r="Z625" s="219"/>
    </row>
    <row r="626" spans="1:26" ht="15.75" customHeight="1" x14ac:dyDescent="0.2">
      <c r="A626" s="219"/>
      <c r="B626" s="219"/>
      <c r="C626" s="219"/>
      <c r="D626" s="219"/>
      <c r="E626" s="303"/>
      <c r="F626" s="303"/>
      <c r="G626" s="303"/>
      <c r="H626" s="303"/>
      <c r="I626" s="303"/>
      <c r="J626" s="303"/>
      <c r="K626" s="303"/>
      <c r="L626" s="303"/>
      <c r="M626" s="303"/>
      <c r="N626" s="219"/>
      <c r="O626" s="219"/>
      <c r="P626" s="219"/>
      <c r="Q626" s="219"/>
      <c r="R626" s="219"/>
      <c r="S626" s="219"/>
      <c r="T626" s="219"/>
      <c r="U626" s="219"/>
      <c r="V626" s="219"/>
      <c r="W626" s="219"/>
      <c r="X626" s="219"/>
      <c r="Y626" s="219"/>
      <c r="Z626" s="219"/>
    </row>
    <row r="627" spans="1:26" ht="15.75" customHeight="1" x14ac:dyDescent="0.2">
      <c r="A627" s="219"/>
      <c r="B627" s="219"/>
      <c r="C627" s="219"/>
      <c r="D627" s="219"/>
      <c r="E627" s="303"/>
      <c r="F627" s="303"/>
      <c r="G627" s="303"/>
      <c r="H627" s="303"/>
      <c r="I627" s="303"/>
      <c r="J627" s="303"/>
      <c r="K627" s="303"/>
      <c r="L627" s="303"/>
      <c r="M627" s="303"/>
      <c r="N627" s="219"/>
      <c r="O627" s="219"/>
      <c r="P627" s="219"/>
      <c r="Q627" s="219"/>
      <c r="R627" s="219"/>
      <c r="S627" s="219"/>
      <c r="T627" s="219"/>
      <c r="U627" s="219"/>
      <c r="V627" s="219"/>
      <c r="W627" s="219"/>
      <c r="X627" s="219"/>
      <c r="Y627" s="219"/>
      <c r="Z627" s="219"/>
    </row>
    <row r="628" spans="1:26" ht="15.75" customHeight="1" x14ac:dyDescent="0.2">
      <c r="A628" s="219"/>
      <c r="B628" s="219"/>
      <c r="C628" s="219"/>
      <c r="D628" s="219"/>
      <c r="E628" s="303"/>
      <c r="F628" s="303"/>
      <c r="G628" s="303"/>
      <c r="H628" s="303"/>
      <c r="I628" s="303"/>
      <c r="J628" s="303"/>
      <c r="K628" s="303"/>
      <c r="L628" s="303"/>
      <c r="M628" s="303"/>
      <c r="N628" s="219"/>
      <c r="O628" s="219"/>
      <c r="P628" s="219"/>
      <c r="Q628" s="219"/>
      <c r="R628" s="219"/>
      <c r="S628" s="219"/>
      <c r="T628" s="219"/>
      <c r="U628" s="219"/>
      <c r="V628" s="219"/>
      <c r="W628" s="219"/>
      <c r="X628" s="219"/>
      <c r="Y628" s="219"/>
      <c r="Z628" s="219"/>
    </row>
    <row r="629" spans="1:26" ht="15.75" customHeight="1" x14ac:dyDescent="0.2">
      <c r="A629" s="219"/>
      <c r="B629" s="219"/>
      <c r="C629" s="219"/>
      <c r="D629" s="219"/>
      <c r="E629" s="303"/>
      <c r="F629" s="303"/>
      <c r="G629" s="303"/>
      <c r="H629" s="303"/>
      <c r="I629" s="303"/>
      <c r="J629" s="303"/>
      <c r="K629" s="303"/>
      <c r="L629" s="303"/>
      <c r="M629" s="303"/>
      <c r="N629" s="219"/>
      <c r="O629" s="219"/>
      <c r="P629" s="219"/>
      <c r="Q629" s="219"/>
      <c r="R629" s="219"/>
      <c r="S629" s="219"/>
      <c r="T629" s="219"/>
      <c r="U629" s="219"/>
      <c r="V629" s="219"/>
      <c r="W629" s="219"/>
      <c r="X629" s="219"/>
      <c r="Y629" s="219"/>
      <c r="Z629" s="219"/>
    </row>
    <row r="630" spans="1:26" ht="15.75" customHeight="1" x14ac:dyDescent="0.2">
      <c r="A630" s="219"/>
      <c r="B630" s="219"/>
      <c r="C630" s="219"/>
      <c r="D630" s="219"/>
      <c r="E630" s="303"/>
      <c r="F630" s="303"/>
      <c r="G630" s="303"/>
      <c r="H630" s="303"/>
      <c r="I630" s="303"/>
      <c r="J630" s="303"/>
      <c r="K630" s="303"/>
      <c r="L630" s="303"/>
      <c r="M630" s="303"/>
      <c r="N630" s="219"/>
      <c r="O630" s="219"/>
      <c r="P630" s="219"/>
      <c r="Q630" s="219"/>
      <c r="R630" s="219"/>
      <c r="S630" s="219"/>
      <c r="T630" s="219"/>
      <c r="U630" s="219"/>
      <c r="V630" s="219"/>
      <c r="W630" s="219"/>
      <c r="X630" s="219"/>
      <c r="Y630" s="219"/>
      <c r="Z630" s="219"/>
    </row>
    <row r="631" spans="1:26" ht="15.75" customHeight="1" x14ac:dyDescent="0.2">
      <c r="A631" s="219"/>
      <c r="B631" s="219"/>
      <c r="C631" s="219"/>
      <c r="D631" s="219"/>
      <c r="E631" s="303"/>
      <c r="F631" s="303"/>
      <c r="G631" s="303"/>
      <c r="H631" s="303"/>
      <c r="I631" s="303"/>
      <c r="J631" s="303"/>
      <c r="K631" s="303"/>
      <c r="L631" s="303"/>
      <c r="M631" s="303"/>
      <c r="N631" s="219"/>
      <c r="O631" s="219"/>
      <c r="P631" s="219"/>
      <c r="Q631" s="219"/>
      <c r="R631" s="219"/>
      <c r="S631" s="219"/>
      <c r="T631" s="219"/>
      <c r="U631" s="219"/>
      <c r="V631" s="219"/>
      <c r="W631" s="219"/>
      <c r="X631" s="219"/>
      <c r="Y631" s="219"/>
      <c r="Z631" s="219"/>
    </row>
    <row r="632" spans="1:26" ht="15.75" customHeight="1" x14ac:dyDescent="0.2">
      <c r="A632" s="219"/>
      <c r="B632" s="219"/>
      <c r="C632" s="219"/>
      <c r="D632" s="219"/>
      <c r="E632" s="303"/>
      <c r="F632" s="303"/>
      <c r="G632" s="303"/>
      <c r="H632" s="303"/>
      <c r="I632" s="303"/>
      <c r="J632" s="303"/>
      <c r="K632" s="303"/>
      <c r="L632" s="303"/>
      <c r="M632" s="303"/>
      <c r="N632" s="219"/>
      <c r="O632" s="219"/>
      <c r="P632" s="219"/>
      <c r="Q632" s="219"/>
      <c r="R632" s="219"/>
      <c r="S632" s="219"/>
      <c r="T632" s="219"/>
      <c r="U632" s="219"/>
      <c r="V632" s="219"/>
      <c r="W632" s="219"/>
      <c r="X632" s="219"/>
      <c r="Y632" s="219"/>
      <c r="Z632" s="219"/>
    </row>
    <row r="633" spans="1:26" ht="15.75" customHeight="1" x14ac:dyDescent="0.2">
      <c r="A633" s="219"/>
      <c r="B633" s="219"/>
      <c r="C633" s="219"/>
      <c r="D633" s="219"/>
      <c r="E633" s="303"/>
      <c r="F633" s="303"/>
      <c r="G633" s="303"/>
      <c r="H633" s="303"/>
      <c r="I633" s="303"/>
      <c r="J633" s="303"/>
      <c r="K633" s="303"/>
      <c r="L633" s="303"/>
      <c r="M633" s="303"/>
      <c r="N633" s="219"/>
      <c r="O633" s="219"/>
      <c r="P633" s="219"/>
      <c r="Q633" s="219"/>
      <c r="R633" s="219"/>
      <c r="S633" s="219"/>
      <c r="T633" s="219"/>
      <c r="U633" s="219"/>
      <c r="V633" s="219"/>
      <c r="W633" s="219"/>
      <c r="X633" s="219"/>
      <c r="Y633" s="219"/>
      <c r="Z633" s="219"/>
    </row>
    <row r="634" spans="1:26" ht="15.75" customHeight="1" x14ac:dyDescent="0.2">
      <c r="A634" s="219"/>
      <c r="B634" s="219"/>
      <c r="C634" s="219"/>
      <c r="D634" s="219"/>
      <c r="E634" s="303"/>
      <c r="F634" s="303"/>
      <c r="G634" s="303"/>
      <c r="H634" s="303"/>
      <c r="I634" s="303"/>
      <c r="J634" s="303"/>
      <c r="K634" s="303"/>
      <c r="L634" s="303"/>
      <c r="M634" s="303"/>
      <c r="N634" s="219"/>
      <c r="O634" s="219"/>
      <c r="P634" s="219"/>
      <c r="Q634" s="219"/>
      <c r="R634" s="219"/>
      <c r="S634" s="219"/>
      <c r="T634" s="219"/>
      <c r="U634" s="219"/>
      <c r="V634" s="219"/>
      <c r="W634" s="219"/>
      <c r="X634" s="219"/>
      <c r="Y634" s="219"/>
      <c r="Z634" s="219"/>
    </row>
    <row r="635" spans="1:26" ht="15.75" customHeight="1" x14ac:dyDescent="0.2">
      <c r="A635" s="219"/>
      <c r="B635" s="219"/>
      <c r="C635" s="219"/>
      <c r="D635" s="219"/>
      <c r="E635" s="303"/>
      <c r="F635" s="303"/>
      <c r="G635" s="303"/>
      <c r="H635" s="303"/>
      <c r="I635" s="303"/>
      <c r="J635" s="303"/>
      <c r="K635" s="303"/>
      <c r="L635" s="303"/>
      <c r="M635" s="303"/>
      <c r="N635" s="219"/>
      <c r="O635" s="219"/>
      <c r="P635" s="219"/>
      <c r="Q635" s="219"/>
      <c r="R635" s="219"/>
      <c r="S635" s="219"/>
      <c r="T635" s="219"/>
      <c r="U635" s="219"/>
      <c r="V635" s="219"/>
      <c r="W635" s="219"/>
      <c r="X635" s="219"/>
      <c r="Y635" s="219"/>
      <c r="Z635" s="219"/>
    </row>
    <row r="636" spans="1:26" ht="15.75" customHeight="1" x14ac:dyDescent="0.2">
      <c r="A636" s="219"/>
      <c r="B636" s="219"/>
      <c r="C636" s="219"/>
      <c r="D636" s="219"/>
      <c r="E636" s="303"/>
      <c r="F636" s="303"/>
      <c r="G636" s="303"/>
      <c r="H636" s="303"/>
      <c r="I636" s="303"/>
      <c r="J636" s="303"/>
      <c r="K636" s="303"/>
      <c r="L636" s="303"/>
      <c r="M636" s="303"/>
      <c r="N636" s="219"/>
      <c r="O636" s="219"/>
      <c r="P636" s="219"/>
      <c r="Q636" s="219"/>
      <c r="R636" s="219"/>
      <c r="S636" s="219"/>
      <c r="T636" s="219"/>
      <c r="U636" s="219"/>
      <c r="V636" s="219"/>
      <c r="W636" s="219"/>
      <c r="X636" s="219"/>
      <c r="Y636" s="219"/>
      <c r="Z636" s="219"/>
    </row>
    <row r="637" spans="1:26" ht="15.75" customHeight="1" x14ac:dyDescent="0.2">
      <c r="A637" s="219"/>
      <c r="B637" s="219"/>
      <c r="C637" s="219"/>
      <c r="D637" s="219"/>
      <c r="E637" s="303"/>
      <c r="F637" s="303"/>
      <c r="G637" s="303"/>
      <c r="H637" s="303"/>
      <c r="I637" s="303"/>
      <c r="J637" s="303"/>
      <c r="K637" s="303"/>
      <c r="L637" s="303"/>
      <c r="M637" s="303"/>
      <c r="N637" s="219"/>
      <c r="O637" s="219"/>
      <c r="P637" s="219"/>
      <c r="Q637" s="219"/>
      <c r="R637" s="219"/>
      <c r="S637" s="219"/>
      <c r="T637" s="219"/>
      <c r="U637" s="219"/>
      <c r="V637" s="219"/>
      <c r="W637" s="219"/>
      <c r="X637" s="219"/>
      <c r="Y637" s="219"/>
      <c r="Z637" s="219"/>
    </row>
    <row r="638" spans="1:26" ht="15.75" customHeight="1" x14ac:dyDescent="0.2">
      <c r="A638" s="219"/>
      <c r="B638" s="219"/>
      <c r="C638" s="219"/>
      <c r="D638" s="219"/>
      <c r="E638" s="303"/>
      <c r="F638" s="303"/>
      <c r="G638" s="303"/>
      <c r="H638" s="303"/>
      <c r="I638" s="303"/>
      <c r="J638" s="303"/>
      <c r="K638" s="303"/>
      <c r="L638" s="303"/>
      <c r="M638" s="303"/>
      <c r="N638" s="219"/>
      <c r="O638" s="219"/>
      <c r="P638" s="219"/>
      <c r="Q638" s="219"/>
      <c r="R638" s="219"/>
      <c r="S638" s="219"/>
      <c r="T638" s="219"/>
      <c r="U638" s="219"/>
      <c r="V638" s="219"/>
      <c r="W638" s="219"/>
      <c r="X638" s="219"/>
      <c r="Y638" s="219"/>
      <c r="Z638" s="219"/>
    </row>
    <row r="639" spans="1:26" ht="15.75" customHeight="1" x14ac:dyDescent="0.2">
      <c r="A639" s="219"/>
      <c r="B639" s="219"/>
      <c r="C639" s="219"/>
      <c r="D639" s="219"/>
      <c r="E639" s="303"/>
      <c r="F639" s="303"/>
      <c r="G639" s="303"/>
      <c r="H639" s="303"/>
      <c r="I639" s="303"/>
      <c r="J639" s="303"/>
      <c r="K639" s="303"/>
      <c r="L639" s="303"/>
      <c r="M639" s="303"/>
      <c r="N639" s="219"/>
      <c r="O639" s="219"/>
      <c r="P639" s="219"/>
      <c r="Q639" s="219"/>
      <c r="R639" s="219"/>
      <c r="S639" s="219"/>
      <c r="T639" s="219"/>
      <c r="U639" s="219"/>
      <c r="V639" s="219"/>
      <c r="W639" s="219"/>
      <c r="X639" s="219"/>
      <c r="Y639" s="219"/>
      <c r="Z639" s="219"/>
    </row>
    <row r="640" spans="1:26" ht="15.75" customHeight="1" x14ac:dyDescent="0.2">
      <c r="A640" s="219"/>
      <c r="B640" s="219"/>
      <c r="C640" s="219"/>
      <c r="D640" s="219"/>
      <c r="E640" s="303"/>
      <c r="F640" s="303"/>
      <c r="G640" s="303"/>
      <c r="H640" s="303"/>
      <c r="I640" s="303"/>
      <c r="J640" s="303"/>
      <c r="K640" s="303"/>
      <c r="L640" s="303"/>
      <c r="M640" s="303"/>
      <c r="N640" s="219"/>
      <c r="O640" s="219"/>
      <c r="P640" s="219"/>
      <c r="Q640" s="219"/>
      <c r="R640" s="219"/>
      <c r="S640" s="219"/>
      <c r="T640" s="219"/>
      <c r="U640" s="219"/>
      <c r="V640" s="219"/>
      <c r="W640" s="219"/>
      <c r="X640" s="219"/>
      <c r="Y640" s="219"/>
      <c r="Z640" s="219"/>
    </row>
    <row r="641" spans="1:26" ht="15.75" customHeight="1" x14ac:dyDescent="0.2">
      <c r="A641" s="219"/>
      <c r="B641" s="219"/>
      <c r="C641" s="219"/>
      <c r="D641" s="219"/>
      <c r="E641" s="303"/>
      <c r="F641" s="303"/>
      <c r="G641" s="303"/>
      <c r="H641" s="303"/>
      <c r="I641" s="303"/>
      <c r="J641" s="303"/>
      <c r="K641" s="303"/>
      <c r="L641" s="303"/>
      <c r="M641" s="303"/>
      <c r="N641" s="219"/>
      <c r="O641" s="219"/>
      <c r="P641" s="219"/>
      <c r="Q641" s="219"/>
      <c r="R641" s="219"/>
      <c r="S641" s="219"/>
      <c r="T641" s="219"/>
      <c r="U641" s="219"/>
      <c r="V641" s="219"/>
      <c r="W641" s="219"/>
      <c r="X641" s="219"/>
      <c r="Y641" s="219"/>
      <c r="Z641" s="219"/>
    </row>
    <row r="642" spans="1:26" ht="15.75" customHeight="1" x14ac:dyDescent="0.2">
      <c r="A642" s="219"/>
      <c r="B642" s="219"/>
      <c r="C642" s="219"/>
      <c r="D642" s="219"/>
      <c r="E642" s="303"/>
      <c r="F642" s="303"/>
      <c r="G642" s="303"/>
      <c r="H642" s="303"/>
      <c r="I642" s="303"/>
      <c r="J642" s="303"/>
      <c r="K642" s="303"/>
      <c r="L642" s="303"/>
      <c r="M642" s="303"/>
      <c r="N642" s="219"/>
      <c r="O642" s="219"/>
      <c r="P642" s="219"/>
      <c r="Q642" s="219"/>
      <c r="R642" s="219"/>
      <c r="S642" s="219"/>
      <c r="T642" s="219"/>
      <c r="U642" s="219"/>
      <c r="V642" s="219"/>
      <c r="W642" s="219"/>
      <c r="X642" s="219"/>
      <c r="Y642" s="219"/>
      <c r="Z642" s="219"/>
    </row>
    <row r="643" spans="1:26" ht="15.75" customHeight="1" x14ac:dyDescent="0.2">
      <c r="A643" s="219"/>
      <c r="B643" s="219"/>
      <c r="C643" s="219"/>
      <c r="D643" s="219"/>
      <c r="E643" s="303"/>
      <c r="F643" s="303"/>
      <c r="G643" s="303"/>
      <c r="H643" s="303"/>
      <c r="I643" s="303"/>
      <c r="J643" s="303"/>
      <c r="K643" s="303"/>
      <c r="L643" s="303"/>
      <c r="M643" s="303"/>
      <c r="N643" s="219"/>
      <c r="O643" s="219"/>
      <c r="P643" s="219"/>
      <c r="Q643" s="219"/>
      <c r="R643" s="219"/>
      <c r="S643" s="219"/>
      <c r="T643" s="219"/>
      <c r="U643" s="219"/>
      <c r="V643" s="219"/>
      <c r="W643" s="219"/>
      <c r="X643" s="219"/>
      <c r="Y643" s="219"/>
      <c r="Z643" s="219"/>
    </row>
    <row r="644" spans="1:26" ht="15.75" customHeight="1" x14ac:dyDescent="0.2">
      <c r="A644" s="219"/>
      <c r="B644" s="219"/>
      <c r="C644" s="219"/>
      <c r="D644" s="219"/>
      <c r="E644" s="303"/>
      <c r="F644" s="303"/>
      <c r="G644" s="303"/>
      <c r="H644" s="303"/>
      <c r="I644" s="303"/>
      <c r="J644" s="303"/>
      <c r="K644" s="303"/>
      <c r="L644" s="303"/>
      <c r="M644" s="303"/>
      <c r="N644" s="219"/>
      <c r="O644" s="219"/>
      <c r="P644" s="219"/>
      <c r="Q644" s="219"/>
      <c r="R644" s="219"/>
      <c r="S644" s="219"/>
      <c r="T644" s="219"/>
      <c r="U644" s="219"/>
      <c r="V644" s="219"/>
      <c r="W644" s="219"/>
      <c r="X644" s="219"/>
      <c r="Y644" s="219"/>
      <c r="Z644" s="219"/>
    </row>
    <row r="645" spans="1:26" ht="15.75" customHeight="1" x14ac:dyDescent="0.2">
      <c r="A645" s="219"/>
      <c r="B645" s="219"/>
      <c r="C645" s="219"/>
      <c r="D645" s="219"/>
      <c r="E645" s="303"/>
      <c r="F645" s="303"/>
      <c r="G645" s="303"/>
      <c r="H645" s="303"/>
      <c r="I645" s="303"/>
      <c r="J645" s="303"/>
      <c r="K645" s="303"/>
      <c r="L645" s="303"/>
      <c r="M645" s="303"/>
      <c r="N645" s="219"/>
      <c r="O645" s="219"/>
      <c r="P645" s="219"/>
      <c r="Q645" s="219"/>
      <c r="R645" s="219"/>
      <c r="S645" s="219"/>
      <c r="T645" s="219"/>
      <c r="U645" s="219"/>
      <c r="V645" s="219"/>
      <c r="W645" s="219"/>
      <c r="X645" s="219"/>
      <c r="Y645" s="219"/>
      <c r="Z645" s="219"/>
    </row>
    <row r="646" spans="1:26" ht="15.75" customHeight="1" x14ac:dyDescent="0.2">
      <c r="A646" s="219"/>
      <c r="B646" s="219"/>
      <c r="C646" s="219"/>
      <c r="D646" s="219"/>
      <c r="E646" s="303"/>
      <c r="F646" s="303"/>
      <c r="G646" s="303"/>
      <c r="H646" s="303"/>
      <c r="I646" s="303"/>
      <c r="J646" s="303"/>
      <c r="K646" s="303"/>
      <c r="L646" s="303"/>
      <c r="M646" s="303"/>
      <c r="N646" s="219"/>
      <c r="O646" s="219"/>
      <c r="P646" s="219"/>
      <c r="Q646" s="219"/>
      <c r="R646" s="219"/>
      <c r="S646" s="219"/>
      <c r="T646" s="219"/>
      <c r="U646" s="219"/>
      <c r="V646" s="219"/>
      <c r="W646" s="219"/>
      <c r="X646" s="219"/>
      <c r="Y646" s="219"/>
      <c r="Z646" s="219"/>
    </row>
    <row r="647" spans="1:26" ht="15.75" customHeight="1" x14ac:dyDescent="0.2">
      <c r="A647" s="219"/>
      <c r="B647" s="219"/>
      <c r="C647" s="219"/>
      <c r="D647" s="219"/>
      <c r="E647" s="303"/>
      <c r="F647" s="303"/>
      <c r="G647" s="303"/>
      <c r="H647" s="303"/>
      <c r="I647" s="303"/>
      <c r="J647" s="303"/>
      <c r="K647" s="303"/>
      <c r="L647" s="303"/>
      <c r="M647" s="303"/>
      <c r="N647" s="219"/>
      <c r="O647" s="219"/>
      <c r="P647" s="219"/>
      <c r="Q647" s="219"/>
      <c r="R647" s="219"/>
      <c r="S647" s="219"/>
      <c r="T647" s="219"/>
      <c r="U647" s="219"/>
      <c r="V647" s="219"/>
      <c r="W647" s="219"/>
      <c r="X647" s="219"/>
      <c r="Y647" s="219"/>
      <c r="Z647" s="219"/>
    </row>
    <row r="648" spans="1:26" ht="15.75" customHeight="1" x14ac:dyDescent="0.2">
      <c r="A648" s="219"/>
      <c r="B648" s="219"/>
      <c r="C648" s="219"/>
      <c r="D648" s="219"/>
      <c r="E648" s="303"/>
      <c r="F648" s="303"/>
      <c r="G648" s="303"/>
      <c r="H648" s="303"/>
      <c r="I648" s="303"/>
      <c r="J648" s="303"/>
      <c r="K648" s="303"/>
      <c r="L648" s="303"/>
      <c r="M648" s="303"/>
      <c r="N648" s="219"/>
      <c r="O648" s="219"/>
      <c r="P648" s="219"/>
      <c r="Q648" s="219"/>
      <c r="R648" s="219"/>
      <c r="S648" s="219"/>
      <c r="T648" s="219"/>
      <c r="U648" s="219"/>
      <c r="V648" s="219"/>
      <c r="W648" s="219"/>
      <c r="X648" s="219"/>
      <c r="Y648" s="219"/>
      <c r="Z648" s="219"/>
    </row>
    <row r="649" spans="1:26" ht="15.75" customHeight="1" x14ac:dyDescent="0.2">
      <c r="A649" s="219"/>
      <c r="B649" s="219"/>
      <c r="C649" s="219"/>
      <c r="D649" s="219"/>
      <c r="E649" s="303"/>
      <c r="F649" s="303"/>
      <c r="G649" s="303"/>
      <c r="H649" s="303"/>
      <c r="I649" s="303"/>
      <c r="J649" s="303"/>
      <c r="K649" s="303"/>
      <c r="L649" s="303"/>
      <c r="M649" s="303"/>
      <c r="N649" s="219"/>
      <c r="O649" s="219"/>
      <c r="P649" s="219"/>
      <c r="Q649" s="219"/>
      <c r="R649" s="219"/>
      <c r="S649" s="219"/>
      <c r="T649" s="219"/>
      <c r="U649" s="219"/>
      <c r="V649" s="219"/>
      <c r="W649" s="219"/>
      <c r="X649" s="219"/>
      <c r="Y649" s="219"/>
      <c r="Z649" s="219"/>
    </row>
    <row r="650" spans="1:26" ht="15.75" customHeight="1" x14ac:dyDescent="0.2">
      <c r="A650" s="219"/>
      <c r="B650" s="219"/>
      <c r="C650" s="219"/>
      <c r="D650" s="219"/>
      <c r="E650" s="303"/>
      <c r="F650" s="303"/>
      <c r="G650" s="303"/>
      <c r="H650" s="303"/>
      <c r="I650" s="303"/>
      <c r="J650" s="303"/>
      <c r="K650" s="303"/>
      <c r="L650" s="303"/>
      <c r="M650" s="303"/>
      <c r="N650" s="219"/>
      <c r="O650" s="219"/>
      <c r="P650" s="219"/>
      <c r="Q650" s="219"/>
      <c r="R650" s="219"/>
      <c r="S650" s="219"/>
      <c r="T650" s="219"/>
      <c r="U650" s="219"/>
      <c r="V650" s="219"/>
      <c r="W650" s="219"/>
      <c r="X650" s="219"/>
      <c r="Y650" s="219"/>
      <c r="Z650" s="219"/>
    </row>
    <row r="651" spans="1:26" ht="15.75" customHeight="1" x14ac:dyDescent="0.2">
      <c r="A651" s="219"/>
      <c r="B651" s="219"/>
      <c r="C651" s="219"/>
      <c r="D651" s="219"/>
      <c r="E651" s="303"/>
      <c r="F651" s="303"/>
      <c r="G651" s="303"/>
      <c r="H651" s="303"/>
      <c r="I651" s="303"/>
      <c r="J651" s="303"/>
      <c r="K651" s="303"/>
      <c r="L651" s="303"/>
      <c r="M651" s="303"/>
      <c r="N651" s="219"/>
      <c r="O651" s="219"/>
      <c r="P651" s="219"/>
      <c r="Q651" s="219"/>
      <c r="R651" s="219"/>
      <c r="S651" s="219"/>
      <c r="T651" s="219"/>
      <c r="U651" s="219"/>
      <c r="V651" s="219"/>
      <c r="W651" s="219"/>
      <c r="X651" s="219"/>
      <c r="Y651" s="219"/>
      <c r="Z651" s="219"/>
    </row>
    <row r="652" spans="1:26" ht="15.75" customHeight="1" x14ac:dyDescent="0.2">
      <c r="A652" s="219"/>
      <c r="B652" s="219"/>
      <c r="C652" s="219"/>
      <c r="D652" s="219"/>
      <c r="E652" s="303"/>
      <c r="F652" s="303"/>
      <c r="G652" s="303"/>
      <c r="H652" s="303"/>
      <c r="I652" s="303"/>
      <c r="J652" s="303"/>
      <c r="K652" s="303"/>
      <c r="L652" s="303"/>
      <c r="M652" s="303"/>
      <c r="N652" s="219"/>
      <c r="O652" s="219"/>
      <c r="P652" s="219"/>
      <c r="Q652" s="219"/>
      <c r="R652" s="219"/>
      <c r="S652" s="219"/>
      <c r="T652" s="219"/>
      <c r="U652" s="219"/>
      <c r="V652" s="219"/>
      <c r="W652" s="219"/>
      <c r="X652" s="219"/>
      <c r="Y652" s="219"/>
      <c r="Z652" s="219"/>
    </row>
    <row r="653" spans="1:26" ht="15.75" customHeight="1" x14ac:dyDescent="0.2">
      <c r="A653" s="219"/>
      <c r="B653" s="219"/>
      <c r="C653" s="219"/>
      <c r="D653" s="219"/>
      <c r="E653" s="303"/>
      <c r="F653" s="303"/>
      <c r="G653" s="303"/>
      <c r="H653" s="303"/>
      <c r="I653" s="303"/>
      <c r="J653" s="303"/>
      <c r="K653" s="303"/>
      <c r="L653" s="303"/>
      <c r="M653" s="303"/>
      <c r="N653" s="219"/>
      <c r="O653" s="219"/>
      <c r="P653" s="219"/>
      <c r="Q653" s="219"/>
      <c r="R653" s="219"/>
      <c r="S653" s="219"/>
      <c r="T653" s="219"/>
      <c r="U653" s="219"/>
      <c r="V653" s="219"/>
      <c r="W653" s="219"/>
      <c r="X653" s="219"/>
      <c r="Y653" s="219"/>
      <c r="Z653" s="219"/>
    </row>
    <row r="654" spans="1:26" ht="15.75" customHeight="1" x14ac:dyDescent="0.2">
      <c r="A654" s="219"/>
      <c r="B654" s="219"/>
      <c r="C654" s="219"/>
      <c r="D654" s="219"/>
      <c r="E654" s="303"/>
      <c r="F654" s="303"/>
      <c r="G654" s="303"/>
      <c r="H654" s="303"/>
      <c r="I654" s="303"/>
      <c r="J654" s="303"/>
      <c r="K654" s="303"/>
      <c r="L654" s="303"/>
      <c r="M654" s="303"/>
      <c r="N654" s="219"/>
      <c r="O654" s="219"/>
      <c r="P654" s="219"/>
      <c r="Q654" s="219"/>
      <c r="R654" s="219"/>
      <c r="S654" s="219"/>
      <c r="T654" s="219"/>
      <c r="U654" s="219"/>
      <c r="V654" s="219"/>
      <c r="W654" s="219"/>
      <c r="X654" s="219"/>
      <c r="Y654" s="219"/>
      <c r="Z654" s="219"/>
    </row>
    <row r="655" spans="1:26" ht="15.75" customHeight="1" x14ac:dyDescent="0.2">
      <c r="A655" s="219"/>
      <c r="B655" s="219"/>
      <c r="C655" s="219"/>
      <c r="D655" s="219"/>
      <c r="E655" s="303"/>
      <c r="F655" s="303"/>
      <c r="G655" s="303"/>
      <c r="H655" s="303"/>
      <c r="I655" s="303"/>
      <c r="J655" s="303"/>
      <c r="K655" s="303"/>
      <c r="L655" s="303"/>
      <c r="M655" s="303"/>
      <c r="N655" s="219"/>
      <c r="O655" s="219"/>
      <c r="P655" s="219"/>
      <c r="Q655" s="219"/>
      <c r="R655" s="219"/>
      <c r="S655" s="219"/>
      <c r="T655" s="219"/>
      <c r="U655" s="219"/>
      <c r="V655" s="219"/>
      <c r="W655" s="219"/>
      <c r="X655" s="219"/>
      <c r="Y655" s="219"/>
      <c r="Z655" s="219"/>
    </row>
    <row r="656" spans="1:26" ht="15.75" customHeight="1" x14ac:dyDescent="0.2">
      <c r="A656" s="219"/>
      <c r="B656" s="219"/>
      <c r="C656" s="219"/>
      <c r="D656" s="219"/>
      <c r="E656" s="303"/>
      <c r="F656" s="303"/>
      <c r="G656" s="303"/>
      <c r="H656" s="303"/>
      <c r="I656" s="303"/>
      <c r="J656" s="303"/>
      <c r="K656" s="303"/>
      <c r="L656" s="303"/>
      <c r="M656" s="303"/>
      <c r="N656" s="219"/>
      <c r="O656" s="219"/>
      <c r="P656" s="219"/>
      <c r="Q656" s="219"/>
      <c r="R656" s="219"/>
      <c r="S656" s="219"/>
      <c r="T656" s="219"/>
      <c r="U656" s="219"/>
      <c r="V656" s="219"/>
      <c r="W656" s="219"/>
      <c r="X656" s="219"/>
      <c r="Y656" s="219"/>
      <c r="Z656" s="219"/>
    </row>
    <row r="657" spans="1:26" ht="15.75" customHeight="1" x14ac:dyDescent="0.2">
      <c r="A657" s="219"/>
      <c r="B657" s="219"/>
      <c r="C657" s="219"/>
      <c r="D657" s="219"/>
      <c r="E657" s="303"/>
      <c r="F657" s="303"/>
      <c r="G657" s="303"/>
      <c r="H657" s="303"/>
      <c r="I657" s="303"/>
      <c r="J657" s="303"/>
      <c r="K657" s="303"/>
      <c r="L657" s="303"/>
      <c r="M657" s="303"/>
      <c r="N657" s="219"/>
      <c r="O657" s="219"/>
      <c r="P657" s="219"/>
      <c r="Q657" s="219"/>
      <c r="R657" s="219"/>
      <c r="S657" s="219"/>
      <c r="T657" s="219"/>
      <c r="U657" s="219"/>
      <c r="V657" s="219"/>
      <c r="W657" s="219"/>
      <c r="X657" s="219"/>
      <c r="Y657" s="219"/>
      <c r="Z657" s="219"/>
    </row>
    <row r="658" spans="1:26" ht="15.75" customHeight="1" x14ac:dyDescent="0.2">
      <c r="A658" s="219"/>
      <c r="B658" s="219"/>
      <c r="C658" s="219"/>
      <c r="D658" s="219"/>
      <c r="E658" s="303"/>
      <c r="F658" s="303"/>
      <c r="G658" s="303"/>
      <c r="H658" s="303"/>
      <c r="I658" s="303"/>
      <c r="J658" s="303"/>
      <c r="K658" s="303"/>
      <c r="L658" s="303"/>
      <c r="M658" s="303"/>
      <c r="N658" s="219"/>
      <c r="O658" s="219"/>
      <c r="P658" s="219"/>
      <c r="Q658" s="219"/>
      <c r="R658" s="219"/>
      <c r="S658" s="219"/>
      <c r="T658" s="219"/>
      <c r="U658" s="219"/>
      <c r="V658" s="219"/>
      <c r="W658" s="219"/>
      <c r="X658" s="219"/>
      <c r="Y658" s="219"/>
      <c r="Z658" s="219"/>
    </row>
    <row r="659" spans="1:26" ht="15.75" customHeight="1" x14ac:dyDescent="0.2">
      <c r="A659" s="219"/>
      <c r="B659" s="219"/>
      <c r="C659" s="219"/>
      <c r="D659" s="219"/>
      <c r="E659" s="303"/>
      <c r="F659" s="303"/>
      <c r="G659" s="303"/>
      <c r="H659" s="303"/>
      <c r="I659" s="303"/>
      <c r="J659" s="303"/>
      <c r="K659" s="303"/>
      <c r="L659" s="303"/>
      <c r="M659" s="303"/>
      <c r="N659" s="219"/>
      <c r="O659" s="219"/>
      <c r="P659" s="219"/>
      <c r="Q659" s="219"/>
      <c r="R659" s="219"/>
      <c r="S659" s="219"/>
      <c r="T659" s="219"/>
      <c r="U659" s="219"/>
      <c r="V659" s="219"/>
      <c r="W659" s="219"/>
      <c r="X659" s="219"/>
      <c r="Y659" s="219"/>
      <c r="Z659" s="219"/>
    </row>
    <row r="660" spans="1:26" ht="15.75" customHeight="1" x14ac:dyDescent="0.2">
      <c r="A660" s="219"/>
      <c r="B660" s="219"/>
      <c r="C660" s="219"/>
      <c r="D660" s="219"/>
      <c r="E660" s="303"/>
      <c r="F660" s="303"/>
      <c r="G660" s="303"/>
      <c r="H660" s="303"/>
      <c r="I660" s="303"/>
      <c r="J660" s="303"/>
      <c r="K660" s="303"/>
      <c r="L660" s="303"/>
      <c r="M660" s="303"/>
      <c r="N660" s="219"/>
      <c r="O660" s="219"/>
      <c r="P660" s="219"/>
      <c r="Q660" s="219"/>
      <c r="R660" s="219"/>
      <c r="S660" s="219"/>
      <c r="T660" s="219"/>
      <c r="U660" s="219"/>
      <c r="V660" s="219"/>
      <c r="W660" s="219"/>
      <c r="X660" s="219"/>
      <c r="Y660" s="219"/>
      <c r="Z660" s="219"/>
    </row>
    <row r="661" spans="1:26" ht="15.75" customHeight="1" x14ac:dyDescent="0.2">
      <c r="A661" s="219"/>
      <c r="B661" s="219"/>
      <c r="C661" s="219"/>
      <c r="D661" s="219"/>
      <c r="E661" s="303"/>
      <c r="F661" s="303"/>
      <c r="G661" s="303"/>
      <c r="H661" s="303"/>
      <c r="I661" s="303"/>
      <c r="J661" s="303"/>
      <c r="K661" s="303"/>
      <c r="L661" s="303"/>
      <c r="M661" s="303"/>
      <c r="N661" s="219"/>
      <c r="O661" s="219"/>
      <c r="P661" s="219"/>
      <c r="Q661" s="219"/>
      <c r="R661" s="219"/>
      <c r="S661" s="219"/>
      <c r="T661" s="219"/>
      <c r="U661" s="219"/>
      <c r="V661" s="219"/>
      <c r="W661" s="219"/>
      <c r="X661" s="219"/>
      <c r="Y661" s="219"/>
      <c r="Z661" s="219"/>
    </row>
    <row r="662" spans="1:26" ht="15.75" customHeight="1" x14ac:dyDescent="0.2">
      <c r="A662" s="219"/>
      <c r="B662" s="219"/>
      <c r="C662" s="219"/>
      <c r="D662" s="219"/>
      <c r="E662" s="303"/>
      <c r="F662" s="303"/>
      <c r="G662" s="303"/>
      <c r="H662" s="303"/>
      <c r="I662" s="303"/>
      <c r="J662" s="303"/>
      <c r="K662" s="303"/>
      <c r="L662" s="303"/>
      <c r="M662" s="303"/>
      <c r="N662" s="219"/>
      <c r="O662" s="219"/>
      <c r="P662" s="219"/>
      <c r="Q662" s="219"/>
      <c r="R662" s="219"/>
      <c r="S662" s="219"/>
      <c r="T662" s="219"/>
      <c r="U662" s="219"/>
      <c r="V662" s="219"/>
      <c r="W662" s="219"/>
      <c r="X662" s="219"/>
      <c r="Y662" s="219"/>
      <c r="Z662" s="219"/>
    </row>
    <row r="663" spans="1:26" ht="15.75" customHeight="1" x14ac:dyDescent="0.2">
      <c r="A663" s="219"/>
      <c r="B663" s="219"/>
      <c r="C663" s="219"/>
      <c r="D663" s="219"/>
      <c r="E663" s="303"/>
      <c r="F663" s="303"/>
      <c r="G663" s="303"/>
      <c r="H663" s="303"/>
      <c r="I663" s="303"/>
      <c r="J663" s="303"/>
      <c r="K663" s="303"/>
      <c r="L663" s="303"/>
      <c r="M663" s="303"/>
      <c r="N663" s="219"/>
      <c r="O663" s="219"/>
      <c r="P663" s="219"/>
      <c r="Q663" s="219"/>
      <c r="R663" s="219"/>
      <c r="S663" s="219"/>
      <c r="T663" s="219"/>
      <c r="U663" s="219"/>
      <c r="V663" s="219"/>
      <c r="W663" s="219"/>
      <c r="X663" s="219"/>
      <c r="Y663" s="219"/>
      <c r="Z663" s="219"/>
    </row>
    <row r="664" spans="1:26" ht="15.75" customHeight="1" x14ac:dyDescent="0.2">
      <c r="A664" s="219"/>
      <c r="B664" s="219"/>
      <c r="C664" s="219"/>
      <c r="D664" s="219"/>
      <c r="E664" s="303"/>
      <c r="F664" s="303"/>
      <c r="G664" s="303"/>
      <c r="H664" s="303"/>
      <c r="I664" s="303"/>
      <c r="J664" s="303"/>
      <c r="K664" s="303"/>
      <c r="L664" s="303"/>
      <c r="M664" s="303"/>
      <c r="N664" s="219"/>
      <c r="O664" s="219"/>
      <c r="P664" s="219"/>
      <c r="Q664" s="219"/>
      <c r="R664" s="219"/>
      <c r="S664" s="219"/>
      <c r="T664" s="219"/>
      <c r="U664" s="219"/>
      <c r="V664" s="219"/>
      <c r="W664" s="219"/>
      <c r="X664" s="219"/>
      <c r="Y664" s="219"/>
      <c r="Z664" s="219"/>
    </row>
    <row r="665" spans="1:26" ht="15.75" customHeight="1" x14ac:dyDescent="0.2">
      <c r="A665" s="219"/>
      <c r="B665" s="219"/>
      <c r="C665" s="219"/>
      <c r="D665" s="219"/>
      <c r="E665" s="303"/>
      <c r="F665" s="303"/>
      <c r="G665" s="303"/>
      <c r="H665" s="303"/>
      <c r="I665" s="303"/>
      <c r="J665" s="303"/>
      <c r="K665" s="303"/>
      <c r="L665" s="303"/>
      <c r="M665" s="303"/>
      <c r="N665" s="219"/>
      <c r="O665" s="219"/>
      <c r="P665" s="219"/>
      <c r="Q665" s="219"/>
      <c r="R665" s="219"/>
      <c r="S665" s="219"/>
      <c r="T665" s="219"/>
      <c r="U665" s="219"/>
      <c r="V665" s="219"/>
      <c r="W665" s="219"/>
      <c r="X665" s="219"/>
      <c r="Y665" s="219"/>
      <c r="Z665" s="219"/>
    </row>
    <row r="666" spans="1:26" ht="15.75" customHeight="1" x14ac:dyDescent="0.2">
      <c r="A666" s="219"/>
      <c r="B666" s="219"/>
      <c r="C666" s="219"/>
      <c r="D666" s="219"/>
      <c r="E666" s="303"/>
      <c r="F666" s="303"/>
      <c r="G666" s="303"/>
      <c r="H666" s="303"/>
      <c r="I666" s="303"/>
      <c r="J666" s="303"/>
      <c r="K666" s="303"/>
      <c r="L666" s="303"/>
      <c r="M666" s="303"/>
      <c r="N666" s="219"/>
      <c r="O666" s="219"/>
      <c r="P666" s="219"/>
      <c r="Q666" s="219"/>
      <c r="R666" s="219"/>
      <c r="S666" s="219"/>
      <c r="T666" s="219"/>
      <c r="U666" s="219"/>
      <c r="V666" s="219"/>
      <c r="W666" s="219"/>
      <c r="X666" s="219"/>
      <c r="Y666" s="219"/>
      <c r="Z666" s="219"/>
    </row>
    <row r="667" spans="1:26" ht="15.75" customHeight="1" x14ac:dyDescent="0.2">
      <c r="A667" s="219"/>
      <c r="B667" s="219"/>
      <c r="C667" s="219"/>
      <c r="D667" s="219"/>
      <c r="E667" s="303"/>
      <c r="F667" s="303"/>
      <c r="G667" s="303"/>
      <c r="H667" s="303"/>
      <c r="I667" s="303"/>
      <c r="J667" s="303"/>
      <c r="K667" s="303"/>
      <c r="L667" s="303"/>
      <c r="M667" s="303"/>
      <c r="N667" s="219"/>
      <c r="O667" s="219"/>
      <c r="P667" s="219"/>
      <c r="Q667" s="219"/>
      <c r="R667" s="219"/>
      <c r="S667" s="219"/>
      <c r="T667" s="219"/>
      <c r="U667" s="219"/>
      <c r="V667" s="219"/>
      <c r="W667" s="219"/>
      <c r="X667" s="219"/>
      <c r="Y667" s="219"/>
      <c r="Z667" s="219"/>
    </row>
    <row r="668" spans="1:26" ht="15.75" customHeight="1" x14ac:dyDescent="0.2">
      <c r="A668" s="219"/>
      <c r="B668" s="219"/>
      <c r="C668" s="219"/>
      <c r="D668" s="219"/>
      <c r="E668" s="303"/>
      <c r="F668" s="303"/>
      <c r="G668" s="303"/>
      <c r="H668" s="303"/>
      <c r="I668" s="303"/>
      <c r="J668" s="303"/>
      <c r="K668" s="303"/>
      <c r="L668" s="303"/>
      <c r="M668" s="303"/>
      <c r="N668" s="219"/>
      <c r="O668" s="219"/>
      <c r="P668" s="219"/>
      <c r="Q668" s="219"/>
      <c r="R668" s="219"/>
      <c r="S668" s="219"/>
      <c r="T668" s="219"/>
      <c r="U668" s="219"/>
      <c r="V668" s="219"/>
      <c r="W668" s="219"/>
      <c r="X668" s="219"/>
      <c r="Y668" s="219"/>
      <c r="Z668" s="219"/>
    </row>
    <row r="669" spans="1:26" ht="15.75" customHeight="1" x14ac:dyDescent="0.2">
      <c r="A669" s="219"/>
      <c r="B669" s="219"/>
      <c r="C669" s="219"/>
      <c r="D669" s="219"/>
      <c r="E669" s="303"/>
      <c r="F669" s="303"/>
      <c r="G669" s="303"/>
      <c r="H669" s="303"/>
      <c r="I669" s="303"/>
      <c r="J669" s="303"/>
      <c r="K669" s="303"/>
      <c r="L669" s="303"/>
      <c r="M669" s="303"/>
      <c r="N669" s="219"/>
      <c r="O669" s="219"/>
      <c r="P669" s="219"/>
      <c r="Q669" s="219"/>
      <c r="R669" s="219"/>
      <c r="S669" s="219"/>
      <c r="T669" s="219"/>
      <c r="U669" s="219"/>
      <c r="V669" s="219"/>
      <c r="W669" s="219"/>
      <c r="X669" s="219"/>
      <c r="Y669" s="219"/>
      <c r="Z669" s="219"/>
    </row>
    <row r="670" spans="1:26" ht="15.75" customHeight="1" x14ac:dyDescent="0.2">
      <c r="A670" s="219"/>
      <c r="B670" s="219"/>
      <c r="C670" s="219"/>
      <c r="D670" s="219"/>
      <c r="E670" s="303"/>
      <c r="F670" s="303"/>
      <c r="G670" s="303"/>
      <c r="H670" s="303"/>
      <c r="I670" s="303"/>
      <c r="J670" s="303"/>
      <c r="K670" s="303"/>
      <c r="L670" s="303"/>
      <c r="M670" s="303"/>
      <c r="N670" s="219"/>
      <c r="O670" s="219"/>
      <c r="P670" s="219"/>
      <c r="Q670" s="219"/>
      <c r="R670" s="219"/>
      <c r="S670" s="219"/>
      <c r="T670" s="219"/>
      <c r="U670" s="219"/>
      <c r="V670" s="219"/>
      <c r="W670" s="219"/>
      <c r="X670" s="219"/>
      <c r="Y670" s="219"/>
      <c r="Z670" s="219"/>
    </row>
    <row r="671" spans="1:26" ht="15.75" customHeight="1" x14ac:dyDescent="0.2">
      <c r="A671" s="219"/>
      <c r="B671" s="219"/>
      <c r="C671" s="219"/>
      <c r="D671" s="219"/>
      <c r="E671" s="303"/>
      <c r="F671" s="303"/>
      <c r="G671" s="303"/>
      <c r="H671" s="303"/>
      <c r="I671" s="303"/>
      <c r="J671" s="303"/>
      <c r="K671" s="303"/>
      <c r="L671" s="303"/>
      <c r="M671" s="303"/>
      <c r="N671" s="219"/>
      <c r="O671" s="219"/>
      <c r="P671" s="219"/>
      <c r="Q671" s="219"/>
      <c r="R671" s="219"/>
      <c r="S671" s="219"/>
      <c r="T671" s="219"/>
      <c r="U671" s="219"/>
      <c r="V671" s="219"/>
      <c r="W671" s="219"/>
      <c r="X671" s="219"/>
      <c r="Y671" s="219"/>
      <c r="Z671" s="219"/>
    </row>
    <row r="672" spans="1:26" ht="15.75" customHeight="1" x14ac:dyDescent="0.2">
      <c r="A672" s="219"/>
      <c r="B672" s="219"/>
      <c r="C672" s="219"/>
      <c r="D672" s="219"/>
      <c r="E672" s="303"/>
      <c r="F672" s="303"/>
      <c r="G672" s="303"/>
      <c r="H672" s="303"/>
      <c r="I672" s="303"/>
      <c r="J672" s="303"/>
      <c r="K672" s="303"/>
      <c r="L672" s="303"/>
      <c r="M672" s="303"/>
      <c r="N672" s="219"/>
      <c r="O672" s="219"/>
      <c r="P672" s="219"/>
      <c r="Q672" s="219"/>
      <c r="R672" s="219"/>
      <c r="S672" s="219"/>
      <c r="T672" s="219"/>
      <c r="U672" s="219"/>
      <c r="V672" s="219"/>
      <c r="W672" s="219"/>
      <c r="X672" s="219"/>
      <c r="Y672" s="219"/>
      <c r="Z672" s="219"/>
    </row>
    <row r="673" spans="1:26" ht="15.75" customHeight="1" x14ac:dyDescent="0.2">
      <c r="A673" s="219"/>
      <c r="B673" s="219"/>
      <c r="C673" s="219"/>
      <c r="D673" s="219"/>
      <c r="E673" s="303"/>
      <c r="F673" s="303"/>
      <c r="G673" s="303"/>
      <c r="H673" s="303"/>
      <c r="I673" s="303"/>
      <c r="J673" s="303"/>
      <c r="K673" s="303"/>
      <c r="L673" s="303"/>
      <c r="M673" s="303"/>
      <c r="N673" s="219"/>
      <c r="O673" s="219"/>
      <c r="P673" s="219"/>
      <c r="Q673" s="219"/>
      <c r="R673" s="219"/>
      <c r="S673" s="219"/>
      <c r="T673" s="219"/>
      <c r="U673" s="219"/>
      <c r="V673" s="219"/>
      <c r="W673" s="219"/>
      <c r="X673" s="219"/>
      <c r="Y673" s="219"/>
      <c r="Z673" s="219"/>
    </row>
    <row r="674" spans="1:26" ht="15.75" customHeight="1" x14ac:dyDescent="0.2">
      <c r="A674" s="219"/>
      <c r="B674" s="219"/>
      <c r="C674" s="219"/>
      <c r="D674" s="219"/>
      <c r="E674" s="303"/>
      <c r="F674" s="303"/>
      <c r="G674" s="303"/>
      <c r="H674" s="303"/>
      <c r="I674" s="303"/>
      <c r="J674" s="303"/>
      <c r="K674" s="303"/>
      <c r="L674" s="303"/>
      <c r="M674" s="303"/>
      <c r="N674" s="219"/>
      <c r="O674" s="219"/>
      <c r="P674" s="219"/>
      <c r="Q674" s="219"/>
      <c r="R674" s="219"/>
      <c r="S674" s="219"/>
      <c r="T674" s="219"/>
      <c r="U674" s="219"/>
      <c r="V674" s="219"/>
      <c r="W674" s="219"/>
      <c r="X674" s="219"/>
      <c r="Y674" s="219"/>
      <c r="Z674" s="219"/>
    </row>
    <row r="675" spans="1:26" ht="15.75" customHeight="1" x14ac:dyDescent="0.2">
      <c r="A675" s="219"/>
      <c r="B675" s="219"/>
      <c r="C675" s="219"/>
      <c r="D675" s="219"/>
      <c r="E675" s="303"/>
      <c r="F675" s="303"/>
      <c r="G675" s="303"/>
      <c r="H675" s="303"/>
      <c r="I675" s="303"/>
      <c r="J675" s="303"/>
      <c r="K675" s="303"/>
      <c r="L675" s="303"/>
      <c r="M675" s="303"/>
      <c r="N675" s="219"/>
      <c r="O675" s="219"/>
      <c r="P675" s="219"/>
      <c r="Q675" s="219"/>
      <c r="R675" s="219"/>
      <c r="S675" s="219"/>
      <c r="T675" s="219"/>
      <c r="U675" s="219"/>
      <c r="V675" s="219"/>
      <c r="W675" s="219"/>
      <c r="X675" s="219"/>
      <c r="Y675" s="219"/>
      <c r="Z675" s="219"/>
    </row>
    <row r="676" spans="1:26" ht="15.75" customHeight="1" x14ac:dyDescent="0.2">
      <c r="A676" s="219"/>
      <c r="B676" s="219"/>
      <c r="C676" s="219"/>
      <c r="D676" s="219"/>
      <c r="E676" s="303"/>
      <c r="F676" s="303"/>
      <c r="G676" s="303"/>
      <c r="H676" s="303"/>
      <c r="I676" s="303"/>
      <c r="J676" s="303"/>
      <c r="K676" s="303"/>
      <c r="L676" s="303"/>
      <c r="M676" s="303"/>
      <c r="N676" s="219"/>
      <c r="O676" s="219"/>
      <c r="P676" s="219"/>
      <c r="Q676" s="219"/>
      <c r="R676" s="219"/>
      <c r="S676" s="219"/>
      <c r="T676" s="219"/>
      <c r="U676" s="219"/>
      <c r="V676" s="219"/>
      <c r="W676" s="219"/>
      <c r="X676" s="219"/>
      <c r="Y676" s="219"/>
      <c r="Z676" s="219"/>
    </row>
    <row r="677" spans="1:26" ht="15.75" customHeight="1" x14ac:dyDescent="0.2">
      <c r="A677" s="219"/>
      <c r="B677" s="219"/>
      <c r="C677" s="219"/>
      <c r="D677" s="219"/>
      <c r="E677" s="303"/>
      <c r="F677" s="303"/>
      <c r="G677" s="303"/>
      <c r="H677" s="303"/>
      <c r="I677" s="303"/>
      <c r="J677" s="303"/>
      <c r="K677" s="303"/>
      <c r="L677" s="303"/>
      <c r="M677" s="303"/>
      <c r="N677" s="219"/>
      <c r="O677" s="219"/>
      <c r="P677" s="219"/>
      <c r="Q677" s="219"/>
      <c r="R677" s="219"/>
      <c r="S677" s="219"/>
      <c r="T677" s="219"/>
      <c r="U677" s="219"/>
      <c r="V677" s="219"/>
      <c r="W677" s="219"/>
      <c r="X677" s="219"/>
      <c r="Y677" s="219"/>
      <c r="Z677" s="219"/>
    </row>
    <row r="678" spans="1:26" ht="15.75" customHeight="1" x14ac:dyDescent="0.2">
      <c r="A678" s="219"/>
      <c r="B678" s="219"/>
      <c r="C678" s="219"/>
      <c r="D678" s="219"/>
      <c r="E678" s="303"/>
      <c r="F678" s="303"/>
      <c r="G678" s="303"/>
      <c r="H678" s="303"/>
      <c r="I678" s="303"/>
      <c r="J678" s="303"/>
      <c r="K678" s="303"/>
      <c r="L678" s="303"/>
      <c r="M678" s="303"/>
      <c r="N678" s="219"/>
      <c r="O678" s="219"/>
      <c r="P678" s="219"/>
      <c r="Q678" s="219"/>
      <c r="R678" s="219"/>
      <c r="S678" s="219"/>
      <c r="T678" s="219"/>
      <c r="U678" s="219"/>
      <c r="V678" s="219"/>
      <c r="W678" s="219"/>
      <c r="X678" s="219"/>
      <c r="Y678" s="219"/>
      <c r="Z678" s="219"/>
    </row>
    <row r="679" spans="1:26" ht="15.75" customHeight="1" x14ac:dyDescent="0.2">
      <c r="A679" s="219"/>
      <c r="B679" s="219"/>
      <c r="C679" s="219"/>
      <c r="D679" s="219"/>
      <c r="E679" s="303"/>
      <c r="F679" s="303"/>
      <c r="G679" s="303"/>
      <c r="H679" s="303"/>
      <c r="I679" s="303"/>
      <c r="J679" s="303"/>
      <c r="K679" s="303"/>
      <c r="L679" s="303"/>
      <c r="M679" s="303"/>
      <c r="N679" s="219"/>
      <c r="O679" s="219"/>
      <c r="P679" s="219"/>
      <c r="Q679" s="219"/>
      <c r="R679" s="219"/>
      <c r="S679" s="219"/>
      <c r="T679" s="219"/>
      <c r="U679" s="219"/>
      <c r="V679" s="219"/>
      <c r="W679" s="219"/>
      <c r="X679" s="219"/>
      <c r="Y679" s="219"/>
      <c r="Z679" s="219"/>
    </row>
    <row r="680" spans="1:26" ht="15.75" customHeight="1" x14ac:dyDescent="0.2">
      <c r="A680" s="219"/>
      <c r="B680" s="219"/>
      <c r="C680" s="219"/>
      <c r="D680" s="219"/>
      <c r="E680" s="303"/>
      <c r="F680" s="303"/>
      <c r="G680" s="303"/>
      <c r="H680" s="303"/>
      <c r="I680" s="303"/>
      <c r="J680" s="303"/>
      <c r="K680" s="303"/>
      <c r="L680" s="303"/>
      <c r="M680" s="303"/>
      <c r="N680" s="219"/>
      <c r="O680" s="219"/>
      <c r="P680" s="219"/>
      <c r="Q680" s="219"/>
      <c r="R680" s="219"/>
      <c r="S680" s="219"/>
      <c r="T680" s="219"/>
      <c r="U680" s="219"/>
      <c r="V680" s="219"/>
      <c r="W680" s="219"/>
      <c r="X680" s="219"/>
      <c r="Y680" s="219"/>
      <c r="Z680" s="219"/>
    </row>
    <row r="681" spans="1:26" ht="15.75" customHeight="1" x14ac:dyDescent="0.2">
      <c r="A681" s="219"/>
      <c r="B681" s="219"/>
      <c r="C681" s="219"/>
      <c r="D681" s="219"/>
      <c r="E681" s="303"/>
      <c r="F681" s="303"/>
      <c r="G681" s="303"/>
      <c r="H681" s="303"/>
      <c r="I681" s="303"/>
      <c r="J681" s="303"/>
      <c r="K681" s="303"/>
      <c r="L681" s="303"/>
      <c r="M681" s="303"/>
      <c r="N681" s="219"/>
      <c r="O681" s="219"/>
      <c r="P681" s="219"/>
      <c r="Q681" s="219"/>
      <c r="R681" s="219"/>
      <c r="S681" s="219"/>
      <c r="T681" s="219"/>
      <c r="U681" s="219"/>
      <c r="V681" s="219"/>
      <c r="W681" s="219"/>
      <c r="X681" s="219"/>
      <c r="Y681" s="219"/>
      <c r="Z681" s="219"/>
    </row>
    <row r="682" spans="1:26" ht="15.75" customHeight="1" x14ac:dyDescent="0.2">
      <c r="A682" s="219"/>
      <c r="B682" s="219"/>
      <c r="C682" s="219"/>
      <c r="D682" s="219"/>
      <c r="E682" s="303"/>
      <c r="F682" s="303"/>
      <c r="G682" s="303"/>
      <c r="H682" s="303"/>
      <c r="I682" s="303"/>
      <c r="J682" s="303"/>
      <c r="K682" s="303"/>
      <c r="L682" s="303"/>
      <c r="M682" s="303"/>
      <c r="N682" s="219"/>
      <c r="O682" s="219"/>
      <c r="P682" s="219"/>
      <c r="Q682" s="219"/>
      <c r="R682" s="219"/>
      <c r="S682" s="219"/>
      <c r="T682" s="219"/>
      <c r="U682" s="219"/>
      <c r="V682" s="219"/>
      <c r="W682" s="219"/>
      <c r="X682" s="219"/>
      <c r="Y682" s="219"/>
      <c r="Z682" s="219"/>
    </row>
    <row r="683" spans="1:26" ht="15.75" customHeight="1" x14ac:dyDescent="0.2">
      <c r="A683" s="219"/>
      <c r="B683" s="219"/>
      <c r="C683" s="219"/>
      <c r="D683" s="219"/>
      <c r="E683" s="303"/>
      <c r="F683" s="303"/>
      <c r="G683" s="303"/>
      <c r="H683" s="303"/>
      <c r="I683" s="303"/>
      <c r="J683" s="303"/>
      <c r="K683" s="303"/>
      <c r="L683" s="303"/>
      <c r="M683" s="303"/>
      <c r="N683" s="219"/>
      <c r="O683" s="219"/>
      <c r="P683" s="219"/>
      <c r="Q683" s="219"/>
      <c r="R683" s="219"/>
      <c r="S683" s="219"/>
      <c r="T683" s="219"/>
      <c r="U683" s="219"/>
      <c r="V683" s="219"/>
      <c r="W683" s="219"/>
      <c r="X683" s="219"/>
      <c r="Y683" s="219"/>
      <c r="Z683" s="219"/>
    </row>
    <row r="684" spans="1:26" ht="15.75" customHeight="1" x14ac:dyDescent="0.2">
      <c r="A684" s="219"/>
      <c r="B684" s="219"/>
      <c r="C684" s="219"/>
      <c r="D684" s="219"/>
      <c r="E684" s="303"/>
      <c r="F684" s="303"/>
      <c r="G684" s="303"/>
      <c r="H684" s="303"/>
      <c r="I684" s="303"/>
      <c r="J684" s="303"/>
      <c r="K684" s="303"/>
      <c r="L684" s="303"/>
      <c r="M684" s="303"/>
      <c r="N684" s="219"/>
      <c r="O684" s="219"/>
      <c r="P684" s="219"/>
      <c r="Q684" s="219"/>
      <c r="R684" s="219"/>
      <c r="S684" s="219"/>
      <c r="T684" s="219"/>
      <c r="U684" s="219"/>
      <c r="V684" s="219"/>
      <c r="W684" s="219"/>
      <c r="X684" s="219"/>
      <c r="Y684" s="219"/>
      <c r="Z684" s="219"/>
    </row>
    <row r="685" spans="1:26" ht="15.75" customHeight="1" x14ac:dyDescent="0.2">
      <c r="A685" s="219"/>
      <c r="B685" s="219"/>
      <c r="C685" s="219"/>
      <c r="D685" s="219"/>
      <c r="E685" s="303"/>
      <c r="F685" s="303"/>
      <c r="G685" s="303"/>
      <c r="H685" s="303"/>
      <c r="I685" s="303"/>
      <c r="J685" s="303"/>
      <c r="K685" s="303"/>
      <c r="L685" s="303"/>
      <c r="M685" s="303"/>
      <c r="N685" s="219"/>
      <c r="O685" s="219"/>
      <c r="P685" s="219"/>
      <c r="Q685" s="219"/>
      <c r="R685" s="219"/>
      <c r="S685" s="219"/>
      <c r="T685" s="219"/>
      <c r="U685" s="219"/>
      <c r="V685" s="219"/>
      <c r="W685" s="219"/>
      <c r="X685" s="219"/>
      <c r="Y685" s="219"/>
      <c r="Z685" s="219"/>
    </row>
    <row r="686" spans="1:26" ht="15.75" customHeight="1" x14ac:dyDescent="0.2">
      <c r="A686" s="219"/>
      <c r="B686" s="219"/>
      <c r="C686" s="219"/>
      <c r="D686" s="219"/>
      <c r="E686" s="303"/>
      <c r="F686" s="303"/>
      <c r="G686" s="303"/>
      <c r="H686" s="303"/>
      <c r="I686" s="303"/>
      <c r="J686" s="303"/>
      <c r="K686" s="303"/>
      <c r="L686" s="303"/>
      <c r="M686" s="303"/>
      <c r="N686" s="219"/>
      <c r="O686" s="219"/>
      <c r="P686" s="219"/>
      <c r="Q686" s="219"/>
      <c r="R686" s="219"/>
      <c r="S686" s="219"/>
      <c r="T686" s="219"/>
      <c r="U686" s="219"/>
      <c r="V686" s="219"/>
      <c r="W686" s="219"/>
      <c r="X686" s="219"/>
      <c r="Y686" s="219"/>
      <c r="Z686" s="219"/>
    </row>
    <row r="687" spans="1:26" ht="15.75" customHeight="1" x14ac:dyDescent="0.2">
      <c r="A687" s="219"/>
      <c r="B687" s="219"/>
      <c r="C687" s="219"/>
      <c r="D687" s="219"/>
      <c r="E687" s="303"/>
      <c r="F687" s="303"/>
      <c r="G687" s="303"/>
      <c r="H687" s="303"/>
      <c r="I687" s="303"/>
      <c r="J687" s="303"/>
      <c r="K687" s="303"/>
      <c r="L687" s="303"/>
      <c r="M687" s="303"/>
      <c r="N687" s="219"/>
      <c r="O687" s="219"/>
      <c r="P687" s="219"/>
      <c r="Q687" s="219"/>
      <c r="R687" s="219"/>
      <c r="S687" s="219"/>
      <c r="T687" s="219"/>
      <c r="U687" s="219"/>
      <c r="V687" s="219"/>
      <c r="W687" s="219"/>
      <c r="X687" s="219"/>
      <c r="Y687" s="219"/>
      <c r="Z687" s="219"/>
    </row>
    <row r="688" spans="1:26" ht="15.75" customHeight="1" x14ac:dyDescent="0.2">
      <c r="A688" s="219"/>
      <c r="B688" s="219"/>
      <c r="C688" s="219"/>
      <c r="D688" s="219"/>
      <c r="E688" s="303"/>
      <c r="F688" s="303"/>
      <c r="G688" s="303"/>
      <c r="H688" s="303"/>
      <c r="I688" s="303"/>
      <c r="J688" s="303"/>
      <c r="K688" s="303"/>
      <c r="L688" s="303"/>
      <c r="M688" s="303"/>
      <c r="N688" s="219"/>
      <c r="O688" s="219"/>
      <c r="P688" s="219"/>
      <c r="Q688" s="219"/>
      <c r="R688" s="219"/>
      <c r="S688" s="219"/>
      <c r="T688" s="219"/>
      <c r="U688" s="219"/>
      <c r="V688" s="219"/>
      <c r="W688" s="219"/>
      <c r="X688" s="219"/>
      <c r="Y688" s="219"/>
      <c r="Z688" s="219"/>
    </row>
    <row r="689" spans="1:26" ht="15.75" customHeight="1" x14ac:dyDescent="0.2">
      <c r="A689" s="219"/>
      <c r="B689" s="219"/>
      <c r="C689" s="219"/>
      <c r="D689" s="219"/>
      <c r="E689" s="303"/>
      <c r="F689" s="303"/>
      <c r="G689" s="303"/>
      <c r="H689" s="303"/>
      <c r="I689" s="303"/>
      <c r="J689" s="303"/>
      <c r="K689" s="303"/>
      <c r="L689" s="303"/>
      <c r="M689" s="303"/>
      <c r="N689" s="219"/>
      <c r="O689" s="219"/>
      <c r="P689" s="219"/>
      <c r="Q689" s="219"/>
      <c r="R689" s="219"/>
      <c r="S689" s="219"/>
      <c r="T689" s="219"/>
      <c r="U689" s="219"/>
      <c r="V689" s="219"/>
      <c r="W689" s="219"/>
      <c r="X689" s="219"/>
      <c r="Y689" s="219"/>
      <c r="Z689" s="219"/>
    </row>
    <row r="690" spans="1:26" ht="15.75" customHeight="1" x14ac:dyDescent="0.2">
      <c r="A690" s="219"/>
      <c r="B690" s="219"/>
      <c r="C690" s="219"/>
      <c r="D690" s="219"/>
      <c r="E690" s="303"/>
      <c r="F690" s="303"/>
      <c r="G690" s="303"/>
      <c r="H690" s="303"/>
      <c r="I690" s="303"/>
      <c r="J690" s="303"/>
      <c r="K690" s="303"/>
      <c r="L690" s="303"/>
      <c r="M690" s="303"/>
      <c r="N690" s="219"/>
      <c r="O690" s="219"/>
      <c r="P690" s="219"/>
      <c r="Q690" s="219"/>
      <c r="R690" s="219"/>
      <c r="S690" s="219"/>
      <c r="T690" s="219"/>
      <c r="U690" s="219"/>
      <c r="V690" s="219"/>
      <c r="W690" s="219"/>
      <c r="X690" s="219"/>
      <c r="Y690" s="219"/>
      <c r="Z690" s="219"/>
    </row>
    <row r="691" spans="1:26" ht="15.75" customHeight="1" x14ac:dyDescent="0.2">
      <c r="A691" s="219"/>
      <c r="B691" s="219"/>
      <c r="C691" s="219"/>
      <c r="D691" s="219"/>
      <c r="E691" s="303"/>
      <c r="F691" s="303"/>
      <c r="G691" s="303"/>
      <c r="H691" s="303"/>
      <c r="I691" s="303"/>
      <c r="J691" s="303"/>
      <c r="K691" s="303"/>
      <c r="L691" s="303"/>
      <c r="M691" s="303"/>
      <c r="N691" s="219"/>
      <c r="O691" s="219"/>
      <c r="P691" s="219"/>
      <c r="Q691" s="219"/>
      <c r="R691" s="219"/>
      <c r="S691" s="219"/>
      <c r="T691" s="219"/>
      <c r="U691" s="219"/>
      <c r="V691" s="219"/>
      <c r="W691" s="219"/>
      <c r="X691" s="219"/>
      <c r="Y691" s="219"/>
      <c r="Z691" s="219"/>
    </row>
    <row r="692" spans="1:26" ht="15.75" customHeight="1" x14ac:dyDescent="0.2">
      <c r="A692" s="219"/>
      <c r="B692" s="219"/>
      <c r="C692" s="219"/>
      <c r="D692" s="219"/>
      <c r="E692" s="303"/>
      <c r="F692" s="303"/>
      <c r="G692" s="303"/>
      <c r="H692" s="303"/>
      <c r="I692" s="303"/>
      <c r="J692" s="303"/>
      <c r="K692" s="303"/>
      <c r="L692" s="303"/>
      <c r="M692" s="303"/>
      <c r="N692" s="219"/>
      <c r="O692" s="219"/>
      <c r="P692" s="219"/>
      <c r="Q692" s="219"/>
      <c r="R692" s="219"/>
      <c r="S692" s="219"/>
      <c r="T692" s="219"/>
      <c r="U692" s="219"/>
      <c r="V692" s="219"/>
      <c r="W692" s="219"/>
      <c r="X692" s="219"/>
      <c r="Y692" s="219"/>
      <c r="Z692" s="219"/>
    </row>
    <row r="693" spans="1:26" ht="15.75" customHeight="1" x14ac:dyDescent="0.2">
      <c r="A693" s="219"/>
      <c r="B693" s="219"/>
      <c r="C693" s="219"/>
      <c r="D693" s="219"/>
      <c r="E693" s="303"/>
      <c r="F693" s="303"/>
      <c r="G693" s="303"/>
      <c r="H693" s="303"/>
      <c r="I693" s="303"/>
      <c r="J693" s="303"/>
      <c r="K693" s="303"/>
      <c r="L693" s="303"/>
      <c r="M693" s="303"/>
      <c r="N693" s="219"/>
      <c r="O693" s="219"/>
      <c r="P693" s="219"/>
      <c r="Q693" s="219"/>
      <c r="R693" s="219"/>
      <c r="S693" s="219"/>
      <c r="T693" s="219"/>
      <c r="U693" s="219"/>
      <c r="V693" s="219"/>
      <c r="W693" s="219"/>
      <c r="X693" s="219"/>
      <c r="Y693" s="219"/>
      <c r="Z693" s="219"/>
    </row>
    <row r="694" spans="1:26" ht="15.75" customHeight="1" x14ac:dyDescent="0.2">
      <c r="A694" s="219"/>
      <c r="B694" s="219"/>
      <c r="C694" s="219"/>
      <c r="D694" s="219"/>
      <c r="E694" s="303"/>
      <c r="F694" s="303"/>
      <c r="G694" s="303"/>
      <c r="H694" s="303"/>
      <c r="I694" s="303"/>
      <c r="J694" s="303"/>
      <c r="K694" s="303"/>
      <c r="L694" s="303"/>
      <c r="M694" s="303"/>
      <c r="N694" s="219"/>
      <c r="O694" s="219"/>
      <c r="P694" s="219"/>
      <c r="Q694" s="219"/>
      <c r="R694" s="219"/>
      <c r="S694" s="219"/>
      <c r="T694" s="219"/>
      <c r="U694" s="219"/>
      <c r="V694" s="219"/>
      <c r="W694" s="219"/>
      <c r="X694" s="219"/>
      <c r="Y694" s="219"/>
      <c r="Z694" s="219"/>
    </row>
    <row r="695" spans="1:26" ht="15.75" customHeight="1" x14ac:dyDescent="0.2">
      <c r="A695" s="219"/>
      <c r="B695" s="219"/>
      <c r="C695" s="219"/>
      <c r="D695" s="219"/>
      <c r="E695" s="303"/>
      <c r="F695" s="303"/>
      <c r="G695" s="303"/>
      <c r="H695" s="303"/>
      <c r="I695" s="303"/>
      <c r="J695" s="303"/>
      <c r="K695" s="303"/>
      <c r="L695" s="303"/>
      <c r="M695" s="303"/>
      <c r="N695" s="219"/>
      <c r="O695" s="219"/>
      <c r="P695" s="219"/>
      <c r="Q695" s="219"/>
      <c r="R695" s="219"/>
      <c r="S695" s="219"/>
      <c r="T695" s="219"/>
      <c r="U695" s="219"/>
      <c r="V695" s="219"/>
      <c r="W695" s="219"/>
      <c r="X695" s="219"/>
      <c r="Y695" s="219"/>
      <c r="Z695" s="219"/>
    </row>
    <row r="696" spans="1:26" ht="15.75" customHeight="1" x14ac:dyDescent="0.2">
      <c r="A696" s="219"/>
      <c r="B696" s="219"/>
      <c r="C696" s="219"/>
      <c r="D696" s="219"/>
      <c r="E696" s="303"/>
      <c r="F696" s="303"/>
      <c r="G696" s="303"/>
      <c r="H696" s="303"/>
      <c r="I696" s="303"/>
      <c r="J696" s="303"/>
      <c r="K696" s="303"/>
      <c r="L696" s="303"/>
      <c r="M696" s="303"/>
      <c r="N696" s="219"/>
      <c r="O696" s="219"/>
      <c r="P696" s="219"/>
      <c r="Q696" s="219"/>
      <c r="R696" s="219"/>
      <c r="S696" s="219"/>
      <c r="T696" s="219"/>
      <c r="U696" s="219"/>
      <c r="V696" s="219"/>
      <c r="W696" s="219"/>
      <c r="X696" s="219"/>
      <c r="Y696" s="219"/>
      <c r="Z696" s="219"/>
    </row>
    <row r="697" spans="1:26" ht="15.75" customHeight="1" x14ac:dyDescent="0.2">
      <c r="A697" s="219"/>
      <c r="B697" s="219"/>
      <c r="C697" s="219"/>
      <c r="D697" s="219"/>
      <c r="E697" s="303"/>
      <c r="F697" s="303"/>
      <c r="G697" s="303"/>
      <c r="H697" s="303"/>
      <c r="I697" s="303"/>
      <c r="J697" s="303"/>
      <c r="K697" s="303"/>
      <c r="L697" s="303"/>
      <c r="M697" s="303"/>
      <c r="N697" s="219"/>
      <c r="O697" s="219"/>
      <c r="P697" s="219"/>
      <c r="Q697" s="219"/>
      <c r="R697" s="219"/>
      <c r="S697" s="219"/>
      <c r="T697" s="219"/>
      <c r="U697" s="219"/>
      <c r="V697" s="219"/>
      <c r="W697" s="219"/>
      <c r="X697" s="219"/>
      <c r="Y697" s="219"/>
      <c r="Z697" s="219"/>
    </row>
    <row r="698" spans="1:26" ht="15.75" customHeight="1" x14ac:dyDescent="0.2">
      <c r="A698" s="219"/>
      <c r="B698" s="219"/>
      <c r="C698" s="219"/>
      <c r="D698" s="219"/>
      <c r="E698" s="303"/>
      <c r="F698" s="303"/>
      <c r="G698" s="303"/>
      <c r="H698" s="303"/>
      <c r="I698" s="303"/>
      <c r="J698" s="303"/>
      <c r="K698" s="303"/>
      <c r="L698" s="303"/>
      <c r="M698" s="303"/>
      <c r="N698" s="219"/>
      <c r="O698" s="219"/>
      <c r="P698" s="219"/>
      <c r="Q698" s="219"/>
      <c r="R698" s="219"/>
      <c r="S698" s="219"/>
      <c r="T698" s="219"/>
      <c r="U698" s="219"/>
      <c r="V698" s="219"/>
      <c r="W698" s="219"/>
      <c r="X698" s="219"/>
      <c r="Y698" s="219"/>
      <c r="Z698" s="219"/>
    </row>
    <row r="699" spans="1:26" ht="15.75" customHeight="1" x14ac:dyDescent="0.2">
      <c r="A699" s="219"/>
      <c r="B699" s="219"/>
      <c r="C699" s="219"/>
      <c r="D699" s="219"/>
      <c r="E699" s="303"/>
      <c r="F699" s="303"/>
      <c r="G699" s="303"/>
      <c r="H699" s="303"/>
      <c r="I699" s="303"/>
      <c r="J699" s="303"/>
      <c r="K699" s="303"/>
      <c r="L699" s="303"/>
      <c r="M699" s="303"/>
      <c r="N699" s="219"/>
      <c r="O699" s="219"/>
      <c r="P699" s="219"/>
      <c r="Q699" s="219"/>
      <c r="R699" s="219"/>
      <c r="S699" s="219"/>
      <c r="T699" s="219"/>
      <c r="U699" s="219"/>
      <c r="V699" s="219"/>
      <c r="W699" s="219"/>
      <c r="X699" s="219"/>
      <c r="Y699" s="219"/>
      <c r="Z699" s="219"/>
    </row>
    <row r="700" spans="1:26" ht="15.75" customHeight="1" x14ac:dyDescent="0.2">
      <c r="A700" s="219"/>
      <c r="B700" s="219"/>
      <c r="C700" s="219"/>
      <c r="D700" s="219"/>
      <c r="E700" s="303"/>
      <c r="F700" s="303"/>
      <c r="G700" s="303"/>
      <c r="H700" s="303"/>
      <c r="I700" s="303"/>
      <c r="J700" s="303"/>
      <c r="K700" s="303"/>
      <c r="L700" s="303"/>
      <c r="M700" s="303"/>
      <c r="N700" s="219"/>
      <c r="O700" s="219"/>
      <c r="P700" s="219"/>
      <c r="Q700" s="219"/>
      <c r="R700" s="219"/>
      <c r="S700" s="219"/>
      <c r="T700" s="219"/>
      <c r="U700" s="219"/>
      <c r="V700" s="219"/>
      <c r="W700" s="219"/>
      <c r="X700" s="219"/>
      <c r="Y700" s="219"/>
      <c r="Z700" s="219"/>
    </row>
    <row r="701" spans="1:26" ht="15.75" customHeight="1" x14ac:dyDescent="0.2">
      <c r="A701" s="219"/>
      <c r="B701" s="219"/>
      <c r="C701" s="219"/>
      <c r="D701" s="219"/>
      <c r="E701" s="303"/>
      <c r="F701" s="303"/>
      <c r="G701" s="303"/>
      <c r="H701" s="303"/>
      <c r="I701" s="303"/>
      <c r="J701" s="303"/>
      <c r="K701" s="303"/>
      <c r="L701" s="303"/>
      <c r="M701" s="303"/>
      <c r="N701" s="219"/>
      <c r="O701" s="219"/>
      <c r="P701" s="219"/>
      <c r="Q701" s="219"/>
      <c r="R701" s="219"/>
      <c r="S701" s="219"/>
      <c r="T701" s="219"/>
      <c r="U701" s="219"/>
      <c r="V701" s="219"/>
      <c r="W701" s="219"/>
      <c r="X701" s="219"/>
      <c r="Y701" s="219"/>
      <c r="Z701" s="219"/>
    </row>
    <row r="702" spans="1:26" ht="15.75" customHeight="1" x14ac:dyDescent="0.2">
      <c r="A702" s="219"/>
      <c r="B702" s="219"/>
      <c r="C702" s="219"/>
      <c r="D702" s="219"/>
      <c r="E702" s="303"/>
      <c r="F702" s="303"/>
      <c r="G702" s="303"/>
      <c r="H702" s="303"/>
      <c r="I702" s="303"/>
      <c r="J702" s="303"/>
      <c r="K702" s="303"/>
      <c r="L702" s="303"/>
      <c r="M702" s="303"/>
      <c r="N702" s="219"/>
      <c r="O702" s="219"/>
      <c r="P702" s="219"/>
      <c r="Q702" s="219"/>
      <c r="R702" s="219"/>
      <c r="S702" s="219"/>
      <c r="T702" s="219"/>
      <c r="U702" s="219"/>
      <c r="V702" s="219"/>
      <c r="W702" s="219"/>
      <c r="X702" s="219"/>
      <c r="Y702" s="219"/>
      <c r="Z702" s="219"/>
    </row>
    <row r="703" spans="1:26" ht="15.75" customHeight="1" x14ac:dyDescent="0.2">
      <c r="A703" s="219"/>
      <c r="B703" s="219"/>
      <c r="C703" s="219"/>
      <c r="D703" s="219"/>
      <c r="E703" s="303"/>
      <c r="F703" s="303"/>
      <c r="G703" s="303"/>
      <c r="H703" s="303"/>
      <c r="I703" s="303"/>
      <c r="J703" s="303"/>
      <c r="K703" s="303"/>
      <c r="L703" s="303"/>
      <c r="M703" s="303"/>
      <c r="N703" s="219"/>
      <c r="O703" s="219"/>
      <c r="P703" s="219"/>
      <c r="Q703" s="219"/>
      <c r="R703" s="219"/>
      <c r="S703" s="219"/>
      <c r="T703" s="219"/>
      <c r="U703" s="219"/>
      <c r="V703" s="219"/>
      <c r="W703" s="219"/>
      <c r="X703" s="219"/>
      <c r="Y703" s="219"/>
      <c r="Z703" s="219"/>
    </row>
    <row r="704" spans="1:26" ht="15.75" customHeight="1" x14ac:dyDescent="0.2">
      <c r="A704" s="219"/>
      <c r="B704" s="219"/>
      <c r="C704" s="219"/>
      <c r="D704" s="219"/>
      <c r="E704" s="303"/>
      <c r="F704" s="303"/>
      <c r="G704" s="303"/>
      <c r="H704" s="303"/>
      <c r="I704" s="303"/>
      <c r="J704" s="303"/>
      <c r="K704" s="303"/>
      <c r="L704" s="303"/>
      <c r="M704" s="303"/>
      <c r="N704" s="219"/>
      <c r="O704" s="219"/>
      <c r="P704" s="219"/>
      <c r="Q704" s="219"/>
      <c r="R704" s="219"/>
      <c r="S704" s="219"/>
      <c r="T704" s="219"/>
      <c r="U704" s="219"/>
      <c r="V704" s="219"/>
      <c r="W704" s="219"/>
      <c r="X704" s="219"/>
      <c r="Y704" s="219"/>
      <c r="Z704" s="219"/>
    </row>
    <row r="705" spans="1:26" ht="15.75" customHeight="1" x14ac:dyDescent="0.2">
      <c r="A705" s="219"/>
      <c r="B705" s="219"/>
      <c r="C705" s="219"/>
      <c r="D705" s="219"/>
      <c r="E705" s="303"/>
      <c r="F705" s="303"/>
      <c r="G705" s="303"/>
      <c r="H705" s="303"/>
      <c r="I705" s="303"/>
      <c r="J705" s="303"/>
      <c r="K705" s="303"/>
      <c r="L705" s="303"/>
      <c r="M705" s="303"/>
      <c r="N705" s="219"/>
      <c r="O705" s="219"/>
      <c r="P705" s="219"/>
      <c r="Q705" s="219"/>
      <c r="R705" s="219"/>
      <c r="S705" s="219"/>
      <c r="T705" s="219"/>
      <c r="U705" s="219"/>
      <c r="V705" s="219"/>
      <c r="W705" s="219"/>
      <c r="X705" s="219"/>
      <c r="Y705" s="219"/>
      <c r="Z705" s="219"/>
    </row>
    <row r="706" spans="1:26" ht="15.75" customHeight="1" x14ac:dyDescent="0.2">
      <c r="A706" s="219"/>
      <c r="B706" s="219"/>
      <c r="C706" s="219"/>
      <c r="D706" s="219"/>
      <c r="E706" s="303"/>
      <c r="F706" s="303"/>
      <c r="G706" s="303"/>
      <c r="H706" s="303"/>
      <c r="I706" s="303"/>
      <c r="J706" s="303"/>
      <c r="K706" s="303"/>
      <c r="L706" s="303"/>
      <c r="M706" s="303"/>
      <c r="N706" s="219"/>
      <c r="O706" s="219"/>
      <c r="P706" s="219"/>
      <c r="Q706" s="219"/>
      <c r="R706" s="219"/>
      <c r="S706" s="219"/>
      <c r="T706" s="219"/>
      <c r="U706" s="219"/>
      <c r="V706" s="219"/>
      <c r="W706" s="219"/>
      <c r="X706" s="219"/>
      <c r="Y706" s="219"/>
      <c r="Z706" s="219"/>
    </row>
    <row r="707" spans="1:26" ht="15.75" customHeight="1" x14ac:dyDescent="0.2">
      <c r="A707" s="219"/>
      <c r="B707" s="219"/>
      <c r="C707" s="219"/>
      <c r="D707" s="219"/>
      <c r="E707" s="303"/>
      <c r="F707" s="303"/>
      <c r="G707" s="303"/>
      <c r="H707" s="303"/>
      <c r="I707" s="303"/>
      <c r="J707" s="303"/>
      <c r="K707" s="303"/>
      <c r="L707" s="303"/>
      <c r="M707" s="303"/>
      <c r="N707" s="219"/>
      <c r="O707" s="219"/>
      <c r="P707" s="219"/>
      <c r="Q707" s="219"/>
      <c r="R707" s="219"/>
      <c r="S707" s="219"/>
      <c r="T707" s="219"/>
      <c r="U707" s="219"/>
      <c r="V707" s="219"/>
      <c r="W707" s="219"/>
      <c r="X707" s="219"/>
      <c r="Y707" s="219"/>
      <c r="Z707" s="219"/>
    </row>
    <row r="708" spans="1:26" ht="15.75" customHeight="1" x14ac:dyDescent="0.2">
      <c r="A708" s="219"/>
      <c r="B708" s="219"/>
      <c r="C708" s="219"/>
      <c r="D708" s="219"/>
      <c r="E708" s="303"/>
      <c r="F708" s="303"/>
      <c r="G708" s="303"/>
      <c r="H708" s="303"/>
      <c r="I708" s="303"/>
      <c r="J708" s="303"/>
      <c r="K708" s="303"/>
      <c r="L708" s="303"/>
      <c r="M708" s="303"/>
      <c r="N708" s="219"/>
      <c r="O708" s="219"/>
      <c r="P708" s="219"/>
      <c r="Q708" s="219"/>
      <c r="R708" s="219"/>
      <c r="S708" s="219"/>
      <c r="T708" s="219"/>
      <c r="U708" s="219"/>
      <c r="V708" s="219"/>
      <c r="W708" s="219"/>
      <c r="X708" s="219"/>
      <c r="Y708" s="219"/>
      <c r="Z708" s="219"/>
    </row>
    <row r="709" spans="1:26" ht="15.75" customHeight="1" x14ac:dyDescent="0.2">
      <c r="A709" s="219"/>
      <c r="B709" s="219"/>
      <c r="C709" s="219"/>
      <c r="D709" s="219"/>
      <c r="E709" s="303"/>
      <c r="F709" s="303"/>
      <c r="G709" s="303"/>
      <c r="H709" s="303"/>
      <c r="I709" s="303"/>
      <c r="J709" s="303"/>
      <c r="K709" s="303"/>
      <c r="L709" s="303"/>
      <c r="M709" s="303"/>
      <c r="N709" s="219"/>
      <c r="O709" s="219"/>
      <c r="P709" s="219"/>
      <c r="Q709" s="219"/>
      <c r="R709" s="219"/>
      <c r="S709" s="219"/>
      <c r="T709" s="219"/>
      <c r="U709" s="219"/>
      <c r="V709" s="219"/>
      <c r="W709" s="219"/>
      <c r="X709" s="219"/>
      <c r="Y709" s="219"/>
      <c r="Z709" s="219"/>
    </row>
    <row r="710" spans="1:26" ht="15.75" customHeight="1" x14ac:dyDescent="0.2">
      <c r="A710" s="219"/>
      <c r="B710" s="219"/>
      <c r="C710" s="219"/>
      <c r="D710" s="219"/>
      <c r="E710" s="303"/>
      <c r="F710" s="303"/>
      <c r="G710" s="303"/>
      <c r="H710" s="303"/>
      <c r="I710" s="303"/>
      <c r="J710" s="303"/>
      <c r="K710" s="303"/>
      <c r="L710" s="303"/>
      <c r="M710" s="303"/>
      <c r="N710" s="219"/>
      <c r="O710" s="219"/>
      <c r="P710" s="219"/>
      <c r="Q710" s="219"/>
      <c r="R710" s="219"/>
      <c r="S710" s="219"/>
      <c r="T710" s="219"/>
      <c r="U710" s="219"/>
      <c r="V710" s="219"/>
      <c r="W710" s="219"/>
      <c r="X710" s="219"/>
      <c r="Y710" s="219"/>
      <c r="Z710" s="219"/>
    </row>
    <row r="711" spans="1:26" ht="15.75" customHeight="1" x14ac:dyDescent="0.2">
      <c r="A711" s="219"/>
      <c r="B711" s="219"/>
      <c r="C711" s="219"/>
      <c r="D711" s="219"/>
      <c r="E711" s="303"/>
      <c r="F711" s="303"/>
      <c r="G711" s="303"/>
      <c r="H711" s="303"/>
      <c r="I711" s="303"/>
      <c r="J711" s="303"/>
      <c r="K711" s="303"/>
      <c r="L711" s="303"/>
      <c r="M711" s="303"/>
      <c r="N711" s="219"/>
      <c r="O711" s="219"/>
      <c r="P711" s="219"/>
      <c r="Q711" s="219"/>
      <c r="R711" s="219"/>
      <c r="S711" s="219"/>
      <c r="T711" s="219"/>
      <c r="U711" s="219"/>
      <c r="V711" s="219"/>
      <c r="W711" s="219"/>
      <c r="X711" s="219"/>
      <c r="Y711" s="219"/>
      <c r="Z711" s="219"/>
    </row>
    <row r="712" spans="1:26" ht="15.75" customHeight="1" x14ac:dyDescent="0.2">
      <c r="A712" s="219"/>
      <c r="B712" s="219"/>
      <c r="C712" s="219"/>
      <c r="D712" s="219"/>
      <c r="E712" s="303"/>
      <c r="F712" s="303"/>
      <c r="G712" s="303"/>
      <c r="H712" s="303"/>
      <c r="I712" s="303"/>
      <c r="J712" s="303"/>
      <c r="K712" s="303"/>
      <c r="L712" s="303"/>
      <c r="M712" s="303"/>
      <c r="N712" s="219"/>
      <c r="O712" s="219"/>
      <c r="P712" s="219"/>
      <c r="Q712" s="219"/>
      <c r="R712" s="219"/>
      <c r="S712" s="219"/>
      <c r="T712" s="219"/>
      <c r="U712" s="219"/>
      <c r="V712" s="219"/>
      <c r="W712" s="219"/>
      <c r="X712" s="219"/>
      <c r="Y712" s="219"/>
      <c r="Z712" s="219"/>
    </row>
    <row r="713" spans="1:26" ht="15.75" customHeight="1" x14ac:dyDescent="0.2">
      <c r="A713" s="219"/>
      <c r="B713" s="219"/>
      <c r="C713" s="219"/>
      <c r="D713" s="219"/>
      <c r="E713" s="303"/>
      <c r="F713" s="303"/>
      <c r="G713" s="303"/>
      <c r="H713" s="303"/>
      <c r="I713" s="303"/>
      <c r="J713" s="303"/>
      <c r="K713" s="303"/>
      <c r="L713" s="303"/>
      <c r="M713" s="303"/>
      <c r="N713" s="219"/>
      <c r="O713" s="219"/>
      <c r="P713" s="219"/>
      <c r="Q713" s="219"/>
      <c r="R713" s="219"/>
      <c r="S713" s="219"/>
      <c r="T713" s="219"/>
      <c r="U713" s="219"/>
      <c r="V713" s="219"/>
      <c r="W713" s="219"/>
      <c r="X713" s="219"/>
      <c r="Y713" s="219"/>
      <c r="Z713" s="219"/>
    </row>
    <row r="714" spans="1:26" ht="15.75" customHeight="1" x14ac:dyDescent="0.2">
      <c r="A714" s="219"/>
      <c r="B714" s="219"/>
      <c r="C714" s="219"/>
      <c r="D714" s="219"/>
      <c r="E714" s="303"/>
      <c r="F714" s="303"/>
      <c r="G714" s="303"/>
      <c r="H714" s="303"/>
      <c r="I714" s="303"/>
      <c r="J714" s="303"/>
      <c r="K714" s="303"/>
      <c r="L714" s="303"/>
      <c r="M714" s="303"/>
      <c r="N714" s="219"/>
      <c r="O714" s="219"/>
      <c r="P714" s="219"/>
      <c r="Q714" s="219"/>
      <c r="R714" s="219"/>
      <c r="S714" s="219"/>
      <c r="T714" s="219"/>
      <c r="U714" s="219"/>
      <c r="V714" s="219"/>
      <c r="W714" s="219"/>
      <c r="X714" s="219"/>
      <c r="Y714" s="219"/>
      <c r="Z714" s="219"/>
    </row>
    <row r="715" spans="1:26" ht="15.75" customHeight="1" x14ac:dyDescent="0.2">
      <c r="A715" s="219"/>
      <c r="B715" s="219"/>
      <c r="C715" s="219"/>
      <c r="D715" s="219"/>
      <c r="E715" s="303"/>
      <c r="F715" s="303"/>
      <c r="G715" s="303"/>
      <c r="H715" s="303"/>
      <c r="I715" s="303"/>
      <c r="J715" s="303"/>
      <c r="K715" s="303"/>
      <c r="L715" s="303"/>
      <c r="M715" s="303"/>
      <c r="N715" s="219"/>
      <c r="O715" s="219"/>
      <c r="P715" s="219"/>
      <c r="Q715" s="219"/>
      <c r="R715" s="219"/>
      <c r="S715" s="219"/>
      <c r="T715" s="219"/>
      <c r="U715" s="219"/>
      <c r="V715" s="219"/>
      <c r="W715" s="219"/>
      <c r="X715" s="219"/>
      <c r="Y715" s="219"/>
      <c r="Z715" s="219"/>
    </row>
    <row r="716" spans="1:26" ht="15.75" customHeight="1" x14ac:dyDescent="0.2">
      <c r="A716" s="219"/>
      <c r="B716" s="219"/>
      <c r="C716" s="219"/>
      <c r="D716" s="219"/>
      <c r="E716" s="303"/>
      <c r="F716" s="303"/>
      <c r="G716" s="303"/>
      <c r="H716" s="303"/>
      <c r="I716" s="303"/>
      <c r="J716" s="303"/>
      <c r="K716" s="303"/>
      <c r="L716" s="303"/>
      <c r="M716" s="303"/>
      <c r="N716" s="219"/>
      <c r="O716" s="219"/>
      <c r="P716" s="219"/>
      <c r="Q716" s="219"/>
      <c r="R716" s="219"/>
      <c r="S716" s="219"/>
      <c r="T716" s="219"/>
      <c r="U716" s="219"/>
      <c r="V716" s="219"/>
      <c r="W716" s="219"/>
      <c r="X716" s="219"/>
      <c r="Y716" s="219"/>
      <c r="Z716" s="219"/>
    </row>
    <row r="717" spans="1:26" ht="15.75" customHeight="1" x14ac:dyDescent="0.2">
      <c r="A717" s="219"/>
      <c r="B717" s="219"/>
      <c r="C717" s="219"/>
      <c r="D717" s="219"/>
      <c r="E717" s="303"/>
      <c r="F717" s="303"/>
      <c r="G717" s="303"/>
      <c r="H717" s="303"/>
      <c r="I717" s="303"/>
      <c r="J717" s="303"/>
      <c r="K717" s="303"/>
      <c r="L717" s="303"/>
      <c r="M717" s="303"/>
      <c r="N717" s="219"/>
      <c r="O717" s="219"/>
      <c r="P717" s="219"/>
      <c r="Q717" s="219"/>
      <c r="R717" s="219"/>
      <c r="S717" s="219"/>
      <c r="T717" s="219"/>
      <c r="U717" s="219"/>
      <c r="V717" s="219"/>
      <c r="W717" s="219"/>
      <c r="X717" s="219"/>
      <c r="Y717" s="219"/>
      <c r="Z717" s="219"/>
    </row>
    <row r="718" spans="1:26" ht="15.75" customHeight="1" x14ac:dyDescent="0.2">
      <c r="A718" s="219"/>
      <c r="B718" s="219"/>
      <c r="C718" s="219"/>
      <c r="D718" s="219"/>
      <c r="E718" s="303"/>
      <c r="F718" s="303"/>
      <c r="G718" s="303"/>
      <c r="H718" s="303"/>
      <c r="I718" s="303"/>
      <c r="J718" s="303"/>
      <c r="K718" s="303"/>
      <c r="L718" s="303"/>
      <c r="M718" s="303"/>
      <c r="N718" s="219"/>
      <c r="O718" s="219"/>
      <c r="P718" s="219"/>
      <c r="Q718" s="219"/>
      <c r="R718" s="219"/>
      <c r="S718" s="219"/>
      <c r="T718" s="219"/>
      <c r="U718" s="219"/>
      <c r="V718" s="219"/>
      <c r="W718" s="219"/>
      <c r="X718" s="219"/>
      <c r="Y718" s="219"/>
      <c r="Z718" s="219"/>
    </row>
    <row r="719" spans="1:26" ht="15.75" customHeight="1" x14ac:dyDescent="0.2">
      <c r="A719" s="219"/>
      <c r="B719" s="219"/>
      <c r="C719" s="219"/>
      <c r="D719" s="219"/>
      <c r="E719" s="303"/>
      <c r="F719" s="303"/>
      <c r="G719" s="303"/>
      <c r="H719" s="303"/>
      <c r="I719" s="303"/>
      <c r="J719" s="303"/>
      <c r="K719" s="303"/>
      <c r="L719" s="303"/>
      <c r="M719" s="303"/>
      <c r="N719" s="219"/>
      <c r="O719" s="219"/>
      <c r="P719" s="219"/>
      <c r="Q719" s="219"/>
      <c r="R719" s="219"/>
      <c r="S719" s="219"/>
      <c r="T719" s="219"/>
      <c r="U719" s="219"/>
      <c r="V719" s="219"/>
      <c r="W719" s="219"/>
      <c r="X719" s="219"/>
      <c r="Y719" s="219"/>
      <c r="Z719" s="219"/>
    </row>
    <row r="720" spans="1:26" ht="15.75" customHeight="1" x14ac:dyDescent="0.2">
      <c r="A720" s="219"/>
      <c r="B720" s="219"/>
      <c r="C720" s="219"/>
      <c r="D720" s="219"/>
      <c r="E720" s="303"/>
      <c r="F720" s="303"/>
      <c r="G720" s="303"/>
      <c r="H720" s="303"/>
      <c r="I720" s="303"/>
      <c r="J720" s="303"/>
      <c r="K720" s="303"/>
      <c r="L720" s="303"/>
      <c r="M720" s="303"/>
      <c r="N720" s="219"/>
      <c r="O720" s="219"/>
      <c r="P720" s="219"/>
      <c r="Q720" s="219"/>
      <c r="R720" s="219"/>
      <c r="S720" s="219"/>
      <c r="T720" s="219"/>
      <c r="U720" s="219"/>
      <c r="V720" s="219"/>
      <c r="W720" s="219"/>
      <c r="X720" s="219"/>
      <c r="Y720" s="219"/>
      <c r="Z720" s="219"/>
    </row>
    <row r="721" spans="1:26" ht="15.75" customHeight="1" x14ac:dyDescent="0.2">
      <c r="A721" s="219"/>
      <c r="B721" s="219"/>
      <c r="C721" s="219"/>
      <c r="D721" s="219"/>
      <c r="E721" s="303"/>
      <c r="F721" s="303"/>
      <c r="G721" s="303"/>
      <c r="H721" s="303"/>
      <c r="I721" s="303"/>
      <c r="J721" s="303"/>
      <c r="K721" s="303"/>
      <c r="L721" s="303"/>
      <c r="M721" s="303"/>
      <c r="N721" s="219"/>
      <c r="O721" s="219"/>
      <c r="P721" s="219"/>
      <c r="Q721" s="219"/>
      <c r="R721" s="219"/>
      <c r="S721" s="219"/>
      <c r="T721" s="219"/>
      <c r="U721" s="219"/>
      <c r="V721" s="219"/>
      <c r="W721" s="219"/>
      <c r="X721" s="219"/>
      <c r="Y721" s="219"/>
      <c r="Z721" s="219"/>
    </row>
    <row r="722" spans="1:26" ht="15.75" customHeight="1" x14ac:dyDescent="0.2">
      <c r="A722" s="219"/>
      <c r="B722" s="219"/>
      <c r="C722" s="219"/>
      <c r="D722" s="219"/>
      <c r="E722" s="303"/>
      <c r="F722" s="303"/>
      <c r="G722" s="303"/>
      <c r="H722" s="303"/>
      <c r="I722" s="303"/>
      <c r="J722" s="303"/>
      <c r="K722" s="303"/>
      <c r="L722" s="303"/>
      <c r="M722" s="303"/>
      <c r="N722" s="219"/>
      <c r="O722" s="219"/>
      <c r="P722" s="219"/>
      <c r="Q722" s="219"/>
      <c r="R722" s="219"/>
      <c r="S722" s="219"/>
      <c r="T722" s="219"/>
      <c r="U722" s="219"/>
      <c r="V722" s="219"/>
      <c r="W722" s="219"/>
      <c r="X722" s="219"/>
      <c r="Y722" s="219"/>
      <c r="Z722" s="219"/>
    </row>
    <row r="723" spans="1:26" ht="15.75" customHeight="1" x14ac:dyDescent="0.2">
      <c r="A723" s="219"/>
      <c r="B723" s="219"/>
      <c r="C723" s="219"/>
      <c r="D723" s="219"/>
      <c r="E723" s="303"/>
      <c r="F723" s="303"/>
      <c r="G723" s="303"/>
      <c r="H723" s="303"/>
      <c r="I723" s="303"/>
      <c r="J723" s="303"/>
      <c r="K723" s="303"/>
      <c r="L723" s="303"/>
      <c r="M723" s="303"/>
      <c r="N723" s="219"/>
      <c r="O723" s="219"/>
      <c r="P723" s="219"/>
      <c r="Q723" s="219"/>
      <c r="R723" s="219"/>
      <c r="S723" s="219"/>
      <c r="T723" s="219"/>
      <c r="U723" s="219"/>
      <c r="V723" s="219"/>
      <c r="W723" s="219"/>
      <c r="X723" s="219"/>
      <c r="Y723" s="219"/>
      <c r="Z723" s="219"/>
    </row>
    <row r="724" spans="1:26" ht="15.75" customHeight="1" x14ac:dyDescent="0.2">
      <c r="A724" s="219"/>
      <c r="B724" s="219"/>
      <c r="C724" s="219"/>
      <c r="D724" s="219"/>
      <c r="E724" s="303"/>
      <c r="F724" s="303"/>
      <c r="G724" s="303"/>
      <c r="H724" s="303"/>
      <c r="I724" s="303"/>
      <c r="J724" s="303"/>
      <c r="K724" s="303"/>
      <c r="L724" s="303"/>
      <c r="M724" s="303"/>
      <c r="N724" s="219"/>
      <c r="O724" s="219"/>
      <c r="P724" s="219"/>
      <c r="Q724" s="219"/>
      <c r="R724" s="219"/>
      <c r="S724" s="219"/>
      <c r="T724" s="219"/>
      <c r="U724" s="219"/>
      <c r="V724" s="219"/>
      <c r="W724" s="219"/>
      <c r="X724" s="219"/>
      <c r="Y724" s="219"/>
      <c r="Z724" s="219"/>
    </row>
    <row r="725" spans="1:26" ht="15.75" customHeight="1" x14ac:dyDescent="0.2">
      <c r="A725" s="219"/>
      <c r="B725" s="219"/>
      <c r="C725" s="219"/>
      <c r="D725" s="219"/>
      <c r="E725" s="303"/>
      <c r="F725" s="303"/>
      <c r="G725" s="303"/>
      <c r="H725" s="303"/>
      <c r="I725" s="303"/>
      <c r="J725" s="303"/>
      <c r="K725" s="303"/>
      <c r="L725" s="303"/>
      <c r="M725" s="303"/>
      <c r="N725" s="219"/>
      <c r="O725" s="219"/>
      <c r="P725" s="219"/>
      <c r="Q725" s="219"/>
      <c r="R725" s="219"/>
      <c r="S725" s="219"/>
      <c r="T725" s="219"/>
      <c r="U725" s="219"/>
      <c r="V725" s="219"/>
      <c r="W725" s="219"/>
      <c r="X725" s="219"/>
      <c r="Y725" s="219"/>
      <c r="Z725" s="219"/>
    </row>
    <row r="726" spans="1:26" ht="15.75" customHeight="1" x14ac:dyDescent="0.2">
      <c r="A726" s="219"/>
      <c r="B726" s="219"/>
      <c r="C726" s="219"/>
      <c r="D726" s="219"/>
      <c r="E726" s="303"/>
      <c r="F726" s="303"/>
      <c r="G726" s="303"/>
      <c r="H726" s="303"/>
      <c r="I726" s="303"/>
      <c r="J726" s="303"/>
      <c r="K726" s="303"/>
      <c r="L726" s="303"/>
      <c r="M726" s="303"/>
      <c r="N726" s="219"/>
      <c r="O726" s="219"/>
      <c r="P726" s="219"/>
      <c r="Q726" s="219"/>
      <c r="R726" s="219"/>
      <c r="S726" s="219"/>
      <c r="T726" s="219"/>
      <c r="U726" s="219"/>
      <c r="V726" s="219"/>
      <c r="W726" s="219"/>
      <c r="X726" s="219"/>
      <c r="Y726" s="219"/>
      <c r="Z726" s="219"/>
    </row>
    <row r="727" spans="1:26" ht="15.75" customHeight="1" x14ac:dyDescent="0.2">
      <c r="A727" s="219"/>
      <c r="B727" s="219"/>
      <c r="C727" s="219"/>
      <c r="D727" s="219"/>
      <c r="E727" s="303"/>
      <c r="F727" s="303"/>
      <c r="G727" s="303"/>
      <c r="H727" s="303"/>
      <c r="I727" s="303"/>
      <c r="J727" s="303"/>
      <c r="K727" s="303"/>
      <c r="L727" s="303"/>
      <c r="M727" s="303"/>
      <c r="N727" s="219"/>
      <c r="O727" s="219"/>
      <c r="P727" s="219"/>
      <c r="Q727" s="219"/>
      <c r="R727" s="219"/>
      <c r="S727" s="219"/>
      <c r="T727" s="219"/>
      <c r="U727" s="219"/>
      <c r="V727" s="219"/>
      <c r="W727" s="219"/>
      <c r="X727" s="219"/>
      <c r="Y727" s="219"/>
      <c r="Z727" s="219"/>
    </row>
    <row r="728" spans="1:26" ht="15.75" customHeight="1" x14ac:dyDescent="0.2">
      <c r="A728" s="219"/>
      <c r="B728" s="219"/>
      <c r="C728" s="219"/>
      <c r="D728" s="219"/>
      <c r="E728" s="303"/>
      <c r="F728" s="303"/>
      <c r="G728" s="303"/>
      <c r="H728" s="303"/>
      <c r="I728" s="303"/>
      <c r="J728" s="303"/>
      <c r="K728" s="303"/>
      <c r="L728" s="303"/>
      <c r="M728" s="303"/>
      <c r="N728" s="219"/>
      <c r="O728" s="219"/>
      <c r="P728" s="219"/>
      <c r="Q728" s="219"/>
      <c r="R728" s="219"/>
      <c r="S728" s="219"/>
      <c r="T728" s="219"/>
      <c r="U728" s="219"/>
      <c r="V728" s="219"/>
      <c r="W728" s="219"/>
      <c r="X728" s="219"/>
      <c r="Y728" s="219"/>
      <c r="Z728" s="219"/>
    </row>
    <row r="729" spans="1:26" ht="15.75" customHeight="1" x14ac:dyDescent="0.2">
      <c r="A729" s="219"/>
      <c r="B729" s="219"/>
      <c r="C729" s="219"/>
      <c r="D729" s="219"/>
      <c r="E729" s="303"/>
      <c r="F729" s="303"/>
      <c r="G729" s="303"/>
      <c r="H729" s="303"/>
      <c r="I729" s="303"/>
      <c r="J729" s="303"/>
      <c r="K729" s="303"/>
      <c r="L729" s="303"/>
      <c r="M729" s="303"/>
      <c r="N729" s="219"/>
      <c r="O729" s="219"/>
      <c r="P729" s="219"/>
      <c r="Q729" s="219"/>
      <c r="R729" s="219"/>
      <c r="S729" s="219"/>
      <c r="T729" s="219"/>
      <c r="U729" s="219"/>
      <c r="V729" s="219"/>
      <c r="W729" s="219"/>
      <c r="X729" s="219"/>
      <c r="Y729" s="219"/>
      <c r="Z729" s="219"/>
    </row>
    <row r="730" spans="1:26" ht="15.75" customHeight="1" x14ac:dyDescent="0.2">
      <c r="A730" s="219"/>
      <c r="B730" s="219"/>
      <c r="C730" s="219"/>
      <c r="D730" s="219"/>
      <c r="E730" s="303"/>
      <c r="F730" s="303"/>
      <c r="G730" s="303"/>
      <c r="H730" s="303"/>
      <c r="I730" s="303"/>
      <c r="J730" s="303"/>
      <c r="K730" s="303"/>
      <c r="L730" s="303"/>
      <c r="M730" s="303"/>
      <c r="N730" s="219"/>
      <c r="O730" s="219"/>
      <c r="P730" s="219"/>
      <c r="Q730" s="219"/>
      <c r="R730" s="219"/>
      <c r="S730" s="219"/>
      <c r="T730" s="219"/>
      <c r="U730" s="219"/>
      <c r="V730" s="219"/>
      <c r="W730" s="219"/>
      <c r="X730" s="219"/>
      <c r="Y730" s="219"/>
      <c r="Z730" s="219"/>
    </row>
    <row r="731" spans="1:26" ht="15.75" customHeight="1" x14ac:dyDescent="0.2">
      <c r="A731" s="219"/>
      <c r="B731" s="219"/>
      <c r="C731" s="219"/>
      <c r="D731" s="219"/>
      <c r="E731" s="303"/>
      <c r="F731" s="303"/>
      <c r="G731" s="303"/>
      <c r="H731" s="303"/>
      <c r="I731" s="303"/>
      <c r="J731" s="303"/>
      <c r="K731" s="303"/>
      <c r="L731" s="303"/>
      <c r="M731" s="303"/>
      <c r="N731" s="219"/>
      <c r="O731" s="219"/>
      <c r="P731" s="219"/>
      <c r="Q731" s="219"/>
      <c r="R731" s="219"/>
      <c r="S731" s="219"/>
      <c r="T731" s="219"/>
      <c r="U731" s="219"/>
      <c r="V731" s="219"/>
      <c r="W731" s="219"/>
      <c r="X731" s="219"/>
      <c r="Y731" s="219"/>
      <c r="Z731" s="219"/>
    </row>
    <row r="732" spans="1:26" ht="15.75" customHeight="1" x14ac:dyDescent="0.2">
      <c r="A732" s="219"/>
      <c r="B732" s="219"/>
      <c r="C732" s="219"/>
      <c r="D732" s="219"/>
      <c r="E732" s="303"/>
      <c r="F732" s="303"/>
      <c r="G732" s="303"/>
      <c r="H732" s="303"/>
      <c r="I732" s="303"/>
      <c r="J732" s="303"/>
      <c r="K732" s="303"/>
      <c r="L732" s="303"/>
      <c r="M732" s="303"/>
      <c r="N732" s="219"/>
      <c r="O732" s="219"/>
      <c r="P732" s="219"/>
      <c r="Q732" s="219"/>
      <c r="R732" s="219"/>
      <c r="S732" s="219"/>
      <c r="T732" s="219"/>
      <c r="U732" s="219"/>
      <c r="V732" s="219"/>
      <c r="W732" s="219"/>
      <c r="X732" s="219"/>
      <c r="Y732" s="219"/>
      <c r="Z732" s="219"/>
    </row>
    <row r="733" spans="1:26" ht="15.75" customHeight="1" x14ac:dyDescent="0.2">
      <c r="A733" s="219"/>
      <c r="B733" s="219"/>
      <c r="C733" s="219"/>
      <c r="D733" s="219"/>
      <c r="E733" s="303"/>
      <c r="F733" s="303"/>
      <c r="G733" s="303"/>
      <c r="H733" s="303"/>
      <c r="I733" s="303"/>
      <c r="J733" s="303"/>
      <c r="K733" s="303"/>
      <c r="L733" s="303"/>
      <c r="M733" s="303"/>
      <c r="N733" s="219"/>
      <c r="O733" s="219"/>
      <c r="P733" s="219"/>
      <c r="Q733" s="219"/>
      <c r="R733" s="219"/>
      <c r="S733" s="219"/>
      <c r="T733" s="219"/>
      <c r="U733" s="219"/>
      <c r="V733" s="219"/>
      <c r="W733" s="219"/>
      <c r="X733" s="219"/>
      <c r="Y733" s="219"/>
      <c r="Z733" s="219"/>
    </row>
    <row r="734" spans="1:26" ht="15.75" customHeight="1" x14ac:dyDescent="0.2">
      <c r="A734" s="219"/>
      <c r="B734" s="219"/>
      <c r="C734" s="219"/>
      <c r="D734" s="219"/>
      <c r="E734" s="303"/>
      <c r="F734" s="303"/>
      <c r="G734" s="303"/>
      <c r="H734" s="303"/>
      <c r="I734" s="303"/>
      <c r="J734" s="303"/>
      <c r="K734" s="303"/>
      <c r="L734" s="303"/>
      <c r="M734" s="303"/>
      <c r="N734" s="219"/>
      <c r="O734" s="219"/>
      <c r="P734" s="219"/>
      <c r="Q734" s="219"/>
      <c r="R734" s="219"/>
      <c r="S734" s="219"/>
      <c r="T734" s="219"/>
      <c r="U734" s="219"/>
      <c r="V734" s="219"/>
      <c r="W734" s="219"/>
      <c r="X734" s="219"/>
      <c r="Y734" s="219"/>
      <c r="Z734" s="219"/>
    </row>
    <row r="735" spans="1:26" ht="15.75" customHeight="1" x14ac:dyDescent="0.2">
      <c r="A735" s="219"/>
      <c r="B735" s="219"/>
      <c r="C735" s="219"/>
      <c r="D735" s="219"/>
      <c r="E735" s="303"/>
      <c r="F735" s="303"/>
      <c r="G735" s="303"/>
      <c r="H735" s="303"/>
      <c r="I735" s="303"/>
      <c r="J735" s="303"/>
      <c r="K735" s="303"/>
      <c r="L735" s="303"/>
      <c r="M735" s="303"/>
      <c r="N735" s="219"/>
      <c r="O735" s="219"/>
      <c r="P735" s="219"/>
      <c r="Q735" s="219"/>
      <c r="R735" s="219"/>
      <c r="S735" s="219"/>
      <c r="T735" s="219"/>
      <c r="U735" s="219"/>
      <c r="V735" s="219"/>
      <c r="W735" s="219"/>
      <c r="X735" s="219"/>
      <c r="Y735" s="219"/>
      <c r="Z735" s="219"/>
    </row>
    <row r="736" spans="1:26" ht="15.75" customHeight="1" x14ac:dyDescent="0.2">
      <c r="A736" s="219"/>
      <c r="B736" s="219"/>
      <c r="C736" s="219"/>
      <c r="D736" s="219"/>
      <c r="E736" s="303"/>
      <c r="F736" s="303"/>
      <c r="G736" s="303"/>
      <c r="H736" s="303"/>
      <c r="I736" s="303"/>
      <c r="J736" s="303"/>
      <c r="K736" s="303"/>
      <c r="L736" s="303"/>
      <c r="M736" s="303"/>
      <c r="N736" s="219"/>
      <c r="O736" s="219"/>
      <c r="P736" s="219"/>
      <c r="Q736" s="219"/>
      <c r="R736" s="219"/>
      <c r="S736" s="219"/>
      <c r="T736" s="219"/>
      <c r="U736" s="219"/>
      <c r="V736" s="219"/>
      <c r="W736" s="219"/>
      <c r="X736" s="219"/>
      <c r="Y736" s="219"/>
      <c r="Z736" s="219"/>
    </row>
    <row r="737" spans="1:26" ht="15.75" customHeight="1" x14ac:dyDescent="0.2">
      <c r="A737" s="219"/>
      <c r="B737" s="219"/>
      <c r="C737" s="219"/>
      <c r="D737" s="219"/>
      <c r="E737" s="303"/>
      <c r="F737" s="303"/>
      <c r="G737" s="303"/>
      <c r="H737" s="303"/>
      <c r="I737" s="303"/>
      <c r="J737" s="303"/>
      <c r="K737" s="303"/>
      <c r="L737" s="303"/>
      <c r="M737" s="303"/>
      <c r="N737" s="219"/>
      <c r="O737" s="219"/>
      <c r="P737" s="219"/>
      <c r="Q737" s="219"/>
      <c r="R737" s="219"/>
      <c r="S737" s="219"/>
      <c r="T737" s="219"/>
      <c r="U737" s="219"/>
      <c r="V737" s="219"/>
      <c r="W737" s="219"/>
      <c r="X737" s="219"/>
      <c r="Y737" s="219"/>
      <c r="Z737" s="219"/>
    </row>
    <row r="738" spans="1:26" ht="15.75" customHeight="1" x14ac:dyDescent="0.2">
      <c r="A738" s="219"/>
      <c r="B738" s="219"/>
      <c r="C738" s="219"/>
      <c r="D738" s="219"/>
      <c r="E738" s="303"/>
      <c r="F738" s="303"/>
      <c r="G738" s="303"/>
      <c r="H738" s="303"/>
      <c r="I738" s="303"/>
      <c r="J738" s="303"/>
      <c r="K738" s="303"/>
      <c r="L738" s="303"/>
      <c r="M738" s="303"/>
      <c r="N738" s="219"/>
      <c r="O738" s="219"/>
      <c r="P738" s="219"/>
      <c r="Q738" s="219"/>
      <c r="R738" s="219"/>
      <c r="S738" s="219"/>
      <c r="T738" s="219"/>
      <c r="U738" s="219"/>
      <c r="V738" s="219"/>
      <c r="W738" s="219"/>
      <c r="X738" s="219"/>
      <c r="Y738" s="219"/>
      <c r="Z738" s="219"/>
    </row>
    <row r="739" spans="1:26" ht="15.75" customHeight="1" x14ac:dyDescent="0.2">
      <c r="A739" s="219"/>
      <c r="B739" s="219"/>
      <c r="C739" s="219"/>
      <c r="D739" s="219"/>
      <c r="E739" s="303"/>
      <c r="F739" s="303"/>
      <c r="G739" s="303"/>
      <c r="H739" s="303"/>
      <c r="I739" s="303"/>
      <c r="J739" s="303"/>
      <c r="K739" s="303"/>
      <c r="L739" s="303"/>
      <c r="M739" s="303"/>
      <c r="N739" s="219"/>
      <c r="O739" s="219"/>
      <c r="P739" s="219"/>
      <c r="Q739" s="219"/>
      <c r="R739" s="219"/>
      <c r="S739" s="219"/>
      <c r="T739" s="219"/>
      <c r="U739" s="219"/>
      <c r="V739" s="219"/>
      <c r="W739" s="219"/>
      <c r="X739" s="219"/>
      <c r="Y739" s="219"/>
      <c r="Z739" s="219"/>
    </row>
    <row r="740" spans="1:26" ht="15.75" customHeight="1" x14ac:dyDescent="0.2">
      <c r="A740" s="219"/>
      <c r="B740" s="219"/>
      <c r="C740" s="219"/>
      <c r="D740" s="219"/>
      <c r="E740" s="303"/>
      <c r="F740" s="303"/>
      <c r="G740" s="303"/>
      <c r="H740" s="303"/>
      <c r="I740" s="303"/>
      <c r="J740" s="303"/>
      <c r="K740" s="303"/>
      <c r="L740" s="303"/>
      <c r="M740" s="303"/>
      <c r="N740" s="219"/>
      <c r="O740" s="219"/>
      <c r="P740" s="219"/>
      <c r="Q740" s="219"/>
      <c r="R740" s="219"/>
      <c r="S740" s="219"/>
      <c r="T740" s="219"/>
      <c r="U740" s="219"/>
      <c r="V740" s="219"/>
      <c r="W740" s="219"/>
      <c r="X740" s="219"/>
      <c r="Y740" s="219"/>
      <c r="Z740" s="219"/>
    </row>
    <row r="741" spans="1:26" ht="15.75" customHeight="1" x14ac:dyDescent="0.2">
      <c r="A741" s="219"/>
      <c r="B741" s="219"/>
      <c r="C741" s="219"/>
      <c r="D741" s="219"/>
      <c r="E741" s="303"/>
      <c r="F741" s="303"/>
      <c r="G741" s="303"/>
      <c r="H741" s="303"/>
      <c r="I741" s="303"/>
      <c r="J741" s="303"/>
      <c r="K741" s="303"/>
      <c r="L741" s="303"/>
      <c r="M741" s="303"/>
      <c r="N741" s="219"/>
      <c r="O741" s="219"/>
      <c r="P741" s="219"/>
      <c r="Q741" s="219"/>
      <c r="R741" s="219"/>
      <c r="S741" s="219"/>
      <c r="T741" s="219"/>
      <c r="U741" s="219"/>
      <c r="V741" s="219"/>
      <c r="W741" s="219"/>
      <c r="X741" s="219"/>
      <c r="Y741" s="219"/>
      <c r="Z741" s="219"/>
    </row>
    <row r="742" spans="1:26" ht="15.75" customHeight="1" x14ac:dyDescent="0.2">
      <c r="A742" s="219"/>
      <c r="B742" s="219"/>
      <c r="C742" s="219"/>
      <c r="D742" s="219"/>
      <c r="E742" s="303"/>
      <c r="F742" s="303"/>
      <c r="G742" s="303"/>
      <c r="H742" s="303"/>
      <c r="I742" s="303"/>
      <c r="J742" s="303"/>
      <c r="K742" s="303"/>
      <c r="L742" s="303"/>
      <c r="M742" s="303"/>
      <c r="N742" s="219"/>
      <c r="O742" s="219"/>
      <c r="P742" s="219"/>
      <c r="Q742" s="219"/>
      <c r="R742" s="219"/>
      <c r="S742" s="219"/>
      <c r="T742" s="219"/>
      <c r="U742" s="219"/>
      <c r="V742" s="219"/>
      <c r="W742" s="219"/>
      <c r="X742" s="219"/>
      <c r="Y742" s="219"/>
      <c r="Z742" s="219"/>
    </row>
    <row r="743" spans="1:26" ht="15.75" customHeight="1" x14ac:dyDescent="0.2">
      <c r="A743" s="219"/>
      <c r="B743" s="219"/>
      <c r="C743" s="219"/>
      <c r="D743" s="219"/>
      <c r="E743" s="303"/>
      <c r="F743" s="303"/>
      <c r="G743" s="303"/>
      <c r="H743" s="303"/>
      <c r="I743" s="303"/>
      <c r="J743" s="303"/>
      <c r="K743" s="303"/>
      <c r="L743" s="303"/>
      <c r="M743" s="303"/>
      <c r="N743" s="219"/>
      <c r="O743" s="219"/>
      <c r="P743" s="219"/>
      <c r="Q743" s="219"/>
      <c r="R743" s="219"/>
      <c r="S743" s="219"/>
      <c r="T743" s="219"/>
      <c r="U743" s="219"/>
      <c r="V743" s="219"/>
      <c r="W743" s="219"/>
      <c r="X743" s="219"/>
      <c r="Y743" s="219"/>
      <c r="Z743" s="219"/>
    </row>
    <row r="744" spans="1:26" ht="15.75" customHeight="1" x14ac:dyDescent="0.2">
      <c r="A744" s="219"/>
      <c r="B744" s="219"/>
      <c r="C744" s="219"/>
      <c r="D744" s="219"/>
      <c r="E744" s="303"/>
      <c r="F744" s="303"/>
      <c r="G744" s="303"/>
      <c r="H744" s="303"/>
      <c r="I744" s="303"/>
      <c r="J744" s="303"/>
      <c r="K744" s="303"/>
      <c r="L744" s="303"/>
      <c r="M744" s="303"/>
      <c r="N744" s="219"/>
      <c r="O744" s="219"/>
      <c r="P744" s="219"/>
      <c r="Q744" s="219"/>
      <c r="R744" s="219"/>
      <c r="S744" s="219"/>
      <c r="T744" s="219"/>
      <c r="U744" s="219"/>
      <c r="V744" s="219"/>
      <c r="W744" s="219"/>
      <c r="X744" s="219"/>
      <c r="Y744" s="219"/>
      <c r="Z744" s="219"/>
    </row>
    <row r="745" spans="1:26" ht="15.75" customHeight="1" x14ac:dyDescent="0.2">
      <c r="A745" s="219"/>
      <c r="B745" s="219"/>
      <c r="C745" s="219"/>
      <c r="D745" s="219"/>
      <c r="E745" s="303"/>
      <c r="F745" s="303"/>
      <c r="G745" s="303"/>
      <c r="H745" s="303"/>
      <c r="I745" s="303"/>
      <c r="J745" s="303"/>
      <c r="K745" s="303"/>
      <c r="L745" s="303"/>
      <c r="M745" s="303"/>
      <c r="N745" s="219"/>
      <c r="O745" s="219"/>
      <c r="P745" s="219"/>
      <c r="Q745" s="219"/>
      <c r="R745" s="219"/>
      <c r="S745" s="219"/>
      <c r="T745" s="219"/>
      <c r="U745" s="219"/>
      <c r="V745" s="219"/>
      <c r="W745" s="219"/>
      <c r="X745" s="219"/>
      <c r="Y745" s="219"/>
      <c r="Z745" s="219"/>
    </row>
    <row r="746" spans="1:26" ht="15.75" customHeight="1" x14ac:dyDescent="0.2">
      <c r="A746" s="219"/>
      <c r="B746" s="219"/>
      <c r="C746" s="219"/>
      <c r="D746" s="219"/>
      <c r="E746" s="303"/>
      <c r="F746" s="303"/>
      <c r="G746" s="303"/>
      <c r="H746" s="303"/>
      <c r="I746" s="303"/>
      <c r="J746" s="303"/>
      <c r="K746" s="303"/>
      <c r="L746" s="303"/>
      <c r="M746" s="303"/>
      <c r="N746" s="219"/>
      <c r="O746" s="219"/>
      <c r="P746" s="219"/>
      <c r="Q746" s="219"/>
      <c r="R746" s="219"/>
      <c r="S746" s="219"/>
      <c r="T746" s="219"/>
      <c r="U746" s="219"/>
      <c r="V746" s="219"/>
      <c r="W746" s="219"/>
      <c r="X746" s="219"/>
      <c r="Y746" s="219"/>
      <c r="Z746" s="219"/>
    </row>
    <row r="747" spans="1:26" ht="15.75" customHeight="1" x14ac:dyDescent="0.2">
      <c r="A747" s="219"/>
      <c r="B747" s="219"/>
      <c r="C747" s="219"/>
      <c r="D747" s="219"/>
      <c r="E747" s="303"/>
      <c r="F747" s="303"/>
      <c r="G747" s="303"/>
      <c r="H747" s="303"/>
      <c r="I747" s="303"/>
      <c r="J747" s="303"/>
      <c r="K747" s="303"/>
      <c r="L747" s="303"/>
      <c r="M747" s="303"/>
      <c r="N747" s="219"/>
      <c r="O747" s="219"/>
      <c r="P747" s="219"/>
      <c r="Q747" s="219"/>
      <c r="R747" s="219"/>
      <c r="S747" s="219"/>
      <c r="T747" s="219"/>
      <c r="U747" s="219"/>
      <c r="V747" s="219"/>
      <c r="W747" s="219"/>
      <c r="X747" s="219"/>
      <c r="Y747" s="219"/>
      <c r="Z747" s="219"/>
    </row>
    <row r="748" spans="1:26" ht="15.75" customHeight="1" x14ac:dyDescent="0.2">
      <c r="A748" s="219"/>
      <c r="B748" s="219"/>
      <c r="C748" s="219"/>
      <c r="D748" s="219"/>
      <c r="E748" s="303"/>
      <c r="F748" s="303"/>
      <c r="G748" s="303"/>
      <c r="H748" s="303"/>
      <c r="I748" s="303"/>
      <c r="J748" s="303"/>
      <c r="K748" s="303"/>
      <c r="L748" s="303"/>
      <c r="M748" s="303"/>
      <c r="N748" s="219"/>
      <c r="O748" s="219"/>
      <c r="P748" s="219"/>
      <c r="Q748" s="219"/>
      <c r="R748" s="219"/>
      <c r="S748" s="219"/>
      <c r="T748" s="219"/>
      <c r="U748" s="219"/>
      <c r="V748" s="219"/>
      <c r="W748" s="219"/>
      <c r="X748" s="219"/>
      <c r="Y748" s="219"/>
      <c r="Z748" s="219"/>
    </row>
    <row r="749" spans="1:26" ht="15.75" customHeight="1" x14ac:dyDescent="0.2">
      <c r="A749" s="219"/>
      <c r="B749" s="219"/>
      <c r="C749" s="219"/>
      <c r="D749" s="219"/>
      <c r="E749" s="303"/>
      <c r="F749" s="303"/>
      <c r="G749" s="303"/>
      <c r="H749" s="303"/>
      <c r="I749" s="303"/>
      <c r="J749" s="303"/>
      <c r="K749" s="303"/>
      <c r="L749" s="303"/>
      <c r="M749" s="303"/>
      <c r="N749" s="219"/>
      <c r="O749" s="219"/>
      <c r="P749" s="219"/>
      <c r="Q749" s="219"/>
      <c r="R749" s="219"/>
      <c r="S749" s="219"/>
      <c r="T749" s="219"/>
      <c r="U749" s="219"/>
      <c r="V749" s="219"/>
      <c r="W749" s="219"/>
      <c r="X749" s="219"/>
      <c r="Y749" s="219"/>
      <c r="Z749" s="219"/>
    </row>
    <row r="750" spans="1:26" ht="15.75" customHeight="1" x14ac:dyDescent="0.2">
      <c r="A750" s="219"/>
      <c r="B750" s="219"/>
      <c r="C750" s="219"/>
      <c r="D750" s="219"/>
      <c r="E750" s="303"/>
      <c r="F750" s="303"/>
      <c r="G750" s="303"/>
      <c r="H750" s="303"/>
      <c r="I750" s="303"/>
      <c r="J750" s="303"/>
      <c r="K750" s="303"/>
      <c r="L750" s="303"/>
      <c r="M750" s="303"/>
      <c r="N750" s="219"/>
      <c r="O750" s="219"/>
      <c r="P750" s="219"/>
      <c r="Q750" s="219"/>
      <c r="R750" s="219"/>
      <c r="S750" s="219"/>
      <c r="T750" s="219"/>
      <c r="U750" s="219"/>
      <c r="V750" s="219"/>
      <c r="W750" s="219"/>
      <c r="X750" s="219"/>
      <c r="Y750" s="219"/>
      <c r="Z750" s="219"/>
    </row>
    <row r="751" spans="1:26" ht="15.75" customHeight="1" x14ac:dyDescent="0.2">
      <c r="A751" s="219"/>
      <c r="B751" s="219"/>
      <c r="C751" s="219"/>
      <c r="D751" s="219"/>
      <c r="E751" s="303"/>
      <c r="F751" s="303"/>
      <c r="G751" s="303"/>
      <c r="H751" s="303"/>
      <c r="I751" s="303"/>
      <c r="J751" s="303"/>
      <c r="K751" s="303"/>
      <c r="L751" s="303"/>
      <c r="M751" s="303"/>
      <c r="N751" s="219"/>
      <c r="O751" s="219"/>
      <c r="P751" s="219"/>
      <c r="Q751" s="219"/>
      <c r="R751" s="219"/>
      <c r="S751" s="219"/>
      <c r="T751" s="219"/>
      <c r="U751" s="219"/>
      <c r="V751" s="219"/>
      <c r="W751" s="219"/>
      <c r="X751" s="219"/>
      <c r="Y751" s="219"/>
      <c r="Z751" s="219"/>
    </row>
    <row r="752" spans="1:26" ht="15.75" customHeight="1" x14ac:dyDescent="0.2">
      <c r="A752" s="219"/>
      <c r="B752" s="219"/>
      <c r="C752" s="219"/>
      <c r="D752" s="219"/>
      <c r="E752" s="303"/>
      <c r="F752" s="303"/>
      <c r="G752" s="303"/>
      <c r="H752" s="303"/>
      <c r="I752" s="303"/>
      <c r="J752" s="303"/>
      <c r="K752" s="303"/>
      <c r="L752" s="303"/>
      <c r="M752" s="303"/>
      <c r="N752" s="219"/>
      <c r="O752" s="219"/>
      <c r="P752" s="219"/>
      <c r="Q752" s="219"/>
      <c r="R752" s="219"/>
      <c r="S752" s="219"/>
      <c r="T752" s="219"/>
      <c r="U752" s="219"/>
      <c r="V752" s="219"/>
      <c r="W752" s="219"/>
      <c r="X752" s="219"/>
      <c r="Y752" s="219"/>
      <c r="Z752" s="219"/>
    </row>
    <row r="753" spans="1:26" ht="15.75" customHeight="1" x14ac:dyDescent="0.2">
      <c r="A753" s="219"/>
      <c r="B753" s="219"/>
      <c r="C753" s="219"/>
      <c r="D753" s="219"/>
      <c r="E753" s="303"/>
      <c r="F753" s="303"/>
      <c r="G753" s="303"/>
      <c r="H753" s="303"/>
      <c r="I753" s="303"/>
      <c r="J753" s="303"/>
      <c r="K753" s="303"/>
      <c r="L753" s="303"/>
      <c r="M753" s="303"/>
      <c r="N753" s="219"/>
      <c r="O753" s="219"/>
      <c r="P753" s="219"/>
      <c r="Q753" s="219"/>
      <c r="R753" s="219"/>
      <c r="S753" s="219"/>
      <c r="T753" s="219"/>
      <c r="U753" s="219"/>
      <c r="V753" s="219"/>
      <c r="W753" s="219"/>
      <c r="X753" s="219"/>
      <c r="Y753" s="219"/>
      <c r="Z753" s="219"/>
    </row>
    <row r="754" spans="1:26" ht="15.75" customHeight="1" x14ac:dyDescent="0.2">
      <c r="A754" s="219"/>
      <c r="B754" s="219"/>
      <c r="C754" s="219"/>
      <c r="D754" s="219"/>
      <c r="E754" s="303"/>
      <c r="F754" s="303"/>
      <c r="G754" s="303"/>
      <c r="H754" s="303"/>
      <c r="I754" s="303"/>
      <c r="J754" s="303"/>
      <c r="K754" s="303"/>
      <c r="L754" s="303"/>
      <c r="M754" s="303"/>
      <c r="N754" s="219"/>
      <c r="O754" s="219"/>
      <c r="P754" s="219"/>
      <c r="Q754" s="219"/>
      <c r="R754" s="219"/>
      <c r="S754" s="219"/>
      <c r="T754" s="219"/>
      <c r="U754" s="219"/>
      <c r="V754" s="219"/>
      <c r="W754" s="219"/>
      <c r="X754" s="219"/>
      <c r="Y754" s="219"/>
      <c r="Z754" s="219"/>
    </row>
    <row r="755" spans="1:26" ht="15.75" customHeight="1" x14ac:dyDescent="0.2">
      <c r="A755" s="219"/>
      <c r="B755" s="219"/>
      <c r="C755" s="219"/>
      <c r="D755" s="219"/>
      <c r="E755" s="303"/>
      <c r="F755" s="303"/>
      <c r="G755" s="303"/>
      <c r="H755" s="303"/>
      <c r="I755" s="303"/>
      <c r="J755" s="303"/>
      <c r="K755" s="303"/>
      <c r="L755" s="303"/>
      <c r="M755" s="303"/>
      <c r="N755" s="219"/>
      <c r="O755" s="219"/>
      <c r="P755" s="219"/>
      <c r="Q755" s="219"/>
      <c r="R755" s="219"/>
      <c r="S755" s="219"/>
      <c r="T755" s="219"/>
      <c r="U755" s="219"/>
      <c r="V755" s="219"/>
      <c r="W755" s="219"/>
      <c r="X755" s="219"/>
      <c r="Y755" s="219"/>
      <c r="Z755" s="219"/>
    </row>
    <row r="756" spans="1:26" ht="15.75" customHeight="1" x14ac:dyDescent="0.2">
      <c r="A756" s="219"/>
      <c r="B756" s="219"/>
      <c r="C756" s="219"/>
      <c r="D756" s="219"/>
      <c r="E756" s="303"/>
      <c r="F756" s="303"/>
      <c r="G756" s="303"/>
      <c r="H756" s="303"/>
      <c r="I756" s="303"/>
      <c r="J756" s="303"/>
      <c r="K756" s="303"/>
      <c r="L756" s="303"/>
      <c r="M756" s="303"/>
      <c r="N756" s="219"/>
      <c r="O756" s="219"/>
      <c r="P756" s="219"/>
      <c r="Q756" s="219"/>
      <c r="R756" s="219"/>
      <c r="S756" s="219"/>
      <c r="T756" s="219"/>
      <c r="U756" s="219"/>
      <c r="V756" s="219"/>
      <c r="W756" s="219"/>
      <c r="X756" s="219"/>
      <c r="Y756" s="219"/>
      <c r="Z756" s="219"/>
    </row>
    <row r="757" spans="1:26" ht="15.75" customHeight="1" x14ac:dyDescent="0.2">
      <c r="A757" s="219"/>
      <c r="B757" s="219"/>
      <c r="C757" s="219"/>
      <c r="D757" s="219"/>
      <c r="E757" s="303"/>
      <c r="F757" s="303"/>
      <c r="G757" s="303"/>
      <c r="H757" s="303"/>
      <c r="I757" s="303"/>
      <c r="J757" s="303"/>
      <c r="K757" s="303"/>
      <c r="L757" s="303"/>
      <c r="M757" s="303"/>
      <c r="N757" s="219"/>
      <c r="O757" s="219"/>
      <c r="P757" s="219"/>
      <c r="Q757" s="219"/>
      <c r="R757" s="219"/>
      <c r="S757" s="219"/>
      <c r="T757" s="219"/>
      <c r="U757" s="219"/>
      <c r="V757" s="219"/>
      <c r="W757" s="219"/>
      <c r="X757" s="219"/>
      <c r="Y757" s="219"/>
      <c r="Z757" s="219"/>
    </row>
    <row r="758" spans="1:26" ht="15.75" customHeight="1" x14ac:dyDescent="0.2">
      <c r="A758" s="219"/>
      <c r="B758" s="219"/>
      <c r="C758" s="219"/>
      <c r="D758" s="219"/>
      <c r="E758" s="303"/>
      <c r="F758" s="303"/>
      <c r="G758" s="303"/>
      <c r="H758" s="303"/>
      <c r="I758" s="303"/>
      <c r="J758" s="303"/>
      <c r="K758" s="303"/>
      <c r="L758" s="303"/>
      <c r="M758" s="303"/>
      <c r="N758" s="219"/>
      <c r="O758" s="219"/>
      <c r="P758" s="219"/>
      <c r="Q758" s="219"/>
      <c r="R758" s="219"/>
      <c r="S758" s="219"/>
      <c r="T758" s="219"/>
      <c r="U758" s="219"/>
      <c r="V758" s="219"/>
      <c r="W758" s="219"/>
      <c r="X758" s="219"/>
      <c r="Y758" s="219"/>
      <c r="Z758" s="219"/>
    </row>
    <row r="759" spans="1:26" ht="15.75" customHeight="1" x14ac:dyDescent="0.2">
      <c r="A759" s="219"/>
      <c r="B759" s="219"/>
      <c r="C759" s="219"/>
      <c r="D759" s="219"/>
      <c r="E759" s="303"/>
      <c r="F759" s="303"/>
      <c r="G759" s="303"/>
      <c r="H759" s="303"/>
      <c r="I759" s="303"/>
      <c r="J759" s="303"/>
      <c r="K759" s="303"/>
      <c r="L759" s="303"/>
      <c r="M759" s="303"/>
      <c r="N759" s="219"/>
      <c r="O759" s="219"/>
      <c r="P759" s="219"/>
      <c r="Q759" s="219"/>
      <c r="R759" s="219"/>
      <c r="S759" s="219"/>
      <c r="T759" s="219"/>
      <c r="U759" s="219"/>
      <c r="V759" s="219"/>
      <c r="W759" s="219"/>
      <c r="X759" s="219"/>
      <c r="Y759" s="219"/>
      <c r="Z759" s="219"/>
    </row>
    <row r="760" spans="1:26" ht="15.75" customHeight="1" x14ac:dyDescent="0.2">
      <c r="A760" s="219"/>
      <c r="B760" s="219"/>
      <c r="C760" s="219"/>
      <c r="D760" s="219"/>
      <c r="E760" s="303"/>
      <c r="F760" s="303"/>
      <c r="G760" s="303"/>
      <c r="H760" s="303"/>
      <c r="I760" s="303"/>
      <c r="J760" s="303"/>
      <c r="K760" s="303"/>
      <c r="L760" s="303"/>
      <c r="M760" s="303"/>
      <c r="N760" s="219"/>
      <c r="O760" s="219"/>
      <c r="P760" s="219"/>
      <c r="Q760" s="219"/>
      <c r="R760" s="219"/>
      <c r="S760" s="219"/>
      <c r="T760" s="219"/>
      <c r="U760" s="219"/>
      <c r="V760" s="219"/>
      <c r="W760" s="219"/>
      <c r="X760" s="219"/>
      <c r="Y760" s="219"/>
      <c r="Z760" s="219"/>
    </row>
    <row r="761" spans="1:26" ht="15.75" customHeight="1" x14ac:dyDescent="0.2">
      <c r="A761" s="219"/>
      <c r="B761" s="219"/>
      <c r="C761" s="219"/>
      <c r="D761" s="219"/>
      <c r="E761" s="303"/>
      <c r="F761" s="303"/>
      <c r="G761" s="303"/>
      <c r="H761" s="303"/>
      <c r="I761" s="303"/>
      <c r="J761" s="303"/>
      <c r="K761" s="303"/>
      <c r="L761" s="303"/>
      <c r="M761" s="303"/>
      <c r="N761" s="219"/>
      <c r="O761" s="219"/>
      <c r="P761" s="219"/>
      <c r="Q761" s="219"/>
      <c r="R761" s="219"/>
      <c r="S761" s="219"/>
      <c r="T761" s="219"/>
      <c r="U761" s="219"/>
      <c r="V761" s="219"/>
      <c r="W761" s="219"/>
      <c r="X761" s="219"/>
      <c r="Y761" s="219"/>
      <c r="Z761" s="219"/>
    </row>
    <row r="762" spans="1:26" ht="15.75" customHeight="1" x14ac:dyDescent="0.2">
      <c r="A762" s="219"/>
      <c r="B762" s="219"/>
      <c r="C762" s="219"/>
      <c r="D762" s="219"/>
      <c r="E762" s="303"/>
      <c r="F762" s="303"/>
      <c r="G762" s="303"/>
      <c r="H762" s="303"/>
      <c r="I762" s="303"/>
      <c r="J762" s="303"/>
      <c r="K762" s="303"/>
      <c r="L762" s="303"/>
      <c r="M762" s="303"/>
      <c r="N762" s="219"/>
      <c r="O762" s="219"/>
      <c r="P762" s="219"/>
      <c r="Q762" s="219"/>
      <c r="R762" s="219"/>
      <c r="S762" s="219"/>
      <c r="T762" s="219"/>
      <c r="U762" s="219"/>
      <c r="V762" s="219"/>
      <c r="W762" s="219"/>
      <c r="X762" s="219"/>
      <c r="Y762" s="219"/>
      <c r="Z762" s="219"/>
    </row>
    <row r="763" spans="1:26" ht="15.75" customHeight="1" x14ac:dyDescent="0.2">
      <c r="A763" s="219"/>
      <c r="B763" s="219"/>
      <c r="C763" s="219"/>
      <c r="D763" s="219"/>
      <c r="E763" s="303"/>
      <c r="F763" s="303"/>
      <c r="G763" s="303"/>
      <c r="H763" s="303"/>
      <c r="I763" s="303"/>
      <c r="J763" s="303"/>
      <c r="K763" s="303"/>
      <c r="L763" s="303"/>
      <c r="M763" s="303"/>
      <c r="N763" s="219"/>
      <c r="O763" s="219"/>
      <c r="P763" s="219"/>
      <c r="Q763" s="219"/>
      <c r="R763" s="219"/>
      <c r="S763" s="219"/>
      <c r="T763" s="219"/>
      <c r="U763" s="219"/>
      <c r="V763" s="219"/>
      <c r="W763" s="219"/>
      <c r="X763" s="219"/>
      <c r="Y763" s="219"/>
      <c r="Z763" s="219"/>
    </row>
    <row r="764" spans="1:26" ht="15.75" customHeight="1" x14ac:dyDescent="0.2">
      <c r="A764" s="219"/>
      <c r="B764" s="219"/>
      <c r="C764" s="219"/>
      <c r="D764" s="219"/>
      <c r="E764" s="303"/>
      <c r="F764" s="303"/>
      <c r="G764" s="303"/>
      <c r="H764" s="303"/>
      <c r="I764" s="303"/>
      <c r="J764" s="303"/>
      <c r="K764" s="303"/>
      <c r="L764" s="303"/>
      <c r="M764" s="303"/>
      <c r="N764" s="219"/>
      <c r="O764" s="219"/>
      <c r="P764" s="219"/>
      <c r="Q764" s="219"/>
      <c r="R764" s="219"/>
      <c r="S764" s="219"/>
      <c r="T764" s="219"/>
      <c r="U764" s="219"/>
      <c r="V764" s="219"/>
      <c r="W764" s="219"/>
      <c r="X764" s="219"/>
      <c r="Y764" s="219"/>
      <c r="Z764" s="219"/>
    </row>
    <row r="765" spans="1:26" ht="15.75" customHeight="1" x14ac:dyDescent="0.2">
      <c r="A765" s="219"/>
      <c r="B765" s="219"/>
      <c r="C765" s="219"/>
      <c r="D765" s="219"/>
      <c r="E765" s="303"/>
      <c r="F765" s="303"/>
      <c r="G765" s="303"/>
      <c r="H765" s="303"/>
      <c r="I765" s="303"/>
      <c r="J765" s="303"/>
      <c r="K765" s="303"/>
      <c r="L765" s="303"/>
      <c r="M765" s="303"/>
      <c r="N765" s="219"/>
      <c r="O765" s="219"/>
      <c r="P765" s="219"/>
      <c r="Q765" s="219"/>
      <c r="R765" s="219"/>
      <c r="S765" s="219"/>
      <c r="T765" s="219"/>
      <c r="U765" s="219"/>
      <c r="V765" s="219"/>
      <c r="W765" s="219"/>
      <c r="X765" s="219"/>
      <c r="Y765" s="219"/>
      <c r="Z765" s="219"/>
    </row>
    <row r="766" spans="1:26" ht="15.75" customHeight="1" x14ac:dyDescent="0.2">
      <c r="A766" s="219"/>
      <c r="B766" s="219"/>
      <c r="C766" s="219"/>
      <c r="D766" s="219"/>
      <c r="E766" s="303"/>
      <c r="F766" s="303"/>
      <c r="G766" s="303"/>
      <c r="H766" s="303"/>
      <c r="I766" s="303"/>
      <c r="J766" s="303"/>
      <c r="K766" s="303"/>
      <c r="L766" s="303"/>
      <c r="M766" s="303"/>
      <c r="N766" s="219"/>
      <c r="O766" s="219"/>
      <c r="P766" s="219"/>
      <c r="Q766" s="219"/>
      <c r="R766" s="219"/>
      <c r="S766" s="219"/>
      <c r="T766" s="219"/>
      <c r="U766" s="219"/>
      <c r="V766" s="219"/>
      <c r="W766" s="219"/>
      <c r="X766" s="219"/>
      <c r="Y766" s="219"/>
      <c r="Z766" s="219"/>
    </row>
    <row r="767" spans="1:26" ht="15.75" customHeight="1" x14ac:dyDescent="0.2">
      <c r="A767" s="219"/>
      <c r="B767" s="219"/>
      <c r="C767" s="219"/>
      <c r="D767" s="219"/>
      <c r="E767" s="303"/>
      <c r="F767" s="303"/>
      <c r="G767" s="303"/>
      <c r="H767" s="303"/>
      <c r="I767" s="303"/>
      <c r="J767" s="303"/>
      <c r="K767" s="303"/>
      <c r="L767" s="303"/>
      <c r="M767" s="303"/>
      <c r="N767" s="219"/>
      <c r="O767" s="219"/>
      <c r="P767" s="219"/>
      <c r="Q767" s="219"/>
      <c r="R767" s="219"/>
      <c r="S767" s="219"/>
      <c r="T767" s="219"/>
      <c r="U767" s="219"/>
      <c r="V767" s="219"/>
      <c r="W767" s="219"/>
      <c r="X767" s="219"/>
      <c r="Y767" s="219"/>
      <c r="Z767" s="219"/>
    </row>
    <row r="768" spans="1:26" ht="15.75" customHeight="1" x14ac:dyDescent="0.2">
      <c r="A768" s="219"/>
      <c r="B768" s="219"/>
      <c r="C768" s="219"/>
      <c r="D768" s="219"/>
      <c r="E768" s="303"/>
      <c r="F768" s="303"/>
      <c r="G768" s="303"/>
      <c r="H768" s="303"/>
      <c r="I768" s="303"/>
      <c r="J768" s="303"/>
      <c r="K768" s="303"/>
      <c r="L768" s="303"/>
      <c r="M768" s="303"/>
      <c r="N768" s="219"/>
      <c r="O768" s="219"/>
      <c r="P768" s="219"/>
      <c r="Q768" s="219"/>
      <c r="R768" s="219"/>
      <c r="S768" s="219"/>
      <c r="T768" s="219"/>
      <c r="U768" s="219"/>
      <c r="V768" s="219"/>
      <c r="W768" s="219"/>
      <c r="X768" s="219"/>
      <c r="Y768" s="219"/>
      <c r="Z768" s="219"/>
    </row>
    <row r="769" spans="1:26" ht="15.75" customHeight="1" x14ac:dyDescent="0.2">
      <c r="A769" s="219"/>
      <c r="B769" s="219"/>
      <c r="C769" s="219"/>
      <c r="D769" s="219"/>
      <c r="E769" s="303"/>
      <c r="F769" s="303"/>
      <c r="G769" s="303"/>
      <c r="H769" s="303"/>
      <c r="I769" s="303"/>
      <c r="J769" s="303"/>
      <c r="K769" s="303"/>
      <c r="L769" s="303"/>
      <c r="M769" s="303"/>
      <c r="N769" s="219"/>
      <c r="O769" s="219"/>
      <c r="P769" s="219"/>
      <c r="Q769" s="219"/>
      <c r="R769" s="219"/>
      <c r="S769" s="219"/>
      <c r="T769" s="219"/>
      <c r="U769" s="219"/>
      <c r="V769" s="219"/>
      <c r="W769" s="219"/>
      <c r="X769" s="219"/>
      <c r="Y769" s="219"/>
      <c r="Z769" s="219"/>
    </row>
    <row r="770" spans="1:26" ht="15.75" customHeight="1" x14ac:dyDescent="0.2">
      <c r="A770" s="219"/>
      <c r="B770" s="219"/>
      <c r="C770" s="219"/>
      <c r="D770" s="219"/>
      <c r="E770" s="303"/>
      <c r="F770" s="303"/>
      <c r="G770" s="303"/>
      <c r="H770" s="303"/>
      <c r="I770" s="303"/>
      <c r="J770" s="303"/>
      <c r="K770" s="303"/>
      <c r="L770" s="303"/>
      <c r="M770" s="303"/>
      <c r="N770" s="219"/>
      <c r="O770" s="219"/>
      <c r="P770" s="219"/>
      <c r="Q770" s="219"/>
      <c r="R770" s="219"/>
      <c r="S770" s="219"/>
      <c r="T770" s="219"/>
      <c r="U770" s="219"/>
      <c r="V770" s="219"/>
      <c r="W770" s="219"/>
      <c r="X770" s="219"/>
      <c r="Y770" s="219"/>
      <c r="Z770" s="219"/>
    </row>
    <row r="771" spans="1:26" ht="15.75" customHeight="1" x14ac:dyDescent="0.2">
      <c r="A771" s="219"/>
      <c r="B771" s="219"/>
      <c r="C771" s="219"/>
      <c r="D771" s="219"/>
      <c r="E771" s="303"/>
      <c r="F771" s="303"/>
      <c r="G771" s="303"/>
      <c r="H771" s="303"/>
      <c r="I771" s="303"/>
      <c r="J771" s="303"/>
      <c r="K771" s="303"/>
      <c r="L771" s="303"/>
      <c r="M771" s="303"/>
      <c r="N771" s="219"/>
      <c r="O771" s="219"/>
      <c r="P771" s="219"/>
      <c r="Q771" s="219"/>
      <c r="R771" s="219"/>
      <c r="S771" s="219"/>
      <c r="T771" s="219"/>
      <c r="U771" s="219"/>
      <c r="V771" s="219"/>
      <c r="W771" s="219"/>
      <c r="X771" s="219"/>
      <c r="Y771" s="219"/>
      <c r="Z771" s="219"/>
    </row>
    <row r="772" spans="1:26" ht="15.75" customHeight="1" x14ac:dyDescent="0.2">
      <c r="A772" s="219"/>
      <c r="B772" s="219"/>
      <c r="C772" s="219"/>
      <c r="D772" s="219"/>
      <c r="E772" s="303"/>
      <c r="F772" s="303"/>
      <c r="G772" s="303"/>
      <c r="H772" s="303"/>
      <c r="I772" s="303"/>
      <c r="J772" s="303"/>
      <c r="K772" s="303"/>
      <c r="L772" s="303"/>
      <c r="M772" s="303"/>
      <c r="N772" s="219"/>
      <c r="O772" s="219"/>
      <c r="P772" s="219"/>
      <c r="Q772" s="219"/>
      <c r="R772" s="219"/>
      <c r="S772" s="219"/>
      <c r="T772" s="219"/>
      <c r="U772" s="219"/>
      <c r="V772" s="219"/>
      <c r="W772" s="219"/>
      <c r="X772" s="219"/>
      <c r="Y772" s="219"/>
      <c r="Z772" s="219"/>
    </row>
    <row r="773" spans="1:26" ht="15.75" customHeight="1" x14ac:dyDescent="0.2">
      <c r="A773" s="219"/>
      <c r="B773" s="219"/>
      <c r="C773" s="219"/>
      <c r="D773" s="219"/>
      <c r="E773" s="303"/>
      <c r="F773" s="303"/>
      <c r="G773" s="303"/>
      <c r="H773" s="303"/>
      <c r="I773" s="303"/>
      <c r="J773" s="303"/>
      <c r="K773" s="303"/>
      <c r="L773" s="303"/>
      <c r="M773" s="303"/>
      <c r="N773" s="219"/>
      <c r="O773" s="219"/>
      <c r="P773" s="219"/>
      <c r="Q773" s="219"/>
      <c r="R773" s="219"/>
      <c r="S773" s="219"/>
      <c r="T773" s="219"/>
      <c r="U773" s="219"/>
      <c r="V773" s="219"/>
      <c r="W773" s="219"/>
      <c r="X773" s="219"/>
      <c r="Y773" s="219"/>
      <c r="Z773" s="219"/>
    </row>
    <row r="774" spans="1:26" ht="15.75" customHeight="1" x14ac:dyDescent="0.2">
      <c r="A774" s="219"/>
      <c r="B774" s="219"/>
      <c r="C774" s="219"/>
      <c r="D774" s="219"/>
      <c r="E774" s="303"/>
      <c r="F774" s="303"/>
      <c r="G774" s="303"/>
      <c r="H774" s="303"/>
      <c r="I774" s="303"/>
      <c r="J774" s="303"/>
      <c r="K774" s="303"/>
      <c r="L774" s="303"/>
      <c r="M774" s="303"/>
      <c r="N774" s="219"/>
      <c r="O774" s="219"/>
      <c r="P774" s="219"/>
      <c r="Q774" s="219"/>
      <c r="R774" s="219"/>
      <c r="S774" s="219"/>
      <c r="T774" s="219"/>
      <c r="U774" s="219"/>
      <c r="V774" s="219"/>
      <c r="W774" s="219"/>
      <c r="X774" s="219"/>
      <c r="Y774" s="219"/>
      <c r="Z774" s="219"/>
    </row>
    <row r="775" spans="1:26" ht="15.75" customHeight="1" x14ac:dyDescent="0.2">
      <c r="A775" s="219"/>
      <c r="B775" s="219"/>
      <c r="C775" s="219"/>
      <c r="D775" s="219"/>
      <c r="E775" s="303"/>
      <c r="F775" s="303"/>
      <c r="G775" s="303"/>
      <c r="H775" s="303"/>
      <c r="I775" s="303"/>
      <c r="J775" s="303"/>
      <c r="K775" s="303"/>
      <c r="L775" s="303"/>
      <c r="M775" s="303"/>
      <c r="N775" s="219"/>
      <c r="O775" s="219"/>
      <c r="P775" s="219"/>
      <c r="Q775" s="219"/>
      <c r="R775" s="219"/>
      <c r="S775" s="219"/>
      <c r="T775" s="219"/>
      <c r="U775" s="219"/>
      <c r="V775" s="219"/>
      <c r="W775" s="219"/>
      <c r="X775" s="219"/>
      <c r="Y775" s="219"/>
      <c r="Z775" s="219"/>
    </row>
    <row r="776" spans="1:26" ht="15.75" customHeight="1" x14ac:dyDescent="0.2">
      <c r="A776" s="219"/>
      <c r="B776" s="219"/>
      <c r="C776" s="219"/>
      <c r="D776" s="219"/>
      <c r="E776" s="303"/>
      <c r="F776" s="303"/>
      <c r="G776" s="303"/>
      <c r="H776" s="303"/>
      <c r="I776" s="303"/>
      <c r="J776" s="303"/>
      <c r="K776" s="303"/>
      <c r="L776" s="303"/>
      <c r="M776" s="303"/>
      <c r="N776" s="219"/>
      <c r="O776" s="219"/>
      <c r="P776" s="219"/>
      <c r="Q776" s="219"/>
      <c r="R776" s="219"/>
      <c r="S776" s="219"/>
      <c r="T776" s="219"/>
      <c r="U776" s="219"/>
      <c r="V776" s="219"/>
      <c r="W776" s="219"/>
      <c r="X776" s="219"/>
      <c r="Y776" s="219"/>
      <c r="Z776" s="219"/>
    </row>
    <row r="777" spans="1:26" ht="15.75" customHeight="1" x14ac:dyDescent="0.2">
      <c r="A777" s="219"/>
      <c r="B777" s="219"/>
      <c r="C777" s="219"/>
      <c r="D777" s="219"/>
      <c r="E777" s="303"/>
      <c r="F777" s="303"/>
      <c r="G777" s="303"/>
      <c r="H777" s="303"/>
      <c r="I777" s="303"/>
      <c r="J777" s="303"/>
      <c r="K777" s="303"/>
      <c r="L777" s="303"/>
      <c r="M777" s="303"/>
      <c r="N777" s="219"/>
      <c r="O777" s="219"/>
      <c r="P777" s="219"/>
      <c r="Q777" s="219"/>
      <c r="R777" s="219"/>
      <c r="S777" s="219"/>
      <c r="T777" s="219"/>
      <c r="U777" s="219"/>
      <c r="V777" s="219"/>
      <c r="W777" s="219"/>
      <c r="X777" s="219"/>
      <c r="Y777" s="219"/>
      <c r="Z777" s="219"/>
    </row>
    <row r="778" spans="1:26" ht="15.75" customHeight="1" x14ac:dyDescent="0.2">
      <c r="A778" s="219"/>
      <c r="B778" s="219"/>
      <c r="C778" s="219"/>
      <c r="D778" s="219"/>
      <c r="E778" s="303"/>
      <c r="F778" s="303"/>
      <c r="G778" s="303"/>
      <c r="H778" s="303"/>
      <c r="I778" s="303"/>
      <c r="J778" s="303"/>
      <c r="K778" s="303"/>
      <c r="L778" s="303"/>
      <c r="M778" s="303"/>
      <c r="N778" s="219"/>
      <c r="O778" s="219"/>
      <c r="P778" s="219"/>
      <c r="Q778" s="219"/>
      <c r="R778" s="219"/>
      <c r="S778" s="219"/>
      <c r="T778" s="219"/>
      <c r="U778" s="219"/>
      <c r="V778" s="219"/>
      <c r="W778" s="219"/>
      <c r="X778" s="219"/>
      <c r="Y778" s="219"/>
      <c r="Z778" s="219"/>
    </row>
    <row r="779" spans="1:26" ht="15.75" customHeight="1" x14ac:dyDescent="0.2">
      <c r="A779" s="219"/>
      <c r="B779" s="219"/>
      <c r="C779" s="219"/>
      <c r="D779" s="219"/>
      <c r="E779" s="303"/>
      <c r="F779" s="303"/>
      <c r="G779" s="303"/>
      <c r="H779" s="303"/>
      <c r="I779" s="303"/>
      <c r="J779" s="303"/>
      <c r="K779" s="303"/>
      <c r="L779" s="303"/>
      <c r="M779" s="303"/>
      <c r="N779" s="219"/>
      <c r="O779" s="219"/>
      <c r="P779" s="219"/>
      <c r="Q779" s="219"/>
      <c r="R779" s="219"/>
      <c r="S779" s="219"/>
      <c r="T779" s="219"/>
      <c r="U779" s="219"/>
      <c r="V779" s="219"/>
      <c r="W779" s="219"/>
      <c r="X779" s="219"/>
      <c r="Y779" s="219"/>
      <c r="Z779" s="219"/>
    </row>
    <row r="780" spans="1:26" ht="15.75" customHeight="1" x14ac:dyDescent="0.2">
      <c r="A780" s="219"/>
      <c r="B780" s="219"/>
      <c r="C780" s="219"/>
      <c r="D780" s="219"/>
      <c r="E780" s="303"/>
      <c r="F780" s="303"/>
      <c r="G780" s="303"/>
      <c r="H780" s="303"/>
      <c r="I780" s="303"/>
      <c r="J780" s="303"/>
      <c r="K780" s="303"/>
      <c r="L780" s="303"/>
      <c r="M780" s="303"/>
      <c r="N780" s="219"/>
      <c r="O780" s="219"/>
      <c r="P780" s="219"/>
      <c r="Q780" s="219"/>
      <c r="R780" s="219"/>
      <c r="S780" s="219"/>
      <c r="T780" s="219"/>
      <c r="U780" s="219"/>
      <c r="V780" s="219"/>
      <c r="W780" s="219"/>
      <c r="X780" s="219"/>
      <c r="Y780" s="219"/>
      <c r="Z780" s="219"/>
    </row>
    <row r="781" spans="1:26" ht="15.75" customHeight="1" x14ac:dyDescent="0.2">
      <c r="A781" s="219"/>
      <c r="B781" s="219"/>
      <c r="C781" s="219"/>
      <c r="D781" s="219"/>
      <c r="E781" s="303"/>
      <c r="F781" s="303"/>
      <c r="G781" s="303"/>
      <c r="H781" s="303"/>
      <c r="I781" s="303"/>
      <c r="J781" s="303"/>
      <c r="K781" s="303"/>
      <c r="L781" s="303"/>
      <c r="M781" s="303"/>
      <c r="N781" s="219"/>
      <c r="O781" s="219"/>
      <c r="P781" s="219"/>
      <c r="Q781" s="219"/>
      <c r="R781" s="219"/>
      <c r="S781" s="219"/>
      <c r="T781" s="219"/>
      <c r="U781" s="219"/>
      <c r="V781" s="219"/>
      <c r="W781" s="219"/>
      <c r="X781" s="219"/>
      <c r="Y781" s="219"/>
      <c r="Z781" s="219"/>
    </row>
    <row r="782" spans="1:26" ht="15.75" customHeight="1" x14ac:dyDescent="0.2">
      <c r="A782" s="219"/>
      <c r="B782" s="219"/>
      <c r="C782" s="219"/>
      <c r="D782" s="219"/>
      <c r="E782" s="303"/>
      <c r="F782" s="303"/>
      <c r="G782" s="303"/>
      <c r="H782" s="303"/>
      <c r="I782" s="303"/>
      <c r="J782" s="303"/>
      <c r="K782" s="303"/>
      <c r="L782" s="303"/>
      <c r="M782" s="303"/>
      <c r="N782" s="219"/>
      <c r="O782" s="219"/>
      <c r="P782" s="219"/>
      <c r="Q782" s="219"/>
      <c r="R782" s="219"/>
      <c r="S782" s="219"/>
      <c r="T782" s="219"/>
      <c r="U782" s="219"/>
      <c r="V782" s="219"/>
      <c r="W782" s="219"/>
      <c r="X782" s="219"/>
      <c r="Y782" s="219"/>
      <c r="Z782" s="219"/>
    </row>
    <row r="783" spans="1:26" ht="15.75" customHeight="1" x14ac:dyDescent="0.2">
      <c r="A783" s="219"/>
      <c r="B783" s="219"/>
      <c r="C783" s="219"/>
      <c r="D783" s="219"/>
      <c r="E783" s="303"/>
      <c r="F783" s="303"/>
      <c r="G783" s="303"/>
      <c r="H783" s="303"/>
      <c r="I783" s="303"/>
      <c r="J783" s="303"/>
      <c r="K783" s="303"/>
      <c r="L783" s="303"/>
      <c r="M783" s="303"/>
      <c r="N783" s="219"/>
      <c r="O783" s="219"/>
      <c r="P783" s="219"/>
      <c r="Q783" s="219"/>
      <c r="R783" s="219"/>
      <c r="S783" s="219"/>
      <c r="T783" s="219"/>
      <c r="U783" s="219"/>
      <c r="V783" s="219"/>
      <c r="W783" s="219"/>
      <c r="X783" s="219"/>
      <c r="Y783" s="219"/>
      <c r="Z783" s="219"/>
    </row>
    <row r="784" spans="1:26" ht="15.75" customHeight="1" x14ac:dyDescent="0.2">
      <c r="A784" s="219"/>
      <c r="B784" s="219"/>
      <c r="C784" s="219"/>
      <c r="D784" s="219"/>
      <c r="E784" s="303"/>
      <c r="F784" s="303"/>
      <c r="G784" s="303"/>
      <c r="H784" s="303"/>
      <c r="I784" s="303"/>
      <c r="J784" s="303"/>
      <c r="K784" s="303"/>
      <c r="L784" s="303"/>
      <c r="M784" s="303"/>
      <c r="N784" s="219"/>
      <c r="O784" s="219"/>
      <c r="P784" s="219"/>
      <c r="Q784" s="219"/>
      <c r="R784" s="219"/>
      <c r="S784" s="219"/>
      <c r="T784" s="219"/>
      <c r="U784" s="219"/>
      <c r="V784" s="219"/>
      <c r="W784" s="219"/>
      <c r="X784" s="219"/>
      <c r="Y784" s="219"/>
      <c r="Z784" s="219"/>
    </row>
    <row r="785" spans="1:26" ht="15.75" customHeight="1" x14ac:dyDescent="0.2">
      <c r="A785" s="219"/>
      <c r="B785" s="219"/>
      <c r="C785" s="219"/>
      <c r="D785" s="219"/>
      <c r="E785" s="303"/>
      <c r="F785" s="303"/>
      <c r="G785" s="303"/>
      <c r="H785" s="303"/>
      <c r="I785" s="303"/>
      <c r="J785" s="303"/>
      <c r="K785" s="303"/>
      <c r="L785" s="303"/>
      <c r="M785" s="303"/>
      <c r="N785" s="219"/>
      <c r="O785" s="219"/>
      <c r="P785" s="219"/>
      <c r="Q785" s="219"/>
      <c r="R785" s="219"/>
      <c r="S785" s="219"/>
      <c r="T785" s="219"/>
      <c r="U785" s="219"/>
      <c r="V785" s="219"/>
      <c r="W785" s="219"/>
      <c r="X785" s="219"/>
      <c r="Y785" s="219"/>
      <c r="Z785" s="219"/>
    </row>
    <row r="786" spans="1:26" ht="15.75" customHeight="1" x14ac:dyDescent="0.2">
      <c r="A786" s="219"/>
      <c r="B786" s="219"/>
      <c r="C786" s="219"/>
      <c r="D786" s="219"/>
      <c r="E786" s="303"/>
      <c r="F786" s="303"/>
      <c r="G786" s="303"/>
      <c r="H786" s="303"/>
      <c r="I786" s="303"/>
      <c r="J786" s="303"/>
      <c r="K786" s="303"/>
      <c r="L786" s="303"/>
      <c r="M786" s="303"/>
      <c r="N786" s="219"/>
      <c r="O786" s="219"/>
      <c r="P786" s="219"/>
      <c r="Q786" s="219"/>
      <c r="R786" s="219"/>
      <c r="S786" s="219"/>
      <c r="T786" s="219"/>
      <c r="U786" s="219"/>
      <c r="V786" s="219"/>
      <c r="W786" s="219"/>
      <c r="X786" s="219"/>
      <c r="Y786" s="219"/>
      <c r="Z786" s="219"/>
    </row>
    <row r="787" spans="1:26" ht="15.75" customHeight="1" x14ac:dyDescent="0.2">
      <c r="A787" s="219"/>
      <c r="B787" s="219"/>
      <c r="C787" s="219"/>
      <c r="D787" s="219"/>
      <c r="E787" s="303"/>
      <c r="F787" s="303"/>
      <c r="G787" s="303"/>
      <c r="H787" s="303"/>
      <c r="I787" s="303"/>
      <c r="J787" s="303"/>
      <c r="K787" s="303"/>
      <c r="L787" s="303"/>
      <c r="M787" s="303"/>
      <c r="N787" s="219"/>
      <c r="O787" s="219"/>
      <c r="P787" s="219"/>
      <c r="Q787" s="219"/>
      <c r="R787" s="219"/>
      <c r="S787" s="219"/>
      <c r="T787" s="219"/>
      <c r="U787" s="219"/>
      <c r="V787" s="219"/>
      <c r="W787" s="219"/>
      <c r="X787" s="219"/>
      <c r="Y787" s="219"/>
      <c r="Z787" s="219"/>
    </row>
    <row r="788" spans="1:26" ht="15.75" customHeight="1" x14ac:dyDescent="0.2">
      <c r="A788" s="219"/>
      <c r="B788" s="219"/>
      <c r="C788" s="219"/>
      <c r="D788" s="219"/>
      <c r="E788" s="303"/>
      <c r="F788" s="303"/>
      <c r="G788" s="303"/>
      <c r="H788" s="303"/>
      <c r="I788" s="303"/>
      <c r="J788" s="303"/>
      <c r="K788" s="303"/>
      <c r="L788" s="303"/>
      <c r="M788" s="303"/>
      <c r="N788" s="219"/>
      <c r="O788" s="219"/>
      <c r="P788" s="219"/>
      <c r="Q788" s="219"/>
      <c r="R788" s="219"/>
      <c r="S788" s="219"/>
      <c r="T788" s="219"/>
      <c r="U788" s="219"/>
      <c r="V788" s="219"/>
      <c r="W788" s="219"/>
      <c r="X788" s="219"/>
      <c r="Y788" s="219"/>
      <c r="Z788" s="219"/>
    </row>
    <row r="789" spans="1:26" ht="15.75" customHeight="1" x14ac:dyDescent="0.2">
      <c r="A789" s="219"/>
      <c r="B789" s="219"/>
      <c r="C789" s="219"/>
      <c r="D789" s="219"/>
      <c r="E789" s="303"/>
      <c r="F789" s="303"/>
      <c r="G789" s="303"/>
      <c r="H789" s="303"/>
      <c r="I789" s="303"/>
      <c r="J789" s="303"/>
      <c r="K789" s="303"/>
      <c r="L789" s="303"/>
      <c r="M789" s="303"/>
      <c r="N789" s="219"/>
      <c r="O789" s="219"/>
      <c r="P789" s="219"/>
      <c r="Q789" s="219"/>
      <c r="R789" s="219"/>
      <c r="S789" s="219"/>
      <c r="T789" s="219"/>
      <c r="U789" s="219"/>
      <c r="V789" s="219"/>
      <c r="W789" s="219"/>
      <c r="X789" s="219"/>
      <c r="Y789" s="219"/>
      <c r="Z789" s="219"/>
    </row>
    <row r="790" spans="1:26" ht="15.75" customHeight="1" x14ac:dyDescent="0.2">
      <c r="A790" s="219"/>
      <c r="B790" s="219"/>
      <c r="C790" s="219"/>
      <c r="D790" s="219"/>
      <c r="E790" s="303"/>
      <c r="F790" s="303"/>
      <c r="G790" s="303"/>
      <c r="H790" s="303"/>
      <c r="I790" s="303"/>
      <c r="J790" s="303"/>
      <c r="K790" s="303"/>
      <c r="L790" s="303"/>
      <c r="M790" s="303"/>
      <c r="N790" s="219"/>
      <c r="O790" s="219"/>
      <c r="P790" s="219"/>
      <c r="Q790" s="219"/>
      <c r="R790" s="219"/>
      <c r="S790" s="219"/>
      <c r="T790" s="219"/>
      <c r="U790" s="219"/>
      <c r="V790" s="219"/>
      <c r="W790" s="219"/>
      <c r="X790" s="219"/>
      <c r="Y790" s="219"/>
      <c r="Z790" s="219"/>
    </row>
    <row r="791" spans="1:26" ht="15.75" customHeight="1" x14ac:dyDescent="0.2">
      <c r="A791" s="219"/>
      <c r="B791" s="219"/>
      <c r="C791" s="219"/>
      <c r="D791" s="219"/>
      <c r="E791" s="303"/>
      <c r="F791" s="303"/>
      <c r="G791" s="303"/>
      <c r="H791" s="303"/>
      <c r="I791" s="303"/>
      <c r="J791" s="303"/>
      <c r="K791" s="303"/>
      <c r="L791" s="303"/>
      <c r="M791" s="303"/>
      <c r="N791" s="219"/>
      <c r="O791" s="219"/>
      <c r="P791" s="219"/>
      <c r="Q791" s="219"/>
      <c r="R791" s="219"/>
      <c r="S791" s="219"/>
      <c r="T791" s="219"/>
      <c r="U791" s="219"/>
      <c r="V791" s="219"/>
      <c r="W791" s="219"/>
      <c r="X791" s="219"/>
      <c r="Y791" s="219"/>
      <c r="Z791" s="219"/>
    </row>
    <row r="792" spans="1:26" ht="15.75" customHeight="1" x14ac:dyDescent="0.2">
      <c r="A792" s="219"/>
      <c r="B792" s="219"/>
      <c r="C792" s="219"/>
      <c r="D792" s="219"/>
      <c r="E792" s="303"/>
      <c r="F792" s="303"/>
      <c r="G792" s="303"/>
      <c r="H792" s="303"/>
      <c r="I792" s="303"/>
      <c r="J792" s="303"/>
      <c r="K792" s="303"/>
      <c r="L792" s="303"/>
      <c r="M792" s="303"/>
      <c r="N792" s="219"/>
      <c r="O792" s="219"/>
      <c r="P792" s="219"/>
      <c r="Q792" s="219"/>
      <c r="R792" s="219"/>
      <c r="S792" s="219"/>
      <c r="T792" s="219"/>
      <c r="U792" s="219"/>
      <c r="V792" s="219"/>
      <c r="W792" s="219"/>
      <c r="X792" s="219"/>
      <c r="Y792" s="219"/>
      <c r="Z792" s="219"/>
    </row>
    <row r="793" spans="1:26" ht="15.75" customHeight="1" x14ac:dyDescent="0.2">
      <c r="A793" s="219"/>
      <c r="B793" s="219"/>
      <c r="C793" s="219"/>
      <c r="D793" s="219"/>
      <c r="E793" s="303"/>
      <c r="F793" s="303"/>
      <c r="G793" s="303"/>
      <c r="H793" s="303"/>
      <c r="I793" s="303"/>
      <c r="J793" s="303"/>
      <c r="K793" s="303"/>
      <c r="L793" s="303"/>
      <c r="M793" s="303"/>
      <c r="N793" s="219"/>
      <c r="O793" s="219"/>
      <c r="P793" s="219"/>
      <c r="Q793" s="219"/>
      <c r="R793" s="219"/>
      <c r="S793" s="219"/>
      <c r="T793" s="219"/>
      <c r="U793" s="219"/>
      <c r="V793" s="219"/>
      <c r="W793" s="219"/>
      <c r="X793" s="219"/>
      <c r="Y793" s="219"/>
      <c r="Z793" s="219"/>
    </row>
    <row r="794" spans="1:26" ht="15.75" customHeight="1" x14ac:dyDescent="0.2">
      <c r="A794" s="219"/>
      <c r="B794" s="219"/>
      <c r="C794" s="219"/>
      <c r="D794" s="219"/>
      <c r="E794" s="303"/>
      <c r="F794" s="303"/>
      <c r="G794" s="303"/>
      <c r="H794" s="303"/>
      <c r="I794" s="303"/>
      <c r="J794" s="303"/>
      <c r="K794" s="303"/>
      <c r="L794" s="303"/>
      <c r="M794" s="303"/>
      <c r="N794" s="219"/>
      <c r="O794" s="219"/>
      <c r="P794" s="219"/>
      <c r="Q794" s="219"/>
      <c r="R794" s="219"/>
      <c r="S794" s="219"/>
      <c r="T794" s="219"/>
      <c r="U794" s="219"/>
      <c r="V794" s="219"/>
      <c r="W794" s="219"/>
      <c r="X794" s="219"/>
      <c r="Y794" s="219"/>
      <c r="Z794" s="219"/>
    </row>
    <row r="795" spans="1:26" ht="15.75" customHeight="1" x14ac:dyDescent="0.2">
      <c r="A795" s="219"/>
      <c r="B795" s="219"/>
      <c r="C795" s="219"/>
      <c r="D795" s="219"/>
      <c r="E795" s="303"/>
      <c r="F795" s="303"/>
      <c r="G795" s="303"/>
      <c r="H795" s="303"/>
      <c r="I795" s="303"/>
      <c r="J795" s="303"/>
      <c r="K795" s="303"/>
      <c r="L795" s="303"/>
      <c r="M795" s="303"/>
      <c r="N795" s="219"/>
      <c r="O795" s="219"/>
      <c r="P795" s="219"/>
      <c r="Q795" s="219"/>
      <c r="R795" s="219"/>
      <c r="S795" s="219"/>
      <c r="T795" s="219"/>
      <c r="U795" s="219"/>
      <c r="V795" s="219"/>
      <c r="W795" s="219"/>
      <c r="X795" s="219"/>
      <c r="Y795" s="219"/>
      <c r="Z795" s="219"/>
    </row>
    <row r="796" spans="1:26" ht="15.75" customHeight="1" x14ac:dyDescent="0.2">
      <c r="A796" s="219"/>
      <c r="B796" s="219"/>
      <c r="C796" s="219"/>
      <c r="D796" s="219"/>
      <c r="E796" s="303"/>
      <c r="F796" s="303"/>
      <c r="G796" s="303"/>
      <c r="H796" s="303"/>
      <c r="I796" s="303"/>
      <c r="J796" s="303"/>
      <c r="K796" s="303"/>
      <c r="L796" s="303"/>
      <c r="M796" s="303"/>
      <c r="N796" s="219"/>
      <c r="O796" s="219"/>
      <c r="P796" s="219"/>
      <c r="Q796" s="219"/>
      <c r="R796" s="219"/>
      <c r="S796" s="219"/>
      <c r="T796" s="219"/>
      <c r="U796" s="219"/>
      <c r="V796" s="219"/>
      <c r="W796" s="219"/>
      <c r="X796" s="219"/>
      <c r="Y796" s="219"/>
      <c r="Z796" s="219"/>
    </row>
    <row r="797" spans="1:26" ht="15.75" customHeight="1" x14ac:dyDescent="0.2">
      <c r="A797" s="219"/>
      <c r="B797" s="219"/>
      <c r="C797" s="219"/>
      <c r="D797" s="219"/>
      <c r="E797" s="303"/>
      <c r="F797" s="303"/>
      <c r="G797" s="303"/>
      <c r="H797" s="303"/>
      <c r="I797" s="303"/>
      <c r="J797" s="303"/>
      <c r="K797" s="303"/>
      <c r="L797" s="303"/>
      <c r="M797" s="303"/>
      <c r="N797" s="219"/>
      <c r="O797" s="219"/>
      <c r="P797" s="219"/>
      <c r="Q797" s="219"/>
      <c r="R797" s="219"/>
      <c r="S797" s="219"/>
      <c r="T797" s="219"/>
      <c r="U797" s="219"/>
      <c r="V797" s="219"/>
      <c r="W797" s="219"/>
      <c r="X797" s="219"/>
      <c r="Y797" s="219"/>
      <c r="Z797" s="219"/>
    </row>
    <row r="798" spans="1:26" ht="15.75" customHeight="1" x14ac:dyDescent="0.2">
      <c r="A798" s="219"/>
      <c r="B798" s="219"/>
      <c r="C798" s="219"/>
      <c r="D798" s="219"/>
      <c r="E798" s="303"/>
      <c r="F798" s="303"/>
      <c r="G798" s="303"/>
      <c r="H798" s="303"/>
      <c r="I798" s="303"/>
      <c r="J798" s="303"/>
      <c r="K798" s="303"/>
      <c r="L798" s="303"/>
      <c r="M798" s="303"/>
      <c r="N798" s="219"/>
      <c r="O798" s="219"/>
      <c r="P798" s="219"/>
      <c r="Q798" s="219"/>
      <c r="R798" s="219"/>
      <c r="S798" s="219"/>
      <c r="T798" s="219"/>
      <c r="U798" s="219"/>
      <c r="V798" s="219"/>
      <c r="W798" s="219"/>
      <c r="X798" s="219"/>
      <c r="Y798" s="219"/>
      <c r="Z798" s="219"/>
    </row>
    <row r="799" spans="1:26" ht="15.75" customHeight="1" x14ac:dyDescent="0.2">
      <c r="A799" s="219"/>
      <c r="B799" s="219"/>
      <c r="C799" s="219"/>
      <c r="D799" s="219"/>
      <c r="E799" s="303"/>
      <c r="F799" s="303"/>
      <c r="G799" s="303"/>
      <c r="H799" s="303"/>
      <c r="I799" s="303"/>
      <c r="J799" s="303"/>
      <c r="K799" s="303"/>
      <c r="L799" s="303"/>
      <c r="M799" s="303"/>
      <c r="N799" s="219"/>
      <c r="O799" s="219"/>
      <c r="P799" s="219"/>
      <c r="Q799" s="219"/>
      <c r="R799" s="219"/>
      <c r="S799" s="219"/>
      <c r="T799" s="219"/>
      <c r="U799" s="219"/>
      <c r="V799" s="219"/>
      <c r="W799" s="219"/>
      <c r="X799" s="219"/>
      <c r="Y799" s="219"/>
      <c r="Z799" s="219"/>
    </row>
    <row r="800" spans="1:26" ht="15.75" customHeight="1" x14ac:dyDescent="0.2">
      <c r="A800" s="219"/>
      <c r="B800" s="219"/>
      <c r="C800" s="219"/>
      <c r="D800" s="219"/>
      <c r="E800" s="303"/>
      <c r="F800" s="303"/>
      <c r="G800" s="303"/>
      <c r="H800" s="303"/>
      <c r="I800" s="303"/>
      <c r="J800" s="303"/>
      <c r="K800" s="303"/>
      <c r="L800" s="303"/>
      <c r="M800" s="303"/>
      <c r="N800" s="219"/>
      <c r="O800" s="219"/>
      <c r="P800" s="219"/>
      <c r="Q800" s="219"/>
      <c r="R800" s="219"/>
      <c r="S800" s="219"/>
      <c r="T800" s="219"/>
      <c r="U800" s="219"/>
      <c r="V800" s="219"/>
      <c r="W800" s="219"/>
      <c r="X800" s="219"/>
      <c r="Y800" s="219"/>
      <c r="Z800" s="219"/>
    </row>
    <row r="801" spans="1:26" ht="15.75" customHeight="1" x14ac:dyDescent="0.2">
      <c r="A801" s="219"/>
      <c r="B801" s="219"/>
      <c r="C801" s="219"/>
      <c r="D801" s="219"/>
      <c r="E801" s="303"/>
      <c r="F801" s="303"/>
      <c r="G801" s="303"/>
      <c r="H801" s="303"/>
      <c r="I801" s="303"/>
      <c r="J801" s="303"/>
      <c r="K801" s="303"/>
      <c r="L801" s="303"/>
      <c r="M801" s="303"/>
      <c r="N801" s="219"/>
      <c r="O801" s="219"/>
      <c r="P801" s="219"/>
      <c r="Q801" s="219"/>
      <c r="R801" s="219"/>
      <c r="S801" s="219"/>
      <c r="T801" s="219"/>
      <c r="U801" s="219"/>
      <c r="V801" s="219"/>
      <c r="W801" s="219"/>
      <c r="X801" s="219"/>
      <c r="Y801" s="219"/>
      <c r="Z801" s="219"/>
    </row>
    <row r="802" spans="1:26" ht="15.75" customHeight="1" x14ac:dyDescent="0.2">
      <c r="A802" s="219"/>
      <c r="B802" s="219"/>
      <c r="C802" s="219"/>
      <c r="D802" s="219"/>
      <c r="E802" s="303"/>
      <c r="F802" s="303"/>
      <c r="G802" s="303"/>
      <c r="H802" s="303"/>
      <c r="I802" s="303"/>
      <c r="J802" s="303"/>
      <c r="K802" s="303"/>
      <c r="L802" s="303"/>
      <c r="M802" s="303"/>
      <c r="N802" s="219"/>
      <c r="O802" s="219"/>
      <c r="P802" s="219"/>
      <c r="Q802" s="219"/>
      <c r="R802" s="219"/>
      <c r="S802" s="219"/>
      <c r="T802" s="219"/>
      <c r="U802" s="219"/>
      <c r="V802" s="219"/>
      <c r="W802" s="219"/>
      <c r="X802" s="219"/>
      <c r="Y802" s="219"/>
      <c r="Z802" s="219"/>
    </row>
    <row r="803" spans="1:26" ht="15.75" customHeight="1" x14ac:dyDescent="0.2">
      <c r="A803" s="219"/>
      <c r="B803" s="219"/>
      <c r="C803" s="219"/>
      <c r="D803" s="219"/>
      <c r="E803" s="303"/>
      <c r="F803" s="303"/>
      <c r="G803" s="303"/>
      <c r="H803" s="303"/>
      <c r="I803" s="303"/>
      <c r="J803" s="303"/>
      <c r="K803" s="303"/>
      <c r="L803" s="303"/>
      <c r="M803" s="303"/>
      <c r="N803" s="219"/>
      <c r="O803" s="219"/>
      <c r="P803" s="219"/>
      <c r="Q803" s="219"/>
      <c r="R803" s="219"/>
      <c r="S803" s="219"/>
      <c r="T803" s="219"/>
      <c r="U803" s="219"/>
      <c r="V803" s="219"/>
      <c r="W803" s="219"/>
      <c r="X803" s="219"/>
      <c r="Y803" s="219"/>
      <c r="Z803" s="219"/>
    </row>
    <row r="804" spans="1:26" ht="15.75" customHeight="1" x14ac:dyDescent="0.2">
      <c r="A804" s="219"/>
      <c r="B804" s="219"/>
      <c r="C804" s="219"/>
      <c r="D804" s="219"/>
      <c r="E804" s="303"/>
      <c r="F804" s="303"/>
      <c r="G804" s="303"/>
      <c r="H804" s="303"/>
      <c r="I804" s="303"/>
      <c r="J804" s="303"/>
      <c r="K804" s="303"/>
      <c r="L804" s="303"/>
      <c r="M804" s="303"/>
      <c r="N804" s="219"/>
      <c r="O804" s="219"/>
      <c r="P804" s="219"/>
      <c r="Q804" s="219"/>
      <c r="R804" s="219"/>
      <c r="S804" s="219"/>
      <c r="T804" s="219"/>
      <c r="U804" s="219"/>
      <c r="V804" s="219"/>
      <c r="W804" s="219"/>
      <c r="X804" s="219"/>
      <c r="Y804" s="219"/>
      <c r="Z804" s="219"/>
    </row>
    <row r="805" spans="1:26" ht="15.75" customHeight="1" x14ac:dyDescent="0.2">
      <c r="A805" s="219"/>
      <c r="B805" s="219"/>
      <c r="C805" s="219"/>
      <c r="D805" s="219"/>
      <c r="E805" s="303"/>
      <c r="F805" s="303"/>
      <c r="G805" s="303"/>
      <c r="H805" s="303"/>
      <c r="I805" s="303"/>
      <c r="J805" s="303"/>
      <c r="K805" s="303"/>
      <c r="L805" s="303"/>
      <c r="M805" s="303"/>
      <c r="N805" s="219"/>
      <c r="O805" s="219"/>
      <c r="P805" s="219"/>
      <c r="Q805" s="219"/>
      <c r="R805" s="219"/>
      <c r="S805" s="219"/>
      <c r="T805" s="219"/>
      <c r="U805" s="219"/>
      <c r="V805" s="219"/>
      <c r="W805" s="219"/>
      <c r="X805" s="219"/>
      <c r="Y805" s="219"/>
      <c r="Z805" s="219"/>
    </row>
    <row r="806" spans="1:26" ht="15.75" customHeight="1" x14ac:dyDescent="0.2">
      <c r="A806" s="219"/>
      <c r="B806" s="219"/>
      <c r="C806" s="219"/>
      <c r="D806" s="219"/>
      <c r="E806" s="303"/>
      <c r="F806" s="303"/>
      <c r="G806" s="303"/>
      <c r="H806" s="303"/>
      <c r="I806" s="303"/>
      <c r="J806" s="303"/>
      <c r="K806" s="303"/>
      <c r="L806" s="303"/>
      <c r="M806" s="303"/>
      <c r="N806" s="219"/>
      <c r="O806" s="219"/>
      <c r="P806" s="219"/>
      <c r="Q806" s="219"/>
      <c r="R806" s="219"/>
      <c r="S806" s="219"/>
      <c r="T806" s="219"/>
      <c r="U806" s="219"/>
      <c r="V806" s="219"/>
      <c r="W806" s="219"/>
      <c r="X806" s="219"/>
      <c r="Y806" s="219"/>
      <c r="Z806" s="219"/>
    </row>
    <row r="807" spans="1:26" ht="15.75" customHeight="1" x14ac:dyDescent="0.2">
      <c r="A807" s="219"/>
      <c r="B807" s="219"/>
      <c r="C807" s="219"/>
      <c r="D807" s="219"/>
      <c r="E807" s="303"/>
      <c r="F807" s="303"/>
      <c r="G807" s="303"/>
      <c r="H807" s="303"/>
      <c r="I807" s="303"/>
      <c r="J807" s="303"/>
      <c r="K807" s="303"/>
      <c r="L807" s="303"/>
      <c r="M807" s="303"/>
      <c r="N807" s="219"/>
      <c r="O807" s="219"/>
      <c r="P807" s="219"/>
      <c r="Q807" s="219"/>
      <c r="R807" s="219"/>
      <c r="S807" s="219"/>
      <c r="T807" s="219"/>
      <c r="U807" s="219"/>
      <c r="V807" s="219"/>
      <c r="W807" s="219"/>
      <c r="X807" s="219"/>
      <c r="Y807" s="219"/>
      <c r="Z807" s="219"/>
    </row>
    <row r="808" spans="1:26" ht="15.75" customHeight="1" x14ac:dyDescent="0.2">
      <c r="A808" s="219"/>
      <c r="B808" s="219"/>
      <c r="C808" s="219"/>
      <c r="D808" s="219"/>
      <c r="E808" s="303"/>
      <c r="F808" s="303"/>
      <c r="G808" s="303"/>
      <c r="H808" s="303"/>
      <c r="I808" s="303"/>
      <c r="J808" s="303"/>
      <c r="K808" s="303"/>
      <c r="L808" s="303"/>
      <c r="M808" s="303"/>
      <c r="N808" s="219"/>
      <c r="O808" s="219"/>
      <c r="P808" s="219"/>
      <c r="Q808" s="219"/>
      <c r="R808" s="219"/>
      <c r="S808" s="219"/>
      <c r="T808" s="219"/>
      <c r="U808" s="219"/>
      <c r="V808" s="219"/>
      <c r="W808" s="219"/>
      <c r="X808" s="219"/>
      <c r="Y808" s="219"/>
      <c r="Z808" s="219"/>
    </row>
    <row r="809" spans="1:26" ht="15.75" customHeight="1" x14ac:dyDescent="0.2">
      <c r="A809" s="219"/>
      <c r="B809" s="219"/>
      <c r="C809" s="219"/>
      <c r="D809" s="219"/>
      <c r="E809" s="303"/>
      <c r="F809" s="303"/>
      <c r="G809" s="303"/>
      <c r="H809" s="303"/>
      <c r="I809" s="303"/>
      <c r="J809" s="303"/>
      <c r="K809" s="303"/>
      <c r="L809" s="303"/>
      <c r="M809" s="303"/>
      <c r="N809" s="219"/>
      <c r="O809" s="219"/>
      <c r="P809" s="219"/>
      <c r="Q809" s="219"/>
      <c r="R809" s="219"/>
      <c r="S809" s="219"/>
      <c r="T809" s="219"/>
      <c r="U809" s="219"/>
      <c r="V809" s="219"/>
      <c r="W809" s="219"/>
      <c r="X809" s="219"/>
      <c r="Y809" s="219"/>
      <c r="Z809" s="219"/>
    </row>
    <row r="810" spans="1:26" ht="15.75" customHeight="1" x14ac:dyDescent="0.2">
      <c r="A810" s="219"/>
      <c r="B810" s="219"/>
      <c r="C810" s="219"/>
      <c r="D810" s="219"/>
      <c r="E810" s="303"/>
      <c r="F810" s="303"/>
      <c r="G810" s="303"/>
      <c r="H810" s="303"/>
      <c r="I810" s="303"/>
      <c r="J810" s="303"/>
      <c r="K810" s="303"/>
      <c r="L810" s="303"/>
      <c r="M810" s="303"/>
      <c r="N810" s="219"/>
      <c r="O810" s="219"/>
      <c r="P810" s="219"/>
      <c r="Q810" s="219"/>
      <c r="R810" s="219"/>
      <c r="S810" s="219"/>
      <c r="T810" s="219"/>
      <c r="U810" s="219"/>
      <c r="V810" s="219"/>
      <c r="W810" s="219"/>
      <c r="X810" s="219"/>
      <c r="Y810" s="219"/>
      <c r="Z810" s="219"/>
    </row>
    <row r="811" spans="1:26" ht="15.75" customHeight="1" x14ac:dyDescent="0.2">
      <c r="A811" s="219"/>
      <c r="B811" s="219"/>
      <c r="C811" s="219"/>
      <c r="D811" s="219"/>
      <c r="E811" s="303"/>
      <c r="F811" s="303"/>
      <c r="G811" s="303"/>
      <c r="H811" s="303"/>
      <c r="I811" s="303"/>
      <c r="J811" s="303"/>
      <c r="K811" s="303"/>
      <c r="L811" s="303"/>
      <c r="M811" s="303"/>
      <c r="N811" s="219"/>
      <c r="O811" s="219"/>
      <c r="P811" s="219"/>
      <c r="Q811" s="219"/>
      <c r="R811" s="219"/>
      <c r="S811" s="219"/>
      <c r="T811" s="219"/>
      <c r="U811" s="219"/>
      <c r="V811" s="219"/>
      <c r="W811" s="219"/>
      <c r="X811" s="219"/>
      <c r="Y811" s="219"/>
      <c r="Z811" s="219"/>
    </row>
    <row r="812" spans="1:26" ht="15.75" customHeight="1" x14ac:dyDescent="0.2">
      <c r="A812" s="219"/>
      <c r="B812" s="219"/>
      <c r="C812" s="219"/>
      <c r="D812" s="219"/>
      <c r="E812" s="303"/>
      <c r="F812" s="303"/>
      <c r="G812" s="303"/>
      <c r="H812" s="303"/>
      <c r="I812" s="303"/>
      <c r="J812" s="303"/>
      <c r="K812" s="303"/>
      <c r="L812" s="303"/>
      <c r="M812" s="303"/>
      <c r="N812" s="219"/>
      <c r="O812" s="219"/>
      <c r="P812" s="219"/>
      <c r="Q812" s="219"/>
      <c r="R812" s="219"/>
      <c r="S812" s="219"/>
      <c r="T812" s="219"/>
      <c r="U812" s="219"/>
      <c r="V812" s="219"/>
      <c r="W812" s="219"/>
      <c r="X812" s="219"/>
      <c r="Y812" s="219"/>
      <c r="Z812" s="219"/>
    </row>
    <row r="813" spans="1:26" ht="15.75" customHeight="1" x14ac:dyDescent="0.2">
      <c r="A813" s="219"/>
      <c r="B813" s="219"/>
      <c r="C813" s="219"/>
      <c r="D813" s="219"/>
      <c r="E813" s="303"/>
      <c r="F813" s="303"/>
      <c r="G813" s="303"/>
      <c r="H813" s="303"/>
      <c r="I813" s="303"/>
      <c r="J813" s="303"/>
      <c r="K813" s="303"/>
      <c r="L813" s="303"/>
      <c r="M813" s="303"/>
      <c r="N813" s="219"/>
      <c r="O813" s="219"/>
      <c r="P813" s="219"/>
      <c r="Q813" s="219"/>
      <c r="R813" s="219"/>
      <c r="S813" s="219"/>
      <c r="T813" s="219"/>
      <c r="U813" s="219"/>
      <c r="V813" s="219"/>
      <c r="W813" s="219"/>
      <c r="X813" s="219"/>
      <c r="Y813" s="219"/>
      <c r="Z813" s="219"/>
    </row>
    <row r="814" spans="1:26" ht="15.75" customHeight="1" x14ac:dyDescent="0.2">
      <c r="A814" s="219"/>
      <c r="B814" s="219"/>
      <c r="C814" s="219"/>
      <c r="D814" s="219"/>
      <c r="E814" s="303"/>
      <c r="F814" s="303"/>
      <c r="G814" s="303"/>
      <c r="H814" s="303"/>
      <c r="I814" s="303"/>
      <c r="J814" s="303"/>
      <c r="K814" s="303"/>
      <c r="L814" s="303"/>
      <c r="M814" s="303"/>
      <c r="N814" s="219"/>
      <c r="O814" s="219"/>
      <c r="P814" s="219"/>
      <c r="Q814" s="219"/>
      <c r="R814" s="219"/>
      <c r="S814" s="219"/>
      <c r="T814" s="219"/>
      <c r="U814" s="219"/>
      <c r="V814" s="219"/>
      <c r="W814" s="219"/>
      <c r="X814" s="219"/>
      <c r="Y814" s="219"/>
      <c r="Z814" s="219"/>
    </row>
    <row r="815" spans="1:26" ht="15.75" customHeight="1" x14ac:dyDescent="0.2">
      <c r="A815" s="219"/>
      <c r="B815" s="219"/>
      <c r="C815" s="219"/>
      <c r="D815" s="219"/>
      <c r="E815" s="303"/>
      <c r="F815" s="303"/>
      <c r="G815" s="303"/>
      <c r="H815" s="303"/>
      <c r="I815" s="303"/>
      <c r="J815" s="303"/>
      <c r="K815" s="303"/>
      <c r="L815" s="303"/>
      <c r="M815" s="303"/>
      <c r="N815" s="219"/>
      <c r="O815" s="219"/>
      <c r="P815" s="219"/>
      <c r="Q815" s="219"/>
      <c r="R815" s="219"/>
      <c r="S815" s="219"/>
      <c r="T815" s="219"/>
      <c r="U815" s="219"/>
      <c r="V815" s="219"/>
      <c r="W815" s="219"/>
      <c r="X815" s="219"/>
      <c r="Y815" s="219"/>
      <c r="Z815" s="219"/>
    </row>
    <row r="816" spans="1:26" ht="15.75" customHeight="1" x14ac:dyDescent="0.2">
      <c r="A816" s="219"/>
      <c r="B816" s="219"/>
      <c r="C816" s="219"/>
      <c r="D816" s="219"/>
      <c r="E816" s="303"/>
      <c r="F816" s="303"/>
      <c r="G816" s="303"/>
      <c r="H816" s="303"/>
      <c r="I816" s="303"/>
      <c r="J816" s="303"/>
      <c r="K816" s="303"/>
      <c r="L816" s="303"/>
      <c r="M816" s="303"/>
      <c r="N816" s="219"/>
      <c r="O816" s="219"/>
      <c r="P816" s="219"/>
      <c r="Q816" s="219"/>
      <c r="R816" s="219"/>
      <c r="S816" s="219"/>
      <c r="T816" s="219"/>
      <c r="U816" s="219"/>
      <c r="V816" s="219"/>
      <c r="W816" s="219"/>
      <c r="X816" s="219"/>
      <c r="Y816" s="219"/>
      <c r="Z816" s="219"/>
    </row>
    <row r="817" spans="1:26" ht="15.75" customHeight="1" x14ac:dyDescent="0.2">
      <c r="A817" s="219"/>
      <c r="B817" s="219"/>
      <c r="C817" s="219"/>
      <c r="D817" s="219"/>
      <c r="E817" s="303"/>
      <c r="F817" s="303"/>
      <c r="G817" s="303"/>
      <c r="H817" s="303"/>
      <c r="I817" s="303"/>
      <c r="J817" s="303"/>
      <c r="K817" s="303"/>
      <c r="L817" s="303"/>
      <c r="M817" s="303"/>
      <c r="N817" s="219"/>
      <c r="O817" s="219"/>
      <c r="P817" s="219"/>
      <c r="Q817" s="219"/>
      <c r="R817" s="219"/>
      <c r="S817" s="219"/>
      <c r="T817" s="219"/>
      <c r="U817" s="219"/>
      <c r="V817" s="219"/>
      <c r="W817" s="219"/>
      <c r="X817" s="219"/>
      <c r="Y817" s="219"/>
      <c r="Z817" s="219"/>
    </row>
    <row r="818" spans="1:26" ht="15.75" customHeight="1" x14ac:dyDescent="0.2">
      <c r="A818" s="219"/>
      <c r="B818" s="219"/>
      <c r="C818" s="219"/>
      <c r="D818" s="219"/>
      <c r="E818" s="303"/>
      <c r="F818" s="303"/>
      <c r="G818" s="303"/>
      <c r="H818" s="303"/>
      <c r="I818" s="303"/>
      <c r="J818" s="303"/>
      <c r="K818" s="303"/>
      <c r="L818" s="303"/>
      <c r="M818" s="303"/>
      <c r="N818" s="219"/>
      <c r="O818" s="219"/>
      <c r="P818" s="219"/>
      <c r="Q818" s="219"/>
      <c r="R818" s="219"/>
      <c r="S818" s="219"/>
      <c r="T818" s="219"/>
      <c r="U818" s="219"/>
      <c r="V818" s="219"/>
      <c r="W818" s="219"/>
      <c r="X818" s="219"/>
      <c r="Y818" s="219"/>
      <c r="Z818" s="219"/>
    </row>
    <row r="819" spans="1:26" ht="15.75" customHeight="1" x14ac:dyDescent="0.2">
      <c r="A819" s="219"/>
      <c r="B819" s="219"/>
      <c r="C819" s="219"/>
      <c r="D819" s="219"/>
      <c r="E819" s="303"/>
      <c r="F819" s="303"/>
      <c r="G819" s="303"/>
      <c r="H819" s="303"/>
      <c r="I819" s="303"/>
      <c r="J819" s="303"/>
      <c r="K819" s="303"/>
      <c r="L819" s="303"/>
      <c r="M819" s="303"/>
      <c r="N819" s="219"/>
      <c r="O819" s="219"/>
      <c r="P819" s="219"/>
      <c r="Q819" s="219"/>
      <c r="R819" s="219"/>
      <c r="S819" s="219"/>
      <c r="T819" s="219"/>
      <c r="U819" s="219"/>
      <c r="V819" s="219"/>
      <c r="W819" s="219"/>
      <c r="X819" s="219"/>
      <c r="Y819" s="219"/>
      <c r="Z819" s="219"/>
    </row>
    <row r="820" spans="1:26" ht="15.75" customHeight="1" x14ac:dyDescent="0.2">
      <c r="A820" s="219"/>
      <c r="B820" s="219"/>
      <c r="C820" s="219"/>
      <c r="D820" s="219"/>
      <c r="E820" s="303"/>
      <c r="F820" s="303"/>
      <c r="G820" s="303"/>
      <c r="H820" s="303"/>
      <c r="I820" s="303"/>
      <c r="J820" s="303"/>
      <c r="K820" s="303"/>
      <c r="L820" s="303"/>
      <c r="M820" s="303"/>
      <c r="N820" s="219"/>
      <c r="O820" s="219"/>
      <c r="P820" s="219"/>
      <c r="Q820" s="219"/>
      <c r="R820" s="219"/>
      <c r="S820" s="219"/>
      <c r="T820" s="219"/>
      <c r="U820" s="219"/>
      <c r="V820" s="219"/>
      <c r="W820" s="219"/>
      <c r="X820" s="219"/>
      <c r="Y820" s="219"/>
      <c r="Z820" s="219"/>
    </row>
    <row r="821" spans="1:26" ht="15.75" customHeight="1" x14ac:dyDescent="0.2">
      <c r="A821" s="219"/>
      <c r="B821" s="219"/>
      <c r="C821" s="219"/>
      <c r="D821" s="219"/>
      <c r="E821" s="303"/>
      <c r="F821" s="303"/>
      <c r="G821" s="303"/>
      <c r="H821" s="303"/>
      <c r="I821" s="303"/>
      <c r="J821" s="303"/>
      <c r="K821" s="303"/>
      <c r="L821" s="303"/>
      <c r="M821" s="303"/>
      <c r="N821" s="219"/>
      <c r="O821" s="219"/>
      <c r="P821" s="219"/>
      <c r="Q821" s="219"/>
      <c r="R821" s="219"/>
      <c r="S821" s="219"/>
      <c r="T821" s="219"/>
      <c r="U821" s="219"/>
      <c r="V821" s="219"/>
      <c r="W821" s="219"/>
      <c r="X821" s="219"/>
      <c r="Y821" s="219"/>
      <c r="Z821" s="219"/>
    </row>
    <row r="822" spans="1:26" ht="15.75" customHeight="1" x14ac:dyDescent="0.2">
      <c r="A822" s="219"/>
      <c r="B822" s="219"/>
      <c r="C822" s="219"/>
      <c r="D822" s="219"/>
      <c r="E822" s="303"/>
      <c r="F822" s="303"/>
      <c r="G822" s="303"/>
      <c r="H822" s="303"/>
      <c r="I822" s="303"/>
      <c r="J822" s="303"/>
      <c r="K822" s="303"/>
      <c r="L822" s="303"/>
      <c r="M822" s="303"/>
      <c r="N822" s="219"/>
      <c r="O822" s="219"/>
      <c r="P822" s="219"/>
      <c r="Q822" s="219"/>
      <c r="R822" s="219"/>
      <c r="S822" s="219"/>
      <c r="T822" s="219"/>
      <c r="U822" s="219"/>
      <c r="V822" s="219"/>
      <c r="W822" s="219"/>
      <c r="X822" s="219"/>
      <c r="Y822" s="219"/>
      <c r="Z822" s="219"/>
    </row>
    <row r="823" spans="1:26" ht="15.75" customHeight="1" x14ac:dyDescent="0.2">
      <c r="A823" s="219"/>
      <c r="B823" s="219"/>
      <c r="C823" s="219"/>
      <c r="D823" s="219"/>
      <c r="E823" s="303"/>
      <c r="F823" s="303"/>
      <c r="G823" s="303"/>
      <c r="H823" s="303"/>
      <c r="I823" s="303"/>
      <c r="J823" s="303"/>
      <c r="K823" s="303"/>
      <c r="L823" s="303"/>
      <c r="M823" s="303"/>
      <c r="N823" s="219"/>
      <c r="O823" s="219"/>
      <c r="P823" s="219"/>
      <c r="Q823" s="219"/>
      <c r="R823" s="219"/>
      <c r="S823" s="219"/>
      <c r="T823" s="219"/>
      <c r="U823" s="219"/>
      <c r="V823" s="219"/>
      <c r="W823" s="219"/>
      <c r="X823" s="219"/>
      <c r="Y823" s="219"/>
      <c r="Z823" s="219"/>
    </row>
    <row r="824" spans="1:26" ht="15.75" customHeight="1" x14ac:dyDescent="0.2">
      <c r="A824" s="219"/>
      <c r="B824" s="219"/>
      <c r="C824" s="219"/>
      <c r="D824" s="219"/>
      <c r="E824" s="303"/>
      <c r="F824" s="303"/>
      <c r="G824" s="303"/>
      <c r="H824" s="303"/>
      <c r="I824" s="303"/>
      <c r="J824" s="303"/>
      <c r="K824" s="303"/>
      <c r="L824" s="303"/>
      <c r="M824" s="303"/>
      <c r="N824" s="219"/>
      <c r="O824" s="219"/>
      <c r="P824" s="219"/>
      <c r="Q824" s="219"/>
      <c r="R824" s="219"/>
      <c r="S824" s="219"/>
      <c r="T824" s="219"/>
      <c r="U824" s="219"/>
      <c r="V824" s="219"/>
      <c r="W824" s="219"/>
      <c r="X824" s="219"/>
      <c r="Y824" s="219"/>
      <c r="Z824" s="219"/>
    </row>
    <row r="825" spans="1:26" ht="15.75" customHeight="1" x14ac:dyDescent="0.2">
      <c r="A825" s="219"/>
      <c r="B825" s="219"/>
      <c r="C825" s="219"/>
      <c r="D825" s="219"/>
      <c r="E825" s="303"/>
      <c r="F825" s="303"/>
      <c r="G825" s="303"/>
      <c r="H825" s="303"/>
      <c r="I825" s="303"/>
      <c r="J825" s="303"/>
      <c r="K825" s="303"/>
      <c r="L825" s="303"/>
      <c r="M825" s="303"/>
      <c r="N825" s="219"/>
      <c r="O825" s="219"/>
      <c r="P825" s="219"/>
      <c r="Q825" s="219"/>
      <c r="R825" s="219"/>
      <c r="S825" s="219"/>
      <c r="T825" s="219"/>
      <c r="U825" s="219"/>
      <c r="V825" s="219"/>
      <c r="W825" s="219"/>
      <c r="X825" s="219"/>
      <c r="Y825" s="219"/>
      <c r="Z825" s="219"/>
    </row>
    <row r="826" spans="1:26" ht="15.75" customHeight="1" x14ac:dyDescent="0.2">
      <c r="A826" s="219"/>
      <c r="B826" s="219"/>
      <c r="C826" s="219"/>
      <c r="D826" s="219"/>
      <c r="E826" s="303"/>
      <c r="F826" s="303"/>
      <c r="G826" s="303"/>
      <c r="H826" s="303"/>
      <c r="I826" s="303"/>
      <c r="J826" s="303"/>
      <c r="K826" s="303"/>
      <c r="L826" s="303"/>
      <c r="M826" s="303"/>
      <c r="N826" s="219"/>
      <c r="O826" s="219"/>
      <c r="P826" s="219"/>
      <c r="Q826" s="219"/>
      <c r="R826" s="219"/>
      <c r="S826" s="219"/>
      <c r="T826" s="219"/>
      <c r="U826" s="219"/>
      <c r="V826" s="219"/>
      <c r="W826" s="219"/>
      <c r="X826" s="219"/>
      <c r="Y826" s="219"/>
      <c r="Z826" s="219"/>
    </row>
    <row r="827" spans="1:26" ht="15.75" customHeight="1" x14ac:dyDescent="0.2">
      <c r="A827" s="219"/>
      <c r="B827" s="219"/>
      <c r="C827" s="219"/>
      <c r="D827" s="219"/>
      <c r="E827" s="303"/>
      <c r="F827" s="303"/>
      <c r="G827" s="303"/>
      <c r="H827" s="303"/>
      <c r="I827" s="303"/>
      <c r="J827" s="303"/>
      <c r="K827" s="303"/>
      <c r="L827" s="303"/>
      <c r="M827" s="303"/>
      <c r="N827" s="219"/>
      <c r="O827" s="219"/>
      <c r="P827" s="219"/>
      <c r="Q827" s="219"/>
      <c r="R827" s="219"/>
      <c r="S827" s="219"/>
      <c r="T827" s="219"/>
      <c r="U827" s="219"/>
      <c r="V827" s="219"/>
      <c r="W827" s="219"/>
      <c r="X827" s="219"/>
      <c r="Y827" s="219"/>
      <c r="Z827" s="219"/>
    </row>
    <row r="828" spans="1:26" ht="15.75" customHeight="1" x14ac:dyDescent="0.2">
      <c r="A828" s="219"/>
      <c r="B828" s="219"/>
      <c r="C828" s="219"/>
      <c r="D828" s="219"/>
      <c r="E828" s="303"/>
      <c r="F828" s="303"/>
      <c r="G828" s="303"/>
      <c r="H828" s="303"/>
      <c r="I828" s="303"/>
      <c r="J828" s="303"/>
      <c r="K828" s="303"/>
      <c r="L828" s="303"/>
      <c r="M828" s="303"/>
      <c r="N828" s="219"/>
      <c r="O828" s="219"/>
      <c r="P828" s="219"/>
      <c r="Q828" s="219"/>
      <c r="R828" s="219"/>
      <c r="S828" s="219"/>
      <c r="T828" s="219"/>
      <c r="U828" s="219"/>
      <c r="V828" s="219"/>
      <c r="W828" s="219"/>
      <c r="X828" s="219"/>
      <c r="Y828" s="219"/>
      <c r="Z828" s="219"/>
    </row>
    <row r="829" spans="1:26" ht="15.75" customHeight="1" x14ac:dyDescent="0.2">
      <c r="A829" s="219"/>
      <c r="B829" s="219"/>
      <c r="C829" s="219"/>
      <c r="D829" s="219"/>
      <c r="E829" s="303"/>
      <c r="F829" s="303"/>
      <c r="G829" s="303"/>
      <c r="H829" s="303"/>
      <c r="I829" s="303"/>
      <c r="J829" s="303"/>
      <c r="K829" s="303"/>
      <c r="L829" s="303"/>
      <c r="M829" s="303"/>
      <c r="N829" s="219"/>
      <c r="O829" s="219"/>
      <c r="P829" s="219"/>
      <c r="Q829" s="219"/>
      <c r="R829" s="219"/>
      <c r="S829" s="219"/>
      <c r="T829" s="219"/>
      <c r="U829" s="219"/>
      <c r="V829" s="219"/>
      <c r="W829" s="219"/>
      <c r="X829" s="219"/>
      <c r="Y829" s="219"/>
      <c r="Z829" s="219"/>
    </row>
    <row r="830" spans="1:26" ht="15.75" customHeight="1" x14ac:dyDescent="0.2">
      <c r="A830" s="219"/>
      <c r="B830" s="219"/>
      <c r="C830" s="219"/>
      <c r="D830" s="219"/>
      <c r="E830" s="303"/>
      <c r="F830" s="303"/>
      <c r="G830" s="303"/>
      <c r="H830" s="303"/>
      <c r="I830" s="303"/>
      <c r="J830" s="303"/>
      <c r="K830" s="303"/>
      <c r="L830" s="303"/>
      <c r="M830" s="303"/>
      <c r="N830" s="219"/>
      <c r="O830" s="219"/>
      <c r="P830" s="219"/>
      <c r="Q830" s="219"/>
      <c r="R830" s="219"/>
      <c r="S830" s="219"/>
      <c r="T830" s="219"/>
      <c r="U830" s="219"/>
      <c r="V830" s="219"/>
      <c r="W830" s="219"/>
      <c r="X830" s="219"/>
      <c r="Y830" s="219"/>
      <c r="Z830" s="219"/>
    </row>
    <row r="831" spans="1:26" ht="15.75" customHeight="1" x14ac:dyDescent="0.2">
      <c r="A831" s="219"/>
      <c r="B831" s="219"/>
      <c r="C831" s="219"/>
      <c r="D831" s="219"/>
      <c r="E831" s="303"/>
      <c r="F831" s="303"/>
      <c r="G831" s="303"/>
      <c r="H831" s="303"/>
      <c r="I831" s="303"/>
      <c r="J831" s="303"/>
      <c r="K831" s="303"/>
      <c r="L831" s="303"/>
      <c r="M831" s="303"/>
      <c r="N831" s="219"/>
      <c r="O831" s="219"/>
      <c r="P831" s="219"/>
      <c r="Q831" s="219"/>
      <c r="R831" s="219"/>
      <c r="S831" s="219"/>
      <c r="T831" s="219"/>
      <c r="U831" s="219"/>
      <c r="V831" s="219"/>
      <c r="W831" s="219"/>
      <c r="X831" s="219"/>
      <c r="Y831" s="219"/>
      <c r="Z831" s="219"/>
    </row>
    <row r="832" spans="1:26" ht="15.75" customHeight="1" x14ac:dyDescent="0.2">
      <c r="A832" s="219"/>
      <c r="B832" s="219"/>
      <c r="C832" s="219"/>
      <c r="D832" s="219"/>
      <c r="E832" s="303"/>
      <c r="F832" s="303"/>
      <c r="G832" s="303"/>
      <c r="H832" s="303"/>
      <c r="I832" s="303"/>
      <c r="J832" s="303"/>
      <c r="K832" s="303"/>
      <c r="L832" s="303"/>
      <c r="M832" s="303"/>
      <c r="N832" s="219"/>
      <c r="O832" s="219"/>
      <c r="P832" s="219"/>
      <c r="Q832" s="219"/>
      <c r="R832" s="219"/>
      <c r="S832" s="219"/>
      <c r="T832" s="219"/>
      <c r="U832" s="219"/>
      <c r="V832" s="219"/>
      <c r="W832" s="219"/>
      <c r="X832" s="219"/>
      <c r="Y832" s="219"/>
      <c r="Z832" s="219"/>
    </row>
    <row r="833" spans="1:26" ht="15.75" customHeight="1" x14ac:dyDescent="0.2">
      <c r="A833" s="219"/>
      <c r="B833" s="219"/>
      <c r="C833" s="219"/>
      <c r="D833" s="219"/>
      <c r="E833" s="303"/>
      <c r="F833" s="303"/>
      <c r="G833" s="303"/>
      <c r="H833" s="303"/>
      <c r="I833" s="303"/>
      <c r="J833" s="303"/>
      <c r="K833" s="303"/>
      <c r="L833" s="303"/>
      <c r="M833" s="303"/>
      <c r="N833" s="219"/>
      <c r="O833" s="219"/>
      <c r="P833" s="219"/>
      <c r="Q833" s="219"/>
      <c r="R833" s="219"/>
      <c r="S833" s="219"/>
      <c r="T833" s="219"/>
      <c r="U833" s="219"/>
      <c r="V833" s="219"/>
      <c r="W833" s="219"/>
      <c r="X833" s="219"/>
      <c r="Y833" s="219"/>
      <c r="Z833" s="219"/>
    </row>
    <row r="834" spans="1:26" ht="15.75" customHeight="1" x14ac:dyDescent="0.2">
      <c r="A834" s="219"/>
      <c r="B834" s="219"/>
      <c r="C834" s="219"/>
      <c r="D834" s="219"/>
      <c r="E834" s="303"/>
      <c r="F834" s="303"/>
      <c r="G834" s="303"/>
      <c r="H834" s="303"/>
      <c r="I834" s="303"/>
      <c r="J834" s="303"/>
      <c r="K834" s="303"/>
      <c r="L834" s="303"/>
      <c r="M834" s="303"/>
      <c r="N834" s="219"/>
      <c r="O834" s="219"/>
      <c r="P834" s="219"/>
      <c r="Q834" s="219"/>
      <c r="R834" s="219"/>
      <c r="S834" s="219"/>
      <c r="T834" s="219"/>
      <c r="U834" s="219"/>
      <c r="V834" s="219"/>
      <c r="W834" s="219"/>
      <c r="X834" s="219"/>
      <c r="Y834" s="219"/>
      <c r="Z834" s="219"/>
    </row>
    <row r="835" spans="1:26" ht="15.75" customHeight="1" x14ac:dyDescent="0.2">
      <c r="A835" s="219"/>
      <c r="B835" s="219"/>
      <c r="C835" s="219"/>
      <c r="D835" s="219"/>
      <c r="E835" s="303"/>
      <c r="F835" s="303"/>
      <c r="G835" s="303"/>
      <c r="H835" s="303"/>
      <c r="I835" s="303"/>
      <c r="J835" s="303"/>
      <c r="K835" s="303"/>
      <c r="L835" s="303"/>
      <c r="M835" s="303"/>
      <c r="N835" s="219"/>
      <c r="O835" s="219"/>
      <c r="P835" s="219"/>
      <c r="Q835" s="219"/>
      <c r="R835" s="219"/>
      <c r="S835" s="219"/>
      <c r="T835" s="219"/>
      <c r="U835" s="219"/>
      <c r="V835" s="219"/>
      <c r="W835" s="219"/>
      <c r="X835" s="219"/>
      <c r="Y835" s="219"/>
      <c r="Z835" s="219"/>
    </row>
    <row r="836" spans="1:26" ht="15.75" customHeight="1" x14ac:dyDescent="0.2">
      <c r="A836" s="219"/>
      <c r="B836" s="219"/>
      <c r="C836" s="219"/>
      <c r="D836" s="219"/>
      <c r="E836" s="303"/>
      <c r="F836" s="303"/>
      <c r="G836" s="303"/>
      <c r="H836" s="303"/>
      <c r="I836" s="303"/>
      <c r="J836" s="303"/>
      <c r="K836" s="303"/>
      <c r="L836" s="303"/>
      <c r="M836" s="303"/>
      <c r="N836" s="219"/>
      <c r="O836" s="219"/>
      <c r="P836" s="219"/>
      <c r="Q836" s="219"/>
      <c r="R836" s="219"/>
      <c r="S836" s="219"/>
      <c r="T836" s="219"/>
      <c r="U836" s="219"/>
      <c r="V836" s="219"/>
      <c r="W836" s="219"/>
      <c r="X836" s="219"/>
      <c r="Y836" s="219"/>
      <c r="Z836" s="219"/>
    </row>
    <row r="837" spans="1:26" ht="15.75" customHeight="1" x14ac:dyDescent="0.2">
      <c r="A837" s="219"/>
      <c r="B837" s="219"/>
      <c r="C837" s="219"/>
      <c r="D837" s="219"/>
      <c r="E837" s="303"/>
      <c r="F837" s="303"/>
      <c r="G837" s="303"/>
      <c r="H837" s="303"/>
      <c r="I837" s="303"/>
      <c r="J837" s="303"/>
      <c r="K837" s="303"/>
      <c r="L837" s="303"/>
      <c r="M837" s="303"/>
      <c r="N837" s="219"/>
      <c r="O837" s="219"/>
      <c r="P837" s="219"/>
      <c r="Q837" s="219"/>
      <c r="R837" s="219"/>
      <c r="S837" s="219"/>
      <c r="T837" s="219"/>
      <c r="U837" s="219"/>
      <c r="V837" s="219"/>
      <c r="W837" s="219"/>
      <c r="X837" s="219"/>
      <c r="Y837" s="219"/>
      <c r="Z837" s="219"/>
    </row>
    <row r="838" spans="1:26" ht="15.75" customHeight="1" x14ac:dyDescent="0.2">
      <c r="A838" s="219"/>
      <c r="B838" s="219"/>
      <c r="C838" s="219"/>
      <c r="D838" s="219"/>
      <c r="E838" s="303"/>
      <c r="F838" s="303"/>
      <c r="G838" s="303"/>
      <c r="H838" s="303"/>
      <c r="I838" s="303"/>
      <c r="J838" s="303"/>
      <c r="K838" s="303"/>
      <c r="L838" s="303"/>
      <c r="M838" s="303"/>
      <c r="N838" s="219"/>
      <c r="O838" s="219"/>
      <c r="P838" s="219"/>
      <c r="Q838" s="219"/>
      <c r="R838" s="219"/>
      <c r="S838" s="219"/>
      <c r="T838" s="219"/>
      <c r="U838" s="219"/>
      <c r="V838" s="219"/>
      <c r="W838" s="219"/>
      <c r="X838" s="219"/>
      <c r="Y838" s="219"/>
      <c r="Z838" s="219"/>
    </row>
    <row r="839" spans="1:26" ht="15.75" customHeight="1" x14ac:dyDescent="0.2">
      <c r="A839" s="219"/>
      <c r="B839" s="219"/>
      <c r="C839" s="219"/>
      <c r="D839" s="219"/>
      <c r="E839" s="303"/>
      <c r="F839" s="303"/>
      <c r="G839" s="303"/>
      <c r="H839" s="303"/>
      <c r="I839" s="303"/>
      <c r="J839" s="303"/>
      <c r="K839" s="303"/>
      <c r="L839" s="303"/>
      <c r="M839" s="303"/>
      <c r="N839" s="219"/>
      <c r="O839" s="219"/>
      <c r="P839" s="219"/>
      <c r="Q839" s="219"/>
      <c r="R839" s="219"/>
      <c r="S839" s="219"/>
      <c r="T839" s="219"/>
      <c r="U839" s="219"/>
      <c r="V839" s="219"/>
      <c r="W839" s="219"/>
      <c r="X839" s="219"/>
      <c r="Y839" s="219"/>
      <c r="Z839" s="219"/>
    </row>
    <row r="840" spans="1:26" ht="15.75" customHeight="1" x14ac:dyDescent="0.2">
      <c r="A840" s="219"/>
      <c r="B840" s="219"/>
      <c r="C840" s="219"/>
      <c r="D840" s="219"/>
      <c r="E840" s="303"/>
      <c r="F840" s="303"/>
      <c r="G840" s="303"/>
      <c r="H840" s="303"/>
      <c r="I840" s="303"/>
      <c r="J840" s="303"/>
      <c r="K840" s="303"/>
      <c r="L840" s="303"/>
      <c r="M840" s="303"/>
      <c r="N840" s="219"/>
      <c r="O840" s="219"/>
      <c r="P840" s="219"/>
      <c r="Q840" s="219"/>
      <c r="R840" s="219"/>
      <c r="S840" s="219"/>
      <c r="T840" s="219"/>
      <c r="U840" s="219"/>
      <c r="V840" s="219"/>
      <c r="W840" s="219"/>
      <c r="X840" s="219"/>
      <c r="Y840" s="219"/>
      <c r="Z840" s="219"/>
    </row>
    <row r="841" spans="1:26" ht="15.75" customHeight="1" x14ac:dyDescent="0.2">
      <c r="A841" s="219"/>
      <c r="B841" s="219"/>
      <c r="C841" s="219"/>
      <c r="D841" s="219"/>
      <c r="E841" s="303"/>
      <c r="F841" s="303"/>
      <c r="G841" s="303"/>
      <c r="H841" s="303"/>
      <c r="I841" s="303"/>
      <c r="J841" s="303"/>
      <c r="K841" s="303"/>
      <c r="L841" s="303"/>
      <c r="M841" s="303"/>
      <c r="N841" s="219"/>
      <c r="O841" s="219"/>
      <c r="P841" s="219"/>
      <c r="Q841" s="219"/>
      <c r="R841" s="219"/>
      <c r="S841" s="219"/>
      <c r="T841" s="219"/>
      <c r="U841" s="219"/>
      <c r="V841" s="219"/>
      <c r="W841" s="219"/>
      <c r="X841" s="219"/>
      <c r="Y841" s="219"/>
      <c r="Z841" s="219"/>
    </row>
    <row r="842" spans="1:26" ht="15.75" customHeight="1" x14ac:dyDescent="0.2">
      <c r="A842" s="219"/>
      <c r="B842" s="219"/>
      <c r="C842" s="219"/>
      <c r="D842" s="219"/>
      <c r="E842" s="303"/>
      <c r="F842" s="303"/>
      <c r="G842" s="303"/>
      <c r="H842" s="303"/>
      <c r="I842" s="303"/>
      <c r="J842" s="303"/>
      <c r="K842" s="303"/>
      <c r="L842" s="303"/>
      <c r="M842" s="303"/>
      <c r="N842" s="219"/>
      <c r="O842" s="219"/>
      <c r="P842" s="219"/>
      <c r="Q842" s="219"/>
      <c r="R842" s="219"/>
      <c r="S842" s="219"/>
      <c r="T842" s="219"/>
      <c r="U842" s="219"/>
      <c r="V842" s="219"/>
      <c r="W842" s="219"/>
      <c r="X842" s="219"/>
      <c r="Y842" s="219"/>
      <c r="Z842" s="219"/>
    </row>
    <row r="843" spans="1:26" ht="15.75" customHeight="1" x14ac:dyDescent="0.2">
      <c r="A843" s="219"/>
      <c r="B843" s="219"/>
      <c r="C843" s="219"/>
      <c r="D843" s="219"/>
      <c r="E843" s="303"/>
      <c r="F843" s="303"/>
      <c r="G843" s="303"/>
      <c r="H843" s="303"/>
      <c r="I843" s="303"/>
      <c r="J843" s="303"/>
      <c r="K843" s="303"/>
      <c r="L843" s="303"/>
      <c r="M843" s="303"/>
      <c r="N843" s="219"/>
      <c r="O843" s="219"/>
      <c r="P843" s="219"/>
      <c r="Q843" s="219"/>
      <c r="R843" s="219"/>
      <c r="S843" s="219"/>
      <c r="T843" s="219"/>
      <c r="U843" s="219"/>
      <c r="V843" s="219"/>
      <c r="W843" s="219"/>
      <c r="X843" s="219"/>
      <c r="Y843" s="219"/>
      <c r="Z843" s="219"/>
    </row>
    <row r="844" spans="1:26" ht="15.75" customHeight="1" x14ac:dyDescent="0.2">
      <c r="A844" s="219"/>
      <c r="B844" s="219"/>
      <c r="C844" s="219"/>
      <c r="D844" s="219"/>
      <c r="E844" s="303"/>
      <c r="F844" s="303"/>
      <c r="G844" s="303"/>
      <c r="H844" s="303"/>
      <c r="I844" s="303"/>
      <c r="J844" s="303"/>
      <c r="K844" s="303"/>
      <c r="L844" s="303"/>
      <c r="M844" s="303"/>
      <c r="N844" s="219"/>
      <c r="O844" s="219"/>
      <c r="P844" s="219"/>
      <c r="Q844" s="219"/>
      <c r="R844" s="219"/>
      <c r="S844" s="219"/>
      <c r="T844" s="219"/>
      <c r="U844" s="219"/>
      <c r="V844" s="219"/>
      <c r="W844" s="219"/>
      <c r="X844" s="219"/>
      <c r="Y844" s="219"/>
      <c r="Z844" s="219"/>
    </row>
    <row r="845" spans="1:26" ht="15.75" customHeight="1" x14ac:dyDescent="0.2">
      <c r="A845" s="219"/>
      <c r="B845" s="219"/>
      <c r="C845" s="219"/>
      <c r="D845" s="219"/>
      <c r="E845" s="303"/>
      <c r="F845" s="303"/>
      <c r="G845" s="303"/>
      <c r="H845" s="303"/>
      <c r="I845" s="303"/>
      <c r="J845" s="303"/>
      <c r="K845" s="303"/>
      <c r="L845" s="303"/>
      <c r="M845" s="303"/>
      <c r="N845" s="219"/>
      <c r="O845" s="219"/>
      <c r="P845" s="219"/>
      <c r="Q845" s="219"/>
      <c r="R845" s="219"/>
      <c r="S845" s="219"/>
      <c r="T845" s="219"/>
      <c r="U845" s="219"/>
      <c r="V845" s="219"/>
      <c r="W845" s="219"/>
      <c r="X845" s="219"/>
      <c r="Y845" s="219"/>
      <c r="Z845" s="219"/>
    </row>
    <row r="846" spans="1:26" ht="15.75" customHeight="1" x14ac:dyDescent="0.2">
      <c r="A846" s="219"/>
      <c r="B846" s="219"/>
      <c r="C846" s="219"/>
      <c r="D846" s="219"/>
      <c r="E846" s="303"/>
      <c r="F846" s="303"/>
      <c r="G846" s="303"/>
      <c r="H846" s="303"/>
      <c r="I846" s="303"/>
      <c r="J846" s="303"/>
      <c r="K846" s="303"/>
      <c r="L846" s="303"/>
      <c r="M846" s="303"/>
      <c r="N846" s="219"/>
      <c r="O846" s="219"/>
      <c r="P846" s="219"/>
      <c r="Q846" s="219"/>
      <c r="R846" s="219"/>
      <c r="S846" s="219"/>
      <c r="T846" s="219"/>
      <c r="U846" s="219"/>
      <c r="V846" s="219"/>
      <c r="W846" s="219"/>
      <c r="X846" s="219"/>
      <c r="Y846" s="219"/>
      <c r="Z846" s="219"/>
    </row>
    <row r="847" spans="1:26" ht="15.75" customHeight="1" x14ac:dyDescent="0.2">
      <c r="A847" s="219"/>
      <c r="B847" s="219"/>
      <c r="C847" s="219"/>
      <c r="D847" s="219"/>
      <c r="E847" s="303"/>
      <c r="F847" s="303"/>
      <c r="G847" s="303"/>
      <c r="H847" s="303"/>
      <c r="I847" s="303"/>
      <c r="J847" s="303"/>
      <c r="K847" s="303"/>
      <c r="L847" s="303"/>
      <c r="M847" s="303"/>
      <c r="N847" s="219"/>
      <c r="O847" s="219"/>
      <c r="P847" s="219"/>
      <c r="Q847" s="219"/>
      <c r="R847" s="219"/>
      <c r="S847" s="219"/>
      <c r="T847" s="219"/>
      <c r="U847" s="219"/>
      <c r="V847" s="219"/>
      <c r="W847" s="219"/>
      <c r="X847" s="219"/>
      <c r="Y847" s="219"/>
      <c r="Z847" s="219"/>
    </row>
    <row r="848" spans="1:26" ht="15.75" customHeight="1" x14ac:dyDescent="0.2">
      <c r="A848" s="219"/>
      <c r="B848" s="219"/>
      <c r="C848" s="219"/>
      <c r="D848" s="219"/>
      <c r="E848" s="303"/>
      <c r="F848" s="303"/>
      <c r="G848" s="303"/>
      <c r="H848" s="303"/>
      <c r="I848" s="303"/>
      <c r="J848" s="303"/>
      <c r="K848" s="303"/>
      <c r="L848" s="303"/>
      <c r="M848" s="303"/>
      <c r="N848" s="219"/>
      <c r="O848" s="219"/>
      <c r="P848" s="219"/>
      <c r="Q848" s="219"/>
      <c r="R848" s="219"/>
      <c r="S848" s="219"/>
      <c r="T848" s="219"/>
      <c r="U848" s="219"/>
      <c r="V848" s="219"/>
      <c r="W848" s="219"/>
      <c r="X848" s="219"/>
      <c r="Y848" s="219"/>
      <c r="Z848" s="219"/>
    </row>
    <row r="849" spans="1:26" ht="15.75" customHeight="1" x14ac:dyDescent="0.2">
      <c r="A849" s="219"/>
      <c r="B849" s="219"/>
      <c r="C849" s="219"/>
      <c r="D849" s="219"/>
      <c r="E849" s="303"/>
      <c r="F849" s="303"/>
      <c r="G849" s="303"/>
      <c r="H849" s="303"/>
      <c r="I849" s="303"/>
      <c r="J849" s="303"/>
      <c r="K849" s="303"/>
      <c r="L849" s="303"/>
      <c r="M849" s="303"/>
      <c r="N849" s="219"/>
      <c r="O849" s="219"/>
      <c r="P849" s="219"/>
      <c r="Q849" s="219"/>
      <c r="R849" s="219"/>
      <c r="S849" s="219"/>
      <c r="T849" s="219"/>
      <c r="U849" s="219"/>
      <c r="V849" s="219"/>
      <c r="W849" s="219"/>
      <c r="X849" s="219"/>
      <c r="Y849" s="219"/>
      <c r="Z849" s="219"/>
    </row>
    <row r="850" spans="1:26" ht="15.75" customHeight="1" x14ac:dyDescent="0.2">
      <c r="A850" s="219"/>
      <c r="B850" s="219"/>
      <c r="C850" s="219"/>
      <c r="D850" s="219"/>
      <c r="E850" s="303"/>
      <c r="F850" s="303"/>
      <c r="G850" s="303"/>
      <c r="H850" s="303"/>
      <c r="I850" s="303"/>
      <c r="J850" s="303"/>
      <c r="K850" s="303"/>
      <c r="L850" s="303"/>
      <c r="M850" s="303"/>
      <c r="N850" s="219"/>
      <c r="O850" s="219"/>
      <c r="P850" s="219"/>
      <c r="Q850" s="219"/>
      <c r="R850" s="219"/>
      <c r="S850" s="219"/>
      <c r="T850" s="219"/>
      <c r="U850" s="219"/>
      <c r="V850" s="219"/>
      <c r="W850" s="219"/>
      <c r="X850" s="219"/>
      <c r="Y850" s="219"/>
      <c r="Z850" s="219"/>
    </row>
    <row r="851" spans="1:26" ht="15.75" customHeight="1" x14ac:dyDescent="0.2">
      <c r="A851" s="219"/>
      <c r="B851" s="219"/>
      <c r="C851" s="219"/>
      <c r="D851" s="219"/>
      <c r="E851" s="303"/>
      <c r="F851" s="303"/>
      <c r="G851" s="303"/>
      <c r="H851" s="303"/>
      <c r="I851" s="303"/>
      <c r="J851" s="303"/>
      <c r="K851" s="303"/>
      <c r="L851" s="303"/>
      <c r="M851" s="303"/>
      <c r="N851" s="219"/>
      <c r="O851" s="219"/>
      <c r="P851" s="219"/>
      <c r="Q851" s="219"/>
      <c r="R851" s="219"/>
      <c r="S851" s="219"/>
      <c r="T851" s="219"/>
      <c r="U851" s="219"/>
      <c r="V851" s="219"/>
      <c r="W851" s="219"/>
      <c r="X851" s="219"/>
      <c r="Y851" s="219"/>
      <c r="Z851" s="219"/>
    </row>
    <row r="852" spans="1:26" ht="15.75" customHeight="1" x14ac:dyDescent="0.2">
      <c r="A852" s="219"/>
      <c r="B852" s="219"/>
      <c r="C852" s="219"/>
      <c r="D852" s="219"/>
      <c r="E852" s="303"/>
      <c r="F852" s="303"/>
      <c r="G852" s="303"/>
      <c r="H852" s="303"/>
      <c r="I852" s="303"/>
      <c r="J852" s="303"/>
      <c r="K852" s="303"/>
      <c r="L852" s="303"/>
      <c r="M852" s="303"/>
      <c r="N852" s="219"/>
      <c r="O852" s="219"/>
      <c r="P852" s="219"/>
      <c r="Q852" s="219"/>
      <c r="R852" s="219"/>
      <c r="S852" s="219"/>
      <c r="T852" s="219"/>
      <c r="U852" s="219"/>
      <c r="V852" s="219"/>
      <c r="W852" s="219"/>
      <c r="X852" s="219"/>
      <c r="Y852" s="219"/>
      <c r="Z852" s="219"/>
    </row>
    <row r="853" spans="1:26" ht="15.75" customHeight="1" x14ac:dyDescent="0.2">
      <c r="A853" s="219"/>
      <c r="B853" s="219"/>
      <c r="C853" s="219"/>
      <c r="D853" s="219"/>
      <c r="E853" s="303"/>
      <c r="F853" s="303"/>
      <c r="G853" s="303"/>
      <c r="H853" s="303"/>
      <c r="I853" s="303"/>
      <c r="J853" s="303"/>
      <c r="K853" s="303"/>
      <c r="L853" s="303"/>
      <c r="M853" s="303"/>
      <c r="N853" s="219"/>
      <c r="O853" s="219"/>
      <c r="P853" s="219"/>
      <c r="Q853" s="219"/>
      <c r="R853" s="219"/>
      <c r="S853" s="219"/>
      <c r="T853" s="219"/>
      <c r="U853" s="219"/>
      <c r="V853" s="219"/>
      <c r="W853" s="219"/>
      <c r="X853" s="219"/>
      <c r="Y853" s="219"/>
      <c r="Z853" s="219"/>
    </row>
    <row r="854" spans="1:26" ht="15.75" customHeight="1" x14ac:dyDescent="0.2">
      <c r="A854" s="219"/>
      <c r="B854" s="219"/>
      <c r="C854" s="219"/>
      <c r="D854" s="219"/>
      <c r="E854" s="303"/>
      <c r="F854" s="303"/>
      <c r="G854" s="303"/>
      <c r="H854" s="303"/>
      <c r="I854" s="303"/>
      <c r="J854" s="303"/>
      <c r="K854" s="303"/>
      <c r="L854" s="303"/>
      <c r="M854" s="303"/>
      <c r="N854" s="219"/>
      <c r="O854" s="219"/>
      <c r="P854" s="219"/>
      <c r="Q854" s="219"/>
      <c r="R854" s="219"/>
      <c r="S854" s="219"/>
      <c r="T854" s="219"/>
      <c r="U854" s="219"/>
      <c r="V854" s="219"/>
      <c r="W854" s="219"/>
      <c r="X854" s="219"/>
      <c r="Y854" s="219"/>
      <c r="Z854" s="219"/>
    </row>
    <row r="855" spans="1:26" ht="15.75" customHeight="1" x14ac:dyDescent="0.2">
      <c r="A855" s="219"/>
      <c r="B855" s="219"/>
      <c r="C855" s="219"/>
      <c r="D855" s="219"/>
      <c r="E855" s="303"/>
      <c r="F855" s="303"/>
      <c r="G855" s="303"/>
      <c r="H855" s="303"/>
      <c r="I855" s="303"/>
      <c r="J855" s="303"/>
      <c r="K855" s="303"/>
      <c r="L855" s="303"/>
      <c r="M855" s="303"/>
      <c r="N855" s="219"/>
      <c r="O855" s="219"/>
      <c r="P855" s="219"/>
      <c r="Q855" s="219"/>
      <c r="R855" s="219"/>
      <c r="S855" s="219"/>
      <c r="T855" s="219"/>
      <c r="U855" s="219"/>
      <c r="V855" s="219"/>
      <c r="W855" s="219"/>
      <c r="X855" s="219"/>
      <c r="Y855" s="219"/>
      <c r="Z855" s="219"/>
    </row>
    <row r="856" spans="1:26" ht="15.75" customHeight="1" x14ac:dyDescent="0.2">
      <c r="A856" s="219"/>
      <c r="B856" s="219"/>
      <c r="C856" s="219"/>
      <c r="D856" s="219"/>
      <c r="E856" s="303"/>
      <c r="F856" s="303"/>
      <c r="G856" s="303"/>
      <c r="H856" s="303"/>
      <c r="I856" s="303"/>
      <c r="J856" s="303"/>
      <c r="K856" s="303"/>
      <c r="L856" s="303"/>
      <c r="M856" s="303"/>
      <c r="N856" s="219"/>
      <c r="O856" s="219"/>
      <c r="P856" s="219"/>
      <c r="Q856" s="219"/>
      <c r="R856" s="219"/>
      <c r="S856" s="219"/>
      <c r="T856" s="219"/>
      <c r="U856" s="219"/>
      <c r="V856" s="219"/>
      <c r="W856" s="219"/>
      <c r="X856" s="219"/>
      <c r="Y856" s="219"/>
      <c r="Z856" s="219"/>
    </row>
    <row r="857" spans="1:26" ht="15.75" customHeight="1" x14ac:dyDescent="0.2">
      <c r="A857" s="219"/>
      <c r="B857" s="219"/>
      <c r="C857" s="219"/>
      <c r="D857" s="219"/>
      <c r="E857" s="303"/>
      <c r="F857" s="303"/>
      <c r="G857" s="303"/>
      <c r="H857" s="303"/>
      <c r="I857" s="303"/>
      <c r="J857" s="303"/>
      <c r="K857" s="303"/>
      <c r="L857" s="303"/>
      <c r="M857" s="303"/>
      <c r="N857" s="219"/>
      <c r="O857" s="219"/>
      <c r="P857" s="219"/>
      <c r="Q857" s="219"/>
      <c r="R857" s="219"/>
      <c r="S857" s="219"/>
      <c r="T857" s="219"/>
      <c r="U857" s="219"/>
      <c r="V857" s="219"/>
      <c r="W857" s="219"/>
      <c r="X857" s="219"/>
      <c r="Y857" s="219"/>
      <c r="Z857" s="219"/>
    </row>
    <row r="858" spans="1:26" ht="15.75" customHeight="1" x14ac:dyDescent="0.2">
      <c r="A858" s="219"/>
      <c r="B858" s="219"/>
      <c r="C858" s="219"/>
      <c r="D858" s="219"/>
      <c r="E858" s="303"/>
      <c r="F858" s="303"/>
      <c r="G858" s="303"/>
      <c r="H858" s="303"/>
      <c r="I858" s="303"/>
      <c r="J858" s="303"/>
      <c r="K858" s="303"/>
      <c r="L858" s="303"/>
      <c r="M858" s="303"/>
      <c r="N858" s="219"/>
      <c r="O858" s="219"/>
      <c r="P858" s="219"/>
      <c r="Q858" s="219"/>
      <c r="R858" s="219"/>
      <c r="S858" s="219"/>
      <c r="T858" s="219"/>
      <c r="U858" s="219"/>
      <c r="V858" s="219"/>
      <c r="W858" s="219"/>
      <c r="X858" s="219"/>
      <c r="Y858" s="219"/>
      <c r="Z858" s="219"/>
    </row>
    <row r="859" spans="1:26" ht="15.75" customHeight="1" x14ac:dyDescent="0.2">
      <c r="A859" s="219"/>
      <c r="B859" s="219"/>
      <c r="C859" s="219"/>
      <c r="D859" s="219"/>
      <c r="E859" s="303"/>
      <c r="F859" s="303"/>
      <c r="G859" s="303"/>
      <c r="H859" s="303"/>
      <c r="I859" s="303"/>
      <c r="J859" s="303"/>
      <c r="K859" s="303"/>
      <c r="L859" s="303"/>
      <c r="M859" s="303"/>
      <c r="N859" s="219"/>
      <c r="O859" s="219"/>
      <c r="P859" s="219"/>
      <c r="Q859" s="219"/>
      <c r="R859" s="219"/>
      <c r="S859" s="219"/>
      <c r="T859" s="219"/>
      <c r="U859" s="219"/>
      <c r="V859" s="219"/>
      <c r="W859" s="219"/>
      <c r="X859" s="219"/>
      <c r="Y859" s="219"/>
      <c r="Z859" s="219"/>
    </row>
    <row r="860" spans="1:26" ht="15.75" customHeight="1" x14ac:dyDescent="0.2">
      <c r="A860" s="219"/>
      <c r="B860" s="219"/>
      <c r="C860" s="219"/>
      <c r="D860" s="219"/>
      <c r="E860" s="303"/>
      <c r="F860" s="303"/>
      <c r="G860" s="303"/>
      <c r="H860" s="303"/>
      <c r="I860" s="303"/>
      <c r="J860" s="303"/>
      <c r="K860" s="303"/>
      <c r="L860" s="303"/>
      <c r="M860" s="303"/>
      <c r="N860" s="219"/>
      <c r="O860" s="219"/>
      <c r="P860" s="219"/>
      <c r="Q860" s="219"/>
      <c r="R860" s="219"/>
      <c r="S860" s="219"/>
      <c r="T860" s="219"/>
      <c r="U860" s="219"/>
      <c r="V860" s="219"/>
      <c r="W860" s="219"/>
      <c r="X860" s="219"/>
      <c r="Y860" s="219"/>
      <c r="Z860" s="219"/>
    </row>
    <row r="861" spans="1:26" ht="15.75" customHeight="1" x14ac:dyDescent="0.2">
      <c r="A861" s="219"/>
      <c r="B861" s="219"/>
      <c r="C861" s="219"/>
      <c r="D861" s="219"/>
      <c r="E861" s="303"/>
      <c r="F861" s="303"/>
      <c r="G861" s="303"/>
      <c r="H861" s="303"/>
      <c r="I861" s="303"/>
      <c r="J861" s="303"/>
      <c r="K861" s="303"/>
      <c r="L861" s="303"/>
      <c r="M861" s="303"/>
      <c r="N861" s="219"/>
      <c r="O861" s="219"/>
      <c r="P861" s="219"/>
      <c r="Q861" s="219"/>
      <c r="R861" s="219"/>
      <c r="S861" s="219"/>
      <c r="T861" s="219"/>
      <c r="U861" s="219"/>
      <c r="V861" s="219"/>
      <c r="W861" s="219"/>
      <c r="X861" s="219"/>
      <c r="Y861" s="219"/>
      <c r="Z861" s="219"/>
    </row>
    <row r="862" spans="1:26" ht="15.75" customHeight="1" x14ac:dyDescent="0.2">
      <c r="A862" s="219"/>
      <c r="B862" s="219"/>
      <c r="C862" s="219"/>
      <c r="D862" s="219"/>
      <c r="E862" s="303"/>
      <c r="F862" s="303"/>
      <c r="G862" s="303"/>
      <c r="H862" s="303"/>
      <c r="I862" s="303"/>
      <c r="J862" s="303"/>
      <c r="K862" s="303"/>
      <c r="L862" s="303"/>
      <c r="M862" s="303"/>
      <c r="N862" s="219"/>
      <c r="O862" s="219"/>
      <c r="P862" s="219"/>
      <c r="Q862" s="219"/>
      <c r="R862" s="219"/>
      <c r="S862" s="219"/>
      <c r="T862" s="219"/>
      <c r="U862" s="219"/>
      <c r="V862" s="219"/>
      <c r="W862" s="219"/>
      <c r="X862" s="219"/>
      <c r="Y862" s="219"/>
      <c r="Z862" s="219"/>
    </row>
    <row r="863" spans="1:26" ht="15.75" customHeight="1" x14ac:dyDescent="0.2">
      <c r="A863" s="219"/>
      <c r="B863" s="219"/>
      <c r="C863" s="219"/>
      <c r="D863" s="219"/>
      <c r="E863" s="303"/>
      <c r="F863" s="303"/>
      <c r="G863" s="303"/>
      <c r="H863" s="303"/>
      <c r="I863" s="303"/>
      <c r="J863" s="303"/>
      <c r="K863" s="303"/>
      <c r="L863" s="303"/>
      <c r="M863" s="303"/>
      <c r="N863" s="219"/>
      <c r="O863" s="219"/>
      <c r="P863" s="219"/>
      <c r="Q863" s="219"/>
      <c r="R863" s="219"/>
      <c r="S863" s="219"/>
      <c r="T863" s="219"/>
      <c r="U863" s="219"/>
      <c r="V863" s="219"/>
      <c r="W863" s="219"/>
      <c r="X863" s="219"/>
      <c r="Y863" s="219"/>
      <c r="Z863" s="219"/>
    </row>
    <row r="864" spans="1:26" ht="15.75" customHeight="1" x14ac:dyDescent="0.2">
      <c r="A864" s="219"/>
      <c r="B864" s="219"/>
      <c r="C864" s="219"/>
      <c r="D864" s="219"/>
      <c r="E864" s="303"/>
      <c r="F864" s="303"/>
      <c r="G864" s="303"/>
      <c r="H864" s="303"/>
      <c r="I864" s="303"/>
      <c r="J864" s="303"/>
      <c r="K864" s="303"/>
      <c r="L864" s="303"/>
      <c r="M864" s="303"/>
      <c r="N864" s="219"/>
      <c r="O864" s="219"/>
      <c r="P864" s="219"/>
      <c r="Q864" s="219"/>
      <c r="R864" s="219"/>
      <c r="S864" s="219"/>
      <c r="T864" s="219"/>
      <c r="U864" s="219"/>
      <c r="V864" s="219"/>
      <c r="W864" s="219"/>
      <c r="X864" s="219"/>
      <c r="Y864" s="219"/>
      <c r="Z864" s="219"/>
    </row>
    <row r="865" spans="1:26" ht="15.75" customHeight="1" x14ac:dyDescent="0.2">
      <c r="A865" s="219"/>
      <c r="B865" s="219"/>
      <c r="C865" s="219"/>
      <c r="D865" s="219"/>
      <c r="E865" s="303"/>
      <c r="F865" s="303"/>
      <c r="G865" s="303"/>
      <c r="H865" s="303"/>
      <c r="I865" s="303"/>
      <c r="J865" s="303"/>
      <c r="K865" s="303"/>
      <c r="L865" s="303"/>
      <c r="M865" s="303"/>
      <c r="N865" s="219"/>
      <c r="O865" s="219"/>
      <c r="P865" s="219"/>
      <c r="Q865" s="219"/>
      <c r="R865" s="219"/>
      <c r="S865" s="219"/>
      <c r="T865" s="219"/>
      <c r="U865" s="219"/>
      <c r="V865" s="219"/>
      <c r="W865" s="219"/>
      <c r="X865" s="219"/>
      <c r="Y865" s="219"/>
      <c r="Z865" s="219"/>
    </row>
    <row r="866" spans="1:26" ht="15.75" customHeight="1" x14ac:dyDescent="0.2">
      <c r="A866" s="219"/>
      <c r="B866" s="219"/>
      <c r="C866" s="219"/>
      <c r="D866" s="219"/>
      <c r="E866" s="303"/>
      <c r="F866" s="303"/>
      <c r="G866" s="303"/>
      <c r="H866" s="303"/>
      <c r="I866" s="303"/>
      <c r="J866" s="303"/>
      <c r="K866" s="303"/>
      <c r="L866" s="303"/>
      <c r="M866" s="303"/>
      <c r="N866" s="219"/>
      <c r="O866" s="219"/>
      <c r="P866" s="219"/>
      <c r="Q866" s="219"/>
      <c r="R866" s="219"/>
      <c r="S866" s="219"/>
      <c r="T866" s="219"/>
      <c r="U866" s="219"/>
      <c r="V866" s="219"/>
      <c r="W866" s="219"/>
      <c r="X866" s="219"/>
      <c r="Y866" s="219"/>
      <c r="Z866" s="219"/>
    </row>
    <row r="867" spans="1:26" ht="15.75" customHeight="1" x14ac:dyDescent="0.2">
      <c r="A867" s="219"/>
      <c r="B867" s="219"/>
      <c r="C867" s="219"/>
      <c r="D867" s="219"/>
      <c r="E867" s="303"/>
      <c r="F867" s="303"/>
      <c r="G867" s="303"/>
      <c r="H867" s="303"/>
      <c r="I867" s="303"/>
      <c r="J867" s="303"/>
      <c r="K867" s="303"/>
      <c r="L867" s="303"/>
      <c r="M867" s="303"/>
      <c r="N867" s="219"/>
      <c r="O867" s="219"/>
      <c r="P867" s="219"/>
      <c r="Q867" s="219"/>
      <c r="R867" s="219"/>
      <c r="S867" s="219"/>
      <c r="T867" s="219"/>
      <c r="U867" s="219"/>
      <c r="V867" s="219"/>
      <c r="W867" s="219"/>
      <c r="X867" s="219"/>
      <c r="Y867" s="219"/>
      <c r="Z867" s="219"/>
    </row>
    <row r="868" spans="1:26" ht="15.75" customHeight="1" x14ac:dyDescent="0.2">
      <c r="A868" s="219"/>
      <c r="B868" s="219"/>
      <c r="C868" s="219"/>
      <c r="D868" s="219"/>
      <c r="E868" s="303"/>
      <c r="F868" s="303"/>
      <c r="G868" s="303"/>
      <c r="H868" s="303"/>
      <c r="I868" s="303"/>
      <c r="J868" s="303"/>
      <c r="K868" s="303"/>
      <c r="L868" s="303"/>
      <c r="M868" s="303"/>
      <c r="N868" s="219"/>
      <c r="O868" s="219"/>
      <c r="P868" s="219"/>
      <c r="Q868" s="219"/>
      <c r="R868" s="219"/>
      <c r="S868" s="219"/>
      <c r="T868" s="219"/>
      <c r="U868" s="219"/>
      <c r="V868" s="219"/>
      <c r="W868" s="219"/>
      <c r="X868" s="219"/>
      <c r="Y868" s="219"/>
      <c r="Z868" s="219"/>
    </row>
    <row r="869" spans="1:26" ht="15.75" customHeight="1" x14ac:dyDescent="0.2">
      <c r="A869" s="219"/>
      <c r="B869" s="219"/>
      <c r="C869" s="219"/>
      <c r="D869" s="219"/>
      <c r="E869" s="303"/>
      <c r="F869" s="303"/>
      <c r="G869" s="303"/>
      <c r="H869" s="303"/>
      <c r="I869" s="303"/>
      <c r="J869" s="303"/>
      <c r="K869" s="303"/>
      <c r="L869" s="303"/>
      <c r="M869" s="303"/>
      <c r="N869" s="219"/>
      <c r="O869" s="219"/>
      <c r="P869" s="219"/>
      <c r="Q869" s="219"/>
      <c r="R869" s="219"/>
      <c r="S869" s="219"/>
      <c r="T869" s="219"/>
      <c r="U869" s="219"/>
      <c r="V869" s="219"/>
      <c r="W869" s="219"/>
      <c r="X869" s="219"/>
      <c r="Y869" s="219"/>
      <c r="Z869" s="219"/>
    </row>
    <row r="870" spans="1:26" ht="15.75" customHeight="1" x14ac:dyDescent="0.2">
      <c r="A870" s="219"/>
      <c r="B870" s="219"/>
      <c r="C870" s="219"/>
      <c r="D870" s="219"/>
      <c r="E870" s="303"/>
      <c r="F870" s="303"/>
      <c r="G870" s="303"/>
      <c r="H870" s="303"/>
      <c r="I870" s="303"/>
      <c r="J870" s="303"/>
      <c r="K870" s="303"/>
      <c r="L870" s="303"/>
      <c r="M870" s="303"/>
      <c r="N870" s="219"/>
      <c r="O870" s="219"/>
      <c r="P870" s="219"/>
      <c r="Q870" s="219"/>
      <c r="R870" s="219"/>
      <c r="S870" s="219"/>
      <c r="T870" s="219"/>
      <c r="U870" s="219"/>
      <c r="V870" s="219"/>
      <c r="W870" s="219"/>
      <c r="X870" s="219"/>
      <c r="Y870" s="219"/>
      <c r="Z870" s="219"/>
    </row>
    <row r="871" spans="1:26" ht="15.75" customHeight="1" x14ac:dyDescent="0.2">
      <c r="A871" s="219"/>
      <c r="B871" s="219"/>
      <c r="C871" s="219"/>
      <c r="D871" s="219"/>
      <c r="E871" s="303"/>
      <c r="F871" s="303"/>
      <c r="G871" s="303"/>
      <c r="H871" s="303"/>
      <c r="I871" s="303"/>
      <c r="J871" s="303"/>
      <c r="K871" s="303"/>
      <c r="L871" s="303"/>
      <c r="M871" s="303"/>
      <c r="N871" s="219"/>
      <c r="O871" s="219"/>
      <c r="P871" s="219"/>
      <c r="Q871" s="219"/>
      <c r="R871" s="219"/>
      <c r="S871" s="219"/>
      <c r="T871" s="219"/>
      <c r="U871" s="219"/>
      <c r="V871" s="219"/>
      <c r="W871" s="219"/>
      <c r="X871" s="219"/>
      <c r="Y871" s="219"/>
      <c r="Z871" s="219"/>
    </row>
    <row r="872" spans="1:26" ht="15.75" customHeight="1" x14ac:dyDescent="0.2">
      <c r="A872" s="219"/>
      <c r="B872" s="219"/>
      <c r="C872" s="219"/>
      <c r="D872" s="219"/>
      <c r="E872" s="303"/>
      <c r="F872" s="303"/>
      <c r="G872" s="303"/>
      <c r="H872" s="303"/>
      <c r="I872" s="303"/>
      <c r="J872" s="303"/>
      <c r="K872" s="303"/>
      <c r="L872" s="303"/>
      <c r="M872" s="303"/>
      <c r="N872" s="219"/>
      <c r="O872" s="219"/>
      <c r="P872" s="219"/>
      <c r="Q872" s="219"/>
      <c r="R872" s="219"/>
      <c r="S872" s="219"/>
      <c r="T872" s="219"/>
      <c r="U872" s="219"/>
      <c r="V872" s="219"/>
      <c r="W872" s="219"/>
      <c r="X872" s="219"/>
      <c r="Y872" s="219"/>
      <c r="Z872" s="219"/>
    </row>
    <row r="873" spans="1:26" ht="15.75" customHeight="1" x14ac:dyDescent="0.2">
      <c r="A873" s="219"/>
      <c r="B873" s="219"/>
      <c r="C873" s="219"/>
      <c r="D873" s="219"/>
      <c r="E873" s="303"/>
      <c r="F873" s="303"/>
      <c r="G873" s="303"/>
      <c r="H873" s="303"/>
      <c r="I873" s="303"/>
      <c r="J873" s="303"/>
      <c r="K873" s="303"/>
      <c r="L873" s="303"/>
      <c r="M873" s="303"/>
      <c r="N873" s="219"/>
      <c r="O873" s="219"/>
      <c r="P873" s="219"/>
      <c r="Q873" s="219"/>
      <c r="R873" s="219"/>
      <c r="S873" s="219"/>
      <c r="T873" s="219"/>
      <c r="U873" s="219"/>
      <c r="V873" s="219"/>
      <c r="W873" s="219"/>
      <c r="X873" s="219"/>
      <c r="Y873" s="219"/>
      <c r="Z873" s="219"/>
    </row>
    <row r="874" spans="1:26" ht="15.75" customHeight="1" x14ac:dyDescent="0.2">
      <c r="A874" s="219"/>
      <c r="B874" s="219"/>
      <c r="C874" s="219"/>
      <c r="D874" s="219"/>
      <c r="E874" s="303"/>
      <c r="F874" s="303"/>
      <c r="G874" s="303"/>
      <c r="H874" s="303"/>
      <c r="I874" s="303"/>
      <c r="J874" s="303"/>
      <c r="K874" s="303"/>
      <c r="L874" s="303"/>
      <c r="M874" s="303"/>
      <c r="N874" s="219"/>
      <c r="O874" s="219"/>
      <c r="P874" s="219"/>
      <c r="Q874" s="219"/>
      <c r="R874" s="219"/>
      <c r="S874" s="219"/>
      <c r="T874" s="219"/>
      <c r="U874" s="219"/>
      <c r="V874" s="219"/>
      <c r="W874" s="219"/>
      <c r="X874" s="219"/>
      <c r="Y874" s="219"/>
      <c r="Z874" s="219"/>
    </row>
    <row r="875" spans="1:26" ht="15.75" customHeight="1" x14ac:dyDescent="0.2">
      <c r="A875" s="219"/>
      <c r="B875" s="219"/>
      <c r="C875" s="219"/>
      <c r="D875" s="219"/>
      <c r="E875" s="303"/>
      <c r="F875" s="303"/>
      <c r="G875" s="303"/>
      <c r="H875" s="303"/>
      <c r="I875" s="303"/>
      <c r="J875" s="303"/>
      <c r="K875" s="303"/>
      <c r="L875" s="303"/>
      <c r="M875" s="303"/>
      <c r="N875" s="219"/>
      <c r="O875" s="219"/>
      <c r="P875" s="219"/>
      <c r="Q875" s="219"/>
      <c r="R875" s="219"/>
      <c r="S875" s="219"/>
      <c r="T875" s="219"/>
      <c r="U875" s="219"/>
      <c r="V875" s="219"/>
      <c r="W875" s="219"/>
      <c r="X875" s="219"/>
      <c r="Y875" s="219"/>
      <c r="Z875" s="219"/>
    </row>
    <row r="876" spans="1:26" ht="15.75" customHeight="1" x14ac:dyDescent="0.2">
      <c r="A876" s="219"/>
      <c r="B876" s="219"/>
      <c r="C876" s="219"/>
      <c r="D876" s="219"/>
      <c r="E876" s="303"/>
      <c r="F876" s="303"/>
      <c r="G876" s="303"/>
      <c r="H876" s="303"/>
      <c r="I876" s="303"/>
      <c r="J876" s="303"/>
      <c r="K876" s="303"/>
      <c r="L876" s="303"/>
      <c r="M876" s="303"/>
      <c r="N876" s="219"/>
      <c r="O876" s="219"/>
      <c r="P876" s="219"/>
      <c r="Q876" s="219"/>
      <c r="R876" s="219"/>
      <c r="S876" s="219"/>
      <c r="T876" s="219"/>
      <c r="U876" s="219"/>
      <c r="V876" s="219"/>
      <c r="W876" s="219"/>
      <c r="X876" s="219"/>
      <c r="Y876" s="219"/>
      <c r="Z876" s="219"/>
    </row>
    <row r="877" spans="1:26" ht="15.75" customHeight="1" x14ac:dyDescent="0.2">
      <c r="A877" s="219"/>
      <c r="B877" s="219"/>
      <c r="C877" s="219"/>
      <c r="D877" s="219"/>
      <c r="E877" s="303"/>
      <c r="F877" s="303"/>
      <c r="G877" s="303"/>
      <c r="H877" s="303"/>
      <c r="I877" s="303"/>
      <c r="J877" s="303"/>
      <c r="K877" s="303"/>
      <c r="L877" s="303"/>
      <c r="M877" s="303"/>
      <c r="N877" s="219"/>
      <c r="O877" s="219"/>
      <c r="P877" s="219"/>
      <c r="Q877" s="219"/>
      <c r="R877" s="219"/>
      <c r="S877" s="219"/>
      <c r="T877" s="219"/>
      <c r="U877" s="219"/>
      <c r="V877" s="219"/>
      <c r="W877" s="219"/>
      <c r="X877" s="219"/>
      <c r="Y877" s="219"/>
      <c r="Z877" s="219"/>
    </row>
    <row r="878" spans="1:26" ht="15.75" customHeight="1" x14ac:dyDescent="0.2">
      <c r="A878" s="219"/>
      <c r="B878" s="219"/>
      <c r="C878" s="219"/>
      <c r="D878" s="219"/>
      <c r="E878" s="303"/>
      <c r="F878" s="303"/>
      <c r="G878" s="303"/>
      <c r="H878" s="303"/>
      <c r="I878" s="303"/>
      <c r="J878" s="303"/>
      <c r="K878" s="303"/>
      <c r="L878" s="303"/>
      <c r="M878" s="303"/>
      <c r="N878" s="219"/>
      <c r="O878" s="219"/>
      <c r="P878" s="219"/>
      <c r="Q878" s="219"/>
      <c r="R878" s="219"/>
      <c r="S878" s="219"/>
      <c r="T878" s="219"/>
      <c r="U878" s="219"/>
      <c r="V878" s="219"/>
      <c r="W878" s="219"/>
      <c r="X878" s="219"/>
      <c r="Y878" s="219"/>
      <c r="Z878" s="219"/>
    </row>
    <row r="879" spans="1:26" ht="15.75" customHeight="1" x14ac:dyDescent="0.2">
      <c r="A879" s="219"/>
      <c r="B879" s="219"/>
      <c r="C879" s="219"/>
      <c r="D879" s="219"/>
      <c r="E879" s="303"/>
      <c r="F879" s="303"/>
      <c r="G879" s="303"/>
      <c r="H879" s="303"/>
      <c r="I879" s="303"/>
      <c r="J879" s="303"/>
      <c r="K879" s="303"/>
      <c r="L879" s="303"/>
      <c r="M879" s="303"/>
      <c r="N879" s="219"/>
      <c r="O879" s="219"/>
      <c r="P879" s="219"/>
      <c r="Q879" s="219"/>
      <c r="R879" s="219"/>
      <c r="S879" s="219"/>
      <c r="T879" s="219"/>
      <c r="U879" s="219"/>
      <c r="V879" s="219"/>
      <c r="W879" s="219"/>
      <c r="X879" s="219"/>
      <c r="Y879" s="219"/>
      <c r="Z879" s="219"/>
    </row>
    <row r="880" spans="1:26" ht="15.75" customHeight="1" x14ac:dyDescent="0.2">
      <c r="A880" s="219"/>
      <c r="B880" s="219"/>
      <c r="C880" s="219"/>
      <c r="D880" s="219"/>
      <c r="E880" s="303"/>
      <c r="F880" s="303"/>
      <c r="G880" s="303"/>
      <c r="H880" s="303"/>
      <c r="I880" s="303"/>
      <c r="J880" s="303"/>
      <c r="K880" s="303"/>
      <c r="L880" s="303"/>
      <c r="M880" s="303"/>
      <c r="N880" s="219"/>
      <c r="O880" s="219"/>
      <c r="P880" s="219"/>
      <c r="Q880" s="219"/>
      <c r="R880" s="219"/>
      <c r="S880" s="219"/>
      <c r="T880" s="219"/>
      <c r="U880" s="219"/>
      <c r="V880" s="219"/>
      <c r="W880" s="219"/>
      <c r="X880" s="219"/>
      <c r="Y880" s="219"/>
      <c r="Z880" s="219"/>
    </row>
    <row r="881" spans="1:26" ht="15.75" customHeight="1" x14ac:dyDescent="0.2">
      <c r="A881" s="219"/>
      <c r="B881" s="219"/>
      <c r="C881" s="219"/>
      <c r="D881" s="219"/>
      <c r="E881" s="303"/>
      <c r="F881" s="303"/>
      <c r="G881" s="303"/>
      <c r="H881" s="303"/>
      <c r="I881" s="303"/>
      <c r="J881" s="303"/>
      <c r="K881" s="303"/>
      <c r="L881" s="303"/>
      <c r="M881" s="303"/>
      <c r="N881" s="219"/>
      <c r="O881" s="219"/>
      <c r="P881" s="219"/>
      <c r="Q881" s="219"/>
      <c r="R881" s="219"/>
      <c r="S881" s="219"/>
      <c r="T881" s="219"/>
      <c r="U881" s="219"/>
      <c r="V881" s="219"/>
      <c r="W881" s="219"/>
      <c r="X881" s="219"/>
      <c r="Y881" s="219"/>
      <c r="Z881" s="219"/>
    </row>
    <row r="882" spans="1:26" ht="15.75" customHeight="1" x14ac:dyDescent="0.2">
      <c r="A882" s="219"/>
      <c r="B882" s="219"/>
      <c r="C882" s="219"/>
      <c r="D882" s="219"/>
      <c r="E882" s="303"/>
      <c r="F882" s="303"/>
      <c r="G882" s="303"/>
      <c r="H882" s="303"/>
      <c r="I882" s="303"/>
      <c r="J882" s="303"/>
      <c r="K882" s="303"/>
      <c r="L882" s="303"/>
      <c r="M882" s="303"/>
      <c r="N882" s="219"/>
      <c r="O882" s="219"/>
      <c r="P882" s="219"/>
      <c r="Q882" s="219"/>
      <c r="R882" s="219"/>
      <c r="S882" s="219"/>
      <c r="T882" s="219"/>
      <c r="U882" s="219"/>
      <c r="V882" s="219"/>
      <c r="W882" s="219"/>
      <c r="X882" s="219"/>
      <c r="Y882" s="219"/>
      <c r="Z882" s="219"/>
    </row>
    <row r="883" spans="1:26" ht="15.75" customHeight="1" x14ac:dyDescent="0.2">
      <c r="A883" s="219"/>
      <c r="B883" s="219"/>
      <c r="C883" s="219"/>
      <c r="D883" s="219"/>
      <c r="E883" s="303"/>
      <c r="F883" s="303"/>
      <c r="G883" s="303"/>
      <c r="H883" s="303"/>
      <c r="I883" s="303"/>
      <c r="J883" s="303"/>
      <c r="K883" s="303"/>
      <c r="L883" s="303"/>
      <c r="M883" s="303"/>
      <c r="N883" s="219"/>
      <c r="O883" s="219"/>
      <c r="P883" s="219"/>
      <c r="Q883" s="219"/>
      <c r="R883" s="219"/>
      <c r="S883" s="219"/>
      <c r="T883" s="219"/>
      <c r="U883" s="219"/>
      <c r="V883" s="219"/>
      <c r="W883" s="219"/>
      <c r="X883" s="219"/>
      <c r="Y883" s="219"/>
      <c r="Z883" s="219"/>
    </row>
    <row r="884" spans="1:26" ht="15.75" customHeight="1" x14ac:dyDescent="0.2">
      <c r="A884" s="219"/>
      <c r="B884" s="219"/>
      <c r="C884" s="219"/>
      <c r="D884" s="219"/>
      <c r="E884" s="303"/>
      <c r="F884" s="303"/>
      <c r="G884" s="303"/>
      <c r="H884" s="303"/>
      <c r="I884" s="303"/>
      <c r="J884" s="303"/>
      <c r="K884" s="303"/>
      <c r="L884" s="303"/>
      <c r="M884" s="303"/>
      <c r="N884" s="219"/>
      <c r="O884" s="219"/>
      <c r="P884" s="219"/>
      <c r="Q884" s="219"/>
      <c r="R884" s="219"/>
      <c r="S884" s="219"/>
      <c r="T884" s="219"/>
      <c r="U884" s="219"/>
      <c r="V884" s="219"/>
      <c r="W884" s="219"/>
      <c r="X884" s="219"/>
      <c r="Y884" s="219"/>
      <c r="Z884" s="219"/>
    </row>
    <row r="885" spans="1:26" ht="15.75" customHeight="1" x14ac:dyDescent="0.2">
      <c r="A885" s="219"/>
      <c r="B885" s="219"/>
      <c r="C885" s="219"/>
      <c r="D885" s="219"/>
      <c r="E885" s="303"/>
      <c r="F885" s="303"/>
      <c r="G885" s="303"/>
      <c r="H885" s="303"/>
      <c r="I885" s="303"/>
      <c r="J885" s="303"/>
      <c r="K885" s="303"/>
      <c r="L885" s="303"/>
      <c r="M885" s="303"/>
      <c r="N885" s="219"/>
      <c r="O885" s="219"/>
      <c r="P885" s="219"/>
      <c r="Q885" s="219"/>
      <c r="R885" s="219"/>
      <c r="S885" s="219"/>
      <c r="T885" s="219"/>
      <c r="U885" s="219"/>
      <c r="V885" s="219"/>
      <c r="W885" s="219"/>
      <c r="X885" s="219"/>
      <c r="Y885" s="219"/>
      <c r="Z885" s="219"/>
    </row>
    <row r="886" spans="1:26" ht="15.75" customHeight="1" x14ac:dyDescent="0.2">
      <c r="A886" s="219"/>
      <c r="B886" s="219"/>
      <c r="C886" s="219"/>
      <c r="D886" s="219"/>
      <c r="E886" s="303"/>
      <c r="F886" s="303"/>
      <c r="G886" s="303"/>
      <c r="H886" s="303"/>
      <c r="I886" s="303"/>
      <c r="J886" s="303"/>
      <c r="K886" s="303"/>
      <c r="L886" s="303"/>
      <c r="M886" s="303"/>
      <c r="N886" s="219"/>
      <c r="O886" s="219"/>
      <c r="P886" s="219"/>
      <c r="Q886" s="219"/>
      <c r="R886" s="219"/>
      <c r="S886" s="219"/>
      <c r="T886" s="219"/>
      <c r="U886" s="219"/>
      <c r="V886" s="219"/>
      <c r="W886" s="219"/>
      <c r="X886" s="219"/>
      <c r="Y886" s="219"/>
      <c r="Z886" s="219"/>
    </row>
    <row r="887" spans="1:26" ht="15.75" customHeight="1" x14ac:dyDescent="0.2">
      <c r="A887" s="219"/>
      <c r="B887" s="219"/>
      <c r="C887" s="219"/>
      <c r="D887" s="219"/>
      <c r="E887" s="303"/>
      <c r="F887" s="303"/>
      <c r="G887" s="303"/>
      <c r="H887" s="303"/>
      <c r="I887" s="303"/>
      <c r="J887" s="303"/>
      <c r="K887" s="303"/>
      <c r="L887" s="303"/>
      <c r="M887" s="303"/>
      <c r="N887" s="219"/>
      <c r="O887" s="219"/>
      <c r="P887" s="219"/>
      <c r="Q887" s="219"/>
      <c r="R887" s="219"/>
      <c r="S887" s="219"/>
      <c r="T887" s="219"/>
      <c r="U887" s="219"/>
      <c r="V887" s="219"/>
      <c r="W887" s="219"/>
      <c r="X887" s="219"/>
      <c r="Y887" s="219"/>
      <c r="Z887" s="219"/>
    </row>
    <row r="888" spans="1:26" ht="15.75" customHeight="1" x14ac:dyDescent="0.2">
      <c r="A888" s="219"/>
      <c r="B888" s="219"/>
      <c r="C888" s="219"/>
      <c r="D888" s="219"/>
      <c r="E888" s="303"/>
      <c r="F888" s="303"/>
      <c r="G888" s="303"/>
      <c r="H888" s="303"/>
      <c r="I888" s="303"/>
      <c r="J888" s="303"/>
      <c r="K888" s="303"/>
      <c r="L888" s="303"/>
      <c r="M888" s="303"/>
      <c r="N888" s="219"/>
      <c r="O888" s="219"/>
      <c r="P888" s="219"/>
      <c r="Q888" s="219"/>
      <c r="R888" s="219"/>
      <c r="S888" s="219"/>
      <c r="T888" s="219"/>
      <c r="U888" s="219"/>
      <c r="V888" s="219"/>
      <c r="W888" s="219"/>
      <c r="X888" s="219"/>
      <c r="Y888" s="219"/>
      <c r="Z888" s="219"/>
    </row>
    <row r="889" spans="1:26" ht="15.75" customHeight="1" x14ac:dyDescent="0.2">
      <c r="A889" s="219"/>
      <c r="B889" s="219"/>
      <c r="C889" s="219"/>
      <c r="D889" s="219"/>
      <c r="E889" s="303"/>
      <c r="F889" s="303"/>
      <c r="G889" s="303"/>
      <c r="H889" s="303"/>
      <c r="I889" s="303"/>
      <c r="J889" s="303"/>
      <c r="K889" s="303"/>
      <c r="L889" s="303"/>
      <c r="M889" s="303"/>
      <c r="N889" s="219"/>
      <c r="O889" s="219"/>
      <c r="P889" s="219"/>
      <c r="Q889" s="219"/>
      <c r="R889" s="219"/>
      <c r="S889" s="219"/>
      <c r="T889" s="219"/>
      <c r="U889" s="219"/>
      <c r="V889" s="219"/>
      <c r="W889" s="219"/>
      <c r="X889" s="219"/>
      <c r="Y889" s="219"/>
      <c r="Z889" s="219"/>
    </row>
    <row r="890" spans="1:26" ht="15.75" customHeight="1" x14ac:dyDescent="0.2">
      <c r="A890" s="219"/>
      <c r="B890" s="219"/>
      <c r="C890" s="219"/>
      <c r="D890" s="219"/>
      <c r="E890" s="303"/>
      <c r="F890" s="303"/>
      <c r="G890" s="303"/>
      <c r="H890" s="303"/>
      <c r="I890" s="303"/>
      <c r="J890" s="303"/>
      <c r="K890" s="303"/>
      <c r="L890" s="303"/>
      <c r="M890" s="303"/>
      <c r="N890" s="219"/>
      <c r="O890" s="219"/>
      <c r="P890" s="219"/>
      <c r="Q890" s="219"/>
      <c r="R890" s="219"/>
      <c r="S890" s="219"/>
      <c r="T890" s="219"/>
      <c r="U890" s="219"/>
      <c r="V890" s="219"/>
      <c r="W890" s="219"/>
      <c r="X890" s="219"/>
      <c r="Y890" s="219"/>
      <c r="Z890" s="219"/>
    </row>
    <row r="891" spans="1:26" ht="15.75" customHeight="1" x14ac:dyDescent="0.2">
      <c r="A891" s="219"/>
      <c r="B891" s="219"/>
      <c r="C891" s="219"/>
      <c r="D891" s="219"/>
      <c r="E891" s="303"/>
      <c r="F891" s="303"/>
      <c r="G891" s="303"/>
      <c r="H891" s="303"/>
      <c r="I891" s="303"/>
      <c r="J891" s="303"/>
      <c r="K891" s="303"/>
      <c r="L891" s="303"/>
      <c r="M891" s="303"/>
      <c r="N891" s="219"/>
      <c r="O891" s="219"/>
      <c r="P891" s="219"/>
      <c r="Q891" s="219"/>
      <c r="R891" s="219"/>
      <c r="S891" s="219"/>
      <c r="T891" s="219"/>
      <c r="U891" s="219"/>
      <c r="V891" s="219"/>
      <c r="W891" s="219"/>
      <c r="X891" s="219"/>
      <c r="Y891" s="219"/>
      <c r="Z891" s="219"/>
    </row>
    <row r="892" spans="1:26" ht="15.75" customHeight="1" x14ac:dyDescent="0.2">
      <c r="A892" s="219"/>
      <c r="B892" s="219"/>
      <c r="C892" s="219"/>
      <c r="D892" s="219"/>
      <c r="E892" s="303"/>
      <c r="F892" s="303"/>
      <c r="G892" s="303"/>
      <c r="H892" s="303"/>
      <c r="I892" s="303"/>
      <c r="J892" s="303"/>
      <c r="K892" s="303"/>
      <c r="L892" s="303"/>
      <c r="M892" s="303"/>
      <c r="N892" s="219"/>
      <c r="O892" s="219"/>
      <c r="P892" s="219"/>
      <c r="Q892" s="219"/>
      <c r="R892" s="219"/>
      <c r="S892" s="219"/>
      <c r="T892" s="219"/>
      <c r="U892" s="219"/>
      <c r="V892" s="219"/>
      <c r="W892" s="219"/>
      <c r="X892" s="219"/>
      <c r="Y892" s="219"/>
      <c r="Z892" s="219"/>
    </row>
    <row r="893" spans="1:26" ht="15.75" customHeight="1" x14ac:dyDescent="0.2">
      <c r="A893" s="219"/>
      <c r="B893" s="219"/>
      <c r="C893" s="219"/>
      <c r="D893" s="219"/>
      <c r="E893" s="303"/>
      <c r="F893" s="303"/>
      <c r="G893" s="303"/>
      <c r="H893" s="303"/>
      <c r="I893" s="303"/>
      <c r="J893" s="303"/>
      <c r="K893" s="303"/>
      <c r="L893" s="303"/>
      <c r="M893" s="303"/>
      <c r="N893" s="219"/>
      <c r="O893" s="219"/>
      <c r="P893" s="219"/>
      <c r="Q893" s="219"/>
      <c r="R893" s="219"/>
      <c r="S893" s="219"/>
      <c r="T893" s="219"/>
      <c r="U893" s="219"/>
      <c r="V893" s="219"/>
      <c r="W893" s="219"/>
      <c r="X893" s="219"/>
      <c r="Y893" s="219"/>
      <c r="Z893" s="219"/>
    </row>
    <row r="894" spans="1:26" ht="15.75" customHeight="1" x14ac:dyDescent="0.2">
      <c r="A894" s="219"/>
      <c r="B894" s="219"/>
      <c r="C894" s="219"/>
      <c r="D894" s="219"/>
      <c r="E894" s="303"/>
      <c r="F894" s="303"/>
      <c r="G894" s="303"/>
      <c r="H894" s="303"/>
      <c r="I894" s="303"/>
      <c r="J894" s="303"/>
      <c r="K894" s="303"/>
      <c r="L894" s="303"/>
      <c r="M894" s="303"/>
      <c r="N894" s="219"/>
      <c r="O894" s="219"/>
      <c r="P894" s="219"/>
      <c r="Q894" s="219"/>
      <c r="R894" s="219"/>
      <c r="S894" s="219"/>
      <c r="T894" s="219"/>
      <c r="U894" s="219"/>
      <c r="V894" s="219"/>
      <c r="W894" s="219"/>
      <c r="X894" s="219"/>
      <c r="Y894" s="219"/>
      <c r="Z894" s="219"/>
    </row>
    <row r="895" spans="1:26" ht="15.75" customHeight="1" x14ac:dyDescent="0.2">
      <c r="A895" s="219"/>
      <c r="B895" s="219"/>
      <c r="C895" s="219"/>
      <c r="D895" s="219"/>
      <c r="E895" s="303"/>
      <c r="F895" s="303"/>
      <c r="G895" s="303"/>
      <c r="H895" s="303"/>
      <c r="I895" s="303"/>
      <c r="J895" s="303"/>
      <c r="K895" s="303"/>
      <c r="L895" s="303"/>
      <c r="M895" s="303"/>
      <c r="N895" s="219"/>
      <c r="O895" s="219"/>
      <c r="P895" s="219"/>
      <c r="Q895" s="219"/>
      <c r="R895" s="219"/>
      <c r="S895" s="219"/>
      <c r="T895" s="219"/>
      <c r="U895" s="219"/>
      <c r="V895" s="219"/>
      <c r="W895" s="219"/>
      <c r="X895" s="219"/>
      <c r="Y895" s="219"/>
      <c r="Z895" s="219"/>
    </row>
    <row r="896" spans="1:26" ht="15.75" customHeight="1" x14ac:dyDescent="0.2">
      <c r="A896" s="219"/>
      <c r="B896" s="219"/>
      <c r="C896" s="219"/>
      <c r="D896" s="219"/>
      <c r="E896" s="303"/>
      <c r="F896" s="303"/>
      <c r="G896" s="303"/>
      <c r="H896" s="303"/>
      <c r="I896" s="303"/>
      <c r="J896" s="303"/>
      <c r="K896" s="303"/>
      <c r="L896" s="303"/>
      <c r="M896" s="303"/>
      <c r="N896" s="219"/>
      <c r="O896" s="219"/>
      <c r="P896" s="219"/>
      <c r="Q896" s="219"/>
      <c r="R896" s="219"/>
      <c r="S896" s="219"/>
      <c r="T896" s="219"/>
      <c r="U896" s="219"/>
      <c r="V896" s="219"/>
      <c r="W896" s="219"/>
      <c r="X896" s="219"/>
      <c r="Y896" s="219"/>
      <c r="Z896" s="219"/>
    </row>
    <row r="897" spans="1:26" ht="15.75" customHeight="1" x14ac:dyDescent="0.2">
      <c r="A897" s="219"/>
      <c r="B897" s="219"/>
      <c r="C897" s="219"/>
      <c r="D897" s="219"/>
      <c r="E897" s="303"/>
      <c r="F897" s="303"/>
      <c r="G897" s="303"/>
      <c r="H897" s="303"/>
      <c r="I897" s="303"/>
      <c r="J897" s="303"/>
      <c r="K897" s="303"/>
      <c r="L897" s="303"/>
      <c r="M897" s="303"/>
      <c r="N897" s="219"/>
      <c r="O897" s="219"/>
      <c r="P897" s="219"/>
      <c r="Q897" s="219"/>
      <c r="R897" s="219"/>
      <c r="S897" s="219"/>
      <c r="T897" s="219"/>
      <c r="U897" s="219"/>
      <c r="V897" s="219"/>
      <c r="W897" s="219"/>
      <c r="X897" s="219"/>
      <c r="Y897" s="219"/>
      <c r="Z897" s="219"/>
    </row>
    <row r="898" spans="1:26" ht="15.75" customHeight="1" x14ac:dyDescent="0.2">
      <c r="A898" s="219"/>
      <c r="B898" s="219"/>
      <c r="C898" s="219"/>
      <c r="D898" s="219"/>
      <c r="E898" s="303"/>
      <c r="F898" s="303"/>
      <c r="G898" s="303"/>
      <c r="H898" s="303"/>
      <c r="I898" s="303"/>
      <c r="J898" s="303"/>
      <c r="K898" s="303"/>
      <c r="L898" s="303"/>
      <c r="M898" s="303"/>
      <c r="N898" s="219"/>
      <c r="O898" s="219"/>
      <c r="P898" s="219"/>
      <c r="Q898" s="219"/>
      <c r="R898" s="219"/>
      <c r="S898" s="219"/>
      <c r="T898" s="219"/>
      <c r="U898" s="219"/>
      <c r="V898" s="219"/>
      <c r="W898" s="219"/>
      <c r="X898" s="219"/>
      <c r="Y898" s="219"/>
      <c r="Z898" s="219"/>
    </row>
    <row r="899" spans="1:26" ht="15.75" customHeight="1" x14ac:dyDescent="0.2">
      <c r="A899" s="219"/>
      <c r="B899" s="219"/>
      <c r="C899" s="219"/>
      <c r="D899" s="219"/>
      <c r="E899" s="303"/>
      <c r="F899" s="303"/>
      <c r="G899" s="303"/>
      <c r="H899" s="303"/>
      <c r="I899" s="303"/>
      <c r="J899" s="303"/>
      <c r="K899" s="303"/>
      <c r="L899" s="303"/>
      <c r="M899" s="303"/>
      <c r="N899" s="219"/>
      <c r="O899" s="219"/>
      <c r="P899" s="219"/>
      <c r="Q899" s="219"/>
      <c r="R899" s="219"/>
      <c r="S899" s="219"/>
      <c r="T899" s="219"/>
      <c r="U899" s="219"/>
      <c r="V899" s="219"/>
      <c r="W899" s="219"/>
      <c r="X899" s="219"/>
      <c r="Y899" s="219"/>
      <c r="Z899" s="219"/>
    </row>
    <row r="900" spans="1:26" ht="15.75" customHeight="1" x14ac:dyDescent="0.2">
      <c r="A900" s="219"/>
      <c r="B900" s="219"/>
      <c r="C900" s="219"/>
      <c r="D900" s="219"/>
      <c r="E900" s="303"/>
      <c r="F900" s="303"/>
      <c r="G900" s="303"/>
      <c r="H900" s="303"/>
      <c r="I900" s="303"/>
      <c r="J900" s="303"/>
      <c r="K900" s="303"/>
      <c r="L900" s="303"/>
      <c r="M900" s="303"/>
      <c r="N900" s="219"/>
      <c r="O900" s="219"/>
      <c r="P900" s="219"/>
      <c r="Q900" s="219"/>
      <c r="R900" s="219"/>
      <c r="S900" s="219"/>
      <c r="T900" s="219"/>
      <c r="U900" s="219"/>
      <c r="V900" s="219"/>
      <c r="W900" s="219"/>
      <c r="X900" s="219"/>
      <c r="Y900" s="219"/>
      <c r="Z900" s="219"/>
    </row>
    <row r="901" spans="1:26" ht="15.75" customHeight="1" x14ac:dyDescent="0.2">
      <c r="A901" s="219"/>
      <c r="B901" s="219"/>
      <c r="C901" s="219"/>
      <c r="D901" s="219"/>
      <c r="E901" s="303"/>
      <c r="F901" s="303"/>
      <c r="G901" s="303"/>
      <c r="H901" s="303"/>
      <c r="I901" s="303"/>
      <c r="J901" s="303"/>
      <c r="K901" s="303"/>
      <c r="L901" s="303"/>
      <c r="M901" s="303"/>
      <c r="N901" s="219"/>
      <c r="O901" s="219"/>
      <c r="P901" s="219"/>
      <c r="Q901" s="219"/>
      <c r="R901" s="219"/>
      <c r="S901" s="219"/>
      <c r="T901" s="219"/>
      <c r="U901" s="219"/>
      <c r="V901" s="219"/>
      <c r="W901" s="219"/>
      <c r="X901" s="219"/>
      <c r="Y901" s="219"/>
      <c r="Z901" s="219"/>
    </row>
    <row r="902" spans="1:26" ht="15.75" customHeight="1" x14ac:dyDescent="0.2">
      <c r="A902" s="219"/>
      <c r="B902" s="219"/>
      <c r="C902" s="219"/>
      <c r="D902" s="219"/>
      <c r="E902" s="303"/>
      <c r="F902" s="303"/>
      <c r="G902" s="303"/>
      <c r="H902" s="303"/>
      <c r="I902" s="303"/>
      <c r="J902" s="303"/>
      <c r="K902" s="303"/>
      <c r="L902" s="303"/>
      <c r="M902" s="303"/>
      <c r="N902" s="219"/>
      <c r="O902" s="219"/>
      <c r="P902" s="219"/>
      <c r="Q902" s="219"/>
      <c r="R902" s="219"/>
      <c r="S902" s="219"/>
      <c r="T902" s="219"/>
      <c r="U902" s="219"/>
      <c r="V902" s="219"/>
      <c r="W902" s="219"/>
      <c r="X902" s="219"/>
      <c r="Y902" s="219"/>
      <c r="Z902" s="219"/>
    </row>
    <row r="903" spans="1:26" ht="15.75" customHeight="1" x14ac:dyDescent="0.2">
      <c r="A903" s="219"/>
      <c r="B903" s="219"/>
      <c r="C903" s="219"/>
      <c r="D903" s="219"/>
      <c r="E903" s="303"/>
      <c r="F903" s="303"/>
      <c r="G903" s="303"/>
      <c r="H903" s="303"/>
      <c r="I903" s="303"/>
      <c r="J903" s="303"/>
      <c r="K903" s="303"/>
      <c r="L903" s="303"/>
      <c r="M903" s="303"/>
      <c r="N903" s="219"/>
      <c r="O903" s="219"/>
      <c r="P903" s="219"/>
      <c r="Q903" s="219"/>
      <c r="R903" s="219"/>
      <c r="S903" s="219"/>
      <c r="T903" s="219"/>
      <c r="U903" s="219"/>
      <c r="V903" s="219"/>
      <c r="W903" s="219"/>
      <c r="X903" s="219"/>
      <c r="Y903" s="219"/>
      <c r="Z903" s="219"/>
    </row>
    <row r="904" spans="1:26" ht="15.75" customHeight="1" x14ac:dyDescent="0.2">
      <c r="A904" s="219"/>
      <c r="B904" s="219"/>
      <c r="C904" s="219"/>
      <c r="D904" s="219"/>
      <c r="E904" s="303"/>
      <c r="F904" s="303"/>
      <c r="G904" s="303"/>
      <c r="H904" s="303"/>
      <c r="I904" s="303"/>
      <c r="J904" s="303"/>
      <c r="K904" s="303"/>
      <c r="L904" s="303"/>
      <c r="M904" s="303"/>
      <c r="N904" s="219"/>
      <c r="O904" s="219"/>
      <c r="P904" s="219"/>
      <c r="Q904" s="219"/>
      <c r="R904" s="219"/>
      <c r="S904" s="219"/>
      <c r="T904" s="219"/>
      <c r="U904" s="219"/>
      <c r="V904" s="219"/>
      <c r="W904" s="219"/>
      <c r="X904" s="219"/>
      <c r="Y904" s="219"/>
      <c r="Z904" s="219"/>
    </row>
    <row r="905" spans="1:26" ht="15.75" customHeight="1" x14ac:dyDescent="0.2">
      <c r="A905" s="219"/>
      <c r="B905" s="219"/>
      <c r="C905" s="219"/>
      <c r="D905" s="219"/>
      <c r="E905" s="303"/>
      <c r="F905" s="303"/>
      <c r="G905" s="303"/>
      <c r="H905" s="303"/>
      <c r="I905" s="303"/>
      <c r="J905" s="303"/>
      <c r="K905" s="303"/>
      <c r="L905" s="303"/>
      <c r="M905" s="303"/>
      <c r="N905" s="219"/>
      <c r="O905" s="219"/>
      <c r="P905" s="219"/>
      <c r="Q905" s="219"/>
      <c r="R905" s="219"/>
      <c r="S905" s="219"/>
      <c r="T905" s="219"/>
      <c r="U905" s="219"/>
      <c r="V905" s="219"/>
      <c r="W905" s="219"/>
      <c r="X905" s="219"/>
      <c r="Y905" s="219"/>
      <c r="Z905" s="219"/>
    </row>
    <row r="906" spans="1:26" ht="15.75" customHeight="1" x14ac:dyDescent="0.2">
      <c r="A906" s="219"/>
      <c r="B906" s="219"/>
      <c r="C906" s="219"/>
      <c r="D906" s="219"/>
      <c r="E906" s="303"/>
      <c r="F906" s="303"/>
      <c r="G906" s="303"/>
      <c r="H906" s="303"/>
      <c r="I906" s="303"/>
      <c r="J906" s="303"/>
      <c r="K906" s="303"/>
      <c r="L906" s="303"/>
      <c r="M906" s="303"/>
      <c r="N906" s="219"/>
      <c r="O906" s="219"/>
      <c r="P906" s="219"/>
      <c r="Q906" s="219"/>
      <c r="R906" s="219"/>
      <c r="S906" s="219"/>
      <c r="T906" s="219"/>
      <c r="U906" s="219"/>
      <c r="V906" s="219"/>
      <c r="W906" s="219"/>
      <c r="X906" s="219"/>
      <c r="Y906" s="219"/>
      <c r="Z906" s="219"/>
    </row>
    <row r="907" spans="1:26" ht="15.75" customHeight="1" x14ac:dyDescent="0.2">
      <c r="A907" s="219"/>
      <c r="B907" s="219"/>
      <c r="C907" s="219"/>
      <c r="D907" s="219"/>
      <c r="E907" s="303"/>
      <c r="F907" s="303"/>
      <c r="G907" s="303"/>
      <c r="H907" s="303"/>
      <c r="I907" s="303"/>
      <c r="J907" s="303"/>
      <c r="K907" s="303"/>
      <c r="L907" s="303"/>
      <c r="M907" s="303"/>
      <c r="N907" s="219"/>
      <c r="O907" s="219"/>
      <c r="P907" s="219"/>
      <c r="Q907" s="219"/>
      <c r="R907" s="219"/>
      <c r="S907" s="219"/>
      <c r="T907" s="219"/>
      <c r="U907" s="219"/>
      <c r="V907" s="219"/>
      <c r="W907" s="219"/>
      <c r="X907" s="219"/>
      <c r="Y907" s="219"/>
      <c r="Z907" s="219"/>
    </row>
    <row r="908" spans="1:26" ht="15.75" customHeight="1" x14ac:dyDescent="0.2">
      <c r="A908" s="219"/>
      <c r="B908" s="219"/>
      <c r="C908" s="219"/>
      <c r="D908" s="219"/>
      <c r="E908" s="303"/>
      <c r="F908" s="303"/>
      <c r="G908" s="303"/>
      <c r="H908" s="303"/>
      <c r="I908" s="303"/>
      <c r="J908" s="303"/>
      <c r="K908" s="303"/>
      <c r="L908" s="303"/>
      <c r="M908" s="303"/>
      <c r="N908" s="219"/>
      <c r="O908" s="219"/>
      <c r="P908" s="219"/>
      <c r="Q908" s="219"/>
      <c r="R908" s="219"/>
      <c r="S908" s="219"/>
      <c r="T908" s="219"/>
      <c r="U908" s="219"/>
      <c r="V908" s="219"/>
      <c r="W908" s="219"/>
      <c r="X908" s="219"/>
      <c r="Y908" s="219"/>
      <c r="Z908" s="219"/>
    </row>
    <row r="909" spans="1:26" ht="15.75" customHeight="1" x14ac:dyDescent="0.2">
      <c r="A909" s="219"/>
      <c r="B909" s="219"/>
      <c r="C909" s="219"/>
      <c r="D909" s="219"/>
      <c r="E909" s="303"/>
      <c r="F909" s="303"/>
      <c r="G909" s="303"/>
      <c r="H909" s="303"/>
      <c r="I909" s="303"/>
      <c r="J909" s="303"/>
      <c r="K909" s="303"/>
      <c r="L909" s="303"/>
      <c r="M909" s="303"/>
      <c r="N909" s="219"/>
      <c r="O909" s="219"/>
      <c r="P909" s="219"/>
      <c r="Q909" s="219"/>
      <c r="R909" s="219"/>
      <c r="S909" s="219"/>
      <c r="T909" s="219"/>
      <c r="U909" s="219"/>
      <c r="V909" s="219"/>
      <c r="W909" s="219"/>
      <c r="X909" s="219"/>
      <c r="Y909" s="219"/>
      <c r="Z909" s="219"/>
    </row>
    <row r="910" spans="1:26" ht="15.75" customHeight="1" x14ac:dyDescent="0.2">
      <c r="A910" s="219"/>
      <c r="B910" s="219"/>
      <c r="C910" s="219"/>
      <c r="D910" s="219"/>
      <c r="E910" s="303"/>
      <c r="F910" s="303"/>
      <c r="G910" s="303"/>
      <c r="H910" s="303"/>
      <c r="I910" s="303"/>
      <c r="J910" s="303"/>
      <c r="K910" s="303"/>
      <c r="L910" s="303"/>
      <c r="M910" s="303"/>
      <c r="N910" s="219"/>
      <c r="O910" s="219"/>
      <c r="P910" s="219"/>
      <c r="Q910" s="219"/>
      <c r="R910" s="219"/>
      <c r="S910" s="219"/>
      <c r="T910" s="219"/>
      <c r="U910" s="219"/>
      <c r="V910" s="219"/>
      <c r="W910" s="219"/>
      <c r="X910" s="219"/>
      <c r="Y910" s="219"/>
      <c r="Z910" s="219"/>
    </row>
    <row r="911" spans="1:26" ht="15.75" customHeight="1" x14ac:dyDescent="0.2">
      <c r="A911" s="219"/>
      <c r="B911" s="219"/>
      <c r="C911" s="219"/>
      <c r="D911" s="219"/>
      <c r="E911" s="303"/>
      <c r="F911" s="303"/>
      <c r="G911" s="303"/>
      <c r="H911" s="303"/>
      <c r="I911" s="303"/>
      <c r="J911" s="303"/>
      <c r="K911" s="303"/>
      <c r="L911" s="303"/>
      <c r="M911" s="303"/>
      <c r="N911" s="219"/>
      <c r="O911" s="219"/>
      <c r="P911" s="219"/>
      <c r="Q911" s="219"/>
      <c r="R911" s="219"/>
      <c r="S911" s="219"/>
      <c r="T911" s="219"/>
      <c r="U911" s="219"/>
      <c r="V911" s="219"/>
      <c r="W911" s="219"/>
      <c r="X911" s="219"/>
      <c r="Y911" s="219"/>
      <c r="Z911" s="219"/>
    </row>
    <row r="912" spans="1:26" ht="15.75" customHeight="1" x14ac:dyDescent="0.2">
      <c r="A912" s="219"/>
      <c r="B912" s="219"/>
      <c r="C912" s="219"/>
      <c r="D912" s="219"/>
      <c r="E912" s="303"/>
      <c r="F912" s="303"/>
      <c r="G912" s="303"/>
      <c r="H912" s="303"/>
      <c r="I912" s="303"/>
      <c r="J912" s="303"/>
      <c r="K912" s="303"/>
      <c r="L912" s="303"/>
      <c r="M912" s="303"/>
      <c r="N912" s="219"/>
      <c r="O912" s="219"/>
      <c r="P912" s="219"/>
      <c r="Q912" s="219"/>
      <c r="R912" s="219"/>
      <c r="S912" s="219"/>
      <c r="T912" s="219"/>
      <c r="U912" s="219"/>
      <c r="V912" s="219"/>
      <c r="W912" s="219"/>
      <c r="X912" s="219"/>
      <c r="Y912" s="219"/>
      <c r="Z912" s="219"/>
    </row>
    <row r="913" spans="1:26" ht="15.75" customHeight="1" x14ac:dyDescent="0.2">
      <c r="A913" s="219"/>
      <c r="B913" s="219"/>
      <c r="C913" s="219"/>
      <c r="D913" s="219"/>
      <c r="E913" s="303"/>
      <c r="F913" s="303"/>
      <c r="G913" s="303"/>
      <c r="H913" s="303"/>
      <c r="I913" s="303"/>
      <c r="J913" s="303"/>
      <c r="K913" s="303"/>
      <c r="L913" s="303"/>
      <c r="M913" s="303"/>
      <c r="N913" s="219"/>
      <c r="O913" s="219"/>
      <c r="P913" s="219"/>
      <c r="Q913" s="219"/>
      <c r="R913" s="219"/>
      <c r="S913" s="219"/>
      <c r="T913" s="219"/>
      <c r="U913" s="219"/>
      <c r="V913" s="219"/>
      <c r="W913" s="219"/>
      <c r="X913" s="219"/>
      <c r="Y913" s="219"/>
      <c r="Z913" s="219"/>
    </row>
    <row r="914" spans="1:26" ht="15.75" customHeight="1" x14ac:dyDescent="0.2">
      <c r="A914" s="219"/>
      <c r="B914" s="219"/>
      <c r="C914" s="219"/>
      <c r="D914" s="219"/>
      <c r="E914" s="303"/>
      <c r="F914" s="303"/>
      <c r="G914" s="303"/>
      <c r="H914" s="303"/>
      <c r="I914" s="303"/>
      <c r="J914" s="303"/>
      <c r="K914" s="303"/>
      <c r="L914" s="303"/>
      <c r="M914" s="303"/>
      <c r="N914" s="219"/>
      <c r="O914" s="219"/>
      <c r="P914" s="219"/>
      <c r="Q914" s="219"/>
      <c r="R914" s="219"/>
      <c r="S914" s="219"/>
      <c r="T914" s="219"/>
      <c r="U914" s="219"/>
      <c r="V914" s="219"/>
      <c r="W914" s="219"/>
      <c r="X914" s="219"/>
      <c r="Y914" s="219"/>
      <c r="Z914" s="219"/>
    </row>
    <row r="915" spans="1:26" ht="15.75" customHeight="1" x14ac:dyDescent="0.2">
      <c r="A915" s="219"/>
      <c r="B915" s="219"/>
      <c r="C915" s="219"/>
      <c r="D915" s="219"/>
      <c r="E915" s="303"/>
      <c r="F915" s="303"/>
      <c r="G915" s="303"/>
      <c r="H915" s="303"/>
      <c r="I915" s="303"/>
      <c r="J915" s="303"/>
      <c r="K915" s="303"/>
      <c r="L915" s="303"/>
      <c r="M915" s="303"/>
      <c r="N915" s="219"/>
      <c r="O915" s="219"/>
      <c r="P915" s="219"/>
      <c r="Q915" s="219"/>
      <c r="R915" s="219"/>
      <c r="S915" s="219"/>
      <c r="T915" s="219"/>
      <c r="U915" s="219"/>
      <c r="V915" s="219"/>
      <c r="W915" s="219"/>
      <c r="X915" s="219"/>
      <c r="Y915" s="219"/>
      <c r="Z915" s="219"/>
    </row>
    <row r="916" spans="1:26" ht="15.75" customHeight="1" x14ac:dyDescent="0.2">
      <c r="A916" s="219"/>
      <c r="B916" s="219"/>
      <c r="C916" s="219"/>
      <c r="D916" s="219"/>
      <c r="E916" s="303"/>
      <c r="F916" s="303"/>
      <c r="G916" s="303"/>
      <c r="H916" s="303"/>
      <c r="I916" s="303"/>
      <c r="J916" s="303"/>
      <c r="K916" s="303"/>
      <c r="L916" s="303"/>
      <c r="M916" s="303"/>
      <c r="N916" s="219"/>
      <c r="O916" s="219"/>
      <c r="P916" s="219"/>
      <c r="Q916" s="219"/>
      <c r="R916" s="219"/>
      <c r="S916" s="219"/>
      <c r="T916" s="219"/>
      <c r="U916" s="219"/>
      <c r="V916" s="219"/>
      <c r="W916" s="219"/>
      <c r="X916" s="219"/>
      <c r="Y916" s="219"/>
      <c r="Z916" s="219"/>
    </row>
    <row r="917" spans="1:26" ht="15.75" customHeight="1" x14ac:dyDescent="0.2">
      <c r="A917" s="219"/>
      <c r="B917" s="219"/>
      <c r="C917" s="219"/>
      <c r="D917" s="219"/>
      <c r="E917" s="303"/>
      <c r="F917" s="303"/>
      <c r="G917" s="303"/>
      <c r="H917" s="303"/>
      <c r="I917" s="303"/>
      <c r="J917" s="303"/>
      <c r="K917" s="303"/>
      <c r="L917" s="303"/>
      <c r="M917" s="303"/>
      <c r="N917" s="219"/>
      <c r="O917" s="219"/>
      <c r="P917" s="219"/>
      <c r="Q917" s="219"/>
      <c r="R917" s="219"/>
      <c r="S917" s="219"/>
      <c r="T917" s="219"/>
      <c r="U917" s="219"/>
      <c r="V917" s="219"/>
      <c r="W917" s="219"/>
      <c r="X917" s="219"/>
      <c r="Y917" s="219"/>
      <c r="Z917" s="219"/>
    </row>
    <row r="918" spans="1:26" ht="15.75" customHeight="1" x14ac:dyDescent="0.2">
      <c r="A918" s="219"/>
      <c r="B918" s="219"/>
      <c r="C918" s="219"/>
      <c r="D918" s="219"/>
      <c r="E918" s="303"/>
      <c r="F918" s="303"/>
      <c r="G918" s="303"/>
      <c r="H918" s="303"/>
      <c r="I918" s="303"/>
      <c r="J918" s="303"/>
      <c r="K918" s="303"/>
      <c r="L918" s="303"/>
      <c r="M918" s="303"/>
      <c r="N918" s="219"/>
      <c r="O918" s="219"/>
      <c r="P918" s="219"/>
      <c r="Q918" s="219"/>
      <c r="R918" s="219"/>
      <c r="S918" s="219"/>
      <c r="T918" s="219"/>
      <c r="U918" s="219"/>
      <c r="V918" s="219"/>
      <c r="W918" s="219"/>
      <c r="X918" s="219"/>
      <c r="Y918" s="219"/>
      <c r="Z918" s="219"/>
    </row>
    <row r="919" spans="1:26" ht="15.75" customHeight="1" x14ac:dyDescent="0.2">
      <c r="A919" s="219"/>
      <c r="B919" s="219"/>
      <c r="C919" s="219"/>
      <c r="D919" s="219"/>
      <c r="E919" s="303"/>
      <c r="F919" s="303"/>
      <c r="G919" s="303"/>
      <c r="H919" s="303"/>
      <c r="I919" s="303"/>
      <c r="J919" s="303"/>
      <c r="K919" s="303"/>
      <c r="L919" s="303"/>
      <c r="M919" s="303"/>
      <c r="N919" s="219"/>
      <c r="O919" s="219"/>
      <c r="P919" s="219"/>
      <c r="Q919" s="219"/>
      <c r="R919" s="219"/>
      <c r="S919" s="219"/>
      <c r="T919" s="219"/>
      <c r="U919" s="219"/>
      <c r="V919" s="219"/>
      <c r="W919" s="219"/>
      <c r="X919" s="219"/>
      <c r="Y919" s="219"/>
      <c r="Z919" s="219"/>
    </row>
    <row r="920" spans="1:26" ht="15.75" customHeight="1" x14ac:dyDescent="0.2">
      <c r="A920" s="219"/>
      <c r="B920" s="219"/>
      <c r="C920" s="219"/>
      <c r="D920" s="219"/>
      <c r="E920" s="303"/>
      <c r="F920" s="303"/>
      <c r="G920" s="303"/>
      <c r="H920" s="303"/>
      <c r="I920" s="303"/>
      <c r="J920" s="303"/>
      <c r="K920" s="303"/>
      <c r="L920" s="303"/>
      <c r="M920" s="303"/>
      <c r="N920" s="219"/>
      <c r="O920" s="219"/>
      <c r="P920" s="219"/>
      <c r="Q920" s="219"/>
      <c r="R920" s="219"/>
      <c r="S920" s="219"/>
      <c r="T920" s="219"/>
      <c r="U920" s="219"/>
      <c r="V920" s="219"/>
      <c r="W920" s="219"/>
      <c r="X920" s="219"/>
      <c r="Y920" s="219"/>
      <c r="Z920" s="219"/>
    </row>
    <row r="921" spans="1:26" ht="15.75" customHeight="1" x14ac:dyDescent="0.2">
      <c r="A921" s="219"/>
      <c r="B921" s="219"/>
      <c r="C921" s="219"/>
      <c r="D921" s="219"/>
      <c r="E921" s="303"/>
      <c r="F921" s="303"/>
      <c r="G921" s="303"/>
      <c r="H921" s="303"/>
      <c r="I921" s="303"/>
      <c r="J921" s="303"/>
      <c r="K921" s="303"/>
      <c r="L921" s="303"/>
      <c r="M921" s="303"/>
      <c r="N921" s="219"/>
      <c r="O921" s="219"/>
      <c r="P921" s="219"/>
      <c r="Q921" s="219"/>
      <c r="R921" s="219"/>
      <c r="S921" s="219"/>
      <c r="T921" s="219"/>
      <c r="U921" s="219"/>
      <c r="V921" s="219"/>
      <c r="W921" s="219"/>
      <c r="X921" s="219"/>
      <c r="Y921" s="219"/>
      <c r="Z921" s="219"/>
    </row>
    <row r="922" spans="1:26" ht="15.75" customHeight="1" x14ac:dyDescent="0.2">
      <c r="A922" s="219"/>
      <c r="B922" s="219"/>
      <c r="C922" s="219"/>
      <c r="D922" s="219"/>
      <c r="E922" s="303"/>
      <c r="F922" s="303"/>
      <c r="G922" s="303"/>
      <c r="H922" s="303"/>
      <c r="I922" s="303"/>
      <c r="J922" s="303"/>
      <c r="K922" s="303"/>
      <c r="L922" s="303"/>
      <c r="M922" s="303"/>
      <c r="N922" s="219"/>
      <c r="O922" s="219"/>
      <c r="P922" s="219"/>
      <c r="Q922" s="219"/>
      <c r="R922" s="219"/>
      <c r="S922" s="219"/>
      <c r="T922" s="219"/>
      <c r="U922" s="219"/>
      <c r="V922" s="219"/>
      <c r="W922" s="219"/>
      <c r="X922" s="219"/>
      <c r="Y922" s="219"/>
      <c r="Z922" s="219"/>
    </row>
    <row r="923" spans="1:26" ht="15.75" customHeight="1" x14ac:dyDescent="0.2">
      <c r="A923" s="219"/>
      <c r="B923" s="219"/>
      <c r="C923" s="219"/>
      <c r="D923" s="219"/>
      <c r="E923" s="303"/>
      <c r="F923" s="303"/>
      <c r="G923" s="303"/>
      <c r="H923" s="303"/>
      <c r="I923" s="303"/>
      <c r="J923" s="303"/>
      <c r="K923" s="303"/>
      <c r="L923" s="303"/>
      <c r="M923" s="303"/>
      <c r="N923" s="219"/>
      <c r="O923" s="219"/>
      <c r="P923" s="219"/>
      <c r="Q923" s="219"/>
      <c r="R923" s="219"/>
      <c r="S923" s="219"/>
      <c r="T923" s="219"/>
      <c r="U923" s="219"/>
      <c r="V923" s="219"/>
      <c r="W923" s="219"/>
      <c r="X923" s="219"/>
      <c r="Y923" s="219"/>
      <c r="Z923" s="219"/>
    </row>
    <row r="924" spans="1:26" ht="15.75" customHeight="1" x14ac:dyDescent="0.2">
      <c r="A924" s="219"/>
      <c r="B924" s="219"/>
      <c r="C924" s="219"/>
      <c r="D924" s="219"/>
      <c r="E924" s="303"/>
      <c r="F924" s="303"/>
      <c r="G924" s="303"/>
      <c r="H924" s="303"/>
      <c r="I924" s="303"/>
      <c r="J924" s="303"/>
      <c r="K924" s="303"/>
      <c r="L924" s="303"/>
      <c r="M924" s="303"/>
      <c r="N924" s="219"/>
      <c r="O924" s="219"/>
      <c r="P924" s="219"/>
      <c r="Q924" s="219"/>
      <c r="R924" s="219"/>
      <c r="S924" s="219"/>
      <c r="T924" s="219"/>
      <c r="U924" s="219"/>
      <c r="V924" s="219"/>
      <c r="W924" s="219"/>
      <c r="X924" s="219"/>
      <c r="Y924" s="219"/>
      <c r="Z924" s="219"/>
    </row>
    <row r="925" spans="1:26" ht="15.75" customHeight="1" x14ac:dyDescent="0.2">
      <c r="A925" s="219"/>
      <c r="B925" s="219"/>
      <c r="C925" s="219"/>
      <c r="D925" s="219"/>
      <c r="E925" s="303"/>
      <c r="F925" s="303"/>
      <c r="G925" s="303"/>
      <c r="H925" s="303"/>
      <c r="I925" s="303"/>
      <c r="J925" s="303"/>
      <c r="K925" s="303"/>
      <c r="L925" s="303"/>
      <c r="M925" s="303"/>
      <c r="N925" s="219"/>
      <c r="O925" s="219"/>
      <c r="P925" s="219"/>
      <c r="Q925" s="219"/>
      <c r="R925" s="219"/>
      <c r="S925" s="219"/>
      <c r="T925" s="219"/>
      <c r="U925" s="219"/>
      <c r="V925" s="219"/>
      <c r="W925" s="219"/>
      <c r="X925" s="219"/>
      <c r="Y925" s="219"/>
      <c r="Z925" s="219"/>
    </row>
    <row r="926" spans="1:26" ht="15.75" customHeight="1" x14ac:dyDescent="0.2">
      <c r="A926" s="219"/>
      <c r="B926" s="219"/>
      <c r="C926" s="219"/>
      <c r="D926" s="219"/>
      <c r="E926" s="303"/>
      <c r="F926" s="303"/>
      <c r="G926" s="303"/>
      <c r="H926" s="303"/>
      <c r="I926" s="303"/>
      <c r="J926" s="303"/>
      <c r="K926" s="303"/>
      <c r="L926" s="303"/>
      <c r="M926" s="303"/>
      <c r="N926" s="219"/>
      <c r="O926" s="219"/>
      <c r="P926" s="219"/>
      <c r="Q926" s="219"/>
      <c r="R926" s="219"/>
      <c r="S926" s="219"/>
      <c r="T926" s="219"/>
      <c r="U926" s="219"/>
      <c r="V926" s="219"/>
      <c r="W926" s="219"/>
      <c r="X926" s="219"/>
      <c r="Y926" s="219"/>
      <c r="Z926" s="219"/>
    </row>
    <row r="927" spans="1:26" ht="15.75" customHeight="1" x14ac:dyDescent="0.2">
      <c r="A927" s="219"/>
      <c r="B927" s="219"/>
      <c r="C927" s="219"/>
      <c r="D927" s="219"/>
      <c r="E927" s="303"/>
      <c r="F927" s="303"/>
      <c r="G927" s="303"/>
      <c r="H927" s="303"/>
      <c r="I927" s="303"/>
      <c r="J927" s="303"/>
      <c r="K927" s="303"/>
      <c r="L927" s="303"/>
      <c r="M927" s="303"/>
      <c r="N927" s="219"/>
      <c r="O927" s="219"/>
      <c r="P927" s="219"/>
      <c r="Q927" s="219"/>
      <c r="R927" s="219"/>
      <c r="S927" s="219"/>
      <c r="T927" s="219"/>
      <c r="U927" s="219"/>
      <c r="V927" s="219"/>
      <c r="W927" s="219"/>
      <c r="X927" s="219"/>
      <c r="Y927" s="219"/>
      <c r="Z927" s="219"/>
    </row>
    <row r="928" spans="1:26" ht="15.75" customHeight="1" x14ac:dyDescent="0.2">
      <c r="A928" s="219"/>
      <c r="B928" s="219"/>
      <c r="C928" s="219"/>
      <c r="D928" s="219"/>
      <c r="E928" s="303"/>
      <c r="F928" s="303"/>
      <c r="G928" s="303"/>
      <c r="H928" s="303"/>
      <c r="I928" s="303"/>
      <c r="J928" s="303"/>
      <c r="K928" s="303"/>
      <c r="L928" s="303"/>
      <c r="M928" s="303"/>
      <c r="N928" s="219"/>
      <c r="O928" s="219"/>
      <c r="P928" s="219"/>
      <c r="Q928" s="219"/>
      <c r="R928" s="219"/>
      <c r="S928" s="219"/>
      <c r="T928" s="219"/>
      <c r="U928" s="219"/>
      <c r="V928" s="219"/>
      <c r="W928" s="219"/>
      <c r="X928" s="219"/>
      <c r="Y928" s="219"/>
      <c r="Z928" s="219"/>
    </row>
    <row r="929" spans="1:26" ht="15.75" customHeight="1" x14ac:dyDescent="0.2">
      <c r="A929" s="219"/>
      <c r="B929" s="219"/>
      <c r="C929" s="219"/>
      <c r="D929" s="219"/>
      <c r="E929" s="303"/>
      <c r="F929" s="303"/>
      <c r="G929" s="303"/>
      <c r="H929" s="303"/>
      <c r="I929" s="303"/>
      <c r="J929" s="303"/>
      <c r="K929" s="303"/>
      <c r="L929" s="303"/>
      <c r="M929" s="303"/>
      <c r="N929" s="219"/>
      <c r="O929" s="219"/>
      <c r="P929" s="219"/>
      <c r="Q929" s="219"/>
      <c r="R929" s="219"/>
      <c r="S929" s="219"/>
      <c r="T929" s="219"/>
      <c r="U929" s="219"/>
      <c r="V929" s="219"/>
      <c r="W929" s="219"/>
      <c r="X929" s="219"/>
      <c r="Y929" s="219"/>
      <c r="Z929" s="219"/>
    </row>
    <row r="930" spans="1:26" ht="15.75" customHeight="1" x14ac:dyDescent="0.2">
      <c r="A930" s="219"/>
      <c r="B930" s="219"/>
      <c r="C930" s="219"/>
      <c r="D930" s="219"/>
      <c r="E930" s="303"/>
      <c r="F930" s="303"/>
      <c r="G930" s="303"/>
      <c r="H930" s="303"/>
      <c r="I930" s="303"/>
      <c r="J930" s="303"/>
      <c r="K930" s="303"/>
      <c r="L930" s="303"/>
      <c r="M930" s="303"/>
      <c r="N930" s="219"/>
      <c r="O930" s="219"/>
      <c r="P930" s="219"/>
      <c r="Q930" s="219"/>
      <c r="R930" s="219"/>
      <c r="S930" s="219"/>
      <c r="T930" s="219"/>
      <c r="U930" s="219"/>
      <c r="V930" s="219"/>
      <c r="W930" s="219"/>
      <c r="X930" s="219"/>
      <c r="Y930" s="219"/>
      <c r="Z930" s="219"/>
    </row>
    <row r="931" spans="1:26" ht="15.75" customHeight="1" x14ac:dyDescent="0.2">
      <c r="A931" s="219"/>
      <c r="B931" s="219"/>
      <c r="C931" s="219"/>
      <c r="D931" s="219"/>
      <c r="E931" s="303"/>
      <c r="F931" s="303"/>
      <c r="G931" s="303"/>
      <c r="H931" s="303"/>
      <c r="I931" s="303"/>
      <c r="J931" s="303"/>
      <c r="K931" s="303"/>
      <c r="L931" s="303"/>
      <c r="M931" s="303"/>
      <c r="N931" s="219"/>
      <c r="O931" s="219"/>
      <c r="P931" s="219"/>
      <c r="Q931" s="219"/>
      <c r="R931" s="219"/>
      <c r="S931" s="219"/>
      <c r="T931" s="219"/>
      <c r="U931" s="219"/>
      <c r="V931" s="219"/>
      <c r="W931" s="219"/>
      <c r="X931" s="219"/>
      <c r="Y931" s="219"/>
      <c r="Z931" s="219"/>
    </row>
    <row r="932" spans="1:26" ht="15.75" customHeight="1" x14ac:dyDescent="0.2">
      <c r="A932" s="219"/>
      <c r="B932" s="219"/>
      <c r="C932" s="219"/>
      <c r="D932" s="219"/>
      <c r="E932" s="303"/>
      <c r="F932" s="303"/>
      <c r="G932" s="303"/>
      <c r="H932" s="303"/>
      <c r="I932" s="303"/>
      <c r="J932" s="303"/>
      <c r="K932" s="303"/>
      <c r="L932" s="303"/>
      <c r="M932" s="303"/>
      <c r="N932" s="219"/>
      <c r="O932" s="219"/>
      <c r="P932" s="219"/>
      <c r="Q932" s="219"/>
      <c r="R932" s="219"/>
      <c r="S932" s="219"/>
      <c r="T932" s="219"/>
      <c r="U932" s="219"/>
      <c r="V932" s="219"/>
      <c r="W932" s="219"/>
      <c r="X932" s="219"/>
      <c r="Y932" s="219"/>
      <c r="Z932" s="219"/>
    </row>
    <row r="933" spans="1:26" ht="15.75" customHeight="1" x14ac:dyDescent="0.2">
      <c r="A933" s="219"/>
      <c r="B933" s="219"/>
      <c r="C933" s="219"/>
      <c r="D933" s="219"/>
      <c r="E933" s="303"/>
      <c r="F933" s="303"/>
      <c r="G933" s="303"/>
      <c r="H933" s="303"/>
      <c r="I933" s="303"/>
      <c r="J933" s="303"/>
      <c r="K933" s="303"/>
      <c r="L933" s="303"/>
      <c r="M933" s="303"/>
      <c r="N933" s="219"/>
      <c r="O933" s="219"/>
      <c r="P933" s="219"/>
      <c r="Q933" s="219"/>
      <c r="R933" s="219"/>
      <c r="S933" s="219"/>
      <c r="T933" s="219"/>
      <c r="U933" s="219"/>
      <c r="V933" s="219"/>
      <c r="W933" s="219"/>
      <c r="X933" s="219"/>
      <c r="Y933" s="219"/>
      <c r="Z933" s="219"/>
    </row>
    <row r="934" spans="1:26" ht="15.75" customHeight="1" x14ac:dyDescent="0.2">
      <c r="A934" s="219"/>
      <c r="B934" s="219"/>
      <c r="C934" s="219"/>
      <c r="D934" s="219"/>
      <c r="E934" s="303"/>
      <c r="F934" s="303"/>
      <c r="G934" s="303"/>
      <c r="H934" s="303"/>
      <c r="I934" s="303"/>
      <c r="J934" s="303"/>
      <c r="K934" s="303"/>
      <c r="L934" s="303"/>
      <c r="M934" s="303"/>
      <c r="N934" s="219"/>
      <c r="O934" s="219"/>
      <c r="P934" s="219"/>
      <c r="Q934" s="219"/>
      <c r="R934" s="219"/>
      <c r="S934" s="219"/>
      <c r="T934" s="219"/>
      <c r="U934" s="219"/>
      <c r="V934" s="219"/>
      <c r="W934" s="219"/>
      <c r="X934" s="219"/>
      <c r="Y934" s="219"/>
      <c r="Z934" s="219"/>
    </row>
    <row r="935" spans="1:26" ht="15.75" customHeight="1" x14ac:dyDescent="0.2">
      <c r="A935" s="219"/>
      <c r="B935" s="219"/>
      <c r="C935" s="219"/>
      <c r="D935" s="219"/>
      <c r="E935" s="303"/>
      <c r="F935" s="303"/>
      <c r="G935" s="303"/>
      <c r="H935" s="303"/>
      <c r="I935" s="303"/>
      <c r="J935" s="303"/>
      <c r="K935" s="303"/>
      <c r="L935" s="303"/>
      <c r="M935" s="303"/>
      <c r="N935" s="219"/>
      <c r="O935" s="219"/>
      <c r="P935" s="219"/>
      <c r="Q935" s="219"/>
      <c r="R935" s="219"/>
      <c r="S935" s="219"/>
      <c r="T935" s="219"/>
      <c r="U935" s="219"/>
      <c r="V935" s="219"/>
      <c r="W935" s="219"/>
      <c r="X935" s="219"/>
      <c r="Y935" s="219"/>
      <c r="Z935" s="219"/>
    </row>
    <row r="936" spans="1:26" ht="15.75" customHeight="1" x14ac:dyDescent="0.2">
      <c r="A936" s="219"/>
      <c r="B936" s="219"/>
      <c r="C936" s="219"/>
      <c r="D936" s="219"/>
      <c r="E936" s="303"/>
      <c r="F936" s="303"/>
      <c r="G936" s="303"/>
      <c r="H936" s="303"/>
      <c r="I936" s="303"/>
      <c r="J936" s="303"/>
      <c r="K936" s="303"/>
      <c r="L936" s="303"/>
      <c r="M936" s="303"/>
      <c r="N936" s="219"/>
      <c r="O936" s="219"/>
      <c r="P936" s="219"/>
      <c r="Q936" s="219"/>
      <c r="R936" s="219"/>
      <c r="S936" s="219"/>
      <c r="T936" s="219"/>
      <c r="U936" s="219"/>
      <c r="V936" s="219"/>
      <c r="W936" s="219"/>
      <c r="X936" s="219"/>
      <c r="Y936" s="219"/>
      <c r="Z936" s="219"/>
    </row>
    <row r="937" spans="1:26" ht="15.75" customHeight="1" x14ac:dyDescent="0.2">
      <c r="A937" s="219"/>
      <c r="B937" s="219"/>
      <c r="C937" s="219"/>
      <c r="D937" s="219"/>
      <c r="E937" s="303"/>
      <c r="F937" s="303"/>
      <c r="G937" s="303"/>
      <c r="H937" s="303"/>
      <c r="I937" s="303"/>
      <c r="J937" s="303"/>
      <c r="K937" s="303"/>
      <c r="L937" s="303"/>
      <c r="M937" s="303"/>
      <c r="N937" s="219"/>
      <c r="O937" s="219"/>
      <c r="P937" s="219"/>
      <c r="Q937" s="219"/>
      <c r="R937" s="219"/>
      <c r="S937" s="219"/>
      <c r="T937" s="219"/>
      <c r="U937" s="219"/>
      <c r="V937" s="219"/>
      <c r="W937" s="219"/>
      <c r="X937" s="219"/>
      <c r="Y937" s="219"/>
      <c r="Z937" s="219"/>
    </row>
    <row r="938" spans="1:26" ht="15.75" customHeight="1" x14ac:dyDescent="0.2">
      <c r="A938" s="219"/>
      <c r="B938" s="219"/>
      <c r="C938" s="219"/>
      <c r="D938" s="219"/>
      <c r="E938" s="303"/>
      <c r="F938" s="303"/>
      <c r="G938" s="303"/>
      <c r="H938" s="303"/>
      <c r="I938" s="303"/>
      <c r="J938" s="303"/>
      <c r="K938" s="303"/>
      <c r="L938" s="303"/>
      <c r="M938" s="303"/>
      <c r="N938" s="219"/>
      <c r="O938" s="219"/>
      <c r="P938" s="219"/>
      <c r="Q938" s="219"/>
      <c r="R938" s="219"/>
      <c r="S938" s="219"/>
      <c r="T938" s="219"/>
      <c r="U938" s="219"/>
      <c r="V938" s="219"/>
      <c r="W938" s="219"/>
      <c r="X938" s="219"/>
      <c r="Y938" s="219"/>
      <c r="Z938" s="219"/>
    </row>
    <row r="939" spans="1:26" ht="15.75" customHeight="1" x14ac:dyDescent="0.2">
      <c r="A939" s="219"/>
      <c r="B939" s="219"/>
      <c r="C939" s="219"/>
      <c r="D939" s="219"/>
      <c r="E939" s="303"/>
      <c r="F939" s="303"/>
      <c r="G939" s="303"/>
      <c r="H939" s="303"/>
      <c r="I939" s="303"/>
      <c r="J939" s="303"/>
      <c r="K939" s="303"/>
      <c r="L939" s="303"/>
      <c r="M939" s="303"/>
      <c r="N939" s="219"/>
      <c r="O939" s="219"/>
      <c r="P939" s="219"/>
      <c r="Q939" s="219"/>
      <c r="R939" s="219"/>
      <c r="S939" s="219"/>
      <c r="T939" s="219"/>
      <c r="U939" s="219"/>
      <c r="V939" s="219"/>
      <c r="W939" s="219"/>
      <c r="X939" s="219"/>
      <c r="Y939" s="219"/>
      <c r="Z939" s="219"/>
    </row>
    <row r="940" spans="1:26" ht="15.75" customHeight="1" x14ac:dyDescent="0.2">
      <c r="A940" s="219"/>
      <c r="B940" s="219"/>
      <c r="C940" s="219"/>
      <c r="D940" s="219"/>
      <c r="E940" s="303"/>
      <c r="F940" s="303"/>
      <c r="G940" s="303"/>
      <c r="H940" s="303"/>
      <c r="I940" s="303"/>
      <c r="J940" s="303"/>
      <c r="K940" s="303"/>
      <c r="L940" s="303"/>
      <c r="M940" s="303"/>
      <c r="N940" s="219"/>
      <c r="O940" s="219"/>
      <c r="P940" s="219"/>
      <c r="Q940" s="219"/>
      <c r="R940" s="219"/>
      <c r="S940" s="219"/>
      <c r="T940" s="219"/>
      <c r="U940" s="219"/>
      <c r="V940" s="219"/>
      <c r="W940" s="219"/>
      <c r="X940" s="219"/>
      <c r="Y940" s="219"/>
      <c r="Z940" s="219"/>
    </row>
    <row r="941" spans="1:26" ht="15.75" customHeight="1" x14ac:dyDescent="0.2">
      <c r="A941" s="219"/>
      <c r="B941" s="219"/>
      <c r="C941" s="219"/>
      <c r="D941" s="219"/>
      <c r="E941" s="303"/>
      <c r="F941" s="303"/>
      <c r="G941" s="303"/>
      <c r="H941" s="303"/>
      <c r="I941" s="303"/>
      <c r="J941" s="303"/>
      <c r="K941" s="303"/>
      <c r="L941" s="303"/>
      <c r="M941" s="303"/>
      <c r="N941" s="219"/>
      <c r="O941" s="219"/>
      <c r="P941" s="219"/>
      <c r="Q941" s="219"/>
      <c r="R941" s="219"/>
      <c r="S941" s="219"/>
      <c r="T941" s="219"/>
      <c r="U941" s="219"/>
      <c r="V941" s="219"/>
      <c r="W941" s="219"/>
      <c r="X941" s="219"/>
      <c r="Y941" s="219"/>
      <c r="Z941" s="219"/>
    </row>
    <row r="942" spans="1:26" ht="15.75" customHeight="1" x14ac:dyDescent="0.2">
      <c r="A942" s="219"/>
      <c r="B942" s="219"/>
      <c r="C942" s="219"/>
      <c r="D942" s="219"/>
      <c r="E942" s="303"/>
      <c r="F942" s="303"/>
      <c r="G942" s="303"/>
      <c r="H942" s="303"/>
      <c r="I942" s="303"/>
      <c r="J942" s="303"/>
      <c r="K942" s="303"/>
      <c r="L942" s="303"/>
      <c r="M942" s="303"/>
      <c r="N942" s="219"/>
      <c r="O942" s="219"/>
      <c r="P942" s="219"/>
      <c r="Q942" s="219"/>
      <c r="R942" s="219"/>
      <c r="S942" s="219"/>
      <c r="T942" s="219"/>
      <c r="U942" s="219"/>
      <c r="V942" s="219"/>
      <c r="W942" s="219"/>
      <c r="X942" s="219"/>
      <c r="Y942" s="219"/>
      <c r="Z942" s="219"/>
    </row>
    <row r="943" spans="1:26" ht="15.75" customHeight="1" x14ac:dyDescent="0.2">
      <c r="A943" s="219"/>
      <c r="B943" s="219"/>
      <c r="C943" s="219"/>
      <c r="D943" s="219"/>
      <c r="E943" s="303"/>
      <c r="F943" s="303"/>
      <c r="G943" s="303"/>
      <c r="H943" s="303"/>
      <c r="I943" s="303"/>
      <c r="J943" s="303"/>
      <c r="K943" s="303"/>
      <c r="L943" s="303"/>
      <c r="M943" s="303"/>
      <c r="N943" s="219"/>
      <c r="O943" s="219"/>
      <c r="P943" s="219"/>
      <c r="Q943" s="219"/>
      <c r="R943" s="219"/>
      <c r="S943" s="219"/>
      <c r="T943" s="219"/>
      <c r="U943" s="219"/>
      <c r="V943" s="219"/>
      <c r="W943" s="219"/>
      <c r="X943" s="219"/>
      <c r="Y943" s="219"/>
      <c r="Z943" s="219"/>
    </row>
    <row r="944" spans="1:26" ht="15.75" customHeight="1" x14ac:dyDescent="0.2">
      <c r="A944" s="219"/>
      <c r="B944" s="219"/>
      <c r="C944" s="219"/>
      <c r="D944" s="219"/>
      <c r="E944" s="303"/>
      <c r="F944" s="303"/>
      <c r="G944" s="303"/>
      <c r="H944" s="303"/>
      <c r="I944" s="303"/>
      <c r="J944" s="303"/>
      <c r="K944" s="303"/>
      <c r="L944" s="303"/>
      <c r="M944" s="303"/>
      <c r="N944" s="219"/>
      <c r="O944" s="219"/>
      <c r="P944" s="219"/>
      <c r="Q944" s="219"/>
      <c r="R944" s="219"/>
      <c r="S944" s="219"/>
      <c r="T944" s="219"/>
      <c r="U944" s="219"/>
      <c r="V944" s="219"/>
      <c r="W944" s="219"/>
      <c r="X944" s="219"/>
      <c r="Y944" s="219"/>
      <c r="Z944" s="219"/>
    </row>
    <row r="945" spans="1:26" ht="15.75" customHeight="1" x14ac:dyDescent="0.2">
      <c r="A945" s="219"/>
      <c r="B945" s="219"/>
      <c r="C945" s="219"/>
      <c r="D945" s="219"/>
      <c r="E945" s="303"/>
      <c r="F945" s="303"/>
      <c r="G945" s="303"/>
      <c r="H945" s="303"/>
      <c r="I945" s="303"/>
      <c r="J945" s="303"/>
      <c r="K945" s="303"/>
      <c r="L945" s="303"/>
      <c r="M945" s="303"/>
      <c r="N945" s="219"/>
      <c r="O945" s="219"/>
      <c r="P945" s="219"/>
      <c r="Q945" s="219"/>
      <c r="R945" s="219"/>
      <c r="S945" s="219"/>
      <c r="T945" s="219"/>
      <c r="U945" s="219"/>
      <c r="V945" s="219"/>
      <c r="W945" s="219"/>
      <c r="X945" s="219"/>
      <c r="Y945" s="219"/>
      <c r="Z945" s="219"/>
    </row>
    <row r="946" spans="1:26" ht="15.75" customHeight="1" x14ac:dyDescent="0.2">
      <c r="A946" s="219"/>
      <c r="B946" s="219"/>
      <c r="C946" s="219"/>
      <c r="D946" s="219"/>
      <c r="E946" s="303"/>
      <c r="F946" s="303"/>
      <c r="G946" s="303"/>
      <c r="H946" s="303"/>
      <c r="I946" s="303"/>
      <c r="J946" s="303"/>
      <c r="K946" s="303"/>
      <c r="L946" s="303"/>
      <c r="M946" s="303"/>
      <c r="N946" s="219"/>
      <c r="O946" s="219"/>
      <c r="P946" s="219"/>
      <c r="Q946" s="219"/>
      <c r="R946" s="219"/>
      <c r="S946" s="219"/>
      <c r="T946" s="219"/>
      <c r="U946" s="219"/>
      <c r="V946" s="219"/>
      <c r="W946" s="219"/>
      <c r="X946" s="219"/>
      <c r="Y946" s="219"/>
      <c r="Z946" s="219"/>
    </row>
    <row r="947" spans="1:26" ht="15.75" customHeight="1" x14ac:dyDescent="0.2">
      <c r="A947" s="219"/>
      <c r="B947" s="219"/>
      <c r="C947" s="219"/>
      <c r="D947" s="219"/>
      <c r="E947" s="303"/>
      <c r="F947" s="303"/>
      <c r="G947" s="303"/>
      <c r="H947" s="303"/>
      <c r="I947" s="303"/>
      <c r="J947" s="303"/>
      <c r="K947" s="303"/>
      <c r="L947" s="303"/>
      <c r="M947" s="303"/>
      <c r="N947" s="219"/>
      <c r="O947" s="219"/>
      <c r="P947" s="219"/>
      <c r="Q947" s="219"/>
      <c r="R947" s="219"/>
      <c r="S947" s="219"/>
      <c r="T947" s="219"/>
      <c r="U947" s="219"/>
      <c r="V947" s="219"/>
      <c r="W947" s="219"/>
      <c r="X947" s="219"/>
      <c r="Y947" s="219"/>
      <c r="Z947" s="219"/>
    </row>
    <row r="948" spans="1:26" ht="15.75" customHeight="1" x14ac:dyDescent="0.2">
      <c r="A948" s="219"/>
      <c r="B948" s="219"/>
      <c r="C948" s="219"/>
      <c r="D948" s="219"/>
      <c r="E948" s="303"/>
      <c r="F948" s="303"/>
      <c r="G948" s="303"/>
      <c r="H948" s="303"/>
      <c r="I948" s="303"/>
      <c r="J948" s="303"/>
      <c r="K948" s="303"/>
      <c r="L948" s="303"/>
      <c r="M948" s="303"/>
      <c r="N948" s="219"/>
      <c r="O948" s="219"/>
      <c r="P948" s="219"/>
      <c r="Q948" s="219"/>
      <c r="R948" s="219"/>
      <c r="S948" s="219"/>
      <c r="T948" s="219"/>
      <c r="U948" s="219"/>
      <c r="V948" s="219"/>
      <c r="W948" s="219"/>
      <c r="X948" s="219"/>
      <c r="Y948" s="219"/>
      <c r="Z948" s="219"/>
    </row>
    <row r="949" spans="1:26" ht="15.75" customHeight="1" x14ac:dyDescent="0.2">
      <c r="A949" s="219"/>
      <c r="B949" s="219"/>
      <c r="C949" s="219"/>
      <c r="D949" s="219"/>
      <c r="E949" s="303"/>
      <c r="F949" s="303"/>
      <c r="G949" s="303"/>
      <c r="H949" s="303"/>
      <c r="I949" s="303"/>
      <c r="J949" s="303"/>
      <c r="K949" s="303"/>
      <c r="L949" s="303"/>
      <c r="M949" s="303"/>
      <c r="N949" s="219"/>
      <c r="O949" s="219"/>
      <c r="P949" s="219"/>
      <c r="Q949" s="219"/>
      <c r="R949" s="219"/>
      <c r="S949" s="219"/>
      <c r="T949" s="219"/>
      <c r="U949" s="219"/>
      <c r="V949" s="219"/>
      <c r="W949" s="219"/>
      <c r="X949" s="219"/>
      <c r="Y949" s="219"/>
      <c r="Z949" s="219"/>
    </row>
    <row r="950" spans="1:26" ht="15.75" customHeight="1" x14ac:dyDescent="0.2">
      <c r="A950" s="219"/>
      <c r="B950" s="219"/>
      <c r="C950" s="219"/>
      <c r="D950" s="219"/>
      <c r="E950" s="303"/>
      <c r="F950" s="303"/>
      <c r="G950" s="303"/>
      <c r="H950" s="303"/>
      <c r="I950" s="303"/>
      <c r="J950" s="303"/>
      <c r="K950" s="303"/>
      <c r="L950" s="303"/>
      <c r="M950" s="303"/>
      <c r="N950" s="219"/>
      <c r="O950" s="219"/>
      <c r="P950" s="219"/>
      <c r="Q950" s="219"/>
      <c r="R950" s="219"/>
      <c r="S950" s="219"/>
      <c r="T950" s="219"/>
      <c r="U950" s="219"/>
      <c r="V950" s="219"/>
      <c r="W950" s="219"/>
      <c r="X950" s="219"/>
      <c r="Y950" s="219"/>
      <c r="Z950" s="219"/>
    </row>
    <row r="951" spans="1:26" ht="15.75" customHeight="1" x14ac:dyDescent="0.2">
      <c r="A951" s="219"/>
      <c r="B951" s="219"/>
      <c r="C951" s="219"/>
      <c r="D951" s="219"/>
      <c r="E951" s="303"/>
      <c r="F951" s="303"/>
      <c r="G951" s="303"/>
      <c r="H951" s="303"/>
      <c r="I951" s="303"/>
      <c r="J951" s="303"/>
      <c r="K951" s="303"/>
      <c r="L951" s="303"/>
      <c r="M951" s="303"/>
      <c r="N951" s="219"/>
      <c r="O951" s="219"/>
      <c r="P951" s="219"/>
      <c r="Q951" s="219"/>
      <c r="R951" s="219"/>
      <c r="S951" s="219"/>
      <c r="T951" s="219"/>
      <c r="U951" s="219"/>
      <c r="V951" s="219"/>
      <c r="W951" s="219"/>
      <c r="X951" s="219"/>
      <c r="Y951" s="219"/>
      <c r="Z951" s="219"/>
    </row>
    <row r="952" spans="1:26" ht="15.75" customHeight="1" x14ac:dyDescent="0.2">
      <c r="A952" s="219"/>
      <c r="B952" s="219"/>
      <c r="C952" s="219"/>
      <c r="D952" s="219"/>
      <c r="E952" s="303"/>
      <c r="F952" s="303"/>
      <c r="G952" s="303"/>
      <c r="H952" s="303"/>
      <c r="I952" s="303"/>
      <c r="J952" s="303"/>
      <c r="K952" s="303"/>
      <c r="L952" s="303"/>
      <c r="M952" s="303"/>
      <c r="N952" s="219"/>
      <c r="O952" s="219"/>
      <c r="P952" s="219"/>
      <c r="Q952" s="219"/>
      <c r="R952" s="219"/>
      <c r="S952" s="219"/>
      <c r="T952" s="219"/>
      <c r="U952" s="219"/>
      <c r="V952" s="219"/>
      <c r="W952" s="219"/>
      <c r="X952" s="219"/>
      <c r="Y952" s="219"/>
      <c r="Z952" s="219"/>
    </row>
    <row r="953" spans="1:26" ht="15.75" customHeight="1" x14ac:dyDescent="0.2">
      <c r="A953" s="219"/>
      <c r="B953" s="219"/>
      <c r="C953" s="219"/>
      <c r="D953" s="219"/>
      <c r="E953" s="303"/>
      <c r="F953" s="303"/>
      <c r="G953" s="303"/>
      <c r="H953" s="303"/>
      <c r="I953" s="303"/>
      <c r="J953" s="303"/>
      <c r="K953" s="303"/>
      <c r="L953" s="303"/>
      <c r="M953" s="303"/>
      <c r="N953" s="219"/>
      <c r="O953" s="219"/>
      <c r="P953" s="219"/>
      <c r="Q953" s="219"/>
      <c r="R953" s="219"/>
      <c r="S953" s="219"/>
      <c r="T953" s="219"/>
      <c r="U953" s="219"/>
      <c r="V953" s="219"/>
      <c r="W953" s="219"/>
      <c r="X953" s="219"/>
      <c r="Y953" s="219"/>
      <c r="Z953" s="219"/>
    </row>
    <row r="954" spans="1:26" ht="15.75" customHeight="1" x14ac:dyDescent="0.2">
      <c r="A954" s="219"/>
      <c r="B954" s="219"/>
      <c r="C954" s="219"/>
      <c r="D954" s="219"/>
      <c r="E954" s="303"/>
      <c r="F954" s="303"/>
      <c r="G954" s="303"/>
      <c r="H954" s="303"/>
      <c r="I954" s="303"/>
      <c r="J954" s="303"/>
      <c r="K954" s="303"/>
      <c r="L954" s="303"/>
      <c r="M954" s="303"/>
      <c r="N954" s="219"/>
      <c r="O954" s="219"/>
      <c r="P954" s="219"/>
      <c r="Q954" s="219"/>
      <c r="R954" s="219"/>
      <c r="S954" s="219"/>
      <c r="T954" s="219"/>
      <c r="U954" s="219"/>
      <c r="V954" s="219"/>
      <c r="W954" s="219"/>
      <c r="X954" s="219"/>
      <c r="Y954" s="219"/>
      <c r="Z954" s="219"/>
    </row>
    <row r="955" spans="1:26" ht="15.75" customHeight="1" x14ac:dyDescent="0.2">
      <c r="A955" s="219"/>
      <c r="B955" s="219"/>
      <c r="C955" s="219"/>
      <c r="D955" s="219"/>
      <c r="E955" s="303"/>
      <c r="F955" s="303"/>
      <c r="G955" s="303"/>
      <c r="H955" s="303"/>
      <c r="I955" s="303"/>
      <c r="J955" s="303"/>
      <c r="K955" s="303"/>
      <c r="L955" s="303"/>
      <c r="M955" s="303"/>
      <c r="N955" s="219"/>
      <c r="O955" s="219"/>
      <c r="P955" s="219"/>
      <c r="Q955" s="219"/>
      <c r="R955" s="219"/>
      <c r="S955" s="219"/>
      <c r="T955" s="219"/>
      <c r="U955" s="219"/>
      <c r="V955" s="219"/>
      <c r="W955" s="219"/>
      <c r="X955" s="219"/>
      <c r="Y955" s="219"/>
      <c r="Z955" s="219"/>
    </row>
    <row r="956" spans="1:26" ht="15.75" customHeight="1" x14ac:dyDescent="0.2">
      <c r="A956" s="219"/>
      <c r="B956" s="219"/>
      <c r="C956" s="219"/>
      <c r="D956" s="219"/>
      <c r="E956" s="303"/>
      <c r="F956" s="303"/>
      <c r="G956" s="303"/>
      <c r="H956" s="303"/>
      <c r="I956" s="303"/>
      <c r="J956" s="303"/>
      <c r="K956" s="303"/>
      <c r="L956" s="303"/>
      <c r="M956" s="303"/>
      <c r="N956" s="219"/>
      <c r="O956" s="219"/>
      <c r="P956" s="219"/>
      <c r="Q956" s="219"/>
      <c r="R956" s="219"/>
      <c r="S956" s="219"/>
      <c r="T956" s="219"/>
      <c r="U956" s="219"/>
      <c r="V956" s="219"/>
      <c r="W956" s="219"/>
      <c r="X956" s="219"/>
      <c r="Y956" s="219"/>
      <c r="Z956" s="219"/>
    </row>
    <row r="957" spans="1:26" ht="15.75" customHeight="1" x14ac:dyDescent="0.2">
      <c r="A957" s="219"/>
      <c r="B957" s="219"/>
      <c r="C957" s="219"/>
      <c r="D957" s="219"/>
      <c r="E957" s="303"/>
      <c r="F957" s="303"/>
      <c r="G957" s="303"/>
      <c r="H957" s="303"/>
      <c r="I957" s="303"/>
      <c r="J957" s="303"/>
      <c r="K957" s="303"/>
      <c r="L957" s="303"/>
      <c r="M957" s="303"/>
      <c r="N957" s="219"/>
      <c r="O957" s="219"/>
      <c r="P957" s="219"/>
      <c r="Q957" s="219"/>
      <c r="R957" s="219"/>
      <c r="S957" s="219"/>
      <c r="T957" s="219"/>
      <c r="U957" s="219"/>
      <c r="V957" s="219"/>
      <c r="W957" s="219"/>
      <c r="X957" s="219"/>
      <c r="Y957" s="219"/>
      <c r="Z957" s="219"/>
    </row>
    <row r="958" spans="1:26" ht="15.75" customHeight="1" x14ac:dyDescent="0.2">
      <c r="A958" s="219"/>
      <c r="B958" s="219"/>
      <c r="C958" s="219"/>
      <c r="D958" s="219"/>
      <c r="E958" s="303"/>
      <c r="F958" s="303"/>
      <c r="G958" s="303"/>
      <c r="H958" s="303"/>
      <c r="I958" s="303"/>
      <c r="J958" s="303"/>
      <c r="K958" s="303"/>
      <c r="L958" s="303"/>
      <c r="M958" s="303"/>
      <c r="N958" s="219"/>
      <c r="O958" s="219"/>
      <c r="P958" s="219"/>
      <c r="Q958" s="219"/>
      <c r="R958" s="219"/>
      <c r="S958" s="219"/>
      <c r="T958" s="219"/>
      <c r="U958" s="219"/>
      <c r="V958" s="219"/>
      <c r="W958" s="219"/>
      <c r="X958" s="219"/>
      <c r="Y958" s="219"/>
      <c r="Z958" s="219"/>
    </row>
    <row r="959" spans="1:26" ht="15.75" customHeight="1" x14ac:dyDescent="0.2">
      <c r="A959" s="219"/>
      <c r="B959" s="219"/>
      <c r="C959" s="219"/>
      <c r="D959" s="219"/>
      <c r="E959" s="303"/>
      <c r="F959" s="303"/>
      <c r="G959" s="303"/>
      <c r="H959" s="303"/>
      <c r="I959" s="303"/>
      <c r="J959" s="303"/>
      <c r="K959" s="303"/>
      <c r="L959" s="303"/>
      <c r="M959" s="303"/>
      <c r="N959" s="219"/>
      <c r="O959" s="219"/>
      <c r="P959" s="219"/>
      <c r="Q959" s="219"/>
      <c r="R959" s="219"/>
      <c r="S959" s="219"/>
      <c r="T959" s="219"/>
      <c r="U959" s="219"/>
      <c r="V959" s="219"/>
      <c r="W959" s="219"/>
      <c r="X959" s="219"/>
      <c r="Y959" s="219"/>
      <c r="Z959" s="219"/>
    </row>
    <row r="960" spans="1:26" ht="15.75" customHeight="1" x14ac:dyDescent="0.2">
      <c r="A960" s="219"/>
      <c r="B960" s="219"/>
      <c r="C960" s="219"/>
      <c r="D960" s="219"/>
      <c r="E960" s="303"/>
      <c r="F960" s="303"/>
      <c r="G960" s="303"/>
      <c r="H960" s="303"/>
      <c r="I960" s="303"/>
      <c r="J960" s="303"/>
      <c r="K960" s="303"/>
      <c r="L960" s="303"/>
      <c r="M960" s="303"/>
      <c r="N960" s="219"/>
      <c r="O960" s="219"/>
      <c r="P960" s="219"/>
      <c r="Q960" s="219"/>
      <c r="R960" s="219"/>
      <c r="S960" s="219"/>
      <c r="T960" s="219"/>
      <c r="U960" s="219"/>
      <c r="V960" s="219"/>
      <c r="W960" s="219"/>
      <c r="X960" s="219"/>
      <c r="Y960" s="219"/>
      <c r="Z960" s="219"/>
    </row>
    <row r="961" spans="1:26" ht="15.75" customHeight="1" x14ac:dyDescent="0.2">
      <c r="A961" s="219"/>
      <c r="B961" s="219"/>
      <c r="C961" s="219"/>
      <c r="D961" s="219"/>
      <c r="E961" s="303"/>
      <c r="F961" s="303"/>
      <c r="G961" s="303"/>
      <c r="H961" s="303"/>
      <c r="I961" s="303"/>
      <c r="J961" s="303"/>
      <c r="K961" s="303"/>
      <c r="L961" s="303"/>
      <c r="M961" s="303"/>
      <c r="N961" s="219"/>
      <c r="O961" s="219"/>
      <c r="P961" s="219"/>
      <c r="Q961" s="219"/>
      <c r="R961" s="219"/>
      <c r="S961" s="219"/>
      <c r="T961" s="219"/>
      <c r="U961" s="219"/>
      <c r="V961" s="219"/>
      <c r="W961" s="219"/>
      <c r="X961" s="219"/>
      <c r="Y961" s="219"/>
      <c r="Z961" s="219"/>
    </row>
    <row r="962" spans="1:26" ht="15.75" customHeight="1" x14ac:dyDescent="0.2">
      <c r="A962" s="219"/>
      <c r="B962" s="219"/>
      <c r="C962" s="219"/>
      <c r="D962" s="219"/>
      <c r="E962" s="303"/>
      <c r="F962" s="303"/>
      <c r="G962" s="303"/>
      <c r="H962" s="303"/>
      <c r="I962" s="303"/>
      <c r="J962" s="303"/>
      <c r="K962" s="303"/>
      <c r="L962" s="303"/>
      <c r="M962" s="303"/>
      <c r="N962" s="219"/>
      <c r="O962" s="219"/>
      <c r="P962" s="219"/>
      <c r="Q962" s="219"/>
      <c r="R962" s="219"/>
      <c r="S962" s="219"/>
      <c r="T962" s="219"/>
      <c r="U962" s="219"/>
      <c r="V962" s="219"/>
      <c r="W962" s="219"/>
      <c r="X962" s="219"/>
      <c r="Y962" s="219"/>
      <c r="Z962" s="219"/>
    </row>
    <row r="963" spans="1:26" ht="15.75" customHeight="1" x14ac:dyDescent="0.2">
      <c r="A963" s="219"/>
      <c r="B963" s="219"/>
      <c r="C963" s="219"/>
      <c r="D963" s="219"/>
      <c r="E963" s="303"/>
      <c r="F963" s="303"/>
      <c r="G963" s="303"/>
      <c r="H963" s="303"/>
      <c r="I963" s="303"/>
      <c r="J963" s="303"/>
      <c r="K963" s="303"/>
      <c r="L963" s="303"/>
      <c r="M963" s="303"/>
      <c r="N963" s="219"/>
      <c r="O963" s="219"/>
      <c r="P963" s="219"/>
      <c r="Q963" s="219"/>
      <c r="R963" s="219"/>
      <c r="S963" s="219"/>
      <c r="T963" s="219"/>
      <c r="U963" s="219"/>
      <c r="V963" s="219"/>
      <c r="W963" s="219"/>
      <c r="X963" s="219"/>
      <c r="Y963" s="219"/>
      <c r="Z963" s="219"/>
    </row>
    <row r="964" spans="1:26" ht="15.75" customHeight="1" x14ac:dyDescent="0.2">
      <c r="A964" s="219"/>
      <c r="B964" s="219"/>
      <c r="C964" s="219"/>
      <c r="D964" s="219"/>
      <c r="E964" s="303"/>
      <c r="F964" s="303"/>
      <c r="G964" s="303"/>
      <c r="H964" s="303"/>
      <c r="I964" s="303"/>
      <c r="J964" s="303"/>
      <c r="K964" s="303"/>
      <c r="L964" s="303"/>
      <c r="M964" s="303"/>
      <c r="N964" s="219"/>
      <c r="O964" s="219"/>
      <c r="P964" s="219"/>
      <c r="Q964" s="219"/>
      <c r="R964" s="219"/>
      <c r="S964" s="219"/>
      <c r="T964" s="219"/>
      <c r="U964" s="219"/>
      <c r="V964" s="219"/>
      <c r="W964" s="219"/>
      <c r="X964" s="219"/>
      <c r="Y964" s="219"/>
      <c r="Z964" s="219"/>
    </row>
    <row r="965" spans="1:26" ht="15.75" customHeight="1" x14ac:dyDescent="0.2">
      <c r="A965" s="219"/>
      <c r="B965" s="219"/>
      <c r="C965" s="219"/>
      <c r="D965" s="219"/>
      <c r="E965" s="303"/>
      <c r="F965" s="303"/>
      <c r="G965" s="303"/>
      <c r="H965" s="303"/>
      <c r="I965" s="303"/>
      <c r="J965" s="303"/>
      <c r="K965" s="303"/>
      <c r="L965" s="303"/>
      <c r="M965" s="303"/>
      <c r="N965" s="219"/>
      <c r="O965" s="219"/>
      <c r="P965" s="219"/>
      <c r="Q965" s="219"/>
      <c r="R965" s="219"/>
      <c r="S965" s="219"/>
      <c r="T965" s="219"/>
      <c r="U965" s="219"/>
      <c r="V965" s="219"/>
      <c r="W965" s="219"/>
      <c r="X965" s="219"/>
      <c r="Y965" s="219"/>
      <c r="Z965" s="219"/>
    </row>
    <row r="966" spans="1:26" ht="15.75" customHeight="1" x14ac:dyDescent="0.2">
      <c r="A966" s="219"/>
      <c r="B966" s="219"/>
      <c r="C966" s="219"/>
      <c r="D966" s="219"/>
      <c r="E966" s="303"/>
      <c r="F966" s="303"/>
      <c r="G966" s="303"/>
      <c r="H966" s="303"/>
      <c r="I966" s="303"/>
      <c r="J966" s="303"/>
      <c r="K966" s="303"/>
      <c r="L966" s="303"/>
      <c r="M966" s="303"/>
      <c r="N966" s="219"/>
      <c r="O966" s="219"/>
      <c r="P966" s="219"/>
      <c r="Q966" s="219"/>
      <c r="R966" s="219"/>
      <c r="S966" s="219"/>
      <c r="T966" s="219"/>
      <c r="U966" s="219"/>
      <c r="V966" s="219"/>
      <c r="W966" s="219"/>
      <c r="X966" s="219"/>
      <c r="Y966" s="219"/>
      <c r="Z966" s="219"/>
    </row>
    <row r="967" spans="1:26" ht="15.75" customHeight="1" x14ac:dyDescent="0.2">
      <c r="A967" s="219"/>
      <c r="B967" s="219"/>
      <c r="C967" s="219"/>
      <c r="D967" s="219"/>
      <c r="E967" s="303"/>
      <c r="F967" s="303"/>
      <c r="G967" s="303"/>
      <c r="H967" s="303"/>
      <c r="I967" s="303"/>
      <c r="J967" s="303"/>
      <c r="K967" s="303"/>
      <c r="L967" s="303"/>
      <c r="M967" s="303"/>
      <c r="N967" s="219"/>
      <c r="O967" s="219"/>
      <c r="P967" s="219"/>
      <c r="Q967" s="219"/>
      <c r="R967" s="219"/>
      <c r="S967" s="219"/>
      <c r="T967" s="219"/>
      <c r="U967" s="219"/>
      <c r="V967" s="219"/>
      <c r="W967" s="219"/>
      <c r="X967" s="219"/>
      <c r="Y967" s="219"/>
      <c r="Z967" s="219"/>
    </row>
    <row r="968" spans="1:26" ht="15.75" customHeight="1" x14ac:dyDescent="0.2">
      <c r="A968" s="219"/>
      <c r="B968" s="219"/>
      <c r="C968" s="219"/>
      <c r="D968" s="219"/>
      <c r="E968" s="303"/>
      <c r="F968" s="303"/>
      <c r="G968" s="303"/>
      <c r="H968" s="303"/>
      <c r="I968" s="303"/>
      <c r="J968" s="303"/>
      <c r="K968" s="303"/>
      <c r="L968" s="303"/>
      <c r="M968" s="303"/>
      <c r="N968" s="219"/>
      <c r="O968" s="219"/>
      <c r="P968" s="219"/>
      <c r="Q968" s="219"/>
      <c r="R968" s="219"/>
      <c r="S968" s="219"/>
      <c r="T968" s="219"/>
      <c r="U968" s="219"/>
      <c r="V968" s="219"/>
      <c r="W968" s="219"/>
      <c r="X968" s="219"/>
      <c r="Y968" s="219"/>
      <c r="Z968" s="219"/>
    </row>
    <row r="969" spans="1:26" ht="15.75" customHeight="1" x14ac:dyDescent="0.2">
      <c r="A969" s="219"/>
      <c r="B969" s="219"/>
      <c r="C969" s="219"/>
      <c r="D969" s="219"/>
      <c r="E969" s="303"/>
      <c r="F969" s="303"/>
      <c r="G969" s="303"/>
      <c r="H969" s="303"/>
      <c r="I969" s="303"/>
      <c r="J969" s="303"/>
      <c r="K969" s="303"/>
      <c r="L969" s="303"/>
      <c r="M969" s="303"/>
      <c r="N969" s="219"/>
      <c r="O969" s="219"/>
      <c r="P969" s="219"/>
      <c r="Q969" s="219"/>
      <c r="R969" s="219"/>
      <c r="S969" s="219"/>
      <c r="T969" s="219"/>
      <c r="U969" s="219"/>
      <c r="V969" s="219"/>
      <c r="W969" s="219"/>
      <c r="X969" s="219"/>
      <c r="Y969" s="219"/>
      <c r="Z969" s="219"/>
    </row>
    <row r="970" spans="1:26" ht="15.75" customHeight="1" x14ac:dyDescent="0.2">
      <c r="A970" s="219"/>
      <c r="B970" s="219"/>
      <c r="C970" s="219"/>
      <c r="D970" s="219"/>
      <c r="E970" s="303"/>
      <c r="F970" s="303"/>
      <c r="G970" s="303"/>
      <c r="H970" s="303"/>
      <c r="I970" s="303"/>
      <c r="J970" s="303"/>
      <c r="K970" s="303"/>
      <c r="L970" s="303"/>
      <c r="M970" s="303"/>
      <c r="N970" s="219"/>
      <c r="O970" s="219"/>
      <c r="P970" s="219"/>
      <c r="Q970" s="219"/>
      <c r="R970" s="219"/>
      <c r="S970" s="219"/>
      <c r="T970" s="219"/>
      <c r="U970" s="219"/>
      <c r="V970" s="219"/>
      <c r="W970" s="219"/>
      <c r="X970" s="219"/>
      <c r="Y970" s="219"/>
      <c r="Z970" s="219"/>
    </row>
    <row r="971" spans="1:26" ht="15.75" customHeight="1" x14ac:dyDescent="0.2">
      <c r="A971" s="219"/>
      <c r="B971" s="219"/>
      <c r="C971" s="219"/>
      <c r="D971" s="219"/>
      <c r="E971" s="303"/>
      <c r="F971" s="303"/>
      <c r="G971" s="303"/>
      <c r="H971" s="303"/>
      <c r="I971" s="303"/>
      <c r="J971" s="303"/>
      <c r="K971" s="303"/>
      <c r="L971" s="303"/>
      <c r="M971" s="303"/>
      <c r="N971" s="219"/>
      <c r="O971" s="219"/>
      <c r="P971" s="219"/>
      <c r="Q971" s="219"/>
      <c r="R971" s="219"/>
      <c r="S971" s="219"/>
      <c r="T971" s="219"/>
      <c r="U971" s="219"/>
      <c r="V971" s="219"/>
      <c r="W971" s="219"/>
      <c r="X971" s="219"/>
      <c r="Y971" s="219"/>
      <c r="Z971" s="219"/>
    </row>
    <row r="972" spans="1:26" ht="15.75" customHeight="1" x14ac:dyDescent="0.2">
      <c r="A972" s="219"/>
      <c r="B972" s="219"/>
      <c r="C972" s="219"/>
      <c r="D972" s="219"/>
      <c r="E972" s="303"/>
      <c r="F972" s="303"/>
      <c r="G972" s="303"/>
      <c r="H972" s="303"/>
      <c r="I972" s="303"/>
      <c r="J972" s="303"/>
      <c r="K972" s="303"/>
      <c r="L972" s="303"/>
      <c r="M972" s="303"/>
      <c r="N972" s="219"/>
      <c r="O972" s="219"/>
      <c r="P972" s="219"/>
      <c r="Q972" s="219"/>
      <c r="R972" s="219"/>
      <c r="S972" s="219"/>
      <c r="T972" s="219"/>
      <c r="U972" s="219"/>
      <c r="V972" s="219"/>
      <c r="W972" s="219"/>
      <c r="X972" s="219"/>
      <c r="Y972" s="219"/>
      <c r="Z972" s="219"/>
    </row>
    <row r="973" spans="1:26" ht="15.75" customHeight="1" x14ac:dyDescent="0.2">
      <c r="A973" s="219"/>
      <c r="B973" s="219"/>
      <c r="C973" s="219"/>
      <c r="D973" s="219"/>
      <c r="E973" s="303"/>
      <c r="F973" s="303"/>
      <c r="G973" s="303"/>
      <c r="H973" s="303"/>
      <c r="I973" s="303"/>
      <c r="J973" s="303"/>
      <c r="K973" s="303"/>
      <c r="L973" s="303"/>
      <c r="M973" s="303"/>
      <c r="N973" s="219"/>
      <c r="O973" s="219"/>
      <c r="P973" s="219"/>
      <c r="Q973" s="219"/>
      <c r="R973" s="219"/>
      <c r="S973" s="219"/>
      <c r="T973" s="219"/>
      <c r="U973" s="219"/>
      <c r="V973" s="219"/>
      <c r="W973" s="219"/>
      <c r="X973" s="219"/>
      <c r="Y973" s="219"/>
      <c r="Z973" s="219"/>
    </row>
    <row r="974" spans="1:26" ht="15.75" customHeight="1" x14ac:dyDescent="0.2">
      <c r="A974" s="219"/>
      <c r="B974" s="219"/>
      <c r="C974" s="219"/>
      <c r="D974" s="219"/>
      <c r="E974" s="303"/>
      <c r="F974" s="303"/>
      <c r="G974" s="303"/>
      <c r="H974" s="303"/>
      <c r="I974" s="303"/>
      <c r="J974" s="303"/>
      <c r="K974" s="303"/>
      <c r="L974" s="303"/>
      <c r="M974" s="303"/>
      <c r="N974" s="219"/>
      <c r="O974" s="219"/>
      <c r="P974" s="219"/>
      <c r="Q974" s="219"/>
      <c r="R974" s="219"/>
      <c r="S974" s="219"/>
      <c r="T974" s="219"/>
      <c r="U974" s="219"/>
      <c r="V974" s="219"/>
      <c r="W974" s="219"/>
      <c r="X974" s="219"/>
      <c r="Y974" s="219"/>
      <c r="Z974" s="219"/>
    </row>
    <row r="975" spans="1:26" ht="15.75" customHeight="1" x14ac:dyDescent="0.2">
      <c r="A975" s="219"/>
      <c r="B975" s="219"/>
      <c r="C975" s="219"/>
      <c r="D975" s="219"/>
      <c r="E975" s="303"/>
      <c r="F975" s="303"/>
      <c r="G975" s="303"/>
      <c r="H975" s="303"/>
      <c r="I975" s="303"/>
      <c r="J975" s="303"/>
      <c r="K975" s="303"/>
      <c r="L975" s="303"/>
      <c r="M975" s="303"/>
      <c r="N975" s="219"/>
      <c r="O975" s="219"/>
      <c r="P975" s="219"/>
      <c r="Q975" s="219"/>
      <c r="R975" s="219"/>
      <c r="S975" s="219"/>
      <c r="T975" s="219"/>
      <c r="U975" s="219"/>
      <c r="V975" s="219"/>
      <c r="W975" s="219"/>
      <c r="X975" s="219"/>
      <c r="Y975" s="219"/>
      <c r="Z975" s="219"/>
    </row>
    <row r="976" spans="1:26" ht="15.75" customHeight="1" x14ac:dyDescent="0.2">
      <c r="A976" s="219"/>
      <c r="B976" s="219"/>
      <c r="C976" s="219"/>
      <c r="D976" s="219"/>
      <c r="E976" s="303"/>
      <c r="F976" s="303"/>
      <c r="G976" s="303"/>
      <c r="H976" s="303"/>
      <c r="I976" s="303"/>
      <c r="J976" s="303"/>
      <c r="K976" s="303"/>
      <c r="L976" s="303"/>
      <c r="M976" s="303"/>
      <c r="N976" s="219"/>
      <c r="O976" s="219"/>
      <c r="P976" s="219"/>
      <c r="Q976" s="219"/>
      <c r="R976" s="219"/>
      <c r="S976" s="219"/>
      <c r="T976" s="219"/>
      <c r="U976" s="219"/>
      <c r="V976" s="219"/>
      <c r="W976" s="219"/>
      <c r="X976" s="219"/>
      <c r="Y976" s="219"/>
      <c r="Z976" s="219"/>
    </row>
    <row r="977" spans="1:26" ht="15.75" customHeight="1" x14ac:dyDescent="0.2">
      <c r="A977" s="219"/>
      <c r="B977" s="219"/>
      <c r="C977" s="219"/>
      <c r="D977" s="219"/>
      <c r="E977" s="303"/>
      <c r="F977" s="303"/>
      <c r="G977" s="303"/>
      <c r="H977" s="303"/>
      <c r="I977" s="303"/>
      <c r="J977" s="303"/>
      <c r="K977" s="303"/>
      <c r="L977" s="303"/>
      <c r="M977" s="303"/>
      <c r="N977" s="219"/>
      <c r="O977" s="219"/>
      <c r="P977" s="219"/>
      <c r="Q977" s="219"/>
      <c r="R977" s="219"/>
      <c r="S977" s="219"/>
      <c r="T977" s="219"/>
      <c r="U977" s="219"/>
      <c r="V977" s="219"/>
      <c r="W977" s="219"/>
      <c r="X977" s="219"/>
      <c r="Y977" s="219"/>
      <c r="Z977" s="219"/>
    </row>
    <row r="978" spans="1:26" ht="15.75" customHeight="1" x14ac:dyDescent="0.2">
      <c r="A978" s="219"/>
      <c r="B978" s="219"/>
      <c r="C978" s="219"/>
      <c r="D978" s="219"/>
      <c r="E978" s="303"/>
      <c r="F978" s="303"/>
      <c r="G978" s="303"/>
      <c r="H978" s="303"/>
      <c r="I978" s="303"/>
      <c r="J978" s="303"/>
      <c r="K978" s="303"/>
      <c r="L978" s="303"/>
      <c r="M978" s="303"/>
      <c r="N978" s="219"/>
      <c r="O978" s="219"/>
      <c r="P978" s="219"/>
      <c r="Q978" s="219"/>
      <c r="R978" s="219"/>
      <c r="S978" s="219"/>
      <c r="T978" s="219"/>
      <c r="U978" s="219"/>
      <c r="V978" s="219"/>
      <c r="W978" s="219"/>
      <c r="X978" s="219"/>
      <c r="Y978" s="219"/>
      <c r="Z978" s="219"/>
    </row>
    <row r="979" spans="1:26" ht="15.75" customHeight="1" x14ac:dyDescent="0.2">
      <c r="A979" s="219"/>
      <c r="B979" s="219"/>
      <c r="C979" s="219"/>
      <c r="D979" s="219"/>
      <c r="E979" s="303"/>
      <c r="F979" s="303"/>
      <c r="G979" s="303"/>
      <c r="H979" s="303"/>
      <c r="I979" s="303"/>
      <c r="J979" s="303"/>
      <c r="K979" s="303"/>
      <c r="L979" s="303"/>
      <c r="M979" s="303"/>
      <c r="N979" s="219"/>
      <c r="O979" s="219"/>
      <c r="P979" s="219"/>
      <c r="Q979" s="219"/>
      <c r="R979" s="219"/>
      <c r="S979" s="219"/>
      <c r="T979" s="219"/>
      <c r="U979" s="219"/>
      <c r="V979" s="219"/>
      <c r="W979" s="219"/>
      <c r="X979" s="219"/>
      <c r="Y979" s="219"/>
      <c r="Z979" s="219"/>
    </row>
    <row r="980" spans="1:26" ht="15.75" customHeight="1" x14ac:dyDescent="0.2">
      <c r="A980" s="219"/>
      <c r="B980" s="219"/>
      <c r="C980" s="219"/>
      <c r="D980" s="219"/>
      <c r="E980" s="303"/>
      <c r="F980" s="303"/>
      <c r="G980" s="303"/>
      <c r="H980" s="303"/>
      <c r="I980" s="303"/>
      <c r="J980" s="303"/>
      <c r="K980" s="303"/>
      <c r="L980" s="303"/>
      <c r="M980" s="303"/>
      <c r="N980" s="219"/>
      <c r="O980" s="219"/>
      <c r="P980" s="219"/>
      <c r="Q980" s="219"/>
      <c r="R980" s="219"/>
      <c r="S980" s="219"/>
      <c r="T980" s="219"/>
      <c r="U980" s="219"/>
      <c r="V980" s="219"/>
      <c r="W980" s="219"/>
      <c r="X980" s="219"/>
      <c r="Y980" s="219"/>
      <c r="Z980" s="219"/>
    </row>
    <row r="981" spans="1:26" ht="15.75" customHeight="1" x14ac:dyDescent="0.2">
      <c r="A981" s="219"/>
      <c r="B981" s="219"/>
      <c r="C981" s="219"/>
      <c r="D981" s="219"/>
      <c r="E981" s="303"/>
      <c r="F981" s="303"/>
      <c r="G981" s="303"/>
      <c r="H981" s="303"/>
      <c r="I981" s="303"/>
      <c r="J981" s="303"/>
      <c r="K981" s="303"/>
      <c r="L981" s="303"/>
      <c r="M981" s="303"/>
      <c r="N981" s="219"/>
      <c r="O981" s="219"/>
      <c r="P981" s="219"/>
      <c r="Q981" s="219"/>
      <c r="R981" s="219"/>
      <c r="S981" s="219"/>
      <c r="T981" s="219"/>
      <c r="U981" s="219"/>
      <c r="V981" s="219"/>
      <c r="W981" s="219"/>
      <c r="X981" s="219"/>
      <c r="Y981" s="219"/>
      <c r="Z981" s="219"/>
    </row>
    <row r="982" spans="1:26" ht="15.75" customHeight="1" x14ac:dyDescent="0.2">
      <c r="A982" s="219"/>
      <c r="B982" s="219"/>
      <c r="C982" s="219"/>
      <c r="D982" s="219"/>
      <c r="E982" s="303"/>
      <c r="F982" s="303"/>
      <c r="G982" s="303"/>
      <c r="H982" s="303"/>
      <c r="I982" s="303"/>
      <c r="J982" s="303"/>
      <c r="K982" s="303"/>
      <c r="L982" s="303"/>
      <c r="M982" s="303"/>
      <c r="N982" s="219"/>
      <c r="O982" s="219"/>
      <c r="P982" s="219"/>
      <c r="Q982" s="219"/>
      <c r="R982" s="219"/>
      <c r="S982" s="219"/>
      <c r="T982" s="219"/>
      <c r="U982" s="219"/>
      <c r="V982" s="219"/>
      <c r="W982" s="219"/>
      <c r="X982" s="219"/>
      <c r="Y982" s="219"/>
      <c r="Z982" s="219"/>
    </row>
    <row r="983" spans="1:26" ht="15.75" customHeight="1" x14ac:dyDescent="0.2">
      <c r="A983" s="219"/>
      <c r="B983" s="219"/>
      <c r="C983" s="219"/>
      <c r="D983" s="219"/>
      <c r="E983" s="303"/>
      <c r="F983" s="303"/>
      <c r="G983" s="303"/>
      <c r="H983" s="303"/>
      <c r="I983" s="303"/>
      <c r="J983" s="303"/>
      <c r="K983" s="303"/>
      <c r="L983" s="303"/>
      <c r="M983" s="303"/>
      <c r="N983" s="219"/>
      <c r="O983" s="219"/>
      <c r="P983" s="219"/>
      <c r="Q983" s="219"/>
      <c r="R983" s="219"/>
      <c r="S983" s="219"/>
      <c r="T983" s="219"/>
      <c r="U983" s="219"/>
      <c r="V983" s="219"/>
      <c r="W983" s="219"/>
      <c r="X983" s="219"/>
      <c r="Y983" s="219"/>
      <c r="Z983" s="219"/>
    </row>
    <row r="984" spans="1:26" ht="15.75" customHeight="1" x14ac:dyDescent="0.2">
      <c r="A984" s="219"/>
      <c r="B984" s="219"/>
      <c r="C984" s="219"/>
      <c r="D984" s="219"/>
      <c r="E984" s="303"/>
      <c r="F984" s="303"/>
      <c r="G984" s="303"/>
      <c r="H984" s="303"/>
      <c r="I984" s="303"/>
      <c r="J984" s="303"/>
      <c r="K984" s="303"/>
      <c r="L984" s="303"/>
      <c r="M984" s="303"/>
      <c r="N984" s="219"/>
      <c r="O984" s="219"/>
      <c r="P984" s="219"/>
      <c r="Q984" s="219"/>
      <c r="R984" s="219"/>
      <c r="S984" s="219"/>
      <c r="T984" s="219"/>
      <c r="U984" s="219"/>
      <c r="V984" s="219"/>
      <c r="W984" s="219"/>
      <c r="X984" s="219"/>
      <c r="Y984" s="219"/>
      <c r="Z984" s="219"/>
    </row>
    <row r="985" spans="1:26" ht="15.75" customHeight="1" x14ac:dyDescent="0.2">
      <c r="A985" s="219"/>
      <c r="B985" s="219"/>
      <c r="C985" s="219"/>
      <c r="D985" s="219"/>
      <c r="E985" s="303"/>
      <c r="F985" s="303"/>
      <c r="G985" s="303"/>
      <c r="H985" s="303"/>
      <c r="I985" s="303"/>
      <c r="J985" s="303"/>
      <c r="K985" s="303"/>
      <c r="L985" s="303"/>
      <c r="M985" s="303"/>
      <c r="N985" s="219"/>
      <c r="O985" s="219"/>
      <c r="P985" s="219"/>
      <c r="Q985" s="219"/>
      <c r="R985" s="219"/>
      <c r="S985" s="219"/>
      <c r="T985" s="219"/>
      <c r="U985" s="219"/>
      <c r="V985" s="219"/>
      <c r="W985" s="219"/>
      <c r="X985" s="219"/>
      <c r="Y985" s="219"/>
      <c r="Z985" s="219"/>
    </row>
    <row r="986" spans="1:26" ht="15.75" customHeight="1" x14ac:dyDescent="0.2">
      <c r="A986" s="219"/>
      <c r="B986" s="219"/>
      <c r="C986" s="219"/>
      <c r="D986" s="219"/>
      <c r="E986" s="303"/>
      <c r="F986" s="303"/>
      <c r="G986" s="303"/>
      <c r="H986" s="303"/>
      <c r="I986" s="303"/>
      <c r="J986" s="303"/>
      <c r="K986" s="303"/>
      <c r="L986" s="303"/>
      <c r="M986" s="303"/>
      <c r="N986" s="219"/>
      <c r="O986" s="219"/>
      <c r="P986" s="219"/>
      <c r="Q986" s="219"/>
      <c r="R986" s="219"/>
      <c r="S986" s="219"/>
      <c r="T986" s="219"/>
      <c r="U986" s="219"/>
      <c r="V986" s="219"/>
      <c r="W986" s="219"/>
      <c r="X986" s="219"/>
      <c r="Y986" s="219"/>
      <c r="Z986" s="219"/>
    </row>
    <row r="987" spans="1:26" ht="15.75" customHeight="1" x14ac:dyDescent="0.2">
      <c r="A987" s="219"/>
      <c r="B987" s="219"/>
      <c r="C987" s="219"/>
      <c r="D987" s="219"/>
      <c r="E987" s="303"/>
      <c r="F987" s="303"/>
      <c r="G987" s="303"/>
      <c r="H987" s="303"/>
      <c r="I987" s="303"/>
      <c r="J987" s="303"/>
      <c r="K987" s="303"/>
      <c r="L987" s="303"/>
      <c r="M987" s="303"/>
      <c r="N987" s="219"/>
      <c r="O987" s="219"/>
      <c r="P987" s="219"/>
      <c r="Q987" s="219"/>
      <c r="R987" s="219"/>
      <c r="S987" s="219"/>
      <c r="T987" s="219"/>
      <c r="U987" s="219"/>
      <c r="V987" s="219"/>
      <c r="W987" s="219"/>
      <c r="X987" s="219"/>
      <c r="Y987" s="219"/>
      <c r="Z987" s="219"/>
    </row>
    <row r="988" spans="1:26" ht="15.75" customHeight="1" x14ac:dyDescent="0.2">
      <c r="A988" s="219"/>
      <c r="B988" s="219"/>
      <c r="C988" s="219"/>
      <c r="D988" s="219"/>
      <c r="E988" s="303"/>
      <c r="F988" s="303"/>
      <c r="G988" s="303"/>
      <c r="H988" s="303"/>
      <c r="I988" s="303"/>
      <c r="J988" s="303"/>
      <c r="K988" s="303"/>
      <c r="L988" s="303"/>
      <c r="M988" s="303"/>
      <c r="N988" s="219"/>
      <c r="O988" s="219"/>
      <c r="P988" s="219"/>
      <c r="Q988" s="219"/>
      <c r="R988" s="219"/>
      <c r="S988" s="219"/>
      <c r="T988" s="219"/>
      <c r="U988" s="219"/>
      <c r="V988" s="219"/>
      <c r="W988" s="219"/>
      <c r="X988" s="219"/>
      <c r="Y988" s="219"/>
      <c r="Z988" s="219"/>
    </row>
    <row r="989" spans="1:26" ht="15.75" customHeight="1" x14ac:dyDescent="0.2">
      <c r="A989" s="219"/>
      <c r="B989" s="219"/>
      <c r="C989" s="219"/>
      <c r="D989" s="219"/>
      <c r="E989" s="303"/>
      <c r="F989" s="303"/>
      <c r="G989" s="303"/>
      <c r="H989" s="303"/>
      <c r="I989" s="303"/>
      <c r="J989" s="303"/>
      <c r="K989" s="303"/>
      <c r="L989" s="303"/>
      <c r="M989" s="303"/>
      <c r="N989" s="219"/>
      <c r="O989" s="219"/>
      <c r="P989" s="219"/>
      <c r="Q989" s="219"/>
      <c r="R989" s="219"/>
      <c r="S989" s="219"/>
      <c r="T989" s="219"/>
      <c r="U989" s="219"/>
      <c r="V989" s="219"/>
      <c r="W989" s="219"/>
      <c r="X989" s="219"/>
      <c r="Y989" s="219"/>
      <c r="Z989" s="219"/>
    </row>
    <row r="990" spans="1:26" ht="15.75" customHeight="1" x14ac:dyDescent="0.2">
      <c r="A990" s="219"/>
      <c r="B990" s="219"/>
      <c r="C990" s="219"/>
      <c r="D990" s="219"/>
      <c r="E990" s="303"/>
      <c r="F990" s="303"/>
      <c r="G990" s="303"/>
      <c r="H990" s="303"/>
      <c r="I990" s="303"/>
      <c r="J990" s="303"/>
      <c r="K990" s="303"/>
      <c r="L990" s="303"/>
      <c r="M990" s="303"/>
      <c r="N990" s="219"/>
      <c r="O990" s="219"/>
      <c r="P990" s="219"/>
      <c r="Q990" s="219"/>
      <c r="R990" s="219"/>
      <c r="S990" s="219"/>
      <c r="T990" s="219"/>
      <c r="U990" s="219"/>
      <c r="V990" s="219"/>
      <c r="W990" s="219"/>
      <c r="X990" s="219"/>
      <c r="Y990" s="219"/>
      <c r="Z990" s="219"/>
    </row>
    <row r="991" spans="1:26" ht="15.75" customHeight="1" x14ac:dyDescent="0.2">
      <c r="A991" s="219"/>
      <c r="B991" s="219"/>
      <c r="C991" s="219"/>
      <c r="D991" s="219"/>
      <c r="E991" s="303"/>
      <c r="F991" s="303"/>
      <c r="G991" s="303"/>
      <c r="H991" s="303"/>
      <c r="I991" s="303"/>
      <c r="J991" s="303"/>
      <c r="K991" s="303"/>
      <c r="L991" s="303"/>
      <c r="M991" s="303"/>
      <c r="N991" s="219"/>
      <c r="O991" s="219"/>
      <c r="P991" s="219"/>
      <c r="Q991" s="219"/>
      <c r="R991" s="219"/>
      <c r="S991" s="219"/>
      <c r="T991" s="219"/>
      <c r="U991" s="219"/>
      <c r="V991" s="219"/>
      <c r="W991" s="219"/>
      <c r="X991" s="219"/>
      <c r="Y991" s="219"/>
      <c r="Z991" s="219"/>
    </row>
    <row r="992" spans="1:26" ht="15.75" customHeight="1" x14ac:dyDescent="0.2">
      <c r="A992" s="219"/>
      <c r="B992" s="219"/>
      <c r="C992" s="219"/>
      <c r="D992" s="219"/>
      <c r="E992" s="303"/>
      <c r="F992" s="303"/>
      <c r="G992" s="303"/>
      <c r="H992" s="303"/>
      <c r="I992" s="303"/>
      <c r="J992" s="303"/>
      <c r="K992" s="303"/>
      <c r="L992" s="303"/>
      <c r="M992" s="303"/>
      <c r="N992" s="219"/>
      <c r="O992" s="219"/>
      <c r="P992" s="219"/>
      <c r="Q992" s="219"/>
      <c r="R992" s="219"/>
      <c r="S992" s="219"/>
      <c r="T992" s="219"/>
      <c r="U992" s="219"/>
      <c r="V992" s="219"/>
      <c r="W992" s="219"/>
      <c r="X992" s="219"/>
      <c r="Y992" s="219"/>
      <c r="Z992" s="219"/>
    </row>
    <row r="993" spans="1:26" ht="15.75" customHeight="1" x14ac:dyDescent="0.2">
      <c r="A993" s="219"/>
      <c r="B993" s="219"/>
      <c r="C993" s="219"/>
      <c r="D993" s="219"/>
      <c r="E993" s="303"/>
      <c r="F993" s="303"/>
      <c r="G993" s="303"/>
      <c r="H993" s="303"/>
      <c r="I993" s="303"/>
      <c r="J993" s="303"/>
      <c r="K993" s="303"/>
      <c r="L993" s="303"/>
      <c r="M993" s="303"/>
      <c r="N993" s="219"/>
      <c r="O993" s="219"/>
      <c r="P993" s="219"/>
      <c r="Q993" s="219"/>
      <c r="R993" s="219"/>
      <c r="S993" s="219"/>
      <c r="T993" s="219"/>
      <c r="U993" s="219"/>
      <c r="V993" s="219"/>
      <c r="W993" s="219"/>
      <c r="X993" s="219"/>
      <c r="Y993" s="219"/>
      <c r="Z993" s="219"/>
    </row>
    <row r="994" spans="1:26" ht="15.75" customHeight="1" x14ac:dyDescent="0.2">
      <c r="A994" s="219"/>
      <c r="B994" s="219"/>
      <c r="C994" s="219"/>
      <c r="D994" s="219"/>
      <c r="E994" s="303"/>
      <c r="F994" s="303"/>
      <c r="G994" s="303"/>
      <c r="H994" s="303"/>
      <c r="I994" s="303"/>
      <c r="J994" s="303"/>
      <c r="K994" s="303"/>
      <c r="L994" s="303"/>
      <c r="M994" s="303"/>
      <c r="N994" s="219"/>
      <c r="O994" s="219"/>
      <c r="P994" s="219"/>
      <c r="Q994" s="219"/>
      <c r="R994" s="219"/>
      <c r="S994" s="219"/>
      <c r="T994" s="219"/>
      <c r="U994" s="219"/>
      <c r="V994" s="219"/>
      <c r="W994" s="219"/>
      <c r="X994" s="219"/>
      <c r="Y994" s="219"/>
      <c r="Z994" s="219"/>
    </row>
    <row r="995" spans="1:26" ht="15.75" customHeight="1" x14ac:dyDescent="0.2">
      <c r="A995" s="219"/>
      <c r="B995" s="219"/>
      <c r="C995" s="219"/>
      <c r="D995" s="219"/>
      <c r="E995" s="303"/>
      <c r="F995" s="303"/>
      <c r="G995" s="303"/>
      <c r="H995" s="303"/>
      <c r="I995" s="303"/>
      <c r="J995" s="303"/>
      <c r="K995" s="303"/>
      <c r="L995" s="303"/>
      <c r="M995" s="303"/>
      <c r="N995" s="219"/>
      <c r="O995" s="219"/>
      <c r="P995" s="219"/>
      <c r="Q995" s="219"/>
      <c r="R995" s="219"/>
      <c r="S995" s="219"/>
      <c r="T995" s="219"/>
      <c r="U995" s="219"/>
      <c r="V995" s="219"/>
      <c r="W995" s="219"/>
      <c r="X995" s="219"/>
      <c r="Y995" s="219"/>
      <c r="Z995" s="219"/>
    </row>
    <row r="996" spans="1:26" ht="15.75" customHeight="1" x14ac:dyDescent="0.2">
      <c r="A996" s="219"/>
      <c r="B996" s="219"/>
      <c r="C996" s="219"/>
      <c r="D996" s="219"/>
      <c r="E996" s="303"/>
      <c r="F996" s="303"/>
      <c r="G996" s="303"/>
      <c r="H996" s="303"/>
      <c r="I996" s="303"/>
      <c r="J996" s="303"/>
      <c r="K996" s="303"/>
      <c r="L996" s="303"/>
      <c r="M996" s="303"/>
      <c r="N996" s="219"/>
      <c r="O996" s="219"/>
      <c r="P996" s="219"/>
      <c r="Q996" s="219"/>
      <c r="R996" s="219"/>
      <c r="S996" s="219"/>
      <c r="T996" s="219"/>
      <c r="U996" s="219"/>
      <c r="V996" s="219"/>
      <c r="W996" s="219"/>
      <c r="X996" s="219"/>
      <c r="Y996" s="219"/>
      <c r="Z996" s="219"/>
    </row>
    <row r="997" spans="1:26" ht="15.75" customHeight="1" x14ac:dyDescent="0.2">
      <c r="A997" s="219"/>
      <c r="B997" s="219"/>
      <c r="C997" s="219"/>
      <c r="D997" s="219"/>
      <c r="E997" s="303"/>
      <c r="F997" s="303"/>
      <c r="G997" s="303"/>
      <c r="H997" s="303"/>
      <c r="I997" s="303"/>
      <c r="J997" s="303"/>
      <c r="K997" s="303"/>
      <c r="L997" s="303"/>
      <c r="M997" s="303"/>
      <c r="N997" s="219"/>
      <c r="O997" s="219"/>
      <c r="P997" s="219"/>
      <c r="Q997" s="219"/>
      <c r="R997" s="219"/>
      <c r="S997" s="219"/>
      <c r="T997" s="219"/>
      <c r="U997" s="219"/>
      <c r="V997" s="219"/>
      <c r="W997" s="219"/>
      <c r="X997" s="219"/>
      <c r="Y997" s="219"/>
      <c r="Z997" s="219"/>
    </row>
    <row r="998" spans="1:26" ht="15.75" customHeight="1" x14ac:dyDescent="0.2">
      <c r="A998" s="219"/>
      <c r="B998" s="219"/>
      <c r="C998" s="219"/>
      <c r="D998" s="219"/>
      <c r="E998" s="303"/>
      <c r="F998" s="303"/>
      <c r="G998" s="303"/>
      <c r="H998" s="303"/>
      <c r="I998" s="303"/>
      <c r="J998" s="303"/>
      <c r="K998" s="303"/>
      <c r="L998" s="303"/>
      <c r="M998" s="303"/>
      <c r="N998" s="219"/>
      <c r="O998" s="219"/>
      <c r="P998" s="219"/>
      <c r="Q998" s="219"/>
      <c r="R998" s="219"/>
      <c r="S998" s="219"/>
      <c r="T998" s="219"/>
      <c r="U998" s="219"/>
      <c r="V998" s="219"/>
      <c r="W998" s="219"/>
      <c r="X998" s="219"/>
      <c r="Y998" s="219"/>
      <c r="Z998" s="219"/>
    </row>
  </sheetData>
  <mergeCells count="36">
    <mergeCell ref="C16:K16"/>
    <mergeCell ref="M16:O16"/>
    <mergeCell ref="J17:K18"/>
    <mergeCell ref="H7:H8"/>
    <mergeCell ref="J12:J14"/>
    <mergeCell ref="J6:K8"/>
    <mergeCell ref="R3:R10"/>
    <mergeCell ref="I6:I8"/>
    <mergeCell ref="K12:K14"/>
    <mergeCell ref="G14:H14"/>
    <mergeCell ref="C7:C8"/>
    <mergeCell ref="D7:D8"/>
    <mergeCell ref="E6:E8"/>
    <mergeCell ref="F6:F8"/>
    <mergeCell ref="G7:G8"/>
    <mergeCell ref="C3:O3"/>
    <mergeCell ref="C5:K5"/>
    <mergeCell ref="M5:O5"/>
    <mergeCell ref="C6:D6"/>
    <mergeCell ref="G6:H6"/>
    <mergeCell ref="N1:O2"/>
    <mergeCell ref="J22:J27"/>
    <mergeCell ref="K22:K27"/>
    <mergeCell ref="C27:D27"/>
    <mergeCell ref="G17:H17"/>
    <mergeCell ref="G24:H24"/>
    <mergeCell ref="G25:H27"/>
    <mergeCell ref="I25:I27"/>
    <mergeCell ref="C17:D17"/>
    <mergeCell ref="C18:C19"/>
    <mergeCell ref="D18:D19"/>
    <mergeCell ref="G18:G19"/>
    <mergeCell ref="H18:H19"/>
    <mergeCell ref="E17:E19"/>
    <mergeCell ref="F17:F19"/>
    <mergeCell ref="I17:I19"/>
  </mergeCells>
  <pageMargins left="0.511811024" right="0.511811024" top="0.78740157499999996" bottom="0.78740157499999996" header="0" footer="0"/>
  <pageSetup paperSize="9" orientation="portrait"/>
  <drawing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8"/>
  <dimension ref="A1:AB1000"/>
  <sheetViews>
    <sheetView workbookViewId="0">
      <pane ySplit="13" topLeftCell="A14" activePane="bottomLeft" state="frozen"/>
      <selection pane="bottomLeft" activeCell="B15" sqref="B15"/>
    </sheetView>
  </sheetViews>
  <sheetFormatPr defaultColWidth="12.625" defaultRowHeight="15" customHeight="1" x14ac:dyDescent="0.2"/>
  <cols>
    <col min="1" max="4" width="11.125" customWidth="1"/>
    <col min="5" max="5" width="12" customWidth="1"/>
    <col min="6" max="28" width="11.125" customWidth="1"/>
  </cols>
  <sheetData>
    <row r="1" spans="1:28" ht="12" customHeight="1" x14ac:dyDescent="0.2">
      <c r="A1" s="29"/>
      <c r="B1" s="1163" t="s">
        <v>145</v>
      </c>
      <c r="C1" s="1164"/>
      <c r="D1" s="1165" t="s">
        <v>146</v>
      </c>
      <c r="E1" s="722"/>
      <c r="F1" s="722"/>
      <c r="G1" s="722"/>
      <c r="H1" s="722"/>
      <c r="I1" s="722"/>
      <c r="J1" s="722"/>
      <c r="K1" s="723"/>
      <c r="L1" s="1170" t="s">
        <v>147</v>
      </c>
      <c r="M1" s="1171"/>
      <c r="N1" s="29"/>
      <c r="O1" s="30"/>
      <c r="P1" s="30"/>
      <c r="Q1" s="30"/>
      <c r="R1" s="30"/>
      <c r="S1" s="30"/>
      <c r="T1" s="30"/>
      <c r="U1" s="30"/>
      <c r="V1" s="30"/>
      <c r="W1" s="30"/>
      <c r="X1" s="30"/>
      <c r="Y1" s="30"/>
      <c r="Z1" s="30"/>
      <c r="AA1" s="30"/>
      <c r="AB1" s="30"/>
    </row>
    <row r="2" spans="1:28" ht="12" customHeight="1" x14ac:dyDescent="0.2">
      <c r="A2" s="29"/>
      <c r="B2" s="1172"/>
      <c r="C2" s="723"/>
      <c r="D2" s="1166"/>
      <c r="E2" s="1167"/>
      <c r="F2" s="1167"/>
      <c r="G2" s="1167"/>
      <c r="H2" s="1167"/>
      <c r="I2" s="1167"/>
      <c r="J2" s="1167"/>
      <c r="K2" s="1168"/>
      <c r="L2" s="1172"/>
      <c r="M2" s="723"/>
      <c r="N2" s="29"/>
      <c r="O2" s="30"/>
      <c r="P2" s="30"/>
      <c r="Q2" s="30"/>
      <c r="R2" s="30"/>
      <c r="S2" s="30"/>
      <c r="T2" s="30"/>
      <c r="U2" s="30"/>
      <c r="V2" s="30"/>
      <c r="W2" s="30"/>
      <c r="X2" s="30"/>
      <c r="Y2" s="30"/>
      <c r="Z2" s="30"/>
      <c r="AA2" s="30"/>
      <c r="AB2" s="30"/>
    </row>
    <row r="3" spans="1:28" ht="12" customHeight="1" x14ac:dyDescent="0.2">
      <c r="A3" s="29"/>
      <c r="B3" s="1166"/>
      <c r="C3" s="1168"/>
      <c r="D3" s="1166"/>
      <c r="E3" s="1167"/>
      <c r="F3" s="1167"/>
      <c r="G3" s="1167"/>
      <c r="H3" s="1167"/>
      <c r="I3" s="1167"/>
      <c r="J3" s="1167"/>
      <c r="K3" s="1168"/>
      <c r="L3" s="1166"/>
      <c r="M3" s="1168"/>
      <c r="N3" s="29"/>
      <c r="O3" s="30"/>
      <c r="P3" s="30"/>
      <c r="Q3" s="30"/>
      <c r="R3" s="30"/>
      <c r="S3" s="30"/>
      <c r="T3" s="30"/>
      <c r="U3" s="30"/>
      <c r="V3" s="30"/>
      <c r="W3" s="30"/>
      <c r="X3" s="30"/>
      <c r="Y3" s="30"/>
      <c r="Z3" s="30"/>
      <c r="AA3" s="30"/>
      <c r="AB3" s="30"/>
    </row>
    <row r="4" spans="1:28" ht="12" customHeight="1" x14ac:dyDescent="0.2">
      <c r="A4" s="31" t="s">
        <v>148</v>
      </c>
      <c r="B4" s="1169"/>
      <c r="C4" s="1162"/>
      <c r="D4" s="1169"/>
      <c r="E4" s="1161"/>
      <c r="F4" s="1161"/>
      <c r="G4" s="1161"/>
      <c r="H4" s="1161"/>
      <c r="I4" s="1161"/>
      <c r="J4" s="1161"/>
      <c r="K4" s="1162"/>
      <c r="L4" s="1169"/>
      <c r="M4" s="1162"/>
      <c r="N4" s="31" t="s">
        <v>149</v>
      </c>
      <c r="O4" s="30"/>
      <c r="P4" s="30"/>
      <c r="Q4" s="30"/>
      <c r="R4" s="30"/>
      <c r="S4" s="30"/>
      <c r="T4" s="30"/>
      <c r="U4" s="30"/>
      <c r="V4" s="30"/>
      <c r="W4" s="30"/>
      <c r="X4" s="30"/>
      <c r="Y4" s="30"/>
      <c r="Z4" s="30"/>
      <c r="AA4" s="30"/>
      <c r="AB4" s="30"/>
    </row>
    <row r="5" spans="1:28" ht="15" customHeight="1" x14ac:dyDescent="0.2">
      <c r="A5" s="32"/>
      <c r="B5" s="1173" t="s">
        <v>113</v>
      </c>
      <c r="C5" s="1174"/>
      <c r="D5" s="1175"/>
      <c r="E5" s="33"/>
      <c r="F5" s="1176">
        <v>1000000</v>
      </c>
      <c r="G5" s="722"/>
      <c r="H5" s="722"/>
      <c r="I5" s="1177"/>
      <c r="J5" s="33"/>
      <c r="K5" s="34"/>
      <c r="L5" s="34"/>
      <c r="M5" s="34"/>
      <c r="N5" s="32"/>
      <c r="O5" s="32"/>
      <c r="P5" s="32"/>
      <c r="Q5" s="32"/>
      <c r="R5" s="34"/>
      <c r="S5" s="34"/>
      <c r="T5" s="34"/>
      <c r="U5" s="34"/>
      <c r="V5" s="34"/>
      <c r="W5" s="34"/>
      <c r="X5" s="34"/>
      <c r="Y5" s="34"/>
      <c r="Z5" s="34"/>
      <c r="AA5" s="34"/>
      <c r="AB5" s="34"/>
    </row>
    <row r="6" spans="1:28" ht="15" customHeight="1" x14ac:dyDescent="0.2">
      <c r="A6" s="35"/>
      <c r="B6" s="1180">
        <v>600</v>
      </c>
      <c r="C6" s="1181"/>
      <c r="D6" s="1182"/>
      <c r="E6" s="33"/>
      <c r="F6" s="1178"/>
      <c r="G6" s="1161"/>
      <c r="H6" s="1161"/>
      <c r="I6" s="1179"/>
      <c r="J6" s="33"/>
      <c r="K6" s="34"/>
      <c r="L6" s="34"/>
      <c r="M6" s="34"/>
      <c r="N6" s="35"/>
      <c r="O6" s="35"/>
      <c r="P6" s="35"/>
      <c r="Q6" s="35"/>
      <c r="R6" s="34"/>
      <c r="S6" s="34"/>
      <c r="T6" s="34"/>
      <c r="U6" s="34"/>
      <c r="V6" s="34"/>
      <c r="W6" s="34"/>
      <c r="X6" s="34"/>
      <c r="Y6" s="34"/>
      <c r="Z6" s="34"/>
      <c r="AA6" s="34"/>
      <c r="AB6" s="34"/>
    </row>
    <row r="7" spans="1:28" ht="15" customHeight="1" x14ac:dyDescent="0.2">
      <c r="A7" s="35"/>
      <c r="B7" s="1173" t="s">
        <v>150</v>
      </c>
      <c r="C7" s="1174"/>
      <c r="D7" s="1175"/>
      <c r="E7" s="33"/>
      <c r="F7" s="1183" t="s">
        <v>151</v>
      </c>
      <c r="G7" s="722"/>
      <c r="H7" s="722"/>
      <c r="I7" s="1177"/>
      <c r="J7" s="33"/>
      <c r="K7" s="34"/>
      <c r="L7" s="34"/>
      <c r="M7" s="34"/>
      <c r="N7" s="35"/>
      <c r="O7" s="35"/>
      <c r="P7" s="35"/>
      <c r="Q7" s="35"/>
      <c r="R7" s="34"/>
      <c r="S7" s="34"/>
      <c r="T7" s="34"/>
      <c r="U7" s="34"/>
      <c r="V7" s="34"/>
      <c r="W7" s="34"/>
      <c r="X7" s="34"/>
      <c r="Y7" s="34"/>
      <c r="Z7" s="34"/>
      <c r="AA7" s="34"/>
      <c r="AB7" s="34"/>
    </row>
    <row r="8" spans="1:28" ht="16.5" customHeight="1" x14ac:dyDescent="0.2">
      <c r="A8" s="35"/>
      <c r="B8" s="1184">
        <v>43831</v>
      </c>
      <c r="C8" s="1185"/>
      <c r="D8" s="1186"/>
      <c r="E8" s="33"/>
      <c r="F8" s="1178"/>
      <c r="G8" s="1161"/>
      <c r="H8" s="1161"/>
      <c r="I8" s="1179"/>
      <c r="J8" s="33"/>
      <c r="K8" s="1187">
        <v>88</v>
      </c>
      <c r="L8" s="722"/>
      <c r="M8" s="722"/>
      <c r="N8" s="1177"/>
      <c r="O8" s="35"/>
      <c r="P8" s="35"/>
      <c r="Q8" s="35"/>
      <c r="R8" s="34"/>
      <c r="S8" s="34"/>
      <c r="T8" s="34"/>
      <c r="U8" s="34"/>
      <c r="V8" s="34"/>
      <c r="W8" s="34"/>
      <c r="X8" s="34"/>
      <c r="Y8" s="34"/>
      <c r="Z8" s="34"/>
      <c r="AA8" s="34"/>
      <c r="AB8" s="34"/>
    </row>
    <row r="9" spans="1:28" ht="15" customHeight="1" x14ac:dyDescent="0.2">
      <c r="A9" s="35"/>
      <c r="B9" s="34"/>
      <c r="C9" s="34"/>
      <c r="D9" s="36"/>
      <c r="E9" s="37"/>
      <c r="F9" s="1191">
        <v>45413</v>
      </c>
      <c r="G9" s="722"/>
      <c r="H9" s="722"/>
      <c r="I9" s="723"/>
      <c r="J9" s="33"/>
      <c r="K9" s="1188"/>
      <c r="L9" s="1189"/>
      <c r="M9" s="1189"/>
      <c r="N9" s="1190"/>
      <c r="O9" s="35"/>
      <c r="P9" s="35"/>
      <c r="Q9" s="35"/>
      <c r="R9" s="34"/>
      <c r="S9" s="34"/>
      <c r="T9" s="34"/>
      <c r="U9" s="34"/>
      <c r="V9" s="34"/>
      <c r="W9" s="34"/>
      <c r="X9" s="34"/>
      <c r="Y9" s="34"/>
      <c r="Z9" s="34"/>
      <c r="AA9" s="34"/>
      <c r="AB9" s="34"/>
    </row>
    <row r="10" spans="1:28" ht="14.25" customHeight="1" x14ac:dyDescent="0.2">
      <c r="A10" s="35"/>
      <c r="B10" s="38"/>
      <c r="C10" s="39"/>
      <c r="D10" s="34"/>
      <c r="E10" s="33">
        <f>B8-B11</f>
        <v>-369</v>
      </c>
      <c r="F10" s="1192"/>
      <c r="G10" s="1189"/>
      <c r="H10" s="1189"/>
      <c r="I10" s="1193"/>
      <c r="J10" s="33"/>
      <c r="K10" s="34"/>
      <c r="L10" s="34"/>
      <c r="M10" s="34"/>
      <c r="N10" s="35"/>
      <c r="O10" s="35"/>
      <c r="P10" s="35"/>
      <c r="Q10" s="35"/>
      <c r="R10" s="34"/>
      <c r="S10" s="34"/>
      <c r="T10" s="34"/>
      <c r="U10" s="34"/>
      <c r="V10" s="34"/>
      <c r="W10" s="34"/>
      <c r="X10" s="34"/>
      <c r="Y10" s="34"/>
      <c r="Z10" s="34"/>
      <c r="AA10" s="34"/>
      <c r="AB10" s="34"/>
    </row>
    <row r="11" spans="1:28" ht="15" customHeight="1" x14ac:dyDescent="0.2">
      <c r="A11" s="35"/>
      <c r="B11" s="1194">
        <v>44200</v>
      </c>
      <c r="C11" s="722"/>
      <c r="D11" s="1195"/>
      <c r="E11" s="33"/>
      <c r="F11" s="1199"/>
      <c r="G11" s="1200"/>
      <c r="H11" s="1200"/>
      <c r="I11" s="1201"/>
      <c r="J11" s="33"/>
      <c r="K11" s="34"/>
      <c r="L11" s="34"/>
      <c r="M11" s="34"/>
      <c r="N11" s="35"/>
      <c r="O11" s="35"/>
      <c r="P11" s="35"/>
      <c r="Q11" s="35"/>
      <c r="R11" s="34"/>
      <c r="S11" s="34"/>
      <c r="T11" s="34"/>
      <c r="U11" s="34"/>
      <c r="V11" s="34"/>
      <c r="W11" s="34"/>
      <c r="X11" s="34"/>
      <c r="Y11" s="34"/>
      <c r="Z11" s="34"/>
      <c r="AA11" s="34"/>
      <c r="AB11" s="34"/>
    </row>
    <row r="12" spans="1:28" ht="15" customHeight="1" x14ac:dyDescent="0.2">
      <c r="A12" s="35"/>
      <c r="B12" s="1196"/>
      <c r="C12" s="1197"/>
      <c r="D12" s="1198"/>
      <c r="E12" s="33"/>
      <c r="F12" s="1169"/>
      <c r="G12" s="1161"/>
      <c r="H12" s="1161"/>
      <c r="I12" s="1162"/>
      <c r="J12" s="33"/>
      <c r="K12" s="34"/>
      <c r="L12" s="34"/>
      <c r="M12" s="34"/>
      <c r="N12" s="35"/>
      <c r="O12" s="35"/>
      <c r="P12" s="35"/>
      <c r="Q12" s="35"/>
      <c r="R12" s="34"/>
      <c r="S12" s="34"/>
      <c r="T12" s="34"/>
      <c r="U12" s="34"/>
      <c r="V12" s="34"/>
      <c r="W12" s="34"/>
      <c r="X12" s="34"/>
      <c r="Y12" s="34"/>
      <c r="Z12" s="34"/>
      <c r="AA12" s="34"/>
      <c r="AB12" s="34"/>
    </row>
    <row r="13" spans="1:28" ht="33.75" x14ac:dyDescent="0.2">
      <c r="A13" s="35"/>
      <c r="B13" s="40" t="s">
        <v>16</v>
      </c>
      <c r="C13" s="40" t="s">
        <v>17</v>
      </c>
      <c r="D13" s="40" t="s">
        <v>152</v>
      </c>
      <c r="E13" s="1202" t="s">
        <v>153</v>
      </c>
      <c r="F13" s="1150"/>
      <c r="G13" s="1153" t="s">
        <v>154</v>
      </c>
      <c r="H13" s="1154"/>
      <c r="I13" s="1155" t="s">
        <v>18</v>
      </c>
      <c r="J13" s="1156"/>
      <c r="K13" s="41" t="s">
        <v>19</v>
      </c>
      <c r="L13" s="1155" t="s">
        <v>20</v>
      </c>
      <c r="M13" s="1156"/>
      <c r="N13" s="35"/>
      <c r="O13" s="35"/>
      <c r="P13" s="35"/>
      <c r="Q13" s="35"/>
      <c r="R13" s="34"/>
      <c r="S13" s="34"/>
      <c r="T13" s="34"/>
      <c r="U13" s="34"/>
      <c r="V13" s="34"/>
      <c r="W13" s="34"/>
      <c r="X13" s="34"/>
      <c r="Y13" s="34"/>
      <c r="Z13" s="34"/>
      <c r="AA13" s="34"/>
      <c r="AB13" s="34"/>
    </row>
    <row r="14" spans="1:28" x14ac:dyDescent="0.2">
      <c r="A14" s="35"/>
      <c r="B14" s="42">
        <v>1</v>
      </c>
      <c r="C14" s="12" t="str">
        <f>MONTH($B$11)&amp;"/"&amp;YEAR(B11)</f>
        <v>1/2021</v>
      </c>
      <c r="D14" s="43">
        <f t="shared" ref="D14:D268" si="0">Y$22</f>
        <v>0.01</v>
      </c>
      <c r="E14" s="1146">
        <f>B6*D14+B6</f>
        <v>606</v>
      </c>
      <c r="F14" s="1147"/>
      <c r="G14" s="1146">
        <f>B6*Y$26+B6</f>
        <v>652.77448077073575</v>
      </c>
      <c r="H14" s="1147"/>
      <c r="I14" s="1148"/>
      <c r="J14" s="1149"/>
      <c r="K14" s="44" t="e">
        <f>((I14/B6)/I14)*(I14-B6)</f>
        <v>#DIV/0!</v>
      </c>
      <c r="L14" s="1151">
        <f t="shared" ref="L14:L268" si="1">(I14-G14)</f>
        <v>-652.77448077073575</v>
      </c>
      <c r="M14" s="1152"/>
      <c r="N14" s="35"/>
      <c r="O14" s="35"/>
      <c r="P14" s="35"/>
      <c r="Q14" s="35"/>
      <c r="R14" s="34"/>
      <c r="S14" s="34"/>
      <c r="T14" s="34"/>
      <c r="U14" s="34"/>
      <c r="V14" s="34"/>
      <c r="W14" s="34"/>
      <c r="X14" s="34"/>
      <c r="Y14" s="34"/>
      <c r="Z14" s="34"/>
      <c r="AA14" s="34"/>
      <c r="AB14" s="34"/>
    </row>
    <row r="15" spans="1:28" x14ac:dyDescent="0.2">
      <c r="A15" s="35"/>
      <c r="B15" s="42">
        <v>2</v>
      </c>
      <c r="C15" s="12" t="str">
        <f t="shared" ref="C15:C269" si="2">IF(MONTH(C14)=12,1,MONTH(C14)+1)&amp;"/"&amp;IF(MONTH(C14)=12,YEAR(C14)+1,YEAR(C14))</f>
        <v>2/2021</v>
      </c>
      <c r="D15" s="43">
        <f t="shared" si="0"/>
        <v>0.01</v>
      </c>
      <c r="E15" s="1146">
        <f t="shared" ref="E15:E269" si="3">E14+(D15*E14)</f>
        <v>612.05999999999995</v>
      </c>
      <c r="F15" s="1150"/>
      <c r="G15" s="1146">
        <f t="shared" ref="G15:G269" si="4">G14+(D15*G14)</f>
        <v>659.30222557844309</v>
      </c>
      <c r="H15" s="1147"/>
      <c r="I15" s="1148"/>
      <c r="J15" s="1149"/>
      <c r="K15" s="45" t="e">
        <f t="shared" ref="K15:K269" si="5">((I15/I14)/I15)*(I15-I14)</f>
        <v>#DIV/0!</v>
      </c>
      <c r="L15" s="1151">
        <f t="shared" si="1"/>
        <v>-659.30222557844309</v>
      </c>
      <c r="M15" s="1152"/>
      <c r="N15" s="35"/>
      <c r="O15" s="35"/>
      <c r="P15" s="35"/>
      <c r="Q15" s="35"/>
      <c r="R15" s="34"/>
      <c r="S15" s="34"/>
      <c r="T15" s="34"/>
      <c r="U15" s="34"/>
      <c r="V15" s="34"/>
      <c r="W15" s="34"/>
      <c r="X15" s="34"/>
      <c r="Y15" s="34"/>
      <c r="Z15" s="34"/>
      <c r="AA15" s="34"/>
      <c r="AB15" s="34"/>
    </row>
    <row r="16" spans="1:28" x14ac:dyDescent="0.2">
      <c r="A16" s="35"/>
      <c r="B16" s="42">
        <v>3</v>
      </c>
      <c r="C16" s="12" t="str">
        <f t="shared" si="2"/>
        <v>3/2021</v>
      </c>
      <c r="D16" s="43">
        <f t="shared" si="0"/>
        <v>0.01</v>
      </c>
      <c r="E16" s="1146">
        <f t="shared" si="3"/>
        <v>618.18059999999991</v>
      </c>
      <c r="F16" s="1150"/>
      <c r="G16" s="1146">
        <f t="shared" si="4"/>
        <v>665.89524783422746</v>
      </c>
      <c r="H16" s="1147"/>
      <c r="I16" s="1148"/>
      <c r="J16" s="1149"/>
      <c r="K16" s="45" t="e">
        <f t="shared" si="5"/>
        <v>#DIV/0!</v>
      </c>
      <c r="L16" s="1151">
        <f t="shared" si="1"/>
        <v>-665.89524783422746</v>
      </c>
      <c r="M16" s="1152"/>
      <c r="N16" s="35"/>
      <c r="O16" s="35"/>
      <c r="P16" s="35"/>
      <c r="Q16" s="35"/>
      <c r="R16" s="34"/>
      <c r="S16" s="34"/>
      <c r="T16" s="34"/>
      <c r="U16" s="34"/>
      <c r="V16" s="34"/>
      <c r="W16" s="34"/>
      <c r="X16" s="34"/>
      <c r="Y16" s="34"/>
      <c r="Z16" s="34"/>
      <c r="AA16" s="34"/>
      <c r="AB16" s="34"/>
    </row>
    <row r="17" spans="1:28" x14ac:dyDescent="0.2">
      <c r="A17" s="35"/>
      <c r="B17" s="42">
        <v>4</v>
      </c>
      <c r="C17" s="12" t="str">
        <f t="shared" si="2"/>
        <v>4/2021</v>
      </c>
      <c r="D17" s="43">
        <f t="shared" si="0"/>
        <v>0.01</v>
      </c>
      <c r="E17" s="1146">
        <f t="shared" si="3"/>
        <v>624.36240599999996</v>
      </c>
      <c r="F17" s="1150"/>
      <c r="G17" s="1146">
        <f t="shared" si="4"/>
        <v>672.55420031256972</v>
      </c>
      <c r="H17" s="1147"/>
      <c r="I17" s="1148"/>
      <c r="J17" s="1149"/>
      <c r="K17" s="45" t="e">
        <f t="shared" si="5"/>
        <v>#DIV/0!</v>
      </c>
      <c r="L17" s="1151">
        <f t="shared" si="1"/>
        <v>-672.55420031256972</v>
      </c>
      <c r="M17" s="1152"/>
      <c r="N17" s="35"/>
      <c r="O17" s="35"/>
      <c r="P17" s="35"/>
      <c r="Q17" s="35"/>
      <c r="R17" s="34"/>
      <c r="S17" s="34"/>
      <c r="T17" s="34"/>
      <c r="U17" s="34"/>
      <c r="V17" s="34"/>
      <c r="W17" s="34"/>
      <c r="X17" s="34"/>
      <c r="Y17" s="34"/>
      <c r="Z17" s="34"/>
      <c r="AA17" s="34"/>
      <c r="AB17" s="34"/>
    </row>
    <row r="18" spans="1:28" x14ac:dyDescent="0.2">
      <c r="A18" s="35"/>
      <c r="B18" s="42">
        <v>5</v>
      </c>
      <c r="C18" s="12" t="str">
        <f t="shared" si="2"/>
        <v>5/2021</v>
      </c>
      <c r="D18" s="43">
        <f t="shared" si="0"/>
        <v>0.01</v>
      </c>
      <c r="E18" s="1146">
        <f t="shared" si="3"/>
        <v>630.60603005999997</v>
      </c>
      <c r="F18" s="1150"/>
      <c r="G18" s="1146">
        <f t="shared" si="4"/>
        <v>679.27974231569544</v>
      </c>
      <c r="H18" s="1147"/>
      <c r="I18" s="1148"/>
      <c r="J18" s="1149"/>
      <c r="K18" s="45" t="e">
        <f t="shared" si="5"/>
        <v>#DIV/0!</v>
      </c>
      <c r="L18" s="1151">
        <f t="shared" si="1"/>
        <v>-679.27974231569544</v>
      </c>
      <c r="M18" s="1152"/>
      <c r="N18" s="35"/>
      <c r="O18" s="35"/>
      <c r="P18" s="35"/>
      <c r="Q18" s="35"/>
      <c r="R18" s="34"/>
      <c r="S18" s="34"/>
      <c r="T18" s="34"/>
      <c r="U18" s="34"/>
      <c r="V18" s="34"/>
      <c r="W18" s="34"/>
      <c r="X18" s="34"/>
      <c r="Y18" s="34"/>
      <c r="Z18" s="34"/>
      <c r="AA18" s="34"/>
      <c r="AB18" s="34"/>
    </row>
    <row r="19" spans="1:28" x14ac:dyDescent="0.2">
      <c r="A19" s="35"/>
      <c r="B19" s="42">
        <v>6</v>
      </c>
      <c r="C19" s="12" t="str">
        <f t="shared" si="2"/>
        <v>6/2021</v>
      </c>
      <c r="D19" s="43">
        <f t="shared" si="0"/>
        <v>0.01</v>
      </c>
      <c r="E19" s="1146">
        <f t="shared" si="3"/>
        <v>636.91209036060002</v>
      </c>
      <c r="F19" s="1150"/>
      <c r="G19" s="1146">
        <f t="shared" si="4"/>
        <v>686.07253973885236</v>
      </c>
      <c r="H19" s="1147"/>
      <c r="I19" s="1148"/>
      <c r="J19" s="1149"/>
      <c r="K19" s="45" t="e">
        <f t="shared" si="5"/>
        <v>#DIV/0!</v>
      </c>
      <c r="L19" s="1151">
        <f t="shared" si="1"/>
        <v>-686.07253973885236</v>
      </c>
      <c r="M19" s="1152"/>
      <c r="N19" s="35"/>
      <c r="O19" s="35"/>
      <c r="P19" s="35"/>
      <c r="Q19" s="35"/>
      <c r="R19" s="34"/>
      <c r="S19" s="34"/>
      <c r="T19" s="34"/>
      <c r="U19" s="34"/>
      <c r="V19" s="34"/>
      <c r="W19" s="34"/>
      <c r="X19" s="34"/>
      <c r="Y19" s="34"/>
      <c r="Z19" s="34"/>
      <c r="AA19" s="34"/>
      <c r="AB19" s="34"/>
    </row>
    <row r="20" spans="1:28" x14ac:dyDescent="0.2">
      <c r="A20" s="34"/>
      <c r="B20" s="42">
        <v>7</v>
      </c>
      <c r="C20" s="12" t="str">
        <f t="shared" si="2"/>
        <v>7/2021</v>
      </c>
      <c r="D20" s="43">
        <f t="shared" si="0"/>
        <v>0.01</v>
      </c>
      <c r="E20" s="1146">
        <f t="shared" si="3"/>
        <v>643.28121126420604</v>
      </c>
      <c r="F20" s="1150"/>
      <c r="G20" s="1146">
        <f t="shared" si="4"/>
        <v>692.93326513624083</v>
      </c>
      <c r="H20" s="1147"/>
      <c r="I20" s="1148"/>
      <c r="J20" s="1149"/>
      <c r="K20" s="45" t="e">
        <f t="shared" si="5"/>
        <v>#DIV/0!</v>
      </c>
      <c r="L20" s="1151">
        <f t="shared" si="1"/>
        <v>-692.93326513624083</v>
      </c>
      <c r="M20" s="1152"/>
      <c r="N20" s="34"/>
      <c r="O20" s="34"/>
      <c r="P20" s="34"/>
      <c r="Q20" s="34"/>
      <c r="R20" s="34"/>
      <c r="S20" s="34"/>
      <c r="T20" s="34"/>
      <c r="U20" s="34"/>
      <c r="V20" s="34"/>
      <c r="W20" s="34"/>
      <c r="X20" s="34"/>
      <c r="Y20" s="1157" t="s">
        <v>155</v>
      </c>
      <c r="Z20" s="1158"/>
      <c r="AA20" s="1158"/>
      <c r="AB20" s="1159"/>
    </row>
    <row r="21" spans="1:28" ht="15.75" customHeight="1" x14ac:dyDescent="0.2">
      <c r="A21" s="34"/>
      <c r="B21" s="42">
        <v>8</v>
      </c>
      <c r="C21" s="12" t="str">
        <f t="shared" si="2"/>
        <v>8/2021</v>
      </c>
      <c r="D21" s="43">
        <f t="shared" si="0"/>
        <v>0.01</v>
      </c>
      <c r="E21" s="1146">
        <f t="shared" si="3"/>
        <v>649.7140233768481</v>
      </c>
      <c r="F21" s="1150"/>
      <c r="G21" s="1146">
        <f t="shared" si="4"/>
        <v>699.86259778760325</v>
      </c>
      <c r="H21" s="1147"/>
      <c r="I21" s="1148"/>
      <c r="J21" s="1149"/>
      <c r="K21" s="45" t="e">
        <f t="shared" si="5"/>
        <v>#DIV/0!</v>
      </c>
      <c r="L21" s="1151">
        <f t="shared" si="1"/>
        <v>-699.86259778760325</v>
      </c>
      <c r="M21" s="1152"/>
      <c r="N21" s="34"/>
      <c r="O21" s="34"/>
      <c r="P21" s="34"/>
      <c r="Q21" s="34"/>
      <c r="R21" s="34"/>
      <c r="S21" s="34"/>
      <c r="T21" s="34"/>
      <c r="U21" s="34"/>
      <c r="V21" s="34"/>
      <c r="W21" s="34"/>
      <c r="X21" s="34"/>
      <c r="Y21" s="1160"/>
      <c r="Z21" s="1161"/>
      <c r="AA21" s="1161"/>
      <c r="AB21" s="1162"/>
    </row>
    <row r="22" spans="1:28" ht="15.75" customHeight="1" x14ac:dyDescent="0.2">
      <c r="A22" s="34"/>
      <c r="B22" s="42">
        <v>9</v>
      </c>
      <c r="C22" s="12" t="str">
        <f t="shared" si="2"/>
        <v>9/2021</v>
      </c>
      <c r="D22" s="43">
        <f t="shared" si="0"/>
        <v>0.01</v>
      </c>
      <c r="E22" s="1146">
        <f t="shared" si="3"/>
        <v>656.21116361061661</v>
      </c>
      <c r="F22" s="1150"/>
      <c r="G22" s="1146">
        <f t="shared" si="4"/>
        <v>706.86122376547928</v>
      </c>
      <c r="H22" s="1147"/>
      <c r="I22" s="1148"/>
      <c r="J22" s="1149"/>
      <c r="K22" s="45" t="e">
        <f t="shared" si="5"/>
        <v>#DIV/0!</v>
      </c>
      <c r="L22" s="1151">
        <f t="shared" si="1"/>
        <v>-706.86122376547928</v>
      </c>
      <c r="M22" s="1152"/>
      <c r="N22" s="34"/>
      <c r="O22" s="34"/>
      <c r="P22" s="34"/>
      <c r="Q22" s="34"/>
      <c r="R22" s="34"/>
      <c r="S22" s="34"/>
      <c r="T22" s="34"/>
      <c r="U22" s="34"/>
      <c r="V22" s="34"/>
      <c r="W22" s="34"/>
      <c r="X22" s="34"/>
      <c r="Y22" s="1205">
        <v>0.01</v>
      </c>
      <c r="Z22" s="722"/>
      <c r="AA22" s="722"/>
      <c r="AB22" s="723"/>
    </row>
    <row r="23" spans="1:28" ht="15.75" customHeight="1" x14ac:dyDescent="0.2">
      <c r="A23" s="34"/>
      <c r="B23" s="42">
        <v>10</v>
      </c>
      <c r="C23" s="12" t="str">
        <f t="shared" si="2"/>
        <v>10/2021</v>
      </c>
      <c r="D23" s="43">
        <f t="shared" si="0"/>
        <v>0.01</v>
      </c>
      <c r="E23" s="1146">
        <f t="shared" si="3"/>
        <v>662.77327524672273</v>
      </c>
      <c r="F23" s="1150"/>
      <c r="G23" s="1146">
        <f t="shared" si="4"/>
        <v>713.92983600313403</v>
      </c>
      <c r="H23" s="1147"/>
      <c r="I23" s="1148"/>
      <c r="J23" s="1149"/>
      <c r="K23" s="45" t="e">
        <f t="shared" si="5"/>
        <v>#DIV/0!</v>
      </c>
      <c r="L23" s="1151">
        <f t="shared" si="1"/>
        <v>-713.92983600313403</v>
      </c>
      <c r="M23" s="1152"/>
      <c r="N23" s="34"/>
      <c r="O23" s="34"/>
      <c r="P23" s="34"/>
      <c r="Q23" s="34"/>
      <c r="R23" s="34"/>
      <c r="S23" s="34"/>
      <c r="T23" s="34"/>
      <c r="U23" s="34"/>
      <c r="V23" s="34"/>
      <c r="W23" s="34"/>
      <c r="X23" s="34"/>
      <c r="Y23" s="1169"/>
      <c r="Z23" s="1161"/>
      <c r="AA23" s="1161"/>
      <c r="AB23" s="1162"/>
    </row>
    <row r="24" spans="1:28" ht="15.75" customHeight="1" x14ac:dyDescent="0.2">
      <c r="A24" s="34"/>
      <c r="B24" s="42">
        <v>11</v>
      </c>
      <c r="C24" s="12" t="str">
        <f t="shared" si="2"/>
        <v>11/2021</v>
      </c>
      <c r="D24" s="43">
        <f t="shared" si="0"/>
        <v>0.01</v>
      </c>
      <c r="E24" s="1146">
        <f t="shared" si="3"/>
        <v>669.40100799918991</v>
      </c>
      <c r="F24" s="1150"/>
      <c r="G24" s="1146">
        <f t="shared" si="4"/>
        <v>721.0691343631654</v>
      </c>
      <c r="H24" s="1147"/>
      <c r="I24" s="1148"/>
      <c r="J24" s="1149"/>
      <c r="K24" s="45" t="e">
        <f t="shared" si="5"/>
        <v>#DIV/0!</v>
      </c>
      <c r="L24" s="1151">
        <f t="shared" si="1"/>
        <v>-721.0691343631654</v>
      </c>
      <c r="M24" s="1152"/>
      <c r="N24" s="34"/>
      <c r="O24" s="34"/>
      <c r="P24" s="34"/>
      <c r="Q24" s="34"/>
      <c r="R24" s="34"/>
      <c r="S24" s="34"/>
      <c r="T24" s="34"/>
      <c r="U24" s="34"/>
      <c r="V24" s="34"/>
      <c r="W24" s="34"/>
      <c r="X24" s="34"/>
      <c r="Y24" s="1203" t="s">
        <v>156</v>
      </c>
      <c r="Z24" s="1158"/>
      <c r="AA24" s="1158"/>
      <c r="AB24" s="1159"/>
    </row>
    <row r="25" spans="1:28" ht="15.75" customHeight="1" x14ac:dyDescent="0.2">
      <c r="A25" s="34"/>
      <c r="B25" s="42">
        <v>12</v>
      </c>
      <c r="C25" s="12" t="str">
        <f t="shared" si="2"/>
        <v>12/2021</v>
      </c>
      <c r="D25" s="43">
        <f t="shared" si="0"/>
        <v>0.01</v>
      </c>
      <c r="E25" s="1146">
        <f t="shared" si="3"/>
        <v>676.09501807918184</v>
      </c>
      <c r="F25" s="1150"/>
      <c r="G25" s="1146">
        <f t="shared" si="4"/>
        <v>728.27982570679706</v>
      </c>
      <c r="H25" s="1147"/>
      <c r="I25" s="1148"/>
      <c r="J25" s="1149"/>
      <c r="K25" s="45" t="e">
        <f t="shared" si="5"/>
        <v>#DIV/0!</v>
      </c>
      <c r="L25" s="1151">
        <f t="shared" si="1"/>
        <v>-728.27982570679706</v>
      </c>
      <c r="M25" s="1152"/>
      <c r="N25" s="34"/>
      <c r="O25" s="34"/>
      <c r="P25" s="34"/>
      <c r="Q25" s="34"/>
      <c r="R25" s="34"/>
      <c r="S25" s="34"/>
      <c r="T25" s="34"/>
      <c r="U25" s="34"/>
      <c r="V25" s="34"/>
      <c r="W25" s="34"/>
      <c r="X25" s="34"/>
      <c r="Y25" s="1160"/>
      <c r="Z25" s="1161"/>
      <c r="AA25" s="1161"/>
      <c r="AB25" s="1162"/>
    </row>
    <row r="26" spans="1:28" ht="15.75" customHeight="1" x14ac:dyDescent="0.2">
      <c r="A26" s="34"/>
      <c r="B26" s="42">
        <v>13</v>
      </c>
      <c r="C26" s="12" t="str">
        <f t="shared" si="2"/>
        <v>1/2022</v>
      </c>
      <c r="D26" s="43">
        <f t="shared" si="0"/>
        <v>0.01</v>
      </c>
      <c r="E26" s="1146">
        <f t="shared" si="3"/>
        <v>682.85596825997368</v>
      </c>
      <c r="F26" s="1150"/>
      <c r="G26" s="1146">
        <f t="shared" si="4"/>
        <v>735.56262396386501</v>
      </c>
      <c r="H26" s="1147"/>
      <c r="I26" s="1148"/>
      <c r="J26" s="1149"/>
      <c r="K26" s="45" t="e">
        <f t="shared" si="5"/>
        <v>#DIV/0!</v>
      </c>
      <c r="L26" s="1151">
        <f t="shared" si="1"/>
        <v>-735.56262396386501</v>
      </c>
      <c r="M26" s="1152"/>
      <c r="N26" s="34"/>
      <c r="O26" s="34"/>
      <c r="P26" s="34"/>
      <c r="Q26" s="34"/>
      <c r="R26" s="34"/>
      <c r="S26" s="34"/>
      <c r="T26" s="34"/>
      <c r="U26" s="34"/>
      <c r="V26" s="34"/>
      <c r="W26" s="34"/>
      <c r="X26" s="34"/>
      <c r="Y26" s="1204">
        <f>RATE(K8,0,-B6,F5,0)</f>
        <v>8.7957467951226206E-2</v>
      </c>
      <c r="Z26" s="722"/>
      <c r="AA26" s="722"/>
      <c r="AB26" s="723"/>
    </row>
    <row r="27" spans="1:28" ht="15.75" customHeight="1" x14ac:dyDescent="0.2">
      <c r="A27" s="34"/>
      <c r="B27" s="42">
        <v>14</v>
      </c>
      <c r="C27" s="12" t="str">
        <f t="shared" si="2"/>
        <v>2/2022</v>
      </c>
      <c r="D27" s="43">
        <f t="shared" si="0"/>
        <v>0.01</v>
      </c>
      <c r="E27" s="1146">
        <f t="shared" si="3"/>
        <v>689.68452794257337</v>
      </c>
      <c r="F27" s="1150"/>
      <c r="G27" s="1146">
        <f t="shared" si="4"/>
        <v>742.9182502035037</v>
      </c>
      <c r="H27" s="1147"/>
      <c r="I27" s="1148"/>
      <c r="J27" s="1149"/>
      <c r="K27" s="45" t="e">
        <f t="shared" si="5"/>
        <v>#DIV/0!</v>
      </c>
      <c r="L27" s="1151">
        <f t="shared" si="1"/>
        <v>-742.9182502035037</v>
      </c>
      <c r="M27" s="1152"/>
      <c r="N27" s="34"/>
      <c r="O27" s="34"/>
      <c r="P27" s="34"/>
      <c r="Q27" s="34"/>
      <c r="R27" s="34"/>
      <c r="S27" s="34"/>
      <c r="T27" s="34"/>
      <c r="U27" s="34"/>
      <c r="V27" s="34"/>
      <c r="W27" s="34"/>
      <c r="X27" s="34"/>
      <c r="Y27" s="1169"/>
      <c r="Z27" s="1161"/>
      <c r="AA27" s="1161"/>
      <c r="AB27" s="1162"/>
    </row>
    <row r="28" spans="1:28" ht="15.75" customHeight="1" x14ac:dyDescent="0.2">
      <c r="A28" s="34"/>
      <c r="B28" s="42">
        <v>15</v>
      </c>
      <c r="C28" s="12" t="str">
        <f t="shared" si="2"/>
        <v>3/2022</v>
      </c>
      <c r="D28" s="43">
        <f t="shared" si="0"/>
        <v>0.01</v>
      </c>
      <c r="E28" s="1146">
        <f t="shared" si="3"/>
        <v>696.58137322199912</v>
      </c>
      <c r="F28" s="1150"/>
      <c r="G28" s="1146">
        <f t="shared" si="4"/>
        <v>750.34743270553872</v>
      </c>
      <c r="H28" s="1147"/>
      <c r="I28" s="1148"/>
      <c r="J28" s="1149"/>
      <c r="K28" s="45" t="e">
        <f t="shared" si="5"/>
        <v>#DIV/0!</v>
      </c>
      <c r="L28" s="1151">
        <f t="shared" si="1"/>
        <v>-750.34743270553872</v>
      </c>
      <c r="M28" s="1152"/>
      <c r="N28" s="34"/>
      <c r="O28" s="34"/>
      <c r="P28" s="34"/>
      <c r="Q28" s="34"/>
      <c r="R28" s="34"/>
      <c r="S28" s="34"/>
      <c r="T28" s="34"/>
      <c r="U28" s="34"/>
      <c r="V28" s="34"/>
      <c r="W28" s="34"/>
      <c r="X28" s="34"/>
      <c r="Y28" s="34"/>
      <c r="Z28" s="34"/>
      <c r="AA28" s="34"/>
      <c r="AB28" s="34"/>
    </row>
    <row r="29" spans="1:28" ht="15.75" customHeight="1" x14ac:dyDescent="0.2">
      <c r="A29" s="34"/>
      <c r="B29" s="42">
        <v>16</v>
      </c>
      <c r="C29" s="12" t="str">
        <f t="shared" si="2"/>
        <v>4/2022</v>
      </c>
      <c r="D29" s="43">
        <f t="shared" si="0"/>
        <v>0.01</v>
      </c>
      <c r="E29" s="1146">
        <f t="shared" si="3"/>
        <v>703.54718695421911</v>
      </c>
      <c r="F29" s="1150"/>
      <c r="G29" s="1146">
        <f t="shared" si="4"/>
        <v>757.85090703259414</v>
      </c>
      <c r="H29" s="1147"/>
      <c r="I29" s="1148"/>
      <c r="J29" s="1149"/>
      <c r="K29" s="45" t="e">
        <f t="shared" si="5"/>
        <v>#DIV/0!</v>
      </c>
      <c r="L29" s="1151">
        <f t="shared" si="1"/>
        <v>-757.85090703259414</v>
      </c>
      <c r="M29" s="1152"/>
      <c r="N29" s="34"/>
      <c r="O29" s="34"/>
      <c r="P29" s="34"/>
      <c r="Q29" s="34"/>
      <c r="R29" s="34"/>
      <c r="S29" s="34"/>
      <c r="T29" s="34"/>
      <c r="U29" s="34"/>
      <c r="V29" s="34"/>
      <c r="W29" s="34"/>
      <c r="X29" s="34"/>
      <c r="Y29" s="34"/>
      <c r="Z29" s="34"/>
      <c r="AA29" s="34"/>
      <c r="AB29" s="34"/>
    </row>
    <row r="30" spans="1:28" ht="15.75" customHeight="1" x14ac:dyDescent="0.2">
      <c r="A30" s="34"/>
      <c r="B30" s="42">
        <v>17</v>
      </c>
      <c r="C30" s="12" t="str">
        <f t="shared" si="2"/>
        <v>5/2022</v>
      </c>
      <c r="D30" s="43">
        <f t="shared" si="0"/>
        <v>0.01</v>
      </c>
      <c r="E30" s="1146">
        <f t="shared" si="3"/>
        <v>710.58265882376134</v>
      </c>
      <c r="F30" s="1150"/>
      <c r="G30" s="1146">
        <f t="shared" si="4"/>
        <v>765.42941610292007</v>
      </c>
      <c r="H30" s="1147"/>
      <c r="I30" s="1148"/>
      <c r="J30" s="1149"/>
      <c r="K30" s="45" t="e">
        <f t="shared" si="5"/>
        <v>#DIV/0!</v>
      </c>
      <c r="L30" s="1151">
        <f t="shared" si="1"/>
        <v>-765.42941610292007</v>
      </c>
      <c r="M30" s="1152"/>
      <c r="N30" s="34"/>
      <c r="O30" s="34"/>
      <c r="P30" s="34"/>
      <c r="Q30" s="34"/>
      <c r="R30" s="34"/>
      <c r="S30" s="34"/>
      <c r="T30" s="34"/>
      <c r="U30" s="34"/>
      <c r="V30" s="34"/>
      <c r="W30" s="34"/>
      <c r="X30" s="34"/>
      <c r="Y30" s="34"/>
      <c r="Z30" s="34"/>
      <c r="AA30" s="34"/>
      <c r="AB30" s="34"/>
    </row>
    <row r="31" spans="1:28" ht="15.75" customHeight="1" x14ac:dyDescent="0.2">
      <c r="A31" s="34"/>
      <c r="B31" s="42">
        <v>18</v>
      </c>
      <c r="C31" s="12" t="str">
        <f t="shared" si="2"/>
        <v>6/2022</v>
      </c>
      <c r="D31" s="43">
        <f t="shared" si="0"/>
        <v>0.01</v>
      </c>
      <c r="E31" s="1146">
        <f t="shared" si="3"/>
        <v>717.68848541199895</v>
      </c>
      <c r="F31" s="1150"/>
      <c r="G31" s="1146">
        <f t="shared" si="4"/>
        <v>773.08371026394923</v>
      </c>
      <c r="H31" s="1147"/>
      <c r="I31" s="1148"/>
      <c r="J31" s="1149"/>
      <c r="K31" s="45" t="e">
        <f t="shared" si="5"/>
        <v>#DIV/0!</v>
      </c>
      <c r="L31" s="1151">
        <f t="shared" si="1"/>
        <v>-773.08371026394923</v>
      </c>
      <c r="M31" s="1152"/>
      <c r="N31" s="34"/>
      <c r="O31" s="34"/>
      <c r="P31" s="34"/>
      <c r="Q31" s="34"/>
      <c r="R31" s="34"/>
      <c r="S31" s="34"/>
      <c r="T31" s="34"/>
      <c r="U31" s="34"/>
      <c r="V31" s="34"/>
      <c r="W31" s="34"/>
      <c r="X31" s="34"/>
      <c r="Y31" s="34"/>
      <c r="Z31" s="34"/>
      <c r="AA31" s="34"/>
      <c r="AB31" s="34"/>
    </row>
    <row r="32" spans="1:28" ht="15.75" customHeight="1" x14ac:dyDescent="0.2">
      <c r="A32" s="34"/>
      <c r="B32" s="42">
        <v>19</v>
      </c>
      <c r="C32" s="12" t="str">
        <f t="shared" si="2"/>
        <v>7/2022</v>
      </c>
      <c r="D32" s="43">
        <f t="shared" si="0"/>
        <v>0.01</v>
      </c>
      <c r="E32" s="1146">
        <f t="shared" si="3"/>
        <v>724.86537026611893</v>
      </c>
      <c r="F32" s="1150"/>
      <c r="G32" s="1146">
        <f t="shared" si="4"/>
        <v>780.81454736658873</v>
      </c>
      <c r="H32" s="1147"/>
      <c r="I32" s="1148"/>
      <c r="J32" s="1149"/>
      <c r="K32" s="45" t="e">
        <f t="shared" si="5"/>
        <v>#DIV/0!</v>
      </c>
      <c r="L32" s="1151">
        <f t="shared" si="1"/>
        <v>-780.81454736658873</v>
      </c>
      <c r="M32" s="1152"/>
      <c r="N32" s="34"/>
      <c r="O32" s="34"/>
      <c r="P32" s="34"/>
      <c r="Q32" s="34"/>
      <c r="R32" s="34"/>
      <c r="S32" s="34"/>
      <c r="T32" s="34"/>
      <c r="U32" s="34"/>
      <c r="V32" s="34"/>
      <c r="W32" s="34"/>
      <c r="X32" s="34"/>
      <c r="Y32" s="34"/>
      <c r="Z32" s="34"/>
      <c r="AA32" s="34"/>
      <c r="AB32" s="34"/>
    </row>
    <row r="33" spans="1:28" ht="15.75" customHeight="1" x14ac:dyDescent="0.2">
      <c r="A33" s="34"/>
      <c r="B33" s="42">
        <v>20</v>
      </c>
      <c r="C33" s="12" t="str">
        <f t="shared" si="2"/>
        <v>8/2022</v>
      </c>
      <c r="D33" s="43">
        <f t="shared" si="0"/>
        <v>0.01</v>
      </c>
      <c r="E33" s="1146">
        <f t="shared" si="3"/>
        <v>732.11402396878009</v>
      </c>
      <c r="F33" s="1150"/>
      <c r="G33" s="1146">
        <f t="shared" si="4"/>
        <v>788.62269284025456</v>
      </c>
      <c r="H33" s="1147"/>
      <c r="I33" s="1148"/>
      <c r="J33" s="1149"/>
      <c r="K33" s="45" t="e">
        <f t="shared" si="5"/>
        <v>#DIV/0!</v>
      </c>
      <c r="L33" s="1151">
        <f t="shared" si="1"/>
        <v>-788.62269284025456</v>
      </c>
      <c r="M33" s="1152"/>
      <c r="N33" s="34"/>
      <c r="O33" s="34"/>
      <c r="P33" s="34"/>
      <c r="Q33" s="34"/>
      <c r="R33" s="34"/>
      <c r="S33" s="34"/>
      <c r="T33" s="34"/>
      <c r="U33" s="34"/>
      <c r="V33" s="34"/>
      <c r="W33" s="34"/>
      <c r="X33" s="34"/>
      <c r="Y33" s="34"/>
      <c r="Z33" s="34"/>
      <c r="AA33" s="34"/>
      <c r="AB33" s="34"/>
    </row>
    <row r="34" spans="1:28" ht="15.75" customHeight="1" x14ac:dyDescent="0.2">
      <c r="A34" s="34"/>
      <c r="B34" s="42">
        <v>21</v>
      </c>
      <c r="C34" s="12" t="str">
        <f t="shared" si="2"/>
        <v>9/2022</v>
      </c>
      <c r="D34" s="43">
        <f t="shared" si="0"/>
        <v>0.01</v>
      </c>
      <c r="E34" s="1146">
        <f t="shared" si="3"/>
        <v>739.43516420846788</v>
      </c>
      <c r="F34" s="1150"/>
      <c r="G34" s="1146">
        <f t="shared" si="4"/>
        <v>796.50891976865705</v>
      </c>
      <c r="H34" s="1147"/>
      <c r="I34" s="1148"/>
      <c r="J34" s="1149"/>
      <c r="K34" s="45" t="e">
        <f t="shared" si="5"/>
        <v>#DIV/0!</v>
      </c>
      <c r="L34" s="1151">
        <f t="shared" si="1"/>
        <v>-796.50891976865705</v>
      </c>
      <c r="M34" s="1152"/>
      <c r="N34" s="34"/>
      <c r="O34" s="34"/>
      <c r="P34" s="34"/>
      <c r="Q34" s="34"/>
      <c r="R34" s="34"/>
      <c r="S34" s="34"/>
      <c r="T34" s="34"/>
      <c r="U34" s="34"/>
      <c r="V34" s="34"/>
      <c r="W34" s="34"/>
      <c r="X34" s="34"/>
      <c r="Y34" s="34"/>
      <c r="Z34" s="34"/>
      <c r="AA34" s="34"/>
      <c r="AB34" s="34"/>
    </row>
    <row r="35" spans="1:28" ht="15.75" customHeight="1" x14ac:dyDescent="0.2">
      <c r="A35" s="34"/>
      <c r="B35" s="42">
        <v>22</v>
      </c>
      <c r="C35" s="12" t="str">
        <f t="shared" si="2"/>
        <v>10/2022</v>
      </c>
      <c r="D35" s="43">
        <f t="shared" si="0"/>
        <v>0.01</v>
      </c>
      <c r="E35" s="1146">
        <f t="shared" si="3"/>
        <v>746.82951585055253</v>
      </c>
      <c r="F35" s="1150"/>
      <c r="G35" s="1146">
        <f t="shared" si="4"/>
        <v>804.4740089663436</v>
      </c>
      <c r="H35" s="1147"/>
      <c r="I35" s="1148"/>
      <c r="J35" s="1149"/>
      <c r="K35" s="45" t="e">
        <f t="shared" si="5"/>
        <v>#DIV/0!</v>
      </c>
      <c r="L35" s="1151">
        <f t="shared" si="1"/>
        <v>-804.4740089663436</v>
      </c>
      <c r="M35" s="1152"/>
      <c r="N35" s="34"/>
      <c r="O35" s="34"/>
      <c r="P35" s="34"/>
      <c r="Q35" s="34"/>
      <c r="R35" s="34"/>
      <c r="S35" s="34"/>
      <c r="T35" s="34"/>
      <c r="U35" s="34"/>
      <c r="V35" s="34"/>
      <c r="W35" s="34"/>
      <c r="X35" s="34"/>
      <c r="Y35" s="34"/>
      <c r="Z35" s="34"/>
      <c r="AA35" s="34"/>
      <c r="AB35" s="34"/>
    </row>
    <row r="36" spans="1:28" ht="15.75" customHeight="1" x14ac:dyDescent="0.2">
      <c r="A36" s="34"/>
      <c r="B36" s="42">
        <v>23</v>
      </c>
      <c r="C36" s="12" t="str">
        <f t="shared" si="2"/>
        <v>11/2022</v>
      </c>
      <c r="D36" s="43">
        <f t="shared" si="0"/>
        <v>0.01</v>
      </c>
      <c r="E36" s="1146">
        <f t="shared" si="3"/>
        <v>754.29781100905802</v>
      </c>
      <c r="F36" s="1150"/>
      <c r="G36" s="1146">
        <f t="shared" si="4"/>
        <v>812.5187490560071</v>
      </c>
      <c r="H36" s="1147"/>
      <c r="I36" s="1148"/>
      <c r="J36" s="1149"/>
      <c r="K36" s="45" t="e">
        <f t="shared" si="5"/>
        <v>#DIV/0!</v>
      </c>
      <c r="L36" s="1151">
        <f t="shared" si="1"/>
        <v>-812.5187490560071</v>
      </c>
      <c r="M36" s="1152"/>
      <c r="N36" s="34"/>
      <c r="O36" s="34"/>
      <c r="P36" s="34"/>
      <c r="Q36" s="34"/>
      <c r="R36" s="34"/>
      <c r="S36" s="34"/>
      <c r="T36" s="34"/>
      <c r="U36" s="34"/>
      <c r="V36" s="34"/>
      <c r="W36" s="34"/>
      <c r="X36" s="34"/>
      <c r="Y36" s="34"/>
      <c r="Z36" s="34"/>
      <c r="AA36" s="34"/>
      <c r="AB36" s="34"/>
    </row>
    <row r="37" spans="1:28" ht="15.75" customHeight="1" x14ac:dyDescent="0.2">
      <c r="A37" s="34"/>
      <c r="B37" s="42">
        <v>24</v>
      </c>
      <c r="C37" s="12" t="str">
        <f t="shared" si="2"/>
        <v>12/2022</v>
      </c>
      <c r="D37" s="43">
        <f t="shared" si="0"/>
        <v>0.01</v>
      </c>
      <c r="E37" s="1146">
        <f t="shared" si="3"/>
        <v>761.84078911914855</v>
      </c>
      <c r="F37" s="1150"/>
      <c r="G37" s="1146">
        <f t="shared" si="4"/>
        <v>820.64393654656715</v>
      </c>
      <c r="H37" s="1147"/>
      <c r="I37" s="1148"/>
      <c r="J37" s="1149"/>
      <c r="K37" s="45" t="e">
        <f t="shared" si="5"/>
        <v>#DIV/0!</v>
      </c>
      <c r="L37" s="1151">
        <f t="shared" si="1"/>
        <v>-820.64393654656715</v>
      </c>
      <c r="M37" s="1152"/>
      <c r="N37" s="34"/>
      <c r="O37" s="34"/>
      <c r="P37" s="34"/>
      <c r="Q37" s="34"/>
      <c r="R37" s="34"/>
      <c r="S37" s="34"/>
      <c r="T37" s="34"/>
      <c r="U37" s="34"/>
      <c r="V37" s="34"/>
      <c r="W37" s="34"/>
      <c r="X37" s="34"/>
      <c r="Y37" s="34"/>
      <c r="Z37" s="34"/>
      <c r="AA37" s="34"/>
      <c r="AB37" s="34"/>
    </row>
    <row r="38" spans="1:28" ht="15.75" customHeight="1" x14ac:dyDescent="0.2">
      <c r="A38" s="34"/>
      <c r="B38" s="42">
        <v>25</v>
      </c>
      <c r="C38" s="12" t="str">
        <f t="shared" si="2"/>
        <v>1/2023</v>
      </c>
      <c r="D38" s="43">
        <f t="shared" si="0"/>
        <v>0.01</v>
      </c>
      <c r="E38" s="1146">
        <f t="shared" si="3"/>
        <v>769.45919701034006</v>
      </c>
      <c r="F38" s="1150"/>
      <c r="G38" s="1146">
        <f t="shared" si="4"/>
        <v>828.85037591203286</v>
      </c>
      <c r="H38" s="1147"/>
      <c r="I38" s="1148"/>
      <c r="J38" s="1149"/>
      <c r="K38" s="45" t="e">
        <f t="shared" si="5"/>
        <v>#DIV/0!</v>
      </c>
      <c r="L38" s="1151">
        <f t="shared" si="1"/>
        <v>-828.85037591203286</v>
      </c>
      <c r="M38" s="1152"/>
      <c r="N38" s="34"/>
      <c r="O38" s="34"/>
      <c r="P38" s="34"/>
      <c r="Q38" s="34"/>
      <c r="R38" s="34"/>
      <c r="S38" s="34"/>
      <c r="T38" s="34"/>
      <c r="U38" s="34"/>
      <c r="V38" s="34"/>
      <c r="W38" s="34"/>
      <c r="X38" s="34"/>
      <c r="Y38" s="34"/>
      <c r="Z38" s="34"/>
      <c r="AA38" s="34"/>
      <c r="AB38" s="34"/>
    </row>
    <row r="39" spans="1:28" ht="15.75" customHeight="1" x14ac:dyDescent="0.2">
      <c r="A39" s="34"/>
      <c r="B39" s="42">
        <v>26</v>
      </c>
      <c r="C39" s="12" t="str">
        <f t="shared" si="2"/>
        <v>2/2023</v>
      </c>
      <c r="D39" s="43">
        <f t="shared" si="0"/>
        <v>0.01</v>
      </c>
      <c r="E39" s="1146">
        <f t="shared" si="3"/>
        <v>777.15378898044344</v>
      </c>
      <c r="F39" s="1150"/>
      <c r="G39" s="1146">
        <f t="shared" si="4"/>
        <v>837.13887967115318</v>
      </c>
      <c r="H39" s="1147"/>
      <c r="I39" s="1148"/>
      <c r="J39" s="1149"/>
      <c r="K39" s="45" t="e">
        <f t="shared" si="5"/>
        <v>#DIV/0!</v>
      </c>
      <c r="L39" s="1151">
        <f t="shared" si="1"/>
        <v>-837.13887967115318</v>
      </c>
      <c r="M39" s="1152"/>
      <c r="N39" s="34"/>
      <c r="O39" s="34"/>
      <c r="P39" s="34"/>
      <c r="Q39" s="34"/>
      <c r="R39" s="34"/>
      <c r="S39" s="34"/>
      <c r="T39" s="34"/>
      <c r="U39" s="34"/>
      <c r="V39" s="34"/>
      <c r="W39" s="34"/>
      <c r="X39" s="34"/>
      <c r="Y39" s="34"/>
      <c r="Z39" s="34"/>
      <c r="AA39" s="34"/>
      <c r="AB39" s="34"/>
    </row>
    <row r="40" spans="1:28" ht="15.75" customHeight="1" x14ac:dyDescent="0.2">
      <c r="A40" s="34"/>
      <c r="B40" s="42">
        <v>27</v>
      </c>
      <c r="C40" s="12" t="str">
        <f t="shared" si="2"/>
        <v>3/2023</v>
      </c>
      <c r="D40" s="43">
        <f t="shared" si="0"/>
        <v>0.01</v>
      </c>
      <c r="E40" s="1146">
        <f t="shared" si="3"/>
        <v>784.92532687024789</v>
      </c>
      <c r="F40" s="1150"/>
      <c r="G40" s="1146">
        <f t="shared" si="4"/>
        <v>845.51026846786476</v>
      </c>
      <c r="H40" s="1147"/>
      <c r="I40" s="1148"/>
      <c r="J40" s="1149"/>
      <c r="K40" s="45" t="e">
        <f t="shared" si="5"/>
        <v>#DIV/0!</v>
      </c>
      <c r="L40" s="1151">
        <f t="shared" si="1"/>
        <v>-845.51026846786476</v>
      </c>
      <c r="M40" s="1152"/>
      <c r="N40" s="34"/>
      <c r="O40" s="34"/>
      <c r="P40" s="34"/>
      <c r="Q40" s="34"/>
      <c r="R40" s="34"/>
      <c r="S40" s="34"/>
      <c r="T40" s="34"/>
      <c r="U40" s="34"/>
      <c r="V40" s="34"/>
      <c r="W40" s="34"/>
      <c r="X40" s="34"/>
      <c r="Y40" s="34"/>
      <c r="Z40" s="34"/>
      <c r="AA40" s="34"/>
      <c r="AB40" s="34"/>
    </row>
    <row r="41" spans="1:28" ht="15.75" customHeight="1" x14ac:dyDescent="0.2">
      <c r="A41" s="34"/>
      <c r="B41" s="42">
        <v>28</v>
      </c>
      <c r="C41" s="12" t="str">
        <f t="shared" si="2"/>
        <v>4/2023</v>
      </c>
      <c r="D41" s="43">
        <f t="shared" si="0"/>
        <v>0.01</v>
      </c>
      <c r="E41" s="1146">
        <f t="shared" si="3"/>
        <v>792.77458013895034</v>
      </c>
      <c r="F41" s="1150"/>
      <c r="G41" s="1146">
        <f t="shared" si="4"/>
        <v>853.96537115254341</v>
      </c>
      <c r="H41" s="1147"/>
      <c r="I41" s="1148"/>
      <c r="J41" s="1149"/>
      <c r="K41" s="45" t="e">
        <f t="shared" si="5"/>
        <v>#DIV/0!</v>
      </c>
      <c r="L41" s="1151">
        <f t="shared" si="1"/>
        <v>-853.96537115254341</v>
      </c>
      <c r="M41" s="1152"/>
      <c r="N41" s="34"/>
      <c r="O41" s="34"/>
      <c r="P41" s="34"/>
      <c r="Q41" s="34"/>
      <c r="R41" s="34"/>
      <c r="S41" s="34"/>
      <c r="T41" s="34"/>
      <c r="U41" s="34"/>
      <c r="V41" s="34"/>
      <c r="W41" s="34"/>
      <c r="X41" s="34"/>
      <c r="Y41" s="34"/>
      <c r="Z41" s="34"/>
      <c r="AA41" s="34"/>
      <c r="AB41" s="34"/>
    </row>
    <row r="42" spans="1:28" ht="15.75" customHeight="1" x14ac:dyDescent="0.2">
      <c r="A42" s="34"/>
      <c r="B42" s="42">
        <v>29</v>
      </c>
      <c r="C42" s="12" t="str">
        <f t="shared" si="2"/>
        <v>5/2023</v>
      </c>
      <c r="D42" s="43">
        <f t="shared" si="0"/>
        <v>0.01</v>
      </c>
      <c r="E42" s="1146">
        <f t="shared" si="3"/>
        <v>800.70232594033985</v>
      </c>
      <c r="F42" s="1150"/>
      <c r="G42" s="1146">
        <f t="shared" si="4"/>
        <v>862.5050248640689</v>
      </c>
      <c r="H42" s="1147"/>
      <c r="I42" s="1148"/>
      <c r="J42" s="1149"/>
      <c r="K42" s="45" t="e">
        <f t="shared" si="5"/>
        <v>#DIV/0!</v>
      </c>
      <c r="L42" s="1151">
        <f t="shared" si="1"/>
        <v>-862.5050248640689</v>
      </c>
      <c r="M42" s="1152"/>
      <c r="N42" s="34"/>
      <c r="O42" s="34"/>
      <c r="P42" s="34"/>
      <c r="Q42" s="34"/>
      <c r="R42" s="34"/>
      <c r="S42" s="34"/>
      <c r="T42" s="34"/>
      <c r="U42" s="34"/>
      <c r="V42" s="34"/>
      <c r="W42" s="34"/>
      <c r="X42" s="34"/>
      <c r="Y42" s="34"/>
      <c r="Z42" s="34"/>
      <c r="AA42" s="34"/>
      <c r="AB42" s="34"/>
    </row>
    <row r="43" spans="1:28" ht="15.75" customHeight="1" x14ac:dyDescent="0.2">
      <c r="A43" s="34"/>
      <c r="B43" s="42">
        <v>30</v>
      </c>
      <c r="C43" s="12" t="str">
        <f t="shared" si="2"/>
        <v>6/2023</v>
      </c>
      <c r="D43" s="43">
        <f t="shared" si="0"/>
        <v>0.01</v>
      </c>
      <c r="E43" s="1146">
        <f t="shared" si="3"/>
        <v>808.7093491997432</v>
      </c>
      <c r="F43" s="1150"/>
      <c r="G43" s="1146">
        <f t="shared" si="4"/>
        <v>871.13007511270962</v>
      </c>
      <c r="H43" s="1147"/>
      <c r="I43" s="1148"/>
      <c r="J43" s="1149"/>
      <c r="K43" s="45" t="e">
        <f t="shared" si="5"/>
        <v>#DIV/0!</v>
      </c>
      <c r="L43" s="1151">
        <f t="shared" si="1"/>
        <v>-871.13007511270962</v>
      </c>
      <c r="M43" s="1152"/>
      <c r="N43" s="34"/>
      <c r="O43" s="34"/>
      <c r="P43" s="34"/>
      <c r="Q43" s="34"/>
      <c r="R43" s="34"/>
      <c r="S43" s="34"/>
      <c r="T43" s="34"/>
      <c r="U43" s="34"/>
      <c r="V43" s="34"/>
      <c r="W43" s="34"/>
      <c r="X43" s="34"/>
      <c r="Y43" s="34"/>
      <c r="Z43" s="34"/>
      <c r="AA43" s="34"/>
      <c r="AB43" s="34"/>
    </row>
    <row r="44" spans="1:28" ht="15.75" customHeight="1" x14ac:dyDescent="0.2">
      <c r="A44" s="34"/>
      <c r="B44" s="42">
        <v>31</v>
      </c>
      <c r="C44" s="12" t="str">
        <f t="shared" si="2"/>
        <v>7/2023</v>
      </c>
      <c r="D44" s="43">
        <f t="shared" si="0"/>
        <v>0.01</v>
      </c>
      <c r="E44" s="1146">
        <f t="shared" si="3"/>
        <v>816.79644269174059</v>
      </c>
      <c r="F44" s="1150"/>
      <c r="G44" s="1146">
        <f t="shared" si="4"/>
        <v>879.84137586383667</v>
      </c>
      <c r="H44" s="1147"/>
      <c r="I44" s="1148"/>
      <c r="J44" s="1149"/>
      <c r="K44" s="45" t="e">
        <f t="shared" si="5"/>
        <v>#DIV/0!</v>
      </c>
      <c r="L44" s="1151">
        <f t="shared" si="1"/>
        <v>-879.84137586383667</v>
      </c>
      <c r="M44" s="1152"/>
      <c r="N44" s="34"/>
      <c r="O44" s="34"/>
      <c r="P44" s="34"/>
      <c r="Q44" s="34"/>
      <c r="R44" s="34"/>
      <c r="S44" s="34"/>
      <c r="T44" s="34"/>
      <c r="U44" s="34"/>
      <c r="V44" s="34"/>
      <c r="W44" s="34"/>
      <c r="X44" s="34"/>
      <c r="Y44" s="34"/>
      <c r="Z44" s="34"/>
      <c r="AA44" s="34"/>
      <c r="AB44" s="34"/>
    </row>
    <row r="45" spans="1:28" ht="15.75" customHeight="1" x14ac:dyDescent="0.2">
      <c r="A45" s="34"/>
      <c r="B45" s="42">
        <v>32</v>
      </c>
      <c r="C45" s="12" t="str">
        <f t="shared" si="2"/>
        <v>8/2023</v>
      </c>
      <c r="D45" s="43">
        <f t="shared" si="0"/>
        <v>0.01</v>
      </c>
      <c r="E45" s="1146">
        <f t="shared" si="3"/>
        <v>824.96440711865796</v>
      </c>
      <c r="F45" s="1150"/>
      <c r="G45" s="1146">
        <f t="shared" si="4"/>
        <v>888.63978962247506</v>
      </c>
      <c r="H45" s="1147"/>
      <c r="I45" s="1148"/>
      <c r="J45" s="1149"/>
      <c r="K45" s="45" t="e">
        <f t="shared" si="5"/>
        <v>#DIV/0!</v>
      </c>
      <c r="L45" s="1151">
        <f t="shared" si="1"/>
        <v>-888.63978962247506</v>
      </c>
      <c r="M45" s="1152"/>
      <c r="N45" s="34"/>
      <c r="O45" s="34"/>
      <c r="P45" s="34"/>
      <c r="Q45" s="34"/>
      <c r="R45" s="34"/>
      <c r="S45" s="34"/>
      <c r="T45" s="34"/>
      <c r="U45" s="34"/>
      <c r="V45" s="34"/>
      <c r="W45" s="34"/>
      <c r="X45" s="34"/>
      <c r="Y45" s="34"/>
      <c r="Z45" s="34"/>
      <c r="AA45" s="34"/>
      <c r="AB45" s="34"/>
    </row>
    <row r="46" spans="1:28" ht="15.75" customHeight="1" x14ac:dyDescent="0.2">
      <c r="A46" s="34"/>
      <c r="B46" s="42">
        <v>33</v>
      </c>
      <c r="C46" s="12" t="str">
        <f t="shared" si="2"/>
        <v>9/2023</v>
      </c>
      <c r="D46" s="43">
        <f t="shared" si="0"/>
        <v>0.01</v>
      </c>
      <c r="E46" s="1146">
        <f t="shared" si="3"/>
        <v>833.21405118984455</v>
      </c>
      <c r="F46" s="1150"/>
      <c r="G46" s="1146">
        <f t="shared" si="4"/>
        <v>897.52618751869977</v>
      </c>
      <c r="H46" s="1147"/>
      <c r="I46" s="1148"/>
      <c r="J46" s="1149"/>
      <c r="K46" s="45" t="e">
        <f t="shared" si="5"/>
        <v>#DIV/0!</v>
      </c>
      <c r="L46" s="1151">
        <f t="shared" si="1"/>
        <v>-897.52618751869977</v>
      </c>
      <c r="M46" s="1152"/>
      <c r="N46" s="34"/>
      <c r="O46" s="34"/>
      <c r="P46" s="34"/>
      <c r="Q46" s="34"/>
      <c r="R46" s="34"/>
      <c r="S46" s="34"/>
      <c r="T46" s="34"/>
      <c r="U46" s="34"/>
      <c r="V46" s="34"/>
      <c r="W46" s="34"/>
      <c r="X46" s="34"/>
      <c r="Y46" s="34"/>
      <c r="Z46" s="34"/>
      <c r="AA46" s="34"/>
      <c r="AB46" s="34"/>
    </row>
    <row r="47" spans="1:28" ht="15.75" customHeight="1" x14ac:dyDescent="0.2">
      <c r="A47" s="34"/>
      <c r="B47" s="42">
        <v>34</v>
      </c>
      <c r="C47" s="12" t="str">
        <f t="shared" si="2"/>
        <v>10/2023</v>
      </c>
      <c r="D47" s="43">
        <f t="shared" si="0"/>
        <v>0.01</v>
      </c>
      <c r="E47" s="1146">
        <f t="shared" si="3"/>
        <v>841.54619170174306</v>
      </c>
      <c r="F47" s="1150"/>
      <c r="G47" s="1146">
        <f t="shared" si="4"/>
        <v>906.50144939388679</v>
      </c>
      <c r="H47" s="1147"/>
      <c r="I47" s="1148"/>
      <c r="J47" s="1149"/>
      <c r="K47" s="45" t="e">
        <f t="shared" si="5"/>
        <v>#DIV/0!</v>
      </c>
      <c r="L47" s="1151">
        <f t="shared" si="1"/>
        <v>-906.50144939388679</v>
      </c>
      <c r="M47" s="1152"/>
      <c r="N47" s="34"/>
      <c r="O47" s="34"/>
      <c r="P47" s="34"/>
      <c r="Q47" s="34"/>
      <c r="R47" s="34"/>
      <c r="S47" s="34"/>
      <c r="T47" s="34"/>
      <c r="U47" s="34"/>
      <c r="V47" s="34"/>
      <c r="W47" s="34"/>
      <c r="X47" s="34"/>
      <c r="Y47" s="34"/>
      <c r="Z47" s="34"/>
      <c r="AA47" s="34"/>
      <c r="AB47" s="34"/>
    </row>
    <row r="48" spans="1:28" ht="15.75" customHeight="1" x14ac:dyDescent="0.2">
      <c r="A48" s="34"/>
      <c r="B48" s="42">
        <v>35</v>
      </c>
      <c r="C48" s="12" t="str">
        <f t="shared" si="2"/>
        <v>11/2023</v>
      </c>
      <c r="D48" s="43">
        <f t="shared" si="0"/>
        <v>0.01</v>
      </c>
      <c r="E48" s="1146">
        <f t="shared" si="3"/>
        <v>849.96165361876047</v>
      </c>
      <c r="F48" s="1150"/>
      <c r="G48" s="1146">
        <f t="shared" si="4"/>
        <v>915.56646388782565</v>
      </c>
      <c r="H48" s="1147"/>
      <c r="I48" s="1148"/>
      <c r="J48" s="1149"/>
      <c r="K48" s="45" t="e">
        <f t="shared" si="5"/>
        <v>#DIV/0!</v>
      </c>
      <c r="L48" s="1151">
        <f t="shared" si="1"/>
        <v>-915.56646388782565</v>
      </c>
      <c r="M48" s="1152"/>
      <c r="N48" s="34"/>
      <c r="O48" s="34"/>
      <c r="P48" s="34"/>
      <c r="Q48" s="34"/>
      <c r="R48" s="34"/>
      <c r="S48" s="34"/>
      <c r="T48" s="34"/>
      <c r="U48" s="34"/>
      <c r="V48" s="34"/>
      <c r="W48" s="34"/>
      <c r="X48" s="34"/>
      <c r="Y48" s="34"/>
      <c r="Z48" s="34"/>
      <c r="AA48" s="34"/>
      <c r="AB48" s="34"/>
    </row>
    <row r="49" spans="1:28" ht="15.75" customHeight="1" x14ac:dyDescent="0.2">
      <c r="A49" s="34"/>
      <c r="B49" s="42">
        <v>36</v>
      </c>
      <c r="C49" s="12" t="str">
        <f t="shared" si="2"/>
        <v>12/2023</v>
      </c>
      <c r="D49" s="43">
        <f t="shared" si="0"/>
        <v>0.01</v>
      </c>
      <c r="E49" s="1146">
        <f t="shared" si="3"/>
        <v>858.46127015494812</v>
      </c>
      <c r="F49" s="1150"/>
      <c r="G49" s="1146">
        <f t="shared" si="4"/>
        <v>924.72212852670395</v>
      </c>
      <c r="H49" s="1147"/>
      <c r="I49" s="1148"/>
      <c r="J49" s="1149"/>
      <c r="K49" s="45" t="e">
        <f t="shared" si="5"/>
        <v>#DIV/0!</v>
      </c>
      <c r="L49" s="1151">
        <f t="shared" si="1"/>
        <v>-924.72212852670395</v>
      </c>
      <c r="M49" s="1152"/>
      <c r="N49" s="34"/>
      <c r="O49" s="34"/>
      <c r="P49" s="34"/>
      <c r="Q49" s="34"/>
      <c r="R49" s="34"/>
      <c r="S49" s="34"/>
      <c r="T49" s="34"/>
      <c r="U49" s="34"/>
      <c r="V49" s="34"/>
      <c r="W49" s="34"/>
      <c r="X49" s="34"/>
      <c r="Y49" s="34"/>
      <c r="Z49" s="34"/>
      <c r="AA49" s="34"/>
      <c r="AB49" s="34"/>
    </row>
    <row r="50" spans="1:28" ht="15.75" customHeight="1" x14ac:dyDescent="0.2">
      <c r="A50" s="34"/>
      <c r="B50" s="42">
        <v>37</v>
      </c>
      <c r="C50" s="12" t="str">
        <f t="shared" si="2"/>
        <v>1/2024</v>
      </c>
      <c r="D50" s="43">
        <f t="shared" si="0"/>
        <v>0.01</v>
      </c>
      <c r="E50" s="1146">
        <f t="shared" si="3"/>
        <v>867.04588285649766</v>
      </c>
      <c r="F50" s="1150"/>
      <c r="G50" s="1146">
        <f t="shared" si="4"/>
        <v>933.96934981197103</v>
      </c>
      <c r="H50" s="1147"/>
      <c r="I50" s="1148"/>
      <c r="J50" s="1149"/>
      <c r="K50" s="45" t="e">
        <f t="shared" si="5"/>
        <v>#DIV/0!</v>
      </c>
      <c r="L50" s="1151">
        <f t="shared" si="1"/>
        <v>-933.96934981197103</v>
      </c>
      <c r="M50" s="1152"/>
      <c r="N50" s="34"/>
      <c r="O50" s="34"/>
      <c r="P50" s="34"/>
      <c r="Q50" s="34"/>
      <c r="R50" s="34"/>
      <c r="S50" s="34"/>
      <c r="T50" s="34"/>
      <c r="U50" s="34"/>
      <c r="V50" s="34"/>
      <c r="W50" s="34"/>
      <c r="X50" s="34"/>
      <c r="Y50" s="34"/>
      <c r="Z50" s="34"/>
      <c r="AA50" s="34"/>
      <c r="AB50" s="34"/>
    </row>
    <row r="51" spans="1:28" ht="15.75" customHeight="1" x14ac:dyDescent="0.2">
      <c r="A51" s="34"/>
      <c r="B51" s="42">
        <v>38</v>
      </c>
      <c r="C51" s="12" t="str">
        <f t="shared" si="2"/>
        <v>2/2024</v>
      </c>
      <c r="D51" s="43">
        <f t="shared" si="0"/>
        <v>0.01</v>
      </c>
      <c r="E51" s="1146">
        <f t="shared" si="3"/>
        <v>875.71634168506262</v>
      </c>
      <c r="F51" s="1150"/>
      <c r="G51" s="1146">
        <f t="shared" si="4"/>
        <v>943.30904331009071</v>
      </c>
      <c r="H51" s="1147"/>
      <c r="I51" s="1148"/>
      <c r="J51" s="1149"/>
      <c r="K51" s="45" t="e">
        <f t="shared" si="5"/>
        <v>#DIV/0!</v>
      </c>
      <c r="L51" s="1151">
        <f t="shared" si="1"/>
        <v>-943.30904331009071</v>
      </c>
      <c r="M51" s="1152"/>
      <c r="N51" s="34"/>
      <c r="O51" s="34"/>
      <c r="P51" s="34"/>
      <c r="Q51" s="34"/>
      <c r="R51" s="34"/>
      <c r="S51" s="34"/>
      <c r="T51" s="34"/>
      <c r="U51" s="34"/>
      <c r="V51" s="34"/>
      <c r="W51" s="34"/>
      <c r="X51" s="34"/>
      <c r="Y51" s="34"/>
      <c r="Z51" s="34"/>
      <c r="AA51" s="34"/>
      <c r="AB51" s="34"/>
    </row>
    <row r="52" spans="1:28" ht="15.75" customHeight="1" x14ac:dyDescent="0.2">
      <c r="A52" s="34"/>
      <c r="B52" s="42">
        <v>39</v>
      </c>
      <c r="C52" s="12" t="str">
        <f t="shared" si="2"/>
        <v>3/2024</v>
      </c>
      <c r="D52" s="43">
        <f t="shared" si="0"/>
        <v>0.01</v>
      </c>
      <c r="E52" s="1146">
        <f t="shared" si="3"/>
        <v>884.47350510191325</v>
      </c>
      <c r="F52" s="1150"/>
      <c r="G52" s="1146">
        <f t="shared" si="4"/>
        <v>952.74213374319163</v>
      </c>
      <c r="H52" s="1147"/>
      <c r="I52" s="1148"/>
      <c r="J52" s="1149"/>
      <c r="K52" s="45" t="e">
        <f t="shared" si="5"/>
        <v>#DIV/0!</v>
      </c>
      <c r="L52" s="1151">
        <f t="shared" si="1"/>
        <v>-952.74213374319163</v>
      </c>
      <c r="M52" s="1152"/>
      <c r="N52" s="34"/>
      <c r="O52" s="34"/>
      <c r="P52" s="34"/>
      <c r="Q52" s="34"/>
      <c r="R52" s="34"/>
      <c r="S52" s="34"/>
      <c r="T52" s="34"/>
      <c r="U52" s="34"/>
      <c r="V52" s="34"/>
      <c r="W52" s="34"/>
      <c r="X52" s="34"/>
      <c r="Y52" s="34"/>
      <c r="Z52" s="34"/>
      <c r="AA52" s="34"/>
      <c r="AB52" s="34"/>
    </row>
    <row r="53" spans="1:28" ht="15.75" customHeight="1" x14ac:dyDescent="0.2">
      <c r="A53" s="34"/>
      <c r="B53" s="42">
        <v>40</v>
      </c>
      <c r="C53" s="12" t="str">
        <f t="shared" si="2"/>
        <v>4/2024</v>
      </c>
      <c r="D53" s="43">
        <f t="shared" si="0"/>
        <v>0.01</v>
      </c>
      <c r="E53" s="1146">
        <f t="shared" si="3"/>
        <v>893.31824015293239</v>
      </c>
      <c r="F53" s="1150"/>
      <c r="G53" s="1146">
        <f t="shared" si="4"/>
        <v>962.26955508062349</v>
      </c>
      <c r="H53" s="1147"/>
      <c r="I53" s="1148"/>
      <c r="J53" s="1149"/>
      <c r="K53" s="45" t="e">
        <f t="shared" si="5"/>
        <v>#DIV/0!</v>
      </c>
      <c r="L53" s="1151">
        <f t="shared" si="1"/>
        <v>-962.26955508062349</v>
      </c>
      <c r="M53" s="1152"/>
      <c r="N53" s="34"/>
      <c r="O53" s="34"/>
      <c r="P53" s="34"/>
      <c r="Q53" s="34"/>
      <c r="R53" s="34"/>
      <c r="S53" s="34"/>
      <c r="T53" s="34"/>
      <c r="U53" s="34"/>
      <c r="V53" s="34"/>
      <c r="W53" s="34"/>
      <c r="X53" s="34"/>
      <c r="Y53" s="34"/>
      <c r="Z53" s="34"/>
      <c r="AA53" s="34"/>
      <c r="AB53" s="34"/>
    </row>
    <row r="54" spans="1:28" ht="15.75" customHeight="1" x14ac:dyDescent="0.2">
      <c r="A54" s="34"/>
      <c r="B54" s="42">
        <v>41</v>
      </c>
      <c r="C54" s="12" t="str">
        <f t="shared" si="2"/>
        <v>5/2024</v>
      </c>
      <c r="D54" s="43">
        <f t="shared" si="0"/>
        <v>0.01</v>
      </c>
      <c r="E54" s="1146">
        <f t="shared" si="3"/>
        <v>902.25142255446167</v>
      </c>
      <c r="F54" s="1150"/>
      <c r="G54" s="1146">
        <f t="shared" si="4"/>
        <v>971.89225063142976</v>
      </c>
      <c r="H54" s="1147"/>
      <c r="I54" s="1148"/>
      <c r="J54" s="1149"/>
      <c r="K54" s="45" t="e">
        <f t="shared" si="5"/>
        <v>#DIV/0!</v>
      </c>
      <c r="L54" s="1151">
        <f t="shared" si="1"/>
        <v>-971.89225063142976</v>
      </c>
      <c r="M54" s="1152"/>
      <c r="N54" s="34"/>
      <c r="O54" s="34"/>
      <c r="P54" s="34"/>
      <c r="Q54" s="34"/>
      <c r="R54" s="34"/>
      <c r="S54" s="34"/>
      <c r="T54" s="34"/>
      <c r="U54" s="34"/>
      <c r="V54" s="34"/>
      <c r="W54" s="34"/>
      <c r="X54" s="34"/>
      <c r="Y54" s="34"/>
      <c r="Z54" s="34"/>
      <c r="AA54" s="34"/>
      <c r="AB54" s="34"/>
    </row>
    <row r="55" spans="1:28" ht="15.75" customHeight="1" x14ac:dyDescent="0.2">
      <c r="A55" s="34"/>
      <c r="B55" s="42">
        <v>42</v>
      </c>
      <c r="C55" s="12" t="str">
        <f t="shared" si="2"/>
        <v>6/2024</v>
      </c>
      <c r="D55" s="43">
        <f t="shared" si="0"/>
        <v>0.01</v>
      </c>
      <c r="E55" s="1146">
        <f t="shared" si="3"/>
        <v>911.27393678000624</v>
      </c>
      <c r="F55" s="1150"/>
      <c r="G55" s="1146">
        <f t="shared" si="4"/>
        <v>981.611173137744</v>
      </c>
      <c r="H55" s="1147"/>
      <c r="I55" s="1148"/>
      <c r="J55" s="1149"/>
      <c r="K55" s="45" t="e">
        <f t="shared" si="5"/>
        <v>#DIV/0!</v>
      </c>
      <c r="L55" s="1151">
        <f t="shared" si="1"/>
        <v>-981.611173137744</v>
      </c>
      <c r="M55" s="1152"/>
      <c r="N55" s="34"/>
      <c r="O55" s="34"/>
      <c r="P55" s="34"/>
      <c r="Q55" s="34"/>
      <c r="R55" s="34"/>
      <c r="S55" s="34"/>
      <c r="T55" s="34"/>
      <c r="U55" s="34"/>
      <c r="V55" s="34"/>
      <c r="W55" s="34"/>
      <c r="X55" s="34"/>
      <c r="Y55" s="34"/>
      <c r="Z55" s="34"/>
      <c r="AA55" s="34"/>
      <c r="AB55" s="34"/>
    </row>
    <row r="56" spans="1:28" ht="15.75" customHeight="1" x14ac:dyDescent="0.2">
      <c r="A56" s="34"/>
      <c r="B56" s="42">
        <v>43</v>
      </c>
      <c r="C56" s="12" t="str">
        <f t="shared" si="2"/>
        <v>7/2024</v>
      </c>
      <c r="D56" s="43">
        <f t="shared" si="0"/>
        <v>0.01</v>
      </c>
      <c r="E56" s="1146">
        <f t="shared" si="3"/>
        <v>920.38667614780627</v>
      </c>
      <c r="F56" s="1150"/>
      <c r="G56" s="1146">
        <f t="shared" si="4"/>
        <v>991.42728486912142</v>
      </c>
      <c r="H56" s="1147"/>
      <c r="I56" s="1148"/>
      <c r="J56" s="1149"/>
      <c r="K56" s="45" t="e">
        <f t="shared" si="5"/>
        <v>#DIV/0!</v>
      </c>
      <c r="L56" s="1151">
        <f t="shared" si="1"/>
        <v>-991.42728486912142</v>
      </c>
      <c r="M56" s="1152"/>
      <c r="N56" s="34"/>
      <c r="O56" s="34"/>
      <c r="P56" s="34"/>
      <c r="Q56" s="34"/>
      <c r="R56" s="34"/>
      <c r="S56" s="34"/>
      <c r="T56" s="34"/>
      <c r="U56" s="34"/>
      <c r="V56" s="34"/>
      <c r="W56" s="34"/>
      <c r="X56" s="34"/>
      <c r="Y56" s="34"/>
      <c r="Z56" s="34"/>
      <c r="AA56" s="34"/>
      <c r="AB56" s="34"/>
    </row>
    <row r="57" spans="1:28" ht="15.75" customHeight="1" x14ac:dyDescent="0.2">
      <c r="A57" s="34"/>
      <c r="B57" s="42">
        <v>44</v>
      </c>
      <c r="C57" s="12" t="str">
        <f t="shared" si="2"/>
        <v>8/2024</v>
      </c>
      <c r="D57" s="43">
        <f t="shared" si="0"/>
        <v>0.01</v>
      </c>
      <c r="E57" s="1146">
        <f t="shared" si="3"/>
        <v>929.5905429092843</v>
      </c>
      <c r="F57" s="1150"/>
      <c r="G57" s="1146">
        <f t="shared" si="4"/>
        <v>1001.3415577178126</v>
      </c>
      <c r="H57" s="1147"/>
      <c r="I57" s="1148"/>
      <c r="J57" s="1149"/>
      <c r="K57" s="45" t="e">
        <f t="shared" si="5"/>
        <v>#DIV/0!</v>
      </c>
      <c r="L57" s="1151">
        <f t="shared" si="1"/>
        <v>-1001.3415577178126</v>
      </c>
      <c r="M57" s="1152"/>
      <c r="N57" s="34"/>
      <c r="O57" s="34"/>
      <c r="P57" s="34"/>
      <c r="Q57" s="34"/>
      <c r="R57" s="34"/>
      <c r="S57" s="34"/>
      <c r="T57" s="34"/>
      <c r="U57" s="34"/>
      <c r="V57" s="34"/>
      <c r="W57" s="34"/>
      <c r="X57" s="34"/>
      <c r="Y57" s="34"/>
      <c r="Z57" s="34"/>
      <c r="AA57" s="34"/>
      <c r="AB57" s="34"/>
    </row>
    <row r="58" spans="1:28" ht="15.75" customHeight="1" x14ac:dyDescent="0.2">
      <c r="A58" s="34"/>
      <c r="B58" s="42">
        <v>45</v>
      </c>
      <c r="C58" s="12" t="str">
        <f t="shared" si="2"/>
        <v>9/2024</v>
      </c>
      <c r="D58" s="43">
        <f t="shared" si="0"/>
        <v>0.01</v>
      </c>
      <c r="E58" s="1146">
        <f t="shared" si="3"/>
        <v>938.88644833837714</v>
      </c>
      <c r="F58" s="1150"/>
      <c r="G58" s="1146">
        <f t="shared" si="4"/>
        <v>1011.3549732949907</v>
      </c>
      <c r="H58" s="1147"/>
      <c r="I58" s="1148"/>
      <c r="J58" s="1149"/>
      <c r="K58" s="45" t="e">
        <f t="shared" si="5"/>
        <v>#DIV/0!</v>
      </c>
      <c r="L58" s="1151">
        <f t="shared" si="1"/>
        <v>-1011.3549732949907</v>
      </c>
      <c r="M58" s="1152"/>
      <c r="N58" s="34"/>
      <c r="O58" s="34"/>
      <c r="P58" s="34"/>
      <c r="Q58" s="34"/>
      <c r="R58" s="34"/>
      <c r="S58" s="34"/>
      <c r="T58" s="34"/>
      <c r="U58" s="34"/>
      <c r="V58" s="34"/>
      <c r="W58" s="34"/>
      <c r="X58" s="34"/>
      <c r="Y58" s="34"/>
      <c r="Z58" s="34"/>
      <c r="AA58" s="34"/>
      <c r="AB58" s="34"/>
    </row>
    <row r="59" spans="1:28" ht="15.75" customHeight="1" x14ac:dyDescent="0.2">
      <c r="A59" s="34"/>
      <c r="B59" s="42">
        <v>46</v>
      </c>
      <c r="C59" s="12" t="str">
        <f t="shared" si="2"/>
        <v>10/2024</v>
      </c>
      <c r="D59" s="43">
        <f t="shared" si="0"/>
        <v>0.01</v>
      </c>
      <c r="E59" s="1146">
        <f t="shared" si="3"/>
        <v>948.27531282176096</v>
      </c>
      <c r="F59" s="1150"/>
      <c r="G59" s="1146">
        <f t="shared" si="4"/>
        <v>1021.4685230279406</v>
      </c>
      <c r="H59" s="1147"/>
      <c r="I59" s="1148"/>
      <c r="J59" s="1149"/>
      <c r="K59" s="45" t="e">
        <f t="shared" si="5"/>
        <v>#DIV/0!</v>
      </c>
      <c r="L59" s="1151">
        <f t="shared" si="1"/>
        <v>-1021.4685230279406</v>
      </c>
      <c r="M59" s="1152"/>
      <c r="N59" s="34"/>
      <c r="O59" s="34"/>
      <c r="P59" s="34"/>
      <c r="Q59" s="34"/>
      <c r="R59" s="34"/>
      <c r="S59" s="34"/>
      <c r="T59" s="34"/>
      <c r="U59" s="34"/>
      <c r="V59" s="34"/>
      <c r="W59" s="34"/>
      <c r="X59" s="34"/>
      <c r="Y59" s="34"/>
      <c r="Z59" s="34"/>
      <c r="AA59" s="34"/>
      <c r="AB59" s="34"/>
    </row>
    <row r="60" spans="1:28" ht="15.75" customHeight="1" x14ac:dyDescent="0.2">
      <c r="A60" s="34"/>
      <c r="B60" s="42">
        <v>47</v>
      </c>
      <c r="C60" s="12" t="str">
        <f t="shared" si="2"/>
        <v>11/2024</v>
      </c>
      <c r="D60" s="43">
        <f t="shared" si="0"/>
        <v>0.01</v>
      </c>
      <c r="E60" s="1146">
        <f t="shared" si="3"/>
        <v>957.75806594997857</v>
      </c>
      <c r="F60" s="1150"/>
      <c r="G60" s="1146">
        <f t="shared" si="4"/>
        <v>1031.68320825822</v>
      </c>
      <c r="H60" s="1147"/>
      <c r="I60" s="1148"/>
      <c r="J60" s="1149"/>
      <c r="K60" s="45" t="e">
        <f t="shared" si="5"/>
        <v>#DIV/0!</v>
      </c>
      <c r="L60" s="1151">
        <f t="shared" si="1"/>
        <v>-1031.68320825822</v>
      </c>
      <c r="M60" s="1152"/>
      <c r="N60" s="34"/>
      <c r="O60" s="34"/>
      <c r="P60" s="34"/>
      <c r="Q60" s="34"/>
      <c r="R60" s="34"/>
      <c r="S60" s="34"/>
      <c r="T60" s="34"/>
      <c r="U60" s="34"/>
      <c r="V60" s="34"/>
      <c r="W60" s="34"/>
      <c r="X60" s="34"/>
      <c r="Y60" s="34"/>
      <c r="Z60" s="34"/>
      <c r="AA60" s="34"/>
      <c r="AB60" s="34"/>
    </row>
    <row r="61" spans="1:28" ht="15.75" customHeight="1" x14ac:dyDescent="0.2">
      <c r="A61" s="34"/>
      <c r="B61" s="42">
        <v>48</v>
      </c>
      <c r="C61" s="12" t="str">
        <f t="shared" si="2"/>
        <v>12/2024</v>
      </c>
      <c r="D61" s="43">
        <f t="shared" si="0"/>
        <v>0.01</v>
      </c>
      <c r="E61" s="1146">
        <f t="shared" si="3"/>
        <v>967.33564660947832</v>
      </c>
      <c r="F61" s="1150"/>
      <c r="G61" s="1146">
        <f t="shared" si="4"/>
        <v>1042.0000403408021</v>
      </c>
      <c r="H61" s="1147"/>
      <c r="I61" s="1148"/>
      <c r="J61" s="1149"/>
      <c r="K61" s="45" t="e">
        <f t="shared" si="5"/>
        <v>#DIV/0!</v>
      </c>
      <c r="L61" s="1151">
        <f t="shared" si="1"/>
        <v>-1042.0000403408021</v>
      </c>
      <c r="M61" s="1152"/>
      <c r="N61" s="34"/>
      <c r="O61" s="34"/>
      <c r="P61" s="34"/>
      <c r="Q61" s="34"/>
      <c r="R61" s="34"/>
      <c r="S61" s="34"/>
      <c r="T61" s="34"/>
      <c r="U61" s="34"/>
      <c r="V61" s="34"/>
      <c r="W61" s="34"/>
      <c r="X61" s="34"/>
      <c r="Y61" s="34"/>
      <c r="Z61" s="34"/>
      <c r="AA61" s="34"/>
      <c r="AB61" s="34"/>
    </row>
    <row r="62" spans="1:28" ht="15.75" customHeight="1" x14ac:dyDescent="0.2">
      <c r="A62" s="34"/>
      <c r="B62" s="42">
        <v>49</v>
      </c>
      <c r="C62" s="12" t="str">
        <f t="shared" si="2"/>
        <v>1/2025</v>
      </c>
      <c r="D62" s="43">
        <f t="shared" si="0"/>
        <v>0.01</v>
      </c>
      <c r="E62" s="1146">
        <f t="shared" si="3"/>
        <v>977.0090030755731</v>
      </c>
      <c r="F62" s="1150"/>
      <c r="G62" s="1146">
        <f t="shared" si="4"/>
        <v>1052.4200407442102</v>
      </c>
      <c r="H62" s="1147"/>
      <c r="I62" s="1148"/>
      <c r="J62" s="1149"/>
      <c r="K62" s="45" t="e">
        <f t="shared" si="5"/>
        <v>#DIV/0!</v>
      </c>
      <c r="L62" s="1151">
        <f t="shared" si="1"/>
        <v>-1052.4200407442102</v>
      </c>
      <c r="M62" s="1152"/>
      <c r="N62" s="34"/>
      <c r="O62" s="34"/>
      <c r="P62" s="34"/>
      <c r="Q62" s="34"/>
      <c r="R62" s="34"/>
      <c r="S62" s="34"/>
      <c r="T62" s="34"/>
      <c r="U62" s="34"/>
      <c r="V62" s="34"/>
      <c r="W62" s="34"/>
      <c r="X62" s="34"/>
      <c r="Y62" s="34"/>
      <c r="Z62" s="34"/>
      <c r="AA62" s="34"/>
      <c r="AB62" s="34"/>
    </row>
    <row r="63" spans="1:28" ht="15.75" customHeight="1" x14ac:dyDescent="0.2">
      <c r="A63" s="34"/>
      <c r="B63" s="42">
        <v>50</v>
      </c>
      <c r="C63" s="12" t="str">
        <f t="shared" si="2"/>
        <v>2/2025</v>
      </c>
      <c r="D63" s="43">
        <f t="shared" si="0"/>
        <v>0.01</v>
      </c>
      <c r="E63" s="1146">
        <f t="shared" si="3"/>
        <v>986.77909310632879</v>
      </c>
      <c r="F63" s="1150"/>
      <c r="G63" s="1146">
        <f t="shared" si="4"/>
        <v>1062.9442411516522</v>
      </c>
      <c r="H63" s="1147"/>
      <c r="I63" s="1148"/>
      <c r="J63" s="1149"/>
      <c r="K63" s="45" t="e">
        <f t="shared" si="5"/>
        <v>#DIV/0!</v>
      </c>
      <c r="L63" s="1151">
        <f t="shared" si="1"/>
        <v>-1062.9442411516522</v>
      </c>
      <c r="M63" s="1152"/>
      <c r="N63" s="34"/>
      <c r="O63" s="34"/>
      <c r="P63" s="34"/>
      <c r="Q63" s="34"/>
      <c r="R63" s="34"/>
      <c r="S63" s="34"/>
      <c r="T63" s="34"/>
      <c r="U63" s="34"/>
      <c r="V63" s="34"/>
      <c r="W63" s="34"/>
      <c r="X63" s="34"/>
      <c r="Y63" s="34"/>
      <c r="Z63" s="34"/>
      <c r="AA63" s="34"/>
      <c r="AB63" s="34"/>
    </row>
    <row r="64" spans="1:28" ht="15.75" customHeight="1" x14ac:dyDescent="0.2">
      <c r="A64" s="34"/>
      <c r="B64" s="42">
        <v>51</v>
      </c>
      <c r="C64" s="12" t="str">
        <f t="shared" si="2"/>
        <v>3/2025</v>
      </c>
      <c r="D64" s="43">
        <f t="shared" si="0"/>
        <v>0.01</v>
      </c>
      <c r="E64" s="1146">
        <f t="shared" si="3"/>
        <v>996.64688403739206</v>
      </c>
      <c r="F64" s="1150"/>
      <c r="G64" s="1146">
        <f t="shared" si="4"/>
        <v>1073.5736835631687</v>
      </c>
      <c r="H64" s="1147"/>
      <c r="I64" s="1148"/>
      <c r="J64" s="1149"/>
      <c r="K64" s="45" t="e">
        <f t="shared" si="5"/>
        <v>#DIV/0!</v>
      </c>
      <c r="L64" s="1151">
        <f t="shared" si="1"/>
        <v>-1073.5736835631687</v>
      </c>
      <c r="M64" s="1152"/>
      <c r="N64" s="34"/>
      <c r="O64" s="34"/>
      <c r="P64" s="34"/>
      <c r="Q64" s="34"/>
      <c r="R64" s="34"/>
      <c r="S64" s="34"/>
      <c r="T64" s="34"/>
      <c r="U64" s="34"/>
      <c r="V64" s="34"/>
      <c r="W64" s="34"/>
      <c r="X64" s="34"/>
      <c r="Y64" s="34"/>
      <c r="Z64" s="34"/>
      <c r="AA64" s="34"/>
      <c r="AB64" s="34"/>
    </row>
    <row r="65" spans="1:28" ht="15.75" customHeight="1" x14ac:dyDescent="0.2">
      <c r="A65" s="34"/>
      <c r="B65" s="42">
        <v>52</v>
      </c>
      <c r="C65" s="12" t="str">
        <f t="shared" si="2"/>
        <v>4/2025</v>
      </c>
      <c r="D65" s="43">
        <f t="shared" si="0"/>
        <v>0.01</v>
      </c>
      <c r="E65" s="1146">
        <f t="shared" si="3"/>
        <v>1006.6133528777659</v>
      </c>
      <c r="F65" s="1150"/>
      <c r="G65" s="1146">
        <f t="shared" si="4"/>
        <v>1084.3094203988005</v>
      </c>
      <c r="H65" s="1147"/>
      <c r="I65" s="1148"/>
      <c r="J65" s="1149"/>
      <c r="K65" s="45" t="e">
        <f t="shared" si="5"/>
        <v>#DIV/0!</v>
      </c>
      <c r="L65" s="1151">
        <f t="shared" si="1"/>
        <v>-1084.3094203988005</v>
      </c>
      <c r="M65" s="1152"/>
      <c r="N65" s="34"/>
      <c r="O65" s="34"/>
      <c r="P65" s="34"/>
      <c r="Q65" s="34"/>
      <c r="R65" s="34"/>
      <c r="S65" s="34"/>
      <c r="T65" s="34"/>
      <c r="U65" s="34"/>
      <c r="V65" s="34"/>
      <c r="W65" s="34"/>
      <c r="X65" s="34"/>
      <c r="Y65" s="34"/>
      <c r="Z65" s="34"/>
      <c r="AA65" s="34"/>
      <c r="AB65" s="34"/>
    </row>
    <row r="66" spans="1:28" ht="15.75" customHeight="1" x14ac:dyDescent="0.2">
      <c r="A66" s="34"/>
      <c r="B66" s="42">
        <v>53</v>
      </c>
      <c r="C66" s="12" t="str">
        <f t="shared" si="2"/>
        <v>5/2025</v>
      </c>
      <c r="D66" s="43">
        <f t="shared" si="0"/>
        <v>0.01</v>
      </c>
      <c r="E66" s="1146">
        <f t="shared" si="3"/>
        <v>1016.6794864065436</v>
      </c>
      <c r="F66" s="1150"/>
      <c r="G66" s="1146">
        <f t="shared" si="4"/>
        <v>1095.1525146027884</v>
      </c>
      <c r="H66" s="1147"/>
      <c r="I66" s="1148"/>
      <c r="J66" s="1149"/>
      <c r="K66" s="45" t="e">
        <f t="shared" si="5"/>
        <v>#DIV/0!</v>
      </c>
      <c r="L66" s="1151">
        <f t="shared" si="1"/>
        <v>-1095.1525146027884</v>
      </c>
      <c r="M66" s="1152"/>
      <c r="N66" s="34"/>
      <c r="O66" s="34"/>
      <c r="P66" s="34"/>
      <c r="Q66" s="34"/>
      <c r="R66" s="34"/>
      <c r="S66" s="34"/>
      <c r="T66" s="34"/>
      <c r="U66" s="34"/>
      <c r="V66" s="34"/>
      <c r="W66" s="34"/>
      <c r="X66" s="34"/>
      <c r="Y66" s="34"/>
      <c r="Z66" s="34"/>
      <c r="AA66" s="34"/>
      <c r="AB66" s="34"/>
    </row>
    <row r="67" spans="1:28" ht="15.75" customHeight="1" x14ac:dyDescent="0.2">
      <c r="A67" s="34"/>
      <c r="B67" s="42">
        <v>54</v>
      </c>
      <c r="C67" s="12" t="str">
        <f t="shared" si="2"/>
        <v>6/2025</v>
      </c>
      <c r="D67" s="43">
        <f t="shared" si="0"/>
        <v>0.01</v>
      </c>
      <c r="E67" s="1146">
        <f t="shared" si="3"/>
        <v>1026.8462812706091</v>
      </c>
      <c r="F67" s="1150"/>
      <c r="G67" s="1146">
        <f t="shared" si="4"/>
        <v>1106.1040397488164</v>
      </c>
      <c r="H67" s="1147"/>
      <c r="I67" s="1148"/>
      <c r="J67" s="1149"/>
      <c r="K67" s="45" t="e">
        <f t="shared" si="5"/>
        <v>#DIV/0!</v>
      </c>
      <c r="L67" s="1151">
        <f t="shared" si="1"/>
        <v>-1106.1040397488164</v>
      </c>
      <c r="M67" s="1152"/>
      <c r="N67" s="34"/>
      <c r="O67" s="34"/>
      <c r="P67" s="34"/>
      <c r="Q67" s="34"/>
      <c r="R67" s="34"/>
      <c r="S67" s="34"/>
      <c r="T67" s="34"/>
      <c r="U67" s="34"/>
      <c r="V67" s="34"/>
      <c r="W67" s="34"/>
      <c r="X67" s="34"/>
      <c r="Y67" s="34"/>
      <c r="Z67" s="34"/>
      <c r="AA67" s="34"/>
      <c r="AB67" s="34"/>
    </row>
    <row r="68" spans="1:28" ht="15.75" customHeight="1" x14ac:dyDescent="0.2">
      <c r="A68" s="34"/>
      <c r="B68" s="42">
        <v>55</v>
      </c>
      <c r="C68" s="12" t="str">
        <f t="shared" si="2"/>
        <v>7/2025</v>
      </c>
      <c r="D68" s="43">
        <f t="shared" si="0"/>
        <v>0.01</v>
      </c>
      <c r="E68" s="1146">
        <f t="shared" si="3"/>
        <v>1037.1147440833151</v>
      </c>
      <c r="F68" s="1150"/>
      <c r="G68" s="1146">
        <f t="shared" si="4"/>
        <v>1117.1650801463045</v>
      </c>
      <c r="H68" s="1147"/>
      <c r="I68" s="1148"/>
      <c r="J68" s="1149"/>
      <c r="K68" s="45" t="e">
        <f t="shared" si="5"/>
        <v>#DIV/0!</v>
      </c>
      <c r="L68" s="1151">
        <f t="shared" si="1"/>
        <v>-1117.1650801463045</v>
      </c>
      <c r="M68" s="1152"/>
      <c r="N68" s="34"/>
      <c r="O68" s="34"/>
      <c r="P68" s="34"/>
      <c r="Q68" s="34"/>
      <c r="R68" s="34"/>
      <c r="S68" s="34"/>
      <c r="T68" s="34"/>
      <c r="U68" s="34"/>
      <c r="V68" s="34"/>
      <c r="W68" s="34"/>
      <c r="X68" s="34"/>
      <c r="Y68" s="34"/>
      <c r="Z68" s="34"/>
      <c r="AA68" s="34"/>
      <c r="AB68" s="34"/>
    </row>
    <row r="69" spans="1:28" ht="15.75" customHeight="1" x14ac:dyDescent="0.2">
      <c r="A69" s="34"/>
      <c r="B69" s="42">
        <v>56</v>
      </c>
      <c r="C69" s="12" t="str">
        <f t="shared" si="2"/>
        <v>8/2025</v>
      </c>
      <c r="D69" s="43">
        <f t="shared" si="0"/>
        <v>0.01</v>
      </c>
      <c r="E69" s="1146">
        <f t="shared" si="3"/>
        <v>1047.4858915241482</v>
      </c>
      <c r="F69" s="1150"/>
      <c r="G69" s="1146">
        <f t="shared" si="4"/>
        <v>1128.3367309477676</v>
      </c>
      <c r="H69" s="1147"/>
      <c r="I69" s="1148"/>
      <c r="J69" s="1149"/>
      <c r="K69" s="45" t="e">
        <f t="shared" si="5"/>
        <v>#DIV/0!</v>
      </c>
      <c r="L69" s="1151">
        <f t="shared" si="1"/>
        <v>-1128.3367309477676</v>
      </c>
      <c r="M69" s="1152"/>
      <c r="N69" s="34"/>
      <c r="O69" s="34"/>
      <c r="P69" s="34"/>
      <c r="Q69" s="34"/>
      <c r="R69" s="34"/>
      <c r="S69" s="34"/>
      <c r="T69" s="34"/>
      <c r="U69" s="34"/>
      <c r="V69" s="34"/>
      <c r="W69" s="34"/>
      <c r="X69" s="34"/>
      <c r="Y69" s="34"/>
      <c r="Z69" s="34"/>
      <c r="AA69" s="34"/>
      <c r="AB69" s="34"/>
    </row>
    <row r="70" spans="1:28" ht="15.75" customHeight="1" x14ac:dyDescent="0.2">
      <c r="A70" s="34"/>
      <c r="B70" s="42">
        <v>57</v>
      </c>
      <c r="C70" s="12" t="str">
        <f t="shared" si="2"/>
        <v>9/2025</v>
      </c>
      <c r="D70" s="43">
        <f t="shared" si="0"/>
        <v>0.01</v>
      </c>
      <c r="E70" s="1146">
        <f t="shared" si="3"/>
        <v>1057.9607504393896</v>
      </c>
      <c r="F70" s="1150"/>
      <c r="G70" s="1146">
        <f t="shared" si="4"/>
        <v>1139.6200982572452</v>
      </c>
      <c r="H70" s="1147"/>
      <c r="I70" s="1148"/>
      <c r="J70" s="1149"/>
      <c r="K70" s="45" t="e">
        <f t="shared" si="5"/>
        <v>#DIV/0!</v>
      </c>
      <c r="L70" s="1151">
        <f t="shared" si="1"/>
        <v>-1139.6200982572452</v>
      </c>
      <c r="M70" s="1152"/>
      <c r="N70" s="34"/>
      <c r="O70" s="34"/>
      <c r="P70" s="34"/>
      <c r="Q70" s="34"/>
      <c r="R70" s="34"/>
      <c r="S70" s="34"/>
      <c r="T70" s="34"/>
      <c r="U70" s="34"/>
      <c r="V70" s="34"/>
      <c r="W70" s="34"/>
      <c r="X70" s="34"/>
      <c r="Y70" s="34"/>
      <c r="Z70" s="34"/>
      <c r="AA70" s="34"/>
      <c r="AB70" s="34"/>
    </row>
    <row r="71" spans="1:28" ht="15.75" customHeight="1" x14ac:dyDescent="0.2">
      <c r="A71" s="34"/>
      <c r="B71" s="42">
        <v>58</v>
      </c>
      <c r="C71" s="12" t="str">
        <f t="shared" si="2"/>
        <v>10/2025</v>
      </c>
      <c r="D71" s="43">
        <f t="shared" si="0"/>
        <v>0.01</v>
      </c>
      <c r="E71" s="1146">
        <f t="shared" si="3"/>
        <v>1068.5403579437834</v>
      </c>
      <c r="F71" s="1150"/>
      <c r="G71" s="1146">
        <f t="shared" si="4"/>
        <v>1151.0162992398177</v>
      </c>
      <c r="H71" s="1147"/>
      <c r="I71" s="1148"/>
      <c r="J71" s="1149"/>
      <c r="K71" s="45" t="e">
        <f t="shared" si="5"/>
        <v>#DIV/0!</v>
      </c>
      <c r="L71" s="1151">
        <f t="shared" si="1"/>
        <v>-1151.0162992398177</v>
      </c>
      <c r="M71" s="1152"/>
      <c r="N71" s="34"/>
      <c r="O71" s="34"/>
      <c r="P71" s="34"/>
      <c r="Q71" s="34"/>
      <c r="R71" s="34"/>
      <c r="S71" s="34"/>
      <c r="T71" s="34"/>
      <c r="U71" s="34"/>
      <c r="V71" s="34"/>
      <c r="W71" s="34"/>
      <c r="X71" s="34"/>
      <c r="Y71" s="34"/>
      <c r="Z71" s="34"/>
      <c r="AA71" s="34"/>
      <c r="AB71" s="34"/>
    </row>
    <row r="72" spans="1:28" ht="15.75" customHeight="1" x14ac:dyDescent="0.2">
      <c r="A72" s="34"/>
      <c r="B72" s="42">
        <v>59</v>
      </c>
      <c r="C72" s="12" t="str">
        <f t="shared" si="2"/>
        <v>11/2025</v>
      </c>
      <c r="D72" s="43">
        <f t="shared" si="0"/>
        <v>0.01</v>
      </c>
      <c r="E72" s="1146">
        <f t="shared" si="3"/>
        <v>1079.2257615232213</v>
      </c>
      <c r="F72" s="1150"/>
      <c r="G72" s="1146">
        <f t="shared" si="4"/>
        <v>1162.5264622322159</v>
      </c>
      <c r="H72" s="1147"/>
      <c r="I72" s="1148"/>
      <c r="J72" s="1149"/>
      <c r="K72" s="45" t="e">
        <f t="shared" si="5"/>
        <v>#DIV/0!</v>
      </c>
      <c r="L72" s="1151">
        <f t="shared" si="1"/>
        <v>-1162.5264622322159</v>
      </c>
      <c r="M72" s="1152"/>
      <c r="N72" s="34"/>
      <c r="O72" s="34"/>
      <c r="P72" s="34"/>
      <c r="Q72" s="34"/>
      <c r="R72" s="34"/>
      <c r="S72" s="34"/>
      <c r="T72" s="34"/>
      <c r="U72" s="34"/>
      <c r="V72" s="34"/>
      <c r="W72" s="34"/>
      <c r="X72" s="34"/>
      <c r="Y72" s="34"/>
      <c r="Z72" s="34"/>
      <c r="AA72" s="34"/>
      <c r="AB72" s="34"/>
    </row>
    <row r="73" spans="1:28" ht="15.75" customHeight="1" x14ac:dyDescent="0.2">
      <c r="A73" s="34"/>
      <c r="B73" s="42">
        <v>60</v>
      </c>
      <c r="C73" s="12" t="str">
        <f t="shared" si="2"/>
        <v>12/2025</v>
      </c>
      <c r="D73" s="43">
        <f t="shared" si="0"/>
        <v>0.01</v>
      </c>
      <c r="E73" s="1146">
        <f t="shared" si="3"/>
        <v>1090.0180191384536</v>
      </c>
      <c r="F73" s="1150"/>
      <c r="G73" s="1146">
        <f t="shared" si="4"/>
        <v>1174.1517268545381</v>
      </c>
      <c r="H73" s="1147"/>
      <c r="I73" s="1148"/>
      <c r="J73" s="1149"/>
      <c r="K73" s="45" t="e">
        <f t="shared" si="5"/>
        <v>#DIV/0!</v>
      </c>
      <c r="L73" s="1151">
        <f t="shared" si="1"/>
        <v>-1174.1517268545381</v>
      </c>
      <c r="M73" s="1152"/>
      <c r="N73" s="34"/>
      <c r="O73" s="34"/>
      <c r="P73" s="34"/>
      <c r="Q73" s="34"/>
      <c r="R73" s="34"/>
      <c r="S73" s="34"/>
      <c r="T73" s="34"/>
      <c r="U73" s="34"/>
      <c r="V73" s="34"/>
      <c r="W73" s="34"/>
      <c r="X73" s="34"/>
      <c r="Y73" s="34"/>
      <c r="Z73" s="34"/>
      <c r="AA73" s="34"/>
      <c r="AB73" s="34"/>
    </row>
    <row r="74" spans="1:28" ht="15" customHeight="1" x14ac:dyDescent="0.2">
      <c r="A74" s="34"/>
      <c r="B74" s="42">
        <v>61</v>
      </c>
      <c r="C74" s="12" t="str">
        <f t="shared" si="2"/>
        <v>1/2026</v>
      </c>
      <c r="D74" s="43">
        <f t="shared" si="0"/>
        <v>0.01</v>
      </c>
      <c r="E74" s="1146">
        <f t="shared" si="3"/>
        <v>1100.9181993298382</v>
      </c>
      <c r="F74" s="1150"/>
      <c r="G74" s="1146">
        <f t="shared" si="4"/>
        <v>1185.8932441230834</v>
      </c>
      <c r="H74" s="1147"/>
      <c r="I74" s="1148"/>
      <c r="J74" s="1149"/>
      <c r="K74" s="45" t="e">
        <f t="shared" si="5"/>
        <v>#DIV/0!</v>
      </c>
      <c r="L74" s="1151">
        <f t="shared" si="1"/>
        <v>-1185.8932441230834</v>
      </c>
      <c r="M74" s="1152"/>
      <c r="N74" s="34"/>
      <c r="O74" s="34"/>
      <c r="P74" s="34"/>
      <c r="Q74" s="34"/>
      <c r="R74" s="34"/>
      <c r="S74" s="34"/>
      <c r="T74" s="34"/>
      <c r="U74" s="34"/>
      <c r="V74" s="34"/>
      <c r="W74" s="34"/>
      <c r="X74" s="34"/>
      <c r="Y74" s="34"/>
      <c r="Z74" s="34"/>
      <c r="AA74" s="34"/>
      <c r="AB74" s="34"/>
    </row>
    <row r="75" spans="1:28" ht="15" customHeight="1" x14ac:dyDescent="0.2">
      <c r="A75" s="34"/>
      <c r="B75" s="42">
        <v>62</v>
      </c>
      <c r="C75" s="12" t="str">
        <f t="shared" si="2"/>
        <v>2/2026</v>
      </c>
      <c r="D75" s="43">
        <f t="shared" si="0"/>
        <v>0.01</v>
      </c>
      <c r="E75" s="1146">
        <f t="shared" si="3"/>
        <v>1111.9273813231366</v>
      </c>
      <c r="F75" s="1150"/>
      <c r="G75" s="1146">
        <f t="shared" si="4"/>
        <v>1197.7521765643141</v>
      </c>
      <c r="H75" s="1147"/>
      <c r="I75" s="1148"/>
      <c r="J75" s="1149"/>
      <c r="K75" s="45" t="e">
        <f t="shared" si="5"/>
        <v>#DIV/0!</v>
      </c>
      <c r="L75" s="1151">
        <f t="shared" si="1"/>
        <v>-1197.7521765643141</v>
      </c>
      <c r="M75" s="1152"/>
      <c r="N75" s="34"/>
      <c r="O75" s="34"/>
      <c r="P75" s="34"/>
      <c r="Q75" s="34"/>
      <c r="R75" s="34"/>
      <c r="S75" s="34"/>
      <c r="T75" s="34"/>
      <c r="U75" s="34"/>
      <c r="V75" s="34"/>
      <c r="W75" s="34"/>
      <c r="X75" s="34"/>
      <c r="Y75" s="34"/>
      <c r="Z75" s="34"/>
      <c r="AA75" s="34"/>
      <c r="AB75" s="34"/>
    </row>
    <row r="76" spans="1:28" ht="15" customHeight="1" x14ac:dyDescent="0.2">
      <c r="A76" s="34"/>
      <c r="B76" s="42">
        <v>63</v>
      </c>
      <c r="C76" s="12" t="str">
        <f t="shared" si="2"/>
        <v>3/2026</v>
      </c>
      <c r="D76" s="43">
        <f t="shared" si="0"/>
        <v>0.01</v>
      </c>
      <c r="E76" s="1146">
        <f t="shared" si="3"/>
        <v>1123.0466551363679</v>
      </c>
      <c r="F76" s="1150"/>
      <c r="G76" s="1146">
        <f t="shared" si="4"/>
        <v>1209.7296983299573</v>
      </c>
      <c r="H76" s="1147"/>
      <c r="I76" s="1148"/>
      <c r="J76" s="1149"/>
      <c r="K76" s="45" t="e">
        <f t="shared" si="5"/>
        <v>#DIV/0!</v>
      </c>
      <c r="L76" s="1151">
        <f t="shared" si="1"/>
        <v>-1209.7296983299573</v>
      </c>
      <c r="M76" s="1152"/>
      <c r="N76" s="34"/>
      <c r="O76" s="34"/>
      <c r="P76" s="34"/>
      <c r="Q76" s="34"/>
      <c r="R76" s="34"/>
      <c r="S76" s="34"/>
      <c r="T76" s="34"/>
      <c r="U76" s="34"/>
      <c r="V76" s="34"/>
      <c r="W76" s="34"/>
      <c r="X76" s="34"/>
      <c r="Y76" s="34"/>
      <c r="Z76" s="34"/>
      <c r="AA76" s="34"/>
      <c r="AB76" s="34"/>
    </row>
    <row r="77" spans="1:28" ht="15" customHeight="1" x14ac:dyDescent="0.2">
      <c r="A77" s="34"/>
      <c r="B77" s="42">
        <v>64</v>
      </c>
      <c r="C77" s="12" t="str">
        <f t="shared" si="2"/>
        <v>4/2026</v>
      </c>
      <c r="D77" s="43">
        <f t="shared" si="0"/>
        <v>0.01</v>
      </c>
      <c r="E77" s="1146">
        <f t="shared" si="3"/>
        <v>1134.2771216877316</v>
      </c>
      <c r="F77" s="1150"/>
      <c r="G77" s="1146">
        <f t="shared" si="4"/>
        <v>1221.8269953132569</v>
      </c>
      <c r="H77" s="1147"/>
      <c r="I77" s="1148"/>
      <c r="J77" s="1149"/>
      <c r="K77" s="45" t="e">
        <f t="shared" si="5"/>
        <v>#DIV/0!</v>
      </c>
      <c r="L77" s="1151">
        <f t="shared" si="1"/>
        <v>-1221.8269953132569</v>
      </c>
      <c r="M77" s="1152"/>
      <c r="N77" s="34"/>
      <c r="O77" s="34"/>
      <c r="P77" s="34"/>
      <c r="Q77" s="34"/>
      <c r="R77" s="34"/>
      <c r="S77" s="34"/>
      <c r="T77" s="34"/>
      <c r="U77" s="34"/>
      <c r="V77" s="34"/>
      <c r="W77" s="34"/>
      <c r="X77" s="34"/>
      <c r="Y77" s="34"/>
      <c r="Z77" s="34"/>
      <c r="AA77" s="34"/>
      <c r="AB77" s="34"/>
    </row>
    <row r="78" spans="1:28" ht="15" customHeight="1" x14ac:dyDescent="0.2">
      <c r="A78" s="34"/>
      <c r="B78" s="42">
        <v>65</v>
      </c>
      <c r="C78" s="12" t="str">
        <f t="shared" si="2"/>
        <v>5/2026</v>
      </c>
      <c r="D78" s="43">
        <f t="shared" si="0"/>
        <v>0.01</v>
      </c>
      <c r="E78" s="1146">
        <f t="shared" si="3"/>
        <v>1145.6198929046088</v>
      </c>
      <c r="F78" s="1150"/>
      <c r="G78" s="1146">
        <f t="shared" si="4"/>
        <v>1234.0452652663896</v>
      </c>
      <c r="H78" s="1147"/>
      <c r="I78" s="1148"/>
      <c r="J78" s="1149"/>
      <c r="K78" s="45" t="e">
        <f t="shared" si="5"/>
        <v>#DIV/0!</v>
      </c>
      <c r="L78" s="1151">
        <f t="shared" si="1"/>
        <v>-1234.0452652663896</v>
      </c>
      <c r="M78" s="1152"/>
      <c r="N78" s="34"/>
      <c r="O78" s="34"/>
      <c r="P78" s="34"/>
      <c r="Q78" s="34"/>
      <c r="R78" s="34"/>
      <c r="S78" s="34"/>
      <c r="T78" s="34"/>
      <c r="U78" s="34"/>
      <c r="V78" s="34"/>
      <c r="W78" s="34"/>
      <c r="X78" s="34"/>
      <c r="Y78" s="34"/>
      <c r="Z78" s="34"/>
      <c r="AA78" s="34"/>
      <c r="AB78" s="34"/>
    </row>
    <row r="79" spans="1:28" ht="15" customHeight="1" x14ac:dyDescent="0.2">
      <c r="A79" s="34"/>
      <c r="B79" s="42">
        <v>66</v>
      </c>
      <c r="C79" s="12" t="str">
        <f t="shared" si="2"/>
        <v>6/2026</v>
      </c>
      <c r="D79" s="43">
        <f t="shared" si="0"/>
        <v>0.01</v>
      </c>
      <c r="E79" s="1146">
        <f t="shared" si="3"/>
        <v>1157.076091833655</v>
      </c>
      <c r="F79" s="1150"/>
      <c r="G79" s="1146">
        <f t="shared" si="4"/>
        <v>1246.3857179190536</v>
      </c>
      <c r="H79" s="1147"/>
      <c r="I79" s="1148"/>
      <c r="J79" s="1149"/>
      <c r="K79" s="45" t="e">
        <f t="shared" si="5"/>
        <v>#DIV/0!</v>
      </c>
      <c r="L79" s="1151">
        <f t="shared" si="1"/>
        <v>-1246.3857179190536</v>
      </c>
      <c r="M79" s="1152"/>
      <c r="N79" s="34"/>
      <c r="O79" s="34"/>
      <c r="P79" s="34"/>
      <c r="Q79" s="34"/>
      <c r="R79" s="34"/>
      <c r="S79" s="34"/>
      <c r="T79" s="34"/>
      <c r="U79" s="34"/>
      <c r="V79" s="34"/>
      <c r="W79" s="34"/>
      <c r="X79" s="34"/>
      <c r="Y79" s="34"/>
      <c r="Z79" s="34"/>
      <c r="AA79" s="34"/>
      <c r="AB79" s="34"/>
    </row>
    <row r="80" spans="1:28" ht="15" customHeight="1" x14ac:dyDescent="0.2">
      <c r="A80" s="34"/>
      <c r="B80" s="42">
        <v>67</v>
      </c>
      <c r="C80" s="12" t="str">
        <f t="shared" si="2"/>
        <v>7/2026</v>
      </c>
      <c r="D80" s="43">
        <f t="shared" si="0"/>
        <v>0.01</v>
      </c>
      <c r="E80" s="1146">
        <f t="shared" si="3"/>
        <v>1168.6468527519917</v>
      </c>
      <c r="F80" s="1150"/>
      <c r="G80" s="1146">
        <f t="shared" si="4"/>
        <v>1258.849575098244</v>
      </c>
      <c r="H80" s="1147"/>
      <c r="I80" s="1148"/>
      <c r="J80" s="1149"/>
      <c r="K80" s="45" t="e">
        <f t="shared" si="5"/>
        <v>#DIV/0!</v>
      </c>
      <c r="L80" s="1151">
        <f t="shared" si="1"/>
        <v>-1258.849575098244</v>
      </c>
      <c r="M80" s="1152"/>
      <c r="N80" s="34"/>
      <c r="O80" s="34"/>
      <c r="P80" s="34"/>
      <c r="Q80" s="34"/>
      <c r="R80" s="34"/>
      <c r="S80" s="34"/>
      <c r="T80" s="34"/>
      <c r="U80" s="34"/>
      <c r="V80" s="34"/>
      <c r="W80" s="34"/>
      <c r="X80" s="34"/>
      <c r="Y80" s="34"/>
      <c r="Z80" s="34"/>
      <c r="AA80" s="34"/>
      <c r="AB80" s="34"/>
    </row>
    <row r="81" spans="1:28" ht="15" customHeight="1" x14ac:dyDescent="0.2">
      <c r="A81" s="34"/>
      <c r="B81" s="42">
        <v>68</v>
      </c>
      <c r="C81" s="12" t="str">
        <f t="shared" si="2"/>
        <v>8/2026</v>
      </c>
      <c r="D81" s="43">
        <f t="shared" si="0"/>
        <v>0.01</v>
      </c>
      <c r="E81" s="1146">
        <f t="shared" si="3"/>
        <v>1180.3333212795117</v>
      </c>
      <c r="F81" s="1150"/>
      <c r="G81" s="1146">
        <f t="shared" si="4"/>
        <v>1271.4380708492265</v>
      </c>
      <c r="H81" s="1147"/>
      <c r="I81" s="1148"/>
      <c r="J81" s="1149"/>
      <c r="K81" s="45" t="e">
        <f t="shared" si="5"/>
        <v>#DIV/0!</v>
      </c>
      <c r="L81" s="1151">
        <f t="shared" si="1"/>
        <v>-1271.4380708492265</v>
      </c>
      <c r="M81" s="1152"/>
      <c r="N81" s="34"/>
      <c r="O81" s="34"/>
      <c r="P81" s="34"/>
      <c r="Q81" s="34"/>
      <c r="R81" s="34"/>
      <c r="S81" s="34"/>
      <c r="T81" s="34"/>
      <c r="U81" s="34"/>
      <c r="V81" s="34"/>
      <c r="W81" s="34"/>
      <c r="X81" s="34"/>
      <c r="Y81" s="34"/>
      <c r="Z81" s="34"/>
      <c r="AA81" s="34"/>
      <c r="AB81" s="34"/>
    </row>
    <row r="82" spans="1:28" ht="15" customHeight="1" x14ac:dyDescent="0.2">
      <c r="A82" s="34"/>
      <c r="B82" s="42">
        <v>69</v>
      </c>
      <c r="C82" s="12" t="str">
        <f t="shared" si="2"/>
        <v>9/2026</v>
      </c>
      <c r="D82" s="43">
        <f t="shared" si="0"/>
        <v>0.01</v>
      </c>
      <c r="E82" s="1146">
        <f t="shared" si="3"/>
        <v>1192.1366544923069</v>
      </c>
      <c r="F82" s="1150"/>
      <c r="G82" s="1146">
        <f t="shared" si="4"/>
        <v>1284.1524515577187</v>
      </c>
      <c r="H82" s="1147"/>
      <c r="I82" s="1148"/>
      <c r="J82" s="1149"/>
      <c r="K82" s="45" t="e">
        <f t="shared" si="5"/>
        <v>#DIV/0!</v>
      </c>
      <c r="L82" s="1151">
        <f t="shared" si="1"/>
        <v>-1284.1524515577187</v>
      </c>
      <c r="M82" s="1152"/>
      <c r="N82" s="34"/>
      <c r="O82" s="34"/>
      <c r="P82" s="34"/>
      <c r="Q82" s="34"/>
      <c r="R82" s="34"/>
      <c r="S82" s="34"/>
      <c r="T82" s="34"/>
      <c r="U82" s="34"/>
      <c r="V82" s="34"/>
      <c r="W82" s="34"/>
      <c r="X82" s="34"/>
      <c r="Y82" s="34"/>
      <c r="Z82" s="34"/>
      <c r="AA82" s="34"/>
      <c r="AB82" s="34"/>
    </row>
    <row r="83" spans="1:28" ht="15" customHeight="1" x14ac:dyDescent="0.2">
      <c r="A83" s="34"/>
      <c r="B83" s="42">
        <v>70</v>
      </c>
      <c r="C83" s="12" t="str">
        <f t="shared" si="2"/>
        <v>10/2026</v>
      </c>
      <c r="D83" s="43">
        <f t="shared" si="0"/>
        <v>0.01</v>
      </c>
      <c r="E83" s="1146">
        <f t="shared" si="3"/>
        <v>1204.05802103723</v>
      </c>
      <c r="F83" s="1150"/>
      <c r="G83" s="1146">
        <f t="shared" si="4"/>
        <v>1296.9939760732959</v>
      </c>
      <c r="H83" s="1147"/>
      <c r="I83" s="1148"/>
      <c r="J83" s="1149"/>
      <c r="K83" s="45" t="e">
        <f t="shared" si="5"/>
        <v>#DIV/0!</v>
      </c>
      <c r="L83" s="1151">
        <f t="shared" si="1"/>
        <v>-1296.9939760732959</v>
      </c>
      <c r="M83" s="1152"/>
      <c r="N83" s="34"/>
      <c r="O83" s="34"/>
      <c r="P83" s="34"/>
      <c r="Q83" s="34"/>
      <c r="R83" s="34"/>
      <c r="S83" s="34"/>
      <c r="T83" s="34"/>
      <c r="U83" s="34"/>
      <c r="V83" s="34"/>
      <c r="W83" s="34"/>
      <c r="X83" s="34"/>
      <c r="Y83" s="34"/>
      <c r="Z83" s="34"/>
      <c r="AA83" s="34"/>
      <c r="AB83" s="34"/>
    </row>
    <row r="84" spans="1:28" ht="15" customHeight="1" x14ac:dyDescent="0.2">
      <c r="A84" s="34"/>
      <c r="B84" s="42">
        <v>71</v>
      </c>
      <c r="C84" s="12" t="str">
        <f t="shared" si="2"/>
        <v>11/2026</v>
      </c>
      <c r="D84" s="43">
        <f t="shared" si="0"/>
        <v>0.01</v>
      </c>
      <c r="E84" s="1146">
        <f t="shared" si="3"/>
        <v>1216.0986012476023</v>
      </c>
      <c r="F84" s="1150"/>
      <c r="G84" s="1146">
        <f t="shared" si="4"/>
        <v>1309.963915834029</v>
      </c>
      <c r="H84" s="1147"/>
      <c r="I84" s="1148"/>
      <c r="J84" s="1149"/>
      <c r="K84" s="45" t="e">
        <f t="shared" si="5"/>
        <v>#DIV/0!</v>
      </c>
      <c r="L84" s="1151">
        <f t="shared" si="1"/>
        <v>-1309.963915834029</v>
      </c>
      <c r="M84" s="1152"/>
      <c r="N84" s="34"/>
      <c r="O84" s="34"/>
      <c r="P84" s="34"/>
      <c r="Q84" s="34"/>
      <c r="R84" s="34"/>
      <c r="S84" s="34"/>
      <c r="T84" s="34"/>
      <c r="U84" s="34"/>
      <c r="V84" s="34"/>
      <c r="W84" s="34"/>
      <c r="X84" s="34"/>
      <c r="Y84" s="34"/>
      <c r="Z84" s="34"/>
      <c r="AA84" s="34"/>
      <c r="AB84" s="34"/>
    </row>
    <row r="85" spans="1:28" ht="15" customHeight="1" x14ac:dyDescent="0.2">
      <c r="A85" s="34"/>
      <c r="B85" s="42">
        <v>72</v>
      </c>
      <c r="C85" s="12" t="str">
        <f t="shared" si="2"/>
        <v>12/2026</v>
      </c>
      <c r="D85" s="43">
        <f t="shared" si="0"/>
        <v>0.01</v>
      </c>
      <c r="E85" s="1146">
        <f t="shared" si="3"/>
        <v>1228.2595872600784</v>
      </c>
      <c r="F85" s="1150"/>
      <c r="G85" s="1146">
        <f t="shared" si="4"/>
        <v>1323.0635549923693</v>
      </c>
      <c r="H85" s="1147"/>
      <c r="I85" s="1148"/>
      <c r="J85" s="1149"/>
      <c r="K85" s="45" t="e">
        <f t="shared" si="5"/>
        <v>#DIV/0!</v>
      </c>
      <c r="L85" s="1151">
        <f t="shared" si="1"/>
        <v>-1323.0635549923693</v>
      </c>
      <c r="M85" s="1152"/>
      <c r="N85" s="34"/>
      <c r="O85" s="34"/>
      <c r="P85" s="34"/>
      <c r="Q85" s="34"/>
      <c r="R85" s="34"/>
      <c r="S85" s="34"/>
      <c r="T85" s="34"/>
      <c r="U85" s="34"/>
      <c r="V85" s="34"/>
      <c r="W85" s="34"/>
      <c r="X85" s="34"/>
      <c r="Y85" s="34"/>
      <c r="Z85" s="34"/>
      <c r="AA85" s="34"/>
      <c r="AB85" s="34"/>
    </row>
    <row r="86" spans="1:28" ht="15" customHeight="1" x14ac:dyDescent="0.2">
      <c r="A86" s="34"/>
      <c r="B86" s="42">
        <v>73</v>
      </c>
      <c r="C86" s="12" t="str">
        <f t="shared" si="2"/>
        <v>1/2027</v>
      </c>
      <c r="D86" s="43">
        <f t="shared" si="0"/>
        <v>0.01</v>
      </c>
      <c r="E86" s="1146">
        <f t="shared" si="3"/>
        <v>1240.5421831326792</v>
      </c>
      <c r="F86" s="1150"/>
      <c r="G86" s="1146">
        <f t="shared" si="4"/>
        <v>1336.2941905422929</v>
      </c>
      <c r="H86" s="1147"/>
      <c r="I86" s="1148"/>
      <c r="J86" s="1149"/>
      <c r="K86" s="45" t="e">
        <f t="shared" si="5"/>
        <v>#DIV/0!</v>
      </c>
      <c r="L86" s="1151">
        <f t="shared" si="1"/>
        <v>-1336.2941905422929</v>
      </c>
      <c r="M86" s="1152"/>
      <c r="N86" s="34"/>
      <c r="O86" s="34"/>
      <c r="P86" s="34"/>
      <c r="Q86" s="34"/>
      <c r="R86" s="34"/>
      <c r="S86" s="34"/>
      <c r="T86" s="34"/>
      <c r="U86" s="34"/>
      <c r="V86" s="34"/>
      <c r="W86" s="34"/>
      <c r="X86" s="34"/>
      <c r="Y86" s="34"/>
      <c r="Z86" s="34"/>
      <c r="AA86" s="34"/>
      <c r="AB86" s="34"/>
    </row>
    <row r="87" spans="1:28" ht="15" customHeight="1" x14ac:dyDescent="0.2">
      <c r="A87" s="34"/>
      <c r="B87" s="42">
        <v>74</v>
      </c>
      <c r="C87" s="12" t="str">
        <f t="shared" si="2"/>
        <v>2/2027</v>
      </c>
      <c r="D87" s="43">
        <f t="shared" si="0"/>
        <v>0.01</v>
      </c>
      <c r="E87" s="1146">
        <f t="shared" si="3"/>
        <v>1252.9476049640059</v>
      </c>
      <c r="F87" s="1150"/>
      <c r="G87" s="1146">
        <f t="shared" si="4"/>
        <v>1349.6571324477159</v>
      </c>
      <c r="H87" s="1147"/>
      <c r="I87" s="1148"/>
      <c r="J87" s="1149"/>
      <c r="K87" s="45" t="e">
        <f t="shared" si="5"/>
        <v>#DIV/0!</v>
      </c>
      <c r="L87" s="1151">
        <f t="shared" si="1"/>
        <v>-1349.6571324477159</v>
      </c>
      <c r="M87" s="1152"/>
      <c r="N87" s="34"/>
      <c r="O87" s="34"/>
      <c r="P87" s="34"/>
      <c r="Q87" s="34"/>
      <c r="R87" s="34"/>
      <c r="S87" s="34"/>
      <c r="T87" s="34"/>
      <c r="U87" s="34"/>
      <c r="V87" s="34"/>
      <c r="W87" s="34"/>
      <c r="X87" s="34"/>
      <c r="Y87" s="34"/>
      <c r="Z87" s="34"/>
      <c r="AA87" s="34"/>
      <c r="AB87" s="34"/>
    </row>
    <row r="88" spans="1:28" ht="15" customHeight="1" x14ac:dyDescent="0.2">
      <c r="A88" s="34"/>
      <c r="B88" s="42">
        <v>75</v>
      </c>
      <c r="C88" s="12" t="str">
        <f t="shared" si="2"/>
        <v>3/2027</v>
      </c>
      <c r="D88" s="43">
        <f t="shared" si="0"/>
        <v>0.01</v>
      </c>
      <c r="E88" s="1146">
        <f t="shared" si="3"/>
        <v>1265.4770810136461</v>
      </c>
      <c r="F88" s="1150"/>
      <c r="G88" s="1146">
        <f t="shared" si="4"/>
        <v>1363.153703772193</v>
      </c>
      <c r="H88" s="1147"/>
      <c r="I88" s="1148"/>
      <c r="J88" s="1149"/>
      <c r="K88" s="45" t="e">
        <f t="shared" si="5"/>
        <v>#DIV/0!</v>
      </c>
      <c r="L88" s="1151">
        <f t="shared" si="1"/>
        <v>-1363.153703772193</v>
      </c>
      <c r="M88" s="1152"/>
      <c r="N88" s="34"/>
      <c r="O88" s="34"/>
      <c r="P88" s="34"/>
      <c r="Q88" s="34"/>
      <c r="R88" s="34"/>
      <c r="S88" s="34"/>
      <c r="T88" s="34"/>
      <c r="U88" s="34"/>
      <c r="V88" s="34"/>
      <c r="W88" s="34"/>
      <c r="X88" s="34"/>
      <c r="Y88" s="34"/>
      <c r="Z88" s="34"/>
      <c r="AA88" s="34"/>
      <c r="AB88" s="34"/>
    </row>
    <row r="89" spans="1:28" ht="15" customHeight="1" x14ac:dyDescent="0.2">
      <c r="A89" s="34"/>
      <c r="B89" s="42">
        <v>76</v>
      </c>
      <c r="C89" s="12" t="str">
        <f t="shared" si="2"/>
        <v>4/2027</v>
      </c>
      <c r="D89" s="43">
        <f t="shared" si="0"/>
        <v>0.01</v>
      </c>
      <c r="E89" s="1146">
        <f t="shared" si="3"/>
        <v>1278.1318518237824</v>
      </c>
      <c r="F89" s="1150"/>
      <c r="G89" s="1146">
        <f t="shared" si="4"/>
        <v>1376.785240809915</v>
      </c>
      <c r="H89" s="1147"/>
      <c r="I89" s="1148"/>
      <c r="J89" s="1149"/>
      <c r="K89" s="45" t="e">
        <f t="shared" si="5"/>
        <v>#DIV/0!</v>
      </c>
      <c r="L89" s="1151">
        <f t="shared" si="1"/>
        <v>-1376.785240809915</v>
      </c>
      <c r="M89" s="1152"/>
      <c r="N89" s="34"/>
      <c r="O89" s="34"/>
      <c r="P89" s="34"/>
      <c r="Q89" s="34"/>
      <c r="R89" s="34"/>
      <c r="S89" s="34"/>
      <c r="T89" s="34"/>
      <c r="U89" s="34"/>
      <c r="V89" s="34"/>
      <c r="W89" s="34"/>
      <c r="X89" s="34"/>
      <c r="Y89" s="34"/>
      <c r="Z89" s="34"/>
      <c r="AA89" s="34"/>
      <c r="AB89" s="34"/>
    </row>
    <row r="90" spans="1:28" ht="15" customHeight="1" x14ac:dyDescent="0.2">
      <c r="A90" s="34"/>
      <c r="B90" s="42">
        <v>77</v>
      </c>
      <c r="C90" s="12" t="str">
        <f t="shared" si="2"/>
        <v>5/2027</v>
      </c>
      <c r="D90" s="43">
        <f t="shared" si="0"/>
        <v>0.01</v>
      </c>
      <c r="E90" s="1146">
        <f t="shared" si="3"/>
        <v>1290.9131703420203</v>
      </c>
      <c r="F90" s="1150"/>
      <c r="G90" s="1146">
        <f t="shared" si="4"/>
        <v>1390.5530932180141</v>
      </c>
      <c r="H90" s="1147"/>
      <c r="I90" s="1148"/>
      <c r="J90" s="1149"/>
      <c r="K90" s="45" t="e">
        <f t="shared" si="5"/>
        <v>#DIV/0!</v>
      </c>
      <c r="L90" s="1151">
        <f t="shared" si="1"/>
        <v>-1390.5530932180141</v>
      </c>
      <c r="M90" s="1152"/>
      <c r="N90" s="34"/>
      <c r="O90" s="34"/>
      <c r="P90" s="34"/>
      <c r="Q90" s="34"/>
      <c r="R90" s="34"/>
      <c r="S90" s="34"/>
      <c r="T90" s="34"/>
      <c r="U90" s="34"/>
      <c r="V90" s="34"/>
      <c r="W90" s="34"/>
      <c r="X90" s="34"/>
      <c r="Y90" s="34"/>
      <c r="Z90" s="34"/>
      <c r="AA90" s="34"/>
      <c r="AB90" s="34"/>
    </row>
    <row r="91" spans="1:28" ht="15" customHeight="1" x14ac:dyDescent="0.2">
      <c r="A91" s="34"/>
      <c r="B91" s="42">
        <v>78</v>
      </c>
      <c r="C91" s="12" t="str">
        <f t="shared" si="2"/>
        <v>6/2027</v>
      </c>
      <c r="D91" s="43">
        <f t="shared" si="0"/>
        <v>0.01</v>
      </c>
      <c r="E91" s="1146">
        <f t="shared" si="3"/>
        <v>1303.8223020454404</v>
      </c>
      <c r="F91" s="1150"/>
      <c r="G91" s="1146">
        <f t="shared" si="4"/>
        <v>1404.4586241501943</v>
      </c>
      <c r="H91" s="1147"/>
      <c r="I91" s="1148"/>
      <c r="J91" s="1149"/>
      <c r="K91" s="45" t="e">
        <f t="shared" si="5"/>
        <v>#DIV/0!</v>
      </c>
      <c r="L91" s="1151">
        <f t="shared" si="1"/>
        <v>-1404.4586241501943</v>
      </c>
      <c r="M91" s="1152"/>
      <c r="N91" s="34"/>
      <c r="O91" s="34"/>
      <c r="P91" s="34"/>
      <c r="Q91" s="34"/>
      <c r="R91" s="34"/>
      <c r="S91" s="34"/>
      <c r="T91" s="34"/>
      <c r="U91" s="34"/>
      <c r="V91" s="34"/>
      <c r="W91" s="34"/>
      <c r="X91" s="34"/>
      <c r="Y91" s="34"/>
      <c r="Z91" s="34"/>
      <c r="AA91" s="34"/>
      <c r="AB91" s="34"/>
    </row>
    <row r="92" spans="1:28" ht="15" customHeight="1" x14ac:dyDescent="0.2">
      <c r="A92" s="34"/>
      <c r="B92" s="42">
        <v>79</v>
      </c>
      <c r="C92" s="12" t="str">
        <f t="shared" si="2"/>
        <v>7/2027</v>
      </c>
      <c r="D92" s="43">
        <f t="shared" si="0"/>
        <v>0.01</v>
      </c>
      <c r="E92" s="1146">
        <f t="shared" si="3"/>
        <v>1316.8605250658948</v>
      </c>
      <c r="F92" s="1150"/>
      <c r="G92" s="1146">
        <f t="shared" si="4"/>
        <v>1418.5032103916963</v>
      </c>
      <c r="H92" s="1147"/>
      <c r="I92" s="1148"/>
      <c r="J92" s="1149"/>
      <c r="K92" s="45" t="e">
        <f t="shared" si="5"/>
        <v>#DIV/0!</v>
      </c>
      <c r="L92" s="1151">
        <f t="shared" si="1"/>
        <v>-1418.5032103916963</v>
      </c>
      <c r="M92" s="1152"/>
      <c r="N92" s="34"/>
      <c r="O92" s="34"/>
      <c r="P92" s="34"/>
      <c r="Q92" s="34"/>
      <c r="R92" s="34"/>
      <c r="S92" s="34"/>
      <c r="T92" s="34"/>
      <c r="U92" s="34"/>
      <c r="V92" s="34"/>
      <c r="W92" s="34"/>
      <c r="X92" s="34"/>
      <c r="Y92" s="34"/>
      <c r="Z92" s="34"/>
      <c r="AA92" s="34"/>
      <c r="AB92" s="34"/>
    </row>
    <row r="93" spans="1:28" ht="15" customHeight="1" x14ac:dyDescent="0.2">
      <c r="A93" s="34"/>
      <c r="B93" s="42">
        <v>80</v>
      </c>
      <c r="C93" s="12" t="str">
        <f t="shared" si="2"/>
        <v>8/2027</v>
      </c>
      <c r="D93" s="43">
        <f t="shared" si="0"/>
        <v>0.01</v>
      </c>
      <c r="E93" s="1146">
        <f t="shared" si="3"/>
        <v>1330.0291303165536</v>
      </c>
      <c r="F93" s="1150"/>
      <c r="G93" s="1146">
        <f t="shared" si="4"/>
        <v>1432.6882424956132</v>
      </c>
      <c r="H93" s="1147"/>
      <c r="I93" s="1148"/>
      <c r="J93" s="1149"/>
      <c r="K93" s="45" t="e">
        <f t="shared" si="5"/>
        <v>#DIV/0!</v>
      </c>
      <c r="L93" s="1151">
        <f t="shared" si="1"/>
        <v>-1432.6882424956132</v>
      </c>
      <c r="M93" s="1152"/>
      <c r="N93" s="34"/>
      <c r="O93" s="34"/>
      <c r="P93" s="34"/>
      <c r="Q93" s="34"/>
      <c r="R93" s="34"/>
      <c r="S93" s="34"/>
      <c r="T93" s="34"/>
      <c r="U93" s="34"/>
      <c r="V93" s="34"/>
      <c r="W93" s="34"/>
      <c r="X93" s="34"/>
      <c r="Y93" s="34"/>
      <c r="Z93" s="34"/>
      <c r="AA93" s="34"/>
      <c r="AB93" s="34"/>
    </row>
    <row r="94" spans="1:28" ht="15" customHeight="1" x14ac:dyDescent="0.2">
      <c r="A94" s="34"/>
      <c r="B94" s="42">
        <v>81</v>
      </c>
      <c r="C94" s="12" t="str">
        <f t="shared" si="2"/>
        <v>9/2027</v>
      </c>
      <c r="D94" s="43">
        <f t="shared" si="0"/>
        <v>0.01</v>
      </c>
      <c r="E94" s="1146">
        <f t="shared" si="3"/>
        <v>1343.3294216197191</v>
      </c>
      <c r="F94" s="1150"/>
      <c r="G94" s="1146">
        <f t="shared" si="4"/>
        <v>1447.0151249205694</v>
      </c>
      <c r="H94" s="1147"/>
      <c r="I94" s="1148"/>
      <c r="J94" s="1149"/>
      <c r="K94" s="45" t="e">
        <f t="shared" si="5"/>
        <v>#DIV/0!</v>
      </c>
      <c r="L94" s="1151">
        <f t="shared" si="1"/>
        <v>-1447.0151249205694</v>
      </c>
      <c r="M94" s="1152"/>
      <c r="N94" s="34"/>
      <c r="O94" s="34"/>
      <c r="P94" s="34"/>
      <c r="Q94" s="34"/>
      <c r="R94" s="34"/>
      <c r="S94" s="34"/>
      <c r="T94" s="34"/>
      <c r="U94" s="34"/>
      <c r="V94" s="34"/>
      <c r="W94" s="34"/>
      <c r="X94" s="34"/>
      <c r="Y94" s="34"/>
      <c r="Z94" s="34"/>
      <c r="AA94" s="34"/>
      <c r="AB94" s="34"/>
    </row>
    <row r="95" spans="1:28" ht="15" customHeight="1" x14ac:dyDescent="0.2">
      <c r="A95" s="34"/>
      <c r="B95" s="42">
        <v>82</v>
      </c>
      <c r="C95" s="12" t="str">
        <f t="shared" si="2"/>
        <v>10/2027</v>
      </c>
      <c r="D95" s="43">
        <f t="shared" si="0"/>
        <v>0.01</v>
      </c>
      <c r="E95" s="1146">
        <f t="shared" si="3"/>
        <v>1356.7627158359164</v>
      </c>
      <c r="F95" s="1150"/>
      <c r="G95" s="1146">
        <f t="shared" si="4"/>
        <v>1461.485276169775</v>
      </c>
      <c r="H95" s="1147"/>
      <c r="I95" s="1148"/>
      <c r="J95" s="1149"/>
      <c r="K95" s="45" t="e">
        <f t="shared" si="5"/>
        <v>#DIV/0!</v>
      </c>
      <c r="L95" s="1151">
        <f t="shared" si="1"/>
        <v>-1461.485276169775</v>
      </c>
      <c r="M95" s="1152"/>
      <c r="N95" s="34"/>
      <c r="O95" s="34"/>
      <c r="P95" s="34"/>
      <c r="Q95" s="34"/>
      <c r="R95" s="34"/>
      <c r="S95" s="34"/>
      <c r="T95" s="34"/>
      <c r="U95" s="34"/>
      <c r="V95" s="34"/>
      <c r="W95" s="34"/>
      <c r="X95" s="34"/>
      <c r="Y95" s="34"/>
      <c r="Z95" s="34"/>
      <c r="AA95" s="34"/>
      <c r="AB95" s="34"/>
    </row>
    <row r="96" spans="1:28" ht="15" customHeight="1" x14ac:dyDescent="0.2">
      <c r="A96" s="34"/>
      <c r="B96" s="42">
        <v>83</v>
      </c>
      <c r="C96" s="12" t="str">
        <f t="shared" si="2"/>
        <v>11/2027</v>
      </c>
      <c r="D96" s="43">
        <f t="shared" si="0"/>
        <v>0.01</v>
      </c>
      <c r="E96" s="1146">
        <f t="shared" si="3"/>
        <v>1370.3303429942755</v>
      </c>
      <c r="F96" s="1150"/>
      <c r="G96" s="1146">
        <f t="shared" si="4"/>
        <v>1476.1001289314727</v>
      </c>
      <c r="H96" s="1147"/>
      <c r="I96" s="1148"/>
      <c r="J96" s="1149"/>
      <c r="K96" s="45" t="e">
        <f t="shared" si="5"/>
        <v>#DIV/0!</v>
      </c>
      <c r="L96" s="1151">
        <f t="shared" si="1"/>
        <v>-1476.1001289314727</v>
      </c>
      <c r="M96" s="1152"/>
      <c r="N96" s="34"/>
      <c r="O96" s="34"/>
      <c r="P96" s="34"/>
      <c r="Q96" s="34"/>
      <c r="R96" s="34"/>
      <c r="S96" s="34"/>
      <c r="T96" s="34"/>
      <c r="U96" s="34"/>
      <c r="V96" s="34"/>
      <c r="W96" s="34"/>
      <c r="X96" s="34"/>
      <c r="Y96" s="34"/>
      <c r="Z96" s="34"/>
      <c r="AA96" s="34"/>
      <c r="AB96" s="34"/>
    </row>
    <row r="97" spans="1:28" ht="15" customHeight="1" x14ac:dyDescent="0.2">
      <c r="A97" s="34"/>
      <c r="B97" s="42">
        <v>84</v>
      </c>
      <c r="C97" s="12" t="str">
        <f t="shared" si="2"/>
        <v>12/2027</v>
      </c>
      <c r="D97" s="43">
        <f t="shared" si="0"/>
        <v>0.01</v>
      </c>
      <c r="E97" s="1146">
        <f t="shared" si="3"/>
        <v>1384.0336464242182</v>
      </c>
      <c r="F97" s="1150"/>
      <c r="G97" s="1146">
        <f t="shared" si="4"/>
        <v>1490.8611302207873</v>
      </c>
      <c r="H97" s="1147"/>
      <c r="I97" s="1148"/>
      <c r="J97" s="1149"/>
      <c r="K97" s="45" t="e">
        <f t="shared" si="5"/>
        <v>#DIV/0!</v>
      </c>
      <c r="L97" s="1151">
        <f t="shared" si="1"/>
        <v>-1490.8611302207873</v>
      </c>
      <c r="M97" s="1152"/>
      <c r="N97" s="34"/>
      <c r="O97" s="34"/>
      <c r="P97" s="34"/>
      <c r="Q97" s="34"/>
      <c r="R97" s="34"/>
      <c r="S97" s="34"/>
      <c r="T97" s="34"/>
      <c r="U97" s="34"/>
      <c r="V97" s="34"/>
      <c r="W97" s="34"/>
      <c r="X97" s="34"/>
      <c r="Y97" s="34"/>
      <c r="Z97" s="34"/>
      <c r="AA97" s="34"/>
      <c r="AB97" s="34"/>
    </row>
    <row r="98" spans="1:28" ht="15" customHeight="1" x14ac:dyDescent="0.2">
      <c r="A98" s="34"/>
      <c r="B98" s="42">
        <v>85</v>
      </c>
      <c r="C98" s="12" t="str">
        <f t="shared" si="2"/>
        <v>1/2028</v>
      </c>
      <c r="D98" s="43">
        <f t="shared" si="0"/>
        <v>0.01</v>
      </c>
      <c r="E98" s="1146">
        <f t="shared" si="3"/>
        <v>1397.8739828884604</v>
      </c>
      <c r="F98" s="1150"/>
      <c r="G98" s="1146">
        <f t="shared" si="4"/>
        <v>1505.7697415229952</v>
      </c>
      <c r="H98" s="1147"/>
      <c r="I98" s="1148"/>
      <c r="J98" s="1149"/>
      <c r="K98" s="45" t="e">
        <f t="shared" si="5"/>
        <v>#DIV/0!</v>
      </c>
      <c r="L98" s="1151">
        <f t="shared" si="1"/>
        <v>-1505.7697415229952</v>
      </c>
      <c r="M98" s="1152"/>
      <c r="N98" s="34"/>
      <c r="O98" s="34"/>
      <c r="P98" s="34"/>
      <c r="Q98" s="34"/>
      <c r="R98" s="34"/>
      <c r="S98" s="34"/>
      <c r="T98" s="34"/>
      <c r="U98" s="34"/>
      <c r="V98" s="34"/>
      <c r="W98" s="34"/>
      <c r="X98" s="34"/>
      <c r="Y98" s="34"/>
      <c r="Z98" s="34"/>
      <c r="AA98" s="34"/>
      <c r="AB98" s="34"/>
    </row>
    <row r="99" spans="1:28" ht="15" customHeight="1" x14ac:dyDescent="0.2">
      <c r="A99" s="34"/>
      <c r="B99" s="42">
        <v>86</v>
      </c>
      <c r="C99" s="12" t="str">
        <f t="shared" si="2"/>
        <v>2/2028</v>
      </c>
      <c r="D99" s="43">
        <f t="shared" si="0"/>
        <v>0.01</v>
      </c>
      <c r="E99" s="1146">
        <f t="shared" si="3"/>
        <v>1411.8527227173449</v>
      </c>
      <c r="F99" s="1150"/>
      <c r="G99" s="1146">
        <f t="shared" si="4"/>
        <v>1520.8274389382252</v>
      </c>
      <c r="H99" s="1147"/>
      <c r="I99" s="1148"/>
      <c r="J99" s="1149"/>
      <c r="K99" s="45" t="e">
        <f t="shared" si="5"/>
        <v>#DIV/0!</v>
      </c>
      <c r="L99" s="1151">
        <f t="shared" si="1"/>
        <v>-1520.8274389382252</v>
      </c>
      <c r="M99" s="1152"/>
      <c r="N99" s="34"/>
      <c r="O99" s="34"/>
      <c r="P99" s="34"/>
      <c r="Q99" s="34"/>
      <c r="R99" s="34"/>
      <c r="S99" s="34"/>
      <c r="T99" s="34"/>
      <c r="U99" s="34"/>
      <c r="V99" s="34"/>
      <c r="W99" s="34"/>
      <c r="X99" s="34"/>
      <c r="Y99" s="34"/>
      <c r="Z99" s="34"/>
      <c r="AA99" s="34"/>
      <c r="AB99" s="34"/>
    </row>
    <row r="100" spans="1:28" ht="15" customHeight="1" x14ac:dyDescent="0.2">
      <c r="A100" s="34"/>
      <c r="B100" s="42">
        <v>87</v>
      </c>
      <c r="C100" s="12" t="str">
        <f t="shared" si="2"/>
        <v>3/2028</v>
      </c>
      <c r="D100" s="43">
        <f t="shared" si="0"/>
        <v>0.01</v>
      </c>
      <c r="E100" s="1146">
        <f t="shared" si="3"/>
        <v>1425.9712499445184</v>
      </c>
      <c r="F100" s="1150"/>
      <c r="G100" s="1146">
        <f t="shared" si="4"/>
        <v>1536.0357133276075</v>
      </c>
      <c r="H100" s="1147"/>
      <c r="I100" s="1148"/>
      <c r="J100" s="1149"/>
      <c r="K100" s="45" t="e">
        <f t="shared" si="5"/>
        <v>#DIV/0!</v>
      </c>
      <c r="L100" s="1151">
        <f t="shared" si="1"/>
        <v>-1536.0357133276075</v>
      </c>
      <c r="M100" s="1152"/>
      <c r="N100" s="34"/>
      <c r="O100" s="34"/>
      <c r="P100" s="34"/>
      <c r="Q100" s="34"/>
      <c r="R100" s="34"/>
      <c r="S100" s="34"/>
      <c r="T100" s="34"/>
      <c r="U100" s="34"/>
      <c r="V100" s="34"/>
      <c r="W100" s="34"/>
      <c r="X100" s="34"/>
      <c r="Y100" s="34"/>
      <c r="Z100" s="34"/>
      <c r="AA100" s="34"/>
      <c r="AB100" s="34"/>
    </row>
    <row r="101" spans="1:28" ht="15" customHeight="1" x14ac:dyDescent="0.2">
      <c r="A101" s="34"/>
      <c r="B101" s="42">
        <v>88</v>
      </c>
      <c r="C101" s="12" t="str">
        <f t="shared" si="2"/>
        <v>4/2028</v>
      </c>
      <c r="D101" s="43">
        <f t="shared" si="0"/>
        <v>0.01</v>
      </c>
      <c r="E101" s="1146">
        <f t="shared" si="3"/>
        <v>1440.2309624439636</v>
      </c>
      <c r="F101" s="1150"/>
      <c r="G101" s="1146">
        <f t="shared" si="4"/>
        <v>1551.3960704608835</v>
      </c>
      <c r="H101" s="1147"/>
      <c r="I101" s="1148"/>
      <c r="J101" s="1149"/>
      <c r="K101" s="45" t="e">
        <f t="shared" si="5"/>
        <v>#DIV/0!</v>
      </c>
      <c r="L101" s="1151">
        <f t="shared" si="1"/>
        <v>-1551.3960704608835</v>
      </c>
      <c r="M101" s="1152"/>
      <c r="N101" s="34"/>
      <c r="O101" s="34"/>
      <c r="P101" s="34"/>
      <c r="Q101" s="34"/>
      <c r="R101" s="34"/>
      <c r="S101" s="34"/>
      <c r="T101" s="34"/>
      <c r="U101" s="34"/>
      <c r="V101" s="34"/>
      <c r="W101" s="34"/>
      <c r="X101" s="34"/>
      <c r="Y101" s="34"/>
      <c r="Z101" s="34"/>
      <c r="AA101" s="34"/>
      <c r="AB101" s="34"/>
    </row>
    <row r="102" spans="1:28" ht="15" customHeight="1" x14ac:dyDescent="0.2">
      <c r="A102" s="34"/>
      <c r="B102" s="42">
        <v>89</v>
      </c>
      <c r="C102" s="12" t="str">
        <f t="shared" si="2"/>
        <v>5/2028</v>
      </c>
      <c r="D102" s="43">
        <f t="shared" si="0"/>
        <v>0.01</v>
      </c>
      <c r="E102" s="1146">
        <f t="shared" si="3"/>
        <v>1454.6332720684031</v>
      </c>
      <c r="F102" s="1150"/>
      <c r="G102" s="1146">
        <f t="shared" si="4"/>
        <v>1566.9100311654922</v>
      </c>
      <c r="H102" s="1147"/>
      <c r="I102" s="1148"/>
      <c r="J102" s="1149"/>
      <c r="K102" s="45" t="e">
        <f t="shared" si="5"/>
        <v>#DIV/0!</v>
      </c>
      <c r="L102" s="1151">
        <f t="shared" si="1"/>
        <v>-1566.9100311654922</v>
      </c>
      <c r="M102" s="1152"/>
      <c r="N102" s="34"/>
      <c r="O102" s="34"/>
      <c r="P102" s="34"/>
      <c r="Q102" s="34"/>
      <c r="R102" s="34"/>
      <c r="S102" s="34"/>
      <c r="T102" s="34"/>
      <c r="U102" s="34"/>
      <c r="V102" s="34"/>
      <c r="W102" s="34"/>
      <c r="X102" s="34"/>
      <c r="Y102" s="34"/>
      <c r="Z102" s="34"/>
      <c r="AA102" s="34"/>
      <c r="AB102" s="34"/>
    </row>
    <row r="103" spans="1:28" ht="15" customHeight="1" x14ac:dyDescent="0.2">
      <c r="A103" s="34"/>
      <c r="B103" s="42">
        <v>90</v>
      </c>
      <c r="C103" s="12" t="str">
        <f t="shared" si="2"/>
        <v>6/2028</v>
      </c>
      <c r="D103" s="43">
        <f t="shared" si="0"/>
        <v>0.01</v>
      </c>
      <c r="E103" s="1146">
        <f t="shared" si="3"/>
        <v>1469.1796047890871</v>
      </c>
      <c r="F103" s="1150"/>
      <c r="G103" s="1146">
        <f t="shared" si="4"/>
        <v>1582.5791314771473</v>
      </c>
      <c r="H103" s="1147"/>
      <c r="I103" s="1148"/>
      <c r="J103" s="1149"/>
      <c r="K103" s="45" t="e">
        <f t="shared" si="5"/>
        <v>#DIV/0!</v>
      </c>
      <c r="L103" s="1151">
        <f t="shared" si="1"/>
        <v>-1582.5791314771473</v>
      </c>
      <c r="M103" s="1152"/>
      <c r="N103" s="34"/>
      <c r="O103" s="34"/>
      <c r="P103" s="34"/>
      <c r="Q103" s="34"/>
      <c r="R103" s="34"/>
      <c r="S103" s="34"/>
      <c r="T103" s="34"/>
      <c r="U103" s="34"/>
      <c r="V103" s="34"/>
      <c r="W103" s="34"/>
      <c r="X103" s="34"/>
      <c r="Y103" s="34"/>
      <c r="Z103" s="34"/>
      <c r="AA103" s="34"/>
      <c r="AB103" s="34"/>
    </row>
    <row r="104" spans="1:28" ht="15" customHeight="1" x14ac:dyDescent="0.2">
      <c r="A104" s="34"/>
      <c r="B104" s="42">
        <v>91</v>
      </c>
      <c r="C104" s="12" t="str">
        <f t="shared" si="2"/>
        <v>7/2028</v>
      </c>
      <c r="D104" s="43">
        <f t="shared" si="0"/>
        <v>0.01</v>
      </c>
      <c r="E104" s="1146">
        <f t="shared" si="3"/>
        <v>1483.871400836978</v>
      </c>
      <c r="F104" s="1150"/>
      <c r="G104" s="1146">
        <f t="shared" si="4"/>
        <v>1598.4049227919188</v>
      </c>
      <c r="H104" s="1147"/>
      <c r="I104" s="1148"/>
      <c r="J104" s="1149"/>
      <c r="K104" s="45" t="e">
        <f t="shared" si="5"/>
        <v>#DIV/0!</v>
      </c>
      <c r="L104" s="1151">
        <f t="shared" si="1"/>
        <v>-1598.4049227919188</v>
      </c>
      <c r="M104" s="1152"/>
      <c r="N104" s="34"/>
      <c r="O104" s="34"/>
      <c r="P104" s="34"/>
      <c r="Q104" s="34"/>
      <c r="R104" s="34"/>
      <c r="S104" s="34"/>
      <c r="T104" s="34"/>
      <c r="U104" s="34"/>
      <c r="V104" s="34"/>
      <c r="W104" s="34"/>
      <c r="X104" s="34"/>
      <c r="Y104" s="34"/>
      <c r="Z104" s="34"/>
      <c r="AA104" s="34"/>
      <c r="AB104" s="34"/>
    </row>
    <row r="105" spans="1:28" ht="15" customHeight="1" x14ac:dyDescent="0.2">
      <c r="A105" s="34"/>
      <c r="B105" s="42">
        <v>92</v>
      </c>
      <c r="C105" s="12" t="str">
        <f t="shared" si="2"/>
        <v>8/2028</v>
      </c>
      <c r="D105" s="43">
        <f t="shared" si="0"/>
        <v>0.01</v>
      </c>
      <c r="E105" s="1146">
        <f t="shared" si="3"/>
        <v>1498.7101148453478</v>
      </c>
      <c r="F105" s="1150"/>
      <c r="G105" s="1146">
        <f t="shared" si="4"/>
        <v>1614.3889720198381</v>
      </c>
      <c r="H105" s="1147"/>
      <c r="I105" s="1148"/>
      <c r="J105" s="1149"/>
      <c r="K105" s="45" t="e">
        <f t="shared" si="5"/>
        <v>#DIV/0!</v>
      </c>
      <c r="L105" s="1151">
        <f t="shared" si="1"/>
        <v>-1614.3889720198381</v>
      </c>
      <c r="M105" s="1152"/>
      <c r="N105" s="34"/>
      <c r="O105" s="34"/>
      <c r="P105" s="34"/>
      <c r="Q105" s="34"/>
      <c r="R105" s="34"/>
      <c r="S105" s="34"/>
      <c r="T105" s="34"/>
      <c r="U105" s="34"/>
      <c r="V105" s="34"/>
      <c r="W105" s="34"/>
      <c r="X105" s="34"/>
      <c r="Y105" s="34"/>
      <c r="Z105" s="34"/>
      <c r="AA105" s="34"/>
      <c r="AB105" s="34"/>
    </row>
    <row r="106" spans="1:28" ht="15" customHeight="1" x14ac:dyDescent="0.2">
      <c r="A106" s="34"/>
      <c r="B106" s="42">
        <v>93</v>
      </c>
      <c r="C106" s="12" t="str">
        <f t="shared" si="2"/>
        <v>9/2028</v>
      </c>
      <c r="D106" s="43">
        <f t="shared" si="0"/>
        <v>0.01</v>
      </c>
      <c r="E106" s="1146">
        <f t="shared" si="3"/>
        <v>1513.6972159938014</v>
      </c>
      <c r="F106" s="1150"/>
      <c r="G106" s="1146">
        <f t="shared" si="4"/>
        <v>1630.5328617400364</v>
      </c>
      <c r="H106" s="1147"/>
      <c r="I106" s="1148"/>
      <c r="J106" s="1149"/>
      <c r="K106" s="45" t="e">
        <f t="shared" si="5"/>
        <v>#DIV/0!</v>
      </c>
      <c r="L106" s="1151">
        <f t="shared" si="1"/>
        <v>-1630.5328617400364</v>
      </c>
      <c r="M106" s="1152"/>
      <c r="N106" s="34"/>
      <c r="O106" s="34"/>
      <c r="P106" s="34"/>
      <c r="Q106" s="34"/>
      <c r="R106" s="34"/>
      <c r="S106" s="34"/>
      <c r="T106" s="34"/>
      <c r="U106" s="34"/>
      <c r="V106" s="34"/>
      <c r="W106" s="34"/>
      <c r="X106" s="34"/>
      <c r="Y106" s="34"/>
      <c r="Z106" s="34"/>
      <c r="AA106" s="34"/>
      <c r="AB106" s="34"/>
    </row>
    <row r="107" spans="1:28" ht="15" customHeight="1" x14ac:dyDescent="0.2">
      <c r="A107" s="34"/>
      <c r="B107" s="42">
        <v>94</v>
      </c>
      <c r="C107" s="12" t="str">
        <f t="shared" si="2"/>
        <v>10/2028</v>
      </c>
      <c r="D107" s="43">
        <f t="shared" si="0"/>
        <v>0.01</v>
      </c>
      <c r="E107" s="1146">
        <f t="shared" si="3"/>
        <v>1528.8341881537394</v>
      </c>
      <c r="F107" s="1150"/>
      <c r="G107" s="1146">
        <f t="shared" si="4"/>
        <v>1646.8381903574368</v>
      </c>
      <c r="H107" s="1147"/>
      <c r="I107" s="1148"/>
      <c r="J107" s="1149"/>
      <c r="K107" s="45" t="e">
        <f t="shared" si="5"/>
        <v>#DIV/0!</v>
      </c>
      <c r="L107" s="1151">
        <f t="shared" si="1"/>
        <v>-1646.8381903574368</v>
      </c>
      <c r="M107" s="1152"/>
      <c r="N107" s="34"/>
      <c r="O107" s="34"/>
      <c r="P107" s="34"/>
      <c r="Q107" s="34"/>
      <c r="R107" s="34"/>
      <c r="S107" s="34"/>
      <c r="T107" s="34"/>
      <c r="U107" s="34"/>
      <c r="V107" s="34"/>
      <c r="W107" s="34"/>
      <c r="X107" s="34"/>
      <c r="Y107" s="34"/>
      <c r="Z107" s="34"/>
      <c r="AA107" s="34"/>
      <c r="AB107" s="34"/>
    </row>
    <row r="108" spans="1:28" ht="15" customHeight="1" x14ac:dyDescent="0.2">
      <c r="A108" s="34"/>
      <c r="B108" s="42">
        <v>95</v>
      </c>
      <c r="C108" s="12" t="str">
        <f t="shared" si="2"/>
        <v>11/2028</v>
      </c>
      <c r="D108" s="43">
        <f t="shared" si="0"/>
        <v>0.01</v>
      </c>
      <c r="E108" s="1146">
        <f t="shared" si="3"/>
        <v>1544.1225300352769</v>
      </c>
      <c r="F108" s="1150"/>
      <c r="G108" s="1146">
        <f t="shared" si="4"/>
        <v>1663.3065722610113</v>
      </c>
      <c r="H108" s="1147"/>
      <c r="I108" s="1148"/>
      <c r="J108" s="1149"/>
      <c r="K108" s="45" t="e">
        <f t="shared" si="5"/>
        <v>#DIV/0!</v>
      </c>
      <c r="L108" s="1151">
        <f t="shared" si="1"/>
        <v>-1663.3065722610113</v>
      </c>
      <c r="M108" s="1152"/>
      <c r="N108" s="34"/>
      <c r="O108" s="34"/>
      <c r="P108" s="34"/>
      <c r="Q108" s="34"/>
      <c r="R108" s="34"/>
      <c r="S108" s="34"/>
      <c r="T108" s="34"/>
      <c r="U108" s="34"/>
      <c r="V108" s="34"/>
      <c r="W108" s="34"/>
      <c r="X108" s="34"/>
      <c r="Y108" s="34"/>
      <c r="Z108" s="34"/>
      <c r="AA108" s="34"/>
      <c r="AB108" s="34"/>
    </row>
    <row r="109" spans="1:28" ht="15" customHeight="1" x14ac:dyDescent="0.2">
      <c r="A109" s="34"/>
      <c r="B109" s="42">
        <v>96</v>
      </c>
      <c r="C109" s="12" t="str">
        <f t="shared" si="2"/>
        <v>12/2028</v>
      </c>
      <c r="D109" s="43">
        <f t="shared" si="0"/>
        <v>0.01</v>
      </c>
      <c r="E109" s="1146">
        <f t="shared" si="3"/>
        <v>1559.5637553356296</v>
      </c>
      <c r="F109" s="1150"/>
      <c r="G109" s="1146">
        <f t="shared" si="4"/>
        <v>1679.9396379836214</v>
      </c>
      <c r="H109" s="1147"/>
      <c r="I109" s="1148"/>
      <c r="J109" s="1149"/>
      <c r="K109" s="45" t="e">
        <f t="shared" si="5"/>
        <v>#DIV/0!</v>
      </c>
      <c r="L109" s="1151">
        <f t="shared" si="1"/>
        <v>-1679.9396379836214</v>
      </c>
      <c r="M109" s="1152"/>
      <c r="N109" s="34"/>
      <c r="O109" s="34"/>
      <c r="P109" s="34"/>
      <c r="Q109" s="34"/>
      <c r="R109" s="34"/>
      <c r="S109" s="34"/>
      <c r="T109" s="34"/>
      <c r="U109" s="34"/>
      <c r="V109" s="34"/>
      <c r="W109" s="34"/>
      <c r="X109" s="34"/>
      <c r="Y109" s="34"/>
      <c r="Z109" s="34"/>
      <c r="AA109" s="34"/>
      <c r="AB109" s="34"/>
    </row>
    <row r="110" spans="1:28" ht="15" customHeight="1" x14ac:dyDescent="0.2">
      <c r="A110" s="34"/>
      <c r="B110" s="42">
        <v>97</v>
      </c>
      <c r="C110" s="12" t="str">
        <f t="shared" si="2"/>
        <v>1/2029</v>
      </c>
      <c r="D110" s="43">
        <f t="shared" si="0"/>
        <v>0.01</v>
      </c>
      <c r="E110" s="1146">
        <f t="shared" si="3"/>
        <v>1575.1593928889858</v>
      </c>
      <c r="F110" s="1150"/>
      <c r="G110" s="1146">
        <f t="shared" si="4"/>
        <v>1696.7390343634577</v>
      </c>
      <c r="H110" s="1147"/>
      <c r="I110" s="1148"/>
      <c r="J110" s="1149"/>
      <c r="K110" s="45" t="e">
        <f t="shared" si="5"/>
        <v>#DIV/0!</v>
      </c>
      <c r="L110" s="1151">
        <f t="shared" si="1"/>
        <v>-1696.7390343634577</v>
      </c>
      <c r="M110" s="1152"/>
      <c r="N110" s="34"/>
      <c r="O110" s="34"/>
      <c r="P110" s="34"/>
      <c r="Q110" s="34"/>
      <c r="R110" s="34"/>
      <c r="S110" s="34"/>
      <c r="T110" s="34"/>
      <c r="U110" s="34"/>
      <c r="V110" s="34"/>
      <c r="W110" s="34"/>
      <c r="X110" s="34"/>
      <c r="Y110" s="34"/>
      <c r="Z110" s="34"/>
      <c r="AA110" s="34"/>
      <c r="AB110" s="34"/>
    </row>
    <row r="111" spans="1:28" ht="15" customHeight="1" x14ac:dyDescent="0.2">
      <c r="A111" s="34"/>
      <c r="B111" s="42">
        <v>98</v>
      </c>
      <c r="C111" s="12" t="str">
        <f t="shared" si="2"/>
        <v>2/2029</v>
      </c>
      <c r="D111" s="43">
        <f t="shared" si="0"/>
        <v>0.01</v>
      </c>
      <c r="E111" s="1146">
        <f t="shared" si="3"/>
        <v>1590.9109868178757</v>
      </c>
      <c r="F111" s="1150"/>
      <c r="G111" s="1146">
        <f t="shared" si="4"/>
        <v>1713.7064247070923</v>
      </c>
      <c r="H111" s="1147"/>
      <c r="I111" s="1148"/>
      <c r="J111" s="1149"/>
      <c r="K111" s="45" t="e">
        <f t="shared" si="5"/>
        <v>#DIV/0!</v>
      </c>
      <c r="L111" s="1151">
        <f t="shared" si="1"/>
        <v>-1713.7064247070923</v>
      </c>
      <c r="M111" s="1152"/>
      <c r="N111" s="34"/>
      <c r="O111" s="34"/>
      <c r="P111" s="34"/>
      <c r="Q111" s="34"/>
      <c r="R111" s="34"/>
      <c r="S111" s="34"/>
      <c r="T111" s="34"/>
      <c r="U111" s="34"/>
      <c r="V111" s="34"/>
      <c r="W111" s="34"/>
      <c r="X111" s="34"/>
      <c r="Y111" s="34"/>
      <c r="Z111" s="34"/>
      <c r="AA111" s="34"/>
      <c r="AB111" s="34"/>
    </row>
    <row r="112" spans="1:28" ht="15" customHeight="1" x14ac:dyDescent="0.2">
      <c r="A112" s="34"/>
      <c r="B112" s="42">
        <v>99</v>
      </c>
      <c r="C112" s="12" t="str">
        <f t="shared" si="2"/>
        <v>3/2029</v>
      </c>
      <c r="D112" s="43">
        <f t="shared" si="0"/>
        <v>0.01</v>
      </c>
      <c r="E112" s="1146">
        <f t="shared" si="3"/>
        <v>1606.8200966860545</v>
      </c>
      <c r="F112" s="1150"/>
      <c r="G112" s="1146">
        <f t="shared" si="4"/>
        <v>1730.8434889541631</v>
      </c>
      <c r="H112" s="1147"/>
      <c r="I112" s="1148"/>
      <c r="J112" s="1149"/>
      <c r="K112" s="45" t="e">
        <f t="shared" si="5"/>
        <v>#DIV/0!</v>
      </c>
      <c r="L112" s="1151">
        <f t="shared" si="1"/>
        <v>-1730.8434889541631</v>
      </c>
      <c r="M112" s="1152"/>
      <c r="N112" s="34"/>
      <c r="O112" s="34"/>
      <c r="P112" s="34"/>
      <c r="Q112" s="34"/>
      <c r="R112" s="34"/>
      <c r="S112" s="34"/>
      <c r="T112" s="34"/>
      <c r="U112" s="34"/>
      <c r="V112" s="34"/>
      <c r="W112" s="34"/>
      <c r="X112" s="34"/>
      <c r="Y112" s="34"/>
      <c r="Z112" s="34"/>
      <c r="AA112" s="34"/>
      <c r="AB112" s="34"/>
    </row>
    <row r="113" spans="1:28" ht="15" customHeight="1" x14ac:dyDescent="0.2">
      <c r="A113" s="34"/>
      <c r="B113" s="42">
        <v>100</v>
      </c>
      <c r="C113" s="12" t="str">
        <f t="shared" si="2"/>
        <v>4/2029</v>
      </c>
      <c r="D113" s="43">
        <f t="shared" si="0"/>
        <v>0.01</v>
      </c>
      <c r="E113" s="1146">
        <f t="shared" si="3"/>
        <v>1622.8882976529151</v>
      </c>
      <c r="F113" s="1150"/>
      <c r="G113" s="1146">
        <f t="shared" si="4"/>
        <v>1748.1519238437047</v>
      </c>
      <c r="H113" s="1147"/>
      <c r="I113" s="1148"/>
      <c r="J113" s="1149"/>
      <c r="K113" s="45" t="e">
        <f t="shared" si="5"/>
        <v>#DIV/0!</v>
      </c>
      <c r="L113" s="1151">
        <f t="shared" si="1"/>
        <v>-1748.1519238437047</v>
      </c>
      <c r="M113" s="1152"/>
      <c r="N113" s="34"/>
      <c r="O113" s="34"/>
      <c r="P113" s="34"/>
      <c r="Q113" s="34"/>
      <c r="R113" s="34"/>
      <c r="S113" s="34"/>
      <c r="T113" s="34"/>
      <c r="U113" s="34"/>
      <c r="V113" s="34"/>
      <c r="W113" s="34"/>
      <c r="X113" s="34"/>
      <c r="Y113" s="34"/>
      <c r="Z113" s="34"/>
      <c r="AA113" s="34"/>
      <c r="AB113" s="34"/>
    </row>
    <row r="114" spans="1:28" ht="15" customHeight="1" x14ac:dyDescent="0.2">
      <c r="A114" s="34"/>
      <c r="B114" s="42">
        <v>101</v>
      </c>
      <c r="C114" s="12" t="str">
        <f t="shared" si="2"/>
        <v>5/2029</v>
      </c>
      <c r="D114" s="43">
        <f t="shared" si="0"/>
        <v>0.01</v>
      </c>
      <c r="E114" s="1146">
        <f t="shared" si="3"/>
        <v>1639.1171806294442</v>
      </c>
      <c r="F114" s="1150"/>
      <c r="G114" s="1146">
        <f t="shared" si="4"/>
        <v>1765.6334430821419</v>
      </c>
      <c r="H114" s="1147"/>
      <c r="I114" s="1148"/>
      <c r="J114" s="1149"/>
      <c r="K114" s="45" t="e">
        <f t="shared" si="5"/>
        <v>#DIV/0!</v>
      </c>
      <c r="L114" s="1151">
        <f t="shared" si="1"/>
        <v>-1765.6334430821419</v>
      </c>
      <c r="M114" s="1152"/>
      <c r="N114" s="34"/>
      <c r="O114" s="34"/>
      <c r="P114" s="34"/>
      <c r="Q114" s="34"/>
      <c r="R114" s="34"/>
      <c r="S114" s="34"/>
      <c r="T114" s="34"/>
      <c r="U114" s="34"/>
      <c r="V114" s="34"/>
      <c r="W114" s="34"/>
      <c r="X114" s="34"/>
      <c r="Y114" s="34"/>
      <c r="Z114" s="34"/>
      <c r="AA114" s="34"/>
      <c r="AB114" s="34"/>
    </row>
    <row r="115" spans="1:28" ht="15" customHeight="1" x14ac:dyDescent="0.2">
      <c r="A115" s="34"/>
      <c r="B115" s="42">
        <v>102</v>
      </c>
      <c r="C115" s="12" t="str">
        <f t="shared" si="2"/>
        <v>6/2029</v>
      </c>
      <c r="D115" s="43">
        <f t="shared" si="0"/>
        <v>0.01</v>
      </c>
      <c r="E115" s="1146">
        <f t="shared" si="3"/>
        <v>1655.5083524357387</v>
      </c>
      <c r="F115" s="1150"/>
      <c r="G115" s="1146">
        <f t="shared" si="4"/>
        <v>1783.2897775129634</v>
      </c>
      <c r="H115" s="1147"/>
      <c r="I115" s="1148"/>
      <c r="J115" s="1149"/>
      <c r="K115" s="45" t="e">
        <f t="shared" si="5"/>
        <v>#DIV/0!</v>
      </c>
      <c r="L115" s="1151">
        <f t="shared" si="1"/>
        <v>-1783.2897775129634</v>
      </c>
      <c r="M115" s="1152"/>
      <c r="N115" s="34"/>
      <c r="O115" s="34"/>
      <c r="P115" s="34"/>
      <c r="Q115" s="34"/>
      <c r="R115" s="34"/>
      <c r="S115" s="34"/>
      <c r="T115" s="34"/>
      <c r="U115" s="34"/>
      <c r="V115" s="34"/>
      <c r="W115" s="34"/>
      <c r="X115" s="34"/>
      <c r="Y115" s="34"/>
      <c r="Z115" s="34"/>
      <c r="AA115" s="34"/>
      <c r="AB115" s="34"/>
    </row>
    <row r="116" spans="1:28" ht="15" customHeight="1" x14ac:dyDescent="0.2">
      <c r="A116" s="34"/>
      <c r="B116" s="42">
        <v>103</v>
      </c>
      <c r="C116" s="12" t="str">
        <f t="shared" si="2"/>
        <v>7/2029</v>
      </c>
      <c r="D116" s="43">
        <f t="shared" si="0"/>
        <v>0.01</v>
      </c>
      <c r="E116" s="1146">
        <f t="shared" si="3"/>
        <v>1672.0634359600961</v>
      </c>
      <c r="F116" s="1150"/>
      <c r="G116" s="1146">
        <f t="shared" si="4"/>
        <v>1801.122675288093</v>
      </c>
      <c r="H116" s="1147"/>
      <c r="I116" s="1148"/>
      <c r="J116" s="1149"/>
      <c r="K116" s="45" t="e">
        <f t="shared" si="5"/>
        <v>#DIV/0!</v>
      </c>
      <c r="L116" s="1151">
        <f t="shared" si="1"/>
        <v>-1801.122675288093</v>
      </c>
      <c r="M116" s="1152"/>
      <c r="N116" s="34"/>
      <c r="O116" s="34"/>
      <c r="P116" s="34"/>
      <c r="Q116" s="34"/>
      <c r="R116" s="34"/>
      <c r="S116" s="34"/>
      <c r="T116" s="34"/>
      <c r="U116" s="34"/>
      <c r="V116" s="34"/>
      <c r="W116" s="34"/>
      <c r="X116" s="34"/>
      <c r="Y116" s="34"/>
      <c r="Z116" s="34"/>
      <c r="AA116" s="34"/>
      <c r="AB116" s="34"/>
    </row>
    <row r="117" spans="1:28" ht="15" customHeight="1" x14ac:dyDescent="0.2">
      <c r="A117" s="34"/>
      <c r="B117" s="42">
        <v>104</v>
      </c>
      <c r="C117" s="12" t="str">
        <f t="shared" si="2"/>
        <v>8/2029</v>
      </c>
      <c r="D117" s="43">
        <f t="shared" si="0"/>
        <v>0.01</v>
      </c>
      <c r="E117" s="1146">
        <f t="shared" si="3"/>
        <v>1688.7840703196971</v>
      </c>
      <c r="F117" s="1150"/>
      <c r="G117" s="1146">
        <f t="shared" si="4"/>
        <v>1819.1339020409739</v>
      </c>
      <c r="H117" s="1147"/>
      <c r="I117" s="1148"/>
      <c r="J117" s="1149"/>
      <c r="K117" s="45" t="e">
        <f t="shared" si="5"/>
        <v>#DIV/0!</v>
      </c>
      <c r="L117" s="1151">
        <f t="shared" si="1"/>
        <v>-1819.1339020409739</v>
      </c>
      <c r="M117" s="1152"/>
      <c r="N117" s="34"/>
      <c r="O117" s="34"/>
      <c r="P117" s="34"/>
      <c r="Q117" s="34"/>
      <c r="R117" s="34"/>
      <c r="S117" s="34"/>
      <c r="T117" s="34"/>
      <c r="U117" s="34"/>
      <c r="V117" s="34"/>
      <c r="W117" s="34"/>
      <c r="X117" s="34"/>
      <c r="Y117" s="34"/>
      <c r="Z117" s="34"/>
      <c r="AA117" s="34"/>
      <c r="AB117" s="34"/>
    </row>
    <row r="118" spans="1:28" ht="15" customHeight="1" x14ac:dyDescent="0.2">
      <c r="A118" s="34"/>
      <c r="B118" s="42">
        <v>105</v>
      </c>
      <c r="C118" s="12" t="str">
        <f t="shared" si="2"/>
        <v>9/2029</v>
      </c>
      <c r="D118" s="43">
        <f t="shared" si="0"/>
        <v>0.01</v>
      </c>
      <c r="E118" s="1146">
        <f t="shared" si="3"/>
        <v>1705.6719110228942</v>
      </c>
      <c r="F118" s="1150"/>
      <c r="G118" s="1146">
        <f t="shared" si="4"/>
        <v>1837.3252410613836</v>
      </c>
      <c r="H118" s="1147"/>
      <c r="I118" s="1148"/>
      <c r="J118" s="1149"/>
      <c r="K118" s="45" t="e">
        <f t="shared" si="5"/>
        <v>#DIV/0!</v>
      </c>
      <c r="L118" s="1151">
        <f t="shared" si="1"/>
        <v>-1837.3252410613836</v>
      </c>
      <c r="M118" s="1152"/>
      <c r="N118" s="34"/>
      <c r="O118" s="34"/>
      <c r="P118" s="34"/>
      <c r="Q118" s="34"/>
      <c r="R118" s="34"/>
      <c r="S118" s="34"/>
      <c r="T118" s="34"/>
      <c r="U118" s="34"/>
      <c r="V118" s="34"/>
      <c r="W118" s="34"/>
      <c r="X118" s="34"/>
      <c r="Y118" s="34"/>
      <c r="Z118" s="34"/>
      <c r="AA118" s="34"/>
      <c r="AB118" s="34"/>
    </row>
    <row r="119" spans="1:28" ht="15" customHeight="1" x14ac:dyDescent="0.2">
      <c r="A119" s="34"/>
      <c r="B119" s="42">
        <v>106</v>
      </c>
      <c r="C119" s="12" t="str">
        <f t="shared" si="2"/>
        <v>10/2029</v>
      </c>
      <c r="D119" s="43">
        <f t="shared" si="0"/>
        <v>0.01</v>
      </c>
      <c r="E119" s="1146">
        <f t="shared" si="3"/>
        <v>1722.728630133123</v>
      </c>
      <c r="F119" s="1150"/>
      <c r="G119" s="1146">
        <f t="shared" si="4"/>
        <v>1855.6984934719974</v>
      </c>
      <c r="H119" s="1147"/>
      <c r="I119" s="1148"/>
      <c r="J119" s="1149"/>
      <c r="K119" s="45" t="e">
        <f t="shared" si="5"/>
        <v>#DIV/0!</v>
      </c>
      <c r="L119" s="1151">
        <f t="shared" si="1"/>
        <v>-1855.6984934719974</v>
      </c>
      <c r="M119" s="1152"/>
      <c r="N119" s="34"/>
      <c r="O119" s="34"/>
      <c r="P119" s="34"/>
      <c r="Q119" s="34"/>
      <c r="R119" s="34"/>
      <c r="S119" s="34"/>
      <c r="T119" s="34"/>
      <c r="U119" s="34"/>
      <c r="V119" s="34"/>
      <c r="W119" s="34"/>
      <c r="X119" s="34"/>
      <c r="Y119" s="34"/>
      <c r="Z119" s="34"/>
      <c r="AA119" s="34"/>
      <c r="AB119" s="34"/>
    </row>
    <row r="120" spans="1:28" ht="15" customHeight="1" x14ac:dyDescent="0.2">
      <c r="A120" s="34"/>
      <c r="B120" s="42">
        <v>107</v>
      </c>
      <c r="C120" s="12" t="str">
        <f t="shared" si="2"/>
        <v>11/2029</v>
      </c>
      <c r="D120" s="43">
        <f t="shared" si="0"/>
        <v>0.01</v>
      </c>
      <c r="E120" s="1146">
        <f t="shared" si="3"/>
        <v>1739.9559164344544</v>
      </c>
      <c r="F120" s="1150"/>
      <c r="G120" s="1146">
        <f t="shared" si="4"/>
        <v>1874.2554784067174</v>
      </c>
      <c r="H120" s="1147"/>
      <c r="I120" s="1148"/>
      <c r="J120" s="1149"/>
      <c r="K120" s="45" t="e">
        <f t="shared" si="5"/>
        <v>#DIV/0!</v>
      </c>
      <c r="L120" s="1151">
        <f t="shared" si="1"/>
        <v>-1874.2554784067174</v>
      </c>
      <c r="M120" s="1152"/>
      <c r="N120" s="34"/>
      <c r="O120" s="34"/>
      <c r="P120" s="34"/>
      <c r="Q120" s="34"/>
      <c r="R120" s="34"/>
      <c r="S120" s="34"/>
      <c r="T120" s="34"/>
      <c r="U120" s="34"/>
      <c r="V120" s="34"/>
      <c r="W120" s="34"/>
      <c r="X120" s="34"/>
      <c r="Y120" s="34"/>
      <c r="Z120" s="34"/>
      <c r="AA120" s="34"/>
      <c r="AB120" s="34"/>
    </row>
    <row r="121" spans="1:28" ht="15" customHeight="1" x14ac:dyDescent="0.2">
      <c r="A121" s="34"/>
      <c r="B121" s="42">
        <v>108</v>
      </c>
      <c r="C121" s="12" t="str">
        <f t="shared" si="2"/>
        <v>12/2029</v>
      </c>
      <c r="D121" s="43">
        <f t="shared" si="0"/>
        <v>0.01</v>
      </c>
      <c r="E121" s="1146">
        <f t="shared" si="3"/>
        <v>1757.3554755987989</v>
      </c>
      <c r="F121" s="1150"/>
      <c r="G121" s="1146">
        <f t="shared" si="4"/>
        <v>1892.9980331907846</v>
      </c>
      <c r="H121" s="1147"/>
      <c r="I121" s="1148"/>
      <c r="J121" s="1149"/>
      <c r="K121" s="45" t="e">
        <f t="shared" si="5"/>
        <v>#DIV/0!</v>
      </c>
      <c r="L121" s="1151">
        <f t="shared" si="1"/>
        <v>-1892.9980331907846</v>
      </c>
      <c r="M121" s="1152"/>
      <c r="N121" s="34"/>
      <c r="O121" s="34"/>
      <c r="P121" s="34"/>
      <c r="Q121" s="34"/>
      <c r="R121" s="34"/>
      <c r="S121" s="34"/>
      <c r="T121" s="34"/>
      <c r="U121" s="34"/>
      <c r="V121" s="34"/>
      <c r="W121" s="34"/>
      <c r="X121" s="34"/>
      <c r="Y121" s="34"/>
      <c r="Z121" s="34"/>
      <c r="AA121" s="34"/>
      <c r="AB121" s="34"/>
    </row>
    <row r="122" spans="1:28" ht="15" customHeight="1" x14ac:dyDescent="0.2">
      <c r="A122" s="34"/>
      <c r="B122" s="42">
        <v>109</v>
      </c>
      <c r="C122" s="12" t="str">
        <f t="shared" si="2"/>
        <v>1/2030</v>
      </c>
      <c r="D122" s="43">
        <f t="shared" si="0"/>
        <v>0.01</v>
      </c>
      <c r="E122" s="1146">
        <f t="shared" si="3"/>
        <v>1774.9290303547868</v>
      </c>
      <c r="F122" s="1150"/>
      <c r="G122" s="1146">
        <f t="shared" si="4"/>
        <v>1911.9280135226925</v>
      </c>
      <c r="H122" s="1147"/>
      <c r="I122" s="1148"/>
      <c r="J122" s="1149"/>
      <c r="K122" s="45" t="e">
        <f t="shared" si="5"/>
        <v>#DIV/0!</v>
      </c>
      <c r="L122" s="1151">
        <f t="shared" si="1"/>
        <v>-1911.9280135226925</v>
      </c>
      <c r="M122" s="1152"/>
      <c r="N122" s="34"/>
      <c r="O122" s="34"/>
      <c r="P122" s="34"/>
      <c r="Q122" s="34"/>
      <c r="R122" s="34"/>
      <c r="S122" s="34"/>
      <c r="T122" s="34"/>
      <c r="U122" s="34"/>
      <c r="V122" s="34"/>
      <c r="W122" s="34"/>
      <c r="X122" s="34"/>
      <c r="Y122" s="34"/>
      <c r="Z122" s="34"/>
      <c r="AA122" s="34"/>
      <c r="AB122" s="34"/>
    </row>
    <row r="123" spans="1:28" ht="15" customHeight="1" x14ac:dyDescent="0.2">
      <c r="A123" s="34"/>
      <c r="B123" s="42">
        <v>110</v>
      </c>
      <c r="C123" s="12" t="str">
        <f t="shared" si="2"/>
        <v>2/2030</v>
      </c>
      <c r="D123" s="43">
        <f t="shared" si="0"/>
        <v>0.01</v>
      </c>
      <c r="E123" s="1146">
        <f t="shared" si="3"/>
        <v>1792.6783206583348</v>
      </c>
      <c r="F123" s="1150"/>
      <c r="G123" s="1146">
        <f t="shared" si="4"/>
        <v>1931.0472936579195</v>
      </c>
      <c r="H123" s="1147"/>
      <c r="I123" s="1148"/>
      <c r="J123" s="1149"/>
      <c r="K123" s="45" t="e">
        <f t="shared" si="5"/>
        <v>#DIV/0!</v>
      </c>
      <c r="L123" s="1151">
        <f t="shared" si="1"/>
        <v>-1931.0472936579195</v>
      </c>
      <c r="M123" s="1152"/>
      <c r="N123" s="34"/>
      <c r="O123" s="34"/>
      <c r="P123" s="34"/>
      <c r="Q123" s="34"/>
      <c r="R123" s="34"/>
      <c r="S123" s="34"/>
      <c r="T123" s="34"/>
      <c r="U123" s="34"/>
      <c r="V123" s="34"/>
      <c r="W123" s="34"/>
      <c r="X123" s="34"/>
      <c r="Y123" s="34"/>
      <c r="Z123" s="34"/>
      <c r="AA123" s="34"/>
      <c r="AB123" s="34"/>
    </row>
    <row r="124" spans="1:28" ht="15" customHeight="1" x14ac:dyDescent="0.2">
      <c r="A124" s="34"/>
      <c r="B124" s="42">
        <v>111</v>
      </c>
      <c r="C124" s="12" t="str">
        <f t="shared" si="2"/>
        <v>3/2030</v>
      </c>
      <c r="D124" s="43">
        <f t="shared" si="0"/>
        <v>0.01</v>
      </c>
      <c r="E124" s="1146">
        <f t="shared" si="3"/>
        <v>1810.6051038649182</v>
      </c>
      <c r="F124" s="1150"/>
      <c r="G124" s="1146">
        <f t="shared" si="4"/>
        <v>1950.3577665944986</v>
      </c>
      <c r="H124" s="1147"/>
      <c r="I124" s="1148"/>
      <c r="J124" s="1149"/>
      <c r="K124" s="45" t="e">
        <f t="shared" si="5"/>
        <v>#DIV/0!</v>
      </c>
      <c r="L124" s="1151">
        <f t="shared" si="1"/>
        <v>-1950.3577665944986</v>
      </c>
      <c r="M124" s="1152"/>
      <c r="N124" s="34"/>
      <c r="O124" s="34"/>
      <c r="P124" s="34"/>
      <c r="Q124" s="34"/>
      <c r="R124" s="34"/>
      <c r="S124" s="34"/>
      <c r="T124" s="34"/>
      <c r="U124" s="34"/>
      <c r="V124" s="34"/>
      <c r="W124" s="34"/>
      <c r="X124" s="34"/>
      <c r="Y124" s="34"/>
      <c r="Z124" s="34"/>
      <c r="AA124" s="34"/>
      <c r="AB124" s="34"/>
    </row>
    <row r="125" spans="1:28" ht="15" customHeight="1" x14ac:dyDescent="0.2">
      <c r="A125" s="34"/>
      <c r="B125" s="42">
        <v>112</v>
      </c>
      <c r="C125" s="12" t="str">
        <f t="shared" si="2"/>
        <v>4/2030</v>
      </c>
      <c r="D125" s="43">
        <f t="shared" si="0"/>
        <v>0.01</v>
      </c>
      <c r="E125" s="1146">
        <f t="shared" si="3"/>
        <v>1828.7111549035674</v>
      </c>
      <c r="F125" s="1150"/>
      <c r="G125" s="1146">
        <f t="shared" si="4"/>
        <v>1969.8613442604435</v>
      </c>
      <c r="H125" s="1147"/>
      <c r="I125" s="1148"/>
      <c r="J125" s="1149"/>
      <c r="K125" s="45" t="e">
        <f t="shared" si="5"/>
        <v>#DIV/0!</v>
      </c>
      <c r="L125" s="1151">
        <f t="shared" si="1"/>
        <v>-1969.8613442604435</v>
      </c>
      <c r="M125" s="1152"/>
      <c r="N125" s="34"/>
      <c r="O125" s="34"/>
      <c r="P125" s="34"/>
      <c r="Q125" s="34"/>
      <c r="R125" s="34"/>
      <c r="S125" s="34"/>
      <c r="T125" s="34"/>
      <c r="U125" s="34"/>
      <c r="V125" s="34"/>
      <c r="W125" s="34"/>
      <c r="X125" s="34"/>
      <c r="Y125" s="34"/>
      <c r="Z125" s="34"/>
      <c r="AA125" s="34"/>
      <c r="AB125" s="34"/>
    </row>
    <row r="126" spans="1:28" ht="15" customHeight="1" x14ac:dyDescent="0.2">
      <c r="A126" s="34"/>
      <c r="B126" s="42">
        <v>113</v>
      </c>
      <c r="C126" s="12" t="str">
        <f t="shared" si="2"/>
        <v>5/2030</v>
      </c>
      <c r="D126" s="43">
        <f t="shared" si="0"/>
        <v>0.01</v>
      </c>
      <c r="E126" s="1146">
        <f t="shared" si="3"/>
        <v>1846.998266452603</v>
      </c>
      <c r="F126" s="1150"/>
      <c r="G126" s="1146">
        <f t="shared" si="4"/>
        <v>1989.559957703048</v>
      </c>
      <c r="H126" s="1147"/>
      <c r="I126" s="1148"/>
      <c r="J126" s="1149"/>
      <c r="K126" s="45" t="e">
        <f t="shared" si="5"/>
        <v>#DIV/0!</v>
      </c>
      <c r="L126" s="1151">
        <f t="shared" si="1"/>
        <v>-1989.559957703048</v>
      </c>
      <c r="M126" s="1152"/>
      <c r="N126" s="34"/>
      <c r="O126" s="34"/>
      <c r="P126" s="34"/>
      <c r="Q126" s="34"/>
      <c r="R126" s="34"/>
      <c r="S126" s="34"/>
      <c r="T126" s="34"/>
      <c r="U126" s="34"/>
      <c r="V126" s="34"/>
      <c r="W126" s="34"/>
      <c r="X126" s="34"/>
      <c r="Y126" s="34"/>
      <c r="Z126" s="34"/>
      <c r="AA126" s="34"/>
      <c r="AB126" s="34"/>
    </row>
    <row r="127" spans="1:28" ht="15" customHeight="1" x14ac:dyDescent="0.2">
      <c r="A127" s="34"/>
      <c r="B127" s="42">
        <v>114</v>
      </c>
      <c r="C127" s="12" t="str">
        <f t="shared" si="2"/>
        <v>6/2030</v>
      </c>
      <c r="D127" s="43">
        <f t="shared" si="0"/>
        <v>0.01</v>
      </c>
      <c r="E127" s="1146">
        <f t="shared" si="3"/>
        <v>1865.4682491171291</v>
      </c>
      <c r="F127" s="1150"/>
      <c r="G127" s="1146">
        <f t="shared" si="4"/>
        <v>2009.4555572800784</v>
      </c>
      <c r="H127" s="1147"/>
      <c r="I127" s="1148"/>
      <c r="J127" s="1149"/>
      <c r="K127" s="45" t="e">
        <f t="shared" si="5"/>
        <v>#DIV/0!</v>
      </c>
      <c r="L127" s="1151">
        <f t="shared" si="1"/>
        <v>-2009.4555572800784</v>
      </c>
      <c r="M127" s="1152"/>
      <c r="N127" s="34"/>
      <c r="O127" s="34"/>
      <c r="P127" s="34"/>
      <c r="Q127" s="34"/>
      <c r="R127" s="34"/>
      <c r="S127" s="34"/>
      <c r="T127" s="34"/>
      <c r="U127" s="34"/>
      <c r="V127" s="34"/>
      <c r="W127" s="34"/>
      <c r="X127" s="34"/>
      <c r="Y127" s="34"/>
      <c r="Z127" s="34"/>
      <c r="AA127" s="34"/>
      <c r="AB127" s="34"/>
    </row>
    <row r="128" spans="1:28" ht="15" customHeight="1" x14ac:dyDescent="0.2">
      <c r="A128" s="34"/>
      <c r="B128" s="42">
        <v>115</v>
      </c>
      <c r="C128" s="12" t="str">
        <f t="shared" si="2"/>
        <v>7/2030</v>
      </c>
      <c r="D128" s="43">
        <f t="shared" si="0"/>
        <v>0.01</v>
      </c>
      <c r="E128" s="1146">
        <f t="shared" si="3"/>
        <v>1884.1229316083004</v>
      </c>
      <c r="F128" s="1150"/>
      <c r="G128" s="1146">
        <f t="shared" si="4"/>
        <v>2029.5501128528792</v>
      </c>
      <c r="H128" s="1147"/>
      <c r="I128" s="1148"/>
      <c r="J128" s="1149"/>
      <c r="K128" s="45" t="e">
        <f t="shared" si="5"/>
        <v>#DIV/0!</v>
      </c>
      <c r="L128" s="1151">
        <f t="shared" si="1"/>
        <v>-2029.5501128528792</v>
      </c>
      <c r="M128" s="1152"/>
      <c r="N128" s="34"/>
      <c r="O128" s="34"/>
      <c r="P128" s="34"/>
      <c r="Q128" s="34"/>
      <c r="R128" s="34"/>
      <c r="S128" s="34"/>
      <c r="T128" s="34"/>
      <c r="U128" s="34"/>
      <c r="V128" s="34"/>
      <c r="W128" s="34"/>
      <c r="X128" s="34"/>
      <c r="Y128" s="34"/>
      <c r="Z128" s="34"/>
      <c r="AA128" s="34"/>
      <c r="AB128" s="34"/>
    </row>
    <row r="129" spans="1:28" ht="15" customHeight="1" x14ac:dyDescent="0.2">
      <c r="A129" s="34"/>
      <c r="B129" s="42">
        <v>116</v>
      </c>
      <c r="C129" s="12" t="str">
        <f t="shared" si="2"/>
        <v>8/2030</v>
      </c>
      <c r="D129" s="43">
        <f t="shared" si="0"/>
        <v>0.01</v>
      </c>
      <c r="E129" s="1146">
        <f t="shared" si="3"/>
        <v>1902.9641609243833</v>
      </c>
      <c r="F129" s="1150"/>
      <c r="G129" s="1146">
        <f t="shared" si="4"/>
        <v>2049.845613981408</v>
      </c>
      <c r="H129" s="1147"/>
      <c r="I129" s="1148"/>
      <c r="J129" s="1149"/>
      <c r="K129" s="45" t="e">
        <f t="shared" si="5"/>
        <v>#DIV/0!</v>
      </c>
      <c r="L129" s="1151">
        <f t="shared" si="1"/>
        <v>-2049.845613981408</v>
      </c>
      <c r="M129" s="1152"/>
      <c r="N129" s="34"/>
      <c r="O129" s="34"/>
      <c r="P129" s="34"/>
      <c r="Q129" s="34"/>
      <c r="R129" s="34"/>
      <c r="S129" s="34"/>
      <c r="T129" s="34"/>
      <c r="U129" s="34"/>
      <c r="V129" s="34"/>
      <c r="W129" s="34"/>
      <c r="X129" s="34"/>
      <c r="Y129" s="34"/>
      <c r="Z129" s="34"/>
      <c r="AA129" s="34"/>
      <c r="AB129" s="34"/>
    </row>
    <row r="130" spans="1:28" ht="15" customHeight="1" x14ac:dyDescent="0.2">
      <c r="A130" s="34"/>
      <c r="B130" s="42">
        <v>117</v>
      </c>
      <c r="C130" s="12" t="str">
        <f t="shared" si="2"/>
        <v>9/2030</v>
      </c>
      <c r="D130" s="43">
        <f t="shared" si="0"/>
        <v>0.01</v>
      </c>
      <c r="E130" s="1146">
        <f t="shared" si="3"/>
        <v>1921.9938025336271</v>
      </c>
      <c r="F130" s="1150"/>
      <c r="G130" s="1146">
        <f t="shared" si="4"/>
        <v>2070.3440701212221</v>
      </c>
      <c r="H130" s="1147"/>
      <c r="I130" s="1148"/>
      <c r="J130" s="1149"/>
      <c r="K130" s="45" t="e">
        <f t="shared" si="5"/>
        <v>#DIV/0!</v>
      </c>
      <c r="L130" s="1151">
        <f t="shared" si="1"/>
        <v>-2070.3440701212221</v>
      </c>
      <c r="M130" s="1152"/>
      <c r="N130" s="34"/>
      <c r="O130" s="34"/>
      <c r="P130" s="34"/>
      <c r="Q130" s="34"/>
      <c r="R130" s="34"/>
      <c r="S130" s="34"/>
      <c r="T130" s="34"/>
      <c r="U130" s="34"/>
      <c r="V130" s="34"/>
      <c r="W130" s="34"/>
      <c r="X130" s="34"/>
      <c r="Y130" s="34"/>
      <c r="Z130" s="34"/>
      <c r="AA130" s="34"/>
      <c r="AB130" s="34"/>
    </row>
    <row r="131" spans="1:28" ht="15" customHeight="1" x14ac:dyDescent="0.2">
      <c r="A131" s="34"/>
      <c r="B131" s="42">
        <v>118</v>
      </c>
      <c r="C131" s="12" t="str">
        <f t="shared" si="2"/>
        <v>10/2030</v>
      </c>
      <c r="D131" s="43">
        <f t="shared" si="0"/>
        <v>0.01</v>
      </c>
      <c r="E131" s="1146">
        <f t="shared" si="3"/>
        <v>1941.2137405589633</v>
      </c>
      <c r="F131" s="1150"/>
      <c r="G131" s="1146">
        <f t="shared" si="4"/>
        <v>2091.0475108224341</v>
      </c>
      <c r="H131" s="1147"/>
      <c r="I131" s="1148"/>
      <c r="J131" s="1149"/>
      <c r="K131" s="45" t="e">
        <f t="shared" si="5"/>
        <v>#DIV/0!</v>
      </c>
      <c r="L131" s="1151">
        <f t="shared" si="1"/>
        <v>-2091.0475108224341</v>
      </c>
      <c r="M131" s="1152"/>
      <c r="N131" s="34"/>
      <c r="O131" s="34"/>
      <c r="P131" s="34"/>
      <c r="Q131" s="34"/>
      <c r="R131" s="34"/>
      <c r="S131" s="34"/>
      <c r="T131" s="34"/>
      <c r="U131" s="34"/>
      <c r="V131" s="34"/>
      <c r="W131" s="34"/>
      <c r="X131" s="34"/>
      <c r="Y131" s="34"/>
      <c r="Z131" s="34"/>
      <c r="AA131" s="34"/>
      <c r="AB131" s="34"/>
    </row>
    <row r="132" spans="1:28" ht="15" customHeight="1" x14ac:dyDescent="0.2">
      <c r="A132" s="34"/>
      <c r="B132" s="42">
        <v>119</v>
      </c>
      <c r="C132" s="12" t="str">
        <f t="shared" si="2"/>
        <v>11/2030</v>
      </c>
      <c r="D132" s="43">
        <f t="shared" si="0"/>
        <v>0.01</v>
      </c>
      <c r="E132" s="1146">
        <f t="shared" si="3"/>
        <v>1960.625877964553</v>
      </c>
      <c r="F132" s="1150"/>
      <c r="G132" s="1146">
        <f t="shared" si="4"/>
        <v>2111.9579859306587</v>
      </c>
      <c r="H132" s="1147"/>
      <c r="I132" s="1148"/>
      <c r="J132" s="1149"/>
      <c r="K132" s="45" t="e">
        <f t="shared" si="5"/>
        <v>#DIV/0!</v>
      </c>
      <c r="L132" s="1151">
        <f t="shared" si="1"/>
        <v>-2111.9579859306587</v>
      </c>
      <c r="M132" s="1152"/>
      <c r="N132" s="34"/>
      <c r="O132" s="34"/>
      <c r="P132" s="34"/>
      <c r="Q132" s="34"/>
      <c r="R132" s="34"/>
      <c r="S132" s="34"/>
      <c r="T132" s="34"/>
      <c r="U132" s="34"/>
      <c r="V132" s="34"/>
      <c r="W132" s="34"/>
      <c r="X132" s="34"/>
      <c r="Y132" s="34"/>
      <c r="Z132" s="34"/>
      <c r="AA132" s="34"/>
      <c r="AB132" s="34"/>
    </row>
    <row r="133" spans="1:28" ht="15" customHeight="1" x14ac:dyDescent="0.2">
      <c r="A133" s="34"/>
      <c r="B133" s="42">
        <v>120</v>
      </c>
      <c r="C133" s="12" t="str">
        <f t="shared" si="2"/>
        <v>12/2030</v>
      </c>
      <c r="D133" s="43">
        <f t="shared" si="0"/>
        <v>0.01</v>
      </c>
      <c r="E133" s="1146">
        <f t="shared" si="3"/>
        <v>1980.2321367441984</v>
      </c>
      <c r="F133" s="1150"/>
      <c r="G133" s="1146">
        <f t="shared" si="4"/>
        <v>2133.0775657899653</v>
      </c>
      <c r="H133" s="1147"/>
      <c r="I133" s="1148"/>
      <c r="J133" s="1149"/>
      <c r="K133" s="45" t="e">
        <f t="shared" si="5"/>
        <v>#DIV/0!</v>
      </c>
      <c r="L133" s="1151">
        <f t="shared" si="1"/>
        <v>-2133.0775657899653</v>
      </c>
      <c r="M133" s="1152"/>
      <c r="N133" s="34"/>
      <c r="O133" s="34"/>
      <c r="P133" s="34"/>
      <c r="Q133" s="34"/>
      <c r="R133" s="34"/>
      <c r="S133" s="34"/>
      <c r="T133" s="34"/>
      <c r="U133" s="34"/>
      <c r="V133" s="34"/>
      <c r="W133" s="34"/>
      <c r="X133" s="34"/>
      <c r="Y133" s="34"/>
      <c r="Z133" s="34"/>
      <c r="AA133" s="34"/>
      <c r="AB133" s="34"/>
    </row>
    <row r="134" spans="1:28" ht="15" customHeight="1" x14ac:dyDescent="0.2">
      <c r="A134" s="34"/>
      <c r="B134" s="42">
        <v>121</v>
      </c>
      <c r="C134" s="12" t="str">
        <f t="shared" si="2"/>
        <v>1/2031</v>
      </c>
      <c r="D134" s="43">
        <f t="shared" si="0"/>
        <v>0.01</v>
      </c>
      <c r="E134" s="1146">
        <f t="shared" si="3"/>
        <v>2000.0344581116403</v>
      </c>
      <c r="F134" s="1150"/>
      <c r="G134" s="1146">
        <f t="shared" si="4"/>
        <v>2154.408341447865</v>
      </c>
      <c r="H134" s="1147"/>
      <c r="I134" s="1148"/>
      <c r="J134" s="1149"/>
      <c r="K134" s="45" t="e">
        <f t="shared" si="5"/>
        <v>#DIV/0!</v>
      </c>
      <c r="L134" s="1151">
        <f t="shared" si="1"/>
        <v>-2154.408341447865</v>
      </c>
      <c r="M134" s="1152"/>
      <c r="N134" s="34"/>
      <c r="O134" s="34"/>
      <c r="P134" s="34"/>
      <c r="Q134" s="34"/>
      <c r="R134" s="34"/>
      <c r="S134" s="34"/>
      <c r="T134" s="34"/>
      <c r="U134" s="34"/>
      <c r="V134" s="34"/>
      <c r="W134" s="34"/>
      <c r="X134" s="34"/>
      <c r="Y134" s="34"/>
      <c r="Z134" s="34"/>
      <c r="AA134" s="34"/>
      <c r="AB134" s="34"/>
    </row>
    <row r="135" spans="1:28" ht="15" customHeight="1" x14ac:dyDescent="0.2">
      <c r="A135" s="34"/>
      <c r="B135" s="42">
        <v>122</v>
      </c>
      <c r="C135" s="12" t="str">
        <f t="shared" si="2"/>
        <v>2/2031</v>
      </c>
      <c r="D135" s="43">
        <f t="shared" si="0"/>
        <v>0.01</v>
      </c>
      <c r="E135" s="1146">
        <f t="shared" si="3"/>
        <v>2020.0348026927568</v>
      </c>
      <c r="F135" s="1150"/>
      <c r="G135" s="1146">
        <f t="shared" si="4"/>
        <v>2175.9524248623438</v>
      </c>
      <c r="H135" s="1147"/>
      <c r="I135" s="1148"/>
      <c r="J135" s="1149"/>
      <c r="K135" s="45" t="e">
        <f t="shared" si="5"/>
        <v>#DIV/0!</v>
      </c>
      <c r="L135" s="1151">
        <f t="shared" si="1"/>
        <v>-2175.9524248623438</v>
      </c>
      <c r="M135" s="1152"/>
      <c r="N135" s="34"/>
      <c r="O135" s="34"/>
      <c r="P135" s="34"/>
      <c r="Q135" s="34"/>
      <c r="R135" s="34"/>
      <c r="S135" s="34"/>
      <c r="T135" s="34"/>
      <c r="U135" s="34"/>
      <c r="V135" s="34"/>
      <c r="W135" s="34"/>
      <c r="X135" s="34"/>
      <c r="Y135" s="34"/>
      <c r="Z135" s="34"/>
      <c r="AA135" s="34"/>
      <c r="AB135" s="34"/>
    </row>
    <row r="136" spans="1:28" ht="15" customHeight="1" x14ac:dyDescent="0.2">
      <c r="A136" s="34"/>
      <c r="B136" s="42">
        <v>123</v>
      </c>
      <c r="C136" s="12" t="str">
        <f t="shared" si="2"/>
        <v>3/2031</v>
      </c>
      <c r="D136" s="43">
        <f t="shared" si="0"/>
        <v>0.01</v>
      </c>
      <c r="E136" s="1146">
        <f t="shared" si="3"/>
        <v>2040.2351507196843</v>
      </c>
      <c r="F136" s="1150"/>
      <c r="G136" s="1146">
        <f t="shared" si="4"/>
        <v>2197.7119491109675</v>
      </c>
      <c r="H136" s="1147"/>
      <c r="I136" s="1148"/>
      <c r="J136" s="1149"/>
      <c r="K136" s="45" t="e">
        <f t="shared" si="5"/>
        <v>#DIV/0!</v>
      </c>
      <c r="L136" s="1151">
        <f t="shared" si="1"/>
        <v>-2197.7119491109675</v>
      </c>
      <c r="M136" s="1152"/>
      <c r="N136" s="34"/>
      <c r="O136" s="34"/>
      <c r="P136" s="34"/>
      <c r="Q136" s="34"/>
      <c r="R136" s="34"/>
      <c r="S136" s="34"/>
      <c r="T136" s="34"/>
      <c r="U136" s="34"/>
      <c r="V136" s="34"/>
      <c r="W136" s="34"/>
      <c r="X136" s="34"/>
      <c r="Y136" s="34"/>
      <c r="Z136" s="34"/>
      <c r="AA136" s="34"/>
      <c r="AB136" s="34"/>
    </row>
    <row r="137" spans="1:28" ht="15" customHeight="1" x14ac:dyDescent="0.2">
      <c r="A137" s="34"/>
      <c r="B137" s="42">
        <v>124</v>
      </c>
      <c r="C137" s="12" t="str">
        <f t="shared" si="2"/>
        <v>4/2031</v>
      </c>
      <c r="D137" s="43">
        <f t="shared" si="0"/>
        <v>0.01</v>
      </c>
      <c r="E137" s="1146">
        <f t="shared" si="3"/>
        <v>2060.6375022268812</v>
      </c>
      <c r="F137" s="1150"/>
      <c r="G137" s="1146">
        <f t="shared" si="4"/>
        <v>2219.689068602077</v>
      </c>
      <c r="H137" s="1147"/>
      <c r="I137" s="1148"/>
      <c r="J137" s="1149"/>
      <c r="K137" s="45" t="e">
        <f t="shared" si="5"/>
        <v>#DIV/0!</v>
      </c>
      <c r="L137" s="1151">
        <f t="shared" si="1"/>
        <v>-2219.689068602077</v>
      </c>
      <c r="M137" s="1152"/>
      <c r="N137" s="34"/>
      <c r="O137" s="34"/>
      <c r="P137" s="34"/>
      <c r="Q137" s="34"/>
      <c r="R137" s="34"/>
      <c r="S137" s="34"/>
      <c r="T137" s="34"/>
      <c r="U137" s="34"/>
      <c r="V137" s="34"/>
      <c r="W137" s="34"/>
      <c r="X137" s="34"/>
      <c r="Y137" s="34"/>
      <c r="Z137" s="34"/>
      <c r="AA137" s="34"/>
      <c r="AB137" s="34"/>
    </row>
    <row r="138" spans="1:28" ht="15" customHeight="1" x14ac:dyDescent="0.2">
      <c r="A138" s="34"/>
      <c r="B138" s="42">
        <v>125</v>
      </c>
      <c r="C138" s="12" t="str">
        <f t="shared" si="2"/>
        <v>5/2031</v>
      </c>
      <c r="D138" s="43">
        <f t="shared" si="0"/>
        <v>0.01</v>
      </c>
      <c r="E138" s="1146">
        <f t="shared" si="3"/>
        <v>2081.24387724915</v>
      </c>
      <c r="F138" s="1150"/>
      <c r="G138" s="1146">
        <f t="shared" si="4"/>
        <v>2241.8859592880976</v>
      </c>
      <c r="H138" s="1147"/>
      <c r="I138" s="1148"/>
      <c r="J138" s="1149"/>
      <c r="K138" s="45" t="e">
        <f t="shared" si="5"/>
        <v>#DIV/0!</v>
      </c>
      <c r="L138" s="1151">
        <f t="shared" si="1"/>
        <v>-2241.8859592880976</v>
      </c>
      <c r="M138" s="1152"/>
      <c r="N138" s="34"/>
      <c r="O138" s="34"/>
      <c r="P138" s="34"/>
      <c r="Q138" s="34"/>
      <c r="R138" s="34"/>
      <c r="S138" s="34"/>
      <c r="T138" s="34"/>
      <c r="U138" s="34"/>
      <c r="V138" s="34"/>
      <c r="W138" s="34"/>
      <c r="X138" s="34"/>
      <c r="Y138" s="34"/>
      <c r="Z138" s="34"/>
      <c r="AA138" s="34"/>
      <c r="AB138" s="34"/>
    </row>
    <row r="139" spans="1:28" ht="15" customHeight="1" x14ac:dyDescent="0.2">
      <c r="A139" s="34"/>
      <c r="B139" s="42">
        <v>126</v>
      </c>
      <c r="C139" s="12" t="str">
        <f t="shared" si="2"/>
        <v>6/2031</v>
      </c>
      <c r="D139" s="43">
        <f t="shared" si="0"/>
        <v>0.01</v>
      </c>
      <c r="E139" s="1146">
        <f t="shared" si="3"/>
        <v>2102.0563160216416</v>
      </c>
      <c r="F139" s="1150"/>
      <c r="G139" s="1146">
        <f t="shared" si="4"/>
        <v>2264.3048188809785</v>
      </c>
      <c r="H139" s="1147"/>
      <c r="I139" s="1148"/>
      <c r="J139" s="1149"/>
      <c r="K139" s="45" t="e">
        <f t="shared" si="5"/>
        <v>#DIV/0!</v>
      </c>
      <c r="L139" s="1151">
        <f t="shared" si="1"/>
        <v>-2264.3048188809785</v>
      </c>
      <c r="M139" s="1152"/>
      <c r="N139" s="34"/>
      <c r="O139" s="34"/>
      <c r="P139" s="34"/>
      <c r="Q139" s="34"/>
      <c r="R139" s="34"/>
      <c r="S139" s="34"/>
      <c r="T139" s="34"/>
      <c r="U139" s="34"/>
      <c r="V139" s="34"/>
      <c r="W139" s="34"/>
      <c r="X139" s="34"/>
      <c r="Y139" s="34"/>
      <c r="Z139" s="34"/>
      <c r="AA139" s="34"/>
      <c r="AB139" s="34"/>
    </row>
    <row r="140" spans="1:28" ht="15" customHeight="1" x14ac:dyDescent="0.2">
      <c r="A140" s="34"/>
      <c r="B140" s="42">
        <v>127</v>
      </c>
      <c r="C140" s="12" t="str">
        <f t="shared" si="2"/>
        <v>7/2031</v>
      </c>
      <c r="D140" s="43">
        <f t="shared" si="0"/>
        <v>0.01</v>
      </c>
      <c r="E140" s="1146">
        <f t="shared" si="3"/>
        <v>2123.0768791818582</v>
      </c>
      <c r="F140" s="1150"/>
      <c r="G140" s="1146">
        <f t="shared" si="4"/>
        <v>2286.9478670697881</v>
      </c>
      <c r="H140" s="1147"/>
      <c r="I140" s="1148"/>
      <c r="J140" s="1149"/>
      <c r="K140" s="45" t="e">
        <f t="shared" si="5"/>
        <v>#DIV/0!</v>
      </c>
      <c r="L140" s="1151">
        <f t="shared" si="1"/>
        <v>-2286.9478670697881</v>
      </c>
      <c r="M140" s="1152"/>
      <c r="N140" s="34"/>
      <c r="O140" s="34"/>
      <c r="P140" s="34"/>
      <c r="Q140" s="34"/>
      <c r="R140" s="34"/>
      <c r="S140" s="34"/>
      <c r="T140" s="34"/>
      <c r="U140" s="34"/>
      <c r="V140" s="34"/>
      <c r="W140" s="34"/>
      <c r="X140" s="34"/>
      <c r="Y140" s="34"/>
      <c r="Z140" s="34"/>
      <c r="AA140" s="34"/>
      <c r="AB140" s="34"/>
    </row>
    <row r="141" spans="1:28" ht="15" customHeight="1" x14ac:dyDescent="0.2">
      <c r="A141" s="34"/>
      <c r="B141" s="42">
        <v>128</v>
      </c>
      <c r="C141" s="12" t="str">
        <f t="shared" si="2"/>
        <v>8/2031</v>
      </c>
      <c r="D141" s="43">
        <f t="shared" si="0"/>
        <v>0.01</v>
      </c>
      <c r="E141" s="1146">
        <f t="shared" si="3"/>
        <v>2144.3076479736769</v>
      </c>
      <c r="F141" s="1150"/>
      <c r="G141" s="1146">
        <f t="shared" si="4"/>
        <v>2309.817345740486</v>
      </c>
      <c r="H141" s="1147"/>
      <c r="I141" s="1148"/>
      <c r="J141" s="1149"/>
      <c r="K141" s="45" t="e">
        <f t="shared" si="5"/>
        <v>#DIV/0!</v>
      </c>
      <c r="L141" s="1151">
        <f t="shared" si="1"/>
        <v>-2309.817345740486</v>
      </c>
      <c r="M141" s="1152"/>
      <c r="N141" s="34"/>
      <c r="O141" s="34"/>
      <c r="P141" s="34"/>
      <c r="Q141" s="34"/>
      <c r="R141" s="34"/>
      <c r="S141" s="34"/>
      <c r="T141" s="34"/>
      <c r="U141" s="34"/>
      <c r="V141" s="34"/>
      <c r="W141" s="34"/>
      <c r="X141" s="34"/>
      <c r="Y141" s="34"/>
      <c r="Z141" s="34"/>
      <c r="AA141" s="34"/>
      <c r="AB141" s="34"/>
    </row>
    <row r="142" spans="1:28" ht="15" customHeight="1" x14ac:dyDescent="0.2">
      <c r="A142" s="34"/>
      <c r="B142" s="42">
        <v>129</v>
      </c>
      <c r="C142" s="12" t="str">
        <f t="shared" si="2"/>
        <v>9/2031</v>
      </c>
      <c r="D142" s="43">
        <f t="shared" si="0"/>
        <v>0.01</v>
      </c>
      <c r="E142" s="1146">
        <f t="shared" si="3"/>
        <v>2165.7507244534136</v>
      </c>
      <c r="F142" s="1150"/>
      <c r="G142" s="1146">
        <f t="shared" si="4"/>
        <v>2332.9155191978907</v>
      </c>
      <c r="H142" s="1147"/>
      <c r="I142" s="1148"/>
      <c r="J142" s="1149"/>
      <c r="K142" s="45" t="e">
        <f t="shared" si="5"/>
        <v>#DIV/0!</v>
      </c>
      <c r="L142" s="1151">
        <f t="shared" si="1"/>
        <v>-2332.9155191978907</v>
      </c>
      <c r="M142" s="1152"/>
      <c r="N142" s="34"/>
      <c r="O142" s="34"/>
      <c r="P142" s="34"/>
      <c r="Q142" s="34"/>
      <c r="R142" s="34"/>
      <c r="S142" s="34"/>
      <c r="T142" s="34"/>
      <c r="U142" s="34"/>
      <c r="V142" s="34"/>
      <c r="W142" s="34"/>
      <c r="X142" s="34"/>
      <c r="Y142" s="34"/>
      <c r="Z142" s="34"/>
      <c r="AA142" s="34"/>
      <c r="AB142" s="34"/>
    </row>
    <row r="143" spans="1:28" ht="15" customHeight="1" x14ac:dyDescent="0.2">
      <c r="A143" s="34"/>
      <c r="B143" s="42">
        <v>130</v>
      </c>
      <c r="C143" s="12" t="str">
        <f t="shared" si="2"/>
        <v>10/2031</v>
      </c>
      <c r="D143" s="43">
        <f t="shared" si="0"/>
        <v>0.01</v>
      </c>
      <c r="E143" s="1146">
        <f t="shared" si="3"/>
        <v>2187.4082316979475</v>
      </c>
      <c r="F143" s="1150"/>
      <c r="G143" s="1146">
        <f t="shared" si="4"/>
        <v>2356.2446743898695</v>
      </c>
      <c r="H143" s="1147"/>
      <c r="I143" s="1148"/>
      <c r="J143" s="1149"/>
      <c r="K143" s="45" t="e">
        <f t="shared" si="5"/>
        <v>#DIV/0!</v>
      </c>
      <c r="L143" s="1151">
        <f t="shared" si="1"/>
        <v>-2356.2446743898695</v>
      </c>
      <c r="M143" s="1152"/>
      <c r="N143" s="34"/>
      <c r="O143" s="34"/>
      <c r="P143" s="34"/>
      <c r="Q143" s="34"/>
      <c r="R143" s="34"/>
      <c r="S143" s="34"/>
      <c r="T143" s="34"/>
      <c r="U143" s="34"/>
      <c r="V143" s="34"/>
      <c r="W143" s="34"/>
      <c r="X143" s="34"/>
      <c r="Y143" s="34"/>
      <c r="Z143" s="34"/>
      <c r="AA143" s="34"/>
      <c r="AB143" s="34"/>
    </row>
    <row r="144" spans="1:28" ht="15" customHeight="1" x14ac:dyDescent="0.2">
      <c r="A144" s="34"/>
      <c r="B144" s="42">
        <v>131</v>
      </c>
      <c r="C144" s="12" t="str">
        <f t="shared" si="2"/>
        <v>11/2031</v>
      </c>
      <c r="D144" s="43">
        <f t="shared" si="0"/>
        <v>0.01</v>
      </c>
      <c r="E144" s="1146">
        <f t="shared" si="3"/>
        <v>2209.2823140149271</v>
      </c>
      <c r="F144" s="1150"/>
      <c r="G144" s="1146">
        <f t="shared" si="4"/>
        <v>2379.8071211337683</v>
      </c>
      <c r="H144" s="1147"/>
      <c r="I144" s="1148"/>
      <c r="J144" s="1149"/>
      <c r="K144" s="45" t="e">
        <f t="shared" si="5"/>
        <v>#DIV/0!</v>
      </c>
      <c r="L144" s="1151">
        <f t="shared" si="1"/>
        <v>-2379.8071211337683</v>
      </c>
      <c r="M144" s="1152"/>
      <c r="N144" s="34"/>
      <c r="O144" s="34"/>
      <c r="P144" s="34"/>
      <c r="Q144" s="34"/>
      <c r="R144" s="34"/>
      <c r="S144" s="34"/>
      <c r="T144" s="34"/>
      <c r="U144" s="34"/>
      <c r="V144" s="34"/>
      <c r="W144" s="34"/>
      <c r="X144" s="34"/>
      <c r="Y144" s="34"/>
      <c r="Z144" s="34"/>
      <c r="AA144" s="34"/>
      <c r="AB144" s="34"/>
    </row>
    <row r="145" spans="1:28" ht="15" customHeight="1" x14ac:dyDescent="0.2">
      <c r="A145" s="34"/>
      <c r="B145" s="42">
        <v>132</v>
      </c>
      <c r="C145" s="12" t="str">
        <f t="shared" si="2"/>
        <v>12/2031</v>
      </c>
      <c r="D145" s="43">
        <f t="shared" si="0"/>
        <v>0.01</v>
      </c>
      <c r="E145" s="1146">
        <f t="shared" si="3"/>
        <v>2231.3751371550766</v>
      </c>
      <c r="F145" s="1150"/>
      <c r="G145" s="1146">
        <f t="shared" si="4"/>
        <v>2403.6051923451059</v>
      </c>
      <c r="H145" s="1147"/>
      <c r="I145" s="1148"/>
      <c r="J145" s="1149"/>
      <c r="K145" s="45" t="e">
        <f t="shared" si="5"/>
        <v>#DIV/0!</v>
      </c>
      <c r="L145" s="1151">
        <f t="shared" si="1"/>
        <v>-2403.6051923451059</v>
      </c>
      <c r="M145" s="1152"/>
      <c r="N145" s="34"/>
      <c r="O145" s="34"/>
      <c r="P145" s="34"/>
      <c r="Q145" s="34"/>
      <c r="R145" s="34"/>
      <c r="S145" s="34"/>
      <c r="T145" s="34"/>
      <c r="U145" s="34"/>
      <c r="V145" s="34"/>
      <c r="W145" s="34"/>
      <c r="X145" s="34"/>
      <c r="Y145" s="34"/>
      <c r="Z145" s="34"/>
      <c r="AA145" s="34"/>
      <c r="AB145" s="34"/>
    </row>
    <row r="146" spans="1:28" ht="15" customHeight="1" x14ac:dyDescent="0.2">
      <c r="A146" s="34"/>
      <c r="B146" s="42">
        <v>133</v>
      </c>
      <c r="C146" s="12" t="str">
        <f t="shared" si="2"/>
        <v>1/2032</v>
      </c>
      <c r="D146" s="43">
        <f t="shared" si="0"/>
        <v>0.01</v>
      </c>
      <c r="E146" s="1146">
        <f t="shared" si="3"/>
        <v>2253.6888885266271</v>
      </c>
      <c r="F146" s="1150"/>
      <c r="G146" s="1146">
        <f t="shared" si="4"/>
        <v>2427.6412442685569</v>
      </c>
      <c r="H146" s="1147"/>
      <c r="I146" s="1148"/>
      <c r="J146" s="1149"/>
      <c r="K146" s="45" t="e">
        <f t="shared" si="5"/>
        <v>#DIV/0!</v>
      </c>
      <c r="L146" s="1151">
        <f t="shared" si="1"/>
        <v>-2427.6412442685569</v>
      </c>
      <c r="M146" s="1152"/>
      <c r="N146" s="34"/>
      <c r="O146" s="34"/>
      <c r="P146" s="34"/>
      <c r="Q146" s="34"/>
      <c r="R146" s="34"/>
      <c r="S146" s="34"/>
      <c r="T146" s="34"/>
      <c r="U146" s="34"/>
      <c r="V146" s="34"/>
      <c r="W146" s="34"/>
      <c r="X146" s="34"/>
      <c r="Y146" s="34"/>
      <c r="Z146" s="34"/>
      <c r="AA146" s="34"/>
      <c r="AB146" s="34"/>
    </row>
    <row r="147" spans="1:28" ht="15" customHeight="1" x14ac:dyDescent="0.2">
      <c r="A147" s="34"/>
      <c r="B147" s="42">
        <v>134</v>
      </c>
      <c r="C147" s="12" t="str">
        <f t="shared" si="2"/>
        <v>2/2032</v>
      </c>
      <c r="D147" s="43">
        <f t="shared" si="0"/>
        <v>0.01</v>
      </c>
      <c r="E147" s="1146">
        <f t="shared" si="3"/>
        <v>2276.2257774118934</v>
      </c>
      <c r="F147" s="1150"/>
      <c r="G147" s="1146">
        <f t="shared" si="4"/>
        <v>2451.9176567112427</v>
      </c>
      <c r="H147" s="1147"/>
      <c r="I147" s="1148"/>
      <c r="J147" s="1149"/>
      <c r="K147" s="45" t="e">
        <f t="shared" si="5"/>
        <v>#DIV/0!</v>
      </c>
      <c r="L147" s="1151">
        <f t="shared" si="1"/>
        <v>-2451.9176567112427</v>
      </c>
      <c r="M147" s="1152"/>
      <c r="N147" s="34"/>
      <c r="O147" s="34"/>
      <c r="P147" s="34"/>
      <c r="Q147" s="34"/>
      <c r="R147" s="34"/>
      <c r="S147" s="34"/>
      <c r="T147" s="34"/>
      <c r="U147" s="34"/>
      <c r="V147" s="34"/>
      <c r="W147" s="34"/>
      <c r="X147" s="34"/>
      <c r="Y147" s="34"/>
      <c r="Z147" s="34"/>
      <c r="AA147" s="34"/>
      <c r="AB147" s="34"/>
    </row>
    <row r="148" spans="1:28" ht="15" customHeight="1" x14ac:dyDescent="0.2">
      <c r="A148" s="34"/>
      <c r="B148" s="42">
        <v>135</v>
      </c>
      <c r="C148" s="12" t="str">
        <f t="shared" si="2"/>
        <v>3/2032</v>
      </c>
      <c r="D148" s="43">
        <f t="shared" si="0"/>
        <v>0.01</v>
      </c>
      <c r="E148" s="1146">
        <f t="shared" si="3"/>
        <v>2298.9880351860124</v>
      </c>
      <c r="F148" s="1150"/>
      <c r="G148" s="1146">
        <f t="shared" si="4"/>
        <v>2476.4368332783552</v>
      </c>
      <c r="H148" s="1147"/>
      <c r="I148" s="1148"/>
      <c r="J148" s="1149"/>
      <c r="K148" s="45" t="e">
        <f t="shared" si="5"/>
        <v>#DIV/0!</v>
      </c>
      <c r="L148" s="1151">
        <f t="shared" si="1"/>
        <v>-2476.4368332783552</v>
      </c>
      <c r="M148" s="1152"/>
      <c r="N148" s="34"/>
      <c r="O148" s="34"/>
      <c r="P148" s="34"/>
      <c r="Q148" s="34"/>
      <c r="R148" s="34"/>
      <c r="S148" s="34"/>
      <c r="T148" s="34"/>
      <c r="U148" s="34"/>
      <c r="V148" s="34"/>
      <c r="W148" s="34"/>
      <c r="X148" s="34"/>
      <c r="Y148" s="34"/>
      <c r="Z148" s="34"/>
      <c r="AA148" s="34"/>
      <c r="AB148" s="34"/>
    </row>
    <row r="149" spans="1:28" ht="15" customHeight="1" x14ac:dyDescent="0.2">
      <c r="A149" s="34"/>
      <c r="B149" s="42">
        <v>136</v>
      </c>
      <c r="C149" s="12" t="str">
        <f t="shared" si="2"/>
        <v>4/2032</v>
      </c>
      <c r="D149" s="43">
        <f t="shared" si="0"/>
        <v>0.01</v>
      </c>
      <c r="E149" s="1146">
        <f t="shared" si="3"/>
        <v>2321.9779155378724</v>
      </c>
      <c r="F149" s="1150"/>
      <c r="G149" s="1146">
        <f t="shared" si="4"/>
        <v>2501.2012016111389</v>
      </c>
      <c r="H149" s="1147"/>
      <c r="I149" s="1148"/>
      <c r="J149" s="1149"/>
      <c r="K149" s="45" t="e">
        <f t="shared" si="5"/>
        <v>#DIV/0!</v>
      </c>
      <c r="L149" s="1151">
        <f t="shared" si="1"/>
        <v>-2501.2012016111389</v>
      </c>
      <c r="M149" s="1152"/>
      <c r="N149" s="34"/>
      <c r="O149" s="34"/>
      <c r="P149" s="34"/>
      <c r="Q149" s="34"/>
      <c r="R149" s="34"/>
      <c r="S149" s="34"/>
      <c r="T149" s="34"/>
      <c r="U149" s="34"/>
      <c r="V149" s="34"/>
      <c r="W149" s="34"/>
      <c r="X149" s="34"/>
      <c r="Y149" s="34"/>
      <c r="Z149" s="34"/>
      <c r="AA149" s="34"/>
      <c r="AB149" s="34"/>
    </row>
    <row r="150" spans="1:28" ht="15" customHeight="1" x14ac:dyDescent="0.2">
      <c r="A150" s="34"/>
      <c r="B150" s="42">
        <v>137</v>
      </c>
      <c r="C150" s="12" t="str">
        <f t="shared" si="2"/>
        <v>5/2032</v>
      </c>
      <c r="D150" s="43">
        <f t="shared" si="0"/>
        <v>0.01</v>
      </c>
      <c r="E150" s="1146">
        <f t="shared" si="3"/>
        <v>2345.1976946932509</v>
      </c>
      <c r="F150" s="1150"/>
      <c r="G150" s="1146">
        <f t="shared" si="4"/>
        <v>2526.2132136272503</v>
      </c>
      <c r="H150" s="1147"/>
      <c r="I150" s="1148"/>
      <c r="J150" s="1149"/>
      <c r="K150" s="45" t="e">
        <f t="shared" si="5"/>
        <v>#DIV/0!</v>
      </c>
      <c r="L150" s="1151">
        <f t="shared" si="1"/>
        <v>-2526.2132136272503</v>
      </c>
      <c r="M150" s="1152"/>
      <c r="N150" s="34"/>
      <c r="O150" s="34"/>
      <c r="P150" s="34"/>
      <c r="Q150" s="34"/>
      <c r="R150" s="34"/>
      <c r="S150" s="34"/>
      <c r="T150" s="34"/>
      <c r="U150" s="34"/>
      <c r="V150" s="34"/>
      <c r="W150" s="34"/>
      <c r="X150" s="34"/>
      <c r="Y150" s="34"/>
      <c r="Z150" s="34"/>
      <c r="AA150" s="34"/>
      <c r="AB150" s="34"/>
    </row>
    <row r="151" spans="1:28" ht="15" customHeight="1" x14ac:dyDescent="0.2">
      <c r="A151" s="34"/>
      <c r="B151" s="42">
        <v>138</v>
      </c>
      <c r="C151" s="12" t="str">
        <f t="shared" si="2"/>
        <v>6/2032</v>
      </c>
      <c r="D151" s="43">
        <f t="shared" si="0"/>
        <v>0.01</v>
      </c>
      <c r="E151" s="1146">
        <f t="shared" si="3"/>
        <v>2368.6496716401834</v>
      </c>
      <c r="F151" s="1150"/>
      <c r="G151" s="1146">
        <f t="shared" si="4"/>
        <v>2551.4753457635229</v>
      </c>
      <c r="H151" s="1147"/>
      <c r="I151" s="1148"/>
      <c r="J151" s="1149"/>
      <c r="K151" s="45" t="e">
        <f t="shared" si="5"/>
        <v>#DIV/0!</v>
      </c>
      <c r="L151" s="1151">
        <f t="shared" si="1"/>
        <v>-2551.4753457635229</v>
      </c>
      <c r="M151" s="1152"/>
      <c r="N151" s="34"/>
      <c r="O151" s="34"/>
      <c r="P151" s="34"/>
      <c r="Q151" s="34"/>
      <c r="R151" s="34"/>
      <c r="S151" s="34"/>
      <c r="T151" s="34"/>
      <c r="U151" s="34"/>
      <c r="V151" s="34"/>
      <c r="W151" s="34"/>
      <c r="X151" s="34"/>
      <c r="Y151" s="34"/>
      <c r="Z151" s="34"/>
      <c r="AA151" s="34"/>
      <c r="AB151" s="34"/>
    </row>
    <row r="152" spans="1:28" ht="15" customHeight="1" x14ac:dyDescent="0.2">
      <c r="A152" s="34"/>
      <c r="B152" s="42">
        <v>139</v>
      </c>
      <c r="C152" s="12" t="str">
        <f t="shared" si="2"/>
        <v>7/2032</v>
      </c>
      <c r="D152" s="43">
        <f t="shared" si="0"/>
        <v>0.01</v>
      </c>
      <c r="E152" s="1146">
        <f t="shared" si="3"/>
        <v>2392.3361683565854</v>
      </c>
      <c r="F152" s="1150"/>
      <c r="G152" s="1146">
        <f t="shared" si="4"/>
        <v>2576.9900992211583</v>
      </c>
      <c r="H152" s="1147"/>
      <c r="I152" s="1148"/>
      <c r="J152" s="1149"/>
      <c r="K152" s="45" t="e">
        <f t="shared" si="5"/>
        <v>#DIV/0!</v>
      </c>
      <c r="L152" s="1151">
        <f t="shared" si="1"/>
        <v>-2576.9900992211583</v>
      </c>
      <c r="M152" s="1152"/>
      <c r="N152" s="34"/>
      <c r="O152" s="34"/>
      <c r="P152" s="34"/>
      <c r="Q152" s="34"/>
      <c r="R152" s="34"/>
      <c r="S152" s="34"/>
      <c r="T152" s="34"/>
      <c r="U152" s="34"/>
      <c r="V152" s="34"/>
      <c r="W152" s="34"/>
      <c r="X152" s="34"/>
      <c r="Y152" s="34"/>
      <c r="Z152" s="34"/>
      <c r="AA152" s="34"/>
      <c r="AB152" s="34"/>
    </row>
    <row r="153" spans="1:28" ht="15" customHeight="1" x14ac:dyDescent="0.2">
      <c r="A153" s="34"/>
      <c r="B153" s="42">
        <v>140</v>
      </c>
      <c r="C153" s="12" t="str">
        <f t="shared" si="2"/>
        <v>8/2032</v>
      </c>
      <c r="D153" s="43">
        <f t="shared" si="0"/>
        <v>0.01</v>
      </c>
      <c r="E153" s="1146">
        <f t="shared" si="3"/>
        <v>2416.2595300401513</v>
      </c>
      <c r="F153" s="1150"/>
      <c r="G153" s="1146">
        <f t="shared" si="4"/>
        <v>2602.7600002133699</v>
      </c>
      <c r="H153" s="1147"/>
      <c r="I153" s="1148"/>
      <c r="J153" s="1149"/>
      <c r="K153" s="45" t="e">
        <f t="shared" si="5"/>
        <v>#DIV/0!</v>
      </c>
      <c r="L153" s="1151">
        <f t="shared" si="1"/>
        <v>-2602.7600002133699</v>
      </c>
      <c r="M153" s="1152"/>
      <c r="N153" s="34"/>
      <c r="O153" s="34"/>
      <c r="P153" s="34"/>
      <c r="Q153" s="34"/>
      <c r="R153" s="34"/>
      <c r="S153" s="34"/>
      <c r="T153" s="34"/>
      <c r="U153" s="34"/>
      <c r="V153" s="34"/>
      <c r="W153" s="34"/>
      <c r="X153" s="34"/>
      <c r="Y153" s="34"/>
      <c r="Z153" s="34"/>
      <c r="AA153" s="34"/>
      <c r="AB153" s="34"/>
    </row>
    <row r="154" spans="1:28" ht="15" customHeight="1" x14ac:dyDescent="0.2">
      <c r="A154" s="34"/>
      <c r="B154" s="42">
        <v>141</v>
      </c>
      <c r="C154" s="12" t="str">
        <f t="shared" si="2"/>
        <v>9/2032</v>
      </c>
      <c r="D154" s="43">
        <f t="shared" si="0"/>
        <v>0.01</v>
      </c>
      <c r="E154" s="1146">
        <f t="shared" si="3"/>
        <v>2440.4221253405526</v>
      </c>
      <c r="F154" s="1150"/>
      <c r="G154" s="1146">
        <f t="shared" si="4"/>
        <v>2628.7876002155035</v>
      </c>
      <c r="H154" s="1147"/>
      <c r="I154" s="1148"/>
      <c r="J154" s="1149"/>
      <c r="K154" s="45" t="e">
        <f t="shared" si="5"/>
        <v>#DIV/0!</v>
      </c>
      <c r="L154" s="1151">
        <f t="shared" si="1"/>
        <v>-2628.7876002155035</v>
      </c>
      <c r="M154" s="1152"/>
      <c r="N154" s="34"/>
      <c r="O154" s="34"/>
      <c r="P154" s="34"/>
      <c r="Q154" s="34"/>
      <c r="R154" s="34"/>
      <c r="S154" s="34"/>
      <c r="T154" s="34"/>
      <c r="U154" s="34"/>
      <c r="V154" s="34"/>
      <c r="W154" s="34"/>
      <c r="X154" s="34"/>
      <c r="Y154" s="34"/>
      <c r="Z154" s="34"/>
      <c r="AA154" s="34"/>
      <c r="AB154" s="34"/>
    </row>
    <row r="155" spans="1:28" ht="15" customHeight="1" x14ac:dyDescent="0.2">
      <c r="A155" s="34"/>
      <c r="B155" s="42">
        <v>142</v>
      </c>
      <c r="C155" s="12" t="str">
        <f t="shared" si="2"/>
        <v>10/2032</v>
      </c>
      <c r="D155" s="43">
        <f t="shared" si="0"/>
        <v>0.01</v>
      </c>
      <c r="E155" s="1146">
        <f t="shared" si="3"/>
        <v>2464.8263465939581</v>
      </c>
      <c r="F155" s="1150"/>
      <c r="G155" s="1146">
        <f t="shared" si="4"/>
        <v>2655.0754762176584</v>
      </c>
      <c r="H155" s="1147"/>
      <c r="I155" s="1148"/>
      <c r="J155" s="1149"/>
      <c r="K155" s="45" t="e">
        <f t="shared" si="5"/>
        <v>#DIV/0!</v>
      </c>
      <c r="L155" s="1151">
        <f t="shared" si="1"/>
        <v>-2655.0754762176584</v>
      </c>
      <c r="M155" s="1152"/>
      <c r="N155" s="34"/>
      <c r="O155" s="34"/>
      <c r="P155" s="34"/>
      <c r="Q155" s="34"/>
      <c r="R155" s="34"/>
      <c r="S155" s="34"/>
      <c r="T155" s="34"/>
      <c r="U155" s="34"/>
      <c r="V155" s="34"/>
      <c r="W155" s="34"/>
      <c r="X155" s="34"/>
      <c r="Y155" s="34"/>
      <c r="Z155" s="34"/>
      <c r="AA155" s="34"/>
      <c r="AB155" s="34"/>
    </row>
    <row r="156" spans="1:28" ht="15" customHeight="1" x14ac:dyDescent="0.2">
      <c r="A156" s="34"/>
      <c r="B156" s="42">
        <v>143</v>
      </c>
      <c r="C156" s="12" t="str">
        <f t="shared" si="2"/>
        <v>11/2032</v>
      </c>
      <c r="D156" s="43">
        <f t="shared" si="0"/>
        <v>0.01</v>
      </c>
      <c r="E156" s="1146">
        <f t="shared" si="3"/>
        <v>2489.4746100598977</v>
      </c>
      <c r="F156" s="1150"/>
      <c r="G156" s="1146">
        <f t="shared" si="4"/>
        <v>2681.6262309798349</v>
      </c>
      <c r="H156" s="1147"/>
      <c r="I156" s="1148"/>
      <c r="J156" s="1149"/>
      <c r="K156" s="45" t="e">
        <f t="shared" si="5"/>
        <v>#DIV/0!</v>
      </c>
      <c r="L156" s="1151">
        <f t="shared" si="1"/>
        <v>-2681.6262309798349</v>
      </c>
      <c r="M156" s="1152"/>
      <c r="N156" s="34"/>
      <c r="O156" s="34"/>
      <c r="P156" s="34"/>
      <c r="Q156" s="34"/>
      <c r="R156" s="34"/>
      <c r="S156" s="34"/>
      <c r="T156" s="34"/>
      <c r="U156" s="34"/>
      <c r="V156" s="34"/>
      <c r="W156" s="34"/>
      <c r="X156" s="34"/>
      <c r="Y156" s="34"/>
      <c r="Z156" s="34"/>
      <c r="AA156" s="34"/>
      <c r="AB156" s="34"/>
    </row>
    <row r="157" spans="1:28" ht="15" customHeight="1" x14ac:dyDescent="0.2">
      <c r="A157" s="34"/>
      <c r="B157" s="42">
        <v>144</v>
      </c>
      <c r="C157" s="12" t="str">
        <f t="shared" si="2"/>
        <v>12/2032</v>
      </c>
      <c r="D157" s="43">
        <f t="shared" si="0"/>
        <v>0.01</v>
      </c>
      <c r="E157" s="1146">
        <f t="shared" si="3"/>
        <v>2514.3693561604969</v>
      </c>
      <c r="F157" s="1150"/>
      <c r="G157" s="1146">
        <f t="shared" si="4"/>
        <v>2708.4424932896331</v>
      </c>
      <c r="H157" s="1147"/>
      <c r="I157" s="1148"/>
      <c r="J157" s="1149"/>
      <c r="K157" s="45" t="e">
        <f t="shared" si="5"/>
        <v>#DIV/0!</v>
      </c>
      <c r="L157" s="1151">
        <f t="shared" si="1"/>
        <v>-2708.4424932896331</v>
      </c>
      <c r="M157" s="1152"/>
      <c r="N157" s="34"/>
      <c r="O157" s="34"/>
      <c r="P157" s="34"/>
      <c r="Q157" s="34"/>
      <c r="R157" s="34"/>
      <c r="S157" s="34"/>
      <c r="T157" s="34"/>
      <c r="U157" s="34"/>
      <c r="V157" s="34"/>
      <c r="W157" s="34"/>
      <c r="X157" s="34"/>
      <c r="Y157" s="34"/>
      <c r="Z157" s="34"/>
      <c r="AA157" s="34"/>
      <c r="AB157" s="34"/>
    </row>
    <row r="158" spans="1:28" ht="15" customHeight="1" x14ac:dyDescent="0.2">
      <c r="A158" s="34"/>
      <c r="B158" s="42">
        <v>145</v>
      </c>
      <c r="C158" s="12" t="str">
        <f t="shared" si="2"/>
        <v>1/2033</v>
      </c>
      <c r="D158" s="43">
        <f t="shared" si="0"/>
        <v>0.01</v>
      </c>
      <c r="E158" s="1146">
        <f t="shared" si="3"/>
        <v>2539.5130497221016</v>
      </c>
      <c r="F158" s="1150"/>
      <c r="G158" s="1146">
        <f t="shared" si="4"/>
        <v>2735.5269182225293</v>
      </c>
      <c r="H158" s="1147"/>
      <c r="I158" s="1148"/>
      <c r="J158" s="1149"/>
      <c r="K158" s="45" t="e">
        <f t="shared" si="5"/>
        <v>#DIV/0!</v>
      </c>
      <c r="L158" s="1151">
        <f t="shared" si="1"/>
        <v>-2735.5269182225293</v>
      </c>
      <c r="M158" s="1152"/>
      <c r="N158" s="34"/>
      <c r="O158" s="34"/>
      <c r="P158" s="34"/>
      <c r="Q158" s="34"/>
      <c r="R158" s="34"/>
      <c r="S158" s="34"/>
      <c r="T158" s="34"/>
      <c r="U158" s="34"/>
      <c r="V158" s="34"/>
      <c r="W158" s="34"/>
      <c r="X158" s="34"/>
      <c r="Y158" s="34"/>
      <c r="Z158" s="34"/>
      <c r="AA158" s="34"/>
      <c r="AB158" s="34"/>
    </row>
    <row r="159" spans="1:28" ht="15" customHeight="1" x14ac:dyDescent="0.2">
      <c r="A159" s="34"/>
      <c r="B159" s="42">
        <v>146</v>
      </c>
      <c r="C159" s="12" t="str">
        <f t="shared" si="2"/>
        <v>2/2033</v>
      </c>
      <c r="D159" s="43">
        <f t="shared" si="0"/>
        <v>0.01</v>
      </c>
      <c r="E159" s="1146">
        <f t="shared" si="3"/>
        <v>2564.9081802193227</v>
      </c>
      <c r="F159" s="1150"/>
      <c r="G159" s="1146">
        <f t="shared" si="4"/>
        <v>2762.8821874047544</v>
      </c>
      <c r="H159" s="1147"/>
      <c r="I159" s="1148"/>
      <c r="J159" s="1149"/>
      <c r="K159" s="45" t="e">
        <f t="shared" si="5"/>
        <v>#DIV/0!</v>
      </c>
      <c r="L159" s="1151">
        <f t="shared" si="1"/>
        <v>-2762.8821874047544</v>
      </c>
      <c r="M159" s="1152"/>
      <c r="N159" s="34"/>
      <c r="O159" s="34"/>
      <c r="P159" s="34"/>
      <c r="Q159" s="34"/>
      <c r="R159" s="34"/>
      <c r="S159" s="34"/>
      <c r="T159" s="34"/>
      <c r="U159" s="34"/>
      <c r="V159" s="34"/>
      <c r="W159" s="34"/>
      <c r="X159" s="34"/>
      <c r="Y159" s="34"/>
      <c r="Z159" s="34"/>
      <c r="AA159" s="34"/>
      <c r="AB159" s="34"/>
    </row>
    <row r="160" spans="1:28" ht="15" customHeight="1" x14ac:dyDescent="0.2">
      <c r="A160" s="34"/>
      <c r="B160" s="42">
        <v>147</v>
      </c>
      <c r="C160" s="12" t="str">
        <f t="shared" si="2"/>
        <v>3/2033</v>
      </c>
      <c r="D160" s="43">
        <f t="shared" si="0"/>
        <v>0.01</v>
      </c>
      <c r="E160" s="1146">
        <f t="shared" si="3"/>
        <v>2590.5572620215162</v>
      </c>
      <c r="F160" s="1150"/>
      <c r="G160" s="1146">
        <f t="shared" si="4"/>
        <v>2790.5110092788018</v>
      </c>
      <c r="H160" s="1147"/>
      <c r="I160" s="1148"/>
      <c r="J160" s="1149"/>
      <c r="K160" s="45" t="e">
        <f t="shared" si="5"/>
        <v>#DIV/0!</v>
      </c>
      <c r="L160" s="1151">
        <f t="shared" si="1"/>
        <v>-2790.5110092788018</v>
      </c>
      <c r="M160" s="1152"/>
      <c r="N160" s="34"/>
      <c r="O160" s="34"/>
      <c r="P160" s="34"/>
      <c r="Q160" s="34"/>
      <c r="R160" s="34"/>
      <c r="S160" s="34"/>
      <c r="T160" s="34"/>
      <c r="U160" s="34"/>
      <c r="V160" s="34"/>
      <c r="W160" s="34"/>
      <c r="X160" s="34"/>
      <c r="Y160" s="34"/>
      <c r="Z160" s="34"/>
      <c r="AA160" s="34"/>
      <c r="AB160" s="34"/>
    </row>
    <row r="161" spans="1:28" ht="15" customHeight="1" x14ac:dyDescent="0.2">
      <c r="A161" s="34"/>
      <c r="B161" s="42">
        <v>148</v>
      </c>
      <c r="C161" s="12" t="str">
        <f t="shared" si="2"/>
        <v>4/2033</v>
      </c>
      <c r="D161" s="43">
        <f t="shared" si="0"/>
        <v>0.01</v>
      </c>
      <c r="E161" s="1146">
        <f t="shared" si="3"/>
        <v>2616.4628346417312</v>
      </c>
      <c r="F161" s="1150"/>
      <c r="G161" s="1146">
        <f t="shared" si="4"/>
        <v>2818.41611937159</v>
      </c>
      <c r="H161" s="1147"/>
      <c r="I161" s="1148"/>
      <c r="J161" s="1149"/>
      <c r="K161" s="45" t="e">
        <f t="shared" si="5"/>
        <v>#DIV/0!</v>
      </c>
      <c r="L161" s="1151">
        <f t="shared" si="1"/>
        <v>-2818.41611937159</v>
      </c>
      <c r="M161" s="1152"/>
      <c r="N161" s="34"/>
      <c r="O161" s="34"/>
      <c r="P161" s="34"/>
      <c r="Q161" s="34"/>
      <c r="R161" s="34"/>
      <c r="S161" s="34"/>
      <c r="T161" s="34"/>
      <c r="U161" s="34"/>
      <c r="V161" s="34"/>
      <c r="W161" s="34"/>
      <c r="X161" s="34"/>
      <c r="Y161" s="34"/>
      <c r="Z161" s="34"/>
      <c r="AA161" s="34"/>
      <c r="AB161" s="34"/>
    </row>
    <row r="162" spans="1:28" ht="15" customHeight="1" x14ac:dyDescent="0.2">
      <c r="A162" s="34"/>
      <c r="B162" s="42">
        <v>149</v>
      </c>
      <c r="C162" s="12" t="str">
        <f t="shared" si="2"/>
        <v>5/2033</v>
      </c>
      <c r="D162" s="43">
        <f t="shared" si="0"/>
        <v>0.01</v>
      </c>
      <c r="E162" s="1146">
        <f t="shared" si="3"/>
        <v>2642.6274629881486</v>
      </c>
      <c r="F162" s="1150"/>
      <c r="G162" s="1146">
        <f t="shared" si="4"/>
        <v>2846.6002805653056</v>
      </c>
      <c r="H162" s="1147"/>
      <c r="I162" s="1148"/>
      <c r="J162" s="1149"/>
      <c r="K162" s="45" t="e">
        <f t="shared" si="5"/>
        <v>#DIV/0!</v>
      </c>
      <c r="L162" s="1151">
        <f t="shared" si="1"/>
        <v>-2846.6002805653056</v>
      </c>
      <c r="M162" s="1152"/>
      <c r="N162" s="34"/>
      <c r="O162" s="34"/>
      <c r="P162" s="34"/>
      <c r="Q162" s="34"/>
      <c r="R162" s="34"/>
      <c r="S162" s="34"/>
      <c r="T162" s="34"/>
      <c r="U162" s="34"/>
      <c r="V162" s="34"/>
      <c r="W162" s="34"/>
      <c r="X162" s="34"/>
      <c r="Y162" s="34"/>
      <c r="Z162" s="34"/>
      <c r="AA162" s="34"/>
      <c r="AB162" s="34"/>
    </row>
    <row r="163" spans="1:28" ht="15" customHeight="1" x14ac:dyDescent="0.2">
      <c r="A163" s="34"/>
      <c r="B163" s="42">
        <v>150</v>
      </c>
      <c r="C163" s="12" t="str">
        <f t="shared" si="2"/>
        <v>6/2033</v>
      </c>
      <c r="D163" s="43">
        <f t="shared" si="0"/>
        <v>0.01</v>
      </c>
      <c r="E163" s="1146">
        <f t="shared" si="3"/>
        <v>2669.05373761803</v>
      </c>
      <c r="F163" s="1150"/>
      <c r="G163" s="1146">
        <f t="shared" si="4"/>
        <v>2875.0662833709589</v>
      </c>
      <c r="H163" s="1147"/>
      <c r="I163" s="1148"/>
      <c r="J163" s="1149"/>
      <c r="K163" s="45" t="e">
        <f t="shared" si="5"/>
        <v>#DIV/0!</v>
      </c>
      <c r="L163" s="1151">
        <f t="shared" si="1"/>
        <v>-2875.0662833709589</v>
      </c>
      <c r="M163" s="1152"/>
      <c r="N163" s="34"/>
      <c r="O163" s="34"/>
      <c r="P163" s="34"/>
      <c r="Q163" s="34"/>
      <c r="R163" s="34"/>
      <c r="S163" s="34"/>
      <c r="T163" s="34"/>
      <c r="U163" s="34"/>
      <c r="V163" s="34"/>
      <c r="W163" s="34"/>
      <c r="X163" s="34"/>
      <c r="Y163" s="34"/>
      <c r="Z163" s="34"/>
      <c r="AA163" s="34"/>
      <c r="AB163" s="34"/>
    </row>
    <row r="164" spans="1:28" ht="15" customHeight="1" x14ac:dyDescent="0.2">
      <c r="A164" s="34"/>
      <c r="B164" s="42">
        <v>151</v>
      </c>
      <c r="C164" s="12" t="str">
        <f t="shared" si="2"/>
        <v>7/2033</v>
      </c>
      <c r="D164" s="43">
        <f t="shared" si="0"/>
        <v>0.01</v>
      </c>
      <c r="E164" s="1146">
        <f t="shared" si="3"/>
        <v>2695.7442749942102</v>
      </c>
      <c r="F164" s="1150"/>
      <c r="G164" s="1146">
        <f t="shared" si="4"/>
        <v>2903.8169462046685</v>
      </c>
      <c r="H164" s="1147"/>
      <c r="I164" s="1148"/>
      <c r="J164" s="1149"/>
      <c r="K164" s="45" t="e">
        <f t="shared" si="5"/>
        <v>#DIV/0!</v>
      </c>
      <c r="L164" s="1151">
        <f t="shared" si="1"/>
        <v>-2903.8169462046685</v>
      </c>
      <c r="M164" s="1152"/>
      <c r="N164" s="34"/>
      <c r="O164" s="34"/>
      <c r="P164" s="34"/>
      <c r="Q164" s="34"/>
      <c r="R164" s="34"/>
      <c r="S164" s="34"/>
      <c r="T164" s="34"/>
      <c r="U164" s="34"/>
      <c r="V164" s="34"/>
      <c r="W164" s="34"/>
      <c r="X164" s="34"/>
      <c r="Y164" s="34"/>
      <c r="Z164" s="34"/>
      <c r="AA164" s="34"/>
      <c r="AB164" s="34"/>
    </row>
    <row r="165" spans="1:28" ht="15" customHeight="1" x14ac:dyDescent="0.2">
      <c r="A165" s="34"/>
      <c r="B165" s="42">
        <v>152</v>
      </c>
      <c r="C165" s="12" t="str">
        <f t="shared" si="2"/>
        <v>8/2033</v>
      </c>
      <c r="D165" s="43">
        <f t="shared" si="0"/>
        <v>0.01</v>
      </c>
      <c r="E165" s="1146">
        <f t="shared" si="3"/>
        <v>2722.7017177441521</v>
      </c>
      <c r="F165" s="1150"/>
      <c r="G165" s="1146">
        <f t="shared" si="4"/>
        <v>2932.8551156667154</v>
      </c>
      <c r="H165" s="1147"/>
      <c r="I165" s="1148"/>
      <c r="J165" s="1149"/>
      <c r="K165" s="45" t="e">
        <f t="shared" si="5"/>
        <v>#DIV/0!</v>
      </c>
      <c r="L165" s="1151">
        <f t="shared" si="1"/>
        <v>-2932.8551156667154</v>
      </c>
      <c r="M165" s="1152"/>
      <c r="N165" s="34"/>
      <c r="O165" s="34"/>
      <c r="P165" s="34"/>
      <c r="Q165" s="34"/>
      <c r="R165" s="34"/>
      <c r="S165" s="34"/>
      <c r="T165" s="34"/>
      <c r="U165" s="34"/>
      <c r="V165" s="34"/>
      <c r="W165" s="34"/>
      <c r="X165" s="34"/>
      <c r="Y165" s="34"/>
      <c r="Z165" s="34"/>
      <c r="AA165" s="34"/>
      <c r="AB165" s="34"/>
    </row>
    <row r="166" spans="1:28" ht="15" customHeight="1" x14ac:dyDescent="0.2">
      <c r="A166" s="34"/>
      <c r="B166" s="42">
        <v>153</v>
      </c>
      <c r="C166" s="12" t="str">
        <f t="shared" si="2"/>
        <v>9/2033</v>
      </c>
      <c r="D166" s="43">
        <f t="shared" si="0"/>
        <v>0.01</v>
      </c>
      <c r="E166" s="1146">
        <f t="shared" si="3"/>
        <v>2749.9287349215938</v>
      </c>
      <c r="F166" s="1150"/>
      <c r="G166" s="1146">
        <f t="shared" si="4"/>
        <v>2962.1836668233827</v>
      </c>
      <c r="H166" s="1147"/>
      <c r="I166" s="1148"/>
      <c r="J166" s="1149"/>
      <c r="K166" s="45" t="e">
        <f t="shared" si="5"/>
        <v>#DIV/0!</v>
      </c>
      <c r="L166" s="1151">
        <f t="shared" si="1"/>
        <v>-2962.1836668233827</v>
      </c>
      <c r="M166" s="1152"/>
      <c r="N166" s="34"/>
      <c r="O166" s="34"/>
      <c r="P166" s="34"/>
      <c r="Q166" s="34"/>
      <c r="R166" s="34"/>
      <c r="S166" s="34"/>
      <c r="T166" s="34"/>
      <c r="U166" s="34"/>
      <c r="V166" s="34"/>
      <c r="W166" s="34"/>
      <c r="X166" s="34"/>
      <c r="Y166" s="34"/>
      <c r="Z166" s="34"/>
      <c r="AA166" s="34"/>
      <c r="AB166" s="34"/>
    </row>
    <row r="167" spans="1:28" ht="15" customHeight="1" x14ac:dyDescent="0.2">
      <c r="A167" s="34"/>
      <c r="B167" s="42">
        <v>154</v>
      </c>
      <c r="C167" s="12" t="str">
        <f t="shared" si="2"/>
        <v>10/2033</v>
      </c>
      <c r="D167" s="43">
        <f t="shared" si="0"/>
        <v>0.01</v>
      </c>
      <c r="E167" s="1146">
        <f t="shared" si="3"/>
        <v>2777.4280222708098</v>
      </c>
      <c r="F167" s="1150"/>
      <c r="G167" s="1146">
        <f t="shared" si="4"/>
        <v>2991.8055034916165</v>
      </c>
      <c r="H167" s="1147"/>
      <c r="I167" s="1148"/>
      <c r="J167" s="1149"/>
      <c r="K167" s="45" t="e">
        <f t="shared" si="5"/>
        <v>#DIV/0!</v>
      </c>
      <c r="L167" s="1151">
        <f t="shared" si="1"/>
        <v>-2991.8055034916165</v>
      </c>
      <c r="M167" s="1152"/>
      <c r="N167" s="34"/>
      <c r="O167" s="34"/>
      <c r="P167" s="34"/>
      <c r="Q167" s="34"/>
      <c r="R167" s="34"/>
      <c r="S167" s="34"/>
      <c r="T167" s="34"/>
      <c r="U167" s="34"/>
      <c r="V167" s="34"/>
      <c r="W167" s="34"/>
      <c r="X167" s="34"/>
      <c r="Y167" s="34"/>
      <c r="Z167" s="34"/>
      <c r="AA167" s="34"/>
      <c r="AB167" s="34"/>
    </row>
    <row r="168" spans="1:28" ht="15" customHeight="1" x14ac:dyDescent="0.2">
      <c r="A168" s="34"/>
      <c r="B168" s="42">
        <v>155</v>
      </c>
      <c r="C168" s="12" t="str">
        <f t="shared" si="2"/>
        <v>11/2033</v>
      </c>
      <c r="D168" s="43">
        <f t="shared" si="0"/>
        <v>0.01</v>
      </c>
      <c r="E168" s="1146">
        <f t="shared" si="3"/>
        <v>2805.2023024935179</v>
      </c>
      <c r="F168" s="1150"/>
      <c r="G168" s="1146">
        <f t="shared" si="4"/>
        <v>3021.7235585265325</v>
      </c>
      <c r="H168" s="1147"/>
      <c r="I168" s="1148"/>
      <c r="J168" s="1149"/>
      <c r="K168" s="45" t="e">
        <f t="shared" si="5"/>
        <v>#DIV/0!</v>
      </c>
      <c r="L168" s="1151">
        <f t="shared" si="1"/>
        <v>-3021.7235585265325</v>
      </c>
      <c r="M168" s="1152"/>
      <c r="N168" s="34"/>
      <c r="O168" s="34"/>
      <c r="P168" s="34"/>
      <c r="Q168" s="34"/>
      <c r="R168" s="34"/>
      <c r="S168" s="34"/>
      <c r="T168" s="34"/>
      <c r="U168" s="34"/>
      <c r="V168" s="34"/>
      <c r="W168" s="34"/>
      <c r="X168" s="34"/>
      <c r="Y168" s="34"/>
      <c r="Z168" s="34"/>
      <c r="AA168" s="34"/>
      <c r="AB168" s="34"/>
    </row>
    <row r="169" spans="1:28" ht="15" customHeight="1" x14ac:dyDescent="0.2">
      <c r="A169" s="34"/>
      <c r="B169" s="42">
        <v>156</v>
      </c>
      <c r="C169" s="12" t="str">
        <f t="shared" si="2"/>
        <v>12/2033</v>
      </c>
      <c r="D169" s="43">
        <f t="shared" si="0"/>
        <v>0.01</v>
      </c>
      <c r="E169" s="1146">
        <f t="shared" si="3"/>
        <v>2833.2543255184532</v>
      </c>
      <c r="F169" s="1150"/>
      <c r="G169" s="1146">
        <f t="shared" si="4"/>
        <v>3051.9407941117979</v>
      </c>
      <c r="H169" s="1147"/>
      <c r="I169" s="1148"/>
      <c r="J169" s="1149"/>
      <c r="K169" s="45" t="e">
        <f t="shared" si="5"/>
        <v>#DIV/0!</v>
      </c>
      <c r="L169" s="1151">
        <f t="shared" si="1"/>
        <v>-3051.9407941117979</v>
      </c>
      <c r="M169" s="1152"/>
      <c r="N169" s="34"/>
      <c r="O169" s="34"/>
      <c r="P169" s="34"/>
      <c r="Q169" s="34"/>
      <c r="R169" s="34"/>
      <c r="S169" s="34"/>
      <c r="T169" s="34"/>
      <c r="U169" s="34"/>
      <c r="V169" s="34"/>
      <c r="W169" s="34"/>
      <c r="X169" s="34"/>
      <c r="Y169" s="34"/>
      <c r="Z169" s="34"/>
      <c r="AA169" s="34"/>
      <c r="AB169" s="34"/>
    </row>
    <row r="170" spans="1:28" ht="15" customHeight="1" x14ac:dyDescent="0.2">
      <c r="A170" s="34"/>
      <c r="B170" s="42">
        <v>157</v>
      </c>
      <c r="C170" s="12" t="str">
        <f t="shared" si="2"/>
        <v>1/2034</v>
      </c>
      <c r="D170" s="43">
        <f t="shared" si="0"/>
        <v>0.01</v>
      </c>
      <c r="E170" s="1146">
        <f t="shared" si="3"/>
        <v>2861.5868687736379</v>
      </c>
      <c r="F170" s="1150"/>
      <c r="G170" s="1146">
        <f t="shared" si="4"/>
        <v>3082.460202052916</v>
      </c>
      <c r="H170" s="1147"/>
      <c r="I170" s="1148"/>
      <c r="J170" s="1149"/>
      <c r="K170" s="45" t="e">
        <f t="shared" si="5"/>
        <v>#DIV/0!</v>
      </c>
      <c r="L170" s="1151">
        <f t="shared" si="1"/>
        <v>-3082.460202052916</v>
      </c>
      <c r="M170" s="1152"/>
      <c r="N170" s="34"/>
      <c r="O170" s="34"/>
      <c r="P170" s="34"/>
      <c r="Q170" s="34"/>
      <c r="R170" s="34"/>
      <c r="S170" s="34"/>
      <c r="T170" s="34"/>
      <c r="U170" s="34"/>
      <c r="V170" s="34"/>
      <c r="W170" s="34"/>
      <c r="X170" s="34"/>
      <c r="Y170" s="34"/>
      <c r="Z170" s="34"/>
      <c r="AA170" s="34"/>
      <c r="AB170" s="34"/>
    </row>
    <row r="171" spans="1:28" ht="15" customHeight="1" x14ac:dyDescent="0.2">
      <c r="A171" s="34"/>
      <c r="B171" s="42">
        <v>158</v>
      </c>
      <c r="C171" s="12" t="str">
        <f t="shared" si="2"/>
        <v>2/2034</v>
      </c>
      <c r="D171" s="43">
        <f t="shared" si="0"/>
        <v>0.01</v>
      </c>
      <c r="E171" s="1146">
        <f t="shared" si="3"/>
        <v>2890.2027374613745</v>
      </c>
      <c r="F171" s="1150"/>
      <c r="G171" s="1146">
        <f t="shared" si="4"/>
        <v>3113.2848040734452</v>
      </c>
      <c r="H171" s="1147"/>
      <c r="I171" s="1148"/>
      <c r="J171" s="1149"/>
      <c r="K171" s="45" t="e">
        <f t="shared" si="5"/>
        <v>#DIV/0!</v>
      </c>
      <c r="L171" s="1151">
        <f t="shared" si="1"/>
        <v>-3113.2848040734452</v>
      </c>
      <c r="M171" s="1152"/>
      <c r="N171" s="34"/>
      <c r="O171" s="34"/>
      <c r="P171" s="34"/>
      <c r="Q171" s="34"/>
      <c r="R171" s="34"/>
      <c r="S171" s="34"/>
      <c r="T171" s="34"/>
      <c r="U171" s="34"/>
      <c r="V171" s="34"/>
      <c r="W171" s="34"/>
      <c r="X171" s="34"/>
      <c r="Y171" s="34"/>
      <c r="Z171" s="34"/>
      <c r="AA171" s="34"/>
      <c r="AB171" s="34"/>
    </row>
    <row r="172" spans="1:28" ht="15" customHeight="1" x14ac:dyDescent="0.2">
      <c r="A172" s="34"/>
      <c r="B172" s="42">
        <v>159</v>
      </c>
      <c r="C172" s="12" t="str">
        <f t="shared" si="2"/>
        <v>3/2034</v>
      </c>
      <c r="D172" s="43">
        <f t="shared" si="0"/>
        <v>0.01</v>
      </c>
      <c r="E172" s="1146">
        <f t="shared" si="3"/>
        <v>2919.1047648359881</v>
      </c>
      <c r="F172" s="1150"/>
      <c r="G172" s="1146">
        <f t="shared" si="4"/>
        <v>3144.4176521141799</v>
      </c>
      <c r="H172" s="1147"/>
      <c r="I172" s="1148"/>
      <c r="J172" s="1149"/>
      <c r="K172" s="45" t="e">
        <f t="shared" si="5"/>
        <v>#DIV/0!</v>
      </c>
      <c r="L172" s="1151">
        <f t="shared" si="1"/>
        <v>-3144.4176521141799</v>
      </c>
      <c r="M172" s="1152"/>
      <c r="N172" s="34"/>
      <c r="O172" s="34"/>
      <c r="P172" s="34"/>
      <c r="Q172" s="34"/>
      <c r="R172" s="34"/>
      <c r="S172" s="34"/>
      <c r="T172" s="34"/>
      <c r="U172" s="34"/>
      <c r="V172" s="34"/>
      <c r="W172" s="34"/>
      <c r="X172" s="34"/>
      <c r="Y172" s="34"/>
      <c r="Z172" s="34"/>
      <c r="AA172" s="34"/>
      <c r="AB172" s="34"/>
    </row>
    <row r="173" spans="1:28" ht="15" customHeight="1" x14ac:dyDescent="0.2">
      <c r="A173" s="34"/>
      <c r="B173" s="42">
        <v>160</v>
      </c>
      <c r="C173" s="12" t="str">
        <f t="shared" si="2"/>
        <v>4/2034</v>
      </c>
      <c r="D173" s="43">
        <f t="shared" si="0"/>
        <v>0.01</v>
      </c>
      <c r="E173" s="1146">
        <f t="shared" si="3"/>
        <v>2948.2958124843481</v>
      </c>
      <c r="F173" s="1150"/>
      <c r="G173" s="1146">
        <f t="shared" si="4"/>
        <v>3175.8618286353217</v>
      </c>
      <c r="H173" s="1147"/>
      <c r="I173" s="1148"/>
      <c r="J173" s="1149"/>
      <c r="K173" s="45" t="e">
        <f t="shared" si="5"/>
        <v>#DIV/0!</v>
      </c>
      <c r="L173" s="1151">
        <f t="shared" si="1"/>
        <v>-3175.8618286353217</v>
      </c>
      <c r="M173" s="1152"/>
      <c r="N173" s="34"/>
      <c r="O173" s="34"/>
      <c r="P173" s="34"/>
      <c r="Q173" s="34"/>
      <c r="R173" s="34"/>
      <c r="S173" s="34"/>
      <c r="T173" s="34"/>
      <c r="U173" s="34"/>
      <c r="V173" s="34"/>
      <c r="W173" s="34"/>
      <c r="X173" s="34"/>
      <c r="Y173" s="34"/>
      <c r="Z173" s="34"/>
      <c r="AA173" s="34"/>
      <c r="AB173" s="34"/>
    </row>
    <row r="174" spans="1:28" ht="15" customHeight="1" x14ac:dyDescent="0.2">
      <c r="A174" s="34"/>
      <c r="B174" s="42">
        <v>161</v>
      </c>
      <c r="C174" s="12" t="str">
        <f t="shared" si="2"/>
        <v>5/2034</v>
      </c>
      <c r="D174" s="43">
        <f t="shared" si="0"/>
        <v>0.01</v>
      </c>
      <c r="E174" s="1146">
        <f t="shared" si="3"/>
        <v>2977.7787706091917</v>
      </c>
      <c r="F174" s="1150"/>
      <c r="G174" s="1146">
        <f t="shared" si="4"/>
        <v>3207.620446921675</v>
      </c>
      <c r="H174" s="1147"/>
      <c r="I174" s="1148"/>
      <c r="J174" s="1149"/>
      <c r="K174" s="45" t="e">
        <f t="shared" si="5"/>
        <v>#DIV/0!</v>
      </c>
      <c r="L174" s="1151">
        <f t="shared" si="1"/>
        <v>-3207.620446921675</v>
      </c>
      <c r="M174" s="1152"/>
      <c r="N174" s="34"/>
      <c r="O174" s="34"/>
      <c r="P174" s="34"/>
      <c r="Q174" s="34"/>
      <c r="R174" s="34"/>
      <c r="S174" s="34"/>
      <c r="T174" s="34"/>
      <c r="U174" s="34"/>
      <c r="V174" s="34"/>
      <c r="W174" s="34"/>
      <c r="X174" s="34"/>
      <c r="Y174" s="34"/>
      <c r="Z174" s="34"/>
      <c r="AA174" s="34"/>
      <c r="AB174" s="34"/>
    </row>
    <row r="175" spans="1:28" ht="15" customHeight="1" x14ac:dyDescent="0.2">
      <c r="A175" s="34"/>
      <c r="B175" s="42">
        <v>162</v>
      </c>
      <c r="C175" s="12" t="str">
        <f t="shared" si="2"/>
        <v>6/2034</v>
      </c>
      <c r="D175" s="43">
        <f t="shared" si="0"/>
        <v>0.01</v>
      </c>
      <c r="E175" s="1146">
        <f t="shared" si="3"/>
        <v>3007.5565583152838</v>
      </c>
      <c r="F175" s="1150"/>
      <c r="G175" s="1146">
        <f t="shared" si="4"/>
        <v>3239.6966513908919</v>
      </c>
      <c r="H175" s="1147"/>
      <c r="I175" s="1148"/>
      <c r="J175" s="1149"/>
      <c r="K175" s="45" t="e">
        <f t="shared" si="5"/>
        <v>#DIV/0!</v>
      </c>
      <c r="L175" s="1151">
        <f t="shared" si="1"/>
        <v>-3239.6966513908919</v>
      </c>
      <c r="M175" s="1152"/>
      <c r="N175" s="34"/>
      <c r="O175" s="34"/>
      <c r="P175" s="34"/>
      <c r="Q175" s="34"/>
      <c r="R175" s="34"/>
      <c r="S175" s="34"/>
      <c r="T175" s="34"/>
      <c r="U175" s="34"/>
      <c r="V175" s="34"/>
      <c r="W175" s="34"/>
      <c r="X175" s="34"/>
      <c r="Y175" s="34"/>
      <c r="Z175" s="34"/>
      <c r="AA175" s="34"/>
      <c r="AB175" s="34"/>
    </row>
    <row r="176" spans="1:28" ht="15" customHeight="1" x14ac:dyDescent="0.2">
      <c r="A176" s="34"/>
      <c r="B176" s="42">
        <v>163</v>
      </c>
      <c r="C176" s="12" t="str">
        <f t="shared" si="2"/>
        <v>7/2034</v>
      </c>
      <c r="D176" s="43">
        <f t="shared" si="0"/>
        <v>0.01</v>
      </c>
      <c r="E176" s="1146">
        <f t="shared" si="3"/>
        <v>3037.6321238984365</v>
      </c>
      <c r="F176" s="1150"/>
      <c r="G176" s="1146">
        <f t="shared" si="4"/>
        <v>3272.0936179048008</v>
      </c>
      <c r="H176" s="1147"/>
      <c r="I176" s="1148"/>
      <c r="J176" s="1149"/>
      <c r="K176" s="45" t="e">
        <f t="shared" si="5"/>
        <v>#DIV/0!</v>
      </c>
      <c r="L176" s="1151">
        <f t="shared" si="1"/>
        <v>-3272.0936179048008</v>
      </c>
      <c r="M176" s="1152"/>
      <c r="N176" s="34"/>
      <c r="O176" s="34"/>
      <c r="P176" s="34"/>
      <c r="Q176" s="34"/>
      <c r="R176" s="34"/>
      <c r="S176" s="34"/>
      <c r="T176" s="34"/>
      <c r="U176" s="34"/>
      <c r="V176" s="34"/>
      <c r="W176" s="34"/>
      <c r="X176" s="34"/>
      <c r="Y176" s="34"/>
      <c r="Z176" s="34"/>
      <c r="AA176" s="34"/>
      <c r="AB176" s="34"/>
    </row>
    <row r="177" spans="1:28" ht="15" customHeight="1" x14ac:dyDescent="0.2">
      <c r="A177" s="34"/>
      <c r="B177" s="42">
        <v>164</v>
      </c>
      <c r="C177" s="12" t="str">
        <f t="shared" si="2"/>
        <v>8/2034</v>
      </c>
      <c r="D177" s="43">
        <f t="shared" si="0"/>
        <v>0.01</v>
      </c>
      <c r="E177" s="1146">
        <f t="shared" si="3"/>
        <v>3068.0084451374209</v>
      </c>
      <c r="F177" s="1150"/>
      <c r="G177" s="1146">
        <f t="shared" si="4"/>
        <v>3304.8145540838486</v>
      </c>
      <c r="H177" s="1147"/>
      <c r="I177" s="1148"/>
      <c r="J177" s="1149"/>
      <c r="K177" s="45" t="e">
        <f t="shared" si="5"/>
        <v>#DIV/0!</v>
      </c>
      <c r="L177" s="1151">
        <f t="shared" si="1"/>
        <v>-3304.8145540838486</v>
      </c>
      <c r="M177" s="1152"/>
      <c r="N177" s="34"/>
      <c r="O177" s="34"/>
      <c r="P177" s="34"/>
      <c r="Q177" s="34"/>
      <c r="R177" s="34"/>
      <c r="S177" s="34"/>
      <c r="T177" s="34"/>
      <c r="U177" s="34"/>
      <c r="V177" s="34"/>
      <c r="W177" s="34"/>
      <c r="X177" s="34"/>
      <c r="Y177" s="34"/>
      <c r="Z177" s="34"/>
      <c r="AA177" s="34"/>
      <c r="AB177" s="34"/>
    </row>
    <row r="178" spans="1:28" ht="15" customHeight="1" x14ac:dyDescent="0.2">
      <c r="A178" s="34"/>
      <c r="B178" s="42">
        <v>165</v>
      </c>
      <c r="C178" s="12" t="str">
        <f t="shared" si="2"/>
        <v>9/2034</v>
      </c>
      <c r="D178" s="43">
        <f t="shared" si="0"/>
        <v>0.01</v>
      </c>
      <c r="E178" s="1146">
        <f t="shared" si="3"/>
        <v>3098.6885295887951</v>
      </c>
      <c r="F178" s="1150"/>
      <c r="G178" s="1146">
        <f t="shared" si="4"/>
        <v>3337.8626996246871</v>
      </c>
      <c r="H178" s="1147"/>
      <c r="I178" s="1148"/>
      <c r="J178" s="1149"/>
      <c r="K178" s="45" t="e">
        <f t="shared" si="5"/>
        <v>#DIV/0!</v>
      </c>
      <c r="L178" s="1151">
        <f t="shared" si="1"/>
        <v>-3337.8626996246871</v>
      </c>
      <c r="M178" s="1152"/>
      <c r="N178" s="34"/>
      <c r="O178" s="34"/>
      <c r="P178" s="34"/>
      <c r="Q178" s="34"/>
      <c r="R178" s="34"/>
      <c r="S178" s="34"/>
      <c r="T178" s="34"/>
      <c r="U178" s="34"/>
      <c r="V178" s="34"/>
      <c r="W178" s="34"/>
      <c r="X178" s="34"/>
      <c r="Y178" s="34"/>
      <c r="Z178" s="34"/>
      <c r="AA178" s="34"/>
      <c r="AB178" s="34"/>
    </row>
    <row r="179" spans="1:28" ht="15" customHeight="1" x14ac:dyDescent="0.2">
      <c r="A179" s="34"/>
      <c r="B179" s="42">
        <v>166</v>
      </c>
      <c r="C179" s="12" t="str">
        <f t="shared" si="2"/>
        <v>10/2034</v>
      </c>
      <c r="D179" s="43">
        <f t="shared" si="0"/>
        <v>0.01</v>
      </c>
      <c r="E179" s="1146">
        <f t="shared" si="3"/>
        <v>3129.6754148846831</v>
      </c>
      <c r="F179" s="1150"/>
      <c r="G179" s="1146">
        <f t="shared" si="4"/>
        <v>3371.2413266209342</v>
      </c>
      <c r="H179" s="1147"/>
      <c r="I179" s="1148"/>
      <c r="J179" s="1149"/>
      <c r="K179" s="45" t="e">
        <f t="shared" si="5"/>
        <v>#DIV/0!</v>
      </c>
      <c r="L179" s="1151">
        <f t="shared" si="1"/>
        <v>-3371.2413266209342</v>
      </c>
      <c r="M179" s="1152"/>
      <c r="N179" s="34"/>
      <c r="O179" s="34"/>
      <c r="P179" s="34"/>
      <c r="Q179" s="34"/>
      <c r="R179" s="34"/>
      <c r="S179" s="34"/>
      <c r="T179" s="34"/>
      <c r="U179" s="34"/>
      <c r="V179" s="34"/>
      <c r="W179" s="34"/>
      <c r="X179" s="34"/>
      <c r="Y179" s="34"/>
      <c r="Z179" s="34"/>
      <c r="AA179" s="34"/>
      <c r="AB179" s="34"/>
    </row>
    <row r="180" spans="1:28" ht="15" customHeight="1" x14ac:dyDescent="0.2">
      <c r="A180" s="34"/>
      <c r="B180" s="42">
        <v>167</v>
      </c>
      <c r="C180" s="12" t="str">
        <f t="shared" si="2"/>
        <v>11/2034</v>
      </c>
      <c r="D180" s="43">
        <f t="shared" si="0"/>
        <v>0.01</v>
      </c>
      <c r="E180" s="1146">
        <f t="shared" si="3"/>
        <v>3160.97216903353</v>
      </c>
      <c r="F180" s="1150"/>
      <c r="G180" s="1146">
        <f t="shared" si="4"/>
        <v>3404.9537398871435</v>
      </c>
      <c r="H180" s="1147"/>
      <c r="I180" s="1148"/>
      <c r="J180" s="1149"/>
      <c r="K180" s="45" t="e">
        <f t="shared" si="5"/>
        <v>#DIV/0!</v>
      </c>
      <c r="L180" s="1151">
        <f t="shared" si="1"/>
        <v>-3404.9537398871435</v>
      </c>
      <c r="M180" s="1152"/>
      <c r="N180" s="34"/>
      <c r="O180" s="34"/>
      <c r="P180" s="34"/>
      <c r="Q180" s="34"/>
      <c r="R180" s="34"/>
      <c r="S180" s="34"/>
      <c r="T180" s="34"/>
      <c r="U180" s="34"/>
      <c r="V180" s="34"/>
      <c r="W180" s="34"/>
      <c r="X180" s="34"/>
      <c r="Y180" s="34"/>
      <c r="Z180" s="34"/>
      <c r="AA180" s="34"/>
      <c r="AB180" s="34"/>
    </row>
    <row r="181" spans="1:28" ht="15" customHeight="1" x14ac:dyDescent="0.2">
      <c r="A181" s="34"/>
      <c r="B181" s="42">
        <v>168</v>
      </c>
      <c r="C181" s="12" t="str">
        <f t="shared" si="2"/>
        <v>12/2034</v>
      </c>
      <c r="D181" s="43">
        <f t="shared" si="0"/>
        <v>0.01</v>
      </c>
      <c r="E181" s="1146">
        <f t="shared" si="3"/>
        <v>3192.5818907238654</v>
      </c>
      <c r="F181" s="1150"/>
      <c r="G181" s="1146">
        <f t="shared" si="4"/>
        <v>3439.003277286015</v>
      </c>
      <c r="H181" s="1147"/>
      <c r="I181" s="1148"/>
      <c r="J181" s="1149"/>
      <c r="K181" s="45" t="e">
        <f t="shared" si="5"/>
        <v>#DIV/0!</v>
      </c>
      <c r="L181" s="1151">
        <f t="shared" si="1"/>
        <v>-3439.003277286015</v>
      </c>
      <c r="M181" s="1152"/>
      <c r="N181" s="34"/>
      <c r="O181" s="34"/>
      <c r="P181" s="34"/>
      <c r="Q181" s="34"/>
      <c r="R181" s="34"/>
      <c r="S181" s="34"/>
      <c r="T181" s="34"/>
      <c r="U181" s="34"/>
      <c r="V181" s="34"/>
      <c r="W181" s="34"/>
      <c r="X181" s="34"/>
      <c r="Y181" s="34"/>
      <c r="Z181" s="34"/>
      <c r="AA181" s="34"/>
      <c r="AB181" s="34"/>
    </row>
    <row r="182" spans="1:28" ht="15" customHeight="1" x14ac:dyDescent="0.2">
      <c r="A182" s="34"/>
      <c r="B182" s="42">
        <v>169</v>
      </c>
      <c r="C182" s="12" t="str">
        <f t="shared" si="2"/>
        <v>1/2035</v>
      </c>
      <c r="D182" s="43">
        <f t="shared" si="0"/>
        <v>0.01</v>
      </c>
      <c r="E182" s="1146">
        <f t="shared" si="3"/>
        <v>3224.5077096311043</v>
      </c>
      <c r="F182" s="1150"/>
      <c r="G182" s="1146">
        <f t="shared" si="4"/>
        <v>3473.3933100588752</v>
      </c>
      <c r="H182" s="1147"/>
      <c r="I182" s="1148"/>
      <c r="J182" s="1149"/>
      <c r="K182" s="45" t="e">
        <f t="shared" si="5"/>
        <v>#DIV/0!</v>
      </c>
      <c r="L182" s="1151">
        <f t="shared" si="1"/>
        <v>-3473.3933100588752</v>
      </c>
      <c r="M182" s="1152"/>
      <c r="N182" s="34"/>
      <c r="O182" s="34"/>
      <c r="P182" s="34"/>
      <c r="Q182" s="34"/>
      <c r="R182" s="34"/>
      <c r="S182" s="34"/>
      <c r="T182" s="34"/>
      <c r="U182" s="34"/>
      <c r="V182" s="34"/>
      <c r="W182" s="34"/>
      <c r="X182" s="34"/>
      <c r="Y182" s="34"/>
      <c r="Z182" s="34"/>
      <c r="AA182" s="34"/>
      <c r="AB182" s="34"/>
    </row>
    <row r="183" spans="1:28" ht="15" customHeight="1" x14ac:dyDescent="0.2">
      <c r="A183" s="34"/>
      <c r="B183" s="42">
        <v>170</v>
      </c>
      <c r="C183" s="12" t="str">
        <f t="shared" si="2"/>
        <v>2/2035</v>
      </c>
      <c r="D183" s="43">
        <f t="shared" si="0"/>
        <v>0.01</v>
      </c>
      <c r="E183" s="1146">
        <f t="shared" si="3"/>
        <v>3256.7527867274152</v>
      </c>
      <c r="F183" s="1150"/>
      <c r="G183" s="1146">
        <f t="shared" si="4"/>
        <v>3508.1272431594639</v>
      </c>
      <c r="H183" s="1147"/>
      <c r="I183" s="1148"/>
      <c r="J183" s="1149"/>
      <c r="K183" s="45" t="e">
        <f t="shared" si="5"/>
        <v>#DIV/0!</v>
      </c>
      <c r="L183" s="1151">
        <f t="shared" si="1"/>
        <v>-3508.1272431594639</v>
      </c>
      <c r="M183" s="1152"/>
      <c r="N183" s="34"/>
      <c r="O183" s="34"/>
      <c r="P183" s="34"/>
      <c r="Q183" s="34"/>
      <c r="R183" s="34"/>
      <c r="S183" s="34"/>
      <c r="T183" s="34"/>
      <c r="U183" s="34"/>
      <c r="V183" s="34"/>
      <c r="W183" s="34"/>
      <c r="X183" s="34"/>
      <c r="Y183" s="34"/>
      <c r="Z183" s="34"/>
      <c r="AA183" s="34"/>
      <c r="AB183" s="34"/>
    </row>
    <row r="184" spans="1:28" ht="15" customHeight="1" x14ac:dyDescent="0.2">
      <c r="A184" s="34"/>
      <c r="B184" s="42">
        <v>171</v>
      </c>
      <c r="C184" s="12" t="str">
        <f t="shared" si="2"/>
        <v>3/2035</v>
      </c>
      <c r="D184" s="43">
        <f t="shared" si="0"/>
        <v>0.01</v>
      </c>
      <c r="E184" s="1146">
        <f t="shared" si="3"/>
        <v>3289.3203145946895</v>
      </c>
      <c r="F184" s="1150"/>
      <c r="G184" s="1146">
        <f t="shared" si="4"/>
        <v>3543.2085155910586</v>
      </c>
      <c r="H184" s="1147"/>
      <c r="I184" s="1148"/>
      <c r="J184" s="1149"/>
      <c r="K184" s="45" t="e">
        <f t="shared" si="5"/>
        <v>#DIV/0!</v>
      </c>
      <c r="L184" s="1151">
        <f t="shared" si="1"/>
        <v>-3543.2085155910586</v>
      </c>
      <c r="M184" s="1152"/>
      <c r="N184" s="34"/>
      <c r="O184" s="34"/>
      <c r="P184" s="34"/>
      <c r="Q184" s="34"/>
      <c r="R184" s="34"/>
      <c r="S184" s="34"/>
      <c r="T184" s="34"/>
      <c r="U184" s="34"/>
      <c r="V184" s="34"/>
      <c r="W184" s="34"/>
      <c r="X184" s="34"/>
      <c r="Y184" s="34"/>
      <c r="Z184" s="34"/>
      <c r="AA184" s="34"/>
      <c r="AB184" s="34"/>
    </row>
    <row r="185" spans="1:28" ht="15" customHeight="1" x14ac:dyDescent="0.2">
      <c r="A185" s="34"/>
      <c r="B185" s="42">
        <v>172</v>
      </c>
      <c r="C185" s="12" t="str">
        <f t="shared" si="2"/>
        <v>4/2035</v>
      </c>
      <c r="D185" s="43">
        <f t="shared" si="0"/>
        <v>0.01</v>
      </c>
      <c r="E185" s="1146">
        <f t="shared" si="3"/>
        <v>3322.2135177406362</v>
      </c>
      <c r="F185" s="1150"/>
      <c r="G185" s="1146">
        <f t="shared" si="4"/>
        <v>3578.6406007469691</v>
      </c>
      <c r="H185" s="1147"/>
      <c r="I185" s="1148"/>
      <c r="J185" s="1149"/>
      <c r="K185" s="45" t="e">
        <f t="shared" si="5"/>
        <v>#DIV/0!</v>
      </c>
      <c r="L185" s="1151">
        <f t="shared" si="1"/>
        <v>-3578.6406007469691</v>
      </c>
      <c r="M185" s="1152"/>
      <c r="N185" s="34"/>
      <c r="O185" s="34"/>
      <c r="P185" s="34"/>
      <c r="Q185" s="34"/>
      <c r="R185" s="34"/>
      <c r="S185" s="34"/>
      <c r="T185" s="34"/>
      <c r="U185" s="34"/>
      <c r="V185" s="34"/>
      <c r="W185" s="34"/>
      <c r="X185" s="34"/>
      <c r="Y185" s="34"/>
      <c r="Z185" s="34"/>
      <c r="AA185" s="34"/>
      <c r="AB185" s="34"/>
    </row>
    <row r="186" spans="1:28" ht="15" customHeight="1" x14ac:dyDescent="0.2">
      <c r="A186" s="34"/>
      <c r="B186" s="42">
        <v>173</v>
      </c>
      <c r="C186" s="12" t="str">
        <f t="shared" si="2"/>
        <v>5/2035</v>
      </c>
      <c r="D186" s="43">
        <f t="shared" si="0"/>
        <v>0.01</v>
      </c>
      <c r="E186" s="1146">
        <f t="shared" si="3"/>
        <v>3355.4356529180427</v>
      </c>
      <c r="F186" s="1150"/>
      <c r="G186" s="1146">
        <f t="shared" si="4"/>
        <v>3614.4270067544389</v>
      </c>
      <c r="H186" s="1147"/>
      <c r="I186" s="1148"/>
      <c r="J186" s="1149"/>
      <c r="K186" s="45" t="e">
        <f t="shared" si="5"/>
        <v>#DIV/0!</v>
      </c>
      <c r="L186" s="1151">
        <f t="shared" si="1"/>
        <v>-3614.4270067544389</v>
      </c>
      <c r="M186" s="1152"/>
      <c r="N186" s="34"/>
      <c r="O186" s="34"/>
      <c r="P186" s="34"/>
      <c r="Q186" s="34"/>
      <c r="R186" s="34"/>
      <c r="S186" s="34"/>
      <c r="T186" s="34"/>
      <c r="U186" s="34"/>
      <c r="V186" s="34"/>
      <c r="W186" s="34"/>
      <c r="X186" s="34"/>
      <c r="Y186" s="34"/>
      <c r="Z186" s="34"/>
      <c r="AA186" s="34"/>
      <c r="AB186" s="34"/>
    </row>
    <row r="187" spans="1:28" ht="15" customHeight="1" x14ac:dyDescent="0.2">
      <c r="A187" s="34"/>
      <c r="B187" s="42">
        <v>174</v>
      </c>
      <c r="C187" s="12" t="str">
        <f t="shared" si="2"/>
        <v>6/2035</v>
      </c>
      <c r="D187" s="43">
        <f t="shared" si="0"/>
        <v>0.01</v>
      </c>
      <c r="E187" s="1146">
        <f t="shared" si="3"/>
        <v>3388.9900094472232</v>
      </c>
      <c r="F187" s="1150"/>
      <c r="G187" s="1146">
        <f t="shared" si="4"/>
        <v>3650.5712768219832</v>
      </c>
      <c r="H187" s="1147"/>
      <c r="I187" s="1148"/>
      <c r="J187" s="1149"/>
      <c r="K187" s="45" t="e">
        <f t="shared" si="5"/>
        <v>#DIV/0!</v>
      </c>
      <c r="L187" s="1151">
        <f t="shared" si="1"/>
        <v>-3650.5712768219832</v>
      </c>
      <c r="M187" s="1152"/>
      <c r="N187" s="34"/>
      <c r="O187" s="34"/>
      <c r="P187" s="34"/>
      <c r="Q187" s="34"/>
      <c r="R187" s="34"/>
      <c r="S187" s="34"/>
      <c r="T187" s="34"/>
      <c r="U187" s="34"/>
      <c r="V187" s="34"/>
      <c r="W187" s="34"/>
      <c r="X187" s="34"/>
      <c r="Y187" s="34"/>
      <c r="Z187" s="34"/>
      <c r="AA187" s="34"/>
      <c r="AB187" s="34"/>
    </row>
    <row r="188" spans="1:28" ht="15" customHeight="1" x14ac:dyDescent="0.2">
      <c r="A188" s="34"/>
      <c r="B188" s="42">
        <v>175</v>
      </c>
      <c r="C188" s="12" t="str">
        <f t="shared" si="2"/>
        <v>7/2035</v>
      </c>
      <c r="D188" s="43">
        <f t="shared" si="0"/>
        <v>0.01</v>
      </c>
      <c r="E188" s="1146">
        <f t="shared" si="3"/>
        <v>3422.8799095416953</v>
      </c>
      <c r="F188" s="1150"/>
      <c r="G188" s="1146">
        <f t="shared" si="4"/>
        <v>3687.0769895902031</v>
      </c>
      <c r="H188" s="1147"/>
      <c r="I188" s="1148"/>
      <c r="J188" s="1149"/>
      <c r="K188" s="45" t="e">
        <f t="shared" si="5"/>
        <v>#DIV/0!</v>
      </c>
      <c r="L188" s="1151">
        <f t="shared" si="1"/>
        <v>-3687.0769895902031</v>
      </c>
      <c r="M188" s="1152"/>
      <c r="N188" s="34"/>
      <c r="O188" s="34"/>
      <c r="P188" s="34"/>
      <c r="Q188" s="34"/>
      <c r="R188" s="34"/>
      <c r="S188" s="34"/>
      <c r="T188" s="34"/>
      <c r="U188" s="34"/>
      <c r="V188" s="34"/>
      <c r="W188" s="34"/>
      <c r="X188" s="34"/>
      <c r="Y188" s="34"/>
      <c r="Z188" s="34"/>
      <c r="AA188" s="34"/>
      <c r="AB188" s="34"/>
    </row>
    <row r="189" spans="1:28" ht="15" customHeight="1" x14ac:dyDescent="0.2">
      <c r="A189" s="34"/>
      <c r="B189" s="42">
        <v>176</v>
      </c>
      <c r="C189" s="12" t="str">
        <f t="shared" si="2"/>
        <v>8/2035</v>
      </c>
      <c r="D189" s="43">
        <f t="shared" si="0"/>
        <v>0.01</v>
      </c>
      <c r="E189" s="1146">
        <f t="shared" si="3"/>
        <v>3457.1087086371122</v>
      </c>
      <c r="F189" s="1150"/>
      <c r="G189" s="1146">
        <f t="shared" si="4"/>
        <v>3723.947759486105</v>
      </c>
      <c r="H189" s="1147"/>
      <c r="I189" s="1148"/>
      <c r="J189" s="1149"/>
      <c r="K189" s="45" t="e">
        <f t="shared" si="5"/>
        <v>#DIV/0!</v>
      </c>
      <c r="L189" s="1151">
        <f t="shared" si="1"/>
        <v>-3723.947759486105</v>
      </c>
      <c r="M189" s="1152"/>
      <c r="N189" s="34"/>
      <c r="O189" s="34"/>
      <c r="P189" s="34"/>
      <c r="Q189" s="34"/>
      <c r="R189" s="34"/>
      <c r="S189" s="34"/>
      <c r="T189" s="34"/>
      <c r="U189" s="34"/>
      <c r="V189" s="34"/>
      <c r="W189" s="34"/>
      <c r="X189" s="34"/>
      <c r="Y189" s="34"/>
      <c r="Z189" s="34"/>
      <c r="AA189" s="34"/>
      <c r="AB189" s="34"/>
    </row>
    <row r="190" spans="1:28" ht="15" customHeight="1" x14ac:dyDescent="0.2">
      <c r="A190" s="34"/>
      <c r="B190" s="42">
        <v>177</v>
      </c>
      <c r="C190" s="12" t="str">
        <f t="shared" si="2"/>
        <v>9/2035</v>
      </c>
      <c r="D190" s="43">
        <f t="shared" si="0"/>
        <v>0.01</v>
      </c>
      <c r="E190" s="1146">
        <f t="shared" si="3"/>
        <v>3491.6797957234835</v>
      </c>
      <c r="F190" s="1150"/>
      <c r="G190" s="1146">
        <f t="shared" si="4"/>
        <v>3761.187237080966</v>
      </c>
      <c r="H190" s="1147"/>
      <c r="I190" s="1148"/>
      <c r="J190" s="1149"/>
      <c r="K190" s="45" t="e">
        <f t="shared" si="5"/>
        <v>#DIV/0!</v>
      </c>
      <c r="L190" s="1151">
        <f t="shared" si="1"/>
        <v>-3761.187237080966</v>
      </c>
      <c r="M190" s="1152"/>
      <c r="N190" s="34"/>
      <c r="O190" s="34"/>
      <c r="P190" s="34"/>
      <c r="Q190" s="34"/>
      <c r="R190" s="34"/>
      <c r="S190" s="34"/>
      <c r="T190" s="34"/>
      <c r="U190" s="34"/>
      <c r="V190" s="34"/>
      <c r="W190" s="34"/>
      <c r="X190" s="34"/>
      <c r="Y190" s="34"/>
      <c r="Z190" s="34"/>
      <c r="AA190" s="34"/>
      <c r="AB190" s="34"/>
    </row>
    <row r="191" spans="1:28" ht="15" customHeight="1" x14ac:dyDescent="0.2">
      <c r="A191" s="34"/>
      <c r="B191" s="42">
        <v>178</v>
      </c>
      <c r="C191" s="12" t="str">
        <f t="shared" si="2"/>
        <v>10/2035</v>
      </c>
      <c r="D191" s="43">
        <f t="shared" si="0"/>
        <v>0.01</v>
      </c>
      <c r="E191" s="1146">
        <f t="shared" si="3"/>
        <v>3526.5965936807183</v>
      </c>
      <c r="F191" s="1150"/>
      <c r="G191" s="1146">
        <f t="shared" si="4"/>
        <v>3798.7991094517756</v>
      </c>
      <c r="H191" s="1147"/>
      <c r="I191" s="1148"/>
      <c r="J191" s="1149"/>
      <c r="K191" s="45" t="e">
        <f t="shared" si="5"/>
        <v>#DIV/0!</v>
      </c>
      <c r="L191" s="1151">
        <f t="shared" si="1"/>
        <v>-3798.7991094517756</v>
      </c>
      <c r="M191" s="1152"/>
      <c r="N191" s="34"/>
      <c r="O191" s="34"/>
      <c r="P191" s="34"/>
      <c r="Q191" s="34"/>
      <c r="R191" s="34"/>
      <c r="S191" s="34"/>
      <c r="T191" s="34"/>
      <c r="U191" s="34"/>
      <c r="V191" s="34"/>
      <c r="W191" s="34"/>
      <c r="X191" s="34"/>
      <c r="Y191" s="34"/>
      <c r="Z191" s="34"/>
      <c r="AA191" s="34"/>
      <c r="AB191" s="34"/>
    </row>
    <row r="192" spans="1:28" ht="15" customHeight="1" x14ac:dyDescent="0.2">
      <c r="A192" s="34"/>
      <c r="B192" s="42">
        <v>179</v>
      </c>
      <c r="C192" s="12" t="str">
        <f t="shared" si="2"/>
        <v>11/2035</v>
      </c>
      <c r="D192" s="43">
        <f t="shared" si="0"/>
        <v>0.01</v>
      </c>
      <c r="E192" s="1146">
        <f t="shared" si="3"/>
        <v>3561.8625596175257</v>
      </c>
      <c r="F192" s="1150"/>
      <c r="G192" s="1146">
        <f t="shared" si="4"/>
        <v>3836.7871005462935</v>
      </c>
      <c r="H192" s="1147"/>
      <c r="I192" s="1148"/>
      <c r="J192" s="1149"/>
      <c r="K192" s="45" t="e">
        <f t="shared" si="5"/>
        <v>#DIV/0!</v>
      </c>
      <c r="L192" s="1151">
        <f t="shared" si="1"/>
        <v>-3836.7871005462935</v>
      </c>
      <c r="M192" s="1152"/>
      <c r="N192" s="34"/>
      <c r="O192" s="34"/>
      <c r="P192" s="34"/>
      <c r="Q192" s="34"/>
      <c r="R192" s="34"/>
      <c r="S192" s="34"/>
      <c r="T192" s="34"/>
      <c r="U192" s="34"/>
      <c r="V192" s="34"/>
      <c r="W192" s="34"/>
      <c r="X192" s="34"/>
      <c r="Y192" s="34"/>
      <c r="Z192" s="34"/>
      <c r="AA192" s="34"/>
      <c r="AB192" s="34"/>
    </row>
    <row r="193" spans="1:28" ht="15" customHeight="1" x14ac:dyDescent="0.2">
      <c r="A193" s="34"/>
      <c r="B193" s="42">
        <v>180</v>
      </c>
      <c r="C193" s="12" t="str">
        <f t="shared" si="2"/>
        <v>12/2035</v>
      </c>
      <c r="D193" s="43">
        <f t="shared" si="0"/>
        <v>0.01</v>
      </c>
      <c r="E193" s="1146">
        <f t="shared" si="3"/>
        <v>3597.4811852137009</v>
      </c>
      <c r="F193" s="1150"/>
      <c r="G193" s="1146">
        <f t="shared" si="4"/>
        <v>3875.1549715517563</v>
      </c>
      <c r="H193" s="1147"/>
      <c r="I193" s="1148"/>
      <c r="J193" s="1149"/>
      <c r="K193" s="45" t="e">
        <f t="shared" si="5"/>
        <v>#DIV/0!</v>
      </c>
      <c r="L193" s="1151">
        <f t="shared" si="1"/>
        <v>-3875.1549715517563</v>
      </c>
      <c r="M193" s="1152"/>
      <c r="N193" s="34"/>
      <c r="O193" s="34"/>
      <c r="P193" s="34"/>
      <c r="Q193" s="34"/>
      <c r="R193" s="34"/>
      <c r="S193" s="34"/>
      <c r="T193" s="34"/>
      <c r="U193" s="34"/>
      <c r="V193" s="34"/>
      <c r="W193" s="34"/>
      <c r="X193" s="34"/>
      <c r="Y193" s="34"/>
      <c r="Z193" s="34"/>
      <c r="AA193" s="34"/>
      <c r="AB193" s="34"/>
    </row>
    <row r="194" spans="1:28" ht="15" customHeight="1" x14ac:dyDescent="0.2">
      <c r="A194" s="34"/>
      <c r="B194" s="42">
        <v>181</v>
      </c>
      <c r="C194" s="12" t="str">
        <f t="shared" si="2"/>
        <v>1/2036</v>
      </c>
      <c r="D194" s="43">
        <f t="shared" si="0"/>
        <v>0.01</v>
      </c>
      <c r="E194" s="1146">
        <f t="shared" si="3"/>
        <v>3633.4559970658379</v>
      </c>
      <c r="F194" s="1150"/>
      <c r="G194" s="1146">
        <f t="shared" si="4"/>
        <v>3913.906521267274</v>
      </c>
      <c r="H194" s="1147"/>
      <c r="I194" s="1148"/>
      <c r="J194" s="1149"/>
      <c r="K194" s="45" t="e">
        <f t="shared" si="5"/>
        <v>#DIV/0!</v>
      </c>
      <c r="L194" s="1151">
        <f t="shared" si="1"/>
        <v>-3913.906521267274</v>
      </c>
      <c r="M194" s="1152"/>
      <c r="N194" s="34"/>
      <c r="O194" s="34"/>
      <c r="P194" s="34"/>
      <c r="Q194" s="34"/>
      <c r="R194" s="34"/>
      <c r="S194" s="34"/>
      <c r="T194" s="34"/>
      <c r="U194" s="34"/>
      <c r="V194" s="34"/>
      <c r="W194" s="34"/>
      <c r="X194" s="34"/>
      <c r="Y194" s="34"/>
      <c r="Z194" s="34"/>
      <c r="AA194" s="34"/>
      <c r="AB194" s="34"/>
    </row>
    <row r="195" spans="1:28" ht="15" customHeight="1" x14ac:dyDescent="0.2">
      <c r="A195" s="34"/>
      <c r="B195" s="42">
        <v>182</v>
      </c>
      <c r="C195" s="12" t="str">
        <f t="shared" si="2"/>
        <v>2/2036</v>
      </c>
      <c r="D195" s="43">
        <f t="shared" si="0"/>
        <v>0.01</v>
      </c>
      <c r="E195" s="1146">
        <f t="shared" si="3"/>
        <v>3669.7905570364965</v>
      </c>
      <c r="F195" s="1150"/>
      <c r="G195" s="1146">
        <f t="shared" si="4"/>
        <v>3953.0455864799469</v>
      </c>
      <c r="H195" s="1147"/>
      <c r="I195" s="1148"/>
      <c r="J195" s="1149"/>
      <c r="K195" s="45" t="e">
        <f t="shared" si="5"/>
        <v>#DIV/0!</v>
      </c>
      <c r="L195" s="1151">
        <f t="shared" si="1"/>
        <v>-3953.0455864799469</v>
      </c>
      <c r="M195" s="1152"/>
      <c r="N195" s="34"/>
      <c r="O195" s="34"/>
      <c r="P195" s="34"/>
      <c r="Q195" s="34"/>
      <c r="R195" s="34"/>
      <c r="S195" s="34"/>
      <c r="T195" s="34"/>
      <c r="U195" s="34"/>
      <c r="V195" s="34"/>
      <c r="W195" s="34"/>
      <c r="X195" s="34"/>
      <c r="Y195" s="34"/>
      <c r="Z195" s="34"/>
      <c r="AA195" s="34"/>
      <c r="AB195" s="34"/>
    </row>
    <row r="196" spans="1:28" ht="15" customHeight="1" x14ac:dyDescent="0.2">
      <c r="A196" s="34"/>
      <c r="B196" s="42">
        <v>183</v>
      </c>
      <c r="C196" s="12" t="str">
        <f t="shared" si="2"/>
        <v>3/2036</v>
      </c>
      <c r="D196" s="43">
        <f t="shared" si="0"/>
        <v>0.01</v>
      </c>
      <c r="E196" s="1146">
        <f t="shared" si="3"/>
        <v>3706.4884626068615</v>
      </c>
      <c r="F196" s="1150"/>
      <c r="G196" s="1146">
        <f t="shared" si="4"/>
        <v>3992.5760423447464</v>
      </c>
      <c r="H196" s="1147"/>
      <c r="I196" s="1148"/>
      <c r="J196" s="1149"/>
      <c r="K196" s="45" t="e">
        <f t="shared" si="5"/>
        <v>#DIV/0!</v>
      </c>
      <c r="L196" s="1151">
        <f t="shared" si="1"/>
        <v>-3992.5760423447464</v>
      </c>
      <c r="M196" s="1152"/>
      <c r="N196" s="34"/>
      <c r="O196" s="34"/>
      <c r="P196" s="34"/>
      <c r="Q196" s="34"/>
      <c r="R196" s="34"/>
      <c r="S196" s="34"/>
      <c r="T196" s="34"/>
      <c r="U196" s="34"/>
      <c r="V196" s="34"/>
      <c r="W196" s="34"/>
      <c r="X196" s="34"/>
      <c r="Y196" s="34"/>
      <c r="Z196" s="34"/>
      <c r="AA196" s="34"/>
      <c r="AB196" s="34"/>
    </row>
    <row r="197" spans="1:28" ht="15" customHeight="1" x14ac:dyDescent="0.2">
      <c r="A197" s="34"/>
      <c r="B197" s="42">
        <v>184</v>
      </c>
      <c r="C197" s="12" t="str">
        <f t="shared" si="2"/>
        <v>4/2036</v>
      </c>
      <c r="D197" s="43">
        <f t="shared" si="0"/>
        <v>0.01</v>
      </c>
      <c r="E197" s="1146">
        <f t="shared" si="3"/>
        <v>3743.5533472329303</v>
      </c>
      <c r="F197" s="1150"/>
      <c r="G197" s="1146">
        <f t="shared" si="4"/>
        <v>4032.501802768194</v>
      </c>
      <c r="H197" s="1147"/>
      <c r="I197" s="1148"/>
      <c r="J197" s="1149"/>
      <c r="K197" s="45" t="e">
        <f t="shared" si="5"/>
        <v>#DIV/0!</v>
      </c>
      <c r="L197" s="1151">
        <f t="shared" si="1"/>
        <v>-4032.501802768194</v>
      </c>
      <c r="M197" s="1152"/>
      <c r="N197" s="34"/>
      <c r="O197" s="34"/>
      <c r="P197" s="34"/>
      <c r="Q197" s="34"/>
      <c r="R197" s="34"/>
      <c r="S197" s="34"/>
      <c r="T197" s="34"/>
      <c r="U197" s="34"/>
      <c r="V197" s="34"/>
      <c r="W197" s="34"/>
      <c r="X197" s="34"/>
      <c r="Y197" s="34"/>
      <c r="Z197" s="34"/>
      <c r="AA197" s="34"/>
      <c r="AB197" s="34"/>
    </row>
    <row r="198" spans="1:28" ht="15" customHeight="1" x14ac:dyDescent="0.2">
      <c r="A198" s="34"/>
      <c r="B198" s="42">
        <v>185</v>
      </c>
      <c r="C198" s="12" t="str">
        <f t="shared" si="2"/>
        <v>5/2036</v>
      </c>
      <c r="D198" s="43">
        <f t="shared" si="0"/>
        <v>0.01</v>
      </c>
      <c r="E198" s="1146">
        <f t="shared" si="3"/>
        <v>3780.9888807052594</v>
      </c>
      <c r="F198" s="1150"/>
      <c r="G198" s="1146">
        <f t="shared" si="4"/>
        <v>4072.8268207958758</v>
      </c>
      <c r="H198" s="1147"/>
      <c r="I198" s="1148"/>
      <c r="J198" s="1149"/>
      <c r="K198" s="45" t="e">
        <f t="shared" si="5"/>
        <v>#DIV/0!</v>
      </c>
      <c r="L198" s="1151">
        <f t="shared" si="1"/>
        <v>-4072.8268207958758</v>
      </c>
      <c r="M198" s="1152"/>
      <c r="N198" s="34"/>
      <c r="O198" s="34"/>
      <c r="P198" s="34"/>
      <c r="Q198" s="34"/>
      <c r="R198" s="34"/>
      <c r="S198" s="34"/>
      <c r="T198" s="34"/>
      <c r="U198" s="34"/>
      <c r="V198" s="34"/>
      <c r="W198" s="34"/>
      <c r="X198" s="34"/>
      <c r="Y198" s="34"/>
      <c r="Z198" s="34"/>
      <c r="AA198" s="34"/>
      <c r="AB198" s="34"/>
    </row>
    <row r="199" spans="1:28" ht="15" customHeight="1" x14ac:dyDescent="0.2">
      <c r="A199" s="34"/>
      <c r="B199" s="42">
        <v>186</v>
      </c>
      <c r="C199" s="12" t="str">
        <f t="shared" si="2"/>
        <v>6/2036</v>
      </c>
      <c r="D199" s="43">
        <f t="shared" si="0"/>
        <v>0.01</v>
      </c>
      <c r="E199" s="1146">
        <f t="shared" si="3"/>
        <v>3818.798769512312</v>
      </c>
      <c r="F199" s="1150"/>
      <c r="G199" s="1146">
        <f t="shared" si="4"/>
        <v>4113.5550890038348</v>
      </c>
      <c r="H199" s="1147"/>
      <c r="I199" s="1148"/>
      <c r="J199" s="1149"/>
      <c r="K199" s="45" t="e">
        <f t="shared" si="5"/>
        <v>#DIV/0!</v>
      </c>
      <c r="L199" s="1151">
        <f t="shared" si="1"/>
        <v>-4113.5550890038348</v>
      </c>
      <c r="M199" s="1152"/>
      <c r="N199" s="34"/>
      <c r="O199" s="34"/>
      <c r="P199" s="34"/>
      <c r="Q199" s="34"/>
      <c r="R199" s="34"/>
      <c r="S199" s="34"/>
      <c r="T199" s="34"/>
      <c r="U199" s="34"/>
      <c r="V199" s="34"/>
      <c r="W199" s="34"/>
      <c r="X199" s="34"/>
      <c r="Y199" s="34"/>
      <c r="Z199" s="34"/>
      <c r="AA199" s="34"/>
      <c r="AB199" s="34"/>
    </row>
    <row r="200" spans="1:28" ht="15" customHeight="1" x14ac:dyDescent="0.2">
      <c r="A200" s="34"/>
      <c r="B200" s="42">
        <v>187</v>
      </c>
      <c r="C200" s="12" t="str">
        <f t="shared" si="2"/>
        <v>7/2036</v>
      </c>
      <c r="D200" s="43">
        <f t="shared" si="0"/>
        <v>0.01</v>
      </c>
      <c r="E200" s="1146">
        <f t="shared" si="3"/>
        <v>3856.9867572074349</v>
      </c>
      <c r="F200" s="1150"/>
      <c r="G200" s="1146">
        <f t="shared" si="4"/>
        <v>4154.6906398938736</v>
      </c>
      <c r="H200" s="1147"/>
      <c r="I200" s="1148"/>
      <c r="J200" s="1149"/>
      <c r="K200" s="45" t="e">
        <f t="shared" si="5"/>
        <v>#DIV/0!</v>
      </c>
      <c r="L200" s="1151">
        <f t="shared" si="1"/>
        <v>-4154.6906398938736</v>
      </c>
      <c r="M200" s="1152"/>
      <c r="N200" s="34"/>
      <c r="O200" s="34"/>
      <c r="P200" s="34"/>
      <c r="Q200" s="34"/>
      <c r="R200" s="34"/>
      <c r="S200" s="34"/>
      <c r="T200" s="34"/>
      <c r="U200" s="34"/>
      <c r="V200" s="34"/>
      <c r="W200" s="34"/>
      <c r="X200" s="34"/>
      <c r="Y200" s="34"/>
      <c r="Z200" s="34"/>
      <c r="AA200" s="34"/>
      <c r="AB200" s="34"/>
    </row>
    <row r="201" spans="1:28" ht="15" customHeight="1" x14ac:dyDescent="0.2">
      <c r="A201" s="34"/>
      <c r="B201" s="42">
        <v>188</v>
      </c>
      <c r="C201" s="12" t="str">
        <f t="shared" si="2"/>
        <v>8/2036</v>
      </c>
      <c r="D201" s="43">
        <f t="shared" si="0"/>
        <v>0.01</v>
      </c>
      <c r="E201" s="1146">
        <f t="shared" si="3"/>
        <v>3895.5566247795091</v>
      </c>
      <c r="F201" s="1150"/>
      <c r="G201" s="1146">
        <f t="shared" si="4"/>
        <v>4196.2375462928121</v>
      </c>
      <c r="H201" s="1147"/>
      <c r="I201" s="1148"/>
      <c r="J201" s="1149"/>
      <c r="K201" s="45" t="e">
        <f t="shared" si="5"/>
        <v>#DIV/0!</v>
      </c>
      <c r="L201" s="1151">
        <f t="shared" si="1"/>
        <v>-4196.2375462928121</v>
      </c>
      <c r="M201" s="1152"/>
      <c r="N201" s="34"/>
      <c r="O201" s="34"/>
      <c r="P201" s="34"/>
      <c r="Q201" s="34"/>
      <c r="R201" s="34"/>
      <c r="S201" s="34"/>
      <c r="T201" s="34"/>
      <c r="U201" s="34"/>
      <c r="V201" s="34"/>
      <c r="W201" s="34"/>
      <c r="X201" s="34"/>
      <c r="Y201" s="34"/>
      <c r="Z201" s="34"/>
      <c r="AA201" s="34"/>
      <c r="AB201" s="34"/>
    </row>
    <row r="202" spans="1:28" ht="15" customHeight="1" x14ac:dyDescent="0.2">
      <c r="A202" s="34"/>
      <c r="B202" s="42">
        <v>189</v>
      </c>
      <c r="C202" s="12" t="str">
        <f t="shared" si="2"/>
        <v>9/2036</v>
      </c>
      <c r="D202" s="43">
        <f t="shared" si="0"/>
        <v>0.01</v>
      </c>
      <c r="E202" s="1146">
        <f t="shared" si="3"/>
        <v>3934.5121910273042</v>
      </c>
      <c r="F202" s="1150"/>
      <c r="G202" s="1146">
        <f t="shared" si="4"/>
        <v>4238.1999217557404</v>
      </c>
      <c r="H202" s="1147"/>
      <c r="I202" s="1148"/>
      <c r="J202" s="1149"/>
      <c r="K202" s="45" t="e">
        <f t="shared" si="5"/>
        <v>#DIV/0!</v>
      </c>
      <c r="L202" s="1151">
        <f t="shared" si="1"/>
        <v>-4238.1999217557404</v>
      </c>
      <c r="M202" s="1152"/>
      <c r="N202" s="34"/>
      <c r="O202" s="34"/>
      <c r="P202" s="34"/>
      <c r="Q202" s="34"/>
      <c r="R202" s="34"/>
      <c r="S202" s="34"/>
      <c r="T202" s="34"/>
      <c r="U202" s="34"/>
      <c r="V202" s="34"/>
      <c r="W202" s="34"/>
      <c r="X202" s="34"/>
      <c r="Y202" s="34"/>
      <c r="Z202" s="34"/>
      <c r="AA202" s="34"/>
      <c r="AB202" s="34"/>
    </row>
    <row r="203" spans="1:28" ht="15" customHeight="1" x14ac:dyDescent="0.2">
      <c r="A203" s="34"/>
      <c r="B203" s="42">
        <v>190</v>
      </c>
      <c r="C203" s="12" t="str">
        <f t="shared" si="2"/>
        <v>10/2036</v>
      </c>
      <c r="D203" s="43">
        <f t="shared" si="0"/>
        <v>0.01</v>
      </c>
      <c r="E203" s="1146">
        <f t="shared" si="3"/>
        <v>3973.8573129375773</v>
      </c>
      <c r="F203" s="1150"/>
      <c r="G203" s="1146">
        <f t="shared" si="4"/>
        <v>4280.5819209732981</v>
      </c>
      <c r="H203" s="1147"/>
      <c r="I203" s="1148"/>
      <c r="J203" s="1149"/>
      <c r="K203" s="45" t="e">
        <f t="shared" si="5"/>
        <v>#DIV/0!</v>
      </c>
      <c r="L203" s="1151">
        <f t="shared" si="1"/>
        <v>-4280.5819209732981</v>
      </c>
      <c r="M203" s="1152"/>
      <c r="N203" s="34"/>
      <c r="O203" s="34"/>
      <c r="P203" s="34"/>
      <c r="Q203" s="34"/>
      <c r="R203" s="34"/>
      <c r="S203" s="34"/>
      <c r="T203" s="34"/>
      <c r="U203" s="34"/>
      <c r="V203" s="34"/>
      <c r="W203" s="34"/>
      <c r="X203" s="34"/>
      <c r="Y203" s="34"/>
      <c r="Z203" s="34"/>
      <c r="AA203" s="34"/>
      <c r="AB203" s="34"/>
    </row>
    <row r="204" spans="1:28" ht="15" customHeight="1" x14ac:dyDescent="0.2">
      <c r="A204" s="34"/>
      <c r="B204" s="42">
        <v>191</v>
      </c>
      <c r="C204" s="12" t="str">
        <f t="shared" si="2"/>
        <v>11/2036</v>
      </c>
      <c r="D204" s="43">
        <f t="shared" si="0"/>
        <v>0.01</v>
      </c>
      <c r="E204" s="1146">
        <f t="shared" si="3"/>
        <v>4013.595886066953</v>
      </c>
      <c r="F204" s="1150"/>
      <c r="G204" s="1146">
        <f t="shared" si="4"/>
        <v>4323.3877401830314</v>
      </c>
      <c r="H204" s="1147"/>
      <c r="I204" s="1148"/>
      <c r="J204" s="1149"/>
      <c r="K204" s="45" t="e">
        <f t="shared" si="5"/>
        <v>#DIV/0!</v>
      </c>
      <c r="L204" s="1151">
        <f t="shared" si="1"/>
        <v>-4323.3877401830314</v>
      </c>
      <c r="M204" s="1152"/>
      <c r="N204" s="34"/>
      <c r="O204" s="34"/>
      <c r="P204" s="34"/>
      <c r="Q204" s="34"/>
      <c r="R204" s="34"/>
      <c r="S204" s="34"/>
      <c r="T204" s="34"/>
      <c r="U204" s="34"/>
      <c r="V204" s="34"/>
      <c r="W204" s="34"/>
      <c r="X204" s="34"/>
      <c r="Y204" s="34"/>
      <c r="Z204" s="34"/>
      <c r="AA204" s="34"/>
      <c r="AB204" s="34"/>
    </row>
    <row r="205" spans="1:28" ht="15" customHeight="1" x14ac:dyDescent="0.2">
      <c r="A205" s="34"/>
      <c r="B205" s="42">
        <v>192</v>
      </c>
      <c r="C205" s="12" t="str">
        <f t="shared" si="2"/>
        <v>12/2036</v>
      </c>
      <c r="D205" s="43">
        <f t="shared" si="0"/>
        <v>0.01</v>
      </c>
      <c r="E205" s="1146">
        <f t="shared" si="3"/>
        <v>4053.7318449276227</v>
      </c>
      <c r="F205" s="1150"/>
      <c r="G205" s="1146">
        <f t="shared" si="4"/>
        <v>4366.6216175848613</v>
      </c>
      <c r="H205" s="1147"/>
      <c r="I205" s="1148"/>
      <c r="J205" s="1149"/>
      <c r="K205" s="45" t="e">
        <f t="shared" si="5"/>
        <v>#DIV/0!</v>
      </c>
      <c r="L205" s="1151">
        <f t="shared" si="1"/>
        <v>-4366.6216175848613</v>
      </c>
      <c r="M205" s="1152"/>
      <c r="N205" s="34"/>
      <c r="O205" s="34"/>
      <c r="P205" s="34"/>
      <c r="Q205" s="34"/>
      <c r="R205" s="34"/>
      <c r="S205" s="34"/>
      <c r="T205" s="34"/>
      <c r="U205" s="34"/>
      <c r="V205" s="34"/>
      <c r="W205" s="34"/>
      <c r="X205" s="34"/>
      <c r="Y205" s="34"/>
      <c r="Z205" s="34"/>
      <c r="AA205" s="34"/>
      <c r="AB205" s="34"/>
    </row>
    <row r="206" spans="1:28" ht="15" customHeight="1" x14ac:dyDescent="0.2">
      <c r="A206" s="34"/>
      <c r="B206" s="42">
        <v>193</v>
      </c>
      <c r="C206" s="12" t="str">
        <f t="shared" si="2"/>
        <v>1/2037</v>
      </c>
      <c r="D206" s="43">
        <f t="shared" si="0"/>
        <v>0.01</v>
      </c>
      <c r="E206" s="1146">
        <f t="shared" si="3"/>
        <v>4094.2691633768991</v>
      </c>
      <c r="F206" s="1150"/>
      <c r="G206" s="1146">
        <f t="shared" si="4"/>
        <v>4410.2878337607099</v>
      </c>
      <c r="H206" s="1147"/>
      <c r="I206" s="1148"/>
      <c r="J206" s="1149"/>
      <c r="K206" s="45" t="e">
        <f t="shared" si="5"/>
        <v>#DIV/0!</v>
      </c>
      <c r="L206" s="1151">
        <f t="shared" si="1"/>
        <v>-4410.2878337607099</v>
      </c>
      <c r="M206" s="1152"/>
      <c r="N206" s="34"/>
      <c r="O206" s="34"/>
      <c r="P206" s="34"/>
      <c r="Q206" s="34"/>
      <c r="R206" s="34"/>
      <c r="S206" s="34"/>
      <c r="T206" s="34"/>
      <c r="U206" s="34"/>
      <c r="V206" s="34"/>
      <c r="W206" s="34"/>
      <c r="X206" s="34"/>
      <c r="Y206" s="34"/>
      <c r="Z206" s="34"/>
      <c r="AA206" s="34"/>
      <c r="AB206" s="34"/>
    </row>
    <row r="207" spans="1:28" ht="15" customHeight="1" x14ac:dyDescent="0.2">
      <c r="A207" s="34"/>
      <c r="B207" s="42">
        <v>194</v>
      </c>
      <c r="C207" s="12" t="str">
        <f t="shared" si="2"/>
        <v>2/2037</v>
      </c>
      <c r="D207" s="43">
        <f t="shared" si="0"/>
        <v>0.01</v>
      </c>
      <c r="E207" s="1146">
        <f t="shared" si="3"/>
        <v>4135.2118550106679</v>
      </c>
      <c r="F207" s="1150"/>
      <c r="G207" s="1146">
        <f t="shared" si="4"/>
        <v>4454.3907120983167</v>
      </c>
      <c r="H207" s="1147"/>
      <c r="I207" s="1148"/>
      <c r="J207" s="1149"/>
      <c r="K207" s="45" t="e">
        <f t="shared" si="5"/>
        <v>#DIV/0!</v>
      </c>
      <c r="L207" s="1151">
        <f t="shared" si="1"/>
        <v>-4454.3907120983167</v>
      </c>
      <c r="M207" s="1152"/>
      <c r="N207" s="34"/>
      <c r="O207" s="34"/>
      <c r="P207" s="34"/>
      <c r="Q207" s="34"/>
      <c r="R207" s="34"/>
      <c r="S207" s="34"/>
      <c r="T207" s="34"/>
      <c r="U207" s="34"/>
      <c r="V207" s="34"/>
      <c r="W207" s="34"/>
      <c r="X207" s="34"/>
      <c r="Y207" s="34"/>
      <c r="Z207" s="34"/>
      <c r="AA207" s="34"/>
      <c r="AB207" s="34"/>
    </row>
    <row r="208" spans="1:28" ht="15" customHeight="1" x14ac:dyDescent="0.2">
      <c r="A208" s="34"/>
      <c r="B208" s="42">
        <v>195</v>
      </c>
      <c r="C208" s="12" t="str">
        <f t="shared" si="2"/>
        <v>3/2037</v>
      </c>
      <c r="D208" s="43">
        <f t="shared" si="0"/>
        <v>0.01</v>
      </c>
      <c r="E208" s="1146">
        <f t="shared" si="3"/>
        <v>4176.5639735607747</v>
      </c>
      <c r="F208" s="1150"/>
      <c r="G208" s="1146">
        <f t="shared" si="4"/>
        <v>4498.9346192192997</v>
      </c>
      <c r="H208" s="1147"/>
      <c r="I208" s="1148"/>
      <c r="J208" s="1149"/>
      <c r="K208" s="45" t="e">
        <f t="shared" si="5"/>
        <v>#DIV/0!</v>
      </c>
      <c r="L208" s="1151">
        <f t="shared" si="1"/>
        <v>-4498.9346192192997</v>
      </c>
      <c r="M208" s="1152"/>
      <c r="N208" s="34"/>
      <c r="O208" s="34"/>
      <c r="P208" s="34"/>
      <c r="Q208" s="34"/>
      <c r="R208" s="34"/>
      <c r="S208" s="34"/>
      <c r="T208" s="34"/>
      <c r="U208" s="34"/>
      <c r="V208" s="34"/>
      <c r="W208" s="34"/>
      <c r="X208" s="34"/>
      <c r="Y208" s="34"/>
      <c r="Z208" s="34"/>
      <c r="AA208" s="34"/>
      <c r="AB208" s="34"/>
    </row>
    <row r="209" spans="1:28" ht="15" customHeight="1" x14ac:dyDescent="0.2">
      <c r="A209" s="34"/>
      <c r="B209" s="42">
        <v>196</v>
      </c>
      <c r="C209" s="12" t="str">
        <f t="shared" si="2"/>
        <v>4/2037</v>
      </c>
      <c r="D209" s="43">
        <f t="shared" si="0"/>
        <v>0.01</v>
      </c>
      <c r="E209" s="1146">
        <f t="shared" si="3"/>
        <v>4218.3296132963824</v>
      </c>
      <c r="F209" s="1150"/>
      <c r="G209" s="1146">
        <f t="shared" si="4"/>
        <v>4543.9239654114926</v>
      </c>
      <c r="H209" s="1147"/>
      <c r="I209" s="1148"/>
      <c r="J209" s="1149"/>
      <c r="K209" s="45" t="e">
        <f t="shared" si="5"/>
        <v>#DIV/0!</v>
      </c>
      <c r="L209" s="1151">
        <f t="shared" si="1"/>
        <v>-4543.9239654114926</v>
      </c>
      <c r="M209" s="1152"/>
      <c r="N209" s="34"/>
      <c r="O209" s="34"/>
      <c r="P209" s="34"/>
      <c r="Q209" s="34"/>
      <c r="R209" s="34"/>
      <c r="S209" s="34"/>
      <c r="T209" s="34"/>
      <c r="U209" s="34"/>
      <c r="V209" s="34"/>
      <c r="W209" s="34"/>
      <c r="X209" s="34"/>
      <c r="Y209" s="34"/>
      <c r="Z209" s="34"/>
      <c r="AA209" s="34"/>
      <c r="AB209" s="34"/>
    </row>
    <row r="210" spans="1:28" ht="15" customHeight="1" x14ac:dyDescent="0.2">
      <c r="A210" s="34"/>
      <c r="B210" s="42">
        <v>197</v>
      </c>
      <c r="C210" s="12" t="str">
        <f t="shared" si="2"/>
        <v>5/2037</v>
      </c>
      <c r="D210" s="43">
        <f t="shared" si="0"/>
        <v>0.01</v>
      </c>
      <c r="E210" s="1146">
        <f t="shared" si="3"/>
        <v>4260.5129094293461</v>
      </c>
      <c r="F210" s="1150"/>
      <c r="G210" s="1146">
        <f t="shared" si="4"/>
        <v>4589.3632050656079</v>
      </c>
      <c r="H210" s="1147"/>
      <c r="I210" s="1148"/>
      <c r="J210" s="1149"/>
      <c r="K210" s="45" t="e">
        <f t="shared" si="5"/>
        <v>#DIV/0!</v>
      </c>
      <c r="L210" s="1151">
        <f t="shared" si="1"/>
        <v>-4589.3632050656079</v>
      </c>
      <c r="M210" s="1152"/>
      <c r="N210" s="34"/>
      <c r="O210" s="34"/>
      <c r="P210" s="34"/>
      <c r="Q210" s="34"/>
      <c r="R210" s="34"/>
      <c r="S210" s="34"/>
      <c r="T210" s="34"/>
      <c r="U210" s="34"/>
      <c r="V210" s="34"/>
      <c r="W210" s="34"/>
      <c r="X210" s="34"/>
      <c r="Y210" s="34"/>
      <c r="Z210" s="34"/>
      <c r="AA210" s="34"/>
      <c r="AB210" s="34"/>
    </row>
    <row r="211" spans="1:28" ht="15" customHeight="1" x14ac:dyDescent="0.2">
      <c r="A211" s="34"/>
      <c r="B211" s="42">
        <v>198</v>
      </c>
      <c r="C211" s="12" t="str">
        <f t="shared" si="2"/>
        <v>6/2037</v>
      </c>
      <c r="D211" s="43">
        <f t="shared" si="0"/>
        <v>0.01</v>
      </c>
      <c r="E211" s="1146">
        <f t="shared" si="3"/>
        <v>4303.1180385236394</v>
      </c>
      <c r="F211" s="1150"/>
      <c r="G211" s="1146">
        <f t="shared" si="4"/>
        <v>4635.2568371162643</v>
      </c>
      <c r="H211" s="1147"/>
      <c r="I211" s="1148"/>
      <c r="J211" s="1149"/>
      <c r="K211" s="45" t="e">
        <f t="shared" si="5"/>
        <v>#DIV/0!</v>
      </c>
      <c r="L211" s="1151">
        <f t="shared" si="1"/>
        <v>-4635.2568371162643</v>
      </c>
      <c r="M211" s="1152"/>
      <c r="N211" s="34"/>
      <c r="O211" s="34"/>
      <c r="P211" s="34"/>
      <c r="Q211" s="34"/>
      <c r="R211" s="34"/>
      <c r="S211" s="34"/>
      <c r="T211" s="34"/>
      <c r="U211" s="34"/>
      <c r="V211" s="34"/>
      <c r="W211" s="34"/>
      <c r="X211" s="34"/>
      <c r="Y211" s="34"/>
      <c r="Z211" s="34"/>
      <c r="AA211" s="34"/>
      <c r="AB211" s="34"/>
    </row>
    <row r="212" spans="1:28" ht="15" customHeight="1" x14ac:dyDescent="0.2">
      <c r="A212" s="34"/>
      <c r="B212" s="42">
        <v>199</v>
      </c>
      <c r="C212" s="12" t="str">
        <f t="shared" si="2"/>
        <v>7/2037</v>
      </c>
      <c r="D212" s="43">
        <f t="shared" si="0"/>
        <v>0.01</v>
      </c>
      <c r="E212" s="1146">
        <f t="shared" si="3"/>
        <v>4346.1492189088758</v>
      </c>
      <c r="F212" s="1150"/>
      <c r="G212" s="1146">
        <f t="shared" si="4"/>
        <v>4681.6094054874266</v>
      </c>
      <c r="H212" s="1147"/>
      <c r="I212" s="1148"/>
      <c r="J212" s="1149"/>
      <c r="K212" s="45" t="e">
        <f t="shared" si="5"/>
        <v>#DIV/0!</v>
      </c>
      <c r="L212" s="1151">
        <f t="shared" si="1"/>
        <v>-4681.6094054874266</v>
      </c>
      <c r="M212" s="1152"/>
      <c r="N212" s="34"/>
      <c r="O212" s="34"/>
      <c r="P212" s="34"/>
      <c r="Q212" s="34"/>
      <c r="R212" s="34"/>
      <c r="S212" s="34"/>
      <c r="T212" s="34"/>
      <c r="U212" s="34"/>
      <c r="V212" s="34"/>
      <c r="W212" s="34"/>
      <c r="X212" s="34"/>
      <c r="Y212" s="34"/>
      <c r="Z212" s="34"/>
      <c r="AA212" s="34"/>
      <c r="AB212" s="34"/>
    </row>
    <row r="213" spans="1:28" ht="15" customHeight="1" x14ac:dyDescent="0.2">
      <c r="A213" s="34"/>
      <c r="B213" s="42">
        <v>200</v>
      </c>
      <c r="C213" s="12" t="str">
        <f t="shared" si="2"/>
        <v>8/2037</v>
      </c>
      <c r="D213" s="43">
        <f t="shared" si="0"/>
        <v>0.01</v>
      </c>
      <c r="E213" s="1146">
        <f t="shared" si="3"/>
        <v>4389.6107110979647</v>
      </c>
      <c r="F213" s="1150"/>
      <c r="G213" s="1146">
        <f t="shared" si="4"/>
        <v>4728.4254995423007</v>
      </c>
      <c r="H213" s="1147"/>
      <c r="I213" s="1148"/>
      <c r="J213" s="1149"/>
      <c r="K213" s="45" t="e">
        <f t="shared" si="5"/>
        <v>#DIV/0!</v>
      </c>
      <c r="L213" s="1151">
        <f t="shared" si="1"/>
        <v>-4728.4254995423007</v>
      </c>
      <c r="M213" s="1152"/>
      <c r="N213" s="34"/>
      <c r="O213" s="34"/>
      <c r="P213" s="34"/>
      <c r="Q213" s="34"/>
      <c r="R213" s="34"/>
      <c r="S213" s="34"/>
      <c r="T213" s="34"/>
      <c r="U213" s="34"/>
      <c r="V213" s="34"/>
      <c r="W213" s="34"/>
      <c r="X213" s="34"/>
      <c r="Y213" s="34"/>
      <c r="Z213" s="34"/>
      <c r="AA213" s="34"/>
      <c r="AB213" s="34"/>
    </row>
    <row r="214" spans="1:28" ht="15" customHeight="1" x14ac:dyDescent="0.2">
      <c r="A214" s="34"/>
      <c r="B214" s="42">
        <v>201</v>
      </c>
      <c r="C214" s="12" t="str">
        <f t="shared" si="2"/>
        <v>9/2037</v>
      </c>
      <c r="D214" s="43">
        <f t="shared" si="0"/>
        <v>0.01</v>
      </c>
      <c r="E214" s="1146">
        <f t="shared" si="3"/>
        <v>4433.5068182089444</v>
      </c>
      <c r="F214" s="1150"/>
      <c r="G214" s="1146">
        <f t="shared" si="4"/>
        <v>4775.7097545377237</v>
      </c>
      <c r="H214" s="1147"/>
      <c r="I214" s="1148"/>
      <c r="J214" s="1149"/>
      <c r="K214" s="45" t="e">
        <f t="shared" si="5"/>
        <v>#DIV/0!</v>
      </c>
      <c r="L214" s="1151">
        <f t="shared" si="1"/>
        <v>-4775.7097545377237</v>
      </c>
      <c r="M214" s="1152"/>
      <c r="N214" s="34"/>
      <c r="O214" s="34"/>
      <c r="P214" s="34"/>
      <c r="Q214" s="34"/>
      <c r="R214" s="34"/>
      <c r="S214" s="34"/>
      <c r="T214" s="34"/>
      <c r="U214" s="34"/>
      <c r="V214" s="34"/>
      <c r="W214" s="34"/>
      <c r="X214" s="34"/>
      <c r="Y214" s="34"/>
      <c r="Z214" s="34"/>
      <c r="AA214" s="34"/>
      <c r="AB214" s="34"/>
    </row>
    <row r="215" spans="1:28" ht="15" customHeight="1" x14ac:dyDescent="0.2">
      <c r="A215" s="34"/>
      <c r="B215" s="42">
        <v>202</v>
      </c>
      <c r="C215" s="12" t="str">
        <f t="shared" si="2"/>
        <v>10/2037</v>
      </c>
      <c r="D215" s="43">
        <f t="shared" si="0"/>
        <v>0.01</v>
      </c>
      <c r="E215" s="1146">
        <f t="shared" si="3"/>
        <v>4477.8418863910338</v>
      </c>
      <c r="F215" s="1150"/>
      <c r="G215" s="1146">
        <f t="shared" si="4"/>
        <v>4823.466852083101</v>
      </c>
      <c r="H215" s="1147"/>
      <c r="I215" s="1148"/>
      <c r="J215" s="1149"/>
      <c r="K215" s="45" t="e">
        <f t="shared" si="5"/>
        <v>#DIV/0!</v>
      </c>
      <c r="L215" s="1151">
        <f t="shared" si="1"/>
        <v>-4823.466852083101</v>
      </c>
      <c r="M215" s="1152"/>
      <c r="N215" s="34"/>
      <c r="O215" s="34"/>
      <c r="P215" s="34"/>
      <c r="Q215" s="34"/>
      <c r="R215" s="34"/>
      <c r="S215" s="34"/>
      <c r="T215" s="34"/>
      <c r="U215" s="34"/>
      <c r="V215" s="34"/>
      <c r="W215" s="34"/>
      <c r="X215" s="34"/>
      <c r="Y215" s="34"/>
      <c r="Z215" s="34"/>
      <c r="AA215" s="34"/>
      <c r="AB215" s="34"/>
    </row>
    <row r="216" spans="1:28" ht="15" customHeight="1" x14ac:dyDescent="0.2">
      <c r="A216" s="34"/>
      <c r="B216" s="42">
        <v>203</v>
      </c>
      <c r="C216" s="12" t="str">
        <f t="shared" si="2"/>
        <v>11/2037</v>
      </c>
      <c r="D216" s="43">
        <f t="shared" si="0"/>
        <v>0.01</v>
      </c>
      <c r="E216" s="1146">
        <f t="shared" si="3"/>
        <v>4522.6203052549445</v>
      </c>
      <c r="F216" s="1150"/>
      <c r="G216" s="1146">
        <f t="shared" si="4"/>
        <v>4871.7015206039323</v>
      </c>
      <c r="H216" s="1147"/>
      <c r="I216" s="1148"/>
      <c r="J216" s="1149"/>
      <c r="K216" s="45" t="e">
        <f t="shared" si="5"/>
        <v>#DIV/0!</v>
      </c>
      <c r="L216" s="1151">
        <f t="shared" si="1"/>
        <v>-4871.7015206039323</v>
      </c>
      <c r="M216" s="1152"/>
      <c r="N216" s="34"/>
      <c r="O216" s="34"/>
      <c r="P216" s="34"/>
      <c r="Q216" s="34"/>
      <c r="R216" s="34"/>
      <c r="S216" s="34"/>
      <c r="T216" s="34"/>
      <c r="U216" s="34"/>
      <c r="V216" s="34"/>
      <c r="W216" s="34"/>
      <c r="X216" s="34"/>
      <c r="Y216" s="34"/>
      <c r="Z216" s="34"/>
      <c r="AA216" s="34"/>
      <c r="AB216" s="34"/>
    </row>
    <row r="217" spans="1:28" ht="15" customHeight="1" x14ac:dyDescent="0.2">
      <c r="A217" s="34"/>
      <c r="B217" s="42">
        <v>204</v>
      </c>
      <c r="C217" s="12" t="str">
        <f t="shared" si="2"/>
        <v>12/2037</v>
      </c>
      <c r="D217" s="43">
        <f t="shared" si="0"/>
        <v>0.01</v>
      </c>
      <c r="E217" s="1146">
        <f t="shared" si="3"/>
        <v>4567.8465083074943</v>
      </c>
      <c r="F217" s="1150"/>
      <c r="G217" s="1146">
        <f t="shared" si="4"/>
        <v>4920.4185358099712</v>
      </c>
      <c r="H217" s="1147"/>
      <c r="I217" s="1148"/>
      <c r="J217" s="1149"/>
      <c r="K217" s="45" t="e">
        <f t="shared" si="5"/>
        <v>#DIV/0!</v>
      </c>
      <c r="L217" s="1151">
        <f t="shared" si="1"/>
        <v>-4920.4185358099712</v>
      </c>
      <c r="M217" s="1152"/>
      <c r="N217" s="34"/>
      <c r="O217" s="34"/>
      <c r="P217" s="34"/>
      <c r="Q217" s="34"/>
      <c r="R217" s="34"/>
      <c r="S217" s="34"/>
      <c r="T217" s="34"/>
      <c r="U217" s="34"/>
      <c r="V217" s="34"/>
      <c r="W217" s="34"/>
      <c r="X217" s="34"/>
      <c r="Y217" s="34"/>
      <c r="Z217" s="34"/>
      <c r="AA217" s="34"/>
      <c r="AB217" s="34"/>
    </row>
    <row r="218" spans="1:28" ht="15" customHeight="1" x14ac:dyDescent="0.2">
      <c r="A218" s="34"/>
      <c r="B218" s="42">
        <v>205</v>
      </c>
      <c r="C218" s="12" t="str">
        <f t="shared" si="2"/>
        <v>1/2038</v>
      </c>
      <c r="D218" s="43">
        <f t="shared" si="0"/>
        <v>0.01</v>
      </c>
      <c r="E218" s="1146">
        <f t="shared" si="3"/>
        <v>4613.5249733905694</v>
      </c>
      <c r="F218" s="1150"/>
      <c r="G218" s="1146">
        <f t="shared" si="4"/>
        <v>4969.6227211680707</v>
      </c>
      <c r="H218" s="1147"/>
      <c r="I218" s="1148"/>
      <c r="J218" s="1149"/>
      <c r="K218" s="45" t="e">
        <f t="shared" si="5"/>
        <v>#DIV/0!</v>
      </c>
      <c r="L218" s="1151">
        <f t="shared" si="1"/>
        <v>-4969.6227211680707</v>
      </c>
      <c r="M218" s="1152"/>
      <c r="N218" s="34"/>
      <c r="O218" s="34"/>
      <c r="P218" s="34"/>
      <c r="Q218" s="34"/>
      <c r="R218" s="34"/>
      <c r="S218" s="34"/>
      <c r="T218" s="34"/>
      <c r="U218" s="34"/>
      <c r="V218" s="34"/>
      <c r="W218" s="34"/>
      <c r="X218" s="34"/>
      <c r="Y218" s="34"/>
      <c r="Z218" s="34"/>
      <c r="AA218" s="34"/>
      <c r="AB218" s="34"/>
    </row>
    <row r="219" spans="1:28" ht="15" customHeight="1" x14ac:dyDescent="0.2">
      <c r="A219" s="34"/>
      <c r="B219" s="42">
        <v>206</v>
      </c>
      <c r="C219" s="12" t="str">
        <f t="shared" si="2"/>
        <v>2/2038</v>
      </c>
      <c r="D219" s="43">
        <f t="shared" si="0"/>
        <v>0.01</v>
      </c>
      <c r="E219" s="1146">
        <f t="shared" si="3"/>
        <v>4659.6602231244751</v>
      </c>
      <c r="F219" s="1150"/>
      <c r="G219" s="1146">
        <f t="shared" si="4"/>
        <v>5019.3189483797514</v>
      </c>
      <c r="H219" s="1147"/>
      <c r="I219" s="1148"/>
      <c r="J219" s="1149"/>
      <c r="K219" s="45" t="e">
        <f t="shared" si="5"/>
        <v>#DIV/0!</v>
      </c>
      <c r="L219" s="1151">
        <f t="shared" si="1"/>
        <v>-5019.3189483797514</v>
      </c>
      <c r="M219" s="1152"/>
      <c r="N219" s="34"/>
      <c r="O219" s="34"/>
      <c r="P219" s="34"/>
      <c r="Q219" s="34"/>
      <c r="R219" s="34"/>
      <c r="S219" s="34"/>
      <c r="T219" s="34"/>
      <c r="U219" s="34"/>
      <c r="V219" s="34"/>
      <c r="W219" s="34"/>
      <c r="X219" s="34"/>
      <c r="Y219" s="34"/>
      <c r="Z219" s="34"/>
      <c r="AA219" s="34"/>
      <c r="AB219" s="34"/>
    </row>
    <row r="220" spans="1:28" ht="15" customHeight="1" x14ac:dyDescent="0.2">
      <c r="A220" s="34"/>
      <c r="B220" s="42">
        <v>207</v>
      </c>
      <c r="C220" s="12" t="str">
        <f t="shared" si="2"/>
        <v>3/2038</v>
      </c>
      <c r="D220" s="43">
        <f t="shared" si="0"/>
        <v>0.01</v>
      </c>
      <c r="E220" s="1146">
        <f t="shared" si="3"/>
        <v>4706.2568253557201</v>
      </c>
      <c r="F220" s="1150"/>
      <c r="G220" s="1146">
        <f t="shared" si="4"/>
        <v>5069.5121378635486</v>
      </c>
      <c r="H220" s="1147"/>
      <c r="I220" s="1148"/>
      <c r="J220" s="1149"/>
      <c r="K220" s="45" t="e">
        <f t="shared" si="5"/>
        <v>#DIV/0!</v>
      </c>
      <c r="L220" s="1151">
        <f t="shared" si="1"/>
        <v>-5069.5121378635486</v>
      </c>
      <c r="M220" s="1152"/>
      <c r="N220" s="34"/>
      <c r="O220" s="34"/>
      <c r="P220" s="34"/>
      <c r="Q220" s="34"/>
      <c r="R220" s="34"/>
      <c r="S220" s="34"/>
      <c r="T220" s="34"/>
      <c r="U220" s="34"/>
      <c r="V220" s="34"/>
      <c r="W220" s="34"/>
      <c r="X220" s="34"/>
      <c r="Y220" s="34"/>
      <c r="Z220" s="34"/>
      <c r="AA220" s="34"/>
      <c r="AB220" s="34"/>
    </row>
    <row r="221" spans="1:28" ht="15" customHeight="1" x14ac:dyDescent="0.2">
      <c r="A221" s="34"/>
      <c r="B221" s="42">
        <v>208</v>
      </c>
      <c r="C221" s="12" t="str">
        <f t="shared" si="2"/>
        <v>4/2038</v>
      </c>
      <c r="D221" s="43">
        <f t="shared" si="0"/>
        <v>0.01</v>
      </c>
      <c r="E221" s="1146">
        <f t="shared" si="3"/>
        <v>4753.3193936092775</v>
      </c>
      <c r="F221" s="1150"/>
      <c r="G221" s="1146">
        <f t="shared" si="4"/>
        <v>5120.2072592421837</v>
      </c>
      <c r="H221" s="1147"/>
      <c r="I221" s="1148"/>
      <c r="J221" s="1149"/>
      <c r="K221" s="45" t="e">
        <f t="shared" si="5"/>
        <v>#DIV/0!</v>
      </c>
      <c r="L221" s="1151">
        <f t="shared" si="1"/>
        <v>-5120.2072592421837</v>
      </c>
      <c r="M221" s="1152"/>
      <c r="N221" s="34"/>
      <c r="O221" s="34"/>
      <c r="P221" s="34"/>
      <c r="Q221" s="34"/>
      <c r="R221" s="34"/>
      <c r="S221" s="34"/>
      <c r="T221" s="34"/>
      <c r="U221" s="34"/>
      <c r="V221" s="34"/>
      <c r="W221" s="34"/>
      <c r="X221" s="34"/>
      <c r="Y221" s="34"/>
      <c r="Z221" s="34"/>
      <c r="AA221" s="34"/>
      <c r="AB221" s="34"/>
    </row>
    <row r="222" spans="1:28" ht="15" customHeight="1" x14ac:dyDescent="0.2">
      <c r="A222" s="34"/>
      <c r="B222" s="42">
        <v>209</v>
      </c>
      <c r="C222" s="12" t="str">
        <f t="shared" si="2"/>
        <v>5/2038</v>
      </c>
      <c r="D222" s="43">
        <f t="shared" si="0"/>
        <v>0.01</v>
      </c>
      <c r="E222" s="1146">
        <f t="shared" si="3"/>
        <v>4800.8525875453706</v>
      </c>
      <c r="F222" s="1150"/>
      <c r="G222" s="1146">
        <f t="shared" si="4"/>
        <v>5171.4093318346058</v>
      </c>
      <c r="H222" s="1147"/>
      <c r="I222" s="1148"/>
      <c r="J222" s="1149"/>
      <c r="K222" s="45" t="e">
        <f t="shared" si="5"/>
        <v>#DIV/0!</v>
      </c>
      <c r="L222" s="1151">
        <f t="shared" si="1"/>
        <v>-5171.4093318346058</v>
      </c>
      <c r="M222" s="1152"/>
      <c r="N222" s="34"/>
      <c r="O222" s="34"/>
      <c r="P222" s="34"/>
      <c r="Q222" s="34"/>
      <c r="R222" s="34"/>
      <c r="S222" s="34"/>
      <c r="T222" s="34"/>
      <c r="U222" s="34"/>
      <c r="V222" s="34"/>
      <c r="W222" s="34"/>
      <c r="X222" s="34"/>
      <c r="Y222" s="34"/>
      <c r="Z222" s="34"/>
      <c r="AA222" s="34"/>
      <c r="AB222" s="34"/>
    </row>
    <row r="223" spans="1:28" ht="15" customHeight="1" x14ac:dyDescent="0.2">
      <c r="A223" s="34"/>
      <c r="B223" s="42">
        <v>210</v>
      </c>
      <c r="C223" s="12" t="str">
        <f t="shared" si="2"/>
        <v>6/2038</v>
      </c>
      <c r="D223" s="43">
        <f t="shared" si="0"/>
        <v>0.01</v>
      </c>
      <c r="E223" s="1146">
        <f t="shared" si="3"/>
        <v>4848.861113420824</v>
      </c>
      <c r="F223" s="1150"/>
      <c r="G223" s="1146">
        <f t="shared" si="4"/>
        <v>5223.1234251529522</v>
      </c>
      <c r="H223" s="1147"/>
      <c r="I223" s="1148"/>
      <c r="J223" s="1149"/>
      <c r="K223" s="45" t="e">
        <f t="shared" si="5"/>
        <v>#DIV/0!</v>
      </c>
      <c r="L223" s="1151">
        <f t="shared" si="1"/>
        <v>-5223.1234251529522</v>
      </c>
      <c r="M223" s="1152"/>
      <c r="N223" s="34"/>
      <c r="O223" s="34"/>
      <c r="P223" s="34"/>
      <c r="Q223" s="34"/>
      <c r="R223" s="34"/>
      <c r="S223" s="34"/>
      <c r="T223" s="34"/>
      <c r="U223" s="34"/>
      <c r="V223" s="34"/>
      <c r="W223" s="34"/>
      <c r="X223" s="34"/>
      <c r="Y223" s="34"/>
      <c r="Z223" s="34"/>
      <c r="AA223" s="34"/>
      <c r="AB223" s="34"/>
    </row>
    <row r="224" spans="1:28" ht="15" customHeight="1" x14ac:dyDescent="0.2">
      <c r="A224" s="34"/>
      <c r="B224" s="42">
        <v>211</v>
      </c>
      <c r="C224" s="12" t="str">
        <f t="shared" si="2"/>
        <v>7/2038</v>
      </c>
      <c r="D224" s="43">
        <f t="shared" si="0"/>
        <v>0.01</v>
      </c>
      <c r="E224" s="1146">
        <f t="shared" si="3"/>
        <v>4897.3497245550325</v>
      </c>
      <c r="F224" s="1150"/>
      <c r="G224" s="1146">
        <f t="shared" si="4"/>
        <v>5275.3546594044819</v>
      </c>
      <c r="H224" s="1147"/>
      <c r="I224" s="1148"/>
      <c r="J224" s="1149"/>
      <c r="K224" s="45" t="e">
        <f t="shared" si="5"/>
        <v>#DIV/0!</v>
      </c>
      <c r="L224" s="1151">
        <f t="shared" si="1"/>
        <v>-5275.3546594044819</v>
      </c>
      <c r="M224" s="1152"/>
      <c r="N224" s="34"/>
      <c r="O224" s="34"/>
      <c r="P224" s="34"/>
      <c r="Q224" s="34"/>
      <c r="R224" s="34"/>
      <c r="S224" s="34"/>
      <c r="T224" s="34"/>
      <c r="U224" s="34"/>
      <c r="V224" s="34"/>
      <c r="W224" s="34"/>
      <c r="X224" s="34"/>
      <c r="Y224" s="34"/>
      <c r="Z224" s="34"/>
      <c r="AA224" s="34"/>
      <c r="AB224" s="34"/>
    </row>
    <row r="225" spans="1:28" ht="15" customHeight="1" x14ac:dyDescent="0.2">
      <c r="A225" s="34"/>
      <c r="B225" s="42">
        <v>212</v>
      </c>
      <c r="C225" s="12" t="str">
        <f t="shared" si="2"/>
        <v>8/2038</v>
      </c>
      <c r="D225" s="43">
        <f t="shared" si="0"/>
        <v>0.01</v>
      </c>
      <c r="E225" s="1146">
        <f t="shared" si="3"/>
        <v>4946.3232218005824</v>
      </c>
      <c r="F225" s="1150"/>
      <c r="G225" s="1146">
        <f t="shared" si="4"/>
        <v>5328.1082059985265</v>
      </c>
      <c r="H225" s="1147"/>
      <c r="I225" s="1148"/>
      <c r="J225" s="1149"/>
      <c r="K225" s="45" t="e">
        <f t="shared" si="5"/>
        <v>#DIV/0!</v>
      </c>
      <c r="L225" s="1151">
        <f t="shared" si="1"/>
        <v>-5328.1082059985265</v>
      </c>
      <c r="M225" s="1152"/>
      <c r="N225" s="34"/>
      <c r="O225" s="34"/>
      <c r="P225" s="34"/>
      <c r="Q225" s="34"/>
      <c r="R225" s="34"/>
      <c r="S225" s="34"/>
      <c r="T225" s="34"/>
      <c r="U225" s="34"/>
      <c r="V225" s="34"/>
      <c r="W225" s="34"/>
      <c r="X225" s="34"/>
      <c r="Y225" s="34"/>
      <c r="Z225" s="34"/>
      <c r="AA225" s="34"/>
      <c r="AB225" s="34"/>
    </row>
    <row r="226" spans="1:28" ht="15" customHeight="1" x14ac:dyDescent="0.2">
      <c r="A226" s="34"/>
      <c r="B226" s="42">
        <v>213</v>
      </c>
      <c r="C226" s="12" t="str">
        <f t="shared" si="2"/>
        <v>9/2038</v>
      </c>
      <c r="D226" s="43">
        <f t="shared" si="0"/>
        <v>0.01</v>
      </c>
      <c r="E226" s="1146">
        <f t="shared" si="3"/>
        <v>4995.7864540185883</v>
      </c>
      <c r="F226" s="1150"/>
      <c r="G226" s="1146">
        <f t="shared" si="4"/>
        <v>5381.3892880585117</v>
      </c>
      <c r="H226" s="1147"/>
      <c r="I226" s="1148"/>
      <c r="J226" s="1149"/>
      <c r="K226" s="45" t="e">
        <f t="shared" si="5"/>
        <v>#DIV/0!</v>
      </c>
      <c r="L226" s="1151">
        <f t="shared" si="1"/>
        <v>-5381.3892880585117</v>
      </c>
      <c r="M226" s="1152"/>
      <c r="N226" s="34"/>
      <c r="O226" s="34"/>
      <c r="P226" s="34"/>
      <c r="Q226" s="34"/>
      <c r="R226" s="34"/>
      <c r="S226" s="34"/>
      <c r="T226" s="34"/>
      <c r="U226" s="34"/>
      <c r="V226" s="34"/>
      <c r="W226" s="34"/>
      <c r="X226" s="34"/>
      <c r="Y226" s="34"/>
      <c r="Z226" s="34"/>
      <c r="AA226" s="34"/>
      <c r="AB226" s="34"/>
    </row>
    <row r="227" spans="1:28" ht="15" customHeight="1" x14ac:dyDescent="0.2">
      <c r="A227" s="34"/>
      <c r="B227" s="42">
        <v>214</v>
      </c>
      <c r="C227" s="12" t="str">
        <f t="shared" si="2"/>
        <v>10/2038</v>
      </c>
      <c r="D227" s="43">
        <f t="shared" si="0"/>
        <v>0.01</v>
      </c>
      <c r="E227" s="1146">
        <f t="shared" si="3"/>
        <v>5045.7443185587745</v>
      </c>
      <c r="F227" s="1150"/>
      <c r="G227" s="1146">
        <f t="shared" si="4"/>
        <v>5435.2031809390965</v>
      </c>
      <c r="H227" s="1147"/>
      <c r="I227" s="1148"/>
      <c r="J227" s="1149"/>
      <c r="K227" s="45" t="e">
        <f t="shared" si="5"/>
        <v>#DIV/0!</v>
      </c>
      <c r="L227" s="1151">
        <f t="shared" si="1"/>
        <v>-5435.2031809390965</v>
      </c>
      <c r="M227" s="1152"/>
      <c r="N227" s="34"/>
      <c r="O227" s="34"/>
      <c r="P227" s="34"/>
      <c r="Q227" s="34"/>
      <c r="R227" s="34"/>
      <c r="S227" s="34"/>
      <c r="T227" s="34"/>
      <c r="U227" s="34"/>
      <c r="V227" s="34"/>
      <c r="W227" s="34"/>
      <c r="X227" s="34"/>
      <c r="Y227" s="34"/>
      <c r="Z227" s="34"/>
      <c r="AA227" s="34"/>
      <c r="AB227" s="34"/>
    </row>
    <row r="228" spans="1:28" ht="15" customHeight="1" x14ac:dyDescent="0.2">
      <c r="A228" s="34"/>
      <c r="B228" s="42">
        <v>215</v>
      </c>
      <c r="C228" s="12" t="str">
        <f t="shared" si="2"/>
        <v>11/2038</v>
      </c>
      <c r="D228" s="43">
        <f t="shared" si="0"/>
        <v>0.01</v>
      </c>
      <c r="E228" s="1146">
        <f t="shared" si="3"/>
        <v>5096.2017617443626</v>
      </c>
      <c r="F228" s="1150"/>
      <c r="G228" s="1146">
        <f t="shared" si="4"/>
        <v>5489.5552127484871</v>
      </c>
      <c r="H228" s="1147"/>
      <c r="I228" s="1148"/>
      <c r="J228" s="1149"/>
      <c r="K228" s="45" t="e">
        <f t="shared" si="5"/>
        <v>#DIV/0!</v>
      </c>
      <c r="L228" s="1151">
        <f t="shared" si="1"/>
        <v>-5489.5552127484871</v>
      </c>
      <c r="M228" s="1152"/>
      <c r="N228" s="34"/>
      <c r="O228" s="34"/>
      <c r="P228" s="34"/>
      <c r="Q228" s="34"/>
      <c r="R228" s="34"/>
      <c r="S228" s="34"/>
      <c r="T228" s="34"/>
      <c r="U228" s="34"/>
      <c r="V228" s="34"/>
      <c r="W228" s="34"/>
      <c r="X228" s="34"/>
      <c r="Y228" s="34"/>
      <c r="Z228" s="34"/>
      <c r="AA228" s="34"/>
      <c r="AB228" s="34"/>
    </row>
    <row r="229" spans="1:28" ht="15" customHeight="1" x14ac:dyDescent="0.2">
      <c r="A229" s="34"/>
      <c r="B229" s="42">
        <v>216</v>
      </c>
      <c r="C229" s="12" t="str">
        <f t="shared" si="2"/>
        <v>12/2038</v>
      </c>
      <c r="D229" s="43">
        <f t="shared" si="0"/>
        <v>0.01</v>
      </c>
      <c r="E229" s="1146">
        <f t="shared" si="3"/>
        <v>5147.1637793618065</v>
      </c>
      <c r="F229" s="1150"/>
      <c r="G229" s="1146">
        <f t="shared" si="4"/>
        <v>5544.4507648759718</v>
      </c>
      <c r="H229" s="1147"/>
      <c r="I229" s="1148"/>
      <c r="J229" s="1149"/>
      <c r="K229" s="45" t="e">
        <f t="shared" si="5"/>
        <v>#DIV/0!</v>
      </c>
      <c r="L229" s="1151">
        <f t="shared" si="1"/>
        <v>-5544.4507648759718</v>
      </c>
      <c r="M229" s="1152"/>
      <c r="N229" s="34"/>
      <c r="O229" s="34"/>
      <c r="P229" s="34"/>
      <c r="Q229" s="34"/>
      <c r="R229" s="34"/>
      <c r="S229" s="34"/>
      <c r="T229" s="34"/>
      <c r="U229" s="34"/>
      <c r="V229" s="34"/>
      <c r="W229" s="34"/>
      <c r="X229" s="34"/>
      <c r="Y229" s="34"/>
      <c r="Z229" s="34"/>
      <c r="AA229" s="34"/>
      <c r="AB229" s="34"/>
    </row>
    <row r="230" spans="1:28" ht="15" customHeight="1" x14ac:dyDescent="0.2">
      <c r="A230" s="34"/>
      <c r="B230" s="42">
        <v>217</v>
      </c>
      <c r="C230" s="12" t="str">
        <f t="shared" si="2"/>
        <v>1/2039</v>
      </c>
      <c r="D230" s="43">
        <f t="shared" si="0"/>
        <v>0.01</v>
      </c>
      <c r="E230" s="1146">
        <f t="shared" si="3"/>
        <v>5198.6354171554249</v>
      </c>
      <c r="F230" s="1150"/>
      <c r="G230" s="1146">
        <f t="shared" si="4"/>
        <v>5599.8952725247318</v>
      </c>
      <c r="H230" s="1147"/>
      <c r="I230" s="1148"/>
      <c r="J230" s="1149"/>
      <c r="K230" s="45" t="e">
        <f t="shared" si="5"/>
        <v>#DIV/0!</v>
      </c>
      <c r="L230" s="1151">
        <f t="shared" si="1"/>
        <v>-5599.8952725247318</v>
      </c>
      <c r="M230" s="1152"/>
      <c r="N230" s="34"/>
      <c r="O230" s="34"/>
      <c r="P230" s="34"/>
      <c r="Q230" s="34"/>
      <c r="R230" s="34"/>
      <c r="S230" s="34"/>
      <c r="T230" s="34"/>
      <c r="U230" s="34"/>
      <c r="V230" s="34"/>
      <c r="W230" s="34"/>
      <c r="X230" s="34"/>
      <c r="Y230" s="34"/>
      <c r="Z230" s="34"/>
      <c r="AA230" s="34"/>
      <c r="AB230" s="34"/>
    </row>
    <row r="231" spans="1:28" ht="15" customHeight="1" x14ac:dyDescent="0.2">
      <c r="A231" s="34"/>
      <c r="B231" s="42">
        <v>218</v>
      </c>
      <c r="C231" s="12" t="str">
        <f t="shared" si="2"/>
        <v>2/2039</v>
      </c>
      <c r="D231" s="43">
        <f t="shared" si="0"/>
        <v>0.01</v>
      </c>
      <c r="E231" s="1146">
        <f t="shared" si="3"/>
        <v>5250.6217713269789</v>
      </c>
      <c r="F231" s="1150"/>
      <c r="G231" s="1146">
        <f t="shared" si="4"/>
        <v>5655.8942252499792</v>
      </c>
      <c r="H231" s="1147"/>
      <c r="I231" s="1148"/>
      <c r="J231" s="1149"/>
      <c r="K231" s="45" t="e">
        <f t="shared" si="5"/>
        <v>#DIV/0!</v>
      </c>
      <c r="L231" s="1151">
        <f t="shared" si="1"/>
        <v>-5655.8942252499792</v>
      </c>
      <c r="M231" s="1152"/>
      <c r="N231" s="34"/>
      <c r="O231" s="34"/>
      <c r="P231" s="34"/>
      <c r="Q231" s="34"/>
      <c r="R231" s="34"/>
      <c r="S231" s="34"/>
      <c r="T231" s="34"/>
      <c r="U231" s="34"/>
      <c r="V231" s="34"/>
      <c r="W231" s="34"/>
      <c r="X231" s="34"/>
      <c r="Y231" s="34"/>
      <c r="Z231" s="34"/>
      <c r="AA231" s="34"/>
      <c r="AB231" s="34"/>
    </row>
    <row r="232" spans="1:28" ht="15" customHeight="1" x14ac:dyDescent="0.2">
      <c r="A232" s="34"/>
      <c r="B232" s="42">
        <v>219</v>
      </c>
      <c r="C232" s="12" t="str">
        <f t="shared" si="2"/>
        <v>3/2039</v>
      </c>
      <c r="D232" s="43">
        <f t="shared" si="0"/>
        <v>0.01</v>
      </c>
      <c r="E232" s="1146">
        <f t="shared" si="3"/>
        <v>5303.1279890402484</v>
      </c>
      <c r="F232" s="1150"/>
      <c r="G232" s="1146">
        <f t="shared" si="4"/>
        <v>5712.4531675024791</v>
      </c>
      <c r="H232" s="1147"/>
      <c r="I232" s="1148"/>
      <c r="J232" s="1149"/>
      <c r="K232" s="45" t="e">
        <f t="shared" si="5"/>
        <v>#DIV/0!</v>
      </c>
      <c r="L232" s="1151">
        <f t="shared" si="1"/>
        <v>-5712.4531675024791</v>
      </c>
      <c r="M232" s="1152"/>
      <c r="N232" s="34"/>
      <c r="O232" s="34"/>
      <c r="P232" s="34"/>
      <c r="Q232" s="34"/>
      <c r="R232" s="34"/>
      <c r="S232" s="34"/>
      <c r="T232" s="34"/>
      <c r="U232" s="34"/>
      <c r="V232" s="34"/>
      <c r="W232" s="34"/>
      <c r="X232" s="34"/>
      <c r="Y232" s="34"/>
      <c r="Z232" s="34"/>
      <c r="AA232" s="34"/>
      <c r="AB232" s="34"/>
    </row>
    <row r="233" spans="1:28" ht="15" customHeight="1" x14ac:dyDescent="0.2">
      <c r="A233" s="34"/>
      <c r="B233" s="42">
        <v>220</v>
      </c>
      <c r="C233" s="12" t="str">
        <f t="shared" si="2"/>
        <v>4/2039</v>
      </c>
      <c r="D233" s="43">
        <f t="shared" si="0"/>
        <v>0.01</v>
      </c>
      <c r="E233" s="1146">
        <f t="shared" si="3"/>
        <v>5356.1592689306508</v>
      </c>
      <c r="F233" s="1150"/>
      <c r="G233" s="1146">
        <f t="shared" si="4"/>
        <v>5769.5776991775037</v>
      </c>
      <c r="H233" s="1147"/>
      <c r="I233" s="1148"/>
      <c r="J233" s="1149"/>
      <c r="K233" s="45" t="e">
        <f t="shared" si="5"/>
        <v>#DIV/0!</v>
      </c>
      <c r="L233" s="1151">
        <f t="shared" si="1"/>
        <v>-5769.5776991775037</v>
      </c>
      <c r="M233" s="1152"/>
      <c r="N233" s="34"/>
      <c r="O233" s="34"/>
      <c r="P233" s="34"/>
      <c r="Q233" s="34"/>
      <c r="R233" s="34"/>
      <c r="S233" s="34"/>
      <c r="T233" s="34"/>
      <c r="U233" s="34"/>
      <c r="V233" s="34"/>
      <c r="W233" s="34"/>
      <c r="X233" s="34"/>
      <c r="Y233" s="34"/>
      <c r="Z233" s="34"/>
      <c r="AA233" s="34"/>
      <c r="AB233" s="34"/>
    </row>
    <row r="234" spans="1:28" ht="15" customHeight="1" x14ac:dyDescent="0.2">
      <c r="A234" s="34"/>
      <c r="B234" s="42">
        <v>221</v>
      </c>
      <c r="C234" s="12" t="str">
        <f t="shared" si="2"/>
        <v>5/2039</v>
      </c>
      <c r="D234" s="43">
        <f t="shared" si="0"/>
        <v>0.01</v>
      </c>
      <c r="E234" s="1146">
        <f t="shared" si="3"/>
        <v>5409.7208616199568</v>
      </c>
      <c r="F234" s="1150"/>
      <c r="G234" s="1146">
        <f t="shared" si="4"/>
        <v>5827.2734761692791</v>
      </c>
      <c r="H234" s="1147"/>
      <c r="I234" s="1148"/>
      <c r="J234" s="1149"/>
      <c r="K234" s="45" t="e">
        <f t="shared" si="5"/>
        <v>#DIV/0!</v>
      </c>
      <c r="L234" s="1151">
        <f t="shared" si="1"/>
        <v>-5827.2734761692791</v>
      </c>
      <c r="M234" s="1152"/>
      <c r="N234" s="34"/>
      <c r="O234" s="34"/>
      <c r="P234" s="34"/>
      <c r="Q234" s="34"/>
      <c r="R234" s="34"/>
      <c r="S234" s="34"/>
      <c r="T234" s="34"/>
      <c r="U234" s="34"/>
      <c r="V234" s="34"/>
      <c r="W234" s="34"/>
      <c r="X234" s="34"/>
      <c r="Y234" s="34"/>
      <c r="Z234" s="34"/>
      <c r="AA234" s="34"/>
      <c r="AB234" s="34"/>
    </row>
    <row r="235" spans="1:28" ht="15" customHeight="1" x14ac:dyDescent="0.2">
      <c r="A235" s="34"/>
      <c r="B235" s="42">
        <v>222</v>
      </c>
      <c r="C235" s="12" t="str">
        <f t="shared" si="2"/>
        <v>6/2039</v>
      </c>
      <c r="D235" s="43">
        <f t="shared" si="0"/>
        <v>0.01</v>
      </c>
      <c r="E235" s="1146">
        <f t="shared" si="3"/>
        <v>5463.818070236156</v>
      </c>
      <c r="F235" s="1150"/>
      <c r="G235" s="1146">
        <f t="shared" si="4"/>
        <v>5885.5462109309719</v>
      </c>
      <c r="H235" s="1147"/>
      <c r="I235" s="1148"/>
      <c r="J235" s="1149"/>
      <c r="K235" s="45" t="e">
        <f t="shared" si="5"/>
        <v>#DIV/0!</v>
      </c>
      <c r="L235" s="1151">
        <f t="shared" si="1"/>
        <v>-5885.5462109309719</v>
      </c>
      <c r="M235" s="1152"/>
      <c r="N235" s="34"/>
      <c r="O235" s="34"/>
      <c r="P235" s="34"/>
      <c r="Q235" s="34"/>
      <c r="R235" s="34"/>
      <c r="S235" s="34"/>
      <c r="T235" s="34"/>
      <c r="U235" s="34"/>
      <c r="V235" s="34"/>
      <c r="W235" s="34"/>
      <c r="X235" s="34"/>
      <c r="Y235" s="34"/>
      <c r="Z235" s="34"/>
      <c r="AA235" s="34"/>
      <c r="AB235" s="34"/>
    </row>
    <row r="236" spans="1:28" ht="15" customHeight="1" x14ac:dyDescent="0.2">
      <c r="A236" s="34"/>
      <c r="B236" s="42">
        <v>223</v>
      </c>
      <c r="C236" s="12" t="str">
        <f t="shared" si="2"/>
        <v>7/2039</v>
      </c>
      <c r="D236" s="43">
        <f t="shared" si="0"/>
        <v>0.01</v>
      </c>
      <c r="E236" s="1146">
        <f t="shared" si="3"/>
        <v>5518.4562509385178</v>
      </c>
      <c r="F236" s="1150"/>
      <c r="G236" s="1146">
        <f t="shared" si="4"/>
        <v>5944.4016730402818</v>
      </c>
      <c r="H236" s="1147"/>
      <c r="I236" s="1148"/>
      <c r="J236" s="1149"/>
      <c r="K236" s="45" t="e">
        <f t="shared" si="5"/>
        <v>#DIV/0!</v>
      </c>
      <c r="L236" s="1151">
        <f t="shared" si="1"/>
        <v>-5944.4016730402818</v>
      </c>
      <c r="M236" s="1152"/>
      <c r="N236" s="34"/>
      <c r="O236" s="34"/>
      <c r="P236" s="34"/>
      <c r="Q236" s="34"/>
      <c r="R236" s="34"/>
      <c r="S236" s="34"/>
      <c r="T236" s="34"/>
      <c r="U236" s="34"/>
      <c r="V236" s="34"/>
      <c r="W236" s="34"/>
      <c r="X236" s="34"/>
      <c r="Y236" s="34"/>
      <c r="Z236" s="34"/>
      <c r="AA236" s="34"/>
      <c r="AB236" s="34"/>
    </row>
    <row r="237" spans="1:28" ht="15" customHeight="1" x14ac:dyDescent="0.2">
      <c r="A237" s="34"/>
      <c r="B237" s="42">
        <v>224</v>
      </c>
      <c r="C237" s="12" t="str">
        <f t="shared" si="2"/>
        <v>8/2039</v>
      </c>
      <c r="D237" s="43">
        <f t="shared" si="0"/>
        <v>0.01</v>
      </c>
      <c r="E237" s="1146">
        <f t="shared" si="3"/>
        <v>5573.6408134479034</v>
      </c>
      <c r="F237" s="1150"/>
      <c r="G237" s="1146">
        <f t="shared" si="4"/>
        <v>6003.8456897706847</v>
      </c>
      <c r="H237" s="1147"/>
      <c r="I237" s="1148"/>
      <c r="J237" s="1149"/>
      <c r="K237" s="45" t="e">
        <f t="shared" si="5"/>
        <v>#DIV/0!</v>
      </c>
      <c r="L237" s="1151">
        <f t="shared" si="1"/>
        <v>-6003.8456897706847</v>
      </c>
      <c r="M237" s="1152"/>
      <c r="N237" s="34"/>
      <c r="O237" s="34"/>
      <c r="P237" s="34"/>
      <c r="Q237" s="34"/>
      <c r="R237" s="34"/>
      <c r="S237" s="34"/>
      <c r="T237" s="34"/>
      <c r="U237" s="34"/>
      <c r="V237" s="34"/>
      <c r="W237" s="34"/>
      <c r="X237" s="34"/>
      <c r="Y237" s="34"/>
      <c r="Z237" s="34"/>
      <c r="AA237" s="34"/>
      <c r="AB237" s="34"/>
    </row>
    <row r="238" spans="1:28" ht="15" customHeight="1" x14ac:dyDescent="0.2">
      <c r="A238" s="34"/>
      <c r="B238" s="42">
        <v>225</v>
      </c>
      <c r="C238" s="12" t="str">
        <f t="shared" si="2"/>
        <v>9/2039</v>
      </c>
      <c r="D238" s="43">
        <f t="shared" si="0"/>
        <v>0.01</v>
      </c>
      <c r="E238" s="1146">
        <f t="shared" si="3"/>
        <v>5629.3772215823828</v>
      </c>
      <c r="F238" s="1150"/>
      <c r="G238" s="1146">
        <f t="shared" si="4"/>
        <v>6063.8841466683916</v>
      </c>
      <c r="H238" s="1147"/>
      <c r="I238" s="1148"/>
      <c r="J238" s="1149"/>
      <c r="K238" s="45" t="e">
        <f t="shared" si="5"/>
        <v>#DIV/0!</v>
      </c>
      <c r="L238" s="1151">
        <f t="shared" si="1"/>
        <v>-6063.8841466683916</v>
      </c>
      <c r="M238" s="1152"/>
      <c r="N238" s="34"/>
      <c r="O238" s="34"/>
      <c r="P238" s="34"/>
      <c r="Q238" s="34"/>
      <c r="R238" s="34"/>
      <c r="S238" s="34"/>
      <c r="T238" s="34"/>
      <c r="U238" s="34"/>
      <c r="V238" s="34"/>
      <c r="W238" s="34"/>
      <c r="X238" s="34"/>
      <c r="Y238" s="34"/>
      <c r="Z238" s="34"/>
      <c r="AA238" s="34"/>
      <c r="AB238" s="34"/>
    </row>
    <row r="239" spans="1:28" ht="15" customHeight="1" x14ac:dyDescent="0.2">
      <c r="A239" s="34"/>
      <c r="B239" s="42">
        <v>226</v>
      </c>
      <c r="C239" s="12" t="str">
        <f t="shared" si="2"/>
        <v>10/2039</v>
      </c>
      <c r="D239" s="43">
        <f t="shared" si="0"/>
        <v>0.01</v>
      </c>
      <c r="E239" s="1146">
        <f t="shared" si="3"/>
        <v>5685.6709937982068</v>
      </c>
      <c r="F239" s="1150"/>
      <c r="G239" s="1146">
        <f t="shared" si="4"/>
        <v>6124.5229881350751</v>
      </c>
      <c r="H239" s="1147"/>
      <c r="I239" s="1148"/>
      <c r="J239" s="1149"/>
      <c r="K239" s="45" t="e">
        <f t="shared" si="5"/>
        <v>#DIV/0!</v>
      </c>
      <c r="L239" s="1151">
        <f t="shared" si="1"/>
        <v>-6124.5229881350751</v>
      </c>
      <c r="M239" s="1152"/>
      <c r="N239" s="34"/>
      <c r="O239" s="34"/>
      <c r="P239" s="34"/>
      <c r="Q239" s="34"/>
      <c r="R239" s="34"/>
      <c r="S239" s="34"/>
      <c r="T239" s="34"/>
      <c r="U239" s="34"/>
      <c r="V239" s="34"/>
      <c r="W239" s="34"/>
      <c r="X239" s="34"/>
      <c r="Y239" s="34"/>
      <c r="Z239" s="34"/>
      <c r="AA239" s="34"/>
      <c r="AB239" s="34"/>
    </row>
    <row r="240" spans="1:28" ht="15" customHeight="1" x14ac:dyDescent="0.2">
      <c r="A240" s="34"/>
      <c r="B240" s="42">
        <v>227</v>
      </c>
      <c r="C240" s="12" t="str">
        <f t="shared" si="2"/>
        <v>11/2039</v>
      </c>
      <c r="D240" s="43">
        <f t="shared" si="0"/>
        <v>0.01</v>
      </c>
      <c r="E240" s="1146">
        <f t="shared" si="3"/>
        <v>5742.5277037361893</v>
      </c>
      <c r="F240" s="1150"/>
      <c r="G240" s="1146">
        <f t="shared" si="4"/>
        <v>6185.7682180164256</v>
      </c>
      <c r="H240" s="1147"/>
      <c r="I240" s="1148"/>
      <c r="J240" s="1149"/>
      <c r="K240" s="45" t="e">
        <f t="shared" si="5"/>
        <v>#DIV/0!</v>
      </c>
      <c r="L240" s="1151">
        <f t="shared" si="1"/>
        <v>-6185.7682180164256</v>
      </c>
      <c r="M240" s="1152"/>
      <c r="N240" s="34"/>
      <c r="O240" s="34"/>
      <c r="P240" s="34"/>
      <c r="Q240" s="34"/>
      <c r="R240" s="34"/>
      <c r="S240" s="34"/>
      <c r="T240" s="34"/>
      <c r="U240" s="34"/>
      <c r="V240" s="34"/>
      <c r="W240" s="34"/>
      <c r="X240" s="34"/>
      <c r="Y240" s="34"/>
      <c r="Z240" s="34"/>
      <c r="AA240" s="34"/>
      <c r="AB240" s="34"/>
    </row>
    <row r="241" spans="1:28" ht="15" customHeight="1" x14ac:dyDescent="0.2">
      <c r="A241" s="34"/>
      <c r="B241" s="42">
        <v>228</v>
      </c>
      <c r="C241" s="12" t="str">
        <f t="shared" si="2"/>
        <v>12/2039</v>
      </c>
      <c r="D241" s="43">
        <f t="shared" si="0"/>
        <v>0.01</v>
      </c>
      <c r="E241" s="1146">
        <f t="shared" si="3"/>
        <v>5799.9529807735516</v>
      </c>
      <c r="F241" s="1150"/>
      <c r="G241" s="1146">
        <f t="shared" si="4"/>
        <v>6247.62590019659</v>
      </c>
      <c r="H241" s="1147"/>
      <c r="I241" s="1148"/>
      <c r="J241" s="1149"/>
      <c r="K241" s="45" t="e">
        <f t="shared" si="5"/>
        <v>#DIV/0!</v>
      </c>
      <c r="L241" s="1151">
        <f t="shared" si="1"/>
        <v>-6247.62590019659</v>
      </c>
      <c r="M241" s="1152"/>
      <c r="N241" s="34"/>
      <c r="O241" s="34"/>
      <c r="P241" s="34"/>
      <c r="Q241" s="34"/>
      <c r="R241" s="34"/>
      <c r="S241" s="34"/>
      <c r="T241" s="34"/>
      <c r="U241" s="34"/>
      <c r="V241" s="34"/>
      <c r="W241" s="34"/>
      <c r="X241" s="34"/>
      <c r="Y241" s="34"/>
      <c r="Z241" s="34"/>
      <c r="AA241" s="34"/>
      <c r="AB241" s="34"/>
    </row>
    <row r="242" spans="1:28" ht="15" customHeight="1" x14ac:dyDescent="0.2">
      <c r="A242" s="34"/>
      <c r="B242" s="42">
        <v>229</v>
      </c>
      <c r="C242" s="12" t="str">
        <f t="shared" si="2"/>
        <v>1/2040</v>
      </c>
      <c r="D242" s="43">
        <f t="shared" si="0"/>
        <v>0.01</v>
      </c>
      <c r="E242" s="1146">
        <f t="shared" si="3"/>
        <v>5857.9525105812872</v>
      </c>
      <c r="F242" s="1150"/>
      <c r="G242" s="1146">
        <f t="shared" si="4"/>
        <v>6310.1021591985555</v>
      </c>
      <c r="H242" s="1147"/>
      <c r="I242" s="1148"/>
      <c r="J242" s="1149"/>
      <c r="K242" s="45" t="e">
        <f t="shared" si="5"/>
        <v>#DIV/0!</v>
      </c>
      <c r="L242" s="1151">
        <f t="shared" si="1"/>
        <v>-6310.1021591985555</v>
      </c>
      <c r="M242" s="1152"/>
      <c r="N242" s="34"/>
      <c r="O242" s="34"/>
      <c r="P242" s="34"/>
      <c r="Q242" s="34"/>
      <c r="R242" s="34"/>
      <c r="S242" s="34"/>
      <c r="T242" s="34"/>
      <c r="U242" s="34"/>
      <c r="V242" s="34"/>
      <c r="W242" s="34"/>
      <c r="X242" s="34"/>
      <c r="Y242" s="34"/>
      <c r="Z242" s="34"/>
      <c r="AA242" s="34"/>
      <c r="AB242" s="34"/>
    </row>
    <row r="243" spans="1:28" ht="15" customHeight="1" x14ac:dyDescent="0.2">
      <c r="A243" s="34"/>
      <c r="B243" s="42">
        <v>230</v>
      </c>
      <c r="C243" s="12" t="str">
        <f t="shared" si="2"/>
        <v>2/2040</v>
      </c>
      <c r="D243" s="43">
        <f t="shared" si="0"/>
        <v>0.01</v>
      </c>
      <c r="E243" s="1146">
        <f t="shared" si="3"/>
        <v>5916.5320356870998</v>
      </c>
      <c r="F243" s="1150"/>
      <c r="G243" s="1146">
        <f t="shared" si="4"/>
        <v>6373.2031807905414</v>
      </c>
      <c r="H243" s="1147"/>
      <c r="I243" s="1148"/>
      <c r="J243" s="1149"/>
      <c r="K243" s="45" t="e">
        <f t="shared" si="5"/>
        <v>#DIV/0!</v>
      </c>
      <c r="L243" s="1151">
        <f t="shared" si="1"/>
        <v>-6373.2031807905414</v>
      </c>
      <c r="M243" s="1152"/>
      <c r="N243" s="34"/>
      <c r="O243" s="34"/>
      <c r="P243" s="34"/>
      <c r="Q243" s="34"/>
      <c r="R243" s="34"/>
      <c r="S243" s="34"/>
      <c r="T243" s="34"/>
      <c r="U243" s="34"/>
      <c r="V243" s="34"/>
      <c r="W243" s="34"/>
      <c r="X243" s="34"/>
      <c r="Y243" s="34"/>
      <c r="Z243" s="34"/>
      <c r="AA243" s="34"/>
      <c r="AB243" s="34"/>
    </row>
    <row r="244" spans="1:28" ht="15" customHeight="1" x14ac:dyDescent="0.2">
      <c r="A244" s="34"/>
      <c r="B244" s="42">
        <v>231</v>
      </c>
      <c r="C244" s="12" t="str">
        <f t="shared" si="2"/>
        <v>3/2040</v>
      </c>
      <c r="D244" s="43">
        <f t="shared" si="0"/>
        <v>0.01</v>
      </c>
      <c r="E244" s="1146">
        <f t="shared" si="3"/>
        <v>5975.697356043971</v>
      </c>
      <c r="F244" s="1150"/>
      <c r="G244" s="1146">
        <f t="shared" si="4"/>
        <v>6436.9352125984469</v>
      </c>
      <c r="H244" s="1147"/>
      <c r="I244" s="1148"/>
      <c r="J244" s="1149"/>
      <c r="K244" s="45" t="e">
        <f t="shared" si="5"/>
        <v>#DIV/0!</v>
      </c>
      <c r="L244" s="1151">
        <f t="shared" si="1"/>
        <v>-6436.9352125984469</v>
      </c>
      <c r="M244" s="1152"/>
      <c r="N244" s="34"/>
      <c r="O244" s="34"/>
      <c r="P244" s="34"/>
      <c r="Q244" s="34"/>
      <c r="R244" s="34"/>
      <c r="S244" s="34"/>
      <c r="T244" s="34"/>
      <c r="U244" s="34"/>
      <c r="V244" s="34"/>
      <c r="W244" s="34"/>
      <c r="X244" s="34"/>
      <c r="Y244" s="34"/>
      <c r="Z244" s="34"/>
      <c r="AA244" s="34"/>
      <c r="AB244" s="34"/>
    </row>
    <row r="245" spans="1:28" ht="15" customHeight="1" x14ac:dyDescent="0.2">
      <c r="A245" s="34"/>
      <c r="B245" s="42">
        <v>232</v>
      </c>
      <c r="C245" s="12" t="str">
        <f t="shared" si="2"/>
        <v>4/2040</v>
      </c>
      <c r="D245" s="43">
        <f t="shared" si="0"/>
        <v>0.01</v>
      </c>
      <c r="E245" s="1146">
        <f t="shared" si="3"/>
        <v>6035.4543296044103</v>
      </c>
      <c r="F245" s="1150"/>
      <c r="G245" s="1146">
        <f t="shared" si="4"/>
        <v>6501.3045647244317</v>
      </c>
      <c r="H245" s="1147"/>
      <c r="I245" s="1148"/>
      <c r="J245" s="1149"/>
      <c r="K245" s="45" t="e">
        <f t="shared" si="5"/>
        <v>#DIV/0!</v>
      </c>
      <c r="L245" s="1151">
        <f t="shared" si="1"/>
        <v>-6501.3045647244317</v>
      </c>
      <c r="M245" s="1152"/>
      <c r="N245" s="34"/>
      <c r="O245" s="34"/>
      <c r="P245" s="34"/>
      <c r="Q245" s="34"/>
      <c r="R245" s="34"/>
      <c r="S245" s="34"/>
      <c r="T245" s="34"/>
      <c r="U245" s="34"/>
      <c r="V245" s="34"/>
      <c r="W245" s="34"/>
      <c r="X245" s="34"/>
      <c r="Y245" s="34"/>
      <c r="Z245" s="34"/>
      <c r="AA245" s="34"/>
      <c r="AB245" s="34"/>
    </row>
    <row r="246" spans="1:28" ht="15" customHeight="1" x14ac:dyDescent="0.2">
      <c r="A246" s="34"/>
      <c r="B246" s="42">
        <v>233</v>
      </c>
      <c r="C246" s="12" t="str">
        <f t="shared" si="2"/>
        <v>5/2040</v>
      </c>
      <c r="D246" s="43">
        <f t="shared" si="0"/>
        <v>0.01</v>
      </c>
      <c r="E246" s="1146">
        <f t="shared" si="3"/>
        <v>6095.8088729004548</v>
      </c>
      <c r="F246" s="1150"/>
      <c r="G246" s="1146">
        <f t="shared" si="4"/>
        <v>6566.317610371676</v>
      </c>
      <c r="H246" s="1147"/>
      <c r="I246" s="1148"/>
      <c r="J246" s="1149"/>
      <c r="K246" s="45" t="e">
        <f t="shared" si="5"/>
        <v>#DIV/0!</v>
      </c>
      <c r="L246" s="1151">
        <f t="shared" si="1"/>
        <v>-6566.317610371676</v>
      </c>
      <c r="M246" s="1152"/>
      <c r="N246" s="34"/>
      <c r="O246" s="34"/>
      <c r="P246" s="34"/>
      <c r="Q246" s="34"/>
      <c r="R246" s="34"/>
      <c r="S246" s="34"/>
      <c r="T246" s="34"/>
      <c r="U246" s="34"/>
      <c r="V246" s="34"/>
      <c r="W246" s="34"/>
      <c r="X246" s="34"/>
      <c r="Y246" s="34"/>
      <c r="Z246" s="34"/>
      <c r="AA246" s="34"/>
      <c r="AB246" s="34"/>
    </row>
    <row r="247" spans="1:28" ht="15" customHeight="1" x14ac:dyDescent="0.2">
      <c r="A247" s="34"/>
      <c r="B247" s="42">
        <v>234</v>
      </c>
      <c r="C247" s="12" t="str">
        <f t="shared" si="2"/>
        <v>6/2040</v>
      </c>
      <c r="D247" s="43">
        <f t="shared" si="0"/>
        <v>0.01</v>
      </c>
      <c r="E247" s="1146">
        <f t="shared" si="3"/>
        <v>6156.7669616294597</v>
      </c>
      <c r="F247" s="1150"/>
      <c r="G247" s="1146">
        <f t="shared" si="4"/>
        <v>6631.980786475393</v>
      </c>
      <c r="H247" s="1147"/>
      <c r="I247" s="1148"/>
      <c r="J247" s="1149"/>
      <c r="K247" s="45" t="e">
        <f t="shared" si="5"/>
        <v>#DIV/0!</v>
      </c>
      <c r="L247" s="1151">
        <f t="shared" si="1"/>
        <v>-6631.980786475393</v>
      </c>
      <c r="M247" s="1152"/>
      <c r="N247" s="34"/>
      <c r="O247" s="34"/>
      <c r="P247" s="34"/>
      <c r="Q247" s="34"/>
      <c r="R247" s="34"/>
      <c r="S247" s="34"/>
      <c r="T247" s="34"/>
      <c r="U247" s="34"/>
      <c r="V247" s="34"/>
      <c r="W247" s="34"/>
      <c r="X247" s="34"/>
      <c r="Y247" s="34"/>
      <c r="Z247" s="34"/>
      <c r="AA247" s="34"/>
      <c r="AB247" s="34"/>
    </row>
    <row r="248" spans="1:28" ht="15" customHeight="1" x14ac:dyDescent="0.2">
      <c r="A248" s="34"/>
      <c r="B248" s="42">
        <v>235</v>
      </c>
      <c r="C248" s="12" t="str">
        <f t="shared" si="2"/>
        <v>7/2040</v>
      </c>
      <c r="D248" s="43">
        <f t="shared" si="0"/>
        <v>0.01</v>
      </c>
      <c r="E248" s="1146">
        <f t="shared" si="3"/>
        <v>6218.3346312457543</v>
      </c>
      <c r="F248" s="1150"/>
      <c r="G248" s="1146">
        <f t="shared" si="4"/>
        <v>6698.3005943401467</v>
      </c>
      <c r="H248" s="1147"/>
      <c r="I248" s="1148"/>
      <c r="J248" s="1149"/>
      <c r="K248" s="45" t="e">
        <f t="shared" si="5"/>
        <v>#DIV/0!</v>
      </c>
      <c r="L248" s="1151">
        <f t="shared" si="1"/>
        <v>-6698.3005943401467</v>
      </c>
      <c r="M248" s="1152"/>
      <c r="N248" s="34"/>
      <c r="O248" s="34"/>
      <c r="P248" s="34"/>
      <c r="Q248" s="34"/>
      <c r="R248" s="34"/>
      <c r="S248" s="34"/>
      <c r="T248" s="34"/>
      <c r="U248" s="34"/>
      <c r="V248" s="34"/>
      <c r="W248" s="34"/>
      <c r="X248" s="34"/>
      <c r="Y248" s="34"/>
      <c r="Z248" s="34"/>
      <c r="AA248" s="34"/>
      <c r="AB248" s="34"/>
    </row>
    <row r="249" spans="1:28" ht="15" customHeight="1" x14ac:dyDescent="0.2">
      <c r="A249" s="34"/>
      <c r="B249" s="42">
        <v>236</v>
      </c>
      <c r="C249" s="12" t="str">
        <f t="shared" si="2"/>
        <v>8/2040</v>
      </c>
      <c r="D249" s="43">
        <f t="shared" si="0"/>
        <v>0.01</v>
      </c>
      <c r="E249" s="1146">
        <f t="shared" si="3"/>
        <v>6280.5179775582119</v>
      </c>
      <c r="F249" s="1150"/>
      <c r="G249" s="1146">
        <f t="shared" si="4"/>
        <v>6765.2836002835484</v>
      </c>
      <c r="H249" s="1147"/>
      <c r="I249" s="1148"/>
      <c r="J249" s="1149"/>
      <c r="K249" s="45" t="e">
        <f t="shared" si="5"/>
        <v>#DIV/0!</v>
      </c>
      <c r="L249" s="1151">
        <f t="shared" si="1"/>
        <v>-6765.2836002835484</v>
      </c>
      <c r="M249" s="1152"/>
      <c r="N249" s="34"/>
      <c r="O249" s="34"/>
      <c r="P249" s="34"/>
      <c r="Q249" s="34"/>
      <c r="R249" s="34"/>
      <c r="S249" s="34"/>
      <c r="T249" s="34"/>
      <c r="U249" s="34"/>
      <c r="V249" s="34"/>
      <c r="W249" s="34"/>
      <c r="X249" s="34"/>
      <c r="Y249" s="34"/>
      <c r="Z249" s="34"/>
      <c r="AA249" s="34"/>
      <c r="AB249" s="34"/>
    </row>
    <row r="250" spans="1:28" ht="15" customHeight="1" x14ac:dyDescent="0.2">
      <c r="A250" s="34"/>
      <c r="B250" s="42">
        <v>237</v>
      </c>
      <c r="C250" s="12" t="str">
        <f t="shared" si="2"/>
        <v>9/2040</v>
      </c>
      <c r="D250" s="43">
        <f t="shared" si="0"/>
        <v>0.01</v>
      </c>
      <c r="E250" s="1146">
        <f t="shared" si="3"/>
        <v>6343.3231573337944</v>
      </c>
      <c r="F250" s="1150"/>
      <c r="G250" s="1146">
        <f t="shared" si="4"/>
        <v>6832.9364362863835</v>
      </c>
      <c r="H250" s="1147"/>
      <c r="I250" s="1148"/>
      <c r="J250" s="1149"/>
      <c r="K250" s="45" t="e">
        <f t="shared" si="5"/>
        <v>#DIV/0!</v>
      </c>
      <c r="L250" s="1151">
        <f t="shared" si="1"/>
        <v>-6832.9364362863835</v>
      </c>
      <c r="M250" s="1152"/>
      <c r="N250" s="34"/>
      <c r="O250" s="34"/>
      <c r="P250" s="34"/>
      <c r="Q250" s="34"/>
      <c r="R250" s="34"/>
      <c r="S250" s="34"/>
      <c r="T250" s="34"/>
      <c r="U250" s="34"/>
      <c r="V250" s="34"/>
      <c r="W250" s="34"/>
      <c r="X250" s="34"/>
      <c r="Y250" s="34"/>
      <c r="Z250" s="34"/>
      <c r="AA250" s="34"/>
      <c r="AB250" s="34"/>
    </row>
    <row r="251" spans="1:28" ht="15" customHeight="1" x14ac:dyDescent="0.2">
      <c r="A251" s="34"/>
      <c r="B251" s="42">
        <v>238</v>
      </c>
      <c r="C251" s="12" t="str">
        <f t="shared" si="2"/>
        <v>10/2040</v>
      </c>
      <c r="D251" s="43">
        <f t="shared" si="0"/>
        <v>0.01</v>
      </c>
      <c r="E251" s="1146">
        <f t="shared" si="3"/>
        <v>6406.7563889071325</v>
      </c>
      <c r="F251" s="1150"/>
      <c r="G251" s="1146">
        <f t="shared" si="4"/>
        <v>6901.2658006492475</v>
      </c>
      <c r="H251" s="1147"/>
      <c r="I251" s="1148"/>
      <c r="J251" s="1149"/>
      <c r="K251" s="45" t="e">
        <f t="shared" si="5"/>
        <v>#DIV/0!</v>
      </c>
      <c r="L251" s="1151">
        <f t="shared" si="1"/>
        <v>-6901.2658006492475</v>
      </c>
      <c r="M251" s="1152"/>
      <c r="N251" s="34"/>
      <c r="O251" s="34"/>
      <c r="P251" s="34"/>
      <c r="Q251" s="34"/>
      <c r="R251" s="34"/>
      <c r="S251" s="34"/>
      <c r="T251" s="34"/>
      <c r="U251" s="34"/>
      <c r="V251" s="34"/>
      <c r="W251" s="34"/>
      <c r="X251" s="34"/>
      <c r="Y251" s="34"/>
      <c r="Z251" s="34"/>
      <c r="AA251" s="34"/>
      <c r="AB251" s="34"/>
    </row>
    <row r="252" spans="1:28" ht="15" customHeight="1" x14ac:dyDescent="0.2">
      <c r="A252" s="34"/>
      <c r="B252" s="42">
        <v>239</v>
      </c>
      <c r="C252" s="12" t="str">
        <f t="shared" si="2"/>
        <v>11/2040</v>
      </c>
      <c r="D252" s="43">
        <f t="shared" si="0"/>
        <v>0.01</v>
      </c>
      <c r="E252" s="1146">
        <f t="shared" si="3"/>
        <v>6470.8239527962041</v>
      </c>
      <c r="F252" s="1150"/>
      <c r="G252" s="1146">
        <f t="shared" si="4"/>
        <v>6970.27845865574</v>
      </c>
      <c r="H252" s="1147"/>
      <c r="I252" s="1148"/>
      <c r="J252" s="1149"/>
      <c r="K252" s="45" t="e">
        <f t="shared" si="5"/>
        <v>#DIV/0!</v>
      </c>
      <c r="L252" s="1151">
        <f t="shared" si="1"/>
        <v>-6970.27845865574</v>
      </c>
      <c r="M252" s="1152"/>
      <c r="N252" s="34"/>
      <c r="O252" s="34"/>
      <c r="P252" s="34"/>
      <c r="Q252" s="34"/>
      <c r="R252" s="34"/>
      <c r="S252" s="34"/>
      <c r="T252" s="34"/>
      <c r="U252" s="34"/>
      <c r="V252" s="34"/>
      <c r="W252" s="34"/>
      <c r="X252" s="34"/>
      <c r="Y252" s="34"/>
      <c r="Z252" s="34"/>
      <c r="AA252" s="34"/>
      <c r="AB252" s="34"/>
    </row>
    <row r="253" spans="1:28" ht="15" customHeight="1" x14ac:dyDescent="0.2">
      <c r="A253" s="34"/>
      <c r="B253" s="42">
        <v>240</v>
      </c>
      <c r="C253" s="12" t="str">
        <f t="shared" si="2"/>
        <v>12/2040</v>
      </c>
      <c r="D253" s="43">
        <f t="shared" si="0"/>
        <v>0.01</v>
      </c>
      <c r="E253" s="1146">
        <f t="shared" si="3"/>
        <v>6535.5321923241663</v>
      </c>
      <c r="F253" s="1150"/>
      <c r="G253" s="1146">
        <f t="shared" si="4"/>
        <v>7039.9812432422978</v>
      </c>
      <c r="H253" s="1147"/>
      <c r="I253" s="1148"/>
      <c r="J253" s="1149"/>
      <c r="K253" s="45" t="e">
        <f t="shared" si="5"/>
        <v>#DIV/0!</v>
      </c>
      <c r="L253" s="1151">
        <f t="shared" si="1"/>
        <v>-7039.9812432422978</v>
      </c>
      <c r="M253" s="1152"/>
      <c r="N253" s="34"/>
      <c r="O253" s="34"/>
      <c r="P253" s="34"/>
      <c r="Q253" s="34"/>
      <c r="R253" s="34"/>
      <c r="S253" s="34"/>
      <c r="T253" s="34"/>
      <c r="U253" s="34"/>
      <c r="V253" s="34"/>
      <c r="W253" s="34"/>
      <c r="X253" s="34"/>
      <c r="Y253" s="34"/>
      <c r="Z253" s="34"/>
      <c r="AA253" s="34"/>
      <c r="AB253" s="34"/>
    </row>
    <row r="254" spans="1:28" ht="15" customHeight="1" x14ac:dyDescent="0.2">
      <c r="A254" s="34"/>
      <c r="B254" s="42">
        <v>241</v>
      </c>
      <c r="C254" s="12" t="str">
        <f t="shared" si="2"/>
        <v>1/2041</v>
      </c>
      <c r="D254" s="43">
        <f t="shared" si="0"/>
        <v>0.01</v>
      </c>
      <c r="E254" s="1146">
        <f t="shared" si="3"/>
        <v>6600.887514247408</v>
      </c>
      <c r="F254" s="1150"/>
      <c r="G254" s="1146">
        <f t="shared" si="4"/>
        <v>7110.3810556747203</v>
      </c>
      <c r="H254" s="1147"/>
      <c r="I254" s="1148"/>
      <c r="J254" s="1149"/>
      <c r="K254" s="45" t="e">
        <f t="shared" si="5"/>
        <v>#DIV/0!</v>
      </c>
      <c r="L254" s="1151">
        <f t="shared" si="1"/>
        <v>-7110.3810556747203</v>
      </c>
      <c r="M254" s="1152"/>
      <c r="N254" s="34"/>
      <c r="O254" s="34"/>
      <c r="P254" s="34"/>
      <c r="Q254" s="34"/>
      <c r="R254" s="34"/>
      <c r="S254" s="34"/>
      <c r="T254" s="34"/>
      <c r="U254" s="34"/>
      <c r="V254" s="34"/>
      <c r="W254" s="34"/>
      <c r="X254" s="34"/>
      <c r="Y254" s="34"/>
      <c r="Z254" s="34"/>
      <c r="AA254" s="34"/>
      <c r="AB254" s="34"/>
    </row>
    <row r="255" spans="1:28" ht="15" customHeight="1" x14ac:dyDescent="0.2">
      <c r="A255" s="34"/>
      <c r="B255" s="42">
        <v>242</v>
      </c>
      <c r="C255" s="12" t="str">
        <f t="shared" si="2"/>
        <v>2/2041</v>
      </c>
      <c r="D255" s="43">
        <f t="shared" si="0"/>
        <v>0.01</v>
      </c>
      <c r="E255" s="1146">
        <f t="shared" si="3"/>
        <v>6666.8963893898817</v>
      </c>
      <c r="F255" s="1150"/>
      <c r="G255" s="1146">
        <f t="shared" si="4"/>
        <v>7181.4848662314671</v>
      </c>
      <c r="H255" s="1147"/>
      <c r="I255" s="1148"/>
      <c r="J255" s="1149"/>
      <c r="K255" s="45" t="e">
        <f t="shared" si="5"/>
        <v>#DIV/0!</v>
      </c>
      <c r="L255" s="1151">
        <f t="shared" si="1"/>
        <v>-7181.4848662314671</v>
      </c>
      <c r="M255" s="1152"/>
      <c r="N255" s="34"/>
      <c r="O255" s="34"/>
      <c r="P255" s="34"/>
      <c r="Q255" s="34"/>
      <c r="R255" s="34"/>
      <c r="S255" s="34"/>
      <c r="T255" s="34"/>
      <c r="U255" s="34"/>
      <c r="V255" s="34"/>
      <c r="W255" s="34"/>
      <c r="X255" s="34"/>
      <c r="Y255" s="34"/>
      <c r="Z255" s="34"/>
      <c r="AA255" s="34"/>
      <c r="AB255" s="34"/>
    </row>
    <row r="256" spans="1:28" ht="15" customHeight="1" x14ac:dyDescent="0.2">
      <c r="A256" s="34"/>
      <c r="B256" s="42">
        <v>243</v>
      </c>
      <c r="C256" s="12" t="str">
        <f t="shared" si="2"/>
        <v>3/2041</v>
      </c>
      <c r="D256" s="43">
        <f t="shared" si="0"/>
        <v>0.01</v>
      </c>
      <c r="E256" s="1146">
        <f t="shared" si="3"/>
        <v>6733.5653532837805</v>
      </c>
      <c r="F256" s="1150"/>
      <c r="G256" s="1146">
        <f t="shared" si="4"/>
        <v>7253.299714893782</v>
      </c>
      <c r="H256" s="1147"/>
      <c r="I256" s="1148"/>
      <c r="J256" s="1149"/>
      <c r="K256" s="45" t="e">
        <f t="shared" si="5"/>
        <v>#DIV/0!</v>
      </c>
      <c r="L256" s="1151">
        <f t="shared" si="1"/>
        <v>-7253.299714893782</v>
      </c>
      <c r="M256" s="1152"/>
      <c r="N256" s="34"/>
      <c r="O256" s="34"/>
      <c r="P256" s="34"/>
      <c r="Q256" s="34"/>
      <c r="R256" s="34"/>
      <c r="S256" s="34"/>
      <c r="T256" s="34"/>
      <c r="U256" s="34"/>
      <c r="V256" s="34"/>
      <c r="W256" s="34"/>
      <c r="X256" s="34"/>
      <c r="Y256" s="34"/>
      <c r="Z256" s="34"/>
      <c r="AA256" s="34"/>
      <c r="AB256" s="34"/>
    </row>
    <row r="257" spans="1:28" ht="15" customHeight="1" x14ac:dyDescent="0.2">
      <c r="A257" s="34"/>
      <c r="B257" s="42">
        <v>244</v>
      </c>
      <c r="C257" s="12" t="str">
        <f t="shared" si="2"/>
        <v>4/2041</v>
      </c>
      <c r="D257" s="43">
        <f t="shared" si="0"/>
        <v>0.01</v>
      </c>
      <c r="E257" s="1146">
        <f t="shared" si="3"/>
        <v>6800.9010068166181</v>
      </c>
      <c r="F257" s="1150"/>
      <c r="G257" s="1146">
        <f t="shared" si="4"/>
        <v>7325.8327120427202</v>
      </c>
      <c r="H257" s="1147"/>
      <c r="I257" s="1148"/>
      <c r="J257" s="1149"/>
      <c r="K257" s="45" t="e">
        <f t="shared" si="5"/>
        <v>#DIV/0!</v>
      </c>
      <c r="L257" s="1151">
        <f t="shared" si="1"/>
        <v>-7325.8327120427202</v>
      </c>
      <c r="M257" s="1152"/>
      <c r="N257" s="34"/>
      <c r="O257" s="34"/>
      <c r="P257" s="34"/>
      <c r="Q257" s="34"/>
      <c r="R257" s="34"/>
      <c r="S257" s="34"/>
      <c r="T257" s="34"/>
      <c r="U257" s="34"/>
      <c r="V257" s="34"/>
      <c r="W257" s="34"/>
      <c r="X257" s="34"/>
      <c r="Y257" s="34"/>
      <c r="Z257" s="34"/>
      <c r="AA257" s="34"/>
      <c r="AB257" s="34"/>
    </row>
    <row r="258" spans="1:28" ht="15" customHeight="1" x14ac:dyDescent="0.2">
      <c r="A258" s="34"/>
      <c r="B258" s="42">
        <v>245</v>
      </c>
      <c r="C258" s="12" t="str">
        <f t="shared" si="2"/>
        <v>5/2041</v>
      </c>
      <c r="D258" s="43">
        <f t="shared" si="0"/>
        <v>0.01</v>
      </c>
      <c r="E258" s="1146">
        <f t="shared" si="3"/>
        <v>6868.9100168847845</v>
      </c>
      <c r="F258" s="1150"/>
      <c r="G258" s="1146">
        <f t="shared" si="4"/>
        <v>7399.0910391631478</v>
      </c>
      <c r="H258" s="1147"/>
      <c r="I258" s="1148"/>
      <c r="J258" s="1149"/>
      <c r="K258" s="45" t="e">
        <f t="shared" si="5"/>
        <v>#DIV/0!</v>
      </c>
      <c r="L258" s="1151">
        <f t="shared" si="1"/>
        <v>-7399.0910391631478</v>
      </c>
      <c r="M258" s="1152"/>
      <c r="N258" s="34"/>
      <c r="O258" s="34"/>
      <c r="P258" s="34"/>
      <c r="Q258" s="34"/>
      <c r="R258" s="34"/>
      <c r="S258" s="34"/>
      <c r="T258" s="34"/>
      <c r="U258" s="34"/>
      <c r="V258" s="34"/>
      <c r="W258" s="34"/>
      <c r="X258" s="34"/>
      <c r="Y258" s="34"/>
      <c r="Z258" s="34"/>
      <c r="AA258" s="34"/>
      <c r="AB258" s="34"/>
    </row>
    <row r="259" spans="1:28" ht="15" customHeight="1" x14ac:dyDescent="0.2">
      <c r="A259" s="34"/>
      <c r="B259" s="42">
        <v>246</v>
      </c>
      <c r="C259" s="12" t="str">
        <f t="shared" si="2"/>
        <v>6/2041</v>
      </c>
      <c r="D259" s="43">
        <f t="shared" si="0"/>
        <v>0.01</v>
      </c>
      <c r="E259" s="1146">
        <f t="shared" si="3"/>
        <v>6937.5991170536327</v>
      </c>
      <c r="F259" s="1150"/>
      <c r="G259" s="1146">
        <f t="shared" si="4"/>
        <v>7473.0819495547794</v>
      </c>
      <c r="H259" s="1147"/>
      <c r="I259" s="1148"/>
      <c r="J259" s="1149"/>
      <c r="K259" s="45" t="e">
        <f t="shared" si="5"/>
        <v>#DIV/0!</v>
      </c>
      <c r="L259" s="1151">
        <f t="shared" si="1"/>
        <v>-7473.0819495547794</v>
      </c>
      <c r="M259" s="1152"/>
      <c r="N259" s="34"/>
      <c r="O259" s="34"/>
      <c r="P259" s="34"/>
      <c r="Q259" s="34"/>
      <c r="R259" s="34"/>
      <c r="S259" s="34"/>
      <c r="T259" s="34"/>
      <c r="U259" s="34"/>
      <c r="V259" s="34"/>
      <c r="W259" s="34"/>
      <c r="X259" s="34"/>
      <c r="Y259" s="34"/>
      <c r="Z259" s="34"/>
      <c r="AA259" s="34"/>
      <c r="AB259" s="34"/>
    </row>
    <row r="260" spans="1:28" ht="15" customHeight="1" x14ac:dyDescent="0.2">
      <c r="A260" s="34"/>
      <c r="B260" s="42">
        <v>247</v>
      </c>
      <c r="C260" s="12" t="str">
        <f t="shared" si="2"/>
        <v>7/2041</v>
      </c>
      <c r="D260" s="43">
        <f t="shared" si="0"/>
        <v>0.01</v>
      </c>
      <c r="E260" s="1146">
        <f t="shared" si="3"/>
        <v>7006.9751082241692</v>
      </c>
      <c r="F260" s="1150"/>
      <c r="G260" s="1146">
        <f t="shared" si="4"/>
        <v>7547.812769050327</v>
      </c>
      <c r="H260" s="1147"/>
      <c r="I260" s="1148"/>
      <c r="J260" s="1149"/>
      <c r="K260" s="45" t="e">
        <f t="shared" si="5"/>
        <v>#DIV/0!</v>
      </c>
      <c r="L260" s="1151">
        <f t="shared" si="1"/>
        <v>-7547.812769050327</v>
      </c>
      <c r="M260" s="1152"/>
      <c r="N260" s="34"/>
      <c r="O260" s="34"/>
      <c r="P260" s="34"/>
      <c r="Q260" s="34"/>
      <c r="R260" s="34"/>
      <c r="S260" s="34"/>
      <c r="T260" s="34"/>
      <c r="U260" s="34"/>
      <c r="V260" s="34"/>
      <c r="W260" s="34"/>
      <c r="X260" s="34"/>
      <c r="Y260" s="34"/>
      <c r="Z260" s="34"/>
      <c r="AA260" s="34"/>
      <c r="AB260" s="34"/>
    </row>
    <row r="261" spans="1:28" ht="15" customHeight="1" x14ac:dyDescent="0.2">
      <c r="A261" s="34"/>
      <c r="B261" s="42">
        <v>248</v>
      </c>
      <c r="C261" s="12" t="str">
        <f t="shared" si="2"/>
        <v>8/2041</v>
      </c>
      <c r="D261" s="43">
        <f t="shared" si="0"/>
        <v>0.01</v>
      </c>
      <c r="E261" s="1146">
        <f t="shared" si="3"/>
        <v>7077.0448593064111</v>
      </c>
      <c r="F261" s="1150"/>
      <c r="G261" s="1146">
        <f t="shared" si="4"/>
        <v>7623.2908967408302</v>
      </c>
      <c r="H261" s="1147"/>
      <c r="I261" s="1148"/>
      <c r="J261" s="1149"/>
      <c r="K261" s="45" t="e">
        <f t="shared" si="5"/>
        <v>#DIV/0!</v>
      </c>
      <c r="L261" s="1151">
        <f t="shared" si="1"/>
        <v>-7623.2908967408302</v>
      </c>
      <c r="M261" s="1152"/>
      <c r="N261" s="34"/>
      <c r="O261" s="34"/>
      <c r="P261" s="34"/>
      <c r="Q261" s="34"/>
      <c r="R261" s="34"/>
      <c r="S261" s="34"/>
      <c r="T261" s="34"/>
      <c r="U261" s="34"/>
      <c r="V261" s="34"/>
      <c r="W261" s="34"/>
      <c r="X261" s="34"/>
      <c r="Y261" s="34"/>
      <c r="Z261" s="34"/>
      <c r="AA261" s="34"/>
      <c r="AB261" s="34"/>
    </row>
    <row r="262" spans="1:28" ht="15" customHeight="1" x14ac:dyDescent="0.2">
      <c r="A262" s="34"/>
      <c r="B262" s="42">
        <v>249</v>
      </c>
      <c r="C262" s="12" t="str">
        <f t="shared" si="2"/>
        <v>9/2041</v>
      </c>
      <c r="D262" s="43">
        <f t="shared" si="0"/>
        <v>0.01</v>
      </c>
      <c r="E262" s="1146">
        <f t="shared" si="3"/>
        <v>7147.8153078994756</v>
      </c>
      <c r="F262" s="1150"/>
      <c r="G262" s="1146">
        <f t="shared" si="4"/>
        <v>7699.5238057082388</v>
      </c>
      <c r="H262" s="1147"/>
      <c r="I262" s="1148"/>
      <c r="J262" s="1149"/>
      <c r="K262" s="45" t="e">
        <f t="shared" si="5"/>
        <v>#DIV/0!</v>
      </c>
      <c r="L262" s="1151">
        <f t="shared" si="1"/>
        <v>-7699.5238057082388</v>
      </c>
      <c r="M262" s="1152"/>
      <c r="N262" s="34"/>
      <c r="O262" s="34"/>
      <c r="P262" s="34"/>
      <c r="Q262" s="34"/>
      <c r="R262" s="34"/>
      <c r="S262" s="34"/>
      <c r="T262" s="34"/>
      <c r="U262" s="34"/>
      <c r="V262" s="34"/>
      <c r="W262" s="34"/>
      <c r="X262" s="34"/>
      <c r="Y262" s="34"/>
      <c r="Z262" s="34"/>
      <c r="AA262" s="34"/>
      <c r="AB262" s="34"/>
    </row>
    <row r="263" spans="1:28" ht="15" customHeight="1" x14ac:dyDescent="0.2">
      <c r="A263" s="34"/>
      <c r="B263" s="42">
        <v>250</v>
      </c>
      <c r="C263" s="12" t="str">
        <f t="shared" si="2"/>
        <v>10/2041</v>
      </c>
      <c r="D263" s="43">
        <f t="shared" si="0"/>
        <v>0.01</v>
      </c>
      <c r="E263" s="1146">
        <f t="shared" si="3"/>
        <v>7219.2934609784706</v>
      </c>
      <c r="F263" s="1150"/>
      <c r="G263" s="1146">
        <f t="shared" si="4"/>
        <v>7776.5190437653209</v>
      </c>
      <c r="H263" s="1147"/>
      <c r="I263" s="1148"/>
      <c r="J263" s="1149"/>
      <c r="K263" s="45" t="e">
        <f t="shared" si="5"/>
        <v>#DIV/0!</v>
      </c>
      <c r="L263" s="1151">
        <f t="shared" si="1"/>
        <v>-7776.5190437653209</v>
      </c>
      <c r="M263" s="1152"/>
      <c r="N263" s="34"/>
      <c r="O263" s="34"/>
      <c r="P263" s="34"/>
      <c r="Q263" s="34"/>
      <c r="R263" s="34"/>
      <c r="S263" s="34"/>
      <c r="T263" s="34"/>
      <c r="U263" s="34"/>
      <c r="V263" s="34"/>
      <c r="W263" s="34"/>
      <c r="X263" s="34"/>
      <c r="Y263" s="34"/>
      <c r="Z263" s="34"/>
      <c r="AA263" s="34"/>
      <c r="AB263" s="34"/>
    </row>
    <row r="264" spans="1:28" ht="15" customHeight="1" x14ac:dyDescent="0.2">
      <c r="A264" s="34"/>
      <c r="B264" s="42">
        <v>251</v>
      </c>
      <c r="C264" s="12" t="str">
        <f t="shared" si="2"/>
        <v>11/2041</v>
      </c>
      <c r="D264" s="43">
        <f t="shared" si="0"/>
        <v>0.01</v>
      </c>
      <c r="E264" s="1146">
        <f t="shared" si="3"/>
        <v>7291.4863955882556</v>
      </c>
      <c r="F264" s="1150"/>
      <c r="G264" s="1146">
        <f t="shared" si="4"/>
        <v>7854.2842342029744</v>
      </c>
      <c r="H264" s="1147"/>
      <c r="I264" s="1148"/>
      <c r="J264" s="1149"/>
      <c r="K264" s="45" t="e">
        <f t="shared" si="5"/>
        <v>#DIV/0!</v>
      </c>
      <c r="L264" s="1151">
        <f t="shared" si="1"/>
        <v>-7854.2842342029744</v>
      </c>
      <c r="M264" s="1152"/>
      <c r="N264" s="34"/>
      <c r="O264" s="34"/>
      <c r="P264" s="34"/>
      <c r="Q264" s="34"/>
      <c r="R264" s="34"/>
      <c r="S264" s="34"/>
      <c r="T264" s="34"/>
      <c r="U264" s="34"/>
      <c r="V264" s="34"/>
      <c r="W264" s="34"/>
      <c r="X264" s="34"/>
      <c r="Y264" s="34"/>
      <c r="Z264" s="34"/>
      <c r="AA264" s="34"/>
      <c r="AB264" s="34"/>
    </row>
    <row r="265" spans="1:28" ht="15" customHeight="1" x14ac:dyDescent="0.2">
      <c r="A265" s="34"/>
      <c r="B265" s="42">
        <v>252</v>
      </c>
      <c r="C265" s="12" t="str">
        <f t="shared" si="2"/>
        <v>12/2041</v>
      </c>
      <c r="D265" s="43">
        <f t="shared" si="0"/>
        <v>0.01</v>
      </c>
      <c r="E265" s="1146">
        <f t="shared" si="3"/>
        <v>7364.4012595441382</v>
      </c>
      <c r="F265" s="1150"/>
      <c r="G265" s="1146">
        <f t="shared" si="4"/>
        <v>7932.8270765450043</v>
      </c>
      <c r="H265" s="1147"/>
      <c r="I265" s="1148"/>
      <c r="J265" s="1149"/>
      <c r="K265" s="45" t="e">
        <f t="shared" si="5"/>
        <v>#DIV/0!</v>
      </c>
      <c r="L265" s="1151">
        <f t="shared" si="1"/>
        <v>-7932.8270765450043</v>
      </c>
      <c r="M265" s="1152"/>
      <c r="N265" s="34"/>
      <c r="O265" s="34"/>
      <c r="P265" s="34"/>
      <c r="Q265" s="34"/>
      <c r="R265" s="34"/>
      <c r="S265" s="34"/>
      <c r="T265" s="34"/>
      <c r="U265" s="34"/>
      <c r="V265" s="34"/>
      <c r="W265" s="34"/>
      <c r="X265" s="34"/>
      <c r="Y265" s="34"/>
      <c r="Z265" s="34"/>
      <c r="AA265" s="34"/>
      <c r="AB265" s="34"/>
    </row>
    <row r="266" spans="1:28" ht="15" customHeight="1" x14ac:dyDescent="0.2">
      <c r="A266" s="34"/>
      <c r="B266" s="42">
        <v>253</v>
      </c>
      <c r="C266" s="12" t="str">
        <f t="shared" si="2"/>
        <v>1/2042</v>
      </c>
      <c r="D266" s="43">
        <f t="shared" si="0"/>
        <v>0.01</v>
      </c>
      <c r="E266" s="1146">
        <f t="shared" si="3"/>
        <v>7438.0452721395795</v>
      </c>
      <c r="F266" s="1150"/>
      <c r="G266" s="1146">
        <f t="shared" si="4"/>
        <v>8012.1553473104541</v>
      </c>
      <c r="H266" s="1147"/>
      <c r="I266" s="1148"/>
      <c r="J266" s="1149"/>
      <c r="K266" s="45" t="e">
        <f t="shared" si="5"/>
        <v>#DIV/0!</v>
      </c>
      <c r="L266" s="1151">
        <f t="shared" si="1"/>
        <v>-8012.1553473104541</v>
      </c>
      <c r="M266" s="1152"/>
      <c r="N266" s="34"/>
      <c r="O266" s="34"/>
      <c r="P266" s="34"/>
      <c r="Q266" s="34"/>
      <c r="R266" s="34"/>
      <c r="S266" s="34"/>
      <c r="T266" s="34"/>
      <c r="U266" s="34"/>
      <c r="V266" s="34"/>
      <c r="W266" s="34"/>
      <c r="X266" s="34"/>
      <c r="Y266" s="34"/>
      <c r="Z266" s="34"/>
      <c r="AA266" s="34"/>
      <c r="AB266" s="34"/>
    </row>
    <row r="267" spans="1:28" ht="15" customHeight="1" x14ac:dyDescent="0.2">
      <c r="A267" s="34"/>
      <c r="B267" s="42">
        <v>254</v>
      </c>
      <c r="C267" s="12" t="str">
        <f t="shared" si="2"/>
        <v>2/2042</v>
      </c>
      <c r="D267" s="43">
        <f t="shared" si="0"/>
        <v>0.01</v>
      </c>
      <c r="E267" s="1146">
        <f t="shared" si="3"/>
        <v>7512.4257248609756</v>
      </c>
      <c r="F267" s="1150"/>
      <c r="G267" s="1146">
        <f t="shared" si="4"/>
        <v>8092.2769007835586</v>
      </c>
      <c r="H267" s="1147"/>
      <c r="I267" s="1148"/>
      <c r="J267" s="1149"/>
      <c r="K267" s="45" t="e">
        <f t="shared" si="5"/>
        <v>#DIV/0!</v>
      </c>
      <c r="L267" s="1151">
        <f t="shared" si="1"/>
        <v>-8092.2769007835586</v>
      </c>
      <c r="M267" s="1152"/>
      <c r="N267" s="34"/>
      <c r="O267" s="34"/>
      <c r="P267" s="34"/>
      <c r="Q267" s="34"/>
      <c r="R267" s="34"/>
      <c r="S267" s="34"/>
      <c r="T267" s="34"/>
      <c r="U267" s="34"/>
      <c r="V267" s="34"/>
      <c r="W267" s="34"/>
      <c r="X267" s="34"/>
      <c r="Y267" s="34"/>
      <c r="Z267" s="34"/>
      <c r="AA267" s="34"/>
      <c r="AB267" s="34"/>
    </row>
    <row r="268" spans="1:28" ht="15" customHeight="1" x14ac:dyDescent="0.2">
      <c r="A268" s="34"/>
      <c r="B268" s="42">
        <v>255</v>
      </c>
      <c r="C268" s="12" t="str">
        <f t="shared" si="2"/>
        <v>3/2042</v>
      </c>
      <c r="D268" s="43">
        <f t="shared" si="0"/>
        <v>0.01</v>
      </c>
      <c r="E268" s="1146">
        <f t="shared" si="3"/>
        <v>7587.5499821095855</v>
      </c>
      <c r="F268" s="1150"/>
      <c r="G268" s="1146">
        <f t="shared" si="4"/>
        <v>8173.1996697913946</v>
      </c>
      <c r="H268" s="1147"/>
      <c r="I268" s="1148"/>
      <c r="J268" s="1149"/>
      <c r="K268" s="45" t="e">
        <f t="shared" si="5"/>
        <v>#DIV/0!</v>
      </c>
      <c r="L268" s="1151">
        <f t="shared" si="1"/>
        <v>-8173.1996697913946</v>
      </c>
      <c r="M268" s="1152"/>
      <c r="N268" s="34"/>
      <c r="O268" s="34"/>
      <c r="P268" s="34"/>
      <c r="Q268" s="34"/>
      <c r="R268" s="34"/>
      <c r="S268" s="34"/>
      <c r="T268" s="34"/>
      <c r="U268" s="34"/>
      <c r="V268" s="34"/>
      <c r="W268" s="34"/>
      <c r="X268" s="34"/>
      <c r="Y268" s="34"/>
      <c r="Z268" s="34"/>
      <c r="AA268" s="34"/>
      <c r="AB268" s="34"/>
    </row>
    <row r="269" spans="1:28" ht="15" customHeight="1" x14ac:dyDescent="0.2">
      <c r="A269" s="34"/>
      <c r="B269" s="42">
        <v>256</v>
      </c>
      <c r="C269" s="12" t="str">
        <f t="shared" si="2"/>
        <v>4/2042</v>
      </c>
      <c r="D269" s="43">
        <f t="shared" ref="D269:D523" si="6">Y$22</f>
        <v>0.01</v>
      </c>
      <c r="E269" s="1146">
        <f t="shared" si="3"/>
        <v>7663.4254819306816</v>
      </c>
      <c r="F269" s="1150"/>
      <c r="G269" s="1146">
        <f t="shared" si="4"/>
        <v>8254.9316664893086</v>
      </c>
      <c r="H269" s="1147"/>
      <c r="I269" s="1148"/>
      <c r="J269" s="1149"/>
      <c r="K269" s="45" t="e">
        <f t="shared" si="5"/>
        <v>#DIV/0!</v>
      </c>
      <c r="L269" s="1151">
        <f t="shared" ref="L269:L523" si="7">(I269-G269)</f>
        <v>-8254.9316664893086</v>
      </c>
      <c r="M269" s="1152"/>
      <c r="N269" s="34"/>
      <c r="O269" s="34"/>
      <c r="P269" s="34"/>
      <c r="Q269" s="34"/>
      <c r="R269" s="34"/>
      <c r="S269" s="34"/>
      <c r="T269" s="34"/>
      <c r="U269" s="34"/>
      <c r="V269" s="34"/>
      <c r="W269" s="34"/>
      <c r="X269" s="34"/>
      <c r="Y269" s="34"/>
      <c r="Z269" s="34"/>
      <c r="AA269" s="34"/>
      <c r="AB269" s="34"/>
    </row>
    <row r="270" spans="1:28" ht="15" customHeight="1" x14ac:dyDescent="0.2">
      <c r="A270" s="34"/>
      <c r="B270" s="42">
        <v>257</v>
      </c>
      <c r="C270" s="12" t="str">
        <f t="shared" ref="C270:C524" si="8">IF(MONTH(C269)=12,1,MONTH(C269)+1)&amp;"/"&amp;IF(MONTH(C269)=12,YEAR(C269)+1,YEAR(C269))</f>
        <v>5/2042</v>
      </c>
      <c r="D270" s="43">
        <f t="shared" si="6"/>
        <v>0.01</v>
      </c>
      <c r="E270" s="1146">
        <f t="shared" ref="E270:E524" si="9">E269+(D270*E269)</f>
        <v>7740.0597367499886</v>
      </c>
      <c r="F270" s="1150"/>
      <c r="G270" s="1146">
        <f t="shared" ref="G270:G524" si="10">G269+(D270*G269)</f>
        <v>8337.4809831542025</v>
      </c>
      <c r="H270" s="1147"/>
      <c r="I270" s="1148"/>
      <c r="J270" s="1149"/>
      <c r="K270" s="45" t="e">
        <f t="shared" ref="K270:K524" si="11">((I270/I269)/I270)*(I270-I269)</f>
        <v>#DIV/0!</v>
      </c>
      <c r="L270" s="1151">
        <f t="shared" si="7"/>
        <v>-8337.4809831542025</v>
      </c>
      <c r="M270" s="1152"/>
      <c r="N270" s="34"/>
      <c r="O270" s="34"/>
      <c r="P270" s="34"/>
      <c r="Q270" s="34"/>
      <c r="R270" s="34"/>
      <c r="S270" s="34"/>
      <c r="T270" s="34"/>
      <c r="U270" s="34"/>
      <c r="V270" s="34"/>
      <c r="W270" s="34"/>
      <c r="X270" s="34"/>
      <c r="Y270" s="34"/>
      <c r="Z270" s="34"/>
      <c r="AA270" s="34"/>
      <c r="AB270" s="34"/>
    </row>
    <row r="271" spans="1:28" ht="15" customHeight="1" x14ac:dyDescent="0.2">
      <c r="A271" s="34"/>
      <c r="B271" s="42">
        <v>258</v>
      </c>
      <c r="C271" s="12" t="str">
        <f t="shared" si="8"/>
        <v>6/2042</v>
      </c>
      <c r="D271" s="43">
        <f t="shared" si="6"/>
        <v>0.01</v>
      </c>
      <c r="E271" s="1146">
        <f t="shared" si="9"/>
        <v>7817.4603341174889</v>
      </c>
      <c r="F271" s="1150"/>
      <c r="G271" s="1146">
        <f t="shared" si="10"/>
        <v>8420.8557929857452</v>
      </c>
      <c r="H271" s="1147"/>
      <c r="I271" s="1148"/>
      <c r="J271" s="1149"/>
      <c r="K271" s="45" t="e">
        <f t="shared" si="11"/>
        <v>#DIV/0!</v>
      </c>
      <c r="L271" s="1151">
        <f t="shared" si="7"/>
        <v>-8420.8557929857452</v>
      </c>
      <c r="M271" s="1152"/>
      <c r="N271" s="34"/>
      <c r="O271" s="34"/>
      <c r="P271" s="34"/>
      <c r="Q271" s="34"/>
      <c r="R271" s="34"/>
      <c r="S271" s="34"/>
      <c r="T271" s="34"/>
      <c r="U271" s="34"/>
      <c r="V271" s="34"/>
      <c r="W271" s="34"/>
      <c r="X271" s="34"/>
      <c r="Y271" s="34"/>
      <c r="Z271" s="34"/>
      <c r="AA271" s="34"/>
      <c r="AB271" s="34"/>
    </row>
    <row r="272" spans="1:28" ht="15" customHeight="1" x14ac:dyDescent="0.2">
      <c r="A272" s="34"/>
      <c r="B272" s="42">
        <v>259</v>
      </c>
      <c r="C272" s="12" t="str">
        <f t="shared" si="8"/>
        <v>7/2042</v>
      </c>
      <c r="D272" s="43">
        <f t="shared" si="6"/>
        <v>0.01</v>
      </c>
      <c r="E272" s="1146">
        <f t="shared" si="9"/>
        <v>7895.6349374586634</v>
      </c>
      <c r="F272" s="1150"/>
      <c r="G272" s="1146">
        <f t="shared" si="10"/>
        <v>8505.0643509156034</v>
      </c>
      <c r="H272" s="1147"/>
      <c r="I272" s="1148"/>
      <c r="J272" s="1149"/>
      <c r="K272" s="45" t="e">
        <f t="shared" si="11"/>
        <v>#DIV/0!</v>
      </c>
      <c r="L272" s="1151">
        <f t="shared" si="7"/>
        <v>-8505.0643509156034</v>
      </c>
      <c r="M272" s="1152"/>
      <c r="N272" s="34"/>
      <c r="O272" s="34"/>
      <c r="P272" s="34"/>
      <c r="Q272" s="34"/>
      <c r="R272" s="34"/>
      <c r="S272" s="34"/>
      <c r="T272" s="34"/>
      <c r="U272" s="34"/>
      <c r="V272" s="34"/>
      <c r="W272" s="34"/>
      <c r="X272" s="34"/>
      <c r="Y272" s="34"/>
      <c r="Z272" s="34"/>
      <c r="AA272" s="34"/>
      <c r="AB272" s="34"/>
    </row>
    <row r="273" spans="1:28" ht="15" customHeight="1" x14ac:dyDescent="0.2">
      <c r="A273" s="34"/>
      <c r="B273" s="42">
        <v>260</v>
      </c>
      <c r="C273" s="12" t="str">
        <f t="shared" si="8"/>
        <v>8/2042</v>
      </c>
      <c r="D273" s="43">
        <f t="shared" si="6"/>
        <v>0.01</v>
      </c>
      <c r="E273" s="1146">
        <f t="shared" si="9"/>
        <v>7974.5912868332498</v>
      </c>
      <c r="F273" s="1150"/>
      <c r="G273" s="1146">
        <f t="shared" si="10"/>
        <v>8590.1149944247591</v>
      </c>
      <c r="H273" s="1147"/>
      <c r="I273" s="1148"/>
      <c r="J273" s="1149"/>
      <c r="K273" s="45" t="e">
        <f t="shared" si="11"/>
        <v>#DIV/0!</v>
      </c>
      <c r="L273" s="1151">
        <f t="shared" si="7"/>
        <v>-8590.1149944247591</v>
      </c>
      <c r="M273" s="1152"/>
      <c r="N273" s="34"/>
      <c r="O273" s="34"/>
      <c r="P273" s="34"/>
      <c r="Q273" s="34"/>
      <c r="R273" s="34"/>
      <c r="S273" s="34"/>
      <c r="T273" s="34"/>
      <c r="U273" s="34"/>
      <c r="V273" s="34"/>
      <c r="W273" s="34"/>
      <c r="X273" s="34"/>
      <c r="Y273" s="34"/>
      <c r="Z273" s="34"/>
      <c r="AA273" s="34"/>
      <c r="AB273" s="34"/>
    </row>
    <row r="274" spans="1:28" ht="15" customHeight="1" x14ac:dyDescent="0.2">
      <c r="A274" s="34"/>
      <c r="B274" s="42">
        <v>261</v>
      </c>
      <c r="C274" s="12" t="str">
        <f t="shared" si="8"/>
        <v>9/2042</v>
      </c>
      <c r="D274" s="43">
        <f t="shared" si="6"/>
        <v>0.01</v>
      </c>
      <c r="E274" s="1146">
        <f t="shared" si="9"/>
        <v>8054.337199701582</v>
      </c>
      <c r="F274" s="1150"/>
      <c r="G274" s="1146">
        <f t="shared" si="10"/>
        <v>8676.0161443690067</v>
      </c>
      <c r="H274" s="1147"/>
      <c r="I274" s="1148"/>
      <c r="J274" s="1149"/>
      <c r="K274" s="45" t="e">
        <f t="shared" si="11"/>
        <v>#DIV/0!</v>
      </c>
      <c r="L274" s="1151">
        <f t="shared" si="7"/>
        <v>-8676.0161443690067</v>
      </c>
      <c r="M274" s="1152"/>
      <c r="N274" s="34"/>
      <c r="O274" s="34"/>
      <c r="P274" s="34"/>
      <c r="Q274" s="34"/>
      <c r="R274" s="34"/>
      <c r="S274" s="34"/>
      <c r="T274" s="34"/>
      <c r="U274" s="34"/>
      <c r="V274" s="34"/>
      <c r="W274" s="34"/>
      <c r="X274" s="34"/>
      <c r="Y274" s="34"/>
      <c r="Z274" s="34"/>
      <c r="AA274" s="34"/>
      <c r="AB274" s="34"/>
    </row>
    <row r="275" spans="1:28" ht="15" customHeight="1" x14ac:dyDescent="0.2">
      <c r="A275" s="34"/>
      <c r="B275" s="42">
        <v>262</v>
      </c>
      <c r="C275" s="12" t="str">
        <f t="shared" si="8"/>
        <v>10/2042</v>
      </c>
      <c r="D275" s="43">
        <f t="shared" si="6"/>
        <v>0.01</v>
      </c>
      <c r="E275" s="1146">
        <f t="shared" si="9"/>
        <v>8134.880571698598</v>
      </c>
      <c r="F275" s="1150"/>
      <c r="G275" s="1146">
        <f t="shared" si="10"/>
        <v>8762.7763058126966</v>
      </c>
      <c r="H275" s="1147"/>
      <c r="I275" s="1148"/>
      <c r="J275" s="1149"/>
      <c r="K275" s="45" t="e">
        <f t="shared" si="11"/>
        <v>#DIV/0!</v>
      </c>
      <c r="L275" s="1151">
        <f t="shared" si="7"/>
        <v>-8762.7763058126966</v>
      </c>
      <c r="M275" s="1152"/>
      <c r="N275" s="34"/>
      <c r="O275" s="34"/>
      <c r="P275" s="34"/>
      <c r="Q275" s="34"/>
      <c r="R275" s="34"/>
      <c r="S275" s="34"/>
      <c r="T275" s="34"/>
      <c r="U275" s="34"/>
      <c r="V275" s="34"/>
      <c r="W275" s="34"/>
      <c r="X275" s="34"/>
      <c r="Y275" s="34"/>
      <c r="Z275" s="34"/>
      <c r="AA275" s="34"/>
      <c r="AB275" s="34"/>
    </row>
    <row r="276" spans="1:28" ht="15" customHeight="1" x14ac:dyDescent="0.2">
      <c r="A276" s="34"/>
      <c r="B276" s="42">
        <v>263</v>
      </c>
      <c r="C276" s="12" t="str">
        <f t="shared" si="8"/>
        <v>11/2042</v>
      </c>
      <c r="D276" s="43">
        <f t="shared" si="6"/>
        <v>0.01</v>
      </c>
      <c r="E276" s="1146">
        <f t="shared" si="9"/>
        <v>8216.2293774155842</v>
      </c>
      <c r="F276" s="1150"/>
      <c r="G276" s="1146">
        <f t="shared" si="10"/>
        <v>8850.4040688708228</v>
      </c>
      <c r="H276" s="1147"/>
      <c r="I276" s="1148"/>
      <c r="J276" s="1149"/>
      <c r="K276" s="45" t="e">
        <f t="shared" si="11"/>
        <v>#DIV/0!</v>
      </c>
      <c r="L276" s="1151">
        <f t="shared" si="7"/>
        <v>-8850.4040688708228</v>
      </c>
      <c r="M276" s="1152"/>
      <c r="N276" s="34"/>
      <c r="O276" s="34"/>
      <c r="P276" s="34"/>
      <c r="Q276" s="34"/>
      <c r="R276" s="34"/>
      <c r="S276" s="34"/>
      <c r="T276" s="34"/>
      <c r="U276" s="34"/>
      <c r="V276" s="34"/>
      <c r="W276" s="34"/>
      <c r="X276" s="34"/>
      <c r="Y276" s="34"/>
      <c r="Z276" s="34"/>
      <c r="AA276" s="34"/>
      <c r="AB276" s="34"/>
    </row>
    <row r="277" spans="1:28" ht="15" customHeight="1" x14ac:dyDescent="0.2">
      <c r="A277" s="34"/>
      <c r="B277" s="42">
        <v>264</v>
      </c>
      <c r="C277" s="12" t="str">
        <f t="shared" si="8"/>
        <v>12/2042</v>
      </c>
      <c r="D277" s="43">
        <f t="shared" si="6"/>
        <v>0.01</v>
      </c>
      <c r="E277" s="1146">
        <f t="shared" si="9"/>
        <v>8298.39167118974</v>
      </c>
      <c r="F277" s="1150"/>
      <c r="G277" s="1146">
        <f t="shared" si="10"/>
        <v>8938.9081095595302</v>
      </c>
      <c r="H277" s="1147"/>
      <c r="I277" s="1148"/>
      <c r="J277" s="1149"/>
      <c r="K277" s="45" t="e">
        <f t="shared" si="11"/>
        <v>#DIV/0!</v>
      </c>
      <c r="L277" s="1151">
        <f t="shared" si="7"/>
        <v>-8938.9081095595302</v>
      </c>
      <c r="M277" s="1152"/>
      <c r="N277" s="34"/>
      <c r="O277" s="34"/>
      <c r="P277" s="34"/>
      <c r="Q277" s="34"/>
      <c r="R277" s="34"/>
      <c r="S277" s="34"/>
      <c r="T277" s="34"/>
      <c r="U277" s="34"/>
      <c r="V277" s="34"/>
      <c r="W277" s="34"/>
      <c r="X277" s="34"/>
      <c r="Y277" s="34"/>
      <c r="Z277" s="34"/>
      <c r="AA277" s="34"/>
      <c r="AB277" s="34"/>
    </row>
    <row r="278" spans="1:28" ht="15" customHeight="1" x14ac:dyDescent="0.2">
      <c r="A278" s="34"/>
      <c r="B278" s="42">
        <v>265</v>
      </c>
      <c r="C278" s="12" t="str">
        <f t="shared" si="8"/>
        <v>1/2043</v>
      </c>
      <c r="D278" s="43">
        <f t="shared" si="6"/>
        <v>0.01</v>
      </c>
      <c r="E278" s="1146">
        <f t="shared" si="9"/>
        <v>8381.3755879016371</v>
      </c>
      <c r="F278" s="1150"/>
      <c r="G278" s="1146">
        <f t="shared" si="10"/>
        <v>9028.2971906551247</v>
      </c>
      <c r="H278" s="1147"/>
      <c r="I278" s="1148"/>
      <c r="J278" s="1149"/>
      <c r="K278" s="45" t="e">
        <f t="shared" si="11"/>
        <v>#DIV/0!</v>
      </c>
      <c r="L278" s="1151">
        <f t="shared" si="7"/>
        <v>-9028.2971906551247</v>
      </c>
      <c r="M278" s="1152"/>
      <c r="N278" s="34"/>
      <c r="O278" s="34"/>
      <c r="P278" s="34"/>
      <c r="Q278" s="34"/>
      <c r="R278" s="34"/>
      <c r="S278" s="34"/>
      <c r="T278" s="34"/>
      <c r="U278" s="34"/>
      <c r="V278" s="34"/>
      <c r="W278" s="34"/>
      <c r="X278" s="34"/>
      <c r="Y278" s="34"/>
      <c r="Z278" s="34"/>
      <c r="AA278" s="34"/>
      <c r="AB278" s="34"/>
    </row>
    <row r="279" spans="1:28" ht="15" customHeight="1" x14ac:dyDescent="0.2">
      <c r="A279" s="34"/>
      <c r="B279" s="42">
        <v>266</v>
      </c>
      <c r="C279" s="12" t="str">
        <f t="shared" si="8"/>
        <v>2/2043</v>
      </c>
      <c r="D279" s="43">
        <f t="shared" si="6"/>
        <v>0.01</v>
      </c>
      <c r="E279" s="1146">
        <f t="shared" si="9"/>
        <v>8465.1893437806539</v>
      </c>
      <c r="F279" s="1150"/>
      <c r="G279" s="1146">
        <f t="shared" si="10"/>
        <v>9118.5801625616768</v>
      </c>
      <c r="H279" s="1147"/>
      <c r="I279" s="1148"/>
      <c r="J279" s="1149"/>
      <c r="K279" s="45" t="e">
        <f t="shared" si="11"/>
        <v>#DIV/0!</v>
      </c>
      <c r="L279" s="1151">
        <f t="shared" si="7"/>
        <v>-9118.5801625616768</v>
      </c>
      <c r="M279" s="1152"/>
      <c r="N279" s="34"/>
      <c r="O279" s="34"/>
      <c r="P279" s="34"/>
      <c r="Q279" s="34"/>
      <c r="R279" s="34"/>
      <c r="S279" s="34"/>
      <c r="T279" s="34"/>
      <c r="U279" s="34"/>
      <c r="V279" s="34"/>
      <c r="W279" s="34"/>
      <c r="X279" s="34"/>
      <c r="Y279" s="34"/>
      <c r="Z279" s="34"/>
      <c r="AA279" s="34"/>
      <c r="AB279" s="34"/>
    </row>
    <row r="280" spans="1:28" ht="15" customHeight="1" x14ac:dyDescent="0.2">
      <c r="A280" s="34"/>
      <c r="B280" s="42">
        <v>267</v>
      </c>
      <c r="C280" s="12" t="str">
        <f t="shared" si="8"/>
        <v>3/2043</v>
      </c>
      <c r="D280" s="43">
        <f t="shared" si="6"/>
        <v>0.01</v>
      </c>
      <c r="E280" s="1146">
        <f t="shared" si="9"/>
        <v>8549.8412372184612</v>
      </c>
      <c r="F280" s="1150"/>
      <c r="G280" s="1146">
        <f t="shared" si="10"/>
        <v>9209.7659641872942</v>
      </c>
      <c r="H280" s="1147"/>
      <c r="I280" s="1148"/>
      <c r="J280" s="1149"/>
      <c r="K280" s="45" t="e">
        <f t="shared" si="11"/>
        <v>#DIV/0!</v>
      </c>
      <c r="L280" s="1151">
        <f t="shared" si="7"/>
        <v>-9209.7659641872942</v>
      </c>
      <c r="M280" s="1152"/>
      <c r="N280" s="34"/>
      <c r="O280" s="34"/>
      <c r="P280" s="34"/>
      <c r="Q280" s="34"/>
      <c r="R280" s="34"/>
      <c r="S280" s="34"/>
      <c r="T280" s="34"/>
      <c r="U280" s="34"/>
      <c r="V280" s="34"/>
      <c r="W280" s="34"/>
      <c r="X280" s="34"/>
      <c r="Y280" s="34"/>
      <c r="Z280" s="34"/>
      <c r="AA280" s="34"/>
      <c r="AB280" s="34"/>
    </row>
    <row r="281" spans="1:28" ht="15" customHeight="1" x14ac:dyDescent="0.2">
      <c r="A281" s="34"/>
      <c r="B281" s="42">
        <v>268</v>
      </c>
      <c r="C281" s="12" t="str">
        <f t="shared" si="8"/>
        <v>4/2043</v>
      </c>
      <c r="D281" s="43">
        <f t="shared" si="6"/>
        <v>0.01</v>
      </c>
      <c r="E281" s="1146">
        <f t="shared" si="9"/>
        <v>8635.3396495906454</v>
      </c>
      <c r="F281" s="1150"/>
      <c r="G281" s="1146">
        <f t="shared" si="10"/>
        <v>9301.8636238291674</v>
      </c>
      <c r="H281" s="1147"/>
      <c r="I281" s="1148"/>
      <c r="J281" s="1149"/>
      <c r="K281" s="45" t="e">
        <f t="shared" si="11"/>
        <v>#DIV/0!</v>
      </c>
      <c r="L281" s="1151">
        <f t="shared" si="7"/>
        <v>-9301.8636238291674</v>
      </c>
      <c r="M281" s="1152"/>
      <c r="N281" s="34"/>
      <c r="O281" s="34"/>
      <c r="P281" s="34"/>
      <c r="Q281" s="34"/>
      <c r="R281" s="34"/>
      <c r="S281" s="34"/>
      <c r="T281" s="34"/>
      <c r="U281" s="34"/>
      <c r="V281" s="34"/>
      <c r="W281" s="34"/>
      <c r="X281" s="34"/>
      <c r="Y281" s="34"/>
      <c r="Z281" s="34"/>
      <c r="AA281" s="34"/>
      <c r="AB281" s="34"/>
    </row>
    <row r="282" spans="1:28" ht="15" customHeight="1" x14ac:dyDescent="0.2">
      <c r="A282" s="34"/>
      <c r="B282" s="42">
        <v>269</v>
      </c>
      <c r="C282" s="12" t="str">
        <f t="shared" si="8"/>
        <v>5/2043</v>
      </c>
      <c r="D282" s="43">
        <f t="shared" si="6"/>
        <v>0.01</v>
      </c>
      <c r="E282" s="1146">
        <f t="shared" si="9"/>
        <v>8721.6930460865515</v>
      </c>
      <c r="F282" s="1150"/>
      <c r="G282" s="1146">
        <f t="shared" si="10"/>
        <v>9394.8822600674594</v>
      </c>
      <c r="H282" s="1147"/>
      <c r="I282" s="1148"/>
      <c r="J282" s="1149"/>
      <c r="K282" s="45" t="e">
        <f t="shared" si="11"/>
        <v>#DIV/0!</v>
      </c>
      <c r="L282" s="1151">
        <f t="shared" si="7"/>
        <v>-9394.8822600674594</v>
      </c>
      <c r="M282" s="1152"/>
      <c r="N282" s="34"/>
      <c r="O282" s="34"/>
      <c r="P282" s="34"/>
      <c r="Q282" s="34"/>
      <c r="R282" s="34"/>
      <c r="S282" s="34"/>
      <c r="T282" s="34"/>
      <c r="U282" s="34"/>
      <c r="V282" s="34"/>
      <c r="W282" s="34"/>
      <c r="X282" s="34"/>
      <c r="Y282" s="34"/>
      <c r="Z282" s="34"/>
      <c r="AA282" s="34"/>
      <c r="AB282" s="34"/>
    </row>
    <row r="283" spans="1:28" ht="15" customHeight="1" x14ac:dyDescent="0.2">
      <c r="A283" s="34"/>
      <c r="B283" s="42">
        <v>270</v>
      </c>
      <c r="C283" s="12" t="str">
        <f t="shared" si="8"/>
        <v>6/2043</v>
      </c>
      <c r="D283" s="43">
        <f t="shared" si="6"/>
        <v>0.01</v>
      </c>
      <c r="E283" s="1146">
        <f t="shared" si="9"/>
        <v>8808.9099765474166</v>
      </c>
      <c r="F283" s="1150"/>
      <c r="G283" s="1146">
        <f t="shared" si="10"/>
        <v>9488.8310826681336</v>
      </c>
      <c r="H283" s="1147"/>
      <c r="I283" s="1148"/>
      <c r="J283" s="1149"/>
      <c r="K283" s="45" t="e">
        <f t="shared" si="11"/>
        <v>#DIV/0!</v>
      </c>
      <c r="L283" s="1151">
        <f t="shared" si="7"/>
        <v>-9488.8310826681336</v>
      </c>
      <c r="M283" s="1152"/>
      <c r="N283" s="34"/>
      <c r="O283" s="34"/>
      <c r="P283" s="34"/>
      <c r="Q283" s="34"/>
      <c r="R283" s="34"/>
      <c r="S283" s="34"/>
      <c r="T283" s="34"/>
      <c r="U283" s="34"/>
      <c r="V283" s="34"/>
      <c r="W283" s="34"/>
      <c r="X283" s="34"/>
      <c r="Y283" s="34"/>
      <c r="Z283" s="34"/>
      <c r="AA283" s="34"/>
      <c r="AB283" s="34"/>
    </row>
    <row r="284" spans="1:28" ht="15" customHeight="1" x14ac:dyDescent="0.2">
      <c r="A284" s="34"/>
      <c r="B284" s="42">
        <v>271</v>
      </c>
      <c r="C284" s="12" t="str">
        <f t="shared" si="8"/>
        <v>7/2043</v>
      </c>
      <c r="D284" s="43">
        <f t="shared" si="6"/>
        <v>0.01</v>
      </c>
      <c r="E284" s="1146">
        <f t="shared" si="9"/>
        <v>8896.9990763128899</v>
      </c>
      <c r="F284" s="1150"/>
      <c r="G284" s="1146">
        <f t="shared" si="10"/>
        <v>9583.7193934948154</v>
      </c>
      <c r="H284" s="1147"/>
      <c r="I284" s="1148"/>
      <c r="J284" s="1149"/>
      <c r="K284" s="45" t="e">
        <f t="shared" si="11"/>
        <v>#DIV/0!</v>
      </c>
      <c r="L284" s="1151">
        <f t="shared" si="7"/>
        <v>-9583.7193934948154</v>
      </c>
      <c r="M284" s="1152"/>
      <c r="N284" s="34"/>
      <c r="O284" s="34"/>
      <c r="P284" s="34"/>
      <c r="Q284" s="34"/>
      <c r="R284" s="34"/>
      <c r="S284" s="34"/>
      <c r="T284" s="34"/>
      <c r="U284" s="34"/>
      <c r="V284" s="34"/>
      <c r="W284" s="34"/>
      <c r="X284" s="34"/>
      <c r="Y284" s="34"/>
      <c r="Z284" s="34"/>
      <c r="AA284" s="34"/>
      <c r="AB284" s="34"/>
    </row>
    <row r="285" spans="1:28" ht="15" customHeight="1" x14ac:dyDescent="0.2">
      <c r="A285" s="34"/>
      <c r="B285" s="42">
        <v>272</v>
      </c>
      <c r="C285" s="12" t="str">
        <f t="shared" si="8"/>
        <v>8/2043</v>
      </c>
      <c r="D285" s="43">
        <f t="shared" si="6"/>
        <v>0.01</v>
      </c>
      <c r="E285" s="1146">
        <f t="shared" si="9"/>
        <v>8985.9690670760192</v>
      </c>
      <c r="F285" s="1150"/>
      <c r="G285" s="1146">
        <f t="shared" si="10"/>
        <v>9679.5565874297645</v>
      </c>
      <c r="H285" s="1147"/>
      <c r="I285" s="1148"/>
      <c r="J285" s="1149"/>
      <c r="K285" s="45" t="e">
        <f t="shared" si="11"/>
        <v>#DIV/0!</v>
      </c>
      <c r="L285" s="1151">
        <f t="shared" si="7"/>
        <v>-9679.5565874297645</v>
      </c>
      <c r="M285" s="1152"/>
      <c r="N285" s="34"/>
      <c r="O285" s="34"/>
      <c r="P285" s="34"/>
      <c r="Q285" s="34"/>
      <c r="R285" s="34"/>
      <c r="S285" s="34"/>
      <c r="T285" s="34"/>
      <c r="U285" s="34"/>
      <c r="V285" s="34"/>
      <c r="W285" s="34"/>
      <c r="X285" s="34"/>
      <c r="Y285" s="34"/>
      <c r="Z285" s="34"/>
      <c r="AA285" s="34"/>
      <c r="AB285" s="34"/>
    </row>
    <row r="286" spans="1:28" ht="15" customHeight="1" x14ac:dyDescent="0.2">
      <c r="A286" s="34"/>
      <c r="B286" s="42">
        <v>273</v>
      </c>
      <c r="C286" s="12" t="str">
        <f t="shared" si="8"/>
        <v>9/2043</v>
      </c>
      <c r="D286" s="43">
        <f t="shared" si="6"/>
        <v>0.01</v>
      </c>
      <c r="E286" s="1146">
        <f t="shared" si="9"/>
        <v>9075.82875774678</v>
      </c>
      <c r="F286" s="1150"/>
      <c r="G286" s="1146">
        <f t="shared" si="10"/>
        <v>9776.3521533040621</v>
      </c>
      <c r="H286" s="1147"/>
      <c r="I286" s="1148"/>
      <c r="J286" s="1149"/>
      <c r="K286" s="45" t="e">
        <f t="shared" si="11"/>
        <v>#DIV/0!</v>
      </c>
      <c r="L286" s="1151">
        <f t="shared" si="7"/>
        <v>-9776.3521533040621</v>
      </c>
      <c r="M286" s="1152"/>
      <c r="N286" s="34"/>
      <c r="O286" s="34"/>
      <c r="P286" s="34"/>
      <c r="Q286" s="34"/>
      <c r="R286" s="34"/>
      <c r="S286" s="34"/>
      <c r="T286" s="34"/>
      <c r="U286" s="34"/>
      <c r="V286" s="34"/>
      <c r="W286" s="34"/>
      <c r="X286" s="34"/>
      <c r="Y286" s="34"/>
      <c r="Z286" s="34"/>
      <c r="AA286" s="34"/>
      <c r="AB286" s="34"/>
    </row>
    <row r="287" spans="1:28" ht="15" customHeight="1" x14ac:dyDescent="0.2">
      <c r="A287" s="34"/>
      <c r="B287" s="42">
        <v>274</v>
      </c>
      <c r="C287" s="12" t="str">
        <f t="shared" si="8"/>
        <v>10/2043</v>
      </c>
      <c r="D287" s="43">
        <f t="shared" si="6"/>
        <v>0.01</v>
      </c>
      <c r="E287" s="1146">
        <f t="shared" si="9"/>
        <v>9166.5870453242478</v>
      </c>
      <c r="F287" s="1150"/>
      <c r="G287" s="1146">
        <f t="shared" si="10"/>
        <v>9874.1156748371031</v>
      </c>
      <c r="H287" s="1147"/>
      <c r="I287" s="1148"/>
      <c r="J287" s="1149"/>
      <c r="K287" s="45" t="e">
        <f t="shared" si="11"/>
        <v>#DIV/0!</v>
      </c>
      <c r="L287" s="1151">
        <f t="shared" si="7"/>
        <v>-9874.1156748371031</v>
      </c>
      <c r="M287" s="1152"/>
      <c r="N287" s="34"/>
      <c r="O287" s="34"/>
      <c r="P287" s="34"/>
      <c r="Q287" s="34"/>
      <c r="R287" s="34"/>
      <c r="S287" s="34"/>
      <c r="T287" s="34"/>
      <c r="U287" s="34"/>
      <c r="V287" s="34"/>
      <c r="W287" s="34"/>
      <c r="X287" s="34"/>
      <c r="Y287" s="34"/>
      <c r="Z287" s="34"/>
      <c r="AA287" s="34"/>
      <c r="AB287" s="34"/>
    </row>
    <row r="288" spans="1:28" ht="15" customHeight="1" x14ac:dyDescent="0.2">
      <c r="A288" s="34"/>
      <c r="B288" s="42">
        <v>275</v>
      </c>
      <c r="C288" s="12" t="str">
        <f t="shared" si="8"/>
        <v>11/2043</v>
      </c>
      <c r="D288" s="43">
        <f t="shared" si="6"/>
        <v>0.01</v>
      </c>
      <c r="E288" s="1146">
        <f t="shared" si="9"/>
        <v>9258.2529157774898</v>
      </c>
      <c r="F288" s="1150"/>
      <c r="G288" s="1146">
        <f t="shared" si="10"/>
        <v>9972.8568315854736</v>
      </c>
      <c r="H288" s="1147"/>
      <c r="I288" s="1148"/>
      <c r="J288" s="1149"/>
      <c r="K288" s="45" t="e">
        <f t="shared" si="11"/>
        <v>#DIV/0!</v>
      </c>
      <c r="L288" s="1151">
        <f t="shared" si="7"/>
        <v>-9972.8568315854736</v>
      </c>
      <c r="M288" s="1152"/>
      <c r="N288" s="34"/>
      <c r="O288" s="34"/>
      <c r="P288" s="34"/>
      <c r="Q288" s="34"/>
      <c r="R288" s="34"/>
      <c r="S288" s="34"/>
      <c r="T288" s="34"/>
      <c r="U288" s="34"/>
      <c r="V288" s="34"/>
      <c r="W288" s="34"/>
      <c r="X288" s="34"/>
      <c r="Y288" s="34"/>
      <c r="Z288" s="34"/>
      <c r="AA288" s="34"/>
      <c r="AB288" s="34"/>
    </row>
    <row r="289" spans="1:28" ht="15" customHeight="1" x14ac:dyDescent="0.2">
      <c r="A289" s="34"/>
      <c r="B289" s="42">
        <v>276</v>
      </c>
      <c r="C289" s="12" t="str">
        <f t="shared" si="8"/>
        <v>12/2043</v>
      </c>
      <c r="D289" s="43">
        <f t="shared" si="6"/>
        <v>0.01</v>
      </c>
      <c r="E289" s="1146">
        <f t="shared" si="9"/>
        <v>9350.8354449352646</v>
      </c>
      <c r="F289" s="1150"/>
      <c r="G289" s="1146">
        <f t="shared" si="10"/>
        <v>10072.585399901329</v>
      </c>
      <c r="H289" s="1147"/>
      <c r="I289" s="1148"/>
      <c r="J289" s="1149"/>
      <c r="K289" s="45" t="e">
        <f t="shared" si="11"/>
        <v>#DIV/0!</v>
      </c>
      <c r="L289" s="1151">
        <f t="shared" si="7"/>
        <v>-10072.585399901329</v>
      </c>
      <c r="M289" s="1152"/>
      <c r="N289" s="34"/>
      <c r="O289" s="34"/>
      <c r="P289" s="34"/>
      <c r="Q289" s="34"/>
      <c r="R289" s="34"/>
      <c r="S289" s="34"/>
      <c r="T289" s="34"/>
      <c r="U289" s="34"/>
      <c r="V289" s="34"/>
      <c r="W289" s="34"/>
      <c r="X289" s="34"/>
      <c r="Y289" s="34"/>
      <c r="Z289" s="34"/>
      <c r="AA289" s="34"/>
      <c r="AB289" s="34"/>
    </row>
    <row r="290" spans="1:28" ht="15" customHeight="1" x14ac:dyDescent="0.2">
      <c r="A290" s="34"/>
      <c r="B290" s="42">
        <v>277</v>
      </c>
      <c r="C290" s="12" t="str">
        <f t="shared" si="8"/>
        <v>1/2044</v>
      </c>
      <c r="D290" s="43">
        <f t="shared" si="6"/>
        <v>0.01</v>
      </c>
      <c r="E290" s="1146">
        <f t="shared" si="9"/>
        <v>9444.3437993846164</v>
      </c>
      <c r="F290" s="1150"/>
      <c r="G290" s="1146">
        <f t="shared" si="10"/>
        <v>10173.311253900341</v>
      </c>
      <c r="H290" s="1147"/>
      <c r="I290" s="1148"/>
      <c r="J290" s="1149"/>
      <c r="K290" s="45" t="e">
        <f t="shared" si="11"/>
        <v>#DIV/0!</v>
      </c>
      <c r="L290" s="1151">
        <f t="shared" si="7"/>
        <v>-10173.311253900341</v>
      </c>
      <c r="M290" s="1152"/>
      <c r="N290" s="34"/>
      <c r="O290" s="34"/>
      <c r="P290" s="34"/>
      <c r="Q290" s="34"/>
      <c r="R290" s="34"/>
      <c r="S290" s="34"/>
      <c r="T290" s="34"/>
      <c r="U290" s="34"/>
      <c r="V290" s="34"/>
      <c r="W290" s="34"/>
      <c r="X290" s="34"/>
      <c r="Y290" s="34"/>
      <c r="Z290" s="34"/>
      <c r="AA290" s="34"/>
      <c r="AB290" s="34"/>
    </row>
    <row r="291" spans="1:28" ht="15" customHeight="1" x14ac:dyDescent="0.2">
      <c r="A291" s="34"/>
      <c r="B291" s="42">
        <v>278</v>
      </c>
      <c r="C291" s="12" t="str">
        <f t="shared" si="8"/>
        <v>2/2044</v>
      </c>
      <c r="D291" s="43">
        <f t="shared" si="6"/>
        <v>0.01</v>
      </c>
      <c r="E291" s="1146">
        <f t="shared" si="9"/>
        <v>9538.787237378463</v>
      </c>
      <c r="F291" s="1150"/>
      <c r="G291" s="1146">
        <f t="shared" si="10"/>
        <v>10275.044366439344</v>
      </c>
      <c r="H291" s="1147"/>
      <c r="I291" s="1148"/>
      <c r="J291" s="1149"/>
      <c r="K291" s="45" t="e">
        <f t="shared" si="11"/>
        <v>#DIV/0!</v>
      </c>
      <c r="L291" s="1151">
        <f t="shared" si="7"/>
        <v>-10275.044366439344</v>
      </c>
      <c r="M291" s="1152"/>
      <c r="N291" s="34"/>
      <c r="O291" s="34"/>
      <c r="P291" s="34"/>
      <c r="Q291" s="34"/>
      <c r="R291" s="34"/>
      <c r="S291" s="34"/>
      <c r="T291" s="34"/>
      <c r="U291" s="34"/>
      <c r="V291" s="34"/>
      <c r="W291" s="34"/>
      <c r="X291" s="34"/>
      <c r="Y291" s="34"/>
      <c r="Z291" s="34"/>
      <c r="AA291" s="34"/>
      <c r="AB291" s="34"/>
    </row>
    <row r="292" spans="1:28" ht="15" customHeight="1" x14ac:dyDescent="0.2">
      <c r="A292" s="34"/>
      <c r="B292" s="42">
        <v>279</v>
      </c>
      <c r="C292" s="12" t="str">
        <f t="shared" si="8"/>
        <v>3/2044</v>
      </c>
      <c r="D292" s="43">
        <f t="shared" si="6"/>
        <v>0.01</v>
      </c>
      <c r="E292" s="1146">
        <f t="shared" si="9"/>
        <v>9634.1751097522483</v>
      </c>
      <c r="F292" s="1150"/>
      <c r="G292" s="1146">
        <f t="shared" si="10"/>
        <v>10377.794810103738</v>
      </c>
      <c r="H292" s="1147"/>
      <c r="I292" s="1148"/>
      <c r="J292" s="1149"/>
      <c r="K292" s="45" t="e">
        <f t="shared" si="11"/>
        <v>#DIV/0!</v>
      </c>
      <c r="L292" s="1151">
        <f t="shared" si="7"/>
        <v>-10377.794810103738</v>
      </c>
      <c r="M292" s="1152"/>
      <c r="N292" s="34"/>
      <c r="O292" s="34"/>
      <c r="P292" s="34"/>
      <c r="Q292" s="34"/>
      <c r="R292" s="34"/>
      <c r="S292" s="34"/>
      <c r="T292" s="34"/>
      <c r="U292" s="34"/>
      <c r="V292" s="34"/>
      <c r="W292" s="34"/>
      <c r="X292" s="34"/>
      <c r="Y292" s="34"/>
      <c r="Z292" s="34"/>
      <c r="AA292" s="34"/>
      <c r="AB292" s="34"/>
    </row>
    <row r="293" spans="1:28" ht="15" customHeight="1" x14ac:dyDescent="0.2">
      <c r="A293" s="34"/>
      <c r="B293" s="42">
        <v>280</v>
      </c>
      <c r="C293" s="12" t="str">
        <f t="shared" si="8"/>
        <v>4/2044</v>
      </c>
      <c r="D293" s="43">
        <f t="shared" si="6"/>
        <v>0.01</v>
      </c>
      <c r="E293" s="1146">
        <f t="shared" si="9"/>
        <v>9730.5168608497715</v>
      </c>
      <c r="F293" s="1150"/>
      <c r="G293" s="1146">
        <f t="shared" si="10"/>
        <v>10481.572758204775</v>
      </c>
      <c r="H293" s="1147"/>
      <c r="I293" s="1148"/>
      <c r="J293" s="1149"/>
      <c r="K293" s="45" t="e">
        <f t="shared" si="11"/>
        <v>#DIV/0!</v>
      </c>
      <c r="L293" s="1151">
        <f t="shared" si="7"/>
        <v>-10481.572758204775</v>
      </c>
      <c r="M293" s="1152"/>
      <c r="N293" s="34"/>
      <c r="O293" s="34"/>
      <c r="P293" s="34"/>
      <c r="Q293" s="34"/>
      <c r="R293" s="34"/>
      <c r="S293" s="34"/>
      <c r="T293" s="34"/>
      <c r="U293" s="34"/>
      <c r="V293" s="34"/>
      <c r="W293" s="34"/>
      <c r="X293" s="34"/>
      <c r="Y293" s="34"/>
      <c r="Z293" s="34"/>
      <c r="AA293" s="34"/>
      <c r="AB293" s="34"/>
    </row>
    <row r="294" spans="1:28" ht="15" customHeight="1" x14ac:dyDescent="0.2">
      <c r="A294" s="34"/>
      <c r="B294" s="42">
        <v>281</v>
      </c>
      <c r="C294" s="12" t="str">
        <f t="shared" si="8"/>
        <v>5/2044</v>
      </c>
      <c r="D294" s="43">
        <f t="shared" si="6"/>
        <v>0.01</v>
      </c>
      <c r="E294" s="1146">
        <f t="shared" si="9"/>
        <v>9827.8220294582698</v>
      </c>
      <c r="F294" s="1150"/>
      <c r="G294" s="1146">
        <f t="shared" si="10"/>
        <v>10586.388485786823</v>
      </c>
      <c r="H294" s="1147"/>
      <c r="I294" s="1148"/>
      <c r="J294" s="1149"/>
      <c r="K294" s="45" t="e">
        <f t="shared" si="11"/>
        <v>#DIV/0!</v>
      </c>
      <c r="L294" s="1151">
        <f t="shared" si="7"/>
        <v>-10586.388485786823</v>
      </c>
      <c r="M294" s="1152"/>
      <c r="N294" s="34"/>
      <c r="O294" s="34"/>
      <c r="P294" s="34"/>
      <c r="Q294" s="34"/>
      <c r="R294" s="34"/>
      <c r="S294" s="34"/>
      <c r="T294" s="34"/>
      <c r="U294" s="34"/>
      <c r="V294" s="34"/>
      <c r="W294" s="34"/>
      <c r="X294" s="34"/>
      <c r="Y294" s="34"/>
      <c r="Z294" s="34"/>
      <c r="AA294" s="34"/>
      <c r="AB294" s="34"/>
    </row>
    <row r="295" spans="1:28" ht="15" customHeight="1" x14ac:dyDescent="0.2">
      <c r="A295" s="34"/>
      <c r="B295" s="42">
        <v>282</v>
      </c>
      <c r="C295" s="12" t="str">
        <f t="shared" si="8"/>
        <v>6/2044</v>
      </c>
      <c r="D295" s="43">
        <f t="shared" si="6"/>
        <v>0.01</v>
      </c>
      <c r="E295" s="1146">
        <f t="shared" si="9"/>
        <v>9926.1002497528516</v>
      </c>
      <c r="F295" s="1150"/>
      <c r="G295" s="1146">
        <f t="shared" si="10"/>
        <v>10692.252370644692</v>
      </c>
      <c r="H295" s="1147"/>
      <c r="I295" s="1148"/>
      <c r="J295" s="1149"/>
      <c r="K295" s="45" t="e">
        <f t="shared" si="11"/>
        <v>#DIV/0!</v>
      </c>
      <c r="L295" s="1151">
        <f t="shared" si="7"/>
        <v>-10692.252370644692</v>
      </c>
      <c r="M295" s="1152"/>
      <c r="N295" s="34"/>
      <c r="O295" s="34"/>
      <c r="P295" s="34"/>
      <c r="Q295" s="34"/>
      <c r="R295" s="34"/>
      <c r="S295" s="34"/>
      <c r="T295" s="34"/>
      <c r="U295" s="34"/>
      <c r="V295" s="34"/>
      <c r="W295" s="34"/>
      <c r="X295" s="34"/>
      <c r="Y295" s="34"/>
      <c r="Z295" s="34"/>
      <c r="AA295" s="34"/>
      <c r="AB295" s="34"/>
    </row>
    <row r="296" spans="1:28" ht="15" customHeight="1" x14ac:dyDescent="0.2">
      <c r="A296" s="34"/>
      <c r="B296" s="42">
        <v>283</v>
      </c>
      <c r="C296" s="12" t="str">
        <f t="shared" si="8"/>
        <v>7/2044</v>
      </c>
      <c r="D296" s="43">
        <f t="shared" si="6"/>
        <v>0.01</v>
      </c>
      <c r="E296" s="1146">
        <f t="shared" si="9"/>
        <v>10025.361252250381</v>
      </c>
      <c r="F296" s="1150"/>
      <c r="G296" s="1146">
        <f t="shared" si="10"/>
        <v>10799.174894351139</v>
      </c>
      <c r="H296" s="1147"/>
      <c r="I296" s="1148"/>
      <c r="J296" s="1149"/>
      <c r="K296" s="45" t="e">
        <f t="shared" si="11"/>
        <v>#DIV/0!</v>
      </c>
      <c r="L296" s="1151">
        <f t="shared" si="7"/>
        <v>-10799.174894351139</v>
      </c>
      <c r="M296" s="1152"/>
      <c r="N296" s="34"/>
      <c r="O296" s="34"/>
      <c r="P296" s="34"/>
      <c r="Q296" s="34"/>
      <c r="R296" s="34"/>
      <c r="S296" s="34"/>
      <c r="T296" s="34"/>
      <c r="U296" s="34"/>
      <c r="V296" s="34"/>
      <c r="W296" s="34"/>
      <c r="X296" s="34"/>
      <c r="Y296" s="34"/>
      <c r="Z296" s="34"/>
      <c r="AA296" s="34"/>
      <c r="AB296" s="34"/>
    </row>
    <row r="297" spans="1:28" ht="15" customHeight="1" x14ac:dyDescent="0.2">
      <c r="A297" s="34"/>
      <c r="B297" s="42">
        <v>284</v>
      </c>
      <c r="C297" s="12" t="str">
        <f t="shared" si="8"/>
        <v>8/2044</v>
      </c>
      <c r="D297" s="43">
        <f t="shared" si="6"/>
        <v>0.01</v>
      </c>
      <c r="E297" s="1146">
        <f t="shared" si="9"/>
        <v>10125.614864772884</v>
      </c>
      <c r="F297" s="1150"/>
      <c r="G297" s="1146">
        <f t="shared" si="10"/>
        <v>10907.166643294651</v>
      </c>
      <c r="H297" s="1147"/>
      <c r="I297" s="1148"/>
      <c r="J297" s="1149"/>
      <c r="K297" s="45" t="e">
        <f t="shared" si="11"/>
        <v>#DIV/0!</v>
      </c>
      <c r="L297" s="1151">
        <f t="shared" si="7"/>
        <v>-10907.166643294651</v>
      </c>
      <c r="M297" s="1152"/>
      <c r="N297" s="34"/>
      <c r="O297" s="34"/>
      <c r="P297" s="34"/>
      <c r="Q297" s="34"/>
      <c r="R297" s="34"/>
      <c r="S297" s="34"/>
      <c r="T297" s="34"/>
      <c r="U297" s="34"/>
      <c r="V297" s="34"/>
      <c r="W297" s="34"/>
      <c r="X297" s="34"/>
      <c r="Y297" s="34"/>
      <c r="Z297" s="34"/>
      <c r="AA297" s="34"/>
      <c r="AB297" s="34"/>
    </row>
    <row r="298" spans="1:28" ht="15" customHeight="1" x14ac:dyDescent="0.2">
      <c r="A298" s="34"/>
      <c r="B298" s="42">
        <v>285</v>
      </c>
      <c r="C298" s="12" t="str">
        <f t="shared" si="8"/>
        <v>9/2044</v>
      </c>
      <c r="D298" s="43">
        <f t="shared" si="6"/>
        <v>0.01</v>
      </c>
      <c r="E298" s="1146">
        <f t="shared" si="9"/>
        <v>10226.871013420612</v>
      </c>
      <c r="F298" s="1150"/>
      <c r="G298" s="1146">
        <f t="shared" si="10"/>
        <v>11016.238309727598</v>
      </c>
      <c r="H298" s="1147"/>
      <c r="I298" s="1148"/>
      <c r="J298" s="1149"/>
      <c r="K298" s="45" t="e">
        <f t="shared" si="11"/>
        <v>#DIV/0!</v>
      </c>
      <c r="L298" s="1151">
        <f t="shared" si="7"/>
        <v>-11016.238309727598</v>
      </c>
      <c r="M298" s="1152"/>
      <c r="N298" s="34"/>
      <c r="O298" s="34"/>
      <c r="P298" s="34"/>
      <c r="Q298" s="34"/>
      <c r="R298" s="34"/>
      <c r="S298" s="34"/>
      <c r="T298" s="34"/>
      <c r="U298" s="34"/>
      <c r="V298" s="34"/>
      <c r="W298" s="34"/>
      <c r="X298" s="34"/>
      <c r="Y298" s="34"/>
      <c r="Z298" s="34"/>
      <c r="AA298" s="34"/>
      <c r="AB298" s="34"/>
    </row>
    <row r="299" spans="1:28" ht="15" customHeight="1" x14ac:dyDescent="0.2">
      <c r="A299" s="34"/>
      <c r="B299" s="42">
        <v>286</v>
      </c>
      <c r="C299" s="12" t="str">
        <f t="shared" si="8"/>
        <v>10/2044</v>
      </c>
      <c r="D299" s="43">
        <f t="shared" si="6"/>
        <v>0.01</v>
      </c>
      <c r="E299" s="1146">
        <f t="shared" si="9"/>
        <v>10329.139723554817</v>
      </c>
      <c r="F299" s="1150"/>
      <c r="G299" s="1146">
        <f t="shared" si="10"/>
        <v>11126.400692824875</v>
      </c>
      <c r="H299" s="1147"/>
      <c r="I299" s="1148"/>
      <c r="J299" s="1149"/>
      <c r="K299" s="45" t="e">
        <f t="shared" si="11"/>
        <v>#DIV/0!</v>
      </c>
      <c r="L299" s="1151">
        <f t="shared" si="7"/>
        <v>-11126.400692824875</v>
      </c>
      <c r="M299" s="1152"/>
      <c r="N299" s="34"/>
      <c r="O299" s="34"/>
      <c r="P299" s="34"/>
      <c r="Q299" s="34"/>
      <c r="R299" s="34"/>
      <c r="S299" s="34"/>
      <c r="T299" s="34"/>
      <c r="U299" s="34"/>
      <c r="V299" s="34"/>
      <c r="W299" s="34"/>
      <c r="X299" s="34"/>
      <c r="Y299" s="34"/>
      <c r="Z299" s="34"/>
      <c r="AA299" s="34"/>
      <c r="AB299" s="34"/>
    </row>
    <row r="300" spans="1:28" ht="15" customHeight="1" x14ac:dyDescent="0.2">
      <c r="A300" s="34"/>
      <c r="B300" s="42">
        <v>287</v>
      </c>
      <c r="C300" s="12" t="str">
        <f t="shared" si="8"/>
        <v>11/2044</v>
      </c>
      <c r="D300" s="43">
        <f t="shared" si="6"/>
        <v>0.01</v>
      </c>
      <c r="E300" s="1146">
        <f t="shared" si="9"/>
        <v>10432.431120790367</v>
      </c>
      <c r="F300" s="1150"/>
      <c r="G300" s="1146">
        <f t="shared" si="10"/>
        <v>11237.664699753122</v>
      </c>
      <c r="H300" s="1147"/>
      <c r="I300" s="1148"/>
      <c r="J300" s="1149"/>
      <c r="K300" s="45" t="e">
        <f t="shared" si="11"/>
        <v>#DIV/0!</v>
      </c>
      <c r="L300" s="1151">
        <f t="shared" si="7"/>
        <v>-11237.664699753122</v>
      </c>
      <c r="M300" s="1152"/>
      <c r="N300" s="34"/>
      <c r="O300" s="34"/>
      <c r="P300" s="34"/>
      <c r="Q300" s="34"/>
      <c r="R300" s="34"/>
      <c r="S300" s="34"/>
      <c r="T300" s="34"/>
      <c r="U300" s="34"/>
      <c r="V300" s="34"/>
      <c r="W300" s="34"/>
      <c r="X300" s="34"/>
      <c r="Y300" s="34"/>
      <c r="Z300" s="34"/>
      <c r="AA300" s="34"/>
      <c r="AB300" s="34"/>
    </row>
    <row r="301" spans="1:28" ht="15" customHeight="1" x14ac:dyDescent="0.2">
      <c r="A301" s="34"/>
      <c r="B301" s="42">
        <v>288</v>
      </c>
      <c r="C301" s="12" t="str">
        <f t="shared" si="8"/>
        <v>12/2044</v>
      </c>
      <c r="D301" s="43">
        <f t="shared" si="6"/>
        <v>0.01</v>
      </c>
      <c r="E301" s="1146">
        <f t="shared" si="9"/>
        <v>10536.75543199827</v>
      </c>
      <c r="F301" s="1150"/>
      <c r="G301" s="1146">
        <f t="shared" si="10"/>
        <v>11350.041346750653</v>
      </c>
      <c r="H301" s="1147"/>
      <c r="I301" s="1148"/>
      <c r="J301" s="1149"/>
      <c r="K301" s="45" t="e">
        <f t="shared" si="11"/>
        <v>#DIV/0!</v>
      </c>
      <c r="L301" s="1151">
        <f t="shared" si="7"/>
        <v>-11350.041346750653</v>
      </c>
      <c r="M301" s="1152"/>
      <c r="N301" s="34"/>
      <c r="O301" s="34"/>
      <c r="P301" s="34"/>
      <c r="Q301" s="34"/>
      <c r="R301" s="34"/>
      <c r="S301" s="34"/>
      <c r="T301" s="34"/>
      <c r="U301" s="34"/>
      <c r="V301" s="34"/>
      <c r="W301" s="34"/>
      <c r="X301" s="34"/>
      <c r="Y301" s="34"/>
      <c r="Z301" s="34"/>
      <c r="AA301" s="34"/>
      <c r="AB301" s="34"/>
    </row>
    <row r="302" spans="1:28" ht="15" customHeight="1" x14ac:dyDescent="0.2">
      <c r="A302" s="34"/>
      <c r="B302" s="42">
        <v>289</v>
      </c>
      <c r="C302" s="12" t="str">
        <f t="shared" si="8"/>
        <v>1/2045</v>
      </c>
      <c r="D302" s="43">
        <f t="shared" si="6"/>
        <v>0.01</v>
      </c>
      <c r="E302" s="1146">
        <f t="shared" si="9"/>
        <v>10642.122986318253</v>
      </c>
      <c r="F302" s="1150"/>
      <c r="G302" s="1146">
        <f t="shared" si="10"/>
        <v>11463.541760218161</v>
      </c>
      <c r="H302" s="1147"/>
      <c r="I302" s="1148"/>
      <c r="J302" s="1149"/>
      <c r="K302" s="45" t="e">
        <f t="shared" si="11"/>
        <v>#DIV/0!</v>
      </c>
      <c r="L302" s="1151">
        <f t="shared" si="7"/>
        <v>-11463.541760218161</v>
      </c>
      <c r="M302" s="1152"/>
      <c r="N302" s="34"/>
      <c r="O302" s="34"/>
      <c r="P302" s="34"/>
      <c r="Q302" s="34"/>
      <c r="R302" s="34"/>
      <c r="S302" s="34"/>
      <c r="T302" s="34"/>
      <c r="U302" s="34"/>
      <c r="V302" s="34"/>
      <c r="W302" s="34"/>
      <c r="X302" s="34"/>
      <c r="Y302" s="34"/>
      <c r="Z302" s="34"/>
      <c r="AA302" s="34"/>
      <c r="AB302" s="34"/>
    </row>
    <row r="303" spans="1:28" ht="15" customHeight="1" x14ac:dyDescent="0.2">
      <c r="A303" s="34"/>
      <c r="B303" s="42">
        <v>290</v>
      </c>
      <c r="C303" s="12" t="str">
        <f t="shared" si="8"/>
        <v>2/2045</v>
      </c>
      <c r="D303" s="43">
        <f t="shared" si="6"/>
        <v>0.01</v>
      </c>
      <c r="E303" s="1146">
        <f t="shared" si="9"/>
        <v>10748.544216181435</v>
      </c>
      <c r="F303" s="1150"/>
      <c r="G303" s="1146">
        <f t="shared" si="10"/>
        <v>11578.177177820342</v>
      </c>
      <c r="H303" s="1147"/>
      <c r="I303" s="1148"/>
      <c r="J303" s="1149"/>
      <c r="K303" s="45" t="e">
        <f t="shared" si="11"/>
        <v>#DIV/0!</v>
      </c>
      <c r="L303" s="1151">
        <f t="shared" si="7"/>
        <v>-11578.177177820342</v>
      </c>
      <c r="M303" s="1152"/>
      <c r="N303" s="34"/>
      <c r="O303" s="34"/>
      <c r="P303" s="34"/>
      <c r="Q303" s="34"/>
      <c r="R303" s="34"/>
      <c r="S303" s="34"/>
      <c r="T303" s="34"/>
      <c r="U303" s="34"/>
      <c r="V303" s="34"/>
      <c r="W303" s="34"/>
      <c r="X303" s="34"/>
      <c r="Y303" s="34"/>
      <c r="Z303" s="34"/>
      <c r="AA303" s="34"/>
      <c r="AB303" s="34"/>
    </row>
    <row r="304" spans="1:28" ht="15" customHeight="1" x14ac:dyDescent="0.2">
      <c r="A304" s="34"/>
      <c r="B304" s="42">
        <v>291</v>
      </c>
      <c r="C304" s="12" t="str">
        <f t="shared" si="8"/>
        <v>3/2045</v>
      </c>
      <c r="D304" s="43">
        <f t="shared" si="6"/>
        <v>0.01</v>
      </c>
      <c r="E304" s="1146">
        <f t="shared" si="9"/>
        <v>10856.02965834325</v>
      </c>
      <c r="F304" s="1150"/>
      <c r="G304" s="1146">
        <f t="shared" si="10"/>
        <v>11693.958949598546</v>
      </c>
      <c r="H304" s="1147"/>
      <c r="I304" s="1148"/>
      <c r="J304" s="1149"/>
      <c r="K304" s="45" t="e">
        <f t="shared" si="11"/>
        <v>#DIV/0!</v>
      </c>
      <c r="L304" s="1151">
        <f t="shared" si="7"/>
        <v>-11693.958949598546</v>
      </c>
      <c r="M304" s="1152"/>
      <c r="N304" s="34"/>
      <c r="O304" s="34"/>
      <c r="P304" s="34"/>
      <c r="Q304" s="34"/>
      <c r="R304" s="34"/>
      <c r="S304" s="34"/>
      <c r="T304" s="34"/>
      <c r="U304" s="34"/>
      <c r="V304" s="34"/>
      <c r="W304" s="34"/>
      <c r="X304" s="34"/>
      <c r="Y304" s="34"/>
      <c r="Z304" s="34"/>
      <c r="AA304" s="34"/>
      <c r="AB304" s="34"/>
    </row>
    <row r="305" spans="1:28" ht="15" customHeight="1" x14ac:dyDescent="0.2">
      <c r="A305" s="34"/>
      <c r="B305" s="42">
        <v>292</v>
      </c>
      <c r="C305" s="12" t="str">
        <f t="shared" si="8"/>
        <v>4/2045</v>
      </c>
      <c r="D305" s="43">
        <f t="shared" si="6"/>
        <v>0.01</v>
      </c>
      <c r="E305" s="1146">
        <f t="shared" si="9"/>
        <v>10964.589954926683</v>
      </c>
      <c r="F305" s="1150"/>
      <c r="G305" s="1146">
        <f t="shared" si="10"/>
        <v>11810.898539094531</v>
      </c>
      <c r="H305" s="1147"/>
      <c r="I305" s="1148"/>
      <c r="J305" s="1149"/>
      <c r="K305" s="45" t="e">
        <f t="shared" si="11"/>
        <v>#DIV/0!</v>
      </c>
      <c r="L305" s="1151">
        <f t="shared" si="7"/>
        <v>-11810.898539094531</v>
      </c>
      <c r="M305" s="1152"/>
      <c r="N305" s="34"/>
      <c r="O305" s="34"/>
      <c r="P305" s="34"/>
      <c r="Q305" s="34"/>
      <c r="R305" s="34"/>
      <c r="S305" s="34"/>
      <c r="T305" s="34"/>
      <c r="U305" s="34"/>
      <c r="V305" s="34"/>
      <c r="W305" s="34"/>
      <c r="X305" s="34"/>
      <c r="Y305" s="34"/>
      <c r="Z305" s="34"/>
      <c r="AA305" s="34"/>
      <c r="AB305" s="34"/>
    </row>
    <row r="306" spans="1:28" ht="15" customHeight="1" x14ac:dyDescent="0.2">
      <c r="A306" s="34"/>
      <c r="B306" s="42">
        <v>293</v>
      </c>
      <c r="C306" s="12" t="str">
        <f t="shared" si="8"/>
        <v>5/2045</v>
      </c>
      <c r="D306" s="43">
        <f t="shared" si="6"/>
        <v>0.01</v>
      </c>
      <c r="E306" s="1146">
        <f t="shared" si="9"/>
        <v>11074.23585447595</v>
      </c>
      <c r="F306" s="1150"/>
      <c r="G306" s="1146">
        <f t="shared" si="10"/>
        <v>11929.007524485476</v>
      </c>
      <c r="H306" s="1147"/>
      <c r="I306" s="1148"/>
      <c r="J306" s="1149"/>
      <c r="K306" s="45" t="e">
        <f t="shared" si="11"/>
        <v>#DIV/0!</v>
      </c>
      <c r="L306" s="1151">
        <f t="shared" si="7"/>
        <v>-11929.007524485476</v>
      </c>
      <c r="M306" s="1152"/>
      <c r="N306" s="34"/>
      <c r="O306" s="34"/>
      <c r="P306" s="34"/>
      <c r="Q306" s="34"/>
      <c r="R306" s="34"/>
      <c r="S306" s="34"/>
      <c r="T306" s="34"/>
      <c r="U306" s="34"/>
      <c r="V306" s="34"/>
      <c r="W306" s="34"/>
      <c r="X306" s="34"/>
      <c r="Y306" s="34"/>
      <c r="Z306" s="34"/>
      <c r="AA306" s="34"/>
      <c r="AB306" s="34"/>
    </row>
    <row r="307" spans="1:28" ht="15" customHeight="1" x14ac:dyDescent="0.2">
      <c r="A307" s="34"/>
      <c r="B307" s="42">
        <v>294</v>
      </c>
      <c r="C307" s="12" t="str">
        <f t="shared" si="8"/>
        <v>6/2045</v>
      </c>
      <c r="D307" s="43">
        <f t="shared" si="6"/>
        <v>0.01</v>
      </c>
      <c r="E307" s="1146">
        <f t="shared" si="9"/>
        <v>11184.97821302071</v>
      </c>
      <c r="F307" s="1150"/>
      <c r="G307" s="1146">
        <f t="shared" si="10"/>
        <v>12048.297599730331</v>
      </c>
      <c r="H307" s="1147"/>
      <c r="I307" s="1148"/>
      <c r="J307" s="1149"/>
      <c r="K307" s="45" t="e">
        <f t="shared" si="11"/>
        <v>#DIV/0!</v>
      </c>
      <c r="L307" s="1151">
        <f t="shared" si="7"/>
        <v>-12048.297599730331</v>
      </c>
      <c r="M307" s="1152"/>
      <c r="N307" s="34"/>
      <c r="O307" s="34"/>
      <c r="P307" s="34"/>
      <c r="Q307" s="34"/>
      <c r="R307" s="34"/>
      <c r="S307" s="34"/>
      <c r="T307" s="34"/>
      <c r="U307" s="34"/>
      <c r="V307" s="34"/>
      <c r="W307" s="34"/>
      <c r="X307" s="34"/>
      <c r="Y307" s="34"/>
      <c r="Z307" s="34"/>
      <c r="AA307" s="34"/>
      <c r="AB307" s="34"/>
    </row>
    <row r="308" spans="1:28" ht="15" customHeight="1" x14ac:dyDescent="0.2">
      <c r="A308" s="34"/>
      <c r="B308" s="42">
        <v>295</v>
      </c>
      <c r="C308" s="12" t="str">
        <f t="shared" si="8"/>
        <v>7/2045</v>
      </c>
      <c r="D308" s="43">
        <f t="shared" si="6"/>
        <v>0.01</v>
      </c>
      <c r="E308" s="1146">
        <f t="shared" si="9"/>
        <v>11296.827995150916</v>
      </c>
      <c r="F308" s="1150"/>
      <c r="G308" s="1146">
        <f t="shared" si="10"/>
        <v>12168.780575727635</v>
      </c>
      <c r="H308" s="1147"/>
      <c r="I308" s="1148"/>
      <c r="J308" s="1149"/>
      <c r="K308" s="45" t="e">
        <f t="shared" si="11"/>
        <v>#DIV/0!</v>
      </c>
      <c r="L308" s="1151">
        <f t="shared" si="7"/>
        <v>-12168.780575727635</v>
      </c>
      <c r="M308" s="1152"/>
      <c r="N308" s="34"/>
      <c r="O308" s="34"/>
      <c r="P308" s="34"/>
      <c r="Q308" s="34"/>
      <c r="R308" s="34"/>
      <c r="S308" s="34"/>
      <c r="T308" s="34"/>
      <c r="U308" s="34"/>
      <c r="V308" s="34"/>
      <c r="W308" s="34"/>
      <c r="X308" s="34"/>
      <c r="Y308" s="34"/>
      <c r="Z308" s="34"/>
      <c r="AA308" s="34"/>
      <c r="AB308" s="34"/>
    </row>
    <row r="309" spans="1:28" ht="15" customHeight="1" x14ac:dyDescent="0.2">
      <c r="A309" s="34"/>
      <c r="B309" s="42">
        <v>296</v>
      </c>
      <c r="C309" s="12" t="str">
        <f t="shared" si="8"/>
        <v>8/2045</v>
      </c>
      <c r="D309" s="43">
        <f t="shared" si="6"/>
        <v>0.01</v>
      </c>
      <c r="E309" s="1146">
        <f t="shared" si="9"/>
        <v>11409.796275102424</v>
      </c>
      <c r="F309" s="1150"/>
      <c r="G309" s="1146">
        <f t="shared" si="10"/>
        <v>12290.46838148491</v>
      </c>
      <c r="H309" s="1147"/>
      <c r="I309" s="1148"/>
      <c r="J309" s="1149"/>
      <c r="K309" s="45" t="e">
        <f t="shared" si="11"/>
        <v>#DIV/0!</v>
      </c>
      <c r="L309" s="1151">
        <f t="shared" si="7"/>
        <v>-12290.46838148491</v>
      </c>
      <c r="M309" s="1152"/>
      <c r="N309" s="34"/>
      <c r="O309" s="34"/>
      <c r="P309" s="34"/>
      <c r="Q309" s="34"/>
      <c r="R309" s="34"/>
      <c r="S309" s="34"/>
      <c r="T309" s="34"/>
      <c r="U309" s="34"/>
      <c r="V309" s="34"/>
      <c r="W309" s="34"/>
      <c r="X309" s="34"/>
      <c r="Y309" s="34"/>
      <c r="Z309" s="34"/>
      <c r="AA309" s="34"/>
      <c r="AB309" s="34"/>
    </row>
    <row r="310" spans="1:28" ht="15" customHeight="1" x14ac:dyDescent="0.2">
      <c r="A310" s="34"/>
      <c r="B310" s="42">
        <v>297</v>
      </c>
      <c r="C310" s="12" t="str">
        <f t="shared" si="8"/>
        <v>9/2045</v>
      </c>
      <c r="D310" s="43">
        <f t="shared" si="6"/>
        <v>0.01</v>
      </c>
      <c r="E310" s="1146">
        <f t="shared" si="9"/>
        <v>11523.894237853448</v>
      </c>
      <c r="F310" s="1150"/>
      <c r="G310" s="1146">
        <f t="shared" si="10"/>
        <v>12413.37306529976</v>
      </c>
      <c r="H310" s="1147"/>
      <c r="I310" s="1148"/>
      <c r="J310" s="1149"/>
      <c r="K310" s="45" t="e">
        <f t="shared" si="11"/>
        <v>#DIV/0!</v>
      </c>
      <c r="L310" s="1151">
        <f t="shared" si="7"/>
        <v>-12413.37306529976</v>
      </c>
      <c r="M310" s="1152"/>
      <c r="N310" s="34"/>
      <c r="O310" s="34"/>
      <c r="P310" s="34"/>
      <c r="Q310" s="34"/>
      <c r="R310" s="34"/>
      <c r="S310" s="34"/>
      <c r="T310" s="34"/>
      <c r="U310" s="34"/>
      <c r="V310" s="34"/>
      <c r="W310" s="34"/>
      <c r="X310" s="34"/>
      <c r="Y310" s="34"/>
      <c r="Z310" s="34"/>
      <c r="AA310" s="34"/>
      <c r="AB310" s="34"/>
    </row>
    <row r="311" spans="1:28" ht="15" customHeight="1" x14ac:dyDescent="0.2">
      <c r="A311" s="34"/>
      <c r="B311" s="42">
        <v>298</v>
      </c>
      <c r="C311" s="12" t="str">
        <f t="shared" si="8"/>
        <v>10/2045</v>
      </c>
      <c r="D311" s="43">
        <f t="shared" si="6"/>
        <v>0.01</v>
      </c>
      <c r="E311" s="1146">
        <f t="shared" si="9"/>
        <v>11639.133180231984</v>
      </c>
      <c r="F311" s="1150"/>
      <c r="G311" s="1146">
        <f t="shared" si="10"/>
        <v>12537.506795952757</v>
      </c>
      <c r="H311" s="1147"/>
      <c r="I311" s="1148"/>
      <c r="J311" s="1149"/>
      <c r="K311" s="45" t="e">
        <f t="shared" si="11"/>
        <v>#DIV/0!</v>
      </c>
      <c r="L311" s="1151">
        <f t="shared" si="7"/>
        <v>-12537.506795952757</v>
      </c>
      <c r="M311" s="1152"/>
      <c r="N311" s="34"/>
      <c r="O311" s="34"/>
      <c r="P311" s="34"/>
      <c r="Q311" s="34"/>
      <c r="R311" s="34"/>
      <c r="S311" s="34"/>
      <c r="T311" s="34"/>
      <c r="U311" s="34"/>
      <c r="V311" s="34"/>
      <c r="W311" s="34"/>
      <c r="X311" s="34"/>
      <c r="Y311" s="34"/>
      <c r="Z311" s="34"/>
      <c r="AA311" s="34"/>
      <c r="AB311" s="34"/>
    </row>
    <row r="312" spans="1:28" ht="15" customHeight="1" x14ac:dyDescent="0.2">
      <c r="A312" s="34"/>
      <c r="B312" s="42">
        <v>299</v>
      </c>
      <c r="C312" s="12" t="str">
        <f t="shared" si="8"/>
        <v>11/2045</v>
      </c>
      <c r="D312" s="43">
        <f t="shared" si="6"/>
        <v>0.01</v>
      </c>
      <c r="E312" s="1146">
        <f t="shared" si="9"/>
        <v>11755.524512034304</v>
      </c>
      <c r="F312" s="1150"/>
      <c r="G312" s="1146">
        <f t="shared" si="10"/>
        <v>12662.881863912284</v>
      </c>
      <c r="H312" s="1147"/>
      <c r="I312" s="1148"/>
      <c r="J312" s="1149"/>
      <c r="K312" s="45" t="e">
        <f t="shared" si="11"/>
        <v>#DIV/0!</v>
      </c>
      <c r="L312" s="1151">
        <f t="shared" si="7"/>
        <v>-12662.881863912284</v>
      </c>
      <c r="M312" s="1152"/>
      <c r="N312" s="34"/>
      <c r="O312" s="34"/>
      <c r="P312" s="34"/>
      <c r="Q312" s="34"/>
      <c r="R312" s="34"/>
      <c r="S312" s="34"/>
      <c r="T312" s="34"/>
      <c r="U312" s="34"/>
      <c r="V312" s="34"/>
      <c r="W312" s="34"/>
      <c r="X312" s="34"/>
      <c r="Y312" s="34"/>
      <c r="Z312" s="34"/>
      <c r="AA312" s="34"/>
      <c r="AB312" s="34"/>
    </row>
    <row r="313" spans="1:28" ht="15" customHeight="1" x14ac:dyDescent="0.2">
      <c r="A313" s="34"/>
      <c r="B313" s="42">
        <v>300</v>
      </c>
      <c r="C313" s="12" t="str">
        <f t="shared" si="8"/>
        <v>12/2045</v>
      </c>
      <c r="D313" s="43">
        <f t="shared" si="6"/>
        <v>0.01</v>
      </c>
      <c r="E313" s="1146">
        <f t="shared" si="9"/>
        <v>11873.079757154648</v>
      </c>
      <c r="F313" s="1150"/>
      <c r="G313" s="1146">
        <f t="shared" si="10"/>
        <v>12789.510682551407</v>
      </c>
      <c r="H313" s="1147"/>
      <c r="I313" s="1148"/>
      <c r="J313" s="1149"/>
      <c r="K313" s="45" t="e">
        <f t="shared" si="11"/>
        <v>#DIV/0!</v>
      </c>
      <c r="L313" s="1151">
        <f t="shared" si="7"/>
        <v>-12789.510682551407</v>
      </c>
      <c r="M313" s="1152"/>
      <c r="N313" s="34"/>
      <c r="O313" s="34"/>
      <c r="P313" s="34"/>
      <c r="Q313" s="34"/>
      <c r="R313" s="34"/>
      <c r="S313" s="34"/>
      <c r="T313" s="34"/>
      <c r="U313" s="34"/>
      <c r="V313" s="34"/>
      <c r="W313" s="34"/>
      <c r="X313" s="34"/>
      <c r="Y313" s="34"/>
      <c r="Z313" s="34"/>
      <c r="AA313" s="34"/>
      <c r="AB313" s="34"/>
    </row>
    <row r="314" spans="1:28" ht="15" customHeight="1" x14ac:dyDescent="0.2">
      <c r="A314" s="34"/>
      <c r="B314" s="42">
        <v>301</v>
      </c>
      <c r="C314" s="12" t="str">
        <f t="shared" si="8"/>
        <v>1/2046</v>
      </c>
      <c r="D314" s="43">
        <f t="shared" si="6"/>
        <v>0.01</v>
      </c>
      <c r="E314" s="1146">
        <f t="shared" si="9"/>
        <v>11991.810554726195</v>
      </c>
      <c r="F314" s="1150"/>
      <c r="G314" s="1146">
        <f t="shared" si="10"/>
        <v>12917.40578937692</v>
      </c>
      <c r="H314" s="1147"/>
      <c r="I314" s="1148"/>
      <c r="J314" s="1149"/>
      <c r="K314" s="45" t="e">
        <f t="shared" si="11"/>
        <v>#DIV/0!</v>
      </c>
      <c r="L314" s="1151">
        <f t="shared" si="7"/>
        <v>-12917.40578937692</v>
      </c>
      <c r="M314" s="1152"/>
      <c r="N314" s="34"/>
      <c r="O314" s="34"/>
      <c r="P314" s="34"/>
      <c r="Q314" s="34"/>
      <c r="R314" s="34"/>
      <c r="S314" s="34"/>
      <c r="T314" s="34"/>
      <c r="U314" s="34"/>
      <c r="V314" s="34"/>
      <c r="W314" s="34"/>
      <c r="X314" s="34"/>
      <c r="Y314" s="34"/>
      <c r="Z314" s="34"/>
      <c r="AA314" s="34"/>
      <c r="AB314" s="34"/>
    </row>
    <row r="315" spans="1:28" ht="15" customHeight="1" x14ac:dyDescent="0.2">
      <c r="A315" s="34"/>
      <c r="B315" s="42">
        <v>302</v>
      </c>
      <c r="C315" s="12" t="str">
        <f t="shared" si="8"/>
        <v>2/2046</v>
      </c>
      <c r="D315" s="43">
        <f t="shared" si="6"/>
        <v>0.01</v>
      </c>
      <c r="E315" s="1146">
        <f t="shared" si="9"/>
        <v>12111.728660273457</v>
      </c>
      <c r="F315" s="1150"/>
      <c r="G315" s="1146">
        <f t="shared" si="10"/>
        <v>13046.57984727069</v>
      </c>
      <c r="H315" s="1147"/>
      <c r="I315" s="1148"/>
      <c r="J315" s="1149"/>
      <c r="K315" s="45" t="e">
        <f t="shared" si="11"/>
        <v>#DIV/0!</v>
      </c>
      <c r="L315" s="1151">
        <f t="shared" si="7"/>
        <v>-13046.57984727069</v>
      </c>
      <c r="M315" s="1152"/>
      <c r="N315" s="34"/>
      <c r="O315" s="34"/>
      <c r="P315" s="34"/>
      <c r="Q315" s="34"/>
      <c r="R315" s="34"/>
      <c r="S315" s="34"/>
      <c r="T315" s="34"/>
      <c r="U315" s="34"/>
      <c r="V315" s="34"/>
      <c r="W315" s="34"/>
      <c r="X315" s="34"/>
      <c r="Y315" s="34"/>
      <c r="Z315" s="34"/>
      <c r="AA315" s="34"/>
      <c r="AB315" s="34"/>
    </row>
    <row r="316" spans="1:28" ht="15" customHeight="1" x14ac:dyDescent="0.2">
      <c r="A316" s="34"/>
      <c r="B316" s="42">
        <v>303</v>
      </c>
      <c r="C316" s="12" t="str">
        <f t="shared" si="8"/>
        <v>3/2046</v>
      </c>
      <c r="D316" s="43">
        <f t="shared" si="6"/>
        <v>0.01</v>
      </c>
      <c r="E316" s="1146">
        <f t="shared" si="9"/>
        <v>12232.84594687619</v>
      </c>
      <c r="F316" s="1150"/>
      <c r="G316" s="1146">
        <f t="shared" si="10"/>
        <v>13177.045645743397</v>
      </c>
      <c r="H316" s="1147"/>
      <c r="I316" s="1148"/>
      <c r="J316" s="1149"/>
      <c r="K316" s="45" t="e">
        <f t="shared" si="11"/>
        <v>#DIV/0!</v>
      </c>
      <c r="L316" s="1151">
        <f t="shared" si="7"/>
        <v>-13177.045645743397</v>
      </c>
      <c r="M316" s="1152"/>
      <c r="N316" s="34"/>
      <c r="O316" s="34"/>
      <c r="P316" s="34"/>
      <c r="Q316" s="34"/>
      <c r="R316" s="34"/>
      <c r="S316" s="34"/>
      <c r="T316" s="34"/>
      <c r="U316" s="34"/>
      <c r="V316" s="34"/>
      <c r="W316" s="34"/>
      <c r="X316" s="34"/>
      <c r="Y316" s="34"/>
      <c r="Z316" s="34"/>
      <c r="AA316" s="34"/>
      <c r="AB316" s="34"/>
    </row>
    <row r="317" spans="1:28" ht="15" customHeight="1" x14ac:dyDescent="0.2">
      <c r="A317" s="34"/>
      <c r="B317" s="42">
        <v>304</v>
      </c>
      <c r="C317" s="12" t="str">
        <f t="shared" si="8"/>
        <v>4/2046</v>
      </c>
      <c r="D317" s="43">
        <f t="shared" si="6"/>
        <v>0.01</v>
      </c>
      <c r="E317" s="1146">
        <f t="shared" si="9"/>
        <v>12355.174406344951</v>
      </c>
      <c r="F317" s="1150"/>
      <c r="G317" s="1146">
        <f t="shared" si="10"/>
        <v>13308.816102200832</v>
      </c>
      <c r="H317" s="1147"/>
      <c r="I317" s="1148"/>
      <c r="J317" s="1149"/>
      <c r="K317" s="45" t="e">
        <f t="shared" si="11"/>
        <v>#DIV/0!</v>
      </c>
      <c r="L317" s="1151">
        <f t="shared" si="7"/>
        <v>-13308.816102200832</v>
      </c>
      <c r="M317" s="1152"/>
      <c r="N317" s="34"/>
      <c r="O317" s="34"/>
      <c r="P317" s="34"/>
      <c r="Q317" s="34"/>
      <c r="R317" s="34"/>
      <c r="S317" s="34"/>
      <c r="T317" s="34"/>
      <c r="U317" s="34"/>
      <c r="V317" s="34"/>
      <c r="W317" s="34"/>
      <c r="X317" s="34"/>
      <c r="Y317" s="34"/>
      <c r="Z317" s="34"/>
      <c r="AA317" s="34"/>
      <c r="AB317" s="34"/>
    </row>
    <row r="318" spans="1:28" ht="15" customHeight="1" x14ac:dyDescent="0.2">
      <c r="A318" s="34"/>
      <c r="B318" s="42">
        <v>305</v>
      </c>
      <c r="C318" s="12" t="str">
        <f t="shared" si="8"/>
        <v>5/2046</v>
      </c>
      <c r="D318" s="43">
        <f t="shared" si="6"/>
        <v>0.01</v>
      </c>
      <c r="E318" s="1146">
        <f t="shared" si="9"/>
        <v>12478.726150408402</v>
      </c>
      <c r="F318" s="1150"/>
      <c r="G318" s="1146">
        <f t="shared" si="10"/>
        <v>13441.904263222839</v>
      </c>
      <c r="H318" s="1147"/>
      <c r="I318" s="1148"/>
      <c r="J318" s="1149"/>
      <c r="K318" s="45" t="e">
        <f t="shared" si="11"/>
        <v>#DIV/0!</v>
      </c>
      <c r="L318" s="1151">
        <f t="shared" si="7"/>
        <v>-13441.904263222839</v>
      </c>
      <c r="M318" s="1152"/>
      <c r="N318" s="34"/>
      <c r="O318" s="34"/>
      <c r="P318" s="34"/>
      <c r="Q318" s="34"/>
      <c r="R318" s="34"/>
      <c r="S318" s="34"/>
      <c r="T318" s="34"/>
      <c r="U318" s="34"/>
      <c r="V318" s="34"/>
      <c r="W318" s="34"/>
      <c r="X318" s="34"/>
      <c r="Y318" s="34"/>
      <c r="Z318" s="34"/>
      <c r="AA318" s="34"/>
      <c r="AB318" s="34"/>
    </row>
    <row r="319" spans="1:28" ht="15" customHeight="1" x14ac:dyDescent="0.2">
      <c r="A319" s="34"/>
      <c r="B319" s="42">
        <v>306</v>
      </c>
      <c r="C319" s="12" t="str">
        <f t="shared" si="8"/>
        <v>6/2046</v>
      </c>
      <c r="D319" s="43">
        <f t="shared" si="6"/>
        <v>0.01</v>
      </c>
      <c r="E319" s="1146">
        <f t="shared" si="9"/>
        <v>12603.513411912485</v>
      </c>
      <c r="F319" s="1150"/>
      <c r="G319" s="1146">
        <f t="shared" si="10"/>
        <v>13576.323305855067</v>
      </c>
      <c r="H319" s="1147"/>
      <c r="I319" s="1148"/>
      <c r="J319" s="1149"/>
      <c r="K319" s="45" t="e">
        <f t="shared" si="11"/>
        <v>#DIV/0!</v>
      </c>
      <c r="L319" s="1151">
        <f t="shared" si="7"/>
        <v>-13576.323305855067</v>
      </c>
      <c r="M319" s="1152"/>
      <c r="N319" s="34"/>
      <c r="O319" s="34"/>
      <c r="P319" s="34"/>
      <c r="Q319" s="34"/>
      <c r="R319" s="34"/>
      <c r="S319" s="34"/>
      <c r="T319" s="34"/>
      <c r="U319" s="34"/>
      <c r="V319" s="34"/>
      <c r="W319" s="34"/>
      <c r="X319" s="34"/>
      <c r="Y319" s="34"/>
      <c r="Z319" s="34"/>
      <c r="AA319" s="34"/>
      <c r="AB319" s="34"/>
    </row>
    <row r="320" spans="1:28" ht="15" customHeight="1" x14ac:dyDescent="0.2">
      <c r="A320" s="34"/>
      <c r="B320" s="42">
        <v>307</v>
      </c>
      <c r="C320" s="12" t="str">
        <f t="shared" si="8"/>
        <v>7/2046</v>
      </c>
      <c r="D320" s="43">
        <f t="shared" si="6"/>
        <v>0.01</v>
      </c>
      <c r="E320" s="1146">
        <f t="shared" si="9"/>
        <v>12729.54854603161</v>
      </c>
      <c r="F320" s="1150"/>
      <c r="G320" s="1146">
        <f t="shared" si="10"/>
        <v>13712.086538913618</v>
      </c>
      <c r="H320" s="1147"/>
      <c r="I320" s="1148"/>
      <c r="J320" s="1149"/>
      <c r="K320" s="45" t="e">
        <f t="shared" si="11"/>
        <v>#DIV/0!</v>
      </c>
      <c r="L320" s="1151">
        <f t="shared" si="7"/>
        <v>-13712.086538913618</v>
      </c>
      <c r="M320" s="1152"/>
      <c r="N320" s="34"/>
      <c r="O320" s="34"/>
      <c r="P320" s="34"/>
      <c r="Q320" s="34"/>
      <c r="R320" s="34"/>
      <c r="S320" s="34"/>
      <c r="T320" s="34"/>
      <c r="U320" s="34"/>
      <c r="V320" s="34"/>
      <c r="W320" s="34"/>
      <c r="X320" s="34"/>
      <c r="Y320" s="34"/>
      <c r="Z320" s="34"/>
      <c r="AA320" s="34"/>
      <c r="AB320" s="34"/>
    </row>
    <row r="321" spans="1:28" ht="15" customHeight="1" x14ac:dyDescent="0.2">
      <c r="A321" s="34"/>
      <c r="B321" s="42">
        <v>308</v>
      </c>
      <c r="C321" s="12" t="str">
        <f t="shared" si="8"/>
        <v>8/2046</v>
      </c>
      <c r="D321" s="43">
        <f t="shared" si="6"/>
        <v>0.01</v>
      </c>
      <c r="E321" s="1146">
        <f t="shared" si="9"/>
        <v>12856.844031491926</v>
      </c>
      <c r="F321" s="1150"/>
      <c r="G321" s="1146">
        <f t="shared" si="10"/>
        <v>13849.207404302753</v>
      </c>
      <c r="H321" s="1147"/>
      <c r="I321" s="1148"/>
      <c r="J321" s="1149"/>
      <c r="K321" s="45" t="e">
        <f t="shared" si="11"/>
        <v>#DIV/0!</v>
      </c>
      <c r="L321" s="1151">
        <f t="shared" si="7"/>
        <v>-13849.207404302753</v>
      </c>
      <c r="M321" s="1152"/>
      <c r="N321" s="34"/>
      <c r="O321" s="34"/>
      <c r="P321" s="34"/>
      <c r="Q321" s="34"/>
      <c r="R321" s="34"/>
      <c r="S321" s="34"/>
      <c r="T321" s="34"/>
      <c r="U321" s="34"/>
      <c r="V321" s="34"/>
      <c r="W321" s="34"/>
      <c r="X321" s="34"/>
      <c r="Y321" s="34"/>
      <c r="Z321" s="34"/>
      <c r="AA321" s="34"/>
      <c r="AB321" s="34"/>
    </row>
    <row r="322" spans="1:28" ht="15" customHeight="1" x14ac:dyDescent="0.2">
      <c r="A322" s="34"/>
      <c r="B322" s="42">
        <v>309</v>
      </c>
      <c r="C322" s="12" t="str">
        <f t="shared" si="8"/>
        <v>9/2046</v>
      </c>
      <c r="D322" s="43">
        <f t="shared" si="6"/>
        <v>0.01</v>
      </c>
      <c r="E322" s="1146">
        <f t="shared" si="9"/>
        <v>12985.412471806845</v>
      </c>
      <c r="F322" s="1150"/>
      <c r="G322" s="1146">
        <f t="shared" si="10"/>
        <v>13987.699478345781</v>
      </c>
      <c r="H322" s="1147"/>
      <c r="I322" s="1148"/>
      <c r="J322" s="1149"/>
      <c r="K322" s="45" t="e">
        <f t="shared" si="11"/>
        <v>#DIV/0!</v>
      </c>
      <c r="L322" s="1151">
        <f t="shared" si="7"/>
        <v>-13987.699478345781</v>
      </c>
      <c r="M322" s="1152"/>
      <c r="N322" s="34"/>
      <c r="O322" s="34"/>
      <c r="P322" s="34"/>
      <c r="Q322" s="34"/>
      <c r="R322" s="34"/>
      <c r="S322" s="34"/>
      <c r="T322" s="34"/>
      <c r="U322" s="34"/>
      <c r="V322" s="34"/>
      <c r="W322" s="34"/>
      <c r="X322" s="34"/>
      <c r="Y322" s="34"/>
      <c r="Z322" s="34"/>
      <c r="AA322" s="34"/>
      <c r="AB322" s="34"/>
    </row>
    <row r="323" spans="1:28" ht="15" customHeight="1" x14ac:dyDescent="0.2">
      <c r="A323" s="34"/>
      <c r="B323" s="42">
        <v>310</v>
      </c>
      <c r="C323" s="12" t="str">
        <f t="shared" si="8"/>
        <v>10/2046</v>
      </c>
      <c r="D323" s="43">
        <f t="shared" si="6"/>
        <v>0.01</v>
      </c>
      <c r="E323" s="1146">
        <f t="shared" si="9"/>
        <v>13115.266596524914</v>
      </c>
      <c r="F323" s="1150"/>
      <c r="G323" s="1146">
        <f t="shared" si="10"/>
        <v>14127.576473129238</v>
      </c>
      <c r="H323" s="1147"/>
      <c r="I323" s="1148"/>
      <c r="J323" s="1149"/>
      <c r="K323" s="45" t="e">
        <f t="shared" si="11"/>
        <v>#DIV/0!</v>
      </c>
      <c r="L323" s="1151">
        <f t="shared" si="7"/>
        <v>-14127.576473129238</v>
      </c>
      <c r="M323" s="1152"/>
      <c r="N323" s="34"/>
      <c r="O323" s="34"/>
      <c r="P323" s="34"/>
      <c r="Q323" s="34"/>
      <c r="R323" s="34"/>
      <c r="S323" s="34"/>
      <c r="T323" s="34"/>
      <c r="U323" s="34"/>
      <c r="V323" s="34"/>
      <c r="W323" s="34"/>
      <c r="X323" s="34"/>
      <c r="Y323" s="34"/>
      <c r="Z323" s="34"/>
      <c r="AA323" s="34"/>
      <c r="AB323" s="34"/>
    </row>
    <row r="324" spans="1:28" ht="15" customHeight="1" x14ac:dyDescent="0.2">
      <c r="A324" s="34"/>
      <c r="B324" s="42">
        <v>311</v>
      </c>
      <c r="C324" s="12" t="str">
        <f t="shared" si="8"/>
        <v>11/2046</v>
      </c>
      <c r="D324" s="43">
        <f t="shared" si="6"/>
        <v>0.01</v>
      </c>
      <c r="E324" s="1146">
        <f t="shared" si="9"/>
        <v>13246.419262490164</v>
      </c>
      <c r="F324" s="1150"/>
      <c r="G324" s="1146">
        <f t="shared" si="10"/>
        <v>14268.85223786053</v>
      </c>
      <c r="H324" s="1147"/>
      <c r="I324" s="1148"/>
      <c r="J324" s="1149"/>
      <c r="K324" s="45" t="e">
        <f t="shared" si="11"/>
        <v>#DIV/0!</v>
      </c>
      <c r="L324" s="1151">
        <f t="shared" si="7"/>
        <v>-14268.85223786053</v>
      </c>
      <c r="M324" s="1152"/>
      <c r="N324" s="34"/>
      <c r="O324" s="34"/>
      <c r="P324" s="34"/>
      <c r="Q324" s="34"/>
      <c r="R324" s="34"/>
      <c r="S324" s="34"/>
      <c r="T324" s="34"/>
      <c r="U324" s="34"/>
      <c r="V324" s="34"/>
      <c r="W324" s="34"/>
      <c r="X324" s="34"/>
      <c r="Y324" s="34"/>
      <c r="Z324" s="34"/>
      <c r="AA324" s="34"/>
      <c r="AB324" s="34"/>
    </row>
    <row r="325" spans="1:28" ht="15" customHeight="1" x14ac:dyDescent="0.2">
      <c r="A325" s="34"/>
      <c r="B325" s="42">
        <v>312</v>
      </c>
      <c r="C325" s="12" t="str">
        <f t="shared" si="8"/>
        <v>12/2046</v>
      </c>
      <c r="D325" s="43">
        <f t="shared" si="6"/>
        <v>0.01</v>
      </c>
      <c r="E325" s="1146">
        <f t="shared" si="9"/>
        <v>13378.883455115067</v>
      </c>
      <c r="F325" s="1150"/>
      <c r="G325" s="1146">
        <f t="shared" si="10"/>
        <v>14411.540760239135</v>
      </c>
      <c r="H325" s="1147"/>
      <c r="I325" s="1148"/>
      <c r="J325" s="1149"/>
      <c r="K325" s="45" t="e">
        <f t="shared" si="11"/>
        <v>#DIV/0!</v>
      </c>
      <c r="L325" s="1151">
        <f t="shared" si="7"/>
        <v>-14411.540760239135</v>
      </c>
      <c r="M325" s="1152"/>
      <c r="N325" s="34"/>
      <c r="O325" s="34"/>
      <c r="P325" s="34"/>
      <c r="Q325" s="34"/>
      <c r="R325" s="34"/>
      <c r="S325" s="34"/>
      <c r="T325" s="34"/>
      <c r="U325" s="34"/>
      <c r="V325" s="34"/>
      <c r="W325" s="34"/>
      <c r="X325" s="34"/>
      <c r="Y325" s="34"/>
      <c r="Z325" s="34"/>
      <c r="AA325" s="34"/>
      <c r="AB325" s="34"/>
    </row>
    <row r="326" spans="1:28" ht="15" customHeight="1" x14ac:dyDescent="0.2">
      <c r="A326" s="34"/>
      <c r="B326" s="42">
        <v>313</v>
      </c>
      <c r="C326" s="12" t="str">
        <f t="shared" si="8"/>
        <v>1/2047</v>
      </c>
      <c r="D326" s="43">
        <f t="shared" si="6"/>
        <v>0.01</v>
      </c>
      <c r="E326" s="1146">
        <f t="shared" si="9"/>
        <v>13512.672289666218</v>
      </c>
      <c r="F326" s="1150"/>
      <c r="G326" s="1146">
        <f t="shared" si="10"/>
        <v>14555.656167841527</v>
      </c>
      <c r="H326" s="1147"/>
      <c r="I326" s="1148"/>
      <c r="J326" s="1149"/>
      <c r="K326" s="45" t="e">
        <f t="shared" si="11"/>
        <v>#DIV/0!</v>
      </c>
      <c r="L326" s="1151">
        <f t="shared" si="7"/>
        <v>-14555.656167841527</v>
      </c>
      <c r="M326" s="1152"/>
      <c r="N326" s="34"/>
      <c r="O326" s="34"/>
      <c r="P326" s="34"/>
      <c r="Q326" s="34"/>
      <c r="R326" s="34"/>
      <c r="S326" s="34"/>
      <c r="T326" s="34"/>
      <c r="U326" s="34"/>
      <c r="V326" s="34"/>
      <c r="W326" s="34"/>
      <c r="X326" s="34"/>
      <c r="Y326" s="34"/>
      <c r="Z326" s="34"/>
      <c r="AA326" s="34"/>
      <c r="AB326" s="34"/>
    </row>
    <row r="327" spans="1:28" ht="15" customHeight="1" x14ac:dyDescent="0.2">
      <c r="A327" s="34"/>
      <c r="B327" s="42">
        <v>314</v>
      </c>
      <c r="C327" s="12" t="str">
        <f t="shared" si="8"/>
        <v>2/2047</v>
      </c>
      <c r="D327" s="43">
        <f t="shared" si="6"/>
        <v>0.01</v>
      </c>
      <c r="E327" s="1146">
        <f t="shared" si="9"/>
        <v>13647.79901256288</v>
      </c>
      <c r="F327" s="1150"/>
      <c r="G327" s="1146">
        <f t="shared" si="10"/>
        <v>14701.212729519943</v>
      </c>
      <c r="H327" s="1147"/>
      <c r="I327" s="1148"/>
      <c r="J327" s="1149"/>
      <c r="K327" s="45" t="e">
        <f t="shared" si="11"/>
        <v>#DIV/0!</v>
      </c>
      <c r="L327" s="1151">
        <f t="shared" si="7"/>
        <v>-14701.212729519943</v>
      </c>
      <c r="M327" s="1152"/>
      <c r="N327" s="34"/>
      <c r="O327" s="34"/>
      <c r="P327" s="34"/>
      <c r="Q327" s="34"/>
      <c r="R327" s="34"/>
      <c r="S327" s="34"/>
      <c r="T327" s="34"/>
      <c r="U327" s="34"/>
      <c r="V327" s="34"/>
      <c r="W327" s="34"/>
      <c r="X327" s="34"/>
      <c r="Y327" s="34"/>
      <c r="Z327" s="34"/>
      <c r="AA327" s="34"/>
      <c r="AB327" s="34"/>
    </row>
    <row r="328" spans="1:28" ht="15" customHeight="1" x14ac:dyDescent="0.2">
      <c r="A328" s="34"/>
      <c r="B328" s="42">
        <v>315</v>
      </c>
      <c r="C328" s="12" t="str">
        <f t="shared" si="8"/>
        <v>3/2047</v>
      </c>
      <c r="D328" s="43">
        <f t="shared" si="6"/>
        <v>0.01</v>
      </c>
      <c r="E328" s="1146">
        <f t="shared" si="9"/>
        <v>13784.277002688508</v>
      </c>
      <c r="F328" s="1150"/>
      <c r="G328" s="1146">
        <f t="shared" si="10"/>
        <v>14848.224856815143</v>
      </c>
      <c r="H328" s="1147"/>
      <c r="I328" s="1148"/>
      <c r="J328" s="1149"/>
      <c r="K328" s="45" t="e">
        <f t="shared" si="11"/>
        <v>#DIV/0!</v>
      </c>
      <c r="L328" s="1151">
        <f t="shared" si="7"/>
        <v>-14848.224856815143</v>
      </c>
      <c r="M328" s="1152"/>
      <c r="N328" s="34"/>
      <c r="O328" s="34"/>
      <c r="P328" s="34"/>
      <c r="Q328" s="34"/>
      <c r="R328" s="34"/>
      <c r="S328" s="34"/>
      <c r="T328" s="34"/>
      <c r="U328" s="34"/>
      <c r="V328" s="34"/>
      <c r="W328" s="34"/>
      <c r="X328" s="34"/>
      <c r="Y328" s="34"/>
      <c r="Z328" s="34"/>
      <c r="AA328" s="34"/>
      <c r="AB328" s="34"/>
    </row>
    <row r="329" spans="1:28" ht="15" customHeight="1" x14ac:dyDescent="0.2">
      <c r="A329" s="34"/>
      <c r="B329" s="42">
        <v>316</v>
      </c>
      <c r="C329" s="12" t="str">
        <f t="shared" si="8"/>
        <v>4/2047</v>
      </c>
      <c r="D329" s="43">
        <f t="shared" si="6"/>
        <v>0.01</v>
      </c>
      <c r="E329" s="1146">
        <f t="shared" si="9"/>
        <v>13922.119772715394</v>
      </c>
      <c r="F329" s="1150"/>
      <c r="G329" s="1146">
        <f t="shared" si="10"/>
        <v>14996.707105383293</v>
      </c>
      <c r="H329" s="1147"/>
      <c r="I329" s="1148"/>
      <c r="J329" s="1149"/>
      <c r="K329" s="45" t="e">
        <f t="shared" si="11"/>
        <v>#DIV/0!</v>
      </c>
      <c r="L329" s="1151">
        <f t="shared" si="7"/>
        <v>-14996.707105383293</v>
      </c>
      <c r="M329" s="1152"/>
      <c r="N329" s="34"/>
      <c r="O329" s="34"/>
      <c r="P329" s="34"/>
      <c r="Q329" s="34"/>
      <c r="R329" s="34"/>
      <c r="S329" s="34"/>
      <c r="T329" s="34"/>
      <c r="U329" s="34"/>
      <c r="V329" s="34"/>
      <c r="W329" s="34"/>
      <c r="X329" s="34"/>
      <c r="Y329" s="34"/>
      <c r="Z329" s="34"/>
      <c r="AA329" s="34"/>
      <c r="AB329" s="34"/>
    </row>
    <row r="330" spans="1:28" ht="15" customHeight="1" x14ac:dyDescent="0.2">
      <c r="A330" s="34"/>
      <c r="B330" s="42">
        <v>317</v>
      </c>
      <c r="C330" s="12" t="str">
        <f t="shared" si="8"/>
        <v>5/2047</v>
      </c>
      <c r="D330" s="43">
        <f t="shared" si="6"/>
        <v>0.01</v>
      </c>
      <c r="E330" s="1146">
        <f t="shared" si="9"/>
        <v>14061.340970442548</v>
      </c>
      <c r="F330" s="1150"/>
      <c r="G330" s="1146">
        <f t="shared" si="10"/>
        <v>15146.674176437125</v>
      </c>
      <c r="H330" s="1147"/>
      <c r="I330" s="1148"/>
      <c r="J330" s="1149"/>
      <c r="K330" s="45" t="e">
        <f t="shared" si="11"/>
        <v>#DIV/0!</v>
      </c>
      <c r="L330" s="1151">
        <f t="shared" si="7"/>
        <v>-15146.674176437125</v>
      </c>
      <c r="M330" s="1152"/>
      <c r="N330" s="34"/>
      <c r="O330" s="34"/>
      <c r="P330" s="34"/>
      <c r="Q330" s="34"/>
      <c r="R330" s="34"/>
      <c r="S330" s="34"/>
      <c r="T330" s="34"/>
      <c r="U330" s="34"/>
      <c r="V330" s="34"/>
      <c r="W330" s="34"/>
      <c r="X330" s="34"/>
      <c r="Y330" s="34"/>
      <c r="Z330" s="34"/>
      <c r="AA330" s="34"/>
      <c r="AB330" s="34"/>
    </row>
    <row r="331" spans="1:28" ht="15" customHeight="1" x14ac:dyDescent="0.2">
      <c r="A331" s="34"/>
      <c r="B331" s="42">
        <v>318</v>
      </c>
      <c r="C331" s="12" t="str">
        <f t="shared" si="8"/>
        <v>6/2047</v>
      </c>
      <c r="D331" s="43">
        <f t="shared" si="6"/>
        <v>0.01</v>
      </c>
      <c r="E331" s="1146">
        <f t="shared" si="9"/>
        <v>14201.954380146974</v>
      </c>
      <c r="F331" s="1150"/>
      <c r="G331" s="1146">
        <f t="shared" si="10"/>
        <v>15298.140918201496</v>
      </c>
      <c r="H331" s="1147"/>
      <c r="I331" s="1148"/>
      <c r="J331" s="1149"/>
      <c r="K331" s="45" t="e">
        <f t="shared" si="11"/>
        <v>#DIV/0!</v>
      </c>
      <c r="L331" s="1151">
        <f t="shared" si="7"/>
        <v>-15298.140918201496</v>
      </c>
      <c r="M331" s="1152"/>
      <c r="N331" s="34"/>
      <c r="O331" s="34"/>
      <c r="P331" s="34"/>
      <c r="Q331" s="34"/>
      <c r="R331" s="34"/>
      <c r="S331" s="34"/>
      <c r="T331" s="34"/>
      <c r="U331" s="34"/>
      <c r="V331" s="34"/>
      <c r="W331" s="34"/>
      <c r="X331" s="34"/>
      <c r="Y331" s="34"/>
      <c r="Z331" s="34"/>
      <c r="AA331" s="34"/>
      <c r="AB331" s="34"/>
    </row>
    <row r="332" spans="1:28" ht="15" customHeight="1" x14ac:dyDescent="0.2">
      <c r="A332" s="34"/>
      <c r="B332" s="42">
        <v>319</v>
      </c>
      <c r="C332" s="12" t="str">
        <f t="shared" si="8"/>
        <v>7/2047</v>
      </c>
      <c r="D332" s="43">
        <f t="shared" si="6"/>
        <v>0.01</v>
      </c>
      <c r="E332" s="1146">
        <f t="shared" si="9"/>
        <v>14343.973923948442</v>
      </c>
      <c r="F332" s="1150"/>
      <c r="G332" s="1146">
        <f t="shared" si="10"/>
        <v>15451.122327383511</v>
      </c>
      <c r="H332" s="1147"/>
      <c r="I332" s="1148"/>
      <c r="J332" s="1149"/>
      <c r="K332" s="45" t="e">
        <f t="shared" si="11"/>
        <v>#DIV/0!</v>
      </c>
      <c r="L332" s="1151">
        <f t="shared" si="7"/>
        <v>-15451.122327383511</v>
      </c>
      <c r="M332" s="1152"/>
      <c r="N332" s="34"/>
      <c r="O332" s="34"/>
      <c r="P332" s="34"/>
      <c r="Q332" s="34"/>
      <c r="R332" s="34"/>
      <c r="S332" s="34"/>
      <c r="T332" s="34"/>
      <c r="U332" s="34"/>
      <c r="V332" s="34"/>
      <c r="W332" s="34"/>
      <c r="X332" s="34"/>
      <c r="Y332" s="34"/>
      <c r="Z332" s="34"/>
      <c r="AA332" s="34"/>
      <c r="AB332" s="34"/>
    </row>
    <row r="333" spans="1:28" ht="15" customHeight="1" x14ac:dyDescent="0.2">
      <c r="A333" s="34"/>
      <c r="B333" s="42">
        <v>320</v>
      </c>
      <c r="C333" s="12" t="str">
        <f t="shared" si="8"/>
        <v>8/2047</v>
      </c>
      <c r="D333" s="43">
        <f t="shared" si="6"/>
        <v>0.01</v>
      </c>
      <c r="E333" s="1146">
        <f t="shared" si="9"/>
        <v>14487.413663187926</v>
      </c>
      <c r="F333" s="1150"/>
      <c r="G333" s="1146">
        <f t="shared" si="10"/>
        <v>15605.633550657347</v>
      </c>
      <c r="H333" s="1147"/>
      <c r="I333" s="1148"/>
      <c r="J333" s="1149"/>
      <c r="K333" s="45" t="e">
        <f t="shared" si="11"/>
        <v>#DIV/0!</v>
      </c>
      <c r="L333" s="1151">
        <f t="shared" si="7"/>
        <v>-15605.633550657347</v>
      </c>
      <c r="M333" s="1152"/>
      <c r="N333" s="34"/>
      <c r="O333" s="34"/>
      <c r="P333" s="34"/>
      <c r="Q333" s="34"/>
      <c r="R333" s="34"/>
      <c r="S333" s="34"/>
      <c r="T333" s="34"/>
      <c r="U333" s="34"/>
      <c r="V333" s="34"/>
      <c r="W333" s="34"/>
      <c r="X333" s="34"/>
      <c r="Y333" s="34"/>
      <c r="Z333" s="34"/>
      <c r="AA333" s="34"/>
      <c r="AB333" s="34"/>
    </row>
    <row r="334" spans="1:28" ht="15" customHeight="1" x14ac:dyDescent="0.2">
      <c r="A334" s="34"/>
      <c r="B334" s="42">
        <v>321</v>
      </c>
      <c r="C334" s="12" t="str">
        <f t="shared" si="8"/>
        <v>9/2047</v>
      </c>
      <c r="D334" s="43">
        <f t="shared" si="6"/>
        <v>0.01</v>
      </c>
      <c r="E334" s="1146">
        <f t="shared" si="9"/>
        <v>14632.287799819806</v>
      </c>
      <c r="F334" s="1150"/>
      <c r="G334" s="1146">
        <f t="shared" si="10"/>
        <v>15761.68988616392</v>
      </c>
      <c r="H334" s="1147"/>
      <c r="I334" s="1148"/>
      <c r="J334" s="1149"/>
      <c r="K334" s="45" t="e">
        <f t="shared" si="11"/>
        <v>#DIV/0!</v>
      </c>
      <c r="L334" s="1151">
        <f t="shared" si="7"/>
        <v>-15761.68988616392</v>
      </c>
      <c r="M334" s="1152"/>
      <c r="N334" s="34"/>
      <c r="O334" s="34"/>
      <c r="P334" s="34"/>
      <c r="Q334" s="34"/>
      <c r="R334" s="34"/>
      <c r="S334" s="34"/>
      <c r="T334" s="34"/>
      <c r="U334" s="34"/>
      <c r="V334" s="34"/>
      <c r="W334" s="34"/>
      <c r="X334" s="34"/>
      <c r="Y334" s="34"/>
      <c r="Z334" s="34"/>
      <c r="AA334" s="34"/>
      <c r="AB334" s="34"/>
    </row>
    <row r="335" spans="1:28" ht="15" customHeight="1" x14ac:dyDescent="0.2">
      <c r="A335" s="34"/>
      <c r="B335" s="42">
        <v>322</v>
      </c>
      <c r="C335" s="12" t="str">
        <f t="shared" si="8"/>
        <v>10/2047</v>
      </c>
      <c r="D335" s="43">
        <f t="shared" si="6"/>
        <v>0.01</v>
      </c>
      <c r="E335" s="1146">
        <f t="shared" si="9"/>
        <v>14778.610677818004</v>
      </c>
      <c r="F335" s="1150"/>
      <c r="G335" s="1146">
        <f t="shared" si="10"/>
        <v>15919.306785025559</v>
      </c>
      <c r="H335" s="1147"/>
      <c r="I335" s="1148"/>
      <c r="J335" s="1149"/>
      <c r="K335" s="45" t="e">
        <f t="shared" si="11"/>
        <v>#DIV/0!</v>
      </c>
      <c r="L335" s="1151">
        <f t="shared" si="7"/>
        <v>-15919.306785025559</v>
      </c>
      <c r="M335" s="1152"/>
      <c r="N335" s="34"/>
      <c r="O335" s="34"/>
      <c r="P335" s="34"/>
      <c r="Q335" s="34"/>
      <c r="R335" s="34"/>
      <c r="S335" s="34"/>
      <c r="T335" s="34"/>
      <c r="U335" s="34"/>
      <c r="V335" s="34"/>
      <c r="W335" s="34"/>
      <c r="X335" s="34"/>
      <c r="Y335" s="34"/>
      <c r="Z335" s="34"/>
      <c r="AA335" s="34"/>
      <c r="AB335" s="34"/>
    </row>
    <row r="336" spans="1:28" ht="15" customHeight="1" x14ac:dyDescent="0.2">
      <c r="A336" s="34"/>
      <c r="B336" s="42">
        <v>323</v>
      </c>
      <c r="C336" s="12" t="str">
        <f t="shared" si="8"/>
        <v>11/2047</v>
      </c>
      <c r="D336" s="43">
        <f t="shared" si="6"/>
        <v>0.01</v>
      </c>
      <c r="E336" s="1146">
        <f t="shared" si="9"/>
        <v>14926.396784596183</v>
      </c>
      <c r="F336" s="1150"/>
      <c r="G336" s="1146">
        <f t="shared" si="10"/>
        <v>16078.499852875815</v>
      </c>
      <c r="H336" s="1147"/>
      <c r="I336" s="1148"/>
      <c r="J336" s="1149"/>
      <c r="K336" s="45" t="e">
        <f t="shared" si="11"/>
        <v>#DIV/0!</v>
      </c>
      <c r="L336" s="1151">
        <f t="shared" si="7"/>
        <v>-16078.499852875815</v>
      </c>
      <c r="M336" s="1152"/>
      <c r="N336" s="34"/>
      <c r="O336" s="34"/>
      <c r="P336" s="34"/>
      <c r="Q336" s="34"/>
      <c r="R336" s="34"/>
      <c r="S336" s="34"/>
      <c r="T336" s="34"/>
      <c r="U336" s="34"/>
      <c r="V336" s="34"/>
      <c r="W336" s="34"/>
      <c r="X336" s="34"/>
      <c r="Y336" s="34"/>
      <c r="Z336" s="34"/>
      <c r="AA336" s="34"/>
      <c r="AB336" s="34"/>
    </row>
    <row r="337" spans="1:28" ht="15" customHeight="1" x14ac:dyDescent="0.2">
      <c r="A337" s="34"/>
      <c r="B337" s="42">
        <v>324</v>
      </c>
      <c r="C337" s="12" t="str">
        <f t="shared" si="8"/>
        <v>12/2047</v>
      </c>
      <c r="D337" s="43">
        <f t="shared" si="6"/>
        <v>0.01</v>
      </c>
      <c r="E337" s="1146">
        <f t="shared" si="9"/>
        <v>15075.660752442145</v>
      </c>
      <c r="F337" s="1150"/>
      <c r="G337" s="1146">
        <f t="shared" si="10"/>
        <v>16239.284851404573</v>
      </c>
      <c r="H337" s="1147"/>
      <c r="I337" s="1148"/>
      <c r="J337" s="1149"/>
      <c r="K337" s="45" t="e">
        <f t="shared" si="11"/>
        <v>#DIV/0!</v>
      </c>
      <c r="L337" s="1151">
        <f t="shared" si="7"/>
        <v>-16239.284851404573</v>
      </c>
      <c r="M337" s="1152"/>
      <c r="N337" s="34"/>
      <c r="O337" s="34"/>
      <c r="P337" s="34"/>
      <c r="Q337" s="34"/>
      <c r="R337" s="34"/>
      <c r="S337" s="34"/>
      <c r="T337" s="34"/>
      <c r="U337" s="34"/>
      <c r="V337" s="34"/>
      <c r="W337" s="34"/>
      <c r="X337" s="34"/>
      <c r="Y337" s="34"/>
      <c r="Z337" s="34"/>
      <c r="AA337" s="34"/>
      <c r="AB337" s="34"/>
    </row>
    <row r="338" spans="1:28" ht="15" customHeight="1" x14ac:dyDescent="0.2">
      <c r="A338" s="34"/>
      <c r="B338" s="42">
        <v>325</v>
      </c>
      <c r="C338" s="12" t="str">
        <f t="shared" si="8"/>
        <v>1/2048</v>
      </c>
      <c r="D338" s="43">
        <f t="shared" si="6"/>
        <v>0.01</v>
      </c>
      <c r="E338" s="1146">
        <f t="shared" si="9"/>
        <v>15226.417359966566</v>
      </c>
      <c r="F338" s="1150"/>
      <c r="G338" s="1146">
        <f t="shared" si="10"/>
        <v>16401.677699918619</v>
      </c>
      <c r="H338" s="1147"/>
      <c r="I338" s="1148"/>
      <c r="J338" s="1149"/>
      <c r="K338" s="45" t="e">
        <f t="shared" si="11"/>
        <v>#DIV/0!</v>
      </c>
      <c r="L338" s="1151">
        <f t="shared" si="7"/>
        <v>-16401.677699918619</v>
      </c>
      <c r="M338" s="1152"/>
      <c r="N338" s="34"/>
      <c r="O338" s="34"/>
      <c r="P338" s="34"/>
      <c r="Q338" s="34"/>
      <c r="R338" s="34"/>
      <c r="S338" s="34"/>
      <c r="T338" s="34"/>
      <c r="U338" s="34"/>
      <c r="V338" s="34"/>
      <c r="W338" s="34"/>
      <c r="X338" s="34"/>
      <c r="Y338" s="34"/>
      <c r="Z338" s="34"/>
      <c r="AA338" s="34"/>
      <c r="AB338" s="34"/>
    </row>
    <row r="339" spans="1:28" ht="15" customHeight="1" x14ac:dyDescent="0.2">
      <c r="A339" s="34"/>
      <c r="B339" s="42">
        <v>326</v>
      </c>
      <c r="C339" s="12" t="str">
        <f t="shared" si="8"/>
        <v>2/2048</v>
      </c>
      <c r="D339" s="43">
        <f t="shared" si="6"/>
        <v>0.01</v>
      </c>
      <c r="E339" s="1146">
        <f t="shared" si="9"/>
        <v>15378.681533566232</v>
      </c>
      <c r="F339" s="1150"/>
      <c r="G339" s="1146">
        <f t="shared" si="10"/>
        <v>16565.694476917804</v>
      </c>
      <c r="H339" s="1147"/>
      <c r="I339" s="1148"/>
      <c r="J339" s="1149"/>
      <c r="K339" s="45" t="e">
        <f t="shared" si="11"/>
        <v>#DIV/0!</v>
      </c>
      <c r="L339" s="1151">
        <f t="shared" si="7"/>
        <v>-16565.694476917804</v>
      </c>
      <c r="M339" s="1152"/>
      <c r="N339" s="34"/>
      <c r="O339" s="34"/>
      <c r="P339" s="34"/>
      <c r="Q339" s="34"/>
      <c r="R339" s="34"/>
      <c r="S339" s="34"/>
      <c r="T339" s="34"/>
      <c r="U339" s="34"/>
      <c r="V339" s="34"/>
      <c r="W339" s="34"/>
      <c r="X339" s="34"/>
      <c r="Y339" s="34"/>
      <c r="Z339" s="34"/>
      <c r="AA339" s="34"/>
      <c r="AB339" s="34"/>
    </row>
    <row r="340" spans="1:28" ht="15" customHeight="1" x14ac:dyDescent="0.2">
      <c r="A340" s="34"/>
      <c r="B340" s="42">
        <v>327</v>
      </c>
      <c r="C340" s="12" t="str">
        <f t="shared" si="8"/>
        <v>3/2048</v>
      </c>
      <c r="D340" s="43">
        <f t="shared" si="6"/>
        <v>0.01</v>
      </c>
      <c r="E340" s="1146">
        <f t="shared" si="9"/>
        <v>15532.468348901895</v>
      </c>
      <c r="F340" s="1150"/>
      <c r="G340" s="1146">
        <f t="shared" si="10"/>
        <v>16731.351421686981</v>
      </c>
      <c r="H340" s="1147"/>
      <c r="I340" s="1148"/>
      <c r="J340" s="1149"/>
      <c r="K340" s="45" t="e">
        <f t="shared" si="11"/>
        <v>#DIV/0!</v>
      </c>
      <c r="L340" s="1151">
        <f t="shared" si="7"/>
        <v>-16731.351421686981</v>
      </c>
      <c r="M340" s="1152"/>
      <c r="N340" s="34"/>
      <c r="O340" s="34"/>
      <c r="P340" s="34"/>
      <c r="Q340" s="34"/>
      <c r="R340" s="34"/>
      <c r="S340" s="34"/>
      <c r="T340" s="34"/>
      <c r="U340" s="34"/>
      <c r="V340" s="34"/>
      <c r="W340" s="34"/>
      <c r="X340" s="34"/>
      <c r="Y340" s="34"/>
      <c r="Z340" s="34"/>
      <c r="AA340" s="34"/>
      <c r="AB340" s="34"/>
    </row>
    <row r="341" spans="1:28" ht="15" customHeight="1" x14ac:dyDescent="0.2">
      <c r="A341" s="34"/>
      <c r="B341" s="42">
        <v>328</v>
      </c>
      <c r="C341" s="12" t="str">
        <f t="shared" si="8"/>
        <v>4/2048</v>
      </c>
      <c r="D341" s="43">
        <f t="shared" si="6"/>
        <v>0.01</v>
      </c>
      <c r="E341" s="1146">
        <f t="shared" si="9"/>
        <v>15687.793032390915</v>
      </c>
      <c r="F341" s="1150"/>
      <c r="G341" s="1146">
        <f t="shared" si="10"/>
        <v>16898.664935903849</v>
      </c>
      <c r="H341" s="1147"/>
      <c r="I341" s="1148"/>
      <c r="J341" s="1149"/>
      <c r="K341" s="45" t="e">
        <f t="shared" si="11"/>
        <v>#DIV/0!</v>
      </c>
      <c r="L341" s="1151">
        <f t="shared" si="7"/>
        <v>-16898.664935903849</v>
      </c>
      <c r="M341" s="1152"/>
      <c r="N341" s="34"/>
      <c r="O341" s="34"/>
      <c r="P341" s="34"/>
      <c r="Q341" s="34"/>
      <c r="R341" s="34"/>
      <c r="S341" s="34"/>
      <c r="T341" s="34"/>
      <c r="U341" s="34"/>
      <c r="V341" s="34"/>
      <c r="W341" s="34"/>
      <c r="X341" s="34"/>
      <c r="Y341" s="34"/>
      <c r="Z341" s="34"/>
      <c r="AA341" s="34"/>
      <c r="AB341" s="34"/>
    </row>
    <row r="342" spans="1:28" ht="15" customHeight="1" x14ac:dyDescent="0.2">
      <c r="A342" s="34"/>
      <c r="B342" s="42">
        <v>329</v>
      </c>
      <c r="C342" s="12" t="str">
        <f t="shared" si="8"/>
        <v>5/2048</v>
      </c>
      <c r="D342" s="43">
        <f t="shared" si="6"/>
        <v>0.01</v>
      </c>
      <c r="E342" s="1146">
        <f t="shared" si="9"/>
        <v>15844.670962714825</v>
      </c>
      <c r="F342" s="1150"/>
      <c r="G342" s="1146">
        <f t="shared" si="10"/>
        <v>17067.651585262887</v>
      </c>
      <c r="H342" s="1147"/>
      <c r="I342" s="1148"/>
      <c r="J342" s="1149"/>
      <c r="K342" s="45" t="e">
        <f t="shared" si="11"/>
        <v>#DIV/0!</v>
      </c>
      <c r="L342" s="1151">
        <f t="shared" si="7"/>
        <v>-17067.651585262887</v>
      </c>
      <c r="M342" s="1152"/>
      <c r="N342" s="34"/>
      <c r="O342" s="34"/>
      <c r="P342" s="34"/>
      <c r="Q342" s="34"/>
      <c r="R342" s="34"/>
      <c r="S342" s="34"/>
      <c r="T342" s="34"/>
      <c r="U342" s="34"/>
      <c r="V342" s="34"/>
      <c r="W342" s="34"/>
      <c r="X342" s="34"/>
      <c r="Y342" s="34"/>
      <c r="Z342" s="34"/>
      <c r="AA342" s="34"/>
      <c r="AB342" s="34"/>
    </row>
    <row r="343" spans="1:28" ht="15" customHeight="1" x14ac:dyDescent="0.2">
      <c r="A343" s="34"/>
      <c r="B343" s="42">
        <v>330</v>
      </c>
      <c r="C343" s="12" t="str">
        <f t="shared" si="8"/>
        <v>6/2048</v>
      </c>
      <c r="D343" s="43">
        <f t="shared" si="6"/>
        <v>0.01</v>
      </c>
      <c r="E343" s="1146">
        <f t="shared" si="9"/>
        <v>16003.117672341972</v>
      </c>
      <c r="F343" s="1150"/>
      <c r="G343" s="1146">
        <f t="shared" si="10"/>
        <v>17238.328101115516</v>
      </c>
      <c r="H343" s="1147"/>
      <c r="I343" s="1148"/>
      <c r="J343" s="1149"/>
      <c r="K343" s="45" t="e">
        <f t="shared" si="11"/>
        <v>#DIV/0!</v>
      </c>
      <c r="L343" s="1151">
        <f t="shared" si="7"/>
        <v>-17238.328101115516</v>
      </c>
      <c r="M343" s="1152"/>
      <c r="N343" s="34"/>
      <c r="O343" s="34"/>
      <c r="P343" s="34"/>
      <c r="Q343" s="34"/>
      <c r="R343" s="34"/>
      <c r="S343" s="34"/>
      <c r="T343" s="34"/>
      <c r="U343" s="34"/>
      <c r="V343" s="34"/>
      <c r="W343" s="34"/>
      <c r="X343" s="34"/>
      <c r="Y343" s="34"/>
      <c r="Z343" s="34"/>
      <c r="AA343" s="34"/>
      <c r="AB343" s="34"/>
    </row>
    <row r="344" spans="1:28" ht="15" customHeight="1" x14ac:dyDescent="0.2">
      <c r="A344" s="34"/>
      <c r="B344" s="42">
        <v>331</v>
      </c>
      <c r="C344" s="12" t="str">
        <f t="shared" si="8"/>
        <v>7/2048</v>
      </c>
      <c r="D344" s="43">
        <f t="shared" si="6"/>
        <v>0.01</v>
      </c>
      <c r="E344" s="1146">
        <f t="shared" si="9"/>
        <v>16163.148849065392</v>
      </c>
      <c r="F344" s="1150"/>
      <c r="G344" s="1146">
        <f t="shared" si="10"/>
        <v>17410.711382126672</v>
      </c>
      <c r="H344" s="1147"/>
      <c r="I344" s="1148"/>
      <c r="J344" s="1149"/>
      <c r="K344" s="45" t="e">
        <f t="shared" si="11"/>
        <v>#DIV/0!</v>
      </c>
      <c r="L344" s="1151">
        <f t="shared" si="7"/>
        <v>-17410.711382126672</v>
      </c>
      <c r="M344" s="1152"/>
      <c r="N344" s="34"/>
      <c r="O344" s="34"/>
      <c r="P344" s="34"/>
      <c r="Q344" s="34"/>
      <c r="R344" s="34"/>
      <c r="S344" s="34"/>
      <c r="T344" s="34"/>
      <c r="U344" s="34"/>
      <c r="V344" s="34"/>
      <c r="W344" s="34"/>
      <c r="X344" s="34"/>
      <c r="Y344" s="34"/>
      <c r="Z344" s="34"/>
      <c r="AA344" s="34"/>
      <c r="AB344" s="34"/>
    </row>
    <row r="345" spans="1:28" ht="15" customHeight="1" x14ac:dyDescent="0.2">
      <c r="A345" s="34"/>
      <c r="B345" s="42">
        <v>332</v>
      </c>
      <c r="C345" s="12" t="str">
        <f t="shared" si="8"/>
        <v>8/2048</v>
      </c>
      <c r="D345" s="43">
        <f t="shared" si="6"/>
        <v>0.01</v>
      </c>
      <c r="E345" s="1146">
        <f t="shared" si="9"/>
        <v>16324.780337556045</v>
      </c>
      <c r="F345" s="1150"/>
      <c r="G345" s="1146">
        <f t="shared" si="10"/>
        <v>17584.81849594794</v>
      </c>
      <c r="H345" s="1147"/>
      <c r="I345" s="1148"/>
      <c r="J345" s="1149"/>
      <c r="K345" s="45" t="e">
        <f t="shared" si="11"/>
        <v>#DIV/0!</v>
      </c>
      <c r="L345" s="1151">
        <f t="shared" si="7"/>
        <v>-17584.81849594794</v>
      </c>
      <c r="M345" s="1152"/>
      <c r="N345" s="34"/>
      <c r="O345" s="34"/>
      <c r="P345" s="34"/>
      <c r="Q345" s="34"/>
      <c r="R345" s="34"/>
      <c r="S345" s="34"/>
      <c r="T345" s="34"/>
      <c r="U345" s="34"/>
      <c r="V345" s="34"/>
      <c r="W345" s="34"/>
      <c r="X345" s="34"/>
      <c r="Y345" s="34"/>
      <c r="Z345" s="34"/>
      <c r="AA345" s="34"/>
      <c r="AB345" s="34"/>
    </row>
    <row r="346" spans="1:28" ht="15" customHeight="1" x14ac:dyDescent="0.2">
      <c r="A346" s="34"/>
      <c r="B346" s="42">
        <v>333</v>
      </c>
      <c r="C346" s="12" t="str">
        <f t="shared" si="8"/>
        <v>9/2048</v>
      </c>
      <c r="D346" s="43">
        <f t="shared" si="6"/>
        <v>0.01</v>
      </c>
      <c r="E346" s="1146">
        <f t="shared" si="9"/>
        <v>16488.028140931605</v>
      </c>
      <c r="F346" s="1150"/>
      <c r="G346" s="1146">
        <f t="shared" si="10"/>
        <v>17760.66668090742</v>
      </c>
      <c r="H346" s="1147"/>
      <c r="I346" s="1148"/>
      <c r="J346" s="1149"/>
      <c r="K346" s="45" t="e">
        <f t="shared" si="11"/>
        <v>#DIV/0!</v>
      </c>
      <c r="L346" s="1151">
        <f t="shared" si="7"/>
        <v>-17760.66668090742</v>
      </c>
      <c r="M346" s="1152"/>
      <c r="N346" s="34"/>
      <c r="O346" s="34"/>
      <c r="P346" s="34"/>
      <c r="Q346" s="34"/>
      <c r="R346" s="34"/>
      <c r="S346" s="34"/>
      <c r="T346" s="34"/>
      <c r="U346" s="34"/>
      <c r="V346" s="34"/>
      <c r="W346" s="34"/>
      <c r="X346" s="34"/>
      <c r="Y346" s="34"/>
      <c r="Z346" s="34"/>
      <c r="AA346" s="34"/>
      <c r="AB346" s="34"/>
    </row>
    <row r="347" spans="1:28" ht="15" customHeight="1" x14ac:dyDescent="0.2">
      <c r="A347" s="34"/>
      <c r="B347" s="42">
        <v>334</v>
      </c>
      <c r="C347" s="12" t="str">
        <f t="shared" si="8"/>
        <v>10/2048</v>
      </c>
      <c r="D347" s="43">
        <f t="shared" si="6"/>
        <v>0.01</v>
      </c>
      <c r="E347" s="1146">
        <f t="shared" si="9"/>
        <v>16652.908422340923</v>
      </c>
      <c r="F347" s="1150"/>
      <c r="G347" s="1146">
        <f t="shared" si="10"/>
        <v>17938.273347716495</v>
      </c>
      <c r="H347" s="1147"/>
      <c r="I347" s="1148"/>
      <c r="J347" s="1149"/>
      <c r="K347" s="45" t="e">
        <f t="shared" si="11"/>
        <v>#DIV/0!</v>
      </c>
      <c r="L347" s="1151">
        <f t="shared" si="7"/>
        <v>-17938.273347716495</v>
      </c>
      <c r="M347" s="1152"/>
      <c r="N347" s="34"/>
      <c r="O347" s="34"/>
      <c r="P347" s="34"/>
      <c r="Q347" s="34"/>
      <c r="R347" s="34"/>
      <c r="S347" s="34"/>
      <c r="T347" s="34"/>
      <c r="U347" s="34"/>
      <c r="V347" s="34"/>
      <c r="W347" s="34"/>
      <c r="X347" s="34"/>
      <c r="Y347" s="34"/>
      <c r="Z347" s="34"/>
      <c r="AA347" s="34"/>
      <c r="AB347" s="34"/>
    </row>
    <row r="348" spans="1:28" ht="15" customHeight="1" x14ac:dyDescent="0.2">
      <c r="A348" s="34"/>
      <c r="B348" s="42">
        <v>335</v>
      </c>
      <c r="C348" s="12" t="str">
        <f t="shared" si="8"/>
        <v>11/2048</v>
      </c>
      <c r="D348" s="43">
        <f t="shared" si="6"/>
        <v>0.01</v>
      </c>
      <c r="E348" s="1146">
        <f t="shared" si="9"/>
        <v>16819.437506564333</v>
      </c>
      <c r="F348" s="1150"/>
      <c r="G348" s="1146">
        <f t="shared" si="10"/>
        <v>18117.656081193658</v>
      </c>
      <c r="H348" s="1147"/>
      <c r="I348" s="1148"/>
      <c r="J348" s="1149"/>
      <c r="K348" s="45" t="e">
        <f t="shared" si="11"/>
        <v>#DIV/0!</v>
      </c>
      <c r="L348" s="1151">
        <f t="shared" si="7"/>
        <v>-18117.656081193658</v>
      </c>
      <c r="M348" s="1152"/>
      <c r="N348" s="34"/>
      <c r="O348" s="34"/>
      <c r="P348" s="34"/>
      <c r="Q348" s="34"/>
      <c r="R348" s="34"/>
      <c r="S348" s="34"/>
      <c r="T348" s="34"/>
      <c r="U348" s="34"/>
      <c r="V348" s="34"/>
      <c r="W348" s="34"/>
      <c r="X348" s="34"/>
      <c r="Y348" s="34"/>
      <c r="Z348" s="34"/>
      <c r="AA348" s="34"/>
      <c r="AB348" s="34"/>
    </row>
    <row r="349" spans="1:28" ht="15" customHeight="1" x14ac:dyDescent="0.2">
      <c r="A349" s="34"/>
      <c r="B349" s="42">
        <v>336</v>
      </c>
      <c r="C349" s="12" t="str">
        <f t="shared" si="8"/>
        <v>12/2048</v>
      </c>
      <c r="D349" s="43">
        <f t="shared" si="6"/>
        <v>0.01</v>
      </c>
      <c r="E349" s="1146">
        <f t="shared" si="9"/>
        <v>16987.631881629975</v>
      </c>
      <c r="F349" s="1150"/>
      <c r="G349" s="1146">
        <f t="shared" si="10"/>
        <v>18298.832642005593</v>
      </c>
      <c r="H349" s="1147"/>
      <c r="I349" s="1148"/>
      <c r="J349" s="1149"/>
      <c r="K349" s="45" t="e">
        <f t="shared" si="11"/>
        <v>#DIV/0!</v>
      </c>
      <c r="L349" s="1151">
        <f t="shared" si="7"/>
        <v>-18298.832642005593</v>
      </c>
      <c r="M349" s="1152"/>
      <c r="N349" s="34"/>
      <c r="O349" s="34"/>
      <c r="P349" s="34"/>
      <c r="Q349" s="34"/>
      <c r="R349" s="34"/>
      <c r="S349" s="34"/>
      <c r="T349" s="34"/>
      <c r="U349" s="34"/>
      <c r="V349" s="34"/>
      <c r="W349" s="34"/>
      <c r="X349" s="34"/>
      <c r="Y349" s="34"/>
      <c r="Z349" s="34"/>
      <c r="AA349" s="34"/>
      <c r="AB349" s="34"/>
    </row>
    <row r="350" spans="1:28" ht="15" customHeight="1" x14ac:dyDescent="0.2">
      <c r="A350" s="34"/>
      <c r="B350" s="42">
        <v>337</v>
      </c>
      <c r="C350" s="12" t="str">
        <f t="shared" si="8"/>
        <v>1/2049</v>
      </c>
      <c r="D350" s="43">
        <f t="shared" si="6"/>
        <v>0.01</v>
      </c>
      <c r="E350" s="1146">
        <f t="shared" si="9"/>
        <v>17157.508200446275</v>
      </c>
      <c r="F350" s="1150"/>
      <c r="G350" s="1146">
        <f t="shared" si="10"/>
        <v>18481.820968425647</v>
      </c>
      <c r="H350" s="1147"/>
      <c r="I350" s="1148"/>
      <c r="J350" s="1149"/>
      <c r="K350" s="45" t="e">
        <f t="shared" si="11"/>
        <v>#DIV/0!</v>
      </c>
      <c r="L350" s="1151">
        <f t="shared" si="7"/>
        <v>-18481.820968425647</v>
      </c>
      <c r="M350" s="1152"/>
      <c r="N350" s="34"/>
      <c r="O350" s="34"/>
      <c r="P350" s="34"/>
      <c r="Q350" s="34"/>
      <c r="R350" s="34"/>
      <c r="S350" s="34"/>
      <c r="T350" s="34"/>
      <c r="U350" s="34"/>
      <c r="V350" s="34"/>
      <c r="W350" s="34"/>
      <c r="X350" s="34"/>
      <c r="Y350" s="34"/>
      <c r="Z350" s="34"/>
      <c r="AA350" s="34"/>
      <c r="AB350" s="34"/>
    </row>
    <row r="351" spans="1:28" ht="15" customHeight="1" x14ac:dyDescent="0.2">
      <c r="A351" s="34"/>
      <c r="B351" s="42">
        <v>338</v>
      </c>
      <c r="C351" s="12" t="str">
        <f t="shared" si="8"/>
        <v>2/2049</v>
      </c>
      <c r="D351" s="43">
        <f t="shared" si="6"/>
        <v>0.01</v>
      </c>
      <c r="E351" s="1146">
        <f t="shared" si="9"/>
        <v>17329.083282450738</v>
      </c>
      <c r="F351" s="1150"/>
      <c r="G351" s="1146">
        <f t="shared" si="10"/>
        <v>18666.639178109905</v>
      </c>
      <c r="H351" s="1147"/>
      <c r="I351" s="1148"/>
      <c r="J351" s="1149"/>
      <c r="K351" s="45" t="e">
        <f t="shared" si="11"/>
        <v>#DIV/0!</v>
      </c>
      <c r="L351" s="1151">
        <f t="shared" si="7"/>
        <v>-18666.639178109905</v>
      </c>
      <c r="M351" s="1152"/>
      <c r="N351" s="34"/>
      <c r="O351" s="34"/>
      <c r="P351" s="34"/>
      <c r="Q351" s="34"/>
      <c r="R351" s="34"/>
      <c r="S351" s="34"/>
      <c r="T351" s="34"/>
      <c r="U351" s="34"/>
      <c r="V351" s="34"/>
      <c r="W351" s="34"/>
      <c r="X351" s="34"/>
      <c r="Y351" s="34"/>
      <c r="Z351" s="34"/>
      <c r="AA351" s="34"/>
      <c r="AB351" s="34"/>
    </row>
    <row r="352" spans="1:28" ht="15" customHeight="1" x14ac:dyDescent="0.2">
      <c r="A352" s="34"/>
      <c r="B352" s="42">
        <v>339</v>
      </c>
      <c r="C352" s="12" t="str">
        <f t="shared" si="8"/>
        <v>3/2049</v>
      </c>
      <c r="D352" s="43">
        <f t="shared" si="6"/>
        <v>0.01</v>
      </c>
      <c r="E352" s="1146">
        <f t="shared" si="9"/>
        <v>17502.374115275245</v>
      </c>
      <c r="F352" s="1150"/>
      <c r="G352" s="1146">
        <f t="shared" si="10"/>
        <v>18853.305569891003</v>
      </c>
      <c r="H352" s="1147"/>
      <c r="I352" s="1148"/>
      <c r="J352" s="1149"/>
      <c r="K352" s="45" t="e">
        <f t="shared" si="11"/>
        <v>#DIV/0!</v>
      </c>
      <c r="L352" s="1151">
        <f t="shared" si="7"/>
        <v>-18853.305569891003</v>
      </c>
      <c r="M352" s="1152"/>
      <c r="N352" s="34"/>
      <c r="O352" s="34"/>
      <c r="P352" s="34"/>
      <c r="Q352" s="34"/>
      <c r="R352" s="34"/>
      <c r="S352" s="34"/>
      <c r="T352" s="34"/>
      <c r="U352" s="34"/>
      <c r="V352" s="34"/>
      <c r="W352" s="34"/>
      <c r="X352" s="34"/>
      <c r="Y352" s="34"/>
      <c r="Z352" s="34"/>
      <c r="AA352" s="34"/>
      <c r="AB352" s="34"/>
    </row>
    <row r="353" spans="1:28" ht="15" customHeight="1" x14ac:dyDescent="0.2">
      <c r="A353" s="34"/>
      <c r="B353" s="42">
        <v>340</v>
      </c>
      <c r="C353" s="12" t="str">
        <f t="shared" si="8"/>
        <v>4/2049</v>
      </c>
      <c r="D353" s="43">
        <f t="shared" si="6"/>
        <v>0.01</v>
      </c>
      <c r="E353" s="1146">
        <f t="shared" si="9"/>
        <v>17677.397856427997</v>
      </c>
      <c r="F353" s="1150"/>
      <c r="G353" s="1146">
        <f t="shared" si="10"/>
        <v>19041.838625589913</v>
      </c>
      <c r="H353" s="1147"/>
      <c r="I353" s="1148"/>
      <c r="J353" s="1149"/>
      <c r="K353" s="45" t="e">
        <f t="shared" si="11"/>
        <v>#DIV/0!</v>
      </c>
      <c r="L353" s="1151">
        <f t="shared" si="7"/>
        <v>-19041.838625589913</v>
      </c>
      <c r="M353" s="1152"/>
      <c r="N353" s="34"/>
      <c r="O353" s="34"/>
      <c r="P353" s="34"/>
      <c r="Q353" s="34"/>
      <c r="R353" s="34"/>
      <c r="S353" s="34"/>
      <c r="T353" s="34"/>
      <c r="U353" s="34"/>
      <c r="V353" s="34"/>
      <c r="W353" s="34"/>
      <c r="X353" s="34"/>
      <c r="Y353" s="34"/>
      <c r="Z353" s="34"/>
      <c r="AA353" s="34"/>
      <c r="AB353" s="34"/>
    </row>
    <row r="354" spans="1:28" ht="15" customHeight="1" x14ac:dyDescent="0.2">
      <c r="A354" s="34"/>
      <c r="B354" s="42">
        <v>341</v>
      </c>
      <c r="C354" s="12" t="str">
        <f t="shared" si="8"/>
        <v>5/2049</v>
      </c>
      <c r="D354" s="43">
        <f t="shared" si="6"/>
        <v>0.01</v>
      </c>
      <c r="E354" s="1146">
        <f t="shared" si="9"/>
        <v>17854.171834992278</v>
      </c>
      <c r="F354" s="1150"/>
      <c r="G354" s="1146">
        <f t="shared" si="10"/>
        <v>19232.257011845813</v>
      </c>
      <c r="H354" s="1147"/>
      <c r="I354" s="1148"/>
      <c r="J354" s="1149"/>
      <c r="K354" s="45" t="e">
        <f t="shared" si="11"/>
        <v>#DIV/0!</v>
      </c>
      <c r="L354" s="1151">
        <f t="shared" si="7"/>
        <v>-19232.257011845813</v>
      </c>
      <c r="M354" s="1152"/>
      <c r="N354" s="34"/>
      <c r="O354" s="34"/>
      <c r="P354" s="34"/>
      <c r="Q354" s="34"/>
      <c r="R354" s="34"/>
      <c r="S354" s="34"/>
      <c r="T354" s="34"/>
      <c r="U354" s="34"/>
      <c r="V354" s="34"/>
      <c r="W354" s="34"/>
      <c r="X354" s="34"/>
      <c r="Y354" s="34"/>
      <c r="Z354" s="34"/>
      <c r="AA354" s="34"/>
      <c r="AB354" s="34"/>
    </row>
    <row r="355" spans="1:28" ht="15" customHeight="1" x14ac:dyDescent="0.2">
      <c r="A355" s="34"/>
      <c r="B355" s="42">
        <v>342</v>
      </c>
      <c r="C355" s="12" t="str">
        <f t="shared" si="8"/>
        <v>6/2049</v>
      </c>
      <c r="D355" s="43">
        <f t="shared" si="6"/>
        <v>0.01</v>
      </c>
      <c r="E355" s="1146">
        <f t="shared" si="9"/>
        <v>18032.713553342201</v>
      </c>
      <c r="F355" s="1150"/>
      <c r="G355" s="1146">
        <f t="shared" si="10"/>
        <v>19424.57958196427</v>
      </c>
      <c r="H355" s="1147"/>
      <c r="I355" s="1148"/>
      <c r="J355" s="1149"/>
      <c r="K355" s="45" t="e">
        <f t="shared" si="11"/>
        <v>#DIV/0!</v>
      </c>
      <c r="L355" s="1151">
        <f t="shared" si="7"/>
        <v>-19424.57958196427</v>
      </c>
      <c r="M355" s="1152"/>
      <c r="N355" s="34"/>
      <c r="O355" s="34"/>
      <c r="P355" s="34"/>
      <c r="Q355" s="34"/>
      <c r="R355" s="34"/>
      <c r="S355" s="34"/>
      <c r="T355" s="34"/>
      <c r="U355" s="34"/>
      <c r="V355" s="34"/>
      <c r="W355" s="34"/>
      <c r="X355" s="34"/>
      <c r="Y355" s="34"/>
      <c r="Z355" s="34"/>
      <c r="AA355" s="34"/>
      <c r="AB355" s="34"/>
    </row>
    <row r="356" spans="1:28" ht="15" customHeight="1" x14ac:dyDescent="0.2">
      <c r="A356" s="34"/>
      <c r="B356" s="42">
        <v>343</v>
      </c>
      <c r="C356" s="12" t="str">
        <f t="shared" si="8"/>
        <v>7/2049</v>
      </c>
      <c r="D356" s="43">
        <f t="shared" si="6"/>
        <v>0.01</v>
      </c>
      <c r="E356" s="1146">
        <f t="shared" si="9"/>
        <v>18213.040688875622</v>
      </c>
      <c r="F356" s="1150"/>
      <c r="G356" s="1146">
        <f t="shared" si="10"/>
        <v>19618.825377783913</v>
      </c>
      <c r="H356" s="1147"/>
      <c r="I356" s="1148"/>
      <c r="J356" s="1149"/>
      <c r="K356" s="45" t="e">
        <f t="shared" si="11"/>
        <v>#DIV/0!</v>
      </c>
      <c r="L356" s="1151">
        <f t="shared" si="7"/>
        <v>-19618.825377783913</v>
      </c>
      <c r="M356" s="1152"/>
      <c r="N356" s="34"/>
      <c r="O356" s="34"/>
      <c r="P356" s="34"/>
      <c r="Q356" s="34"/>
      <c r="R356" s="34"/>
      <c r="S356" s="34"/>
      <c r="T356" s="34"/>
      <c r="U356" s="34"/>
      <c r="V356" s="34"/>
      <c r="W356" s="34"/>
      <c r="X356" s="34"/>
      <c r="Y356" s="34"/>
      <c r="Z356" s="34"/>
      <c r="AA356" s="34"/>
      <c r="AB356" s="34"/>
    </row>
    <row r="357" spans="1:28" ht="15" customHeight="1" x14ac:dyDescent="0.2">
      <c r="A357" s="34"/>
      <c r="B357" s="42">
        <v>344</v>
      </c>
      <c r="C357" s="12" t="str">
        <f t="shared" si="8"/>
        <v>8/2049</v>
      </c>
      <c r="D357" s="43">
        <f t="shared" si="6"/>
        <v>0.01</v>
      </c>
      <c r="E357" s="1146">
        <f t="shared" si="9"/>
        <v>18395.171095764377</v>
      </c>
      <c r="F357" s="1150"/>
      <c r="G357" s="1146">
        <f t="shared" si="10"/>
        <v>19815.013631561753</v>
      </c>
      <c r="H357" s="1147"/>
      <c r="I357" s="1148"/>
      <c r="J357" s="1149"/>
      <c r="K357" s="45" t="e">
        <f t="shared" si="11"/>
        <v>#DIV/0!</v>
      </c>
      <c r="L357" s="1151">
        <f t="shared" si="7"/>
        <v>-19815.013631561753</v>
      </c>
      <c r="M357" s="1152"/>
      <c r="N357" s="34"/>
      <c r="O357" s="34"/>
      <c r="P357" s="34"/>
      <c r="Q357" s="34"/>
      <c r="R357" s="34"/>
      <c r="S357" s="34"/>
      <c r="T357" s="34"/>
      <c r="U357" s="34"/>
      <c r="V357" s="34"/>
      <c r="W357" s="34"/>
      <c r="X357" s="34"/>
      <c r="Y357" s="34"/>
      <c r="Z357" s="34"/>
      <c r="AA357" s="34"/>
      <c r="AB357" s="34"/>
    </row>
    <row r="358" spans="1:28" ht="15" customHeight="1" x14ac:dyDescent="0.2">
      <c r="A358" s="34"/>
      <c r="B358" s="42">
        <v>345</v>
      </c>
      <c r="C358" s="12" t="str">
        <f t="shared" si="8"/>
        <v>9/2049</v>
      </c>
      <c r="D358" s="43">
        <f t="shared" si="6"/>
        <v>0.01</v>
      </c>
      <c r="E358" s="1146">
        <f t="shared" si="9"/>
        <v>18579.122806722022</v>
      </c>
      <c r="F358" s="1150"/>
      <c r="G358" s="1146">
        <f t="shared" si="10"/>
        <v>20013.16376787737</v>
      </c>
      <c r="H358" s="1147"/>
      <c r="I358" s="1148"/>
      <c r="J358" s="1149"/>
      <c r="K358" s="45" t="e">
        <f t="shared" si="11"/>
        <v>#DIV/0!</v>
      </c>
      <c r="L358" s="1151">
        <f t="shared" si="7"/>
        <v>-20013.16376787737</v>
      </c>
      <c r="M358" s="1152"/>
      <c r="N358" s="34"/>
      <c r="O358" s="34"/>
      <c r="P358" s="34"/>
      <c r="Q358" s="34"/>
      <c r="R358" s="34"/>
      <c r="S358" s="34"/>
      <c r="T358" s="34"/>
      <c r="U358" s="34"/>
      <c r="V358" s="34"/>
      <c r="W358" s="34"/>
      <c r="X358" s="34"/>
      <c r="Y358" s="34"/>
      <c r="Z358" s="34"/>
      <c r="AA358" s="34"/>
      <c r="AB358" s="34"/>
    </row>
    <row r="359" spans="1:28" ht="15" customHeight="1" x14ac:dyDescent="0.2">
      <c r="A359" s="34"/>
      <c r="B359" s="42">
        <v>346</v>
      </c>
      <c r="C359" s="12" t="str">
        <f t="shared" si="8"/>
        <v>10/2049</v>
      </c>
      <c r="D359" s="43">
        <f t="shared" si="6"/>
        <v>0.01</v>
      </c>
      <c r="E359" s="1146">
        <f t="shared" si="9"/>
        <v>18764.914034789243</v>
      </c>
      <c r="F359" s="1150"/>
      <c r="G359" s="1146">
        <f t="shared" si="10"/>
        <v>20213.295405556142</v>
      </c>
      <c r="H359" s="1147"/>
      <c r="I359" s="1148"/>
      <c r="J359" s="1149"/>
      <c r="K359" s="45" t="e">
        <f t="shared" si="11"/>
        <v>#DIV/0!</v>
      </c>
      <c r="L359" s="1151">
        <f t="shared" si="7"/>
        <v>-20213.295405556142</v>
      </c>
      <c r="M359" s="1152"/>
      <c r="N359" s="34"/>
      <c r="O359" s="34"/>
      <c r="P359" s="34"/>
      <c r="Q359" s="34"/>
      <c r="R359" s="34"/>
      <c r="S359" s="34"/>
      <c r="T359" s="34"/>
      <c r="U359" s="34"/>
      <c r="V359" s="34"/>
      <c r="W359" s="34"/>
      <c r="X359" s="34"/>
      <c r="Y359" s="34"/>
      <c r="Z359" s="34"/>
      <c r="AA359" s="34"/>
      <c r="AB359" s="34"/>
    </row>
    <row r="360" spans="1:28" ht="15" customHeight="1" x14ac:dyDescent="0.2">
      <c r="A360" s="34"/>
      <c r="B360" s="42">
        <v>347</v>
      </c>
      <c r="C360" s="12" t="str">
        <f t="shared" si="8"/>
        <v>11/2049</v>
      </c>
      <c r="D360" s="43">
        <f t="shared" si="6"/>
        <v>0.01</v>
      </c>
      <c r="E360" s="1146">
        <f t="shared" si="9"/>
        <v>18952.563175137137</v>
      </c>
      <c r="F360" s="1150"/>
      <c r="G360" s="1146">
        <f t="shared" si="10"/>
        <v>20415.428359611702</v>
      </c>
      <c r="H360" s="1147"/>
      <c r="I360" s="1148"/>
      <c r="J360" s="1149"/>
      <c r="K360" s="45" t="e">
        <f t="shared" si="11"/>
        <v>#DIV/0!</v>
      </c>
      <c r="L360" s="1151">
        <f t="shared" si="7"/>
        <v>-20415.428359611702</v>
      </c>
      <c r="M360" s="1152"/>
      <c r="N360" s="34"/>
      <c r="O360" s="34"/>
      <c r="P360" s="34"/>
      <c r="Q360" s="34"/>
      <c r="R360" s="34"/>
      <c r="S360" s="34"/>
      <c r="T360" s="34"/>
      <c r="U360" s="34"/>
      <c r="V360" s="34"/>
      <c r="W360" s="34"/>
      <c r="X360" s="34"/>
      <c r="Y360" s="34"/>
      <c r="Z360" s="34"/>
      <c r="AA360" s="34"/>
      <c r="AB360" s="34"/>
    </row>
    <row r="361" spans="1:28" ht="15" customHeight="1" x14ac:dyDescent="0.2">
      <c r="A361" s="34"/>
      <c r="B361" s="42">
        <v>348</v>
      </c>
      <c r="C361" s="12" t="str">
        <f t="shared" si="8"/>
        <v>12/2049</v>
      </c>
      <c r="D361" s="43">
        <f t="shared" si="6"/>
        <v>0.01</v>
      </c>
      <c r="E361" s="1146">
        <f t="shared" si="9"/>
        <v>19142.088806888507</v>
      </c>
      <c r="F361" s="1150"/>
      <c r="G361" s="1146">
        <f t="shared" si="10"/>
        <v>20619.582643207817</v>
      </c>
      <c r="H361" s="1147"/>
      <c r="I361" s="1148"/>
      <c r="J361" s="1149"/>
      <c r="K361" s="45" t="e">
        <f t="shared" si="11"/>
        <v>#DIV/0!</v>
      </c>
      <c r="L361" s="1151">
        <f t="shared" si="7"/>
        <v>-20619.582643207817</v>
      </c>
      <c r="M361" s="1152"/>
      <c r="N361" s="34"/>
      <c r="O361" s="34"/>
      <c r="P361" s="34"/>
      <c r="Q361" s="34"/>
      <c r="R361" s="34"/>
      <c r="S361" s="34"/>
      <c r="T361" s="34"/>
      <c r="U361" s="34"/>
      <c r="V361" s="34"/>
      <c r="W361" s="34"/>
      <c r="X361" s="34"/>
      <c r="Y361" s="34"/>
      <c r="Z361" s="34"/>
      <c r="AA361" s="34"/>
      <c r="AB361" s="34"/>
    </row>
    <row r="362" spans="1:28" ht="15" customHeight="1" x14ac:dyDescent="0.2">
      <c r="A362" s="34"/>
      <c r="B362" s="42">
        <v>349</v>
      </c>
      <c r="C362" s="12" t="str">
        <f t="shared" si="8"/>
        <v>1/2050</v>
      </c>
      <c r="D362" s="43">
        <f t="shared" si="6"/>
        <v>0.01</v>
      </c>
      <c r="E362" s="1146">
        <f t="shared" si="9"/>
        <v>19333.509694957393</v>
      </c>
      <c r="F362" s="1150"/>
      <c r="G362" s="1146">
        <f t="shared" si="10"/>
        <v>20825.778469639896</v>
      </c>
      <c r="H362" s="1147"/>
      <c r="I362" s="1148"/>
      <c r="J362" s="1149"/>
      <c r="K362" s="45" t="e">
        <f t="shared" si="11"/>
        <v>#DIV/0!</v>
      </c>
      <c r="L362" s="1151">
        <f t="shared" si="7"/>
        <v>-20825.778469639896</v>
      </c>
      <c r="M362" s="1152"/>
      <c r="N362" s="34"/>
      <c r="O362" s="34"/>
      <c r="P362" s="34"/>
      <c r="Q362" s="34"/>
      <c r="R362" s="34"/>
      <c r="S362" s="34"/>
      <c r="T362" s="34"/>
      <c r="U362" s="34"/>
      <c r="V362" s="34"/>
      <c r="W362" s="34"/>
      <c r="X362" s="34"/>
      <c r="Y362" s="34"/>
      <c r="Z362" s="34"/>
      <c r="AA362" s="34"/>
      <c r="AB362" s="34"/>
    </row>
    <row r="363" spans="1:28" ht="15" customHeight="1" x14ac:dyDescent="0.2">
      <c r="A363" s="34"/>
      <c r="B363" s="42">
        <v>350</v>
      </c>
      <c r="C363" s="12" t="str">
        <f t="shared" si="8"/>
        <v>2/2050</v>
      </c>
      <c r="D363" s="43">
        <f t="shared" si="6"/>
        <v>0.01</v>
      </c>
      <c r="E363" s="1146">
        <f t="shared" si="9"/>
        <v>19526.844791906966</v>
      </c>
      <c r="F363" s="1150"/>
      <c r="G363" s="1146">
        <f t="shared" si="10"/>
        <v>21034.036254336293</v>
      </c>
      <c r="H363" s="1147"/>
      <c r="I363" s="1148"/>
      <c r="J363" s="1149"/>
      <c r="K363" s="45" t="e">
        <f t="shared" si="11"/>
        <v>#DIV/0!</v>
      </c>
      <c r="L363" s="1151">
        <f t="shared" si="7"/>
        <v>-21034.036254336293</v>
      </c>
      <c r="M363" s="1152"/>
      <c r="N363" s="34"/>
      <c r="O363" s="34"/>
      <c r="P363" s="34"/>
      <c r="Q363" s="34"/>
      <c r="R363" s="34"/>
      <c r="S363" s="34"/>
      <c r="T363" s="34"/>
      <c r="U363" s="34"/>
      <c r="V363" s="34"/>
      <c r="W363" s="34"/>
      <c r="X363" s="34"/>
      <c r="Y363" s="34"/>
      <c r="Z363" s="34"/>
      <c r="AA363" s="34"/>
      <c r="AB363" s="34"/>
    </row>
    <row r="364" spans="1:28" ht="15" customHeight="1" x14ac:dyDescent="0.2">
      <c r="A364" s="34"/>
      <c r="B364" s="42">
        <v>351</v>
      </c>
      <c r="C364" s="12" t="str">
        <f t="shared" si="8"/>
        <v>3/2050</v>
      </c>
      <c r="D364" s="43">
        <f t="shared" si="6"/>
        <v>0.01</v>
      </c>
      <c r="E364" s="1146">
        <f t="shared" si="9"/>
        <v>19722.113239826034</v>
      </c>
      <c r="F364" s="1150"/>
      <c r="G364" s="1146">
        <f t="shared" si="10"/>
        <v>21244.376616879657</v>
      </c>
      <c r="H364" s="1147"/>
      <c r="I364" s="1148"/>
      <c r="J364" s="1149"/>
      <c r="K364" s="45" t="e">
        <f t="shared" si="11"/>
        <v>#DIV/0!</v>
      </c>
      <c r="L364" s="1151">
        <f t="shared" si="7"/>
        <v>-21244.376616879657</v>
      </c>
      <c r="M364" s="1152"/>
      <c r="N364" s="34"/>
      <c r="O364" s="34"/>
      <c r="P364" s="34"/>
      <c r="Q364" s="34"/>
      <c r="R364" s="34"/>
      <c r="S364" s="34"/>
      <c r="T364" s="34"/>
      <c r="U364" s="34"/>
      <c r="V364" s="34"/>
      <c r="W364" s="34"/>
      <c r="X364" s="34"/>
      <c r="Y364" s="34"/>
      <c r="Z364" s="34"/>
      <c r="AA364" s="34"/>
      <c r="AB364" s="34"/>
    </row>
    <row r="365" spans="1:28" ht="15" customHeight="1" x14ac:dyDescent="0.2">
      <c r="A365" s="34"/>
      <c r="B365" s="42">
        <v>352</v>
      </c>
      <c r="C365" s="12" t="str">
        <f t="shared" si="8"/>
        <v>4/2050</v>
      </c>
      <c r="D365" s="43">
        <f t="shared" si="6"/>
        <v>0.01</v>
      </c>
      <c r="E365" s="1146">
        <f t="shared" si="9"/>
        <v>19919.334372224293</v>
      </c>
      <c r="F365" s="1150"/>
      <c r="G365" s="1146">
        <f t="shared" si="10"/>
        <v>21456.820383048453</v>
      </c>
      <c r="H365" s="1147"/>
      <c r="I365" s="1148"/>
      <c r="J365" s="1149"/>
      <c r="K365" s="45" t="e">
        <f t="shared" si="11"/>
        <v>#DIV/0!</v>
      </c>
      <c r="L365" s="1151">
        <f t="shared" si="7"/>
        <v>-21456.820383048453</v>
      </c>
      <c r="M365" s="1152"/>
      <c r="N365" s="34"/>
      <c r="O365" s="34"/>
      <c r="P365" s="34"/>
      <c r="Q365" s="34"/>
      <c r="R365" s="34"/>
      <c r="S365" s="34"/>
      <c r="T365" s="34"/>
      <c r="U365" s="34"/>
      <c r="V365" s="34"/>
      <c r="W365" s="34"/>
      <c r="X365" s="34"/>
      <c r="Y365" s="34"/>
      <c r="Z365" s="34"/>
      <c r="AA365" s="34"/>
      <c r="AB365" s="34"/>
    </row>
    <row r="366" spans="1:28" ht="15" customHeight="1" x14ac:dyDescent="0.2">
      <c r="A366" s="34"/>
      <c r="B366" s="42">
        <v>353</v>
      </c>
      <c r="C366" s="12" t="str">
        <f t="shared" si="8"/>
        <v>5/2050</v>
      </c>
      <c r="D366" s="43">
        <f t="shared" si="6"/>
        <v>0.01</v>
      </c>
      <c r="E366" s="1146">
        <f t="shared" si="9"/>
        <v>20118.527715946537</v>
      </c>
      <c r="F366" s="1150"/>
      <c r="G366" s="1146">
        <f t="shared" si="10"/>
        <v>21671.388586878937</v>
      </c>
      <c r="H366" s="1147"/>
      <c r="I366" s="1148"/>
      <c r="J366" s="1149"/>
      <c r="K366" s="45" t="e">
        <f t="shared" si="11"/>
        <v>#DIV/0!</v>
      </c>
      <c r="L366" s="1151">
        <f t="shared" si="7"/>
        <v>-21671.388586878937</v>
      </c>
      <c r="M366" s="1152"/>
      <c r="N366" s="34"/>
      <c r="O366" s="34"/>
      <c r="P366" s="34"/>
      <c r="Q366" s="34"/>
      <c r="R366" s="34"/>
      <c r="S366" s="34"/>
      <c r="T366" s="34"/>
      <c r="U366" s="34"/>
      <c r="V366" s="34"/>
      <c r="W366" s="34"/>
      <c r="X366" s="34"/>
      <c r="Y366" s="34"/>
      <c r="Z366" s="34"/>
      <c r="AA366" s="34"/>
      <c r="AB366" s="34"/>
    </row>
    <row r="367" spans="1:28" ht="15" customHeight="1" x14ac:dyDescent="0.2">
      <c r="A367" s="34"/>
      <c r="B367" s="42">
        <v>354</v>
      </c>
      <c r="C367" s="12" t="str">
        <f t="shared" si="8"/>
        <v>6/2050</v>
      </c>
      <c r="D367" s="43">
        <f t="shared" si="6"/>
        <v>0.01</v>
      </c>
      <c r="E367" s="1146">
        <f t="shared" si="9"/>
        <v>20319.712993106001</v>
      </c>
      <c r="F367" s="1150"/>
      <c r="G367" s="1146">
        <f t="shared" si="10"/>
        <v>21888.102472747727</v>
      </c>
      <c r="H367" s="1147"/>
      <c r="I367" s="1148"/>
      <c r="J367" s="1149"/>
      <c r="K367" s="45" t="e">
        <f t="shared" si="11"/>
        <v>#DIV/0!</v>
      </c>
      <c r="L367" s="1151">
        <f t="shared" si="7"/>
        <v>-21888.102472747727</v>
      </c>
      <c r="M367" s="1152"/>
      <c r="N367" s="34"/>
      <c r="O367" s="34"/>
      <c r="P367" s="34"/>
      <c r="Q367" s="34"/>
      <c r="R367" s="34"/>
      <c r="S367" s="34"/>
      <c r="T367" s="34"/>
      <c r="U367" s="34"/>
      <c r="V367" s="34"/>
      <c r="W367" s="34"/>
      <c r="X367" s="34"/>
      <c r="Y367" s="34"/>
      <c r="Z367" s="34"/>
      <c r="AA367" s="34"/>
      <c r="AB367" s="34"/>
    </row>
    <row r="368" spans="1:28" ht="15" customHeight="1" x14ac:dyDescent="0.2">
      <c r="A368" s="34"/>
      <c r="B368" s="42">
        <v>355</v>
      </c>
      <c r="C368" s="12" t="str">
        <f t="shared" si="8"/>
        <v>7/2050</v>
      </c>
      <c r="D368" s="43">
        <f t="shared" si="6"/>
        <v>0.01</v>
      </c>
      <c r="E368" s="1146">
        <f t="shared" si="9"/>
        <v>20522.910123037062</v>
      </c>
      <c r="F368" s="1150"/>
      <c r="G368" s="1146">
        <f t="shared" si="10"/>
        <v>22106.983497475205</v>
      </c>
      <c r="H368" s="1147"/>
      <c r="I368" s="1148"/>
      <c r="J368" s="1149"/>
      <c r="K368" s="45" t="e">
        <f t="shared" si="11"/>
        <v>#DIV/0!</v>
      </c>
      <c r="L368" s="1151">
        <f t="shared" si="7"/>
        <v>-22106.983497475205</v>
      </c>
      <c r="M368" s="1152"/>
      <c r="N368" s="34"/>
      <c r="O368" s="34"/>
      <c r="P368" s="34"/>
      <c r="Q368" s="34"/>
      <c r="R368" s="34"/>
      <c r="S368" s="34"/>
      <c r="T368" s="34"/>
      <c r="U368" s="34"/>
      <c r="V368" s="34"/>
      <c r="W368" s="34"/>
      <c r="X368" s="34"/>
      <c r="Y368" s="34"/>
      <c r="Z368" s="34"/>
      <c r="AA368" s="34"/>
      <c r="AB368" s="34"/>
    </row>
    <row r="369" spans="1:28" ht="15" customHeight="1" x14ac:dyDescent="0.2">
      <c r="A369" s="34"/>
      <c r="B369" s="42">
        <v>356</v>
      </c>
      <c r="C369" s="12" t="str">
        <f t="shared" si="8"/>
        <v>8/2050</v>
      </c>
      <c r="D369" s="43">
        <f t="shared" si="6"/>
        <v>0.01</v>
      </c>
      <c r="E369" s="1146">
        <f t="shared" si="9"/>
        <v>20728.139224267434</v>
      </c>
      <c r="F369" s="1150"/>
      <c r="G369" s="1146">
        <f t="shared" si="10"/>
        <v>22328.053332449956</v>
      </c>
      <c r="H369" s="1147"/>
      <c r="I369" s="1148"/>
      <c r="J369" s="1149"/>
      <c r="K369" s="45" t="e">
        <f t="shared" si="11"/>
        <v>#DIV/0!</v>
      </c>
      <c r="L369" s="1151">
        <f t="shared" si="7"/>
        <v>-22328.053332449956</v>
      </c>
      <c r="M369" s="1152"/>
      <c r="N369" s="34"/>
      <c r="O369" s="34"/>
      <c r="P369" s="34"/>
      <c r="Q369" s="34"/>
      <c r="R369" s="34"/>
      <c r="S369" s="34"/>
      <c r="T369" s="34"/>
      <c r="U369" s="34"/>
      <c r="V369" s="34"/>
      <c r="W369" s="34"/>
      <c r="X369" s="34"/>
      <c r="Y369" s="34"/>
      <c r="Z369" s="34"/>
      <c r="AA369" s="34"/>
      <c r="AB369" s="34"/>
    </row>
    <row r="370" spans="1:28" ht="15" customHeight="1" x14ac:dyDescent="0.2">
      <c r="A370" s="34"/>
      <c r="B370" s="42">
        <v>357</v>
      </c>
      <c r="C370" s="12" t="str">
        <f t="shared" si="8"/>
        <v>9/2050</v>
      </c>
      <c r="D370" s="43">
        <f t="shared" si="6"/>
        <v>0.01</v>
      </c>
      <c r="E370" s="1146">
        <f t="shared" si="9"/>
        <v>20935.42061651011</v>
      </c>
      <c r="F370" s="1150"/>
      <c r="G370" s="1146">
        <f t="shared" si="10"/>
        <v>22551.333865774453</v>
      </c>
      <c r="H370" s="1147"/>
      <c r="I370" s="1148"/>
      <c r="J370" s="1149"/>
      <c r="K370" s="45" t="e">
        <f t="shared" si="11"/>
        <v>#DIV/0!</v>
      </c>
      <c r="L370" s="1151">
        <f t="shared" si="7"/>
        <v>-22551.333865774453</v>
      </c>
      <c r="M370" s="1152"/>
      <c r="N370" s="34"/>
      <c r="O370" s="34"/>
      <c r="P370" s="34"/>
      <c r="Q370" s="34"/>
      <c r="R370" s="34"/>
      <c r="S370" s="34"/>
      <c r="T370" s="34"/>
      <c r="U370" s="34"/>
      <c r="V370" s="34"/>
      <c r="W370" s="34"/>
      <c r="X370" s="34"/>
      <c r="Y370" s="34"/>
      <c r="Z370" s="34"/>
      <c r="AA370" s="34"/>
      <c r="AB370" s="34"/>
    </row>
    <row r="371" spans="1:28" ht="15" customHeight="1" x14ac:dyDescent="0.2">
      <c r="A371" s="34"/>
      <c r="B371" s="42">
        <v>358</v>
      </c>
      <c r="C371" s="12" t="str">
        <f t="shared" si="8"/>
        <v>10/2050</v>
      </c>
      <c r="D371" s="43">
        <f t="shared" si="6"/>
        <v>0.01</v>
      </c>
      <c r="E371" s="1146">
        <f t="shared" si="9"/>
        <v>21144.774822675212</v>
      </c>
      <c r="F371" s="1150"/>
      <c r="G371" s="1146">
        <f t="shared" si="10"/>
        <v>22776.847204432197</v>
      </c>
      <c r="H371" s="1147"/>
      <c r="I371" s="1148"/>
      <c r="J371" s="1149"/>
      <c r="K371" s="45" t="e">
        <f t="shared" si="11"/>
        <v>#DIV/0!</v>
      </c>
      <c r="L371" s="1151">
        <f t="shared" si="7"/>
        <v>-22776.847204432197</v>
      </c>
      <c r="M371" s="1152"/>
      <c r="N371" s="34"/>
      <c r="O371" s="34"/>
      <c r="P371" s="34"/>
      <c r="Q371" s="34"/>
      <c r="R371" s="34"/>
      <c r="S371" s="34"/>
      <c r="T371" s="34"/>
      <c r="U371" s="34"/>
      <c r="V371" s="34"/>
      <c r="W371" s="34"/>
      <c r="X371" s="34"/>
      <c r="Y371" s="34"/>
      <c r="Z371" s="34"/>
      <c r="AA371" s="34"/>
      <c r="AB371" s="34"/>
    </row>
    <row r="372" spans="1:28" ht="15" customHeight="1" x14ac:dyDescent="0.2">
      <c r="A372" s="34"/>
      <c r="B372" s="42">
        <v>359</v>
      </c>
      <c r="C372" s="12" t="str">
        <f t="shared" si="8"/>
        <v>11/2050</v>
      </c>
      <c r="D372" s="43">
        <f t="shared" si="6"/>
        <v>0.01</v>
      </c>
      <c r="E372" s="1146">
        <f t="shared" si="9"/>
        <v>21356.222570901966</v>
      </c>
      <c r="F372" s="1150"/>
      <c r="G372" s="1146">
        <f t="shared" si="10"/>
        <v>23004.615676476518</v>
      </c>
      <c r="H372" s="1147"/>
      <c r="I372" s="1148"/>
      <c r="J372" s="1149"/>
      <c r="K372" s="45" t="e">
        <f t="shared" si="11"/>
        <v>#DIV/0!</v>
      </c>
      <c r="L372" s="1151">
        <f t="shared" si="7"/>
        <v>-23004.615676476518</v>
      </c>
      <c r="M372" s="1152"/>
      <c r="N372" s="34"/>
      <c r="O372" s="34"/>
      <c r="P372" s="34"/>
      <c r="Q372" s="34"/>
      <c r="R372" s="34"/>
      <c r="S372" s="34"/>
      <c r="T372" s="34"/>
      <c r="U372" s="34"/>
      <c r="V372" s="34"/>
      <c r="W372" s="34"/>
      <c r="X372" s="34"/>
      <c r="Y372" s="34"/>
      <c r="Z372" s="34"/>
      <c r="AA372" s="34"/>
      <c r="AB372" s="34"/>
    </row>
    <row r="373" spans="1:28" ht="15" customHeight="1" x14ac:dyDescent="0.2">
      <c r="A373" s="34"/>
      <c r="B373" s="42">
        <v>360</v>
      </c>
      <c r="C373" s="12" t="str">
        <f t="shared" si="8"/>
        <v>12/2050</v>
      </c>
      <c r="D373" s="43">
        <f t="shared" si="6"/>
        <v>0.01</v>
      </c>
      <c r="E373" s="1146">
        <f t="shared" si="9"/>
        <v>21569.784796610984</v>
      </c>
      <c r="F373" s="1150"/>
      <c r="G373" s="1146">
        <f t="shared" si="10"/>
        <v>23234.661833241284</v>
      </c>
      <c r="H373" s="1147"/>
      <c r="I373" s="1148"/>
      <c r="J373" s="1149"/>
      <c r="K373" s="45" t="e">
        <f t="shared" si="11"/>
        <v>#DIV/0!</v>
      </c>
      <c r="L373" s="1151">
        <f t="shared" si="7"/>
        <v>-23234.661833241284</v>
      </c>
      <c r="M373" s="1152"/>
      <c r="N373" s="34"/>
      <c r="O373" s="34"/>
      <c r="P373" s="34"/>
      <c r="Q373" s="34"/>
      <c r="R373" s="34"/>
      <c r="S373" s="34"/>
      <c r="T373" s="34"/>
      <c r="U373" s="34"/>
      <c r="V373" s="34"/>
      <c r="W373" s="34"/>
      <c r="X373" s="34"/>
      <c r="Y373" s="34"/>
      <c r="Z373" s="34"/>
      <c r="AA373" s="34"/>
      <c r="AB373" s="34"/>
    </row>
    <row r="374" spans="1:28" ht="15" customHeight="1" x14ac:dyDescent="0.2">
      <c r="A374" s="34"/>
      <c r="B374" s="42">
        <v>361</v>
      </c>
      <c r="C374" s="12" t="str">
        <f t="shared" si="8"/>
        <v>1/2051</v>
      </c>
      <c r="D374" s="43">
        <f t="shared" si="6"/>
        <v>0.01</v>
      </c>
      <c r="E374" s="1146">
        <f t="shared" si="9"/>
        <v>21785.482644577092</v>
      </c>
      <c r="F374" s="1150"/>
      <c r="G374" s="1146">
        <f t="shared" si="10"/>
        <v>23467.008451573696</v>
      </c>
      <c r="H374" s="1147"/>
      <c r="I374" s="1148"/>
      <c r="J374" s="1149"/>
      <c r="K374" s="45" t="e">
        <f t="shared" si="11"/>
        <v>#DIV/0!</v>
      </c>
      <c r="L374" s="1151">
        <f t="shared" si="7"/>
        <v>-23467.008451573696</v>
      </c>
      <c r="M374" s="1152"/>
      <c r="N374" s="34"/>
      <c r="O374" s="34"/>
      <c r="P374" s="34"/>
      <c r="Q374" s="34"/>
      <c r="R374" s="34"/>
      <c r="S374" s="34"/>
      <c r="T374" s="34"/>
      <c r="U374" s="34"/>
      <c r="V374" s="34"/>
      <c r="W374" s="34"/>
      <c r="X374" s="34"/>
      <c r="Y374" s="34"/>
      <c r="Z374" s="34"/>
      <c r="AA374" s="34"/>
      <c r="AB374" s="34"/>
    </row>
    <row r="375" spans="1:28" ht="15" customHeight="1" x14ac:dyDescent="0.2">
      <c r="A375" s="34"/>
      <c r="B375" s="42">
        <v>362</v>
      </c>
      <c r="C375" s="12" t="str">
        <f t="shared" si="8"/>
        <v>2/2051</v>
      </c>
      <c r="D375" s="43">
        <f t="shared" si="6"/>
        <v>0.01</v>
      </c>
      <c r="E375" s="1146">
        <f t="shared" si="9"/>
        <v>22003.337471022864</v>
      </c>
      <c r="F375" s="1150"/>
      <c r="G375" s="1146">
        <f t="shared" si="10"/>
        <v>23701.678536089432</v>
      </c>
      <c r="H375" s="1147"/>
      <c r="I375" s="1148"/>
      <c r="J375" s="1149"/>
      <c r="K375" s="45" t="e">
        <f t="shared" si="11"/>
        <v>#DIV/0!</v>
      </c>
      <c r="L375" s="1151">
        <f t="shared" si="7"/>
        <v>-23701.678536089432</v>
      </c>
      <c r="M375" s="1152"/>
      <c r="N375" s="34"/>
      <c r="O375" s="34"/>
      <c r="P375" s="34"/>
      <c r="Q375" s="34"/>
      <c r="R375" s="34"/>
      <c r="S375" s="34"/>
      <c r="T375" s="34"/>
      <c r="U375" s="34"/>
      <c r="V375" s="34"/>
      <c r="W375" s="34"/>
      <c r="X375" s="34"/>
      <c r="Y375" s="34"/>
      <c r="Z375" s="34"/>
      <c r="AA375" s="34"/>
      <c r="AB375" s="34"/>
    </row>
    <row r="376" spans="1:28" ht="15" customHeight="1" x14ac:dyDescent="0.2">
      <c r="A376" s="34"/>
      <c r="B376" s="42">
        <v>363</v>
      </c>
      <c r="C376" s="12" t="str">
        <f t="shared" si="8"/>
        <v>3/2051</v>
      </c>
      <c r="D376" s="43">
        <f t="shared" si="6"/>
        <v>0.01</v>
      </c>
      <c r="E376" s="1146">
        <f t="shared" si="9"/>
        <v>22223.370845733094</v>
      </c>
      <c r="F376" s="1150"/>
      <c r="G376" s="1146">
        <f t="shared" si="10"/>
        <v>23938.695321450326</v>
      </c>
      <c r="H376" s="1147"/>
      <c r="I376" s="1148"/>
      <c r="J376" s="1149"/>
      <c r="K376" s="45" t="e">
        <f t="shared" si="11"/>
        <v>#DIV/0!</v>
      </c>
      <c r="L376" s="1151">
        <f t="shared" si="7"/>
        <v>-23938.695321450326</v>
      </c>
      <c r="M376" s="1152"/>
      <c r="N376" s="34"/>
      <c r="O376" s="34"/>
      <c r="P376" s="34"/>
      <c r="Q376" s="34"/>
      <c r="R376" s="34"/>
      <c r="S376" s="34"/>
      <c r="T376" s="34"/>
      <c r="U376" s="34"/>
      <c r="V376" s="34"/>
      <c r="W376" s="34"/>
      <c r="X376" s="34"/>
      <c r="Y376" s="34"/>
      <c r="Z376" s="34"/>
      <c r="AA376" s="34"/>
      <c r="AB376" s="34"/>
    </row>
    <row r="377" spans="1:28" ht="15" customHeight="1" x14ac:dyDescent="0.2">
      <c r="A377" s="34"/>
      <c r="B377" s="42">
        <v>364</v>
      </c>
      <c r="C377" s="12" t="str">
        <f t="shared" si="8"/>
        <v>4/2051</v>
      </c>
      <c r="D377" s="43">
        <f t="shared" si="6"/>
        <v>0.01</v>
      </c>
      <c r="E377" s="1146">
        <f t="shared" si="9"/>
        <v>22445.604554190424</v>
      </c>
      <c r="F377" s="1150"/>
      <c r="G377" s="1146">
        <f t="shared" si="10"/>
        <v>24178.08227466483</v>
      </c>
      <c r="H377" s="1147"/>
      <c r="I377" s="1148"/>
      <c r="J377" s="1149"/>
      <c r="K377" s="45" t="e">
        <f t="shared" si="11"/>
        <v>#DIV/0!</v>
      </c>
      <c r="L377" s="1151">
        <f t="shared" si="7"/>
        <v>-24178.08227466483</v>
      </c>
      <c r="M377" s="1152"/>
      <c r="N377" s="34"/>
      <c r="O377" s="34"/>
      <c r="P377" s="34"/>
      <c r="Q377" s="34"/>
      <c r="R377" s="34"/>
      <c r="S377" s="34"/>
      <c r="T377" s="34"/>
      <c r="U377" s="34"/>
      <c r="V377" s="34"/>
      <c r="W377" s="34"/>
      <c r="X377" s="34"/>
      <c r="Y377" s="34"/>
      <c r="Z377" s="34"/>
      <c r="AA377" s="34"/>
      <c r="AB377" s="34"/>
    </row>
    <row r="378" spans="1:28" ht="15" customHeight="1" x14ac:dyDescent="0.2">
      <c r="A378" s="34"/>
      <c r="B378" s="42">
        <v>365</v>
      </c>
      <c r="C378" s="12" t="str">
        <f t="shared" si="8"/>
        <v>5/2051</v>
      </c>
      <c r="D378" s="43">
        <f t="shared" si="6"/>
        <v>0.01</v>
      </c>
      <c r="E378" s="1146">
        <f t="shared" si="9"/>
        <v>22670.060599732329</v>
      </c>
      <c r="F378" s="1150"/>
      <c r="G378" s="1146">
        <f t="shared" si="10"/>
        <v>24419.863097411479</v>
      </c>
      <c r="H378" s="1147"/>
      <c r="I378" s="1148"/>
      <c r="J378" s="1149"/>
      <c r="K378" s="45" t="e">
        <f t="shared" si="11"/>
        <v>#DIV/0!</v>
      </c>
      <c r="L378" s="1151">
        <f t="shared" si="7"/>
        <v>-24419.863097411479</v>
      </c>
      <c r="M378" s="1152"/>
      <c r="N378" s="34"/>
      <c r="O378" s="34"/>
      <c r="P378" s="34"/>
      <c r="Q378" s="34"/>
      <c r="R378" s="34"/>
      <c r="S378" s="34"/>
      <c r="T378" s="34"/>
      <c r="U378" s="34"/>
      <c r="V378" s="34"/>
      <c r="W378" s="34"/>
      <c r="X378" s="34"/>
      <c r="Y378" s="34"/>
      <c r="Z378" s="34"/>
      <c r="AA378" s="34"/>
      <c r="AB378" s="34"/>
    </row>
    <row r="379" spans="1:28" ht="15" customHeight="1" x14ac:dyDescent="0.2">
      <c r="A379" s="34"/>
      <c r="B379" s="42">
        <v>366</v>
      </c>
      <c r="C379" s="12" t="str">
        <f t="shared" si="8"/>
        <v>6/2051</v>
      </c>
      <c r="D379" s="43">
        <f t="shared" si="6"/>
        <v>0.01</v>
      </c>
      <c r="E379" s="1146">
        <f t="shared" si="9"/>
        <v>22896.761205729654</v>
      </c>
      <c r="F379" s="1150"/>
      <c r="G379" s="1146">
        <f t="shared" si="10"/>
        <v>24664.061728385594</v>
      </c>
      <c r="H379" s="1147"/>
      <c r="I379" s="1148"/>
      <c r="J379" s="1149"/>
      <c r="K379" s="45" t="e">
        <f t="shared" si="11"/>
        <v>#DIV/0!</v>
      </c>
      <c r="L379" s="1151">
        <f t="shared" si="7"/>
        <v>-24664.061728385594</v>
      </c>
      <c r="M379" s="1152"/>
      <c r="N379" s="34"/>
      <c r="O379" s="34"/>
      <c r="P379" s="34"/>
      <c r="Q379" s="34"/>
      <c r="R379" s="34"/>
      <c r="S379" s="34"/>
      <c r="T379" s="34"/>
      <c r="U379" s="34"/>
      <c r="V379" s="34"/>
      <c r="W379" s="34"/>
      <c r="X379" s="34"/>
      <c r="Y379" s="34"/>
      <c r="Z379" s="34"/>
      <c r="AA379" s="34"/>
      <c r="AB379" s="34"/>
    </row>
    <row r="380" spans="1:28" ht="15" customHeight="1" x14ac:dyDescent="0.2">
      <c r="A380" s="34"/>
      <c r="B380" s="42">
        <v>367</v>
      </c>
      <c r="C380" s="12" t="str">
        <f t="shared" si="8"/>
        <v>7/2051</v>
      </c>
      <c r="D380" s="43">
        <f t="shared" si="6"/>
        <v>0.01</v>
      </c>
      <c r="E380" s="1146">
        <f t="shared" si="9"/>
        <v>23125.728817786949</v>
      </c>
      <c r="F380" s="1150"/>
      <c r="G380" s="1146">
        <f t="shared" si="10"/>
        <v>24910.702345669448</v>
      </c>
      <c r="H380" s="1147"/>
      <c r="I380" s="1148"/>
      <c r="J380" s="1149"/>
      <c r="K380" s="45" t="e">
        <f t="shared" si="11"/>
        <v>#DIV/0!</v>
      </c>
      <c r="L380" s="1151">
        <f t="shared" si="7"/>
        <v>-24910.702345669448</v>
      </c>
      <c r="M380" s="1152"/>
      <c r="N380" s="34"/>
      <c r="O380" s="34"/>
      <c r="P380" s="34"/>
      <c r="Q380" s="34"/>
      <c r="R380" s="34"/>
      <c r="S380" s="34"/>
      <c r="T380" s="34"/>
      <c r="U380" s="34"/>
      <c r="V380" s="34"/>
      <c r="W380" s="34"/>
      <c r="X380" s="34"/>
      <c r="Y380" s="34"/>
      <c r="Z380" s="34"/>
      <c r="AA380" s="34"/>
      <c r="AB380" s="34"/>
    </row>
    <row r="381" spans="1:28" ht="15" customHeight="1" x14ac:dyDescent="0.2">
      <c r="A381" s="34"/>
      <c r="B381" s="42">
        <v>368</v>
      </c>
      <c r="C381" s="12" t="str">
        <f t="shared" si="8"/>
        <v>8/2051</v>
      </c>
      <c r="D381" s="43">
        <f t="shared" si="6"/>
        <v>0.01</v>
      </c>
      <c r="E381" s="1146">
        <f t="shared" si="9"/>
        <v>23356.986105964817</v>
      </c>
      <c r="F381" s="1150"/>
      <c r="G381" s="1146">
        <f t="shared" si="10"/>
        <v>25159.809369126142</v>
      </c>
      <c r="H381" s="1147"/>
      <c r="I381" s="1148"/>
      <c r="J381" s="1149"/>
      <c r="K381" s="45" t="e">
        <f t="shared" si="11"/>
        <v>#DIV/0!</v>
      </c>
      <c r="L381" s="1151">
        <f t="shared" si="7"/>
        <v>-25159.809369126142</v>
      </c>
      <c r="M381" s="1152"/>
      <c r="N381" s="34"/>
      <c r="O381" s="34"/>
      <c r="P381" s="34"/>
      <c r="Q381" s="34"/>
      <c r="R381" s="34"/>
      <c r="S381" s="34"/>
      <c r="T381" s="34"/>
      <c r="U381" s="34"/>
      <c r="V381" s="34"/>
      <c r="W381" s="34"/>
      <c r="X381" s="34"/>
      <c r="Y381" s="34"/>
      <c r="Z381" s="34"/>
      <c r="AA381" s="34"/>
      <c r="AB381" s="34"/>
    </row>
    <row r="382" spans="1:28" ht="15" customHeight="1" x14ac:dyDescent="0.2">
      <c r="A382" s="34"/>
      <c r="B382" s="42">
        <v>369</v>
      </c>
      <c r="C382" s="12" t="str">
        <f t="shared" si="8"/>
        <v>9/2051</v>
      </c>
      <c r="D382" s="43">
        <f t="shared" si="6"/>
        <v>0.01</v>
      </c>
      <c r="E382" s="1146">
        <f t="shared" si="9"/>
        <v>23590.555967024466</v>
      </c>
      <c r="F382" s="1150"/>
      <c r="G382" s="1146">
        <f t="shared" si="10"/>
        <v>25411.407462817402</v>
      </c>
      <c r="H382" s="1147"/>
      <c r="I382" s="1148"/>
      <c r="J382" s="1149"/>
      <c r="K382" s="45" t="e">
        <f t="shared" si="11"/>
        <v>#DIV/0!</v>
      </c>
      <c r="L382" s="1151">
        <f t="shared" si="7"/>
        <v>-25411.407462817402</v>
      </c>
      <c r="M382" s="1152"/>
      <c r="N382" s="34"/>
      <c r="O382" s="34"/>
      <c r="P382" s="34"/>
      <c r="Q382" s="34"/>
      <c r="R382" s="34"/>
      <c r="S382" s="34"/>
      <c r="T382" s="34"/>
      <c r="U382" s="34"/>
      <c r="V382" s="34"/>
      <c r="W382" s="34"/>
      <c r="X382" s="34"/>
      <c r="Y382" s="34"/>
      <c r="Z382" s="34"/>
      <c r="AA382" s="34"/>
      <c r="AB382" s="34"/>
    </row>
    <row r="383" spans="1:28" ht="15" customHeight="1" x14ac:dyDescent="0.2">
      <c r="A383" s="34"/>
      <c r="B383" s="42">
        <v>370</v>
      </c>
      <c r="C383" s="12" t="str">
        <f t="shared" si="8"/>
        <v>10/2051</v>
      </c>
      <c r="D383" s="43">
        <f t="shared" si="6"/>
        <v>0.01</v>
      </c>
      <c r="E383" s="1146">
        <f t="shared" si="9"/>
        <v>23826.461526694711</v>
      </c>
      <c r="F383" s="1150"/>
      <c r="G383" s="1146">
        <f t="shared" si="10"/>
        <v>25665.521537445577</v>
      </c>
      <c r="H383" s="1147"/>
      <c r="I383" s="1148"/>
      <c r="J383" s="1149"/>
      <c r="K383" s="45" t="e">
        <f t="shared" si="11"/>
        <v>#DIV/0!</v>
      </c>
      <c r="L383" s="1151">
        <f t="shared" si="7"/>
        <v>-25665.521537445577</v>
      </c>
      <c r="M383" s="1152"/>
      <c r="N383" s="34"/>
      <c r="O383" s="34"/>
      <c r="P383" s="34"/>
      <c r="Q383" s="34"/>
      <c r="R383" s="34"/>
      <c r="S383" s="34"/>
      <c r="T383" s="34"/>
      <c r="U383" s="34"/>
      <c r="V383" s="34"/>
      <c r="W383" s="34"/>
      <c r="X383" s="34"/>
      <c r="Y383" s="34"/>
      <c r="Z383" s="34"/>
      <c r="AA383" s="34"/>
      <c r="AB383" s="34"/>
    </row>
    <row r="384" spans="1:28" ht="15" customHeight="1" x14ac:dyDescent="0.2">
      <c r="A384" s="34"/>
      <c r="B384" s="42">
        <v>371</v>
      </c>
      <c r="C384" s="12" t="str">
        <f t="shared" si="8"/>
        <v>11/2051</v>
      </c>
      <c r="D384" s="43">
        <f t="shared" si="6"/>
        <v>0.01</v>
      </c>
      <c r="E384" s="1146">
        <f t="shared" si="9"/>
        <v>24064.726141961659</v>
      </c>
      <c r="F384" s="1150"/>
      <c r="G384" s="1146">
        <f t="shared" si="10"/>
        <v>25922.176752820033</v>
      </c>
      <c r="H384" s="1147"/>
      <c r="I384" s="1148"/>
      <c r="J384" s="1149"/>
      <c r="K384" s="45" t="e">
        <f t="shared" si="11"/>
        <v>#DIV/0!</v>
      </c>
      <c r="L384" s="1151">
        <f t="shared" si="7"/>
        <v>-25922.176752820033</v>
      </c>
      <c r="M384" s="1152"/>
      <c r="N384" s="34"/>
      <c r="O384" s="34"/>
      <c r="P384" s="34"/>
      <c r="Q384" s="34"/>
      <c r="R384" s="34"/>
      <c r="S384" s="34"/>
      <c r="T384" s="34"/>
      <c r="U384" s="34"/>
      <c r="V384" s="34"/>
      <c r="W384" s="34"/>
      <c r="X384" s="34"/>
      <c r="Y384" s="34"/>
      <c r="Z384" s="34"/>
      <c r="AA384" s="34"/>
      <c r="AB384" s="34"/>
    </row>
    <row r="385" spans="1:28" ht="15" customHeight="1" x14ac:dyDescent="0.2">
      <c r="A385" s="34"/>
      <c r="B385" s="42">
        <v>372</v>
      </c>
      <c r="C385" s="12" t="str">
        <f t="shared" si="8"/>
        <v>12/2051</v>
      </c>
      <c r="D385" s="43">
        <f t="shared" si="6"/>
        <v>0.01</v>
      </c>
      <c r="E385" s="1146">
        <f t="shared" si="9"/>
        <v>24305.373403381276</v>
      </c>
      <c r="F385" s="1150"/>
      <c r="G385" s="1146">
        <f t="shared" si="10"/>
        <v>26181.398520348233</v>
      </c>
      <c r="H385" s="1147"/>
      <c r="I385" s="1148"/>
      <c r="J385" s="1149"/>
      <c r="K385" s="45" t="e">
        <f t="shared" si="11"/>
        <v>#DIV/0!</v>
      </c>
      <c r="L385" s="1151">
        <f t="shared" si="7"/>
        <v>-26181.398520348233</v>
      </c>
      <c r="M385" s="1152"/>
      <c r="N385" s="34"/>
      <c r="O385" s="34"/>
      <c r="P385" s="34"/>
      <c r="Q385" s="34"/>
      <c r="R385" s="34"/>
      <c r="S385" s="34"/>
      <c r="T385" s="34"/>
      <c r="U385" s="34"/>
      <c r="V385" s="34"/>
      <c r="W385" s="34"/>
      <c r="X385" s="34"/>
      <c r="Y385" s="34"/>
      <c r="Z385" s="34"/>
      <c r="AA385" s="34"/>
      <c r="AB385" s="34"/>
    </row>
    <row r="386" spans="1:28" ht="15" customHeight="1" x14ac:dyDescent="0.2">
      <c r="A386" s="34"/>
      <c r="B386" s="42">
        <v>373</v>
      </c>
      <c r="C386" s="12" t="str">
        <f t="shared" si="8"/>
        <v>1/2052</v>
      </c>
      <c r="D386" s="43">
        <f t="shared" si="6"/>
        <v>0.01</v>
      </c>
      <c r="E386" s="1146">
        <f t="shared" si="9"/>
        <v>24548.427137415089</v>
      </c>
      <c r="F386" s="1150"/>
      <c r="G386" s="1146">
        <f t="shared" si="10"/>
        <v>26443.212505551717</v>
      </c>
      <c r="H386" s="1147"/>
      <c r="I386" s="1148"/>
      <c r="J386" s="1149"/>
      <c r="K386" s="45" t="e">
        <f t="shared" si="11"/>
        <v>#DIV/0!</v>
      </c>
      <c r="L386" s="1151">
        <f t="shared" si="7"/>
        <v>-26443.212505551717</v>
      </c>
      <c r="M386" s="1152"/>
      <c r="N386" s="34"/>
      <c r="O386" s="34"/>
      <c r="P386" s="34"/>
      <c r="Q386" s="34"/>
      <c r="R386" s="34"/>
      <c r="S386" s="34"/>
      <c r="T386" s="34"/>
      <c r="U386" s="34"/>
      <c r="V386" s="34"/>
      <c r="W386" s="34"/>
      <c r="X386" s="34"/>
      <c r="Y386" s="34"/>
      <c r="Z386" s="34"/>
      <c r="AA386" s="34"/>
      <c r="AB386" s="34"/>
    </row>
    <row r="387" spans="1:28" ht="15" customHeight="1" x14ac:dyDescent="0.2">
      <c r="A387" s="34"/>
      <c r="B387" s="42">
        <v>374</v>
      </c>
      <c r="C387" s="12" t="str">
        <f t="shared" si="8"/>
        <v>2/2052</v>
      </c>
      <c r="D387" s="43">
        <f t="shared" si="6"/>
        <v>0.01</v>
      </c>
      <c r="E387" s="1146">
        <f t="shared" si="9"/>
        <v>24793.911408789238</v>
      </c>
      <c r="F387" s="1150"/>
      <c r="G387" s="1146">
        <f t="shared" si="10"/>
        <v>26707.644630607236</v>
      </c>
      <c r="H387" s="1147"/>
      <c r="I387" s="1148"/>
      <c r="J387" s="1149"/>
      <c r="K387" s="45" t="e">
        <f t="shared" si="11"/>
        <v>#DIV/0!</v>
      </c>
      <c r="L387" s="1151">
        <f t="shared" si="7"/>
        <v>-26707.644630607236</v>
      </c>
      <c r="M387" s="1152"/>
      <c r="N387" s="34"/>
      <c r="O387" s="34"/>
      <c r="P387" s="34"/>
      <c r="Q387" s="34"/>
      <c r="R387" s="34"/>
      <c r="S387" s="34"/>
      <c r="T387" s="34"/>
      <c r="U387" s="34"/>
      <c r="V387" s="34"/>
      <c r="W387" s="34"/>
      <c r="X387" s="34"/>
      <c r="Y387" s="34"/>
      <c r="Z387" s="34"/>
      <c r="AA387" s="34"/>
      <c r="AB387" s="34"/>
    </row>
    <row r="388" spans="1:28" ht="15" customHeight="1" x14ac:dyDescent="0.2">
      <c r="A388" s="34"/>
      <c r="B388" s="42">
        <v>375</v>
      </c>
      <c r="C388" s="12" t="str">
        <f t="shared" si="8"/>
        <v>3/2052</v>
      </c>
      <c r="D388" s="43">
        <f t="shared" si="6"/>
        <v>0.01</v>
      </c>
      <c r="E388" s="1146">
        <f t="shared" si="9"/>
        <v>25041.850522877128</v>
      </c>
      <c r="F388" s="1150"/>
      <c r="G388" s="1146">
        <f t="shared" si="10"/>
        <v>26974.721076913309</v>
      </c>
      <c r="H388" s="1147"/>
      <c r="I388" s="1148"/>
      <c r="J388" s="1149"/>
      <c r="K388" s="45" t="e">
        <f t="shared" si="11"/>
        <v>#DIV/0!</v>
      </c>
      <c r="L388" s="1151">
        <f t="shared" si="7"/>
        <v>-26974.721076913309</v>
      </c>
      <c r="M388" s="1152"/>
      <c r="N388" s="34"/>
      <c r="O388" s="34"/>
      <c r="P388" s="34"/>
      <c r="Q388" s="34"/>
      <c r="R388" s="34"/>
      <c r="S388" s="34"/>
      <c r="T388" s="34"/>
      <c r="U388" s="34"/>
      <c r="V388" s="34"/>
      <c r="W388" s="34"/>
      <c r="X388" s="34"/>
      <c r="Y388" s="34"/>
      <c r="Z388" s="34"/>
      <c r="AA388" s="34"/>
      <c r="AB388" s="34"/>
    </row>
    <row r="389" spans="1:28" ht="15" customHeight="1" x14ac:dyDescent="0.2">
      <c r="A389" s="34"/>
      <c r="B389" s="42">
        <v>376</v>
      </c>
      <c r="C389" s="12" t="str">
        <f t="shared" si="8"/>
        <v>4/2052</v>
      </c>
      <c r="D389" s="43">
        <f t="shared" si="6"/>
        <v>0.01</v>
      </c>
      <c r="E389" s="1146">
        <f t="shared" si="9"/>
        <v>25292.2690281059</v>
      </c>
      <c r="F389" s="1150"/>
      <c r="G389" s="1146">
        <f t="shared" si="10"/>
        <v>27244.468287682441</v>
      </c>
      <c r="H389" s="1147"/>
      <c r="I389" s="1148"/>
      <c r="J389" s="1149"/>
      <c r="K389" s="45" t="e">
        <f t="shared" si="11"/>
        <v>#DIV/0!</v>
      </c>
      <c r="L389" s="1151">
        <f t="shared" si="7"/>
        <v>-27244.468287682441</v>
      </c>
      <c r="M389" s="1152"/>
      <c r="N389" s="34"/>
      <c r="O389" s="34"/>
      <c r="P389" s="34"/>
      <c r="Q389" s="34"/>
      <c r="R389" s="34"/>
      <c r="S389" s="34"/>
      <c r="T389" s="34"/>
      <c r="U389" s="34"/>
      <c r="V389" s="34"/>
      <c r="W389" s="34"/>
      <c r="X389" s="34"/>
      <c r="Y389" s="34"/>
      <c r="Z389" s="34"/>
      <c r="AA389" s="34"/>
      <c r="AB389" s="34"/>
    </row>
    <row r="390" spans="1:28" ht="15" customHeight="1" x14ac:dyDescent="0.2">
      <c r="A390" s="34"/>
      <c r="B390" s="42">
        <v>377</v>
      </c>
      <c r="C390" s="12" t="str">
        <f t="shared" si="8"/>
        <v>5/2052</v>
      </c>
      <c r="D390" s="43">
        <f t="shared" si="6"/>
        <v>0.01</v>
      </c>
      <c r="E390" s="1146">
        <f t="shared" si="9"/>
        <v>25545.191718386959</v>
      </c>
      <c r="F390" s="1150"/>
      <c r="G390" s="1146">
        <f t="shared" si="10"/>
        <v>27516.912970559264</v>
      </c>
      <c r="H390" s="1147"/>
      <c r="I390" s="1148"/>
      <c r="J390" s="1149"/>
      <c r="K390" s="45" t="e">
        <f t="shared" si="11"/>
        <v>#DIV/0!</v>
      </c>
      <c r="L390" s="1151">
        <f t="shared" si="7"/>
        <v>-27516.912970559264</v>
      </c>
      <c r="M390" s="1152"/>
      <c r="N390" s="34"/>
      <c r="O390" s="34"/>
      <c r="P390" s="34"/>
      <c r="Q390" s="34"/>
      <c r="R390" s="34"/>
      <c r="S390" s="34"/>
      <c r="T390" s="34"/>
      <c r="U390" s="34"/>
      <c r="V390" s="34"/>
      <c r="W390" s="34"/>
      <c r="X390" s="34"/>
      <c r="Y390" s="34"/>
      <c r="Z390" s="34"/>
      <c r="AA390" s="34"/>
      <c r="AB390" s="34"/>
    </row>
    <row r="391" spans="1:28" ht="15" customHeight="1" x14ac:dyDescent="0.2">
      <c r="A391" s="34"/>
      <c r="B391" s="42">
        <v>378</v>
      </c>
      <c r="C391" s="12" t="str">
        <f t="shared" si="8"/>
        <v>6/2052</v>
      </c>
      <c r="D391" s="43">
        <f t="shared" si="6"/>
        <v>0.01</v>
      </c>
      <c r="E391" s="1146">
        <f t="shared" si="9"/>
        <v>25800.643635570828</v>
      </c>
      <c r="F391" s="1150"/>
      <c r="G391" s="1146">
        <f t="shared" si="10"/>
        <v>27792.082100264855</v>
      </c>
      <c r="H391" s="1147"/>
      <c r="I391" s="1148"/>
      <c r="J391" s="1149"/>
      <c r="K391" s="45" t="e">
        <f t="shared" si="11"/>
        <v>#DIV/0!</v>
      </c>
      <c r="L391" s="1151">
        <f t="shared" si="7"/>
        <v>-27792.082100264855</v>
      </c>
      <c r="M391" s="1152"/>
      <c r="N391" s="34"/>
      <c r="O391" s="34"/>
      <c r="P391" s="34"/>
      <c r="Q391" s="34"/>
      <c r="R391" s="34"/>
      <c r="S391" s="34"/>
      <c r="T391" s="34"/>
      <c r="U391" s="34"/>
      <c r="V391" s="34"/>
      <c r="W391" s="34"/>
      <c r="X391" s="34"/>
      <c r="Y391" s="34"/>
      <c r="Z391" s="34"/>
      <c r="AA391" s="34"/>
      <c r="AB391" s="34"/>
    </row>
    <row r="392" spans="1:28" ht="15" customHeight="1" x14ac:dyDescent="0.2">
      <c r="A392" s="34"/>
      <c r="B392" s="42">
        <v>379</v>
      </c>
      <c r="C392" s="12" t="str">
        <f t="shared" si="8"/>
        <v>7/2052</v>
      </c>
      <c r="D392" s="43">
        <f t="shared" si="6"/>
        <v>0.01</v>
      </c>
      <c r="E392" s="1146">
        <f t="shared" si="9"/>
        <v>26058.650071926535</v>
      </c>
      <c r="F392" s="1150"/>
      <c r="G392" s="1146">
        <f t="shared" si="10"/>
        <v>28070.002921267504</v>
      </c>
      <c r="H392" s="1147"/>
      <c r="I392" s="1148"/>
      <c r="J392" s="1149"/>
      <c r="K392" s="45" t="e">
        <f t="shared" si="11"/>
        <v>#DIV/0!</v>
      </c>
      <c r="L392" s="1151">
        <f t="shared" si="7"/>
        <v>-28070.002921267504</v>
      </c>
      <c r="M392" s="1152"/>
      <c r="N392" s="34"/>
      <c r="O392" s="34"/>
      <c r="P392" s="34"/>
      <c r="Q392" s="34"/>
      <c r="R392" s="34"/>
      <c r="S392" s="34"/>
      <c r="T392" s="34"/>
      <c r="U392" s="34"/>
      <c r="V392" s="34"/>
      <c r="W392" s="34"/>
      <c r="X392" s="34"/>
      <c r="Y392" s="34"/>
      <c r="Z392" s="34"/>
      <c r="AA392" s="34"/>
      <c r="AB392" s="34"/>
    </row>
    <row r="393" spans="1:28" ht="15" customHeight="1" x14ac:dyDescent="0.2">
      <c r="A393" s="34"/>
      <c r="B393" s="42">
        <v>380</v>
      </c>
      <c r="C393" s="12" t="str">
        <f t="shared" si="8"/>
        <v>8/2052</v>
      </c>
      <c r="D393" s="43">
        <f t="shared" si="6"/>
        <v>0.01</v>
      </c>
      <c r="E393" s="1146">
        <f t="shared" si="9"/>
        <v>26319.236572645801</v>
      </c>
      <c r="F393" s="1150"/>
      <c r="G393" s="1146">
        <f t="shared" si="10"/>
        <v>28350.702950480179</v>
      </c>
      <c r="H393" s="1147"/>
      <c r="I393" s="1148"/>
      <c r="J393" s="1149"/>
      <c r="K393" s="45" t="e">
        <f t="shared" si="11"/>
        <v>#DIV/0!</v>
      </c>
      <c r="L393" s="1151">
        <f t="shared" si="7"/>
        <v>-28350.702950480179</v>
      </c>
      <c r="M393" s="1152"/>
      <c r="N393" s="34"/>
      <c r="O393" s="34"/>
      <c r="P393" s="34"/>
      <c r="Q393" s="34"/>
      <c r="R393" s="34"/>
      <c r="S393" s="34"/>
      <c r="T393" s="34"/>
      <c r="U393" s="34"/>
      <c r="V393" s="34"/>
      <c r="W393" s="34"/>
      <c r="X393" s="34"/>
      <c r="Y393" s="34"/>
      <c r="Z393" s="34"/>
      <c r="AA393" s="34"/>
      <c r="AB393" s="34"/>
    </row>
    <row r="394" spans="1:28" ht="15" customHeight="1" x14ac:dyDescent="0.2">
      <c r="A394" s="34"/>
      <c r="B394" s="42">
        <v>381</v>
      </c>
      <c r="C394" s="12" t="str">
        <f t="shared" si="8"/>
        <v>9/2052</v>
      </c>
      <c r="D394" s="43">
        <f t="shared" si="6"/>
        <v>0.01</v>
      </c>
      <c r="E394" s="1146">
        <f t="shared" si="9"/>
        <v>26582.428938372261</v>
      </c>
      <c r="F394" s="1150"/>
      <c r="G394" s="1146">
        <f t="shared" si="10"/>
        <v>28634.209979984982</v>
      </c>
      <c r="H394" s="1147"/>
      <c r="I394" s="1148"/>
      <c r="J394" s="1149"/>
      <c r="K394" s="45" t="e">
        <f t="shared" si="11"/>
        <v>#DIV/0!</v>
      </c>
      <c r="L394" s="1151">
        <f t="shared" si="7"/>
        <v>-28634.209979984982</v>
      </c>
      <c r="M394" s="1152"/>
      <c r="N394" s="34"/>
      <c r="O394" s="34"/>
      <c r="P394" s="34"/>
      <c r="Q394" s="34"/>
      <c r="R394" s="34"/>
      <c r="S394" s="34"/>
      <c r="T394" s="34"/>
      <c r="U394" s="34"/>
      <c r="V394" s="34"/>
      <c r="W394" s="34"/>
      <c r="X394" s="34"/>
      <c r="Y394" s="34"/>
      <c r="Z394" s="34"/>
      <c r="AA394" s="34"/>
      <c r="AB394" s="34"/>
    </row>
    <row r="395" spans="1:28" ht="15" customHeight="1" x14ac:dyDescent="0.2">
      <c r="A395" s="34"/>
      <c r="B395" s="42">
        <v>382</v>
      </c>
      <c r="C395" s="12" t="str">
        <f t="shared" si="8"/>
        <v>10/2052</v>
      </c>
      <c r="D395" s="43">
        <f t="shared" si="6"/>
        <v>0.01</v>
      </c>
      <c r="E395" s="1146">
        <f t="shared" si="9"/>
        <v>26848.253227755984</v>
      </c>
      <c r="F395" s="1150"/>
      <c r="G395" s="1146">
        <f t="shared" si="10"/>
        <v>28920.552079784833</v>
      </c>
      <c r="H395" s="1147"/>
      <c r="I395" s="1148"/>
      <c r="J395" s="1149"/>
      <c r="K395" s="45" t="e">
        <f t="shared" si="11"/>
        <v>#DIV/0!</v>
      </c>
      <c r="L395" s="1151">
        <f t="shared" si="7"/>
        <v>-28920.552079784833</v>
      </c>
      <c r="M395" s="1152"/>
      <c r="N395" s="34"/>
      <c r="O395" s="34"/>
      <c r="P395" s="34"/>
      <c r="Q395" s="34"/>
      <c r="R395" s="34"/>
      <c r="S395" s="34"/>
      <c r="T395" s="34"/>
      <c r="U395" s="34"/>
      <c r="V395" s="34"/>
      <c r="W395" s="34"/>
      <c r="X395" s="34"/>
      <c r="Y395" s="34"/>
      <c r="Z395" s="34"/>
      <c r="AA395" s="34"/>
      <c r="AB395" s="34"/>
    </row>
    <row r="396" spans="1:28" ht="15" customHeight="1" x14ac:dyDescent="0.2">
      <c r="A396" s="34"/>
      <c r="B396" s="42">
        <v>383</v>
      </c>
      <c r="C396" s="12" t="str">
        <f t="shared" si="8"/>
        <v>11/2052</v>
      </c>
      <c r="D396" s="43">
        <f t="shared" si="6"/>
        <v>0.01</v>
      </c>
      <c r="E396" s="1146">
        <f t="shared" si="9"/>
        <v>27116.735760033545</v>
      </c>
      <c r="F396" s="1150"/>
      <c r="G396" s="1146">
        <f t="shared" si="10"/>
        <v>29209.757600582681</v>
      </c>
      <c r="H396" s="1147"/>
      <c r="I396" s="1148"/>
      <c r="J396" s="1149"/>
      <c r="K396" s="45" t="e">
        <f t="shared" si="11"/>
        <v>#DIV/0!</v>
      </c>
      <c r="L396" s="1151">
        <f t="shared" si="7"/>
        <v>-29209.757600582681</v>
      </c>
      <c r="M396" s="1152"/>
      <c r="N396" s="34"/>
      <c r="O396" s="34"/>
      <c r="P396" s="34"/>
      <c r="Q396" s="34"/>
      <c r="R396" s="34"/>
      <c r="S396" s="34"/>
      <c r="T396" s="34"/>
      <c r="U396" s="34"/>
      <c r="V396" s="34"/>
      <c r="W396" s="34"/>
      <c r="X396" s="34"/>
      <c r="Y396" s="34"/>
      <c r="Z396" s="34"/>
      <c r="AA396" s="34"/>
      <c r="AB396" s="34"/>
    </row>
    <row r="397" spans="1:28" ht="15" customHeight="1" x14ac:dyDescent="0.2">
      <c r="A397" s="34"/>
      <c r="B397" s="42">
        <v>384</v>
      </c>
      <c r="C397" s="12" t="str">
        <f t="shared" si="8"/>
        <v>12/2052</v>
      </c>
      <c r="D397" s="43">
        <f t="shared" si="6"/>
        <v>0.01</v>
      </c>
      <c r="E397" s="1146">
        <f t="shared" si="9"/>
        <v>27387.903117633879</v>
      </c>
      <c r="F397" s="1150"/>
      <c r="G397" s="1146">
        <f t="shared" si="10"/>
        <v>29501.855176588509</v>
      </c>
      <c r="H397" s="1147"/>
      <c r="I397" s="1148"/>
      <c r="J397" s="1149"/>
      <c r="K397" s="45" t="e">
        <f t="shared" si="11"/>
        <v>#DIV/0!</v>
      </c>
      <c r="L397" s="1151">
        <f t="shared" si="7"/>
        <v>-29501.855176588509</v>
      </c>
      <c r="M397" s="1152"/>
      <c r="N397" s="34"/>
      <c r="O397" s="34"/>
      <c r="P397" s="34"/>
      <c r="Q397" s="34"/>
      <c r="R397" s="34"/>
      <c r="S397" s="34"/>
      <c r="T397" s="34"/>
      <c r="U397" s="34"/>
      <c r="V397" s="34"/>
      <c r="W397" s="34"/>
      <c r="X397" s="34"/>
      <c r="Y397" s="34"/>
      <c r="Z397" s="34"/>
      <c r="AA397" s="34"/>
      <c r="AB397" s="34"/>
    </row>
    <row r="398" spans="1:28" ht="15" customHeight="1" x14ac:dyDescent="0.2">
      <c r="A398" s="34"/>
      <c r="B398" s="42">
        <v>385</v>
      </c>
      <c r="C398" s="12" t="str">
        <f t="shared" si="8"/>
        <v>1/2053</v>
      </c>
      <c r="D398" s="43">
        <f t="shared" si="6"/>
        <v>0.01</v>
      </c>
      <c r="E398" s="1146">
        <f t="shared" si="9"/>
        <v>27661.78214881022</v>
      </c>
      <c r="F398" s="1150"/>
      <c r="G398" s="1146">
        <f t="shared" si="10"/>
        <v>29796.873728354396</v>
      </c>
      <c r="H398" s="1147"/>
      <c r="I398" s="1148"/>
      <c r="J398" s="1149"/>
      <c r="K398" s="45" t="e">
        <f t="shared" si="11"/>
        <v>#DIV/0!</v>
      </c>
      <c r="L398" s="1151">
        <f t="shared" si="7"/>
        <v>-29796.873728354396</v>
      </c>
      <c r="M398" s="1152"/>
      <c r="N398" s="34"/>
      <c r="O398" s="34"/>
      <c r="P398" s="34"/>
      <c r="Q398" s="34"/>
      <c r="R398" s="34"/>
      <c r="S398" s="34"/>
      <c r="T398" s="34"/>
      <c r="U398" s="34"/>
      <c r="V398" s="34"/>
      <c r="W398" s="34"/>
      <c r="X398" s="34"/>
      <c r="Y398" s="34"/>
      <c r="Z398" s="34"/>
      <c r="AA398" s="34"/>
      <c r="AB398" s="34"/>
    </row>
    <row r="399" spans="1:28" ht="15" customHeight="1" x14ac:dyDescent="0.2">
      <c r="A399" s="34"/>
      <c r="B399" s="42">
        <v>386</v>
      </c>
      <c r="C399" s="12" t="str">
        <f t="shared" si="8"/>
        <v>2/2053</v>
      </c>
      <c r="D399" s="43">
        <f t="shared" si="6"/>
        <v>0.01</v>
      </c>
      <c r="E399" s="1146">
        <f t="shared" si="9"/>
        <v>27938.399970298324</v>
      </c>
      <c r="F399" s="1150"/>
      <c r="G399" s="1146">
        <f t="shared" si="10"/>
        <v>30094.842465637939</v>
      </c>
      <c r="H399" s="1147"/>
      <c r="I399" s="1148"/>
      <c r="J399" s="1149"/>
      <c r="K399" s="45" t="e">
        <f t="shared" si="11"/>
        <v>#DIV/0!</v>
      </c>
      <c r="L399" s="1151">
        <f t="shared" si="7"/>
        <v>-30094.842465637939</v>
      </c>
      <c r="M399" s="1152"/>
      <c r="N399" s="34"/>
      <c r="O399" s="34"/>
      <c r="P399" s="34"/>
      <c r="Q399" s="34"/>
      <c r="R399" s="34"/>
      <c r="S399" s="34"/>
      <c r="T399" s="34"/>
      <c r="U399" s="34"/>
      <c r="V399" s="34"/>
      <c r="W399" s="34"/>
      <c r="X399" s="34"/>
      <c r="Y399" s="34"/>
      <c r="Z399" s="34"/>
      <c r="AA399" s="34"/>
      <c r="AB399" s="34"/>
    </row>
    <row r="400" spans="1:28" ht="15" customHeight="1" x14ac:dyDescent="0.2">
      <c r="A400" s="34"/>
      <c r="B400" s="42">
        <v>387</v>
      </c>
      <c r="C400" s="12" t="str">
        <f t="shared" si="8"/>
        <v>3/2053</v>
      </c>
      <c r="D400" s="43">
        <f t="shared" si="6"/>
        <v>0.01</v>
      </c>
      <c r="E400" s="1146">
        <f t="shared" si="9"/>
        <v>28217.783970001306</v>
      </c>
      <c r="F400" s="1150"/>
      <c r="G400" s="1146">
        <f t="shared" si="10"/>
        <v>30395.79089029432</v>
      </c>
      <c r="H400" s="1147"/>
      <c r="I400" s="1148"/>
      <c r="J400" s="1149"/>
      <c r="K400" s="45" t="e">
        <f t="shared" si="11"/>
        <v>#DIV/0!</v>
      </c>
      <c r="L400" s="1151">
        <f t="shared" si="7"/>
        <v>-30395.79089029432</v>
      </c>
      <c r="M400" s="1152"/>
      <c r="N400" s="34"/>
      <c r="O400" s="34"/>
      <c r="P400" s="34"/>
      <c r="Q400" s="34"/>
      <c r="R400" s="34"/>
      <c r="S400" s="34"/>
      <c r="T400" s="34"/>
      <c r="U400" s="34"/>
      <c r="V400" s="34"/>
      <c r="W400" s="34"/>
      <c r="X400" s="34"/>
      <c r="Y400" s="34"/>
      <c r="Z400" s="34"/>
      <c r="AA400" s="34"/>
      <c r="AB400" s="34"/>
    </row>
    <row r="401" spans="1:28" ht="15" customHeight="1" x14ac:dyDescent="0.2">
      <c r="A401" s="34"/>
      <c r="B401" s="42">
        <v>388</v>
      </c>
      <c r="C401" s="12" t="str">
        <f t="shared" si="8"/>
        <v>4/2053</v>
      </c>
      <c r="D401" s="43">
        <f t="shared" si="6"/>
        <v>0.01</v>
      </c>
      <c r="E401" s="1146">
        <f t="shared" si="9"/>
        <v>28499.961809701319</v>
      </c>
      <c r="F401" s="1150"/>
      <c r="G401" s="1146">
        <f t="shared" si="10"/>
        <v>30699.748799197263</v>
      </c>
      <c r="H401" s="1147"/>
      <c r="I401" s="1148"/>
      <c r="J401" s="1149"/>
      <c r="K401" s="45" t="e">
        <f t="shared" si="11"/>
        <v>#DIV/0!</v>
      </c>
      <c r="L401" s="1151">
        <f t="shared" si="7"/>
        <v>-30699.748799197263</v>
      </c>
      <c r="M401" s="1152"/>
      <c r="N401" s="34"/>
      <c r="O401" s="34"/>
      <c r="P401" s="34"/>
      <c r="Q401" s="34"/>
      <c r="R401" s="34"/>
      <c r="S401" s="34"/>
      <c r="T401" s="34"/>
      <c r="U401" s="34"/>
      <c r="V401" s="34"/>
      <c r="W401" s="34"/>
      <c r="X401" s="34"/>
      <c r="Y401" s="34"/>
      <c r="Z401" s="34"/>
      <c r="AA401" s="34"/>
      <c r="AB401" s="34"/>
    </row>
    <row r="402" spans="1:28" ht="15" customHeight="1" x14ac:dyDescent="0.2">
      <c r="A402" s="34"/>
      <c r="B402" s="42">
        <v>389</v>
      </c>
      <c r="C402" s="12" t="str">
        <f t="shared" si="8"/>
        <v>5/2053</v>
      </c>
      <c r="D402" s="43">
        <f t="shared" si="6"/>
        <v>0.01</v>
      </c>
      <c r="E402" s="1146">
        <f t="shared" si="9"/>
        <v>28784.961427798331</v>
      </c>
      <c r="F402" s="1150"/>
      <c r="G402" s="1146">
        <f t="shared" si="10"/>
        <v>31006.746287189235</v>
      </c>
      <c r="H402" s="1147"/>
      <c r="I402" s="1148"/>
      <c r="J402" s="1149"/>
      <c r="K402" s="45" t="e">
        <f t="shared" si="11"/>
        <v>#DIV/0!</v>
      </c>
      <c r="L402" s="1151">
        <f t="shared" si="7"/>
        <v>-31006.746287189235</v>
      </c>
      <c r="M402" s="1152"/>
      <c r="N402" s="34"/>
      <c r="O402" s="34"/>
      <c r="P402" s="34"/>
      <c r="Q402" s="34"/>
      <c r="R402" s="34"/>
      <c r="S402" s="34"/>
      <c r="T402" s="34"/>
      <c r="U402" s="34"/>
      <c r="V402" s="34"/>
      <c r="W402" s="34"/>
      <c r="X402" s="34"/>
      <c r="Y402" s="34"/>
      <c r="Z402" s="34"/>
      <c r="AA402" s="34"/>
      <c r="AB402" s="34"/>
    </row>
    <row r="403" spans="1:28" ht="15" customHeight="1" x14ac:dyDescent="0.2">
      <c r="A403" s="34"/>
      <c r="B403" s="42">
        <v>390</v>
      </c>
      <c r="C403" s="12" t="str">
        <f t="shared" si="8"/>
        <v>6/2053</v>
      </c>
      <c r="D403" s="43">
        <f t="shared" si="6"/>
        <v>0.01</v>
      </c>
      <c r="E403" s="1146">
        <f t="shared" si="9"/>
        <v>29072.811042076315</v>
      </c>
      <c r="F403" s="1150"/>
      <c r="G403" s="1146">
        <f t="shared" si="10"/>
        <v>31316.813750061126</v>
      </c>
      <c r="H403" s="1147"/>
      <c r="I403" s="1148"/>
      <c r="J403" s="1149"/>
      <c r="K403" s="45" t="e">
        <f t="shared" si="11"/>
        <v>#DIV/0!</v>
      </c>
      <c r="L403" s="1151">
        <f t="shared" si="7"/>
        <v>-31316.813750061126</v>
      </c>
      <c r="M403" s="1152"/>
      <c r="N403" s="34"/>
      <c r="O403" s="34"/>
      <c r="P403" s="34"/>
      <c r="Q403" s="34"/>
      <c r="R403" s="34"/>
      <c r="S403" s="34"/>
      <c r="T403" s="34"/>
      <c r="U403" s="34"/>
      <c r="V403" s="34"/>
      <c r="W403" s="34"/>
      <c r="X403" s="34"/>
      <c r="Y403" s="34"/>
      <c r="Z403" s="34"/>
      <c r="AA403" s="34"/>
      <c r="AB403" s="34"/>
    </row>
    <row r="404" spans="1:28" ht="15" customHeight="1" x14ac:dyDescent="0.2">
      <c r="A404" s="34"/>
      <c r="B404" s="42">
        <v>391</v>
      </c>
      <c r="C404" s="12" t="str">
        <f t="shared" si="8"/>
        <v>7/2053</v>
      </c>
      <c r="D404" s="43">
        <f t="shared" si="6"/>
        <v>0.01</v>
      </c>
      <c r="E404" s="1146">
        <f t="shared" si="9"/>
        <v>29363.539152497076</v>
      </c>
      <c r="F404" s="1150"/>
      <c r="G404" s="1146">
        <f t="shared" si="10"/>
        <v>31629.981887561738</v>
      </c>
      <c r="H404" s="1147"/>
      <c r="I404" s="1148"/>
      <c r="J404" s="1149"/>
      <c r="K404" s="45" t="e">
        <f t="shared" si="11"/>
        <v>#DIV/0!</v>
      </c>
      <c r="L404" s="1151">
        <f t="shared" si="7"/>
        <v>-31629.981887561738</v>
      </c>
      <c r="M404" s="1152"/>
      <c r="N404" s="34"/>
      <c r="O404" s="34"/>
      <c r="P404" s="34"/>
      <c r="Q404" s="34"/>
      <c r="R404" s="34"/>
      <c r="S404" s="34"/>
      <c r="T404" s="34"/>
      <c r="U404" s="34"/>
      <c r="V404" s="34"/>
      <c r="W404" s="34"/>
      <c r="X404" s="34"/>
      <c r="Y404" s="34"/>
      <c r="Z404" s="34"/>
      <c r="AA404" s="34"/>
      <c r="AB404" s="34"/>
    </row>
    <row r="405" spans="1:28" ht="15" customHeight="1" x14ac:dyDescent="0.2">
      <c r="A405" s="34"/>
      <c r="B405" s="42">
        <v>392</v>
      </c>
      <c r="C405" s="12" t="str">
        <f t="shared" si="8"/>
        <v>8/2053</v>
      </c>
      <c r="D405" s="43">
        <f t="shared" si="6"/>
        <v>0.01</v>
      </c>
      <c r="E405" s="1146">
        <f t="shared" si="9"/>
        <v>29657.174544022047</v>
      </c>
      <c r="F405" s="1150"/>
      <c r="G405" s="1146">
        <f t="shared" si="10"/>
        <v>31946.281706437356</v>
      </c>
      <c r="H405" s="1147"/>
      <c r="I405" s="1148"/>
      <c r="J405" s="1149"/>
      <c r="K405" s="45" t="e">
        <f t="shared" si="11"/>
        <v>#DIV/0!</v>
      </c>
      <c r="L405" s="1151">
        <f t="shared" si="7"/>
        <v>-31946.281706437356</v>
      </c>
      <c r="M405" s="1152"/>
      <c r="N405" s="34"/>
      <c r="O405" s="34"/>
      <c r="P405" s="34"/>
      <c r="Q405" s="34"/>
      <c r="R405" s="34"/>
      <c r="S405" s="34"/>
      <c r="T405" s="34"/>
      <c r="U405" s="34"/>
      <c r="V405" s="34"/>
      <c r="W405" s="34"/>
      <c r="X405" s="34"/>
      <c r="Y405" s="34"/>
      <c r="Z405" s="34"/>
      <c r="AA405" s="34"/>
      <c r="AB405" s="34"/>
    </row>
    <row r="406" spans="1:28" ht="15" customHeight="1" x14ac:dyDescent="0.2">
      <c r="A406" s="34"/>
      <c r="B406" s="42">
        <v>393</v>
      </c>
      <c r="C406" s="12" t="str">
        <f t="shared" si="8"/>
        <v>9/2053</v>
      </c>
      <c r="D406" s="43">
        <f t="shared" si="6"/>
        <v>0.01</v>
      </c>
      <c r="E406" s="1146">
        <f t="shared" si="9"/>
        <v>29953.746289462269</v>
      </c>
      <c r="F406" s="1150"/>
      <c r="G406" s="1146">
        <f t="shared" si="10"/>
        <v>32265.744523501729</v>
      </c>
      <c r="H406" s="1147"/>
      <c r="I406" s="1148"/>
      <c r="J406" s="1149"/>
      <c r="K406" s="45" t="e">
        <f t="shared" si="11"/>
        <v>#DIV/0!</v>
      </c>
      <c r="L406" s="1151">
        <f t="shared" si="7"/>
        <v>-32265.744523501729</v>
      </c>
      <c r="M406" s="1152"/>
      <c r="N406" s="34"/>
      <c r="O406" s="34"/>
      <c r="P406" s="34"/>
      <c r="Q406" s="34"/>
      <c r="R406" s="34"/>
      <c r="S406" s="34"/>
      <c r="T406" s="34"/>
      <c r="U406" s="34"/>
      <c r="V406" s="34"/>
      <c r="W406" s="34"/>
      <c r="X406" s="34"/>
      <c r="Y406" s="34"/>
      <c r="Z406" s="34"/>
      <c r="AA406" s="34"/>
      <c r="AB406" s="34"/>
    </row>
    <row r="407" spans="1:28" ht="15" customHeight="1" x14ac:dyDescent="0.2">
      <c r="A407" s="34"/>
      <c r="B407" s="42">
        <v>394</v>
      </c>
      <c r="C407" s="12" t="str">
        <f t="shared" si="8"/>
        <v>10/2053</v>
      </c>
      <c r="D407" s="43">
        <f t="shared" si="6"/>
        <v>0.01</v>
      </c>
      <c r="E407" s="1146">
        <f t="shared" si="9"/>
        <v>30253.283752356892</v>
      </c>
      <c r="F407" s="1150"/>
      <c r="G407" s="1146">
        <f t="shared" si="10"/>
        <v>32588.401968736747</v>
      </c>
      <c r="H407" s="1147"/>
      <c r="I407" s="1148"/>
      <c r="J407" s="1149"/>
      <c r="K407" s="45" t="e">
        <f t="shared" si="11"/>
        <v>#DIV/0!</v>
      </c>
      <c r="L407" s="1151">
        <f t="shared" si="7"/>
        <v>-32588.401968736747</v>
      </c>
      <c r="M407" s="1152"/>
      <c r="N407" s="34"/>
      <c r="O407" s="34"/>
      <c r="P407" s="34"/>
      <c r="Q407" s="34"/>
      <c r="R407" s="34"/>
      <c r="S407" s="34"/>
      <c r="T407" s="34"/>
      <c r="U407" s="34"/>
      <c r="V407" s="34"/>
      <c r="W407" s="34"/>
      <c r="X407" s="34"/>
      <c r="Y407" s="34"/>
      <c r="Z407" s="34"/>
      <c r="AA407" s="34"/>
      <c r="AB407" s="34"/>
    </row>
    <row r="408" spans="1:28" ht="15" customHeight="1" x14ac:dyDescent="0.2">
      <c r="A408" s="34"/>
      <c r="B408" s="42">
        <v>395</v>
      </c>
      <c r="C408" s="12" t="str">
        <f t="shared" si="8"/>
        <v>11/2053</v>
      </c>
      <c r="D408" s="43">
        <f t="shared" si="6"/>
        <v>0.01</v>
      </c>
      <c r="E408" s="1146">
        <f t="shared" si="9"/>
        <v>30555.816589880462</v>
      </c>
      <c r="F408" s="1150"/>
      <c r="G408" s="1146">
        <f t="shared" si="10"/>
        <v>32914.285988424112</v>
      </c>
      <c r="H408" s="1147"/>
      <c r="I408" s="1148"/>
      <c r="J408" s="1149"/>
      <c r="K408" s="45" t="e">
        <f t="shared" si="11"/>
        <v>#DIV/0!</v>
      </c>
      <c r="L408" s="1151">
        <f t="shared" si="7"/>
        <v>-32914.285988424112</v>
      </c>
      <c r="M408" s="1152"/>
      <c r="N408" s="34"/>
      <c r="O408" s="34"/>
      <c r="P408" s="34"/>
      <c r="Q408" s="34"/>
      <c r="R408" s="34"/>
      <c r="S408" s="34"/>
      <c r="T408" s="34"/>
      <c r="U408" s="34"/>
      <c r="V408" s="34"/>
      <c r="W408" s="34"/>
      <c r="X408" s="34"/>
      <c r="Y408" s="34"/>
      <c r="Z408" s="34"/>
      <c r="AA408" s="34"/>
      <c r="AB408" s="34"/>
    </row>
    <row r="409" spans="1:28" ht="15" customHeight="1" x14ac:dyDescent="0.2">
      <c r="A409" s="34"/>
      <c r="B409" s="42">
        <v>396</v>
      </c>
      <c r="C409" s="12" t="str">
        <f t="shared" si="8"/>
        <v>12/2053</v>
      </c>
      <c r="D409" s="43">
        <f t="shared" si="6"/>
        <v>0.01</v>
      </c>
      <c r="E409" s="1146">
        <f t="shared" si="9"/>
        <v>30861.374755779267</v>
      </c>
      <c r="F409" s="1150"/>
      <c r="G409" s="1146">
        <f t="shared" si="10"/>
        <v>33243.428848308351</v>
      </c>
      <c r="H409" s="1147"/>
      <c r="I409" s="1148"/>
      <c r="J409" s="1149"/>
      <c r="K409" s="45" t="e">
        <f t="shared" si="11"/>
        <v>#DIV/0!</v>
      </c>
      <c r="L409" s="1151">
        <f t="shared" si="7"/>
        <v>-33243.428848308351</v>
      </c>
      <c r="M409" s="1152"/>
      <c r="N409" s="34"/>
      <c r="O409" s="34"/>
      <c r="P409" s="34"/>
      <c r="Q409" s="34"/>
      <c r="R409" s="34"/>
      <c r="S409" s="34"/>
      <c r="T409" s="34"/>
      <c r="U409" s="34"/>
      <c r="V409" s="34"/>
      <c r="W409" s="34"/>
      <c r="X409" s="34"/>
      <c r="Y409" s="34"/>
      <c r="Z409" s="34"/>
      <c r="AA409" s="34"/>
      <c r="AB409" s="34"/>
    </row>
    <row r="410" spans="1:28" ht="15" customHeight="1" x14ac:dyDescent="0.2">
      <c r="A410" s="34"/>
      <c r="B410" s="42">
        <v>397</v>
      </c>
      <c r="C410" s="12" t="str">
        <f t="shared" si="8"/>
        <v>1/2054</v>
      </c>
      <c r="D410" s="43">
        <f t="shared" si="6"/>
        <v>0.01</v>
      </c>
      <c r="E410" s="1146">
        <f t="shared" si="9"/>
        <v>31169.988503337059</v>
      </c>
      <c r="F410" s="1150"/>
      <c r="G410" s="1146">
        <f t="shared" si="10"/>
        <v>33575.863136791435</v>
      </c>
      <c r="H410" s="1147"/>
      <c r="I410" s="1148"/>
      <c r="J410" s="1149"/>
      <c r="K410" s="45" t="e">
        <f t="shared" si="11"/>
        <v>#DIV/0!</v>
      </c>
      <c r="L410" s="1151">
        <f t="shared" si="7"/>
        <v>-33575.863136791435</v>
      </c>
      <c r="M410" s="1152"/>
      <c r="N410" s="34"/>
      <c r="O410" s="34"/>
      <c r="P410" s="34"/>
      <c r="Q410" s="34"/>
      <c r="R410" s="34"/>
      <c r="S410" s="34"/>
      <c r="T410" s="34"/>
      <c r="U410" s="34"/>
      <c r="V410" s="34"/>
      <c r="W410" s="34"/>
      <c r="X410" s="34"/>
      <c r="Y410" s="34"/>
      <c r="Z410" s="34"/>
      <c r="AA410" s="34"/>
      <c r="AB410" s="34"/>
    </row>
    <row r="411" spans="1:28" ht="15" customHeight="1" x14ac:dyDescent="0.2">
      <c r="A411" s="34"/>
      <c r="B411" s="42">
        <v>398</v>
      </c>
      <c r="C411" s="12" t="str">
        <f t="shared" si="8"/>
        <v>2/2054</v>
      </c>
      <c r="D411" s="43">
        <f t="shared" si="6"/>
        <v>0.01</v>
      </c>
      <c r="E411" s="1146">
        <f t="shared" si="9"/>
        <v>31481.688388370429</v>
      </c>
      <c r="F411" s="1150"/>
      <c r="G411" s="1146">
        <f t="shared" si="10"/>
        <v>33911.621768159348</v>
      </c>
      <c r="H411" s="1147"/>
      <c r="I411" s="1148"/>
      <c r="J411" s="1149"/>
      <c r="K411" s="45" t="e">
        <f t="shared" si="11"/>
        <v>#DIV/0!</v>
      </c>
      <c r="L411" s="1151">
        <f t="shared" si="7"/>
        <v>-33911.621768159348</v>
      </c>
      <c r="M411" s="1152"/>
      <c r="N411" s="34"/>
      <c r="O411" s="34"/>
      <c r="P411" s="34"/>
      <c r="Q411" s="34"/>
      <c r="R411" s="34"/>
      <c r="S411" s="34"/>
      <c r="T411" s="34"/>
      <c r="U411" s="34"/>
      <c r="V411" s="34"/>
      <c r="W411" s="34"/>
      <c r="X411" s="34"/>
      <c r="Y411" s="34"/>
      <c r="Z411" s="34"/>
      <c r="AA411" s="34"/>
      <c r="AB411" s="34"/>
    </row>
    <row r="412" spans="1:28" ht="15" customHeight="1" x14ac:dyDescent="0.2">
      <c r="A412" s="34"/>
      <c r="B412" s="42">
        <v>399</v>
      </c>
      <c r="C412" s="12" t="str">
        <f t="shared" si="8"/>
        <v>3/2054</v>
      </c>
      <c r="D412" s="43">
        <f t="shared" si="6"/>
        <v>0.01</v>
      </c>
      <c r="E412" s="1146">
        <f t="shared" si="9"/>
        <v>31796.505272254133</v>
      </c>
      <c r="F412" s="1150"/>
      <c r="G412" s="1146">
        <f t="shared" si="10"/>
        <v>34250.73798584094</v>
      </c>
      <c r="H412" s="1147"/>
      <c r="I412" s="1148"/>
      <c r="J412" s="1149"/>
      <c r="K412" s="45" t="e">
        <f t="shared" si="11"/>
        <v>#DIV/0!</v>
      </c>
      <c r="L412" s="1151">
        <f t="shared" si="7"/>
        <v>-34250.73798584094</v>
      </c>
      <c r="M412" s="1152"/>
      <c r="N412" s="34"/>
      <c r="O412" s="34"/>
      <c r="P412" s="34"/>
      <c r="Q412" s="34"/>
      <c r="R412" s="34"/>
      <c r="S412" s="34"/>
      <c r="T412" s="34"/>
      <c r="U412" s="34"/>
      <c r="V412" s="34"/>
      <c r="W412" s="34"/>
      <c r="X412" s="34"/>
      <c r="Y412" s="34"/>
      <c r="Z412" s="34"/>
      <c r="AA412" s="34"/>
      <c r="AB412" s="34"/>
    </row>
    <row r="413" spans="1:28" ht="15" customHeight="1" x14ac:dyDescent="0.2">
      <c r="A413" s="34"/>
      <c r="B413" s="42">
        <v>400</v>
      </c>
      <c r="C413" s="12" t="str">
        <f t="shared" si="8"/>
        <v>4/2054</v>
      </c>
      <c r="D413" s="43">
        <f t="shared" si="6"/>
        <v>0.01</v>
      </c>
      <c r="E413" s="1146">
        <f t="shared" si="9"/>
        <v>32114.470324976675</v>
      </c>
      <c r="F413" s="1150"/>
      <c r="G413" s="1146">
        <f t="shared" si="10"/>
        <v>34593.245365699353</v>
      </c>
      <c r="H413" s="1147"/>
      <c r="I413" s="1148"/>
      <c r="J413" s="1149"/>
      <c r="K413" s="45" t="e">
        <f t="shared" si="11"/>
        <v>#DIV/0!</v>
      </c>
      <c r="L413" s="1151">
        <f t="shared" si="7"/>
        <v>-34593.245365699353</v>
      </c>
      <c r="M413" s="1152"/>
      <c r="N413" s="34"/>
      <c r="O413" s="34"/>
      <c r="P413" s="34"/>
      <c r="Q413" s="34"/>
      <c r="R413" s="34"/>
      <c r="S413" s="34"/>
      <c r="T413" s="34"/>
      <c r="U413" s="34"/>
      <c r="V413" s="34"/>
      <c r="W413" s="34"/>
      <c r="X413" s="34"/>
      <c r="Y413" s="34"/>
      <c r="Z413" s="34"/>
      <c r="AA413" s="34"/>
      <c r="AB413" s="34"/>
    </row>
    <row r="414" spans="1:28" ht="15" customHeight="1" x14ac:dyDescent="0.2">
      <c r="A414" s="34"/>
      <c r="B414" s="42">
        <v>401</v>
      </c>
      <c r="C414" s="12" t="str">
        <f t="shared" si="8"/>
        <v>5/2054</v>
      </c>
      <c r="D414" s="43">
        <f t="shared" si="6"/>
        <v>0.01</v>
      </c>
      <c r="E414" s="1146">
        <f t="shared" si="9"/>
        <v>32435.615028226443</v>
      </c>
      <c r="F414" s="1150"/>
      <c r="G414" s="1146">
        <f t="shared" si="10"/>
        <v>34939.177819356344</v>
      </c>
      <c r="H414" s="1147"/>
      <c r="I414" s="1148"/>
      <c r="J414" s="1149"/>
      <c r="K414" s="45" t="e">
        <f t="shared" si="11"/>
        <v>#DIV/0!</v>
      </c>
      <c r="L414" s="1151">
        <f t="shared" si="7"/>
        <v>-34939.177819356344</v>
      </c>
      <c r="M414" s="1152"/>
      <c r="N414" s="34"/>
      <c r="O414" s="34"/>
      <c r="P414" s="34"/>
      <c r="Q414" s="34"/>
      <c r="R414" s="34"/>
      <c r="S414" s="34"/>
      <c r="T414" s="34"/>
      <c r="U414" s="34"/>
      <c r="V414" s="34"/>
      <c r="W414" s="34"/>
      <c r="X414" s="34"/>
      <c r="Y414" s="34"/>
      <c r="Z414" s="34"/>
      <c r="AA414" s="34"/>
      <c r="AB414" s="34"/>
    </row>
    <row r="415" spans="1:28" ht="15" customHeight="1" x14ac:dyDescent="0.2">
      <c r="A415" s="34"/>
      <c r="B415" s="42">
        <v>402</v>
      </c>
      <c r="C415" s="12" t="str">
        <f t="shared" si="8"/>
        <v>6/2054</v>
      </c>
      <c r="D415" s="43">
        <f t="shared" si="6"/>
        <v>0.01</v>
      </c>
      <c r="E415" s="1146">
        <f t="shared" si="9"/>
        <v>32759.971178508706</v>
      </c>
      <c r="F415" s="1150"/>
      <c r="G415" s="1146">
        <f t="shared" si="10"/>
        <v>35288.569597549911</v>
      </c>
      <c r="H415" s="1147"/>
      <c r="I415" s="1148"/>
      <c r="J415" s="1149"/>
      <c r="K415" s="45" t="e">
        <f t="shared" si="11"/>
        <v>#DIV/0!</v>
      </c>
      <c r="L415" s="1151">
        <f t="shared" si="7"/>
        <v>-35288.569597549911</v>
      </c>
      <c r="M415" s="1152"/>
      <c r="N415" s="34"/>
      <c r="O415" s="34"/>
      <c r="P415" s="34"/>
      <c r="Q415" s="34"/>
      <c r="R415" s="34"/>
      <c r="S415" s="34"/>
      <c r="T415" s="34"/>
      <c r="U415" s="34"/>
      <c r="V415" s="34"/>
      <c r="W415" s="34"/>
      <c r="X415" s="34"/>
      <c r="Y415" s="34"/>
      <c r="Z415" s="34"/>
      <c r="AA415" s="34"/>
      <c r="AB415" s="34"/>
    </row>
    <row r="416" spans="1:28" ht="15" customHeight="1" x14ac:dyDescent="0.2">
      <c r="A416" s="34"/>
      <c r="B416" s="42">
        <v>403</v>
      </c>
      <c r="C416" s="12" t="str">
        <f t="shared" si="8"/>
        <v>7/2054</v>
      </c>
      <c r="D416" s="43">
        <f t="shared" si="6"/>
        <v>0.01</v>
      </c>
      <c r="E416" s="1146">
        <f t="shared" si="9"/>
        <v>33087.570890293791</v>
      </c>
      <c r="F416" s="1150"/>
      <c r="G416" s="1146">
        <f t="shared" si="10"/>
        <v>35641.455293525411</v>
      </c>
      <c r="H416" s="1147"/>
      <c r="I416" s="1148"/>
      <c r="J416" s="1149"/>
      <c r="K416" s="45" t="e">
        <f t="shared" si="11"/>
        <v>#DIV/0!</v>
      </c>
      <c r="L416" s="1151">
        <f t="shared" si="7"/>
        <v>-35641.455293525411</v>
      </c>
      <c r="M416" s="1152"/>
      <c r="N416" s="34"/>
      <c r="O416" s="34"/>
      <c r="P416" s="34"/>
      <c r="Q416" s="34"/>
      <c r="R416" s="34"/>
      <c r="S416" s="34"/>
      <c r="T416" s="34"/>
      <c r="U416" s="34"/>
      <c r="V416" s="34"/>
      <c r="W416" s="34"/>
      <c r="X416" s="34"/>
      <c r="Y416" s="34"/>
      <c r="Z416" s="34"/>
      <c r="AA416" s="34"/>
      <c r="AB416" s="34"/>
    </row>
    <row r="417" spans="1:28" ht="15" customHeight="1" x14ac:dyDescent="0.2">
      <c r="A417" s="34"/>
      <c r="B417" s="42">
        <v>404</v>
      </c>
      <c r="C417" s="12" t="str">
        <f t="shared" si="8"/>
        <v>8/2054</v>
      </c>
      <c r="D417" s="43">
        <f t="shared" si="6"/>
        <v>0.01</v>
      </c>
      <c r="E417" s="1146">
        <f t="shared" si="9"/>
        <v>33418.44659919673</v>
      </c>
      <c r="F417" s="1150"/>
      <c r="G417" s="1146">
        <f t="shared" si="10"/>
        <v>35997.869846460664</v>
      </c>
      <c r="H417" s="1147"/>
      <c r="I417" s="1148"/>
      <c r="J417" s="1149"/>
      <c r="K417" s="45" t="e">
        <f t="shared" si="11"/>
        <v>#DIV/0!</v>
      </c>
      <c r="L417" s="1151">
        <f t="shared" si="7"/>
        <v>-35997.869846460664</v>
      </c>
      <c r="M417" s="1152"/>
      <c r="N417" s="34"/>
      <c r="O417" s="34"/>
      <c r="P417" s="34"/>
      <c r="Q417" s="34"/>
      <c r="R417" s="34"/>
      <c r="S417" s="34"/>
      <c r="T417" s="34"/>
      <c r="U417" s="34"/>
      <c r="V417" s="34"/>
      <c r="W417" s="34"/>
      <c r="X417" s="34"/>
      <c r="Y417" s="34"/>
      <c r="Z417" s="34"/>
      <c r="AA417" s="34"/>
      <c r="AB417" s="34"/>
    </row>
    <row r="418" spans="1:28" ht="15" customHeight="1" x14ac:dyDescent="0.2">
      <c r="A418" s="34"/>
      <c r="B418" s="42">
        <v>405</v>
      </c>
      <c r="C418" s="12" t="str">
        <f t="shared" si="8"/>
        <v>9/2054</v>
      </c>
      <c r="D418" s="43">
        <f t="shared" si="6"/>
        <v>0.01</v>
      </c>
      <c r="E418" s="1146">
        <f t="shared" si="9"/>
        <v>33752.631065188696</v>
      </c>
      <c r="F418" s="1150"/>
      <c r="G418" s="1146">
        <f t="shared" si="10"/>
        <v>36357.848544925269</v>
      </c>
      <c r="H418" s="1147"/>
      <c r="I418" s="1148"/>
      <c r="J418" s="1149"/>
      <c r="K418" s="45" t="e">
        <f t="shared" si="11"/>
        <v>#DIV/0!</v>
      </c>
      <c r="L418" s="1151">
        <f t="shared" si="7"/>
        <v>-36357.848544925269</v>
      </c>
      <c r="M418" s="1152"/>
      <c r="N418" s="34"/>
      <c r="O418" s="34"/>
      <c r="P418" s="34"/>
      <c r="Q418" s="34"/>
      <c r="R418" s="34"/>
      <c r="S418" s="34"/>
      <c r="T418" s="34"/>
      <c r="U418" s="34"/>
      <c r="V418" s="34"/>
      <c r="W418" s="34"/>
      <c r="X418" s="34"/>
      <c r="Y418" s="34"/>
      <c r="Z418" s="34"/>
      <c r="AA418" s="34"/>
      <c r="AB418" s="34"/>
    </row>
    <row r="419" spans="1:28" ht="15" customHeight="1" x14ac:dyDescent="0.2">
      <c r="A419" s="34"/>
      <c r="B419" s="42">
        <v>406</v>
      </c>
      <c r="C419" s="12" t="str">
        <f t="shared" si="8"/>
        <v>10/2054</v>
      </c>
      <c r="D419" s="43">
        <f t="shared" si="6"/>
        <v>0.01</v>
      </c>
      <c r="E419" s="1146">
        <f t="shared" si="9"/>
        <v>34090.157375840587</v>
      </c>
      <c r="F419" s="1150"/>
      <c r="G419" s="1146">
        <f t="shared" si="10"/>
        <v>36721.427030374522</v>
      </c>
      <c r="H419" s="1147"/>
      <c r="I419" s="1148"/>
      <c r="J419" s="1149"/>
      <c r="K419" s="45" t="e">
        <f t="shared" si="11"/>
        <v>#DIV/0!</v>
      </c>
      <c r="L419" s="1151">
        <f t="shared" si="7"/>
        <v>-36721.427030374522</v>
      </c>
      <c r="M419" s="1152"/>
      <c r="N419" s="34"/>
      <c r="O419" s="34"/>
      <c r="P419" s="34"/>
      <c r="Q419" s="34"/>
      <c r="R419" s="34"/>
      <c r="S419" s="34"/>
      <c r="T419" s="34"/>
      <c r="U419" s="34"/>
      <c r="V419" s="34"/>
      <c r="W419" s="34"/>
      <c r="X419" s="34"/>
      <c r="Y419" s="34"/>
      <c r="Z419" s="34"/>
      <c r="AA419" s="34"/>
      <c r="AB419" s="34"/>
    </row>
    <row r="420" spans="1:28" ht="15" customHeight="1" x14ac:dyDescent="0.2">
      <c r="A420" s="34"/>
      <c r="B420" s="42">
        <v>407</v>
      </c>
      <c r="C420" s="12" t="str">
        <f t="shared" si="8"/>
        <v>11/2054</v>
      </c>
      <c r="D420" s="43">
        <f t="shared" si="6"/>
        <v>0.01</v>
      </c>
      <c r="E420" s="1146">
        <f t="shared" si="9"/>
        <v>34431.058949598992</v>
      </c>
      <c r="F420" s="1150"/>
      <c r="G420" s="1146">
        <f t="shared" si="10"/>
        <v>37088.641300678268</v>
      </c>
      <c r="H420" s="1147"/>
      <c r="I420" s="1148"/>
      <c r="J420" s="1149"/>
      <c r="K420" s="45" t="e">
        <f t="shared" si="11"/>
        <v>#DIV/0!</v>
      </c>
      <c r="L420" s="1151">
        <f t="shared" si="7"/>
        <v>-37088.641300678268</v>
      </c>
      <c r="M420" s="1152"/>
      <c r="N420" s="34"/>
      <c r="O420" s="34"/>
      <c r="P420" s="34"/>
      <c r="Q420" s="34"/>
      <c r="R420" s="34"/>
      <c r="S420" s="34"/>
      <c r="T420" s="34"/>
      <c r="U420" s="34"/>
      <c r="V420" s="34"/>
      <c r="W420" s="34"/>
      <c r="X420" s="34"/>
      <c r="Y420" s="34"/>
      <c r="Z420" s="34"/>
      <c r="AA420" s="34"/>
      <c r="AB420" s="34"/>
    </row>
    <row r="421" spans="1:28" ht="15" customHeight="1" x14ac:dyDescent="0.2">
      <c r="A421" s="34"/>
      <c r="B421" s="42">
        <v>408</v>
      </c>
      <c r="C421" s="12" t="str">
        <f t="shared" si="8"/>
        <v>12/2054</v>
      </c>
      <c r="D421" s="43">
        <f t="shared" si="6"/>
        <v>0.01</v>
      </c>
      <c r="E421" s="1146">
        <f t="shared" si="9"/>
        <v>34775.36953909498</v>
      </c>
      <c r="F421" s="1150"/>
      <c r="G421" s="1146">
        <f t="shared" si="10"/>
        <v>37459.527713685049</v>
      </c>
      <c r="H421" s="1147"/>
      <c r="I421" s="1148"/>
      <c r="J421" s="1149"/>
      <c r="K421" s="45" t="e">
        <f t="shared" si="11"/>
        <v>#DIV/0!</v>
      </c>
      <c r="L421" s="1151">
        <f t="shared" si="7"/>
        <v>-37459.527713685049</v>
      </c>
      <c r="M421" s="1152"/>
      <c r="N421" s="34"/>
      <c r="O421" s="34"/>
      <c r="P421" s="34"/>
      <c r="Q421" s="34"/>
      <c r="R421" s="34"/>
      <c r="S421" s="34"/>
      <c r="T421" s="34"/>
      <c r="U421" s="34"/>
      <c r="V421" s="34"/>
      <c r="W421" s="34"/>
      <c r="X421" s="34"/>
      <c r="Y421" s="34"/>
      <c r="Z421" s="34"/>
      <c r="AA421" s="34"/>
      <c r="AB421" s="34"/>
    </row>
    <row r="422" spans="1:28" ht="15" customHeight="1" x14ac:dyDescent="0.2">
      <c r="A422" s="34"/>
      <c r="B422" s="42">
        <v>409</v>
      </c>
      <c r="C422" s="12" t="str">
        <f t="shared" si="8"/>
        <v>1/2055</v>
      </c>
      <c r="D422" s="43">
        <f t="shared" si="6"/>
        <v>0.01</v>
      </c>
      <c r="E422" s="1146">
        <f t="shared" si="9"/>
        <v>35123.123234485931</v>
      </c>
      <c r="F422" s="1150"/>
      <c r="G422" s="1146">
        <f t="shared" si="10"/>
        <v>37834.122990821903</v>
      </c>
      <c r="H422" s="1147"/>
      <c r="I422" s="1148"/>
      <c r="J422" s="1149"/>
      <c r="K422" s="45" t="e">
        <f t="shared" si="11"/>
        <v>#DIV/0!</v>
      </c>
      <c r="L422" s="1151">
        <f t="shared" si="7"/>
        <v>-37834.122990821903</v>
      </c>
      <c r="M422" s="1152"/>
      <c r="N422" s="34"/>
      <c r="O422" s="34"/>
      <c r="P422" s="34"/>
      <c r="Q422" s="34"/>
      <c r="R422" s="34"/>
      <c r="S422" s="34"/>
      <c r="T422" s="34"/>
      <c r="U422" s="34"/>
      <c r="V422" s="34"/>
      <c r="W422" s="34"/>
      <c r="X422" s="34"/>
      <c r="Y422" s="34"/>
      <c r="Z422" s="34"/>
      <c r="AA422" s="34"/>
      <c r="AB422" s="34"/>
    </row>
    <row r="423" spans="1:28" ht="15" customHeight="1" x14ac:dyDescent="0.2">
      <c r="A423" s="34"/>
      <c r="B423" s="42">
        <v>410</v>
      </c>
      <c r="C423" s="12" t="str">
        <f t="shared" si="8"/>
        <v>2/2055</v>
      </c>
      <c r="D423" s="43">
        <f t="shared" si="6"/>
        <v>0.01</v>
      </c>
      <c r="E423" s="1146">
        <f t="shared" si="9"/>
        <v>35474.354466830788</v>
      </c>
      <c r="F423" s="1150"/>
      <c r="G423" s="1146">
        <f t="shared" si="10"/>
        <v>38212.464220730122</v>
      </c>
      <c r="H423" s="1147"/>
      <c r="I423" s="1148"/>
      <c r="J423" s="1149"/>
      <c r="K423" s="45" t="e">
        <f t="shared" si="11"/>
        <v>#DIV/0!</v>
      </c>
      <c r="L423" s="1151">
        <f t="shared" si="7"/>
        <v>-38212.464220730122</v>
      </c>
      <c r="M423" s="1152"/>
      <c r="N423" s="34"/>
      <c r="O423" s="34"/>
      <c r="P423" s="34"/>
      <c r="Q423" s="34"/>
      <c r="R423" s="34"/>
      <c r="S423" s="34"/>
      <c r="T423" s="34"/>
      <c r="U423" s="34"/>
      <c r="V423" s="34"/>
      <c r="W423" s="34"/>
      <c r="X423" s="34"/>
      <c r="Y423" s="34"/>
      <c r="Z423" s="34"/>
      <c r="AA423" s="34"/>
      <c r="AB423" s="34"/>
    </row>
    <row r="424" spans="1:28" ht="15" customHeight="1" x14ac:dyDescent="0.2">
      <c r="A424" s="34"/>
      <c r="B424" s="42">
        <v>411</v>
      </c>
      <c r="C424" s="12" t="str">
        <f t="shared" si="8"/>
        <v>3/2055</v>
      </c>
      <c r="D424" s="43">
        <f t="shared" si="6"/>
        <v>0.01</v>
      </c>
      <c r="E424" s="1146">
        <f t="shared" si="9"/>
        <v>35829.098011499096</v>
      </c>
      <c r="F424" s="1150"/>
      <c r="G424" s="1146">
        <f t="shared" si="10"/>
        <v>38594.588862937424</v>
      </c>
      <c r="H424" s="1147"/>
      <c r="I424" s="1148"/>
      <c r="J424" s="1149"/>
      <c r="K424" s="45" t="e">
        <f t="shared" si="11"/>
        <v>#DIV/0!</v>
      </c>
      <c r="L424" s="1151">
        <f t="shared" si="7"/>
        <v>-38594.588862937424</v>
      </c>
      <c r="M424" s="1152"/>
      <c r="N424" s="34"/>
      <c r="O424" s="34"/>
      <c r="P424" s="34"/>
      <c r="Q424" s="34"/>
      <c r="R424" s="34"/>
      <c r="S424" s="34"/>
      <c r="T424" s="34"/>
      <c r="U424" s="34"/>
      <c r="V424" s="34"/>
      <c r="W424" s="34"/>
      <c r="X424" s="34"/>
      <c r="Y424" s="34"/>
      <c r="Z424" s="34"/>
      <c r="AA424" s="34"/>
      <c r="AB424" s="34"/>
    </row>
    <row r="425" spans="1:28" ht="15" customHeight="1" x14ac:dyDescent="0.2">
      <c r="A425" s="34"/>
      <c r="B425" s="42">
        <v>412</v>
      </c>
      <c r="C425" s="12" t="str">
        <f t="shared" si="8"/>
        <v>4/2055</v>
      </c>
      <c r="D425" s="43">
        <f t="shared" si="6"/>
        <v>0.01</v>
      </c>
      <c r="E425" s="1146">
        <f t="shared" si="9"/>
        <v>36187.388991614091</v>
      </c>
      <c r="F425" s="1150"/>
      <c r="G425" s="1146">
        <f t="shared" si="10"/>
        <v>38980.534751566796</v>
      </c>
      <c r="H425" s="1147"/>
      <c r="I425" s="1148"/>
      <c r="J425" s="1149"/>
      <c r="K425" s="45" t="e">
        <f t="shared" si="11"/>
        <v>#DIV/0!</v>
      </c>
      <c r="L425" s="1151">
        <f t="shared" si="7"/>
        <v>-38980.534751566796</v>
      </c>
      <c r="M425" s="1152"/>
      <c r="N425" s="34"/>
      <c r="O425" s="34"/>
      <c r="P425" s="34"/>
      <c r="Q425" s="34"/>
      <c r="R425" s="34"/>
      <c r="S425" s="34"/>
      <c r="T425" s="34"/>
      <c r="U425" s="34"/>
      <c r="V425" s="34"/>
      <c r="W425" s="34"/>
      <c r="X425" s="34"/>
      <c r="Y425" s="34"/>
      <c r="Z425" s="34"/>
      <c r="AA425" s="34"/>
      <c r="AB425" s="34"/>
    </row>
    <row r="426" spans="1:28" ht="15" customHeight="1" x14ac:dyDescent="0.2">
      <c r="A426" s="34"/>
      <c r="B426" s="42">
        <v>413</v>
      </c>
      <c r="C426" s="12" t="str">
        <f t="shared" si="8"/>
        <v>5/2055</v>
      </c>
      <c r="D426" s="43">
        <f t="shared" si="6"/>
        <v>0.01</v>
      </c>
      <c r="E426" s="1146">
        <f t="shared" si="9"/>
        <v>36549.262881530231</v>
      </c>
      <c r="F426" s="1150"/>
      <c r="G426" s="1146">
        <f t="shared" si="10"/>
        <v>39370.340099082467</v>
      </c>
      <c r="H426" s="1147"/>
      <c r="I426" s="1148"/>
      <c r="J426" s="1149"/>
      <c r="K426" s="45" t="e">
        <f t="shared" si="11"/>
        <v>#DIV/0!</v>
      </c>
      <c r="L426" s="1151">
        <f t="shared" si="7"/>
        <v>-39370.340099082467</v>
      </c>
      <c r="M426" s="1152"/>
      <c r="N426" s="34"/>
      <c r="O426" s="34"/>
      <c r="P426" s="34"/>
      <c r="Q426" s="34"/>
      <c r="R426" s="34"/>
      <c r="S426" s="34"/>
      <c r="T426" s="34"/>
      <c r="U426" s="34"/>
      <c r="V426" s="34"/>
      <c r="W426" s="34"/>
      <c r="X426" s="34"/>
      <c r="Y426" s="34"/>
      <c r="Z426" s="34"/>
      <c r="AA426" s="34"/>
      <c r="AB426" s="34"/>
    </row>
    <row r="427" spans="1:28" ht="15" customHeight="1" x14ac:dyDescent="0.2">
      <c r="A427" s="34"/>
      <c r="B427" s="42">
        <v>414</v>
      </c>
      <c r="C427" s="12" t="str">
        <f t="shared" si="8"/>
        <v>6/2055</v>
      </c>
      <c r="D427" s="43">
        <f t="shared" si="6"/>
        <v>0.01</v>
      </c>
      <c r="E427" s="1146">
        <f t="shared" si="9"/>
        <v>36914.755510345531</v>
      </c>
      <c r="F427" s="1150"/>
      <c r="G427" s="1146">
        <f t="shared" si="10"/>
        <v>39764.04350007329</v>
      </c>
      <c r="H427" s="1147"/>
      <c r="I427" s="1148"/>
      <c r="J427" s="1149"/>
      <c r="K427" s="45" t="e">
        <f t="shared" si="11"/>
        <v>#DIV/0!</v>
      </c>
      <c r="L427" s="1151">
        <f t="shared" si="7"/>
        <v>-39764.04350007329</v>
      </c>
      <c r="M427" s="1152"/>
      <c r="N427" s="34"/>
      <c r="O427" s="34"/>
      <c r="P427" s="34"/>
      <c r="Q427" s="34"/>
      <c r="R427" s="34"/>
      <c r="S427" s="34"/>
      <c r="T427" s="34"/>
      <c r="U427" s="34"/>
      <c r="V427" s="34"/>
      <c r="W427" s="34"/>
      <c r="X427" s="34"/>
      <c r="Y427" s="34"/>
      <c r="Z427" s="34"/>
      <c r="AA427" s="34"/>
      <c r="AB427" s="34"/>
    </row>
    <row r="428" spans="1:28" ht="15" customHeight="1" x14ac:dyDescent="0.2">
      <c r="A428" s="34"/>
      <c r="B428" s="42">
        <v>415</v>
      </c>
      <c r="C428" s="12" t="str">
        <f t="shared" si="8"/>
        <v>7/2055</v>
      </c>
      <c r="D428" s="43">
        <f t="shared" si="6"/>
        <v>0.01</v>
      </c>
      <c r="E428" s="1146">
        <f t="shared" si="9"/>
        <v>37283.903065448983</v>
      </c>
      <c r="F428" s="1150"/>
      <c r="G428" s="1146">
        <f t="shared" si="10"/>
        <v>40161.683935074027</v>
      </c>
      <c r="H428" s="1147"/>
      <c r="I428" s="1148"/>
      <c r="J428" s="1149"/>
      <c r="K428" s="45" t="e">
        <f t="shared" si="11"/>
        <v>#DIV/0!</v>
      </c>
      <c r="L428" s="1151">
        <f t="shared" si="7"/>
        <v>-40161.683935074027</v>
      </c>
      <c r="M428" s="1152"/>
      <c r="N428" s="34"/>
      <c r="O428" s="34"/>
      <c r="P428" s="34"/>
      <c r="Q428" s="34"/>
      <c r="R428" s="34"/>
      <c r="S428" s="34"/>
      <c r="T428" s="34"/>
      <c r="U428" s="34"/>
      <c r="V428" s="34"/>
      <c r="W428" s="34"/>
      <c r="X428" s="34"/>
      <c r="Y428" s="34"/>
      <c r="Z428" s="34"/>
      <c r="AA428" s="34"/>
      <c r="AB428" s="34"/>
    </row>
    <row r="429" spans="1:28" ht="15" customHeight="1" x14ac:dyDescent="0.2">
      <c r="A429" s="34"/>
      <c r="B429" s="42">
        <v>416</v>
      </c>
      <c r="C429" s="12" t="str">
        <f t="shared" si="8"/>
        <v>8/2055</v>
      </c>
      <c r="D429" s="43">
        <f t="shared" si="6"/>
        <v>0.01</v>
      </c>
      <c r="E429" s="1146">
        <f t="shared" si="9"/>
        <v>37656.742096103473</v>
      </c>
      <c r="F429" s="1150"/>
      <c r="G429" s="1146">
        <f t="shared" si="10"/>
        <v>40563.300774424766</v>
      </c>
      <c r="H429" s="1147"/>
      <c r="I429" s="1148"/>
      <c r="J429" s="1149"/>
      <c r="K429" s="45" t="e">
        <f t="shared" si="11"/>
        <v>#DIV/0!</v>
      </c>
      <c r="L429" s="1151">
        <f t="shared" si="7"/>
        <v>-40563.300774424766</v>
      </c>
      <c r="M429" s="1152"/>
      <c r="N429" s="34"/>
      <c r="O429" s="34"/>
      <c r="P429" s="34"/>
      <c r="Q429" s="34"/>
      <c r="R429" s="34"/>
      <c r="S429" s="34"/>
      <c r="T429" s="34"/>
      <c r="U429" s="34"/>
      <c r="V429" s="34"/>
      <c r="W429" s="34"/>
      <c r="X429" s="34"/>
      <c r="Y429" s="34"/>
      <c r="Z429" s="34"/>
      <c r="AA429" s="34"/>
      <c r="AB429" s="34"/>
    </row>
    <row r="430" spans="1:28" ht="15" customHeight="1" x14ac:dyDescent="0.2">
      <c r="A430" s="34"/>
      <c r="B430" s="42">
        <v>417</v>
      </c>
      <c r="C430" s="12" t="str">
        <f t="shared" si="8"/>
        <v>9/2055</v>
      </c>
      <c r="D430" s="43">
        <f t="shared" si="6"/>
        <v>0.01</v>
      </c>
      <c r="E430" s="1146">
        <f t="shared" si="9"/>
        <v>38033.30951706451</v>
      </c>
      <c r="F430" s="1150"/>
      <c r="G430" s="1146">
        <f t="shared" si="10"/>
        <v>40968.933782169013</v>
      </c>
      <c r="H430" s="1147"/>
      <c r="I430" s="1148"/>
      <c r="J430" s="1149"/>
      <c r="K430" s="45" t="e">
        <f t="shared" si="11"/>
        <v>#DIV/0!</v>
      </c>
      <c r="L430" s="1151">
        <f t="shared" si="7"/>
        <v>-40968.933782169013</v>
      </c>
      <c r="M430" s="1152"/>
      <c r="N430" s="34"/>
      <c r="O430" s="34"/>
      <c r="P430" s="34"/>
      <c r="Q430" s="34"/>
      <c r="R430" s="34"/>
      <c r="S430" s="34"/>
      <c r="T430" s="34"/>
      <c r="U430" s="34"/>
      <c r="V430" s="34"/>
      <c r="W430" s="34"/>
      <c r="X430" s="34"/>
      <c r="Y430" s="34"/>
      <c r="Z430" s="34"/>
      <c r="AA430" s="34"/>
      <c r="AB430" s="34"/>
    </row>
    <row r="431" spans="1:28" ht="15" customHeight="1" x14ac:dyDescent="0.2">
      <c r="A431" s="34"/>
      <c r="B431" s="42">
        <v>418</v>
      </c>
      <c r="C431" s="12" t="str">
        <f t="shared" si="8"/>
        <v>10/2055</v>
      </c>
      <c r="D431" s="43">
        <f t="shared" si="6"/>
        <v>0.01</v>
      </c>
      <c r="E431" s="1146">
        <f t="shared" si="9"/>
        <v>38413.642612235155</v>
      </c>
      <c r="F431" s="1150"/>
      <c r="G431" s="1146">
        <f t="shared" si="10"/>
        <v>41378.623119990705</v>
      </c>
      <c r="H431" s="1147"/>
      <c r="I431" s="1148"/>
      <c r="J431" s="1149"/>
      <c r="K431" s="45" t="e">
        <f t="shared" si="11"/>
        <v>#DIV/0!</v>
      </c>
      <c r="L431" s="1151">
        <f t="shared" si="7"/>
        <v>-41378.623119990705</v>
      </c>
      <c r="M431" s="1152"/>
      <c r="N431" s="34"/>
      <c r="O431" s="34"/>
      <c r="P431" s="34"/>
      <c r="Q431" s="34"/>
      <c r="R431" s="34"/>
      <c r="S431" s="34"/>
      <c r="T431" s="34"/>
      <c r="U431" s="34"/>
      <c r="V431" s="34"/>
      <c r="W431" s="34"/>
      <c r="X431" s="34"/>
      <c r="Y431" s="34"/>
      <c r="Z431" s="34"/>
      <c r="AA431" s="34"/>
      <c r="AB431" s="34"/>
    </row>
    <row r="432" spans="1:28" ht="15" customHeight="1" x14ac:dyDescent="0.2">
      <c r="A432" s="34"/>
      <c r="B432" s="42">
        <v>419</v>
      </c>
      <c r="C432" s="12" t="str">
        <f t="shared" si="8"/>
        <v>11/2055</v>
      </c>
      <c r="D432" s="43">
        <f t="shared" si="6"/>
        <v>0.01</v>
      </c>
      <c r="E432" s="1146">
        <f t="shared" si="9"/>
        <v>38797.779038357505</v>
      </c>
      <c r="F432" s="1150"/>
      <c r="G432" s="1146">
        <f t="shared" si="10"/>
        <v>41792.40935119061</v>
      </c>
      <c r="H432" s="1147"/>
      <c r="I432" s="1148"/>
      <c r="J432" s="1149"/>
      <c r="K432" s="45" t="e">
        <f t="shared" si="11"/>
        <v>#DIV/0!</v>
      </c>
      <c r="L432" s="1151">
        <f t="shared" si="7"/>
        <v>-41792.40935119061</v>
      </c>
      <c r="M432" s="1152"/>
      <c r="N432" s="34"/>
      <c r="O432" s="34"/>
      <c r="P432" s="34"/>
      <c r="Q432" s="34"/>
      <c r="R432" s="34"/>
      <c r="S432" s="34"/>
      <c r="T432" s="34"/>
      <c r="U432" s="34"/>
      <c r="V432" s="34"/>
      <c r="W432" s="34"/>
      <c r="X432" s="34"/>
      <c r="Y432" s="34"/>
      <c r="Z432" s="34"/>
      <c r="AA432" s="34"/>
      <c r="AB432" s="34"/>
    </row>
    <row r="433" spans="1:28" ht="15" customHeight="1" x14ac:dyDescent="0.2">
      <c r="A433" s="34"/>
      <c r="B433" s="42">
        <v>420</v>
      </c>
      <c r="C433" s="12" t="str">
        <f t="shared" si="8"/>
        <v>12/2055</v>
      </c>
      <c r="D433" s="43">
        <f t="shared" si="6"/>
        <v>0.01</v>
      </c>
      <c r="E433" s="1146">
        <f t="shared" si="9"/>
        <v>39185.756828741083</v>
      </c>
      <c r="F433" s="1150"/>
      <c r="G433" s="1146">
        <f t="shared" si="10"/>
        <v>42210.333444702519</v>
      </c>
      <c r="H433" s="1147"/>
      <c r="I433" s="1148"/>
      <c r="J433" s="1149"/>
      <c r="K433" s="45" t="e">
        <f t="shared" si="11"/>
        <v>#DIV/0!</v>
      </c>
      <c r="L433" s="1151">
        <f t="shared" si="7"/>
        <v>-42210.333444702519</v>
      </c>
      <c r="M433" s="1152"/>
      <c r="N433" s="34"/>
      <c r="O433" s="34"/>
      <c r="P433" s="34"/>
      <c r="Q433" s="34"/>
      <c r="R433" s="34"/>
      <c r="S433" s="34"/>
      <c r="T433" s="34"/>
      <c r="U433" s="34"/>
      <c r="V433" s="34"/>
      <c r="W433" s="34"/>
      <c r="X433" s="34"/>
      <c r="Y433" s="34"/>
      <c r="Z433" s="34"/>
      <c r="AA433" s="34"/>
      <c r="AB433" s="34"/>
    </row>
    <row r="434" spans="1:28" ht="15" customHeight="1" x14ac:dyDescent="0.2">
      <c r="A434" s="34"/>
      <c r="B434" s="42">
        <v>421</v>
      </c>
      <c r="C434" s="12" t="str">
        <f t="shared" si="8"/>
        <v>1/2056</v>
      </c>
      <c r="D434" s="43">
        <f t="shared" si="6"/>
        <v>0.01</v>
      </c>
      <c r="E434" s="1146">
        <f t="shared" si="9"/>
        <v>39577.614397028497</v>
      </c>
      <c r="F434" s="1150"/>
      <c r="G434" s="1146">
        <f t="shared" si="10"/>
        <v>42632.436779149546</v>
      </c>
      <c r="H434" s="1147"/>
      <c r="I434" s="1148"/>
      <c r="J434" s="1149"/>
      <c r="K434" s="45" t="e">
        <f t="shared" si="11"/>
        <v>#DIV/0!</v>
      </c>
      <c r="L434" s="1151">
        <f t="shared" si="7"/>
        <v>-42632.436779149546</v>
      </c>
      <c r="M434" s="1152"/>
      <c r="N434" s="34"/>
      <c r="O434" s="34"/>
      <c r="P434" s="34"/>
      <c r="Q434" s="34"/>
      <c r="R434" s="34"/>
      <c r="S434" s="34"/>
      <c r="T434" s="34"/>
      <c r="U434" s="34"/>
      <c r="V434" s="34"/>
      <c r="W434" s="34"/>
      <c r="X434" s="34"/>
      <c r="Y434" s="34"/>
      <c r="Z434" s="34"/>
      <c r="AA434" s="34"/>
      <c r="AB434" s="34"/>
    </row>
    <row r="435" spans="1:28" ht="15" customHeight="1" x14ac:dyDescent="0.2">
      <c r="A435" s="34"/>
      <c r="B435" s="42">
        <v>422</v>
      </c>
      <c r="C435" s="12" t="str">
        <f t="shared" si="8"/>
        <v>2/2056</v>
      </c>
      <c r="D435" s="43">
        <f t="shared" si="6"/>
        <v>0.01</v>
      </c>
      <c r="E435" s="1146">
        <f t="shared" si="9"/>
        <v>39973.390540998786</v>
      </c>
      <c r="F435" s="1150"/>
      <c r="G435" s="1146">
        <f t="shared" si="10"/>
        <v>43058.76114694104</v>
      </c>
      <c r="H435" s="1147"/>
      <c r="I435" s="1148"/>
      <c r="J435" s="1149"/>
      <c r="K435" s="45" t="e">
        <f t="shared" si="11"/>
        <v>#DIV/0!</v>
      </c>
      <c r="L435" s="1151">
        <f t="shared" si="7"/>
        <v>-43058.76114694104</v>
      </c>
      <c r="M435" s="1152"/>
      <c r="N435" s="34"/>
      <c r="O435" s="34"/>
      <c r="P435" s="34"/>
      <c r="Q435" s="34"/>
      <c r="R435" s="34"/>
      <c r="S435" s="34"/>
      <c r="T435" s="34"/>
      <c r="U435" s="34"/>
      <c r="V435" s="34"/>
      <c r="W435" s="34"/>
      <c r="X435" s="34"/>
      <c r="Y435" s="34"/>
      <c r="Z435" s="34"/>
      <c r="AA435" s="34"/>
      <c r="AB435" s="34"/>
    </row>
    <row r="436" spans="1:28" ht="15" customHeight="1" x14ac:dyDescent="0.2">
      <c r="A436" s="34"/>
      <c r="B436" s="42">
        <v>423</v>
      </c>
      <c r="C436" s="12" t="str">
        <f t="shared" si="8"/>
        <v>3/2056</v>
      </c>
      <c r="D436" s="43">
        <f t="shared" si="6"/>
        <v>0.01</v>
      </c>
      <c r="E436" s="1146">
        <f t="shared" si="9"/>
        <v>40373.124446408772</v>
      </c>
      <c r="F436" s="1150"/>
      <c r="G436" s="1146">
        <f t="shared" si="10"/>
        <v>43489.348758410451</v>
      </c>
      <c r="H436" s="1147"/>
      <c r="I436" s="1148"/>
      <c r="J436" s="1149"/>
      <c r="K436" s="45" t="e">
        <f t="shared" si="11"/>
        <v>#DIV/0!</v>
      </c>
      <c r="L436" s="1151">
        <f t="shared" si="7"/>
        <v>-43489.348758410451</v>
      </c>
      <c r="M436" s="1152"/>
      <c r="N436" s="34"/>
      <c r="O436" s="34"/>
      <c r="P436" s="34"/>
      <c r="Q436" s="34"/>
      <c r="R436" s="34"/>
      <c r="S436" s="34"/>
      <c r="T436" s="34"/>
      <c r="U436" s="34"/>
      <c r="V436" s="34"/>
      <c r="W436" s="34"/>
      <c r="X436" s="34"/>
      <c r="Y436" s="34"/>
      <c r="Z436" s="34"/>
      <c r="AA436" s="34"/>
      <c r="AB436" s="34"/>
    </row>
    <row r="437" spans="1:28" ht="15" customHeight="1" x14ac:dyDescent="0.2">
      <c r="A437" s="34"/>
      <c r="B437" s="42">
        <v>424</v>
      </c>
      <c r="C437" s="12" t="str">
        <f t="shared" si="8"/>
        <v>4/2056</v>
      </c>
      <c r="D437" s="43">
        <f t="shared" si="6"/>
        <v>0.01</v>
      </c>
      <c r="E437" s="1146">
        <f t="shared" si="9"/>
        <v>40776.855690872857</v>
      </c>
      <c r="F437" s="1150"/>
      <c r="G437" s="1146">
        <f t="shared" si="10"/>
        <v>43924.242245994559</v>
      </c>
      <c r="H437" s="1147"/>
      <c r="I437" s="1148"/>
      <c r="J437" s="1149"/>
      <c r="K437" s="45" t="e">
        <f t="shared" si="11"/>
        <v>#DIV/0!</v>
      </c>
      <c r="L437" s="1151">
        <f t="shared" si="7"/>
        <v>-43924.242245994559</v>
      </c>
      <c r="M437" s="1152"/>
      <c r="N437" s="34"/>
      <c r="O437" s="34"/>
      <c r="P437" s="34"/>
      <c r="Q437" s="34"/>
      <c r="R437" s="34"/>
      <c r="S437" s="34"/>
      <c r="T437" s="34"/>
      <c r="U437" s="34"/>
      <c r="V437" s="34"/>
      <c r="W437" s="34"/>
      <c r="X437" s="34"/>
      <c r="Y437" s="34"/>
      <c r="Z437" s="34"/>
      <c r="AA437" s="34"/>
      <c r="AB437" s="34"/>
    </row>
    <row r="438" spans="1:28" ht="15" customHeight="1" x14ac:dyDescent="0.2">
      <c r="A438" s="34"/>
      <c r="B438" s="42">
        <v>425</v>
      </c>
      <c r="C438" s="12" t="str">
        <f t="shared" si="8"/>
        <v>5/2056</v>
      </c>
      <c r="D438" s="43">
        <f t="shared" si="6"/>
        <v>0.01</v>
      </c>
      <c r="E438" s="1146">
        <f t="shared" si="9"/>
        <v>41184.624247781583</v>
      </c>
      <c r="F438" s="1150"/>
      <c r="G438" s="1146">
        <f t="shared" si="10"/>
        <v>44363.484668454505</v>
      </c>
      <c r="H438" s="1147"/>
      <c r="I438" s="1148"/>
      <c r="J438" s="1149"/>
      <c r="K438" s="45" t="e">
        <f t="shared" si="11"/>
        <v>#DIV/0!</v>
      </c>
      <c r="L438" s="1151">
        <f t="shared" si="7"/>
        <v>-44363.484668454505</v>
      </c>
      <c r="M438" s="1152"/>
      <c r="N438" s="34"/>
      <c r="O438" s="34"/>
      <c r="P438" s="34"/>
      <c r="Q438" s="34"/>
      <c r="R438" s="34"/>
      <c r="S438" s="34"/>
      <c r="T438" s="34"/>
      <c r="U438" s="34"/>
      <c r="V438" s="34"/>
      <c r="W438" s="34"/>
      <c r="X438" s="34"/>
      <c r="Y438" s="34"/>
      <c r="Z438" s="34"/>
      <c r="AA438" s="34"/>
      <c r="AB438" s="34"/>
    </row>
    <row r="439" spans="1:28" ht="15" customHeight="1" x14ac:dyDescent="0.2">
      <c r="A439" s="34"/>
      <c r="B439" s="42">
        <v>426</v>
      </c>
      <c r="C439" s="12" t="str">
        <f t="shared" si="8"/>
        <v>6/2056</v>
      </c>
      <c r="D439" s="43">
        <f t="shared" si="6"/>
        <v>0.01</v>
      </c>
      <c r="E439" s="1146">
        <f t="shared" si="9"/>
        <v>41596.470490259402</v>
      </c>
      <c r="F439" s="1150"/>
      <c r="G439" s="1146">
        <f t="shared" si="10"/>
        <v>44807.119515139049</v>
      </c>
      <c r="H439" s="1147"/>
      <c r="I439" s="1148"/>
      <c r="J439" s="1149"/>
      <c r="K439" s="45" t="e">
        <f t="shared" si="11"/>
        <v>#DIV/0!</v>
      </c>
      <c r="L439" s="1151">
        <f t="shared" si="7"/>
        <v>-44807.119515139049</v>
      </c>
      <c r="M439" s="1152"/>
      <c r="N439" s="34"/>
      <c r="O439" s="34"/>
      <c r="P439" s="34"/>
      <c r="Q439" s="34"/>
      <c r="R439" s="34"/>
      <c r="S439" s="34"/>
      <c r="T439" s="34"/>
      <c r="U439" s="34"/>
      <c r="V439" s="34"/>
      <c r="W439" s="34"/>
      <c r="X439" s="34"/>
      <c r="Y439" s="34"/>
      <c r="Z439" s="34"/>
      <c r="AA439" s="34"/>
      <c r="AB439" s="34"/>
    </row>
    <row r="440" spans="1:28" ht="15" customHeight="1" x14ac:dyDescent="0.2">
      <c r="A440" s="34"/>
      <c r="B440" s="42">
        <v>427</v>
      </c>
      <c r="C440" s="12" t="str">
        <f t="shared" si="8"/>
        <v>7/2056</v>
      </c>
      <c r="D440" s="43">
        <f t="shared" si="6"/>
        <v>0.01</v>
      </c>
      <c r="E440" s="1146">
        <f t="shared" si="9"/>
        <v>42012.435195161997</v>
      </c>
      <c r="F440" s="1150"/>
      <c r="G440" s="1146">
        <f t="shared" si="10"/>
        <v>45255.190710290437</v>
      </c>
      <c r="H440" s="1147"/>
      <c r="I440" s="1148"/>
      <c r="J440" s="1149"/>
      <c r="K440" s="45" t="e">
        <f t="shared" si="11"/>
        <v>#DIV/0!</v>
      </c>
      <c r="L440" s="1151">
        <f t="shared" si="7"/>
        <v>-45255.190710290437</v>
      </c>
      <c r="M440" s="1152"/>
      <c r="N440" s="34"/>
      <c r="O440" s="34"/>
      <c r="P440" s="34"/>
      <c r="Q440" s="34"/>
      <c r="R440" s="34"/>
      <c r="S440" s="34"/>
      <c r="T440" s="34"/>
      <c r="U440" s="34"/>
      <c r="V440" s="34"/>
      <c r="W440" s="34"/>
      <c r="X440" s="34"/>
      <c r="Y440" s="34"/>
      <c r="Z440" s="34"/>
      <c r="AA440" s="34"/>
      <c r="AB440" s="34"/>
    </row>
    <row r="441" spans="1:28" ht="15" customHeight="1" x14ac:dyDescent="0.2">
      <c r="A441" s="34"/>
      <c r="B441" s="42">
        <v>428</v>
      </c>
      <c r="C441" s="12" t="str">
        <f t="shared" si="8"/>
        <v>8/2056</v>
      </c>
      <c r="D441" s="43">
        <f t="shared" si="6"/>
        <v>0.01</v>
      </c>
      <c r="E441" s="1146">
        <f t="shared" si="9"/>
        <v>42432.559547113618</v>
      </c>
      <c r="F441" s="1150"/>
      <c r="G441" s="1146">
        <f t="shared" si="10"/>
        <v>45707.742617393342</v>
      </c>
      <c r="H441" s="1147"/>
      <c r="I441" s="1148"/>
      <c r="J441" s="1149"/>
      <c r="K441" s="45" t="e">
        <f t="shared" si="11"/>
        <v>#DIV/0!</v>
      </c>
      <c r="L441" s="1151">
        <f t="shared" si="7"/>
        <v>-45707.742617393342</v>
      </c>
      <c r="M441" s="1152"/>
      <c r="N441" s="34"/>
      <c r="O441" s="34"/>
      <c r="P441" s="34"/>
      <c r="Q441" s="34"/>
      <c r="R441" s="34"/>
      <c r="S441" s="34"/>
      <c r="T441" s="34"/>
      <c r="U441" s="34"/>
      <c r="V441" s="34"/>
      <c r="W441" s="34"/>
      <c r="X441" s="34"/>
      <c r="Y441" s="34"/>
      <c r="Z441" s="34"/>
      <c r="AA441" s="34"/>
      <c r="AB441" s="34"/>
    </row>
    <row r="442" spans="1:28" ht="15" customHeight="1" x14ac:dyDescent="0.2">
      <c r="A442" s="34"/>
      <c r="B442" s="42">
        <v>429</v>
      </c>
      <c r="C442" s="12" t="str">
        <f t="shared" si="8"/>
        <v>9/2056</v>
      </c>
      <c r="D442" s="43">
        <f t="shared" si="6"/>
        <v>0.01</v>
      </c>
      <c r="E442" s="1146">
        <f t="shared" si="9"/>
        <v>42856.885142584753</v>
      </c>
      <c r="F442" s="1150"/>
      <c r="G442" s="1146">
        <f t="shared" si="10"/>
        <v>46164.820043567277</v>
      </c>
      <c r="H442" s="1147"/>
      <c r="I442" s="1148"/>
      <c r="J442" s="1149"/>
      <c r="K442" s="45" t="e">
        <f t="shared" si="11"/>
        <v>#DIV/0!</v>
      </c>
      <c r="L442" s="1151">
        <f t="shared" si="7"/>
        <v>-46164.820043567277</v>
      </c>
      <c r="M442" s="1152"/>
      <c r="N442" s="34"/>
      <c r="O442" s="34"/>
      <c r="P442" s="34"/>
      <c r="Q442" s="34"/>
      <c r="R442" s="34"/>
      <c r="S442" s="34"/>
      <c r="T442" s="34"/>
      <c r="U442" s="34"/>
      <c r="V442" s="34"/>
      <c r="W442" s="34"/>
      <c r="X442" s="34"/>
      <c r="Y442" s="34"/>
      <c r="Z442" s="34"/>
      <c r="AA442" s="34"/>
      <c r="AB442" s="34"/>
    </row>
    <row r="443" spans="1:28" ht="15" customHeight="1" x14ac:dyDescent="0.2">
      <c r="A443" s="34"/>
      <c r="B443" s="42">
        <v>430</v>
      </c>
      <c r="C443" s="12" t="str">
        <f t="shared" si="8"/>
        <v>10/2056</v>
      </c>
      <c r="D443" s="43">
        <f t="shared" si="6"/>
        <v>0.01</v>
      </c>
      <c r="E443" s="1146">
        <f t="shared" si="9"/>
        <v>43285.453994010604</v>
      </c>
      <c r="F443" s="1150"/>
      <c r="G443" s="1146">
        <f t="shared" si="10"/>
        <v>46626.46824400295</v>
      </c>
      <c r="H443" s="1147"/>
      <c r="I443" s="1148"/>
      <c r="J443" s="1149"/>
      <c r="K443" s="45" t="e">
        <f t="shared" si="11"/>
        <v>#DIV/0!</v>
      </c>
      <c r="L443" s="1151">
        <f t="shared" si="7"/>
        <v>-46626.46824400295</v>
      </c>
      <c r="M443" s="1152"/>
      <c r="N443" s="34"/>
      <c r="O443" s="34"/>
      <c r="P443" s="34"/>
      <c r="Q443" s="34"/>
      <c r="R443" s="34"/>
      <c r="S443" s="34"/>
      <c r="T443" s="34"/>
      <c r="U443" s="34"/>
      <c r="V443" s="34"/>
      <c r="W443" s="34"/>
      <c r="X443" s="34"/>
      <c r="Y443" s="34"/>
      <c r="Z443" s="34"/>
      <c r="AA443" s="34"/>
      <c r="AB443" s="34"/>
    </row>
    <row r="444" spans="1:28" ht="15" customHeight="1" x14ac:dyDescent="0.2">
      <c r="A444" s="34"/>
      <c r="B444" s="42">
        <v>431</v>
      </c>
      <c r="C444" s="12" t="str">
        <f t="shared" si="8"/>
        <v>11/2056</v>
      </c>
      <c r="D444" s="43">
        <f t="shared" si="6"/>
        <v>0.01</v>
      </c>
      <c r="E444" s="1146">
        <f t="shared" si="9"/>
        <v>43718.308533950709</v>
      </c>
      <c r="F444" s="1150"/>
      <c r="G444" s="1146">
        <f t="shared" si="10"/>
        <v>47092.732926442979</v>
      </c>
      <c r="H444" s="1147"/>
      <c r="I444" s="1148"/>
      <c r="J444" s="1149"/>
      <c r="K444" s="45" t="e">
        <f t="shared" si="11"/>
        <v>#DIV/0!</v>
      </c>
      <c r="L444" s="1151">
        <f t="shared" si="7"/>
        <v>-47092.732926442979</v>
      </c>
      <c r="M444" s="1152"/>
      <c r="N444" s="34"/>
      <c r="O444" s="34"/>
      <c r="P444" s="34"/>
      <c r="Q444" s="34"/>
      <c r="R444" s="34"/>
      <c r="S444" s="34"/>
      <c r="T444" s="34"/>
      <c r="U444" s="34"/>
      <c r="V444" s="34"/>
      <c r="W444" s="34"/>
      <c r="X444" s="34"/>
      <c r="Y444" s="34"/>
      <c r="Z444" s="34"/>
      <c r="AA444" s="34"/>
      <c r="AB444" s="34"/>
    </row>
    <row r="445" spans="1:28" ht="15" customHeight="1" x14ac:dyDescent="0.2">
      <c r="A445" s="34"/>
      <c r="B445" s="42">
        <v>432</v>
      </c>
      <c r="C445" s="12" t="str">
        <f t="shared" si="8"/>
        <v>12/2056</v>
      </c>
      <c r="D445" s="43">
        <f t="shared" si="6"/>
        <v>0.01</v>
      </c>
      <c r="E445" s="1146">
        <f t="shared" si="9"/>
        <v>44155.491619290216</v>
      </c>
      <c r="F445" s="1150"/>
      <c r="G445" s="1146">
        <f t="shared" si="10"/>
        <v>47563.660255707407</v>
      </c>
      <c r="H445" s="1147"/>
      <c r="I445" s="1148"/>
      <c r="J445" s="1149"/>
      <c r="K445" s="45" t="e">
        <f t="shared" si="11"/>
        <v>#DIV/0!</v>
      </c>
      <c r="L445" s="1151">
        <f t="shared" si="7"/>
        <v>-47563.660255707407</v>
      </c>
      <c r="M445" s="1152"/>
      <c r="N445" s="34"/>
      <c r="O445" s="34"/>
      <c r="P445" s="34"/>
      <c r="Q445" s="34"/>
      <c r="R445" s="34"/>
      <c r="S445" s="34"/>
      <c r="T445" s="34"/>
      <c r="U445" s="34"/>
      <c r="V445" s="34"/>
      <c r="W445" s="34"/>
      <c r="X445" s="34"/>
      <c r="Y445" s="34"/>
      <c r="Z445" s="34"/>
      <c r="AA445" s="34"/>
      <c r="AB445" s="34"/>
    </row>
    <row r="446" spans="1:28" ht="15" customHeight="1" x14ac:dyDescent="0.2">
      <c r="A446" s="34"/>
      <c r="B446" s="42">
        <v>433</v>
      </c>
      <c r="C446" s="12" t="str">
        <f t="shared" si="8"/>
        <v>1/2057</v>
      </c>
      <c r="D446" s="43">
        <f t="shared" si="6"/>
        <v>0.01</v>
      </c>
      <c r="E446" s="1146">
        <f t="shared" si="9"/>
        <v>44597.046535483118</v>
      </c>
      <c r="F446" s="1150"/>
      <c r="G446" s="1146">
        <f t="shared" si="10"/>
        <v>48039.296858264483</v>
      </c>
      <c r="H446" s="1147"/>
      <c r="I446" s="1148"/>
      <c r="J446" s="1149"/>
      <c r="K446" s="45" t="e">
        <f t="shared" si="11"/>
        <v>#DIV/0!</v>
      </c>
      <c r="L446" s="1151">
        <f t="shared" si="7"/>
        <v>-48039.296858264483</v>
      </c>
      <c r="M446" s="1152"/>
      <c r="N446" s="34"/>
      <c r="O446" s="34"/>
      <c r="P446" s="34"/>
      <c r="Q446" s="34"/>
      <c r="R446" s="34"/>
      <c r="S446" s="34"/>
      <c r="T446" s="34"/>
      <c r="U446" s="34"/>
      <c r="V446" s="34"/>
      <c r="W446" s="34"/>
      <c r="X446" s="34"/>
      <c r="Y446" s="34"/>
      <c r="Z446" s="34"/>
      <c r="AA446" s="34"/>
      <c r="AB446" s="34"/>
    </row>
    <row r="447" spans="1:28" ht="15" customHeight="1" x14ac:dyDescent="0.2">
      <c r="A447" s="34"/>
      <c r="B447" s="42">
        <v>434</v>
      </c>
      <c r="C447" s="12" t="str">
        <f t="shared" si="8"/>
        <v>2/2057</v>
      </c>
      <c r="D447" s="43">
        <f t="shared" si="6"/>
        <v>0.01</v>
      </c>
      <c r="E447" s="1146">
        <f t="shared" si="9"/>
        <v>45043.01700083795</v>
      </c>
      <c r="F447" s="1150"/>
      <c r="G447" s="1146">
        <f t="shared" si="10"/>
        <v>48519.689826847127</v>
      </c>
      <c r="H447" s="1147"/>
      <c r="I447" s="1148"/>
      <c r="J447" s="1149"/>
      <c r="K447" s="45" t="e">
        <f t="shared" si="11"/>
        <v>#DIV/0!</v>
      </c>
      <c r="L447" s="1151">
        <f t="shared" si="7"/>
        <v>-48519.689826847127</v>
      </c>
      <c r="M447" s="1152"/>
      <c r="N447" s="34"/>
      <c r="O447" s="34"/>
      <c r="P447" s="34"/>
      <c r="Q447" s="34"/>
      <c r="R447" s="34"/>
      <c r="S447" s="34"/>
      <c r="T447" s="34"/>
      <c r="U447" s="34"/>
      <c r="V447" s="34"/>
      <c r="W447" s="34"/>
      <c r="X447" s="34"/>
      <c r="Y447" s="34"/>
      <c r="Z447" s="34"/>
      <c r="AA447" s="34"/>
      <c r="AB447" s="34"/>
    </row>
    <row r="448" spans="1:28" ht="15" customHeight="1" x14ac:dyDescent="0.2">
      <c r="A448" s="34"/>
      <c r="B448" s="42">
        <v>435</v>
      </c>
      <c r="C448" s="12" t="str">
        <f t="shared" si="8"/>
        <v>3/2057</v>
      </c>
      <c r="D448" s="43">
        <f t="shared" si="6"/>
        <v>0.01</v>
      </c>
      <c r="E448" s="1146">
        <f t="shared" si="9"/>
        <v>45493.447170846332</v>
      </c>
      <c r="F448" s="1150"/>
      <c r="G448" s="1146">
        <f t="shared" si="10"/>
        <v>49004.886725115597</v>
      </c>
      <c r="H448" s="1147"/>
      <c r="I448" s="1148"/>
      <c r="J448" s="1149"/>
      <c r="K448" s="45" t="e">
        <f t="shared" si="11"/>
        <v>#DIV/0!</v>
      </c>
      <c r="L448" s="1151">
        <f t="shared" si="7"/>
        <v>-49004.886725115597</v>
      </c>
      <c r="M448" s="1152"/>
      <c r="N448" s="34"/>
      <c r="O448" s="34"/>
      <c r="P448" s="34"/>
      <c r="Q448" s="34"/>
      <c r="R448" s="34"/>
      <c r="S448" s="34"/>
      <c r="T448" s="34"/>
      <c r="U448" s="34"/>
      <c r="V448" s="34"/>
      <c r="W448" s="34"/>
      <c r="X448" s="34"/>
      <c r="Y448" s="34"/>
      <c r="Z448" s="34"/>
      <c r="AA448" s="34"/>
      <c r="AB448" s="34"/>
    </row>
    <row r="449" spans="1:28" ht="15" customHeight="1" x14ac:dyDescent="0.2">
      <c r="A449" s="34"/>
      <c r="B449" s="42">
        <v>436</v>
      </c>
      <c r="C449" s="12" t="str">
        <f t="shared" si="8"/>
        <v>4/2057</v>
      </c>
      <c r="D449" s="43">
        <f t="shared" si="6"/>
        <v>0.01</v>
      </c>
      <c r="E449" s="1146">
        <f t="shared" si="9"/>
        <v>45948.381642554792</v>
      </c>
      <c r="F449" s="1150"/>
      <c r="G449" s="1146">
        <f t="shared" si="10"/>
        <v>49494.935592366754</v>
      </c>
      <c r="H449" s="1147"/>
      <c r="I449" s="1148"/>
      <c r="J449" s="1149"/>
      <c r="K449" s="45" t="e">
        <f t="shared" si="11"/>
        <v>#DIV/0!</v>
      </c>
      <c r="L449" s="1151">
        <f t="shared" si="7"/>
        <v>-49494.935592366754</v>
      </c>
      <c r="M449" s="1152"/>
      <c r="N449" s="34"/>
      <c r="O449" s="34"/>
      <c r="P449" s="34"/>
      <c r="Q449" s="34"/>
      <c r="R449" s="34"/>
      <c r="S449" s="34"/>
      <c r="T449" s="34"/>
      <c r="U449" s="34"/>
      <c r="V449" s="34"/>
      <c r="W449" s="34"/>
      <c r="X449" s="34"/>
      <c r="Y449" s="34"/>
      <c r="Z449" s="34"/>
      <c r="AA449" s="34"/>
      <c r="AB449" s="34"/>
    </row>
    <row r="450" spans="1:28" ht="15" customHeight="1" x14ac:dyDescent="0.2">
      <c r="A450" s="34"/>
      <c r="B450" s="42">
        <v>437</v>
      </c>
      <c r="C450" s="12" t="str">
        <f t="shared" si="8"/>
        <v>5/2057</v>
      </c>
      <c r="D450" s="43">
        <f t="shared" si="6"/>
        <v>0.01</v>
      </c>
      <c r="E450" s="1146">
        <f t="shared" si="9"/>
        <v>46407.865458980341</v>
      </c>
      <c r="F450" s="1150"/>
      <c r="G450" s="1146">
        <f t="shared" si="10"/>
        <v>49989.884948290419</v>
      </c>
      <c r="H450" s="1147"/>
      <c r="I450" s="1148"/>
      <c r="J450" s="1149"/>
      <c r="K450" s="45" t="e">
        <f t="shared" si="11"/>
        <v>#DIV/0!</v>
      </c>
      <c r="L450" s="1151">
        <f t="shared" si="7"/>
        <v>-49989.884948290419</v>
      </c>
      <c r="M450" s="1152"/>
      <c r="N450" s="34"/>
      <c r="O450" s="34"/>
      <c r="P450" s="34"/>
      <c r="Q450" s="34"/>
      <c r="R450" s="34"/>
      <c r="S450" s="34"/>
      <c r="T450" s="34"/>
      <c r="U450" s="34"/>
      <c r="V450" s="34"/>
      <c r="W450" s="34"/>
      <c r="X450" s="34"/>
      <c r="Y450" s="34"/>
      <c r="Z450" s="34"/>
      <c r="AA450" s="34"/>
      <c r="AB450" s="34"/>
    </row>
    <row r="451" spans="1:28" ht="15" customHeight="1" x14ac:dyDescent="0.2">
      <c r="A451" s="34"/>
      <c r="B451" s="42">
        <v>438</v>
      </c>
      <c r="C451" s="12" t="str">
        <f t="shared" si="8"/>
        <v>6/2057</v>
      </c>
      <c r="D451" s="43">
        <f t="shared" si="6"/>
        <v>0.01</v>
      </c>
      <c r="E451" s="1146">
        <f t="shared" si="9"/>
        <v>46871.944113570142</v>
      </c>
      <c r="F451" s="1150"/>
      <c r="G451" s="1146">
        <f t="shared" si="10"/>
        <v>50489.783797773322</v>
      </c>
      <c r="H451" s="1147"/>
      <c r="I451" s="1148"/>
      <c r="J451" s="1149"/>
      <c r="K451" s="45" t="e">
        <f t="shared" si="11"/>
        <v>#DIV/0!</v>
      </c>
      <c r="L451" s="1151">
        <f t="shared" si="7"/>
        <v>-50489.783797773322</v>
      </c>
      <c r="M451" s="1152"/>
      <c r="N451" s="34"/>
      <c r="O451" s="34"/>
      <c r="P451" s="34"/>
      <c r="Q451" s="34"/>
      <c r="R451" s="34"/>
      <c r="S451" s="34"/>
      <c r="T451" s="34"/>
      <c r="U451" s="34"/>
      <c r="V451" s="34"/>
      <c r="W451" s="34"/>
      <c r="X451" s="34"/>
      <c r="Y451" s="34"/>
      <c r="Z451" s="34"/>
      <c r="AA451" s="34"/>
      <c r="AB451" s="34"/>
    </row>
    <row r="452" spans="1:28" ht="15" customHeight="1" x14ac:dyDescent="0.2">
      <c r="A452" s="34"/>
      <c r="B452" s="42">
        <v>439</v>
      </c>
      <c r="C452" s="12" t="str">
        <f t="shared" si="8"/>
        <v>7/2057</v>
      </c>
      <c r="D452" s="43">
        <f t="shared" si="6"/>
        <v>0.01</v>
      </c>
      <c r="E452" s="1146">
        <f t="shared" si="9"/>
        <v>47340.663554705847</v>
      </c>
      <c r="F452" s="1150"/>
      <c r="G452" s="1146">
        <f t="shared" si="10"/>
        <v>50994.681635751054</v>
      </c>
      <c r="H452" s="1147"/>
      <c r="I452" s="1148"/>
      <c r="J452" s="1149"/>
      <c r="K452" s="45" t="e">
        <f t="shared" si="11"/>
        <v>#DIV/0!</v>
      </c>
      <c r="L452" s="1151">
        <f t="shared" si="7"/>
        <v>-50994.681635751054</v>
      </c>
      <c r="M452" s="1152"/>
      <c r="N452" s="34"/>
      <c r="O452" s="34"/>
      <c r="P452" s="34"/>
      <c r="Q452" s="34"/>
      <c r="R452" s="34"/>
      <c r="S452" s="34"/>
      <c r="T452" s="34"/>
      <c r="U452" s="34"/>
      <c r="V452" s="34"/>
      <c r="W452" s="34"/>
      <c r="X452" s="34"/>
      <c r="Y452" s="34"/>
      <c r="Z452" s="34"/>
      <c r="AA452" s="34"/>
      <c r="AB452" s="34"/>
    </row>
    <row r="453" spans="1:28" ht="15" customHeight="1" x14ac:dyDescent="0.2">
      <c r="A453" s="34"/>
      <c r="B453" s="42">
        <v>440</v>
      </c>
      <c r="C453" s="12" t="str">
        <f t="shared" si="8"/>
        <v>8/2057</v>
      </c>
      <c r="D453" s="43">
        <f t="shared" si="6"/>
        <v>0.01</v>
      </c>
      <c r="E453" s="1146">
        <f t="shared" si="9"/>
        <v>47814.070190252904</v>
      </c>
      <c r="F453" s="1150"/>
      <c r="G453" s="1146">
        <f t="shared" si="10"/>
        <v>51504.628452108562</v>
      </c>
      <c r="H453" s="1147"/>
      <c r="I453" s="1148"/>
      <c r="J453" s="1149"/>
      <c r="K453" s="45" t="e">
        <f t="shared" si="11"/>
        <v>#DIV/0!</v>
      </c>
      <c r="L453" s="1151">
        <f t="shared" si="7"/>
        <v>-51504.628452108562</v>
      </c>
      <c r="M453" s="1152"/>
      <c r="N453" s="34"/>
      <c r="O453" s="34"/>
      <c r="P453" s="34"/>
      <c r="Q453" s="34"/>
      <c r="R453" s="34"/>
      <c r="S453" s="34"/>
      <c r="T453" s="34"/>
      <c r="U453" s="34"/>
      <c r="V453" s="34"/>
      <c r="W453" s="34"/>
      <c r="X453" s="34"/>
      <c r="Y453" s="34"/>
      <c r="Z453" s="34"/>
      <c r="AA453" s="34"/>
      <c r="AB453" s="34"/>
    </row>
    <row r="454" spans="1:28" ht="15" customHeight="1" x14ac:dyDescent="0.2">
      <c r="A454" s="34"/>
      <c r="B454" s="42">
        <v>441</v>
      </c>
      <c r="C454" s="12" t="str">
        <f t="shared" si="8"/>
        <v>9/2057</v>
      </c>
      <c r="D454" s="43">
        <f t="shared" si="6"/>
        <v>0.01</v>
      </c>
      <c r="E454" s="1146">
        <f t="shared" si="9"/>
        <v>48292.210892155432</v>
      </c>
      <c r="F454" s="1150"/>
      <c r="G454" s="1146">
        <f t="shared" si="10"/>
        <v>52019.674736629648</v>
      </c>
      <c r="H454" s="1147"/>
      <c r="I454" s="1148"/>
      <c r="J454" s="1149"/>
      <c r="K454" s="45" t="e">
        <f t="shared" si="11"/>
        <v>#DIV/0!</v>
      </c>
      <c r="L454" s="1151">
        <f t="shared" si="7"/>
        <v>-52019.674736629648</v>
      </c>
      <c r="M454" s="1152"/>
      <c r="N454" s="34"/>
      <c r="O454" s="34"/>
      <c r="P454" s="34"/>
      <c r="Q454" s="34"/>
      <c r="R454" s="34"/>
      <c r="S454" s="34"/>
      <c r="T454" s="34"/>
      <c r="U454" s="34"/>
      <c r="V454" s="34"/>
      <c r="W454" s="34"/>
      <c r="X454" s="34"/>
      <c r="Y454" s="34"/>
      <c r="Z454" s="34"/>
      <c r="AA454" s="34"/>
      <c r="AB454" s="34"/>
    </row>
    <row r="455" spans="1:28" ht="15" customHeight="1" x14ac:dyDescent="0.2">
      <c r="A455" s="34"/>
      <c r="B455" s="42">
        <v>442</v>
      </c>
      <c r="C455" s="12" t="str">
        <f t="shared" si="8"/>
        <v>10/2057</v>
      </c>
      <c r="D455" s="43">
        <f t="shared" si="6"/>
        <v>0.01</v>
      </c>
      <c r="E455" s="1146">
        <f t="shared" si="9"/>
        <v>48775.133001076989</v>
      </c>
      <c r="F455" s="1150"/>
      <c r="G455" s="1146">
        <f t="shared" si="10"/>
        <v>52539.871483995943</v>
      </c>
      <c r="H455" s="1147"/>
      <c r="I455" s="1148"/>
      <c r="J455" s="1149"/>
      <c r="K455" s="45" t="e">
        <f t="shared" si="11"/>
        <v>#DIV/0!</v>
      </c>
      <c r="L455" s="1151">
        <f t="shared" si="7"/>
        <v>-52539.871483995943</v>
      </c>
      <c r="M455" s="1152"/>
      <c r="N455" s="34"/>
      <c r="O455" s="34"/>
      <c r="P455" s="34"/>
      <c r="Q455" s="34"/>
      <c r="R455" s="34"/>
      <c r="S455" s="34"/>
      <c r="T455" s="34"/>
      <c r="U455" s="34"/>
      <c r="V455" s="34"/>
      <c r="W455" s="34"/>
      <c r="X455" s="34"/>
      <c r="Y455" s="34"/>
      <c r="Z455" s="34"/>
      <c r="AA455" s="34"/>
      <c r="AB455" s="34"/>
    </row>
    <row r="456" spans="1:28" ht="15" customHeight="1" x14ac:dyDescent="0.2">
      <c r="A456" s="34"/>
      <c r="B456" s="42">
        <v>443</v>
      </c>
      <c r="C456" s="12" t="str">
        <f t="shared" si="8"/>
        <v>11/2057</v>
      </c>
      <c r="D456" s="43">
        <f t="shared" si="6"/>
        <v>0.01</v>
      </c>
      <c r="E456" s="1146">
        <f t="shared" si="9"/>
        <v>49262.884331087756</v>
      </c>
      <c r="F456" s="1150"/>
      <c r="G456" s="1146">
        <f t="shared" si="10"/>
        <v>53065.270198835904</v>
      </c>
      <c r="H456" s="1147"/>
      <c r="I456" s="1148"/>
      <c r="J456" s="1149"/>
      <c r="K456" s="45" t="e">
        <f t="shared" si="11"/>
        <v>#DIV/0!</v>
      </c>
      <c r="L456" s="1151">
        <f t="shared" si="7"/>
        <v>-53065.270198835904</v>
      </c>
      <c r="M456" s="1152"/>
      <c r="N456" s="34"/>
      <c r="O456" s="34"/>
      <c r="P456" s="34"/>
      <c r="Q456" s="34"/>
      <c r="R456" s="34"/>
      <c r="S456" s="34"/>
      <c r="T456" s="34"/>
      <c r="U456" s="34"/>
      <c r="V456" s="34"/>
      <c r="W456" s="34"/>
      <c r="X456" s="34"/>
      <c r="Y456" s="34"/>
      <c r="Z456" s="34"/>
      <c r="AA456" s="34"/>
      <c r="AB456" s="34"/>
    </row>
    <row r="457" spans="1:28" ht="15" customHeight="1" x14ac:dyDescent="0.2">
      <c r="A457" s="34"/>
      <c r="B457" s="42">
        <v>444</v>
      </c>
      <c r="C457" s="12" t="str">
        <f t="shared" si="8"/>
        <v>12/2057</v>
      </c>
      <c r="D457" s="43">
        <f t="shared" si="6"/>
        <v>0.01</v>
      </c>
      <c r="E457" s="1146">
        <f t="shared" si="9"/>
        <v>49755.513174398635</v>
      </c>
      <c r="F457" s="1150"/>
      <c r="G457" s="1146">
        <f t="shared" si="10"/>
        <v>53595.922900824262</v>
      </c>
      <c r="H457" s="1147"/>
      <c r="I457" s="1148"/>
      <c r="J457" s="1149"/>
      <c r="K457" s="45" t="e">
        <f t="shared" si="11"/>
        <v>#DIV/0!</v>
      </c>
      <c r="L457" s="1151">
        <f t="shared" si="7"/>
        <v>-53595.922900824262</v>
      </c>
      <c r="M457" s="1152"/>
      <c r="N457" s="34"/>
      <c r="O457" s="34"/>
      <c r="P457" s="34"/>
      <c r="Q457" s="34"/>
      <c r="R457" s="34"/>
      <c r="S457" s="34"/>
      <c r="T457" s="34"/>
      <c r="U457" s="34"/>
      <c r="V457" s="34"/>
      <c r="W457" s="34"/>
      <c r="X457" s="34"/>
      <c r="Y457" s="34"/>
      <c r="Z457" s="34"/>
      <c r="AA457" s="34"/>
      <c r="AB457" s="34"/>
    </row>
    <row r="458" spans="1:28" ht="15" customHeight="1" x14ac:dyDescent="0.2">
      <c r="A458" s="34"/>
      <c r="B458" s="42">
        <v>445</v>
      </c>
      <c r="C458" s="12" t="str">
        <f t="shared" si="8"/>
        <v>1/2058</v>
      </c>
      <c r="D458" s="43">
        <f t="shared" si="6"/>
        <v>0.01</v>
      </c>
      <c r="E458" s="1146">
        <f t="shared" si="9"/>
        <v>50253.068306142624</v>
      </c>
      <c r="F458" s="1150"/>
      <c r="G458" s="1146">
        <f t="shared" si="10"/>
        <v>54131.882129832506</v>
      </c>
      <c r="H458" s="1147"/>
      <c r="I458" s="1148"/>
      <c r="J458" s="1149"/>
      <c r="K458" s="45" t="e">
        <f t="shared" si="11"/>
        <v>#DIV/0!</v>
      </c>
      <c r="L458" s="1151">
        <f t="shared" si="7"/>
        <v>-54131.882129832506</v>
      </c>
      <c r="M458" s="1152"/>
      <c r="N458" s="34"/>
      <c r="O458" s="34"/>
      <c r="P458" s="34"/>
      <c r="Q458" s="34"/>
      <c r="R458" s="34"/>
      <c r="S458" s="34"/>
      <c r="T458" s="34"/>
      <c r="U458" s="34"/>
      <c r="V458" s="34"/>
      <c r="W458" s="34"/>
      <c r="X458" s="34"/>
      <c r="Y458" s="34"/>
      <c r="Z458" s="34"/>
      <c r="AA458" s="34"/>
      <c r="AB458" s="34"/>
    </row>
    <row r="459" spans="1:28" ht="15" customHeight="1" x14ac:dyDescent="0.2">
      <c r="A459" s="34"/>
      <c r="B459" s="42">
        <v>446</v>
      </c>
      <c r="C459" s="12" t="str">
        <f t="shared" si="8"/>
        <v>2/2058</v>
      </c>
      <c r="D459" s="43">
        <f t="shared" si="6"/>
        <v>0.01</v>
      </c>
      <c r="E459" s="1146">
        <f t="shared" si="9"/>
        <v>50755.598989204052</v>
      </c>
      <c r="F459" s="1150"/>
      <c r="G459" s="1146">
        <f t="shared" si="10"/>
        <v>54673.200951130828</v>
      </c>
      <c r="H459" s="1147"/>
      <c r="I459" s="1148"/>
      <c r="J459" s="1149"/>
      <c r="K459" s="45" t="e">
        <f t="shared" si="11"/>
        <v>#DIV/0!</v>
      </c>
      <c r="L459" s="1151">
        <f t="shared" si="7"/>
        <v>-54673.200951130828</v>
      </c>
      <c r="M459" s="1152"/>
      <c r="N459" s="34"/>
      <c r="O459" s="34"/>
      <c r="P459" s="34"/>
      <c r="Q459" s="34"/>
      <c r="R459" s="34"/>
      <c r="S459" s="34"/>
      <c r="T459" s="34"/>
      <c r="U459" s="34"/>
      <c r="V459" s="34"/>
      <c r="W459" s="34"/>
      <c r="X459" s="34"/>
      <c r="Y459" s="34"/>
      <c r="Z459" s="34"/>
      <c r="AA459" s="34"/>
      <c r="AB459" s="34"/>
    </row>
    <row r="460" spans="1:28" ht="15" customHeight="1" x14ac:dyDescent="0.2">
      <c r="A460" s="34"/>
      <c r="B460" s="42">
        <v>447</v>
      </c>
      <c r="C460" s="12" t="str">
        <f t="shared" si="8"/>
        <v>3/2058</v>
      </c>
      <c r="D460" s="43">
        <f t="shared" si="6"/>
        <v>0.01</v>
      </c>
      <c r="E460" s="1146">
        <f t="shared" si="9"/>
        <v>51263.154979096093</v>
      </c>
      <c r="F460" s="1150"/>
      <c r="G460" s="1146">
        <f t="shared" si="10"/>
        <v>55219.932960642138</v>
      </c>
      <c r="H460" s="1147"/>
      <c r="I460" s="1148"/>
      <c r="J460" s="1149"/>
      <c r="K460" s="45" t="e">
        <f t="shared" si="11"/>
        <v>#DIV/0!</v>
      </c>
      <c r="L460" s="1151">
        <f t="shared" si="7"/>
        <v>-55219.932960642138</v>
      </c>
      <c r="M460" s="1152"/>
      <c r="N460" s="34"/>
      <c r="O460" s="34"/>
      <c r="P460" s="34"/>
      <c r="Q460" s="34"/>
      <c r="R460" s="34"/>
      <c r="S460" s="34"/>
      <c r="T460" s="34"/>
      <c r="U460" s="34"/>
      <c r="V460" s="34"/>
      <c r="W460" s="34"/>
      <c r="X460" s="34"/>
      <c r="Y460" s="34"/>
      <c r="Z460" s="34"/>
      <c r="AA460" s="34"/>
      <c r="AB460" s="34"/>
    </row>
    <row r="461" spans="1:28" ht="15" customHeight="1" x14ac:dyDescent="0.2">
      <c r="A461" s="34"/>
      <c r="B461" s="42">
        <v>448</v>
      </c>
      <c r="C461" s="12" t="str">
        <f t="shared" si="8"/>
        <v>4/2058</v>
      </c>
      <c r="D461" s="43">
        <f t="shared" si="6"/>
        <v>0.01</v>
      </c>
      <c r="E461" s="1146">
        <f t="shared" si="9"/>
        <v>51775.786528887053</v>
      </c>
      <c r="F461" s="1150"/>
      <c r="G461" s="1146">
        <f t="shared" si="10"/>
        <v>55772.132290248563</v>
      </c>
      <c r="H461" s="1147"/>
      <c r="I461" s="1148"/>
      <c r="J461" s="1149"/>
      <c r="K461" s="45" t="e">
        <f t="shared" si="11"/>
        <v>#DIV/0!</v>
      </c>
      <c r="L461" s="1151">
        <f t="shared" si="7"/>
        <v>-55772.132290248563</v>
      </c>
      <c r="M461" s="1152"/>
      <c r="N461" s="34"/>
      <c r="O461" s="34"/>
      <c r="P461" s="34"/>
      <c r="Q461" s="34"/>
      <c r="R461" s="34"/>
      <c r="S461" s="34"/>
      <c r="T461" s="34"/>
      <c r="U461" s="34"/>
      <c r="V461" s="34"/>
      <c r="W461" s="34"/>
      <c r="X461" s="34"/>
      <c r="Y461" s="34"/>
      <c r="Z461" s="34"/>
      <c r="AA461" s="34"/>
      <c r="AB461" s="34"/>
    </row>
    <row r="462" spans="1:28" ht="15" customHeight="1" x14ac:dyDescent="0.2">
      <c r="A462" s="34"/>
      <c r="B462" s="42">
        <v>449</v>
      </c>
      <c r="C462" s="12" t="str">
        <f t="shared" si="8"/>
        <v>5/2058</v>
      </c>
      <c r="D462" s="43">
        <f t="shared" si="6"/>
        <v>0.01</v>
      </c>
      <c r="E462" s="1146">
        <f t="shared" si="9"/>
        <v>52293.544394175922</v>
      </c>
      <c r="F462" s="1150"/>
      <c r="G462" s="1146">
        <f t="shared" si="10"/>
        <v>56329.853613151048</v>
      </c>
      <c r="H462" s="1147"/>
      <c r="I462" s="1148"/>
      <c r="J462" s="1149"/>
      <c r="K462" s="45" t="e">
        <f t="shared" si="11"/>
        <v>#DIV/0!</v>
      </c>
      <c r="L462" s="1151">
        <f t="shared" si="7"/>
        <v>-56329.853613151048</v>
      </c>
      <c r="M462" s="1152"/>
      <c r="N462" s="34"/>
      <c r="O462" s="34"/>
      <c r="P462" s="34"/>
      <c r="Q462" s="34"/>
      <c r="R462" s="34"/>
      <c r="S462" s="34"/>
      <c r="T462" s="34"/>
      <c r="U462" s="34"/>
      <c r="V462" s="34"/>
      <c r="W462" s="34"/>
      <c r="X462" s="34"/>
      <c r="Y462" s="34"/>
      <c r="Z462" s="34"/>
      <c r="AA462" s="34"/>
      <c r="AB462" s="34"/>
    </row>
    <row r="463" spans="1:28" ht="15" customHeight="1" x14ac:dyDescent="0.2">
      <c r="A463" s="34"/>
      <c r="B463" s="42">
        <v>450</v>
      </c>
      <c r="C463" s="12" t="str">
        <f t="shared" si="8"/>
        <v>6/2058</v>
      </c>
      <c r="D463" s="43">
        <f t="shared" si="6"/>
        <v>0.01</v>
      </c>
      <c r="E463" s="1146">
        <f t="shared" si="9"/>
        <v>52816.479838117681</v>
      </c>
      <c r="F463" s="1150"/>
      <c r="G463" s="1146">
        <f t="shared" si="10"/>
        <v>56893.152149282556</v>
      </c>
      <c r="H463" s="1147"/>
      <c r="I463" s="1148"/>
      <c r="J463" s="1149"/>
      <c r="K463" s="45" t="e">
        <f t="shared" si="11"/>
        <v>#DIV/0!</v>
      </c>
      <c r="L463" s="1151">
        <f t="shared" si="7"/>
        <v>-56893.152149282556</v>
      </c>
      <c r="M463" s="1152"/>
      <c r="N463" s="34"/>
      <c r="O463" s="34"/>
      <c r="P463" s="34"/>
      <c r="Q463" s="34"/>
      <c r="R463" s="34"/>
      <c r="S463" s="34"/>
      <c r="T463" s="34"/>
      <c r="U463" s="34"/>
      <c r="V463" s="34"/>
      <c r="W463" s="34"/>
      <c r="X463" s="34"/>
      <c r="Y463" s="34"/>
      <c r="Z463" s="34"/>
      <c r="AA463" s="34"/>
      <c r="AB463" s="34"/>
    </row>
    <row r="464" spans="1:28" ht="15" customHeight="1" x14ac:dyDescent="0.2">
      <c r="A464" s="34"/>
      <c r="B464" s="42">
        <v>451</v>
      </c>
      <c r="C464" s="12" t="str">
        <f t="shared" si="8"/>
        <v>7/2058</v>
      </c>
      <c r="D464" s="43">
        <f t="shared" si="6"/>
        <v>0.01</v>
      </c>
      <c r="E464" s="1146">
        <f t="shared" si="9"/>
        <v>53344.644636498859</v>
      </c>
      <c r="F464" s="1150"/>
      <c r="G464" s="1146">
        <f t="shared" si="10"/>
        <v>57462.083670775384</v>
      </c>
      <c r="H464" s="1147"/>
      <c r="I464" s="1148"/>
      <c r="J464" s="1149"/>
      <c r="K464" s="45" t="e">
        <f t="shared" si="11"/>
        <v>#DIV/0!</v>
      </c>
      <c r="L464" s="1151">
        <f t="shared" si="7"/>
        <v>-57462.083670775384</v>
      </c>
      <c r="M464" s="1152"/>
      <c r="N464" s="34"/>
      <c r="O464" s="34"/>
      <c r="P464" s="34"/>
      <c r="Q464" s="34"/>
      <c r="R464" s="34"/>
      <c r="S464" s="34"/>
      <c r="T464" s="34"/>
      <c r="U464" s="34"/>
      <c r="V464" s="34"/>
      <c r="W464" s="34"/>
      <c r="X464" s="34"/>
      <c r="Y464" s="34"/>
      <c r="Z464" s="34"/>
      <c r="AA464" s="34"/>
      <c r="AB464" s="34"/>
    </row>
    <row r="465" spans="1:28" ht="15" customHeight="1" x14ac:dyDescent="0.2">
      <c r="A465" s="34"/>
      <c r="B465" s="42">
        <v>452</v>
      </c>
      <c r="C465" s="12" t="str">
        <f t="shared" si="8"/>
        <v>8/2058</v>
      </c>
      <c r="D465" s="43">
        <f t="shared" si="6"/>
        <v>0.01</v>
      </c>
      <c r="E465" s="1146">
        <f t="shared" si="9"/>
        <v>53878.091082863844</v>
      </c>
      <c r="F465" s="1150"/>
      <c r="G465" s="1146">
        <f t="shared" si="10"/>
        <v>58036.70450748314</v>
      </c>
      <c r="H465" s="1147"/>
      <c r="I465" s="1148"/>
      <c r="J465" s="1149"/>
      <c r="K465" s="45" t="e">
        <f t="shared" si="11"/>
        <v>#DIV/0!</v>
      </c>
      <c r="L465" s="1151">
        <f t="shared" si="7"/>
        <v>-58036.70450748314</v>
      </c>
      <c r="M465" s="1152"/>
      <c r="N465" s="34"/>
      <c r="O465" s="34"/>
      <c r="P465" s="34"/>
      <c r="Q465" s="34"/>
      <c r="R465" s="34"/>
      <c r="S465" s="34"/>
      <c r="T465" s="34"/>
      <c r="U465" s="34"/>
      <c r="V465" s="34"/>
      <c r="W465" s="34"/>
      <c r="X465" s="34"/>
      <c r="Y465" s="34"/>
      <c r="Z465" s="34"/>
      <c r="AA465" s="34"/>
      <c r="AB465" s="34"/>
    </row>
    <row r="466" spans="1:28" ht="15" customHeight="1" x14ac:dyDescent="0.2">
      <c r="A466" s="34"/>
      <c r="B466" s="42">
        <v>453</v>
      </c>
      <c r="C466" s="12" t="str">
        <f t="shared" si="8"/>
        <v>9/2058</v>
      </c>
      <c r="D466" s="43">
        <f t="shared" si="6"/>
        <v>0.01</v>
      </c>
      <c r="E466" s="1146">
        <f t="shared" si="9"/>
        <v>54416.871993692483</v>
      </c>
      <c r="F466" s="1150"/>
      <c r="G466" s="1146">
        <f t="shared" si="10"/>
        <v>58617.071552557973</v>
      </c>
      <c r="H466" s="1147"/>
      <c r="I466" s="1148"/>
      <c r="J466" s="1149"/>
      <c r="K466" s="45" t="e">
        <f t="shared" si="11"/>
        <v>#DIV/0!</v>
      </c>
      <c r="L466" s="1151">
        <f t="shared" si="7"/>
        <v>-58617.071552557973</v>
      </c>
      <c r="M466" s="1152"/>
      <c r="N466" s="34"/>
      <c r="O466" s="34"/>
      <c r="P466" s="34"/>
      <c r="Q466" s="34"/>
      <c r="R466" s="34"/>
      <c r="S466" s="34"/>
      <c r="T466" s="34"/>
      <c r="U466" s="34"/>
      <c r="V466" s="34"/>
      <c r="W466" s="34"/>
      <c r="X466" s="34"/>
      <c r="Y466" s="34"/>
      <c r="Z466" s="34"/>
      <c r="AA466" s="34"/>
      <c r="AB466" s="34"/>
    </row>
    <row r="467" spans="1:28" ht="15" customHeight="1" x14ac:dyDescent="0.2">
      <c r="A467" s="34"/>
      <c r="B467" s="42">
        <v>454</v>
      </c>
      <c r="C467" s="12" t="str">
        <f t="shared" si="8"/>
        <v>10/2058</v>
      </c>
      <c r="D467" s="43">
        <f t="shared" si="6"/>
        <v>0.01</v>
      </c>
      <c r="E467" s="1146">
        <f t="shared" si="9"/>
        <v>54961.040713629409</v>
      </c>
      <c r="F467" s="1150"/>
      <c r="G467" s="1146">
        <f t="shared" si="10"/>
        <v>59203.242268083552</v>
      </c>
      <c r="H467" s="1147"/>
      <c r="I467" s="1148"/>
      <c r="J467" s="1149"/>
      <c r="K467" s="45" t="e">
        <f t="shared" si="11"/>
        <v>#DIV/0!</v>
      </c>
      <c r="L467" s="1151">
        <f t="shared" si="7"/>
        <v>-59203.242268083552</v>
      </c>
      <c r="M467" s="1152"/>
      <c r="N467" s="34"/>
      <c r="O467" s="34"/>
      <c r="P467" s="34"/>
      <c r="Q467" s="34"/>
      <c r="R467" s="34"/>
      <c r="S467" s="34"/>
      <c r="T467" s="34"/>
      <c r="U467" s="34"/>
      <c r="V467" s="34"/>
      <c r="W467" s="34"/>
      <c r="X467" s="34"/>
      <c r="Y467" s="34"/>
      <c r="Z467" s="34"/>
      <c r="AA467" s="34"/>
      <c r="AB467" s="34"/>
    </row>
    <row r="468" spans="1:28" ht="15" customHeight="1" x14ac:dyDescent="0.2">
      <c r="A468" s="34"/>
      <c r="B468" s="42">
        <v>455</v>
      </c>
      <c r="C468" s="12" t="str">
        <f t="shared" si="8"/>
        <v>11/2058</v>
      </c>
      <c r="D468" s="43">
        <f t="shared" si="6"/>
        <v>0.01</v>
      </c>
      <c r="E468" s="1146">
        <f t="shared" si="9"/>
        <v>55510.651120765702</v>
      </c>
      <c r="F468" s="1150"/>
      <c r="G468" s="1146">
        <f t="shared" si="10"/>
        <v>59795.274690764389</v>
      </c>
      <c r="H468" s="1147"/>
      <c r="I468" s="1148"/>
      <c r="J468" s="1149"/>
      <c r="K468" s="45" t="e">
        <f t="shared" si="11"/>
        <v>#DIV/0!</v>
      </c>
      <c r="L468" s="1151">
        <f t="shared" si="7"/>
        <v>-59795.274690764389</v>
      </c>
      <c r="M468" s="1152"/>
      <c r="N468" s="34"/>
      <c r="O468" s="34"/>
      <c r="P468" s="34"/>
      <c r="Q468" s="34"/>
      <c r="R468" s="34"/>
      <c r="S468" s="34"/>
      <c r="T468" s="34"/>
      <c r="U468" s="34"/>
      <c r="V468" s="34"/>
      <c r="W468" s="34"/>
      <c r="X468" s="34"/>
      <c r="Y468" s="34"/>
      <c r="Z468" s="34"/>
      <c r="AA468" s="34"/>
      <c r="AB468" s="34"/>
    </row>
    <row r="469" spans="1:28" ht="15" customHeight="1" x14ac:dyDescent="0.2">
      <c r="A469" s="34"/>
      <c r="B469" s="42">
        <v>456</v>
      </c>
      <c r="C469" s="12" t="str">
        <f t="shared" si="8"/>
        <v>12/2058</v>
      </c>
      <c r="D469" s="43">
        <f t="shared" si="6"/>
        <v>0.01</v>
      </c>
      <c r="E469" s="1146">
        <f t="shared" si="9"/>
        <v>56065.757631973356</v>
      </c>
      <c r="F469" s="1150"/>
      <c r="G469" s="1146">
        <f t="shared" si="10"/>
        <v>60393.227437672031</v>
      </c>
      <c r="H469" s="1147"/>
      <c r="I469" s="1148"/>
      <c r="J469" s="1149"/>
      <c r="K469" s="45" t="e">
        <f t="shared" si="11"/>
        <v>#DIV/0!</v>
      </c>
      <c r="L469" s="1151">
        <f t="shared" si="7"/>
        <v>-60393.227437672031</v>
      </c>
      <c r="M469" s="1152"/>
      <c r="N469" s="34"/>
      <c r="O469" s="34"/>
      <c r="P469" s="34"/>
      <c r="Q469" s="34"/>
      <c r="R469" s="34"/>
      <c r="S469" s="34"/>
      <c r="T469" s="34"/>
      <c r="U469" s="34"/>
      <c r="V469" s="34"/>
      <c r="W469" s="34"/>
      <c r="X469" s="34"/>
      <c r="Y469" s="34"/>
      <c r="Z469" s="34"/>
      <c r="AA469" s="34"/>
      <c r="AB469" s="34"/>
    </row>
    <row r="470" spans="1:28" ht="15" customHeight="1" x14ac:dyDescent="0.2">
      <c r="A470" s="34"/>
      <c r="B470" s="42">
        <v>457</v>
      </c>
      <c r="C470" s="12" t="str">
        <f t="shared" si="8"/>
        <v>1/2059</v>
      </c>
      <c r="D470" s="43">
        <f t="shared" si="6"/>
        <v>0.01</v>
      </c>
      <c r="E470" s="1146">
        <f t="shared" si="9"/>
        <v>56626.415208293089</v>
      </c>
      <c r="F470" s="1150"/>
      <c r="G470" s="1146">
        <f t="shared" si="10"/>
        <v>60997.159712048749</v>
      </c>
      <c r="H470" s="1147"/>
      <c r="I470" s="1148"/>
      <c r="J470" s="1149"/>
      <c r="K470" s="45" t="e">
        <f t="shared" si="11"/>
        <v>#DIV/0!</v>
      </c>
      <c r="L470" s="1151">
        <f t="shared" si="7"/>
        <v>-60997.159712048749</v>
      </c>
      <c r="M470" s="1152"/>
      <c r="N470" s="34"/>
      <c r="O470" s="34"/>
      <c r="P470" s="34"/>
      <c r="Q470" s="34"/>
      <c r="R470" s="34"/>
      <c r="S470" s="34"/>
      <c r="T470" s="34"/>
      <c r="U470" s="34"/>
      <c r="V470" s="34"/>
      <c r="W470" s="34"/>
      <c r="X470" s="34"/>
      <c r="Y470" s="34"/>
      <c r="Z470" s="34"/>
      <c r="AA470" s="34"/>
      <c r="AB470" s="34"/>
    </row>
    <row r="471" spans="1:28" ht="15" customHeight="1" x14ac:dyDescent="0.2">
      <c r="A471" s="34"/>
      <c r="B471" s="42">
        <v>458</v>
      </c>
      <c r="C471" s="12" t="str">
        <f t="shared" si="8"/>
        <v>2/2059</v>
      </c>
      <c r="D471" s="43">
        <f t="shared" si="6"/>
        <v>0.01</v>
      </c>
      <c r="E471" s="1146">
        <f t="shared" si="9"/>
        <v>57192.679360376016</v>
      </c>
      <c r="F471" s="1150"/>
      <c r="G471" s="1146">
        <f t="shared" si="10"/>
        <v>61607.131309169235</v>
      </c>
      <c r="H471" s="1147"/>
      <c r="I471" s="1148"/>
      <c r="J471" s="1149"/>
      <c r="K471" s="45" t="e">
        <f t="shared" si="11"/>
        <v>#DIV/0!</v>
      </c>
      <c r="L471" s="1151">
        <f t="shared" si="7"/>
        <v>-61607.131309169235</v>
      </c>
      <c r="M471" s="1152"/>
      <c r="N471" s="34"/>
      <c r="O471" s="34"/>
      <c r="P471" s="34"/>
      <c r="Q471" s="34"/>
      <c r="R471" s="34"/>
      <c r="S471" s="34"/>
      <c r="T471" s="34"/>
      <c r="U471" s="34"/>
      <c r="V471" s="34"/>
      <c r="W471" s="34"/>
      <c r="X471" s="34"/>
      <c r="Y471" s="34"/>
      <c r="Z471" s="34"/>
      <c r="AA471" s="34"/>
      <c r="AB471" s="34"/>
    </row>
    <row r="472" spans="1:28" ht="15" customHeight="1" x14ac:dyDescent="0.2">
      <c r="A472" s="34"/>
      <c r="B472" s="42">
        <v>459</v>
      </c>
      <c r="C472" s="12" t="str">
        <f t="shared" si="8"/>
        <v>3/2059</v>
      </c>
      <c r="D472" s="43">
        <f t="shared" si="6"/>
        <v>0.01</v>
      </c>
      <c r="E472" s="1146">
        <f t="shared" si="9"/>
        <v>57764.606153979774</v>
      </c>
      <c r="F472" s="1150"/>
      <c r="G472" s="1146">
        <f t="shared" si="10"/>
        <v>62223.202622260927</v>
      </c>
      <c r="H472" s="1147"/>
      <c r="I472" s="1148"/>
      <c r="J472" s="1149"/>
      <c r="K472" s="45" t="e">
        <f t="shared" si="11"/>
        <v>#DIV/0!</v>
      </c>
      <c r="L472" s="1151">
        <f t="shared" si="7"/>
        <v>-62223.202622260927</v>
      </c>
      <c r="M472" s="1152"/>
      <c r="N472" s="34"/>
      <c r="O472" s="34"/>
      <c r="P472" s="34"/>
      <c r="Q472" s="34"/>
      <c r="R472" s="34"/>
      <c r="S472" s="34"/>
      <c r="T472" s="34"/>
      <c r="U472" s="34"/>
      <c r="V472" s="34"/>
      <c r="W472" s="34"/>
      <c r="X472" s="34"/>
      <c r="Y472" s="34"/>
      <c r="Z472" s="34"/>
      <c r="AA472" s="34"/>
      <c r="AB472" s="34"/>
    </row>
    <row r="473" spans="1:28" ht="15" customHeight="1" x14ac:dyDescent="0.2">
      <c r="A473" s="34"/>
      <c r="B473" s="42">
        <v>460</v>
      </c>
      <c r="C473" s="12" t="str">
        <f t="shared" si="8"/>
        <v>4/2059</v>
      </c>
      <c r="D473" s="43">
        <f t="shared" si="6"/>
        <v>0.01</v>
      </c>
      <c r="E473" s="1146">
        <f t="shared" si="9"/>
        <v>58342.252215519569</v>
      </c>
      <c r="F473" s="1150"/>
      <c r="G473" s="1146">
        <f t="shared" si="10"/>
        <v>62845.434648483533</v>
      </c>
      <c r="H473" s="1147"/>
      <c r="I473" s="1148"/>
      <c r="J473" s="1149"/>
      <c r="K473" s="45" t="e">
        <f t="shared" si="11"/>
        <v>#DIV/0!</v>
      </c>
      <c r="L473" s="1151">
        <f t="shared" si="7"/>
        <v>-62845.434648483533</v>
      </c>
      <c r="M473" s="1152"/>
      <c r="N473" s="34"/>
      <c r="O473" s="34"/>
      <c r="P473" s="34"/>
      <c r="Q473" s="34"/>
      <c r="R473" s="34"/>
      <c r="S473" s="34"/>
      <c r="T473" s="34"/>
      <c r="U473" s="34"/>
      <c r="V473" s="34"/>
      <c r="W473" s="34"/>
      <c r="X473" s="34"/>
      <c r="Y473" s="34"/>
      <c r="Z473" s="34"/>
      <c r="AA473" s="34"/>
      <c r="AB473" s="34"/>
    </row>
    <row r="474" spans="1:28" ht="15" customHeight="1" x14ac:dyDescent="0.2">
      <c r="A474" s="34"/>
      <c r="B474" s="42">
        <v>461</v>
      </c>
      <c r="C474" s="12" t="str">
        <f t="shared" si="8"/>
        <v>5/2059</v>
      </c>
      <c r="D474" s="43">
        <f t="shared" si="6"/>
        <v>0.01</v>
      </c>
      <c r="E474" s="1146">
        <f t="shared" si="9"/>
        <v>58925.674737674766</v>
      </c>
      <c r="F474" s="1150"/>
      <c r="G474" s="1146">
        <f t="shared" si="10"/>
        <v>63473.888994968365</v>
      </c>
      <c r="H474" s="1147"/>
      <c r="I474" s="1148"/>
      <c r="J474" s="1149"/>
      <c r="K474" s="45" t="e">
        <f t="shared" si="11"/>
        <v>#DIV/0!</v>
      </c>
      <c r="L474" s="1151">
        <f t="shared" si="7"/>
        <v>-63473.888994968365</v>
      </c>
      <c r="M474" s="1152"/>
      <c r="N474" s="34"/>
      <c r="O474" s="34"/>
      <c r="P474" s="34"/>
      <c r="Q474" s="34"/>
      <c r="R474" s="34"/>
      <c r="S474" s="34"/>
      <c r="T474" s="34"/>
      <c r="U474" s="34"/>
      <c r="V474" s="34"/>
      <c r="W474" s="34"/>
      <c r="X474" s="34"/>
      <c r="Y474" s="34"/>
      <c r="Z474" s="34"/>
      <c r="AA474" s="34"/>
      <c r="AB474" s="34"/>
    </row>
    <row r="475" spans="1:28" ht="15" customHeight="1" x14ac:dyDescent="0.2">
      <c r="A475" s="34"/>
      <c r="B475" s="42">
        <v>462</v>
      </c>
      <c r="C475" s="12" t="str">
        <f t="shared" si="8"/>
        <v>6/2059</v>
      </c>
      <c r="D475" s="43">
        <f t="shared" si="6"/>
        <v>0.01</v>
      </c>
      <c r="E475" s="1146">
        <f t="shared" si="9"/>
        <v>59514.931485051515</v>
      </c>
      <c r="F475" s="1150"/>
      <c r="G475" s="1146">
        <f t="shared" si="10"/>
        <v>64108.627884918053</v>
      </c>
      <c r="H475" s="1147"/>
      <c r="I475" s="1148"/>
      <c r="J475" s="1149"/>
      <c r="K475" s="45" t="e">
        <f t="shared" si="11"/>
        <v>#DIV/0!</v>
      </c>
      <c r="L475" s="1151">
        <f t="shared" si="7"/>
        <v>-64108.627884918053</v>
      </c>
      <c r="M475" s="1152"/>
      <c r="N475" s="34"/>
      <c r="O475" s="34"/>
      <c r="P475" s="34"/>
      <c r="Q475" s="34"/>
      <c r="R475" s="34"/>
      <c r="S475" s="34"/>
      <c r="T475" s="34"/>
      <c r="U475" s="34"/>
      <c r="V475" s="34"/>
      <c r="W475" s="34"/>
      <c r="X475" s="34"/>
      <c r="Y475" s="34"/>
      <c r="Z475" s="34"/>
      <c r="AA475" s="34"/>
      <c r="AB475" s="34"/>
    </row>
    <row r="476" spans="1:28" ht="15" customHeight="1" x14ac:dyDescent="0.2">
      <c r="A476" s="34"/>
      <c r="B476" s="42">
        <v>463</v>
      </c>
      <c r="C476" s="12" t="str">
        <f t="shared" si="8"/>
        <v>7/2059</v>
      </c>
      <c r="D476" s="43">
        <f t="shared" si="6"/>
        <v>0.01</v>
      </c>
      <c r="E476" s="1146">
        <f t="shared" si="9"/>
        <v>60110.080799902033</v>
      </c>
      <c r="F476" s="1150"/>
      <c r="G476" s="1146">
        <f t="shared" si="10"/>
        <v>64749.714163767232</v>
      </c>
      <c r="H476" s="1147"/>
      <c r="I476" s="1148"/>
      <c r="J476" s="1149"/>
      <c r="K476" s="45" t="e">
        <f t="shared" si="11"/>
        <v>#DIV/0!</v>
      </c>
      <c r="L476" s="1151">
        <f t="shared" si="7"/>
        <v>-64749.714163767232</v>
      </c>
      <c r="M476" s="1152"/>
      <c r="N476" s="34"/>
      <c r="O476" s="34"/>
      <c r="P476" s="34"/>
      <c r="Q476" s="34"/>
      <c r="R476" s="34"/>
      <c r="S476" s="34"/>
      <c r="T476" s="34"/>
      <c r="U476" s="34"/>
      <c r="V476" s="34"/>
      <c r="W476" s="34"/>
      <c r="X476" s="34"/>
      <c r="Y476" s="34"/>
      <c r="Z476" s="34"/>
      <c r="AA476" s="34"/>
      <c r="AB476" s="34"/>
    </row>
    <row r="477" spans="1:28" ht="15" customHeight="1" x14ac:dyDescent="0.2">
      <c r="A477" s="34"/>
      <c r="B477" s="42">
        <v>464</v>
      </c>
      <c r="C477" s="12" t="str">
        <f t="shared" si="8"/>
        <v>8/2059</v>
      </c>
      <c r="D477" s="43">
        <f t="shared" si="6"/>
        <v>0.01</v>
      </c>
      <c r="E477" s="1146">
        <f t="shared" si="9"/>
        <v>60711.181607901053</v>
      </c>
      <c r="F477" s="1150"/>
      <c r="G477" s="1146">
        <f t="shared" si="10"/>
        <v>65397.211305404904</v>
      </c>
      <c r="H477" s="1147"/>
      <c r="I477" s="1148"/>
      <c r="J477" s="1149"/>
      <c r="K477" s="45" t="e">
        <f t="shared" si="11"/>
        <v>#DIV/0!</v>
      </c>
      <c r="L477" s="1151">
        <f t="shared" si="7"/>
        <v>-65397.211305404904</v>
      </c>
      <c r="M477" s="1152"/>
      <c r="N477" s="34"/>
      <c r="O477" s="34"/>
      <c r="P477" s="34"/>
      <c r="Q477" s="34"/>
      <c r="R477" s="34"/>
      <c r="S477" s="34"/>
      <c r="T477" s="34"/>
      <c r="U477" s="34"/>
      <c r="V477" s="34"/>
      <c r="W477" s="34"/>
      <c r="X477" s="34"/>
      <c r="Y477" s="34"/>
      <c r="Z477" s="34"/>
      <c r="AA477" s="34"/>
      <c r="AB477" s="34"/>
    </row>
    <row r="478" spans="1:28" ht="15" customHeight="1" x14ac:dyDescent="0.2">
      <c r="A478" s="34"/>
      <c r="B478" s="42">
        <v>465</v>
      </c>
      <c r="C478" s="12" t="str">
        <f t="shared" si="8"/>
        <v>9/2059</v>
      </c>
      <c r="D478" s="43">
        <f t="shared" si="6"/>
        <v>0.01</v>
      </c>
      <c r="E478" s="1146">
        <f t="shared" si="9"/>
        <v>61318.293423980067</v>
      </c>
      <c r="F478" s="1150"/>
      <c r="G478" s="1146">
        <f t="shared" si="10"/>
        <v>66051.183418458953</v>
      </c>
      <c r="H478" s="1147"/>
      <c r="I478" s="1148"/>
      <c r="J478" s="1149"/>
      <c r="K478" s="45" t="e">
        <f t="shared" si="11"/>
        <v>#DIV/0!</v>
      </c>
      <c r="L478" s="1151">
        <f t="shared" si="7"/>
        <v>-66051.183418458953</v>
      </c>
      <c r="M478" s="1152"/>
      <c r="N478" s="34"/>
      <c r="O478" s="34"/>
      <c r="P478" s="34"/>
      <c r="Q478" s="34"/>
      <c r="R478" s="34"/>
      <c r="S478" s="34"/>
      <c r="T478" s="34"/>
      <c r="U478" s="34"/>
      <c r="V478" s="34"/>
      <c r="W478" s="34"/>
      <c r="X478" s="34"/>
      <c r="Y478" s="34"/>
      <c r="Z478" s="34"/>
      <c r="AA478" s="34"/>
      <c r="AB478" s="34"/>
    </row>
    <row r="479" spans="1:28" ht="15" customHeight="1" x14ac:dyDescent="0.2">
      <c r="A479" s="34"/>
      <c r="B479" s="42">
        <v>466</v>
      </c>
      <c r="C479" s="12" t="str">
        <f t="shared" si="8"/>
        <v>10/2059</v>
      </c>
      <c r="D479" s="43">
        <f t="shared" si="6"/>
        <v>0.01</v>
      </c>
      <c r="E479" s="1146">
        <f t="shared" si="9"/>
        <v>61931.476358219865</v>
      </c>
      <c r="F479" s="1150"/>
      <c r="G479" s="1146">
        <f t="shared" si="10"/>
        <v>66711.695252643549</v>
      </c>
      <c r="H479" s="1147"/>
      <c r="I479" s="1148"/>
      <c r="J479" s="1149"/>
      <c r="K479" s="45" t="e">
        <f t="shared" si="11"/>
        <v>#DIV/0!</v>
      </c>
      <c r="L479" s="1151">
        <f t="shared" si="7"/>
        <v>-66711.695252643549</v>
      </c>
      <c r="M479" s="1152"/>
      <c r="N479" s="34"/>
      <c r="O479" s="34"/>
      <c r="P479" s="34"/>
      <c r="Q479" s="34"/>
      <c r="R479" s="34"/>
      <c r="S479" s="34"/>
      <c r="T479" s="34"/>
      <c r="U479" s="34"/>
      <c r="V479" s="34"/>
      <c r="W479" s="34"/>
      <c r="X479" s="34"/>
      <c r="Y479" s="34"/>
      <c r="Z479" s="34"/>
      <c r="AA479" s="34"/>
      <c r="AB479" s="34"/>
    </row>
    <row r="480" spans="1:28" ht="15" customHeight="1" x14ac:dyDescent="0.2">
      <c r="A480" s="34"/>
      <c r="B480" s="42">
        <v>467</v>
      </c>
      <c r="C480" s="12" t="str">
        <f t="shared" si="8"/>
        <v>11/2059</v>
      </c>
      <c r="D480" s="43">
        <f t="shared" si="6"/>
        <v>0.01</v>
      </c>
      <c r="E480" s="1146">
        <f t="shared" si="9"/>
        <v>62550.79112180206</v>
      </c>
      <c r="F480" s="1150"/>
      <c r="G480" s="1146">
        <f t="shared" si="10"/>
        <v>67378.81220516999</v>
      </c>
      <c r="H480" s="1147"/>
      <c r="I480" s="1148"/>
      <c r="J480" s="1149"/>
      <c r="K480" s="45" t="e">
        <f t="shared" si="11"/>
        <v>#DIV/0!</v>
      </c>
      <c r="L480" s="1151">
        <f t="shared" si="7"/>
        <v>-67378.81220516999</v>
      </c>
      <c r="M480" s="1152"/>
      <c r="N480" s="34"/>
      <c r="O480" s="34"/>
      <c r="P480" s="34"/>
      <c r="Q480" s="34"/>
      <c r="R480" s="34"/>
      <c r="S480" s="34"/>
      <c r="T480" s="34"/>
      <c r="U480" s="34"/>
      <c r="V480" s="34"/>
      <c r="W480" s="34"/>
      <c r="X480" s="34"/>
      <c r="Y480" s="34"/>
      <c r="Z480" s="34"/>
      <c r="AA480" s="34"/>
      <c r="AB480" s="34"/>
    </row>
    <row r="481" spans="1:28" ht="15" customHeight="1" x14ac:dyDescent="0.2">
      <c r="A481" s="34"/>
      <c r="B481" s="42">
        <v>468</v>
      </c>
      <c r="C481" s="12" t="str">
        <f t="shared" si="8"/>
        <v>12/2059</v>
      </c>
      <c r="D481" s="43">
        <f t="shared" si="6"/>
        <v>0.01</v>
      </c>
      <c r="E481" s="1146">
        <f t="shared" si="9"/>
        <v>63176.299033020077</v>
      </c>
      <c r="F481" s="1150"/>
      <c r="G481" s="1146">
        <f t="shared" si="10"/>
        <v>68052.600327221691</v>
      </c>
      <c r="H481" s="1147"/>
      <c r="I481" s="1148"/>
      <c r="J481" s="1149"/>
      <c r="K481" s="45" t="e">
        <f t="shared" si="11"/>
        <v>#DIV/0!</v>
      </c>
      <c r="L481" s="1151">
        <f t="shared" si="7"/>
        <v>-68052.600327221691</v>
      </c>
      <c r="M481" s="1152"/>
      <c r="N481" s="34"/>
      <c r="O481" s="34"/>
      <c r="P481" s="34"/>
      <c r="Q481" s="34"/>
      <c r="R481" s="34"/>
      <c r="S481" s="34"/>
      <c r="T481" s="34"/>
      <c r="U481" s="34"/>
      <c r="V481" s="34"/>
      <c r="W481" s="34"/>
      <c r="X481" s="34"/>
      <c r="Y481" s="34"/>
      <c r="Z481" s="34"/>
      <c r="AA481" s="34"/>
      <c r="AB481" s="34"/>
    </row>
    <row r="482" spans="1:28" ht="15" customHeight="1" x14ac:dyDescent="0.2">
      <c r="A482" s="34"/>
      <c r="B482" s="42">
        <v>469</v>
      </c>
      <c r="C482" s="12" t="str">
        <f t="shared" si="8"/>
        <v>1/2060</v>
      </c>
      <c r="D482" s="43">
        <f t="shared" si="6"/>
        <v>0.01</v>
      </c>
      <c r="E482" s="1146">
        <f t="shared" si="9"/>
        <v>63808.062023350278</v>
      </c>
      <c r="F482" s="1150"/>
      <c r="G482" s="1146">
        <f t="shared" si="10"/>
        <v>68733.126330493906</v>
      </c>
      <c r="H482" s="1147"/>
      <c r="I482" s="1148"/>
      <c r="J482" s="1149"/>
      <c r="K482" s="45" t="e">
        <f t="shared" si="11"/>
        <v>#DIV/0!</v>
      </c>
      <c r="L482" s="1151">
        <f t="shared" si="7"/>
        <v>-68733.126330493906</v>
      </c>
      <c r="M482" s="1152"/>
      <c r="N482" s="34"/>
      <c r="O482" s="34"/>
      <c r="P482" s="34"/>
      <c r="Q482" s="34"/>
      <c r="R482" s="34"/>
      <c r="S482" s="34"/>
      <c r="T482" s="34"/>
      <c r="U482" s="34"/>
      <c r="V482" s="34"/>
      <c r="W482" s="34"/>
      <c r="X482" s="34"/>
      <c r="Y482" s="34"/>
      <c r="Z482" s="34"/>
      <c r="AA482" s="34"/>
      <c r="AB482" s="34"/>
    </row>
    <row r="483" spans="1:28" ht="15" customHeight="1" x14ac:dyDescent="0.2">
      <c r="A483" s="34"/>
      <c r="B483" s="42">
        <v>470</v>
      </c>
      <c r="C483" s="12" t="str">
        <f t="shared" si="8"/>
        <v>2/2060</v>
      </c>
      <c r="D483" s="43">
        <f t="shared" si="6"/>
        <v>0.01</v>
      </c>
      <c r="E483" s="1146">
        <f t="shared" si="9"/>
        <v>64446.142643583778</v>
      </c>
      <c r="F483" s="1150"/>
      <c r="G483" s="1146">
        <f t="shared" si="10"/>
        <v>69420.457593798841</v>
      </c>
      <c r="H483" s="1147"/>
      <c r="I483" s="1148"/>
      <c r="J483" s="1149"/>
      <c r="K483" s="45" t="e">
        <f t="shared" si="11"/>
        <v>#DIV/0!</v>
      </c>
      <c r="L483" s="1151">
        <f t="shared" si="7"/>
        <v>-69420.457593798841</v>
      </c>
      <c r="M483" s="1152"/>
      <c r="N483" s="34"/>
      <c r="O483" s="34"/>
      <c r="P483" s="34"/>
      <c r="Q483" s="34"/>
      <c r="R483" s="34"/>
      <c r="S483" s="34"/>
      <c r="T483" s="34"/>
      <c r="U483" s="34"/>
      <c r="V483" s="34"/>
      <c r="W483" s="34"/>
      <c r="X483" s="34"/>
      <c r="Y483" s="34"/>
      <c r="Z483" s="34"/>
      <c r="AA483" s="34"/>
      <c r="AB483" s="34"/>
    </row>
    <row r="484" spans="1:28" ht="15" customHeight="1" x14ac:dyDescent="0.2">
      <c r="A484" s="34"/>
      <c r="B484" s="42">
        <v>471</v>
      </c>
      <c r="C484" s="12" t="str">
        <f t="shared" si="8"/>
        <v>3/2060</v>
      </c>
      <c r="D484" s="43">
        <f t="shared" si="6"/>
        <v>0.01</v>
      </c>
      <c r="E484" s="1146">
        <f t="shared" si="9"/>
        <v>65090.604070019617</v>
      </c>
      <c r="F484" s="1150"/>
      <c r="G484" s="1146">
        <f t="shared" si="10"/>
        <v>70114.662169736825</v>
      </c>
      <c r="H484" s="1147"/>
      <c r="I484" s="1148"/>
      <c r="J484" s="1149"/>
      <c r="K484" s="45" t="e">
        <f t="shared" si="11"/>
        <v>#DIV/0!</v>
      </c>
      <c r="L484" s="1151">
        <f t="shared" si="7"/>
        <v>-70114.662169736825</v>
      </c>
      <c r="M484" s="1152"/>
      <c r="N484" s="34"/>
      <c r="O484" s="34"/>
      <c r="P484" s="34"/>
      <c r="Q484" s="34"/>
      <c r="R484" s="34"/>
      <c r="S484" s="34"/>
      <c r="T484" s="34"/>
      <c r="U484" s="34"/>
      <c r="V484" s="34"/>
      <c r="W484" s="34"/>
      <c r="X484" s="34"/>
      <c r="Y484" s="34"/>
      <c r="Z484" s="34"/>
      <c r="AA484" s="34"/>
      <c r="AB484" s="34"/>
    </row>
    <row r="485" spans="1:28" ht="15" customHeight="1" x14ac:dyDescent="0.2">
      <c r="A485" s="34"/>
      <c r="B485" s="42">
        <v>472</v>
      </c>
      <c r="C485" s="12" t="str">
        <f t="shared" si="8"/>
        <v>4/2060</v>
      </c>
      <c r="D485" s="43">
        <f t="shared" si="6"/>
        <v>0.01</v>
      </c>
      <c r="E485" s="1146">
        <f t="shared" si="9"/>
        <v>65741.510110719813</v>
      </c>
      <c r="F485" s="1150"/>
      <c r="G485" s="1146">
        <f t="shared" si="10"/>
        <v>70815.808791434189</v>
      </c>
      <c r="H485" s="1147"/>
      <c r="I485" s="1148"/>
      <c r="J485" s="1149"/>
      <c r="K485" s="45" t="e">
        <f t="shared" si="11"/>
        <v>#DIV/0!</v>
      </c>
      <c r="L485" s="1151">
        <f t="shared" si="7"/>
        <v>-70815.808791434189</v>
      </c>
      <c r="M485" s="1152"/>
      <c r="N485" s="34"/>
      <c r="O485" s="34"/>
      <c r="P485" s="34"/>
      <c r="Q485" s="34"/>
      <c r="R485" s="34"/>
      <c r="S485" s="34"/>
      <c r="T485" s="34"/>
      <c r="U485" s="34"/>
      <c r="V485" s="34"/>
      <c r="W485" s="34"/>
      <c r="X485" s="34"/>
      <c r="Y485" s="34"/>
      <c r="Z485" s="34"/>
      <c r="AA485" s="34"/>
      <c r="AB485" s="34"/>
    </row>
    <row r="486" spans="1:28" ht="15" customHeight="1" x14ac:dyDescent="0.2">
      <c r="A486" s="34"/>
      <c r="B486" s="42">
        <v>473</v>
      </c>
      <c r="C486" s="12" t="str">
        <f t="shared" si="8"/>
        <v>5/2060</v>
      </c>
      <c r="D486" s="43">
        <f t="shared" si="6"/>
        <v>0.01</v>
      </c>
      <c r="E486" s="1146">
        <f t="shared" si="9"/>
        <v>66398.925211827009</v>
      </c>
      <c r="F486" s="1150"/>
      <c r="G486" s="1146">
        <f t="shared" si="10"/>
        <v>71523.966879348533</v>
      </c>
      <c r="H486" s="1147"/>
      <c r="I486" s="1148"/>
      <c r="J486" s="1149"/>
      <c r="K486" s="45" t="e">
        <f t="shared" si="11"/>
        <v>#DIV/0!</v>
      </c>
      <c r="L486" s="1151">
        <f t="shared" si="7"/>
        <v>-71523.966879348533</v>
      </c>
      <c r="M486" s="1152"/>
      <c r="N486" s="34"/>
      <c r="O486" s="34"/>
      <c r="P486" s="34"/>
      <c r="Q486" s="34"/>
      <c r="R486" s="34"/>
      <c r="S486" s="34"/>
      <c r="T486" s="34"/>
      <c r="U486" s="34"/>
      <c r="V486" s="34"/>
      <c r="W486" s="34"/>
      <c r="X486" s="34"/>
      <c r="Y486" s="34"/>
      <c r="Z486" s="34"/>
      <c r="AA486" s="34"/>
      <c r="AB486" s="34"/>
    </row>
    <row r="487" spans="1:28" ht="15" customHeight="1" x14ac:dyDescent="0.2">
      <c r="A487" s="34"/>
      <c r="B487" s="42">
        <v>474</v>
      </c>
      <c r="C487" s="12" t="str">
        <f t="shared" si="8"/>
        <v>6/2060</v>
      </c>
      <c r="D487" s="43">
        <f t="shared" si="6"/>
        <v>0.01</v>
      </c>
      <c r="E487" s="1146">
        <f t="shared" si="9"/>
        <v>67062.914463945286</v>
      </c>
      <c r="F487" s="1150"/>
      <c r="G487" s="1146">
        <f t="shared" si="10"/>
        <v>72239.206548142014</v>
      </c>
      <c r="H487" s="1147"/>
      <c r="I487" s="1148"/>
      <c r="J487" s="1149"/>
      <c r="K487" s="45" t="e">
        <f t="shared" si="11"/>
        <v>#DIV/0!</v>
      </c>
      <c r="L487" s="1151">
        <f t="shared" si="7"/>
        <v>-72239.206548142014</v>
      </c>
      <c r="M487" s="1152"/>
      <c r="N487" s="34"/>
      <c r="O487" s="34"/>
      <c r="P487" s="34"/>
      <c r="Q487" s="34"/>
      <c r="R487" s="34"/>
      <c r="S487" s="34"/>
      <c r="T487" s="34"/>
      <c r="U487" s="34"/>
      <c r="V487" s="34"/>
      <c r="W487" s="34"/>
      <c r="X487" s="34"/>
      <c r="Y487" s="34"/>
      <c r="Z487" s="34"/>
      <c r="AA487" s="34"/>
      <c r="AB487" s="34"/>
    </row>
    <row r="488" spans="1:28" ht="15" customHeight="1" x14ac:dyDescent="0.2">
      <c r="A488" s="34"/>
      <c r="B488" s="42">
        <v>475</v>
      </c>
      <c r="C488" s="12" t="str">
        <f t="shared" si="8"/>
        <v>7/2060</v>
      </c>
      <c r="D488" s="43">
        <f t="shared" si="6"/>
        <v>0.01</v>
      </c>
      <c r="E488" s="1146">
        <f t="shared" si="9"/>
        <v>67733.543608584732</v>
      </c>
      <c r="F488" s="1150"/>
      <c r="G488" s="1146">
        <f t="shared" si="10"/>
        <v>72961.598613623428</v>
      </c>
      <c r="H488" s="1147"/>
      <c r="I488" s="1148"/>
      <c r="J488" s="1149"/>
      <c r="K488" s="45" t="e">
        <f t="shared" si="11"/>
        <v>#DIV/0!</v>
      </c>
      <c r="L488" s="1151">
        <f t="shared" si="7"/>
        <v>-72961.598613623428</v>
      </c>
      <c r="M488" s="1152"/>
      <c r="N488" s="34"/>
      <c r="O488" s="34"/>
      <c r="P488" s="34"/>
      <c r="Q488" s="34"/>
      <c r="R488" s="34"/>
      <c r="S488" s="34"/>
      <c r="T488" s="34"/>
      <c r="U488" s="34"/>
      <c r="V488" s="34"/>
      <c r="W488" s="34"/>
      <c r="X488" s="34"/>
      <c r="Y488" s="34"/>
      <c r="Z488" s="34"/>
      <c r="AA488" s="34"/>
      <c r="AB488" s="34"/>
    </row>
    <row r="489" spans="1:28" ht="15" customHeight="1" x14ac:dyDescent="0.2">
      <c r="A489" s="34"/>
      <c r="B489" s="42">
        <v>476</v>
      </c>
      <c r="C489" s="12" t="str">
        <f t="shared" si="8"/>
        <v>8/2060</v>
      </c>
      <c r="D489" s="43">
        <f t="shared" si="6"/>
        <v>0.01</v>
      </c>
      <c r="E489" s="1146">
        <f t="shared" si="9"/>
        <v>68410.879044670583</v>
      </c>
      <c r="F489" s="1150"/>
      <c r="G489" s="1146">
        <f t="shared" si="10"/>
        <v>73691.214599759667</v>
      </c>
      <c r="H489" s="1147"/>
      <c r="I489" s="1148"/>
      <c r="J489" s="1149"/>
      <c r="K489" s="45" t="e">
        <f t="shared" si="11"/>
        <v>#DIV/0!</v>
      </c>
      <c r="L489" s="1151">
        <f t="shared" si="7"/>
        <v>-73691.214599759667</v>
      </c>
      <c r="M489" s="1152"/>
      <c r="N489" s="34"/>
      <c r="O489" s="34"/>
      <c r="P489" s="34"/>
      <c r="Q489" s="34"/>
      <c r="R489" s="34"/>
      <c r="S489" s="34"/>
      <c r="T489" s="34"/>
      <c r="U489" s="34"/>
      <c r="V489" s="34"/>
      <c r="W489" s="34"/>
      <c r="X489" s="34"/>
      <c r="Y489" s="34"/>
      <c r="Z489" s="34"/>
      <c r="AA489" s="34"/>
      <c r="AB489" s="34"/>
    </row>
    <row r="490" spans="1:28" ht="15" customHeight="1" x14ac:dyDescent="0.2">
      <c r="A490" s="34"/>
      <c r="B490" s="42">
        <v>477</v>
      </c>
      <c r="C490" s="12" t="str">
        <f t="shared" si="8"/>
        <v>9/2060</v>
      </c>
      <c r="D490" s="43">
        <f t="shared" si="6"/>
        <v>0.01</v>
      </c>
      <c r="E490" s="1146">
        <f t="shared" si="9"/>
        <v>69094.987835117296</v>
      </c>
      <c r="F490" s="1150"/>
      <c r="G490" s="1146">
        <f t="shared" si="10"/>
        <v>74428.126745757269</v>
      </c>
      <c r="H490" s="1147"/>
      <c r="I490" s="1148"/>
      <c r="J490" s="1149"/>
      <c r="K490" s="45" t="e">
        <f t="shared" si="11"/>
        <v>#DIV/0!</v>
      </c>
      <c r="L490" s="1151">
        <f t="shared" si="7"/>
        <v>-74428.126745757269</v>
      </c>
      <c r="M490" s="1152"/>
      <c r="N490" s="34"/>
      <c r="O490" s="34"/>
      <c r="P490" s="34"/>
      <c r="Q490" s="34"/>
      <c r="R490" s="34"/>
      <c r="S490" s="34"/>
      <c r="T490" s="34"/>
      <c r="U490" s="34"/>
      <c r="V490" s="34"/>
      <c r="W490" s="34"/>
      <c r="X490" s="34"/>
      <c r="Y490" s="34"/>
      <c r="Z490" s="34"/>
      <c r="AA490" s="34"/>
      <c r="AB490" s="34"/>
    </row>
    <row r="491" spans="1:28" ht="15" customHeight="1" x14ac:dyDescent="0.2">
      <c r="A491" s="34"/>
      <c r="B491" s="42">
        <v>478</v>
      </c>
      <c r="C491" s="12" t="str">
        <f t="shared" si="8"/>
        <v>10/2060</v>
      </c>
      <c r="D491" s="43">
        <f t="shared" si="6"/>
        <v>0.01</v>
      </c>
      <c r="E491" s="1146">
        <f t="shared" si="9"/>
        <v>69785.937713468462</v>
      </c>
      <c r="F491" s="1150"/>
      <c r="G491" s="1146">
        <f t="shared" si="10"/>
        <v>75172.408013214837</v>
      </c>
      <c r="H491" s="1147"/>
      <c r="I491" s="1148"/>
      <c r="J491" s="1149"/>
      <c r="K491" s="45" t="e">
        <f t="shared" si="11"/>
        <v>#DIV/0!</v>
      </c>
      <c r="L491" s="1151">
        <f t="shared" si="7"/>
        <v>-75172.408013214837</v>
      </c>
      <c r="M491" s="1152"/>
      <c r="N491" s="34"/>
      <c r="O491" s="34"/>
      <c r="P491" s="34"/>
      <c r="Q491" s="34"/>
      <c r="R491" s="34"/>
      <c r="S491" s="34"/>
      <c r="T491" s="34"/>
      <c r="U491" s="34"/>
      <c r="V491" s="34"/>
      <c r="W491" s="34"/>
      <c r="X491" s="34"/>
      <c r="Y491" s="34"/>
      <c r="Z491" s="34"/>
      <c r="AA491" s="34"/>
      <c r="AB491" s="34"/>
    </row>
    <row r="492" spans="1:28" ht="15" customHeight="1" x14ac:dyDescent="0.2">
      <c r="A492" s="34"/>
      <c r="B492" s="42">
        <v>479</v>
      </c>
      <c r="C492" s="12" t="str">
        <f t="shared" si="8"/>
        <v>11/2060</v>
      </c>
      <c r="D492" s="43">
        <f t="shared" si="6"/>
        <v>0.01</v>
      </c>
      <c r="E492" s="1146">
        <f t="shared" si="9"/>
        <v>70483.797090603141</v>
      </c>
      <c r="F492" s="1150"/>
      <c r="G492" s="1146">
        <f t="shared" si="10"/>
        <v>75924.132093346983</v>
      </c>
      <c r="H492" s="1147"/>
      <c r="I492" s="1148"/>
      <c r="J492" s="1149"/>
      <c r="K492" s="45" t="e">
        <f t="shared" si="11"/>
        <v>#DIV/0!</v>
      </c>
      <c r="L492" s="1151">
        <f t="shared" si="7"/>
        <v>-75924.132093346983</v>
      </c>
      <c r="M492" s="1152"/>
      <c r="N492" s="34"/>
      <c r="O492" s="34"/>
      <c r="P492" s="34"/>
      <c r="Q492" s="34"/>
      <c r="R492" s="34"/>
      <c r="S492" s="34"/>
      <c r="T492" s="34"/>
      <c r="U492" s="34"/>
      <c r="V492" s="34"/>
      <c r="W492" s="34"/>
      <c r="X492" s="34"/>
      <c r="Y492" s="34"/>
      <c r="Z492" s="34"/>
      <c r="AA492" s="34"/>
      <c r="AB492" s="34"/>
    </row>
    <row r="493" spans="1:28" ht="15" customHeight="1" x14ac:dyDescent="0.2">
      <c r="A493" s="34"/>
      <c r="B493" s="42">
        <v>480</v>
      </c>
      <c r="C493" s="12" t="str">
        <f t="shared" si="8"/>
        <v>12/2060</v>
      </c>
      <c r="D493" s="43">
        <f t="shared" si="6"/>
        <v>0.01</v>
      </c>
      <c r="E493" s="1146">
        <f t="shared" si="9"/>
        <v>71188.635061509165</v>
      </c>
      <c r="F493" s="1150"/>
      <c r="G493" s="1146">
        <f t="shared" si="10"/>
        <v>76683.373414280446</v>
      </c>
      <c r="H493" s="1147"/>
      <c r="I493" s="1148"/>
      <c r="J493" s="1149"/>
      <c r="K493" s="45" t="e">
        <f t="shared" si="11"/>
        <v>#DIV/0!</v>
      </c>
      <c r="L493" s="1151">
        <f t="shared" si="7"/>
        <v>-76683.373414280446</v>
      </c>
      <c r="M493" s="1152"/>
      <c r="N493" s="34"/>
      <c r="O493" s="34"/>
      <c r="P493" s="34"/>
      <c r="Q493" s="34"/>
      <c r="R493" s="34"/>
      <c r="S493" s="34"/>
      <c r="T493" s="34"/>
      <c r="U493" s="34"/>
      <c r="V493" s="34"/>
      <c r="W493" s="34"/>
      <c r="X493" s="34"/>
      <c r="Y493" s="34"/>
      <c r="Z493" s="34"/>
      <c r="AA493" s="34"/>
      <c r="AB493" s="34"/>
    </row>
    <row r="494" spans="1:28" ht="15" customHeight="1" x14ac:dyDescent="0.2">
      <c r="A494" s="34"/>
      <c r="B494" s="42">
        <v>481</v>
      </c>
      <c r="C494" s="12" t="str">
        <f t="shared" si="8"/>
        <v>1/2061</v>
      </c>
      <c r="D494" s="43">
        <f t="shared" si="6"/>
        <v>0.01</v>
      </c>
      <c r="E494" s="1146">
        <f t="shared" si="9"/>
        <v>71900.521412124261</v>
      </c>
      <c r="F494" s="1150"/>
      <c r="G494" s="1146">
        <f t="shared" si="10"/>
        <v>77450.207148423244</v>
      </c>
      <c r="H494" s="1147"/>
      <c r="I494" s="1148"/>
      <c r="J494" s="1149"/>
      <c r="K494" s="45" t="e">
        <f t="shared" si="11"/>
        <v>#DIV/0!</v>
      </c>
      <c r="L494" s="1151">
        <f t="shared" si="7"/>
        <v>-77450.207148423244</v>
      </c>
      <c r="M494" s="1152"/>
      <c r="N494" s="34"/>
      <c r="O494" s="34"/>
      <c r="P494" s="34"/>
      <c r="Q494" s="34"/>
      <c r="R494" s="34"/>
      <c r="S494" s="34"/>
      <c r="T494" s="34"/>
      <c r="U494" s="34"/>
      <c r="V494" s="34"/>
      <c r="W494" s="34"/>
      <c r="X494" s="34"/>
      <c r="Y494" s="34"/>
      <c r="Z494" s="34"/>
      <c r="AA494" s="34"/>
      <c r="AB494" s="34"/>
    </row>
    <row r="495" spans="1:28" ht="15" customHeight="1" x14ac:dyDescent="0.2">
      <c r="A495" s="34"/>
      <c r="B495" s="42">
        <v>482</v>
      </c>
      <c r="C495" s="12" t="str">
        <f t="shared" si="8"/>
        <v>2/2061</v>
      </c>
      <c r="D495" s="43">
        <f t="shared" si="6"/>
        <v>0.01</v>
      </c>
      <c r="E495" s="1146">
        <f t="shared" si="9"/>
        <v>72619.526626245497</v>
      </c>
      <c r="F495" s="1150"/>
      <c r="G495" s="1146">
        <f t="shared" si="10"/>
        <v>78224.709219907483</v>
      </c>
      <c r="H495" s="1147"/>
      <c r="I495" s="1148"/>
      <c r="J495" s="1149"/>
      <c r="K495" s="45" t="e">
        <f t="shared" si="11"/>
        <v>#DIV/0!</v>
      </c>
      <c r="L495" s="1151">
        <f t="shared" si="7"/>
        <v>-78224.709219907483</v>
      </c>
      <c r="M495" s="1152"/>
      <c r="N495" s="34"/>
      <c r="O495" s="34"/>
      <c r="P495" s="34"/>
      <c r="Q495" s="34"/>
      <c r="R495" s="34"/>
      <c r="S495" s="34"/>
      <c r="T495" s="34"/>
      <c r="U495" s="34"/>
      <c r="V495" s="34"/>
      <c r="W495" s="34"/>
      <c r="X495" s="34"/>
      <c r="Y495" s="34"/>
      <c r="Z495" s="34"/>
      <c r="AA495" s="34"/>
      <c r="AB495" s="34"/>
    </row>
    <row r="496" spans="1:28" ht="15" customHeight="1" x14ac:dyDescent="0.2">
      <c r="A496" s="34"/>
      <c r="B496" s="42">
        <v>483</v>
      </c>
      <c r="C496" s="12" t="str">
        <f t="shared" si="8"/>
        <v>3/2061</v>
      </c>
      <c r="D496" s="43">
        <f t="shared" si="6"/>
        <v>0.01</v>
      </c>
      <c r="E496" s="1146">
        <f t="shared" si="9"/>
        <v>73345.721892507951</v>
      </c>
      <c r="F496" s="1150"/>
      <c r="G496" s="1146">
        <f t="shared" si="10"/>
        <v>79006.956312106558</v>
      </c>
      <c r="H496" s="1147"/>
      <c r="I496" s="1148"/>
      <c r="J496" s="1149"/>
      <c r="K496" s="45" t="e">
        <f t="shared" si="11"/>
        <v>#DIV/0!</v>
      </c>
      <c r="L496" s="1151">
        <f t="shared" si="7"/>
        <v>-79006.956312106558</v>
      </c>
      <c r="M496" s="1152"/>
      <c r="N496" s="34"/>
      <c r="O496" s="34"/>
      <c r="P496" s="34"/>
      <c r="Q496" s="34"/>
      <c r="R496" s="34"/>
      <c r="S496" s="34"/>
      <c r="T496" s="34"/>
      <c r="U496" s="34"/>
      <c r="V496" s="34"/>
      <c r="W496" s="34"/>
      <c r="X496" s="34"/>
      <c r="Y496" s="34"/>
      <c r="Z496" s="34"/>
      <c r="AA496" s="34"/>
      <c r="AB496" s="34"/>
    </row>
    <row r="497" spans="1:28" ht="15" customHeight="1" x14ac:dyDescent="0.2">
      <c r="A497" s="34"/>
      <c r="B497" s="42">
        <v>484</v>
      </c>
      <c r="C497" s="12" t="str">
        <f t="shared" si="8"/>
        <v>4/2061</v>
      </c>
      <c r="D497" s="43">
        <f t="shared" si="6"/>
        <v>0.01</v>
      </c>
      <c r="E497" s="1146">
        <f t="shared" si="9"/>
        <v>74079.179111433026</v>
      </c>
      <c r="F497" s="1150"/>
      <c r="G497" s="1146">
        <f t="shared" si="10"/>
        <v>79797.025875227628</v>
      </c>
      <c r="H497" s="1147"/>
      <c r="I497" s="1148"/>
      <c r="J497" s="1149"/>
      <c r="K497" s="45" t="e">
        <f t="shared" si="11"/>
        <v>#DIV/0!</v>
      </c>
      <c r="L497" s="1151">
        <f t="shared" si="7"/>
        <v>-79797.025875227628</v>
      </c>
      <c r="M497" s="1152"/>
      <c r="N497" s="34"/>
      <c r="O497" s="34"/>
      <c r="P497" s="34"/>
      <c r="Q497" s="34"/>
      <c r="R497" s="34"/>
      <c r="S497" s="34"/>
      <c r="T497" s="34"/>
      <c r="U497" s="34"/>
      <c r="V497" s="34"/>
      <c r="W497" s="34"/>
      <c r="X497" s="34"/>
      <c r="Y497" s="34"/>
      <c r="Z497" s="34"/>
      <c r="AA497" s="34"/>
      <c r="AB497" s="34"/>
    </row>
    <row r="498" spans="1:28" ht="15" customHeight="1" x14ac:dyDescent="0.2">
      <c r="A498" s="34"/>
      <c r="B498" s="42">
        <v>485</v>
      </c>
      <c r="C498" s="12" t="str">
        <f t="shared" si="8"/>
        <v>5/2061</v>
      </c>
      <c r="D498" s="43">
        <f t="shared" si="6"/>
        <v>0.01</v>
      </c>
      <c r="E498" s="1146">
        <f t="shared" si="9"/>
        <v>74819.970902547357</v>
      </c>
      <c r="F498" s="1150"/>
      <c r="G498" s="1146">
        <f t="shared" si="10"/>
        <v>80594.996133979905</v>
      </c>
      <c r="H498" s="1147"/>
      <c r="I498" s="1148"/>
      <c r="J498" s="1149"/>
      <c r="K498" s="45" t="e">
        <f t="shared" si="11"/>
        <v>#DIV/0!</v>
      </c>
      <c r="L498" s="1151">
        <f t="shared" si="7"/>
        <v>-80594.996133979905</v>
      </c>
      <c r="M498" s="1152"/>
      <c r="N498" s="34"/>
      <c r="O498" s="34"/>
      <c r="P498" s="34"/>
      <c r="Q498" s="34"/>
      <c r="R498" s="34"/>
      <c r="S498" s="34"/>
      <c r="T498" s="34"/>
      <c r="U498" s="34"/>
      <c r="V498" s="34"/>
      <c r="W498" s="34"/>
      <c r="X498" s="34"/>
      <c r="Y498" s="34"/>
      <c r="Z498" s="34"/>
      <c r="AA498" s="34"/>
      <c r="AB498" s="34"/>
    </row>
    <row r="499" spans="1:28" ht="15" customHeight="1" x14ac:dyDescent="0.2">
      <c r="A499" s="34"/>
      <c r="B499" s="42">
        <v>486</v>
      </c>
      <c r="C499" s="12" t="str">
        <f t="shared" si="8"/>
        <v>6/2061</v>
      </c>
      <c r="D499" s="43">
        <f t="shared" si="6"/>
        <v>0.01</v>
      </c>
      <c r="E499" s="1146">
        <f t="shared" si="9"/>
        <v>75568.17061157283</v>
      </c>
      <c r="F499" s="1150"/>
      <c r="G499" s="1146">
        <f t="shared" si="10"/>
        <v>81400.946095319698</v>
      </c>
      <c r="H499" s="1147"/>
      <c r="I499" s="1148"/>
      <c r="J499" s="1149"/>
      <c r="K499" s="45" t="e">
        <f t="shared" si="11"/>
        <v>#DIV/0!</v>
      </c>
      <c r="L499" s="1151">
        <f t="shared" si="7"/>
        <v>-81400.946095319698</v>
      </c>
      <c r="M499" s="1152"/>
      <c r="N499" s="34"/>
      <c r="O499" s="34"/>
      <c r="P499" s="34"/>
      <c r="Q499" s="34"/>
      <c r="R499" s="34"/>
      <c r="S499" s="34"/>
      <c r="T499" s="34"/>
      <c r="U499" s="34"/>
      <c r="V499" s="34"/>
      <c r="W499" s="34"/>
      <c r="X499" s="34"/>
      <c r="Y499" s="34"/>
      <c r="Z499" s="34"/>
      <c r="AA499" s="34"/>
      <c r="AB499" s="34"/>
    </row>
    <row r="500" spans="1:28" ht="15" customHeight="1" x14ac:dyDescent="0.2">
      <c r="A500" s="34"/>
      <c r="B500" s="42">
        <v>487</v>
      </c>
      <c r="C500" s="12" t="str">
        <f t="shared" si="8"/>
        <v>7/2061</v>
      </c>
      <c r="D500" s="43">
        <f t="shared" si="6"/>
        <v>0.01</v>
      </c>
      <c r="E500" s="1146">
        <f t="shared" si="9"/>
        <v>76323.852317688565</v>
      </c>
      <c r="F500" s="1150"/>
      <c r="G500" s="1146">
        <f t="shared" si="10"/>
        <v>82214.955556272893</v>
      </c>
      <c r="H500" s="1147"/>
      <c r="I500" s="1148"/>
      <c r="J500" s="1149"/>
      <c r="K500" s="45" t="e">
        <f t="shared" si="11"/>
        <v>#DIV/0!</v>
      </c>
      <c r="L500" s="1151">
        <f t="shared" si="7"/>
        <v>-82214.955556272893</v>
      </c>
      <c r="M500" s="1152"/>
      <c r="N500" s="34"/>
      <c r="O500" s="34"/>
      <c r="P500" s="34"/>
      <c r="Q500" s="34"/>
      <c r="R500" s="34"/>
      <c r="S500" s="34"/>
      <c r="T500" s="34"/>
      <c r="U500" s="34"/>
      <c r="V500" s="34"/>
      <c r="W500" s="34"/>
      <c r="X500" s="34"/>
      <c r="Y500" s="34"/>
      <c r="Z500" s="34"/>
      <c r="AA500" s="34"/>
      <c r="AB500" s="34"/>
    </row>
    <row r="501" spans="1:28" ht="15" customHeight="1" x14ac:dyDescent="0.2">
      <c r="A501" s="34"/>
      <c r="B501" s="42">
        <v>488</v>
      </c>
      <c r="C501" s="12" t="str">
        <f t="shared" si="8"/>
        <v>8/2061</v>
      </c>
      <c r="D501" s="43">
        <f t="shared" si="6"/>
        <v>0.01</v>
      </c>
      <c r="E501" s="1146">
        <f t="shared" si="9"/>
        <v>77087.09084086545</v>
      </c>
      <c r="F501" s="1150"/>
      <c r="G501" s="1146">
        <f t="shared" si="10"/>
        <v>83037.105111835626</v>
      </c>
      <c r="H501" s="1147"/>
      <c r="I501" s="1148"/>
      <c r="J501" s="1149"/>
      <c r="K501" s="45" t="e">
        <f t="shared" si="11"/>
        <v>#DIV/0!</v>
      </c>
      <c r="L501" s="1151">
        <f t="shared" si="7"/>
        <v>-83037.105111835626</v>
      </c>
      <c r="M501" s="1152"/>
      <c r="N501" s="34"/>
      <c r="O501" s="34"/>
      <c r="P501" s="34"/>
      <c r="Q501" s="34"/>
      <c r="R501" s="34"/>
      <c r="S501" s="34"/>
      <c r="T501" s="34"/>
      <c r="U501" s="34"/>
      <c r="V501" s="34"/>
      <c r="W501" s="34"/>
      <c r="X501" s="34"/>
      <c r="Y501" s="34"/>
      <c r="Z501" s="34"/>
      <c r="AA501" s="34"/>
      <c r="AB501" s="34"/>
    </row>
    <row r="502" spans="1:28" ht="15" customHeight="1" x14ac:dyDescent="0.2">
      <c r="A502" s="34"/>
      <c r="B502" s="42">
        <v>489</v>
      </c>
      <c r="C502" s="12" t="str">
        <f t="shared" si="8"/>
        <v>9/2061</v>
      </c>
      <c r="D502" s="43">
        <f t="shared" si="6"/>
        <v>0.01</v>
      </c>
      <c r="E502" s="1146">
        <f t="shared" si="9"/>
        <v>77857.961749274109</v>
      </c>
      <c r="F502" s="1150"/>
      <c r="G502" s="1146">
        <f t="shared" si="10"/>
        <v>83867.476162953986</v>
      </c>
      <c r="H502" s="1147"/>
      <c r="I502" s="1148"/>
      <c r="J502" s="1149"/>
      <c r="K502" s="45" t="e">
        <f t="shared" si="11"/>
        <v>#DIV/0!</v>
      </c>
      <c r="L502" s="1151">
        <f t="shared" si="7"/>
        <v>-83867.476162953986</v>
      </c>
      <c r="M502" s="1152"/>
      <c r="N502" s="34"/>
      <c r="O502" s="34"/>
      <c r="P502" s="34"/>
      <c r="Q502" s="34"/>
      <c r="R502" s="34"/>
      <c r="S502" s="34"/>
      <c r="T502" s="34"/>
      <c r="U502" s="34"/>
      <c r="V502" s="34"/>
      <c r="W502" s="34"/>
      <c r="X502" s="34"/>
      <c r="Y502" s="34"/>
      <c r="Z502" s="34"/>
      <c r="AA502" s="34"/>
      <c r="AB502" s="34"/>
    </row>
    <row r="503" spans="1:28" ht="15" customHeight="1" x14ac:dyDescent="0.2">
      <c r="A503" s="34"/>
      <c r="B503" s="42">
        <v>490</v>
      </c>
      <c r="C503" s="12" t="str">
        <f t="shared" si="8"/>
        <v>10/2061</v>
      </c>
      <c r="D503" s="43">
        <f t="shared" si="6"/>
        <v>0.01</v>
      </c>
      <c r="E503" s="1146">
        <f t="shared" si="9"/>
        <v>78636.541366766847</v>
      </c>
      <c r="F503" s="1150"/>
      <c r="G503" s="1146">
        <f t="shared" si="10"/>
        <v>84706.150924583533</v>
      </c>
      <c r="H503" s="1147"/>
      <c r="I503" s="1148"/>
      <c r="J503" s="1149"/>
      <c r="K503" s="45" t="e">
        <f t="shared" si="11"/>
        <v>#DIV/0!</v>
      </c>
      <c r="L503" s="1151">
        <f t="shared" si="7"/>
        <v>-84706.150924583533</v>
      </c>
      <c r="M503" s="1152"/>
      <c r="N503" s="34"/>
      <c r="O503" s="34"/>
      <c r="P503" s="34"/>
      <c r="Q503" s="34"/>
      <c r="R503" s="34"/>
      <c r="S503" s="34"/>
      <c r="T503" s="34"/>
      <c r="U503" s="34"/>
      <c r="V503" s="34"/>
      <c r="W503" s="34"/>
      <c r="X503" s="34"/>
      <c r="Y503" s="34"/>
      <c r="Z503" s="34"/>
      <c r="AA503" s="34"/>
      <c r="AB503" s="34"/>
    </row>
    <row r="504" spans="1:28" ht="15" customHeight="1" x14ac:dyDescent="0.2">
      <c r="A504" s="34"/>
      <c r="B504" s="42">
        <v>491</v>
      </c>
      <c r="C504" s="12" t="str">
        <f t="shared" si="8"/>
        <v>11/2061</v>
      </c>
      <c r="D504" s="43">
        <f t="shared" si="6"/>
        <v>0.01</v>
      </c>
      <c r="E504" s="1146">
        <f t="shared" si="9"/>
        <v>79422.90678043451</v>
      </c>
      <c r="F504" s="1150"/>
      <c r="G504" s="1146">
        <f t="shared" si="10"/>
        <v>85553.212433829365</v>
      </c>
      <c r="H504" s="1147"/>
      <c r="I504" s="1148"/>
      <c r="J504" s="1149"/>
      <c r="K504" s="45" t="e">
        <f t="shared" si="11"/>
        <v>#DIV/0!</v>
      </c>
      <c r="L504" s="1151">
        <f t="shared" si="7"/>
        <v>-85553.212433829365</v>
      </c>
      <c r="M504" s="1152"/>
      <c r="N504" s="34"/>
      <c r="O504" s="34"/>
      <c r="P504" s="34"/>
      <c r="Q504" s="34"/>
      <c r="R504" s="34"/>
      <c r="S504" s="34"/>
      <c r="T504" s="34"/>
      <c r="U504" s="34"/>
      <c r="V504" s="34"/>
      <c r="W504" s="34"/>
      <c r="X504" s="34"/>
      <c r="Y504" s="34"/>
      <c r="Z504" s="34"/>
      <c r="AA504" s="34"/>
      <c r="AB504" s="34"/>
    </row>
    <row r="505" spans="1:28" ht="15" customHeight="1" x14ac:dyDescent="0.2">
      <c r="A505" s="34"/>
      <c r="B505" s="42">
        <v>492</v>
      </c>
      <c r="C505" s="12" t="str">
        <f t="shared" si="8"/>
        <v>12/2061</v>
      </c>
      <c r="D505" s="43">
        <f t="shared" si="6"/>
        <v>0.01</v>
      </c>
      <c r="E505" s="1146">
        <f t="shared" si="9"/>
        <v>80217.13584823886</v>
      </c>
      <c r="F505" s="1150"/>
      <c r="G505" s="1146">
        <f t="shared" si="10"/>
        <v>86408.744558167658</v>
      </c>
      <c r="H505" s="1147"/>
      <c r="I505" s="1148"/>
      <c r="J505" s="1149"/>
      <c r="K505" s="45" t="e">
        <f t="shared" si="11"/>
        <v>#DIV/0!</v>
      </c>
      <c r="L505" s="1151">
        <f t="shared" si="7"/>
        <v>-86408.744558167658</v>
      </c>
      <c r="M505" s="1152"/>
      <c r="N505" s="34"/>
      <c r="O505" s="34"/>
      <c r="P505" s="34"/>
      <c r="Q505" s="34"/>
      <c r="R505" s="34"/>
      <c r="S505" s="34"/>
      <c r="T505" s="34"/>
      <c r="U505" s="34"/>
      <c r="V505" s="34"/>
      <c r="W505" s="34"/>
      <c r="X505" s="34"/>
      <c r="Y505" s="34"/>
      <c r="Z505" s="34"/>
      <c r="AA505" s="34"/>
      <c r="AB505" s="34"/>
    </row>
    <row r="506" spans="1:28" ht="15" customHeight="1" x14ac:dyDescent="0.2">
      <c r="A506" s="34"/>
      <c r="B506" s="42">
        <v>493</v>
      </c>
      <c r="C506" s="12" t="str">
        <f t="shared" si="8"/>
        <v>1/2062</v>
      </c>
      <c r="D506" s="43">
        <f t="shared" si="6"/>
        <v>0.01</v>
      </c>
      <c r="E506" s="1146">
        <f t="shared" si="9"/>
        <v>81019.307206721249</v>
      </c>
      <c r="F506" s="1150"/>
      <c r="G506" s="1146">
        <f t="shared" si="10"/>
        <v>87272.832003749339</v>
      </c>
      <c r="H506" s="1147"/>
      <c r="I506" s="1148"/>
      <c r="J506" s="1149"/>
      <c r="K506" s="45" t="e">
        <f t="shared" si="11"/>
        <v>#DIV/0!</v>
      </c>
      <c r="L506" s="1151">
        <f t="shared" si="7"/>
        <v>-87272.832003749339</v>
      </c>
      <c r="M506" s="1152"/>
      <c r="N506" s="34"/>
      <c r="O506" s="34"/>
      <c r="P506" s="34"/>
      <c r="Q506" s="34"/>
      <c r="R506" s="34"/>
      <c r="S506" s="34"/>
      <c r="T506" s="34"/>
      <c r="U506" s="34"/>
      <c r="V506" s="34"/>
      <c r="W506" s="34"/>
      <c r="X506" s="34"/>
      <c r="Y506" s="34"/>
      <c r="Z506" s="34"/>
      <c r="AA506" s="34"/>
      <c r="AB506" s="34"/>
    </row>
    <row r="507" spans="1:28" ht="15" customHeight="1" x14ac:dyDescent="0.2">
      <c r="A507" s="34"/>
      <c r="B507" s="42">
        <v>494</v>
      </c>
      <c r="C507" s="12" t="str">
        <f t="shared" si="8"/>
        <v>2/2062</v>
      </c>
      <c r="D507" s="43">
        <f t="shared" si="6"/>
        <v>0.01</v>
      </c>
      <c r="E507" s="1146">
        <f t="shared" si="9"/>
        <v>81829.500278788459</v>
      </c>
      <c r="F507" s="1150"/>
      <c r="G507" s="1146">
        <f t="shared" si="10"/>
        <v>88145.560323786834</v>
      </c>
      <c r="H507" s="1147"/>
      <c r="I507" s="1148"/>
      <c r="J507" s="1149"/>
      <c r="K507" s="45" t="e">
        <f t="shared" si="11"/>
        <v>#DIV/0!</v>
      </c>
      <c r="L507" s="1151">
        <f t="shared" si="7"/>
        <v>-88145.560323786834</v>
      </c>
      <c r="M507" s="1152"/>
      <c r="N507" s="34"/>
      <c r="O507" s="34"/>
      <c r="P507" s="34"/>
      <c r="Q507" s="34"/>
      <c r="R507" s="34"/>
      <c r="S507" s="34"/>
      <c r="T507" s="34"/>
      <c r="U507" s="34"/>
      <c r="V507" s="34"/>
      <c r="W507" s="34"/>
      <c r="X507" s="34"/>
      <c r="Y507" s="34"/>
      <c r="Z507" s="34"/>
      <c r="AA507" s="34"/>
      <c r="AB507" s="34"/>
    </row>
    <row r="508" spans="1:28" ht="15" customHeight="1" x14ac:dyDescent="0.2">
      <c r="A508" s="34"/>
      <c r="B508" s="42">
        <v>495</v>
      </c>
      <c r="C508" s="12" t="str">
        <f t="shared" si="8"/>
        <v>3/2062</v>
      </c>
      <c r="D508" s="43">
        <f t="shared" si="6"/>
        <v>0.01</v>
      </c>
      <c r="E508" s="1146">
        <f t="shared" si="9"/>
        <v>82647.795281576342</v>
      </c>
      <c r="F508" s="1150"/>
      <c r="G508" s="1146">
        <f t="shared" si="10"/>
        <v>89027.01592702471</v>
      </c>
      <c r="H508" s="1147"/>
      <c r="I508" s="1148"/>
      <c r="J508" s="1149"/>
      <c r="K508" s="45" t="e">
        <f t="shared" si="11"/>
        <v>#DIV/0!</v>
      </c>
      <c r="L508" s="1151">
        <f t="shared" si="7"/>
        <v>-89027.01592702471</v>
      </c>
      <c r="M508" s="1152"/>
      <c r="N508" s="34"/>
      <c r="O508" s="34"/>
      <c r="P508" s="34"/>
      <c r="Q508" s="34"/>
      <c r="R508" s="34"/>
      <c r="S508" s="34"/>
      <c r="T508" s="34"/>
      <c r="U508" s="34"/>
      <c r="V508" s="34"/>
      <c r="W508" s="34"/>
      <c r="X508" s="34"/>
      <c r="Y508" s="34"/>
      <c r="Z508" s="34"/>
      <c r="AA508" s="34"/>
      <c r="AB508" s="34"/>
    </row>
    <row r="509" spans="1:28" ht="15" customHeight="1" x14ac:dyDescent="0.2">
      <c r="A509" s="34"/>
      <c r="B509" s="42">
        <v>496</v>
      </c>
      <c r="C509" s="12" t="str">
        <f t="shared" si="8"/>
        <v>4/2062</v>
      </c>
      <c r="D509" s="43">
        <f t="shared" si="6"/>
        <v>0.01</v>
      </c>
      <c r="E509" s="1146">
        <f t="shared" si="9"/>
        <v>83474.273234392109</v>
      </c>
      <c r="F509" s="1150"/>
      <c r="G509" s="1146">
        <f t="shared" si="10"/>
        <v>89917.28608629496</v>
      </c>
      <c r="H509" s="1147"/>
      <c r="I509" s="1148"/>
      <c r="J509" s="1149"/>
      <c r="K509" s="45" t="e">
        <f t="shared" si="11"/>
        <v>#DIV/0!</v>
      </c>
      <c r="L509" s="1151">
        <f t="shared" si="7"/>
        <v>-89917.28608629496</v>
      </c>
      <c r="M509" s="1152"/>
      <c r="N509" s="34"/>
      <c r="O509" s="34"/>
      <c r="P509" s="34"/>
      <c r="Q509" s="34"/>
      <c r="R509" s="34"/>
      <c r="S509" s="34"/>
      <c r="T509" s="34"/>
      <c r="U509" s="34"/>
      <c r="V509" s="34"/>
      <c r="W509" s="34"/>
      <c r="X509" s="34"/>
      <c r="Y509" s="34"/>
      <c r="Z509" s="34"/>
      <c r="AA509" s="34"/>
      <c r="AB509" s="34"/>
    </row>
    <row r="510" spans="1:28" ht="15" customHeight="1" x14ac:dyDescent="0.2">
      <c r="A510" s="34"/>
      <c r="B510" s="42">
        <v>497</v>
      </c>
      <c r="C510" s="12" t="str">
        <f t="shared" si="8"/>
        <v>5/2062</v>
      </c>
      <c r="D510" s="43">
        <f t="shared" si="6"/>
        <v>0.01</v>
      </c>
      <c r="E510" s="1146">
        <f t="shared" si="9"/>
        <v>84309.015966736028</v>
      </c>
      <c r="F510" s="1150"/>
      <c r="G510" s="1146">
        <f t="shared" si="10"/>
        <v>90816.458947157909</v>
      </c>
      <c r="H510" s="1147"/>
      <c r="I510" s="1148"/>
      <c r="J510" s="1149"/>
      <c r="K510" s="45" t="e">
        <f t="shared" si="11"/>
        <v>#DIV/0!</v>
      </c>
      <c r="L510" s="1151">
        <f t="shared" si="7"/>
        <v>-90816.458947157909</v>
      </c>
      <c r="M510" s="1152"/>
      <c r="N510" s="34"/>
      <c r="O510" s="34"/>
      <c r="P510" s="34"/>
      <c r="Q510" s="34"/>
      <c r="R510" s="34"/>
      <c r="S510" s="34"/>
      <c r="T510" s="34"/>
      <c r="U510" s="34"/>
      <c r="V510" s="34"/>
      <c r="W510" s="34"/>
      <c r="X510" s="34"/>
      <c r="Y510" s="34"/>
      <c r="Z510" s="34"/>
      <c r="AA510" s="34"/>
      <c r="AB510" s="34"/>
    </row>
    <row r="511" spans="1:28" ht="15" customHeight="1" x14ac:dyDescent="0.2">
      <c r="A511" s="34"/>
      <c r="B511" s="42">
        <v>498</v>
      </c>
      <c r="C511" s="12" t="str">
        <f t="shared" si="8"/>
        <v>6/2062</v>
      </c>
      <c r="D511" s="43">
        <f t="shared" si="6"/>
        <v>0.01</v>
      </c>
      <c r="E511" s="1146">
        <f t="shared" si="9"/>
        <v>85152.106126403392</v>
      </c>
      <c r="F511" s="1150"/>
      <c r="G511" s="1146">
        <f t="shared" si="10"/>
        <v>91724.623536629486</v>
      </c>
      <c r="H511" s="1147"/>
      <c r="I511" s="1148"/>
      <c r="J511" s="1149"/>
      <c r="K511" s="45" t="e">
        <f t="shared" si="11"/>
        <v>#DIV/0!</v>
      </c>
      <c r="L511" s="1151">
        <f t="shared" si="7"/>
        <v>-91724.623536629486</v>
      </c>
      <c r="M511" s="1152"/>
      <c r="N511" s="34"/>
      <c r="O511" s="34"/>
      <c r="P511" s="34"/>
      <c r="Q511" s="34"/>
      <c r="R511" s="34"/>
      <c r="S511" s="34"/>
      <c r="T511" s="34"/>
      <c r="U511" s="34"/>
      <c r="V511" s="34"/>
      <c r="W511" s="34"/>
      <c r="X511" s="34"/>
      <c r="Y511" s="34"/>
      <c r="Z511" s="34"/>
      <c r="AA511" s="34"/>
      <c r="AB511" s="34"/>
    </row>
    <row r="512" spans="1:28" ht="15" customHeight="1" x14ac:dyDescent="0.2">
      <c r="A512" s="34"/>
      <c r="B512" s="42">
        <v>499</v>
      </c>
      <c r="C512" s="12" t="str">
        <f t="shared" si="8"/>
        <v>7/2062</v>
      </c>
      <c r="D512" s="43">
        <f t="shared" si="6"/>
        <v>0.01</v>
      </c>
      <c r="E512" s="1146">
        <f t="shared" si="9"/>
        <v>86003.627187667429</v>
      </c>
      <c r="F512" s="1150"/>
      <c r="G512" s="1146">
        <f t="shared" si="10"/>
        <v>92641.869771995785</v>
      </c>
      <c r="H512" s="1147"/>
      <c r="I512" s="1148"/>
      <c r="J512" s="1149"/>
      <c r="K512" s="45" t="e">
        <f t="shared" si="11"/>
        <v>#DIV/0!</v>
      </c>
      <c r="L512" s="1151">
        <f t="shared" si="7"/>
        <v>-92641.869771995785</v>
      </c>
      <c r="M512" s="1152"/>
      <c r="N512" s="34"/>
      <c r="O512" s="34"/>
      <c r="P512" s="34"/>
      <c r="Q512" s="34"/>
      <c r="R512" s="34"/>
      <c r="S512" s="34"/>
      <c r="T512" s="34"/>
      <c r="U512" s="34"/>
      <c r="V512" s="34"/>
      <c r="W512" s="34"/>
      <c r="X512" s="34"/>
      <c r="Y512" s="34"/>
      <c r="Z512" s="34"/>
      <c r="AA512" s="34"/>
      <c r="AB512" s="34"/>
    </row>
    <row r="513" spans="1:28" ht="15" customHeight="1" x14ac:dyDescent="0.2">
      <c r="A513" s="34"/>
      <c r="B513" s="42">
        <v>500</v>
      </c>
      <c r="C513" s="12" t="str">
        <f t="shared" si="8"/>
        <v>8/2062</v>
      </c>
      <c r="D513" s="43">
        <f t="shared" si="6"/>
        <v>0.01</v>
      </c>
      <c r="E513" s="1146">
        <f t="shared" si="9"/>
        <v>86863.663459544099</v>
      </c>
      <c r="F513" s="1150"/>
      <c r="G513" s="1146">
        <f t="shared" si="10"/>
        <v>93568.288469715742</v>
      </c>
      <c r="H513" s="1147"/>
      <c r="I513" s="1148"/>
      <c r="J513" s="1149"/>
      <c r="K513" s="45" t="e">
        <f t="shared" si="11"/>
        <v>#DIV/0!</v>
      </c>
      <c r="L513" s="1151">
        <f t="shared" si="7"/>
        <v>-93568.288469715742</v>
      </c>
      <c r="M513" s="1152"/>
      <c r="N513" s="34"/>
      <c r="O513" s="34"/>
      <c r="P513" s="34"/>
      <c r="Q513" s="34"/>
      <c r="R513" s="34"/>
      <c r="S513" s="34"/>
      <c r="T513" s="34"/>
      <c r="U513" s="34"/>
      <c r="V513" s="34"/>
      <c r="W513" s="34"/>
      <c r="X513" s="34"/>
      <c r="Y513" s="34"/>
      <c r="Z513" s="34"/>
      <c r="AA513" s="34"/>
      <c r="AB513" s="34"/>
    </row>
    <row r="514" spans="1:28" ht="15" customHeight="1" x14ac:dyDescent="0.2">
      <c r="A514" s="34"/>
      <c r="B514" s="42">
        <v>501</v>
      </c>
      <c r="C514" s="12" t="str">
        <f t="shared" si="8"/>
        <v>9/2062</v>
      </c>
      <c r="D514" s="43">
        <f t="shared" si="6"/>
        <v>0.01</v>
      </c>
      <c r="E514" s="1146">
        <f t="shared" si="9"/>
        <v>87732.300094139544</v>
      </c>
      <c r="F514" s="1150"/>
      <c r="G514" s="1146">
        <f t="shared" si="10"/>
        <v>94503.971354412904</v>
      </c>
      <c r="H514" s="1147"/>
      <c r="I514" s="1148"/>
      <c r="J514" s="1149"/>
      <c r="K514" s="45" t="e">
        <f t="shared" si="11"/>
        <v>#DIV/0!</v>
      </c>
      <c r="L514" s="1151">
        <f t="shared" si="7"/>
        <v>-94503.971354412904</v>
      </c>
      <c r="M514" s="1152"/>
      <c r="N514" s="34"/>
      <c r="O514" s="34"/>
      <c r="P514" s="34"/>
      <c r="Q514" s="34"/>
      <c r="R514" s="34"/>
      <c r="S514" s="34"/>
      <c r="T514" s="34"/>
      <c r="U514" s="34"/>
      <c r="V514" s="34"/>
      <c r="W514" s="34"/>
      <c r="X514" s="34"/>
      <c r="Y514" s="34"/>
      <c r="Z514" s="34"/>
      <c r="AA514" s="34"/>
      <c r="AB514" s="34"/>
    </row>
    <row r="515" spans="1:28" ht="15" customHeight="1" x14ac:dyDescent="0.2">
      <c r="A515" s="34"/>
      <c r="B515" s="42">
        <v>502</v>
      </c>
      <c r="C515" s="12" t="str">
        <f t="shared" si="8"/>
        <v>10/2062</v>
      </c>
      <c r="D515" s="43">
        <f t="shared" si="6"/>
        <v>0.01</v>
      </c>
      <c r="E515" s="1146">
        <f t="shared" si="9"/>
        <v>88609.62309508094</v>
      </c>
      <c r="F515" s="1150"/>
      <c r="G515" s="1146">
        <f t="shared" si="10"/>
        <v>95449.011067957035</v>
      </c>
      <c r="H515" s="1147"/>
      <c r="I515" s="1148"/>
      <c r="J515" s="1149"/>
      <c r="K515" s="45" t="e">
        <f t="shared" si="11"/>
        <v>#DIV/0!</v>
      </c>
      <c r="L515" s="1151">
        <f t="shared" si="7"/>
        <v>-95449.011067957035</v>
      </c>
      <c r="M515" s="1152"/>
      <c r="N515" s="34"/>
      <c r="O515" s="34"/>
      <c r="P515" s="34"/>
      <c r="Q515" s="34"/>
      <c r="R515" s="34"/>
      <c r="S515" s="34"/>
      <c r="T515" s="34"/>
      <c r="U515" s="34"/>
      <c r="V515" s="34"/>
      <c r="W515" s="34"/>
      <c r="X515" s="34"/>
      <c r="Y515" s="34"/>
      <c r="Z515" s="34"/>
      <c r="AA515" s="34"/>
      <c r="AB515" s="34"/>
    </row>
    <row r="516" spans="1:28" ht="15" customHeight="1" x14ac:dyDescent="0.2">
      <c r="A516" s="34"/>
      <c r="B516" s="42">
        <v>503</v>
      </c>
      <c r="C516" s="12" t="str">
        <f t="shared" si="8"/>
        <v>11/2062</v>
      </c>
      <c r="D516" s="43">
        <f t="shared" si="6"/>
        <v>0.01</v>
      </c>
      <c r="E516" s="1146">
        <f t="shared" si="9"/>
        <v>89495.719326031744</v>
      </c>
      <c r="F516" s="1150"/>
      <c r="G516" s="1146">
        <f t="shared" si="10"/>
        <v>96403.501178636609</v>
      </c>
      <c r="H516" s="1147"/>
      <c r="I516" s="1148"/>
      <c r="J516" s="1149"/>
      <c r="K516" s="45" t="e">
        <f t="shared" si="11"/>
        <v>#DIV/0!</v>
      </c>
      <c r="L516" s="1151">
        <f t="shared" si="7"/>
        <v>-96403.501178636609</v>
      </c>
      <c r="M516" s="1152"/>
      <c r="N516" s="34"/>
      <c r="O516" s="34"/>
      <c r="P516" s="34"/>
      <c r="Q516" s="34"/>
      <c r="R516" s="34"/>
      <c r="S516" s="34"/>
      <c r="T516" s="34"/>
      <c r="U516" s="34"/>
      <c r="V516" s="34"/>
      <c r="W516" s="34"/>
      <c r="X516" s="34"/>
      <c r="Y516" s="34"/>
      <c r="Z516" s="34"/>
      <c r="AA516" s="34"/>
      <c r="AB516" s="34"/>
    </row>
    <row r="517" spans="1:28" ht="15" customHeight="1" x14ac:dyDescent="0.2">
      <c r="A517" s="34"/>
      <c r="B517" s="42">
        <v>504</v>
      </c>
      <c r="C517" s="12" t="str">
        <f t="shared" si="8"/>
        <v>12/2062</v>
      </c>
      <c r="D517" s="43">
        <f t="shared" si="6"/>
        <v>0.01</v>
      </c>
      <c r="E517" s="1146">
        <f t="shared" si="9"/>
        <v>90390.676519292057</v>
      </c>
      <c r="F517" s="1150"/>
      <c r="G517" s="1146">
        <f t="shared" si="10"/>
        <v>97367.536190422979</v>
      </c>
      <c r="H517" s="1147"/>
      <c r="I517" s="1148"/>
      <c r="J517" s="1149"/>
      <c r="K517" s="45" t="e">
        <f t="shared" si="11"/>
        <v>#DIV/0!</v>
      </c>
      <c r="L517" s="1151">
        <f t="shared" si="7"/>
        <v>-97367.536190422979</v>
      </c>
      <c r="M517" s="1152"/>
      <c r="N517" s="34"/>
      <c r="O517" s="34"/>
      <c r="P517" s="34"/>
      <c r="Q517" s="34"/>
      <c r="R517" s="34"/>
      <c r="S517" s="34"/>
      <c r="T517" s="34"/>
      <c r="U517" s="34"/>
      <c r="V517" s="34"/>
      <c r="W517" s="34"/>
      <c r="X517" s="34"/>
      <c r="Y517" s="34"/>
      <c r="Z517" s="34"/>
      <c r="AA517" s="34"/>
      <c r="AB517" s="34"/>
    </row>
    <row r="518" spans="1:28" ht="15" customHeight="1" x14ac:dyDescent="0.2">
      <c r="A518" s="34"/>
      <c r="B518" s="42">
        <v>505</v>
      </c>
      <c r="C518" s="12" t="str">
        <f t="shared" si="8"/>
        <v>1/2063</v>
      </c>
      <c r="D518" s="43">
        <f t="shared" si="6"/>
        <v>0.01</v>
      </c>
      <c r="E518" s="1146">
        <f t="shared" si="9"/>
        <v>91294.583284484979</v>
      </c>
      <c r="F518" s="1150"/>
      <c r="G518" s="1146">
        <f t="shared" si="10"/>
        <v>98341.211552327208</v>
      </c>
      <c r="H518" s="1147"/>
      <c r="I518" s="1148"/>
      <c r="J518" s="1149"/>
      <c r="K518" s="45" t="e">
        <f t="shared" si="11"/>
        <v>#DIV/0!</v>
      </c>
      <c r="L518" s="1151">
        <f t="shared" si="7"/>
        <v>-98341.211552327208</v>
      </c>
      <c r="M518" s="1152"/>
      <c r="N518" s="34"/>
      <c r="O518" s="34"/>
      <c r="P518" s="34"/>
      <c r="Q518" s="34"/>
      <c r="R518" s="34"/>
      <c r="S518" s="34"/>
      <c r="T518" s="34"/>
      <c r="U518" s="34"/>
      <c r="V518" s="34"/>
      <c r="W518" s="34"/>
      <c r="X518" s="34"/>
      <c r="Y518" s="34"/>
      <c r="Z518" s="34"/>
      <c r="AA518" s="34"/>
      <c r="AB518" s="34"/>
    </row>
    <row r="519" spans="1:28" ht="15" customHeight="1" x14ac:dyDescent="0.2">
      <c r="A519" s="34"/>
      <c r="B519" s="42">
        <v>506</v>
      </c>
      <c r="C519" s="12" t="str">
        <f t="shared" si="8"/>
        <v>2/2063</v>
      </c>
      <c r="D519" s="43">
        <f t="shared" si="6"/>
        <v>0.01</v>
      </c>
      <c r="E519" s="1146">
        <f t="shared" si="9"/>
        <v>92207.529117329832</v>
      </c>
      <c r="F519" s="1150"/>
      <c r="G519" s="1146">
        <f t="shared" si="10"/>
        <v>99324.623667850479</v>
      </c>
      <c r="H519" s="1147"/>
      <c r="I519" s="1148"/>
      <c r="J519" s="1149"/>
      <c r="K519" s="45" t="e">
        <f t="shared" si="11"/>
        <v>#DIV/0!</v>
      </c>
      <c r="L519" s="1151">
        <f t="shared" si="7"/>
        <v>-99324.623667850479</v>
      </c>
      <c r="M519" s="1152"/>
      <c r="N519" s="34"/>
      <c r="O519" s="34"/>
      <c r="P519" s="34"/>
      <c r="Q519" s="34"/>
      <c r="R519" s="34"/>
      <c r="S519" s="34"/>
      <c r="T519" s="34"/>
      <c r="U519" s="34"/>
      <c r="V519" s="34"/>
      <c r="W519" s="34"/>
      <c r="X519" s="34"/>
      <c r="Y519" s="34"/>
      <c r="Z519" s="34"/>
      <c r="AA519" s="34"/>
      <c r="AB519" s="34"/>
    </row>
    <row r="520" spans="1:28" ht="15" customHeight="1" x14ac:dyDescent="0.2">
      <c r="A520" s="34"/>
      <c r="B520" s="42">
        <v>507</v>
      </c>
      <c r="C520" s="12" t="str">
        <f t="shared" si="8"/>
        <v>3/2063</v>
      </c>
      <c r="D520" s="43">
        <f t="shared" si="6"/>
        <v>0.01</v>
      </c>
      <c r="E520" s="1146">
        <f t="shared" si="9"/>
        <v>93129.604408503132</v>
      </c>
      <c r="F520" s="1150"/>
      <c r="G520" s="1146">
        <f t="shared" si="10"/>
        <v>100317.86990452898</v>
      </c>
      <c r="H520" s="1147"/>
      <c r="I520" s="1148"/>
      <c r="J520" s="1149"/>
      <c r="K520" s="45" t="e">
        <f t="shared" si="11"/>
        <v>#DIV/0!</v>
      </c>
      <c r="L520" s="1151">
        <f t="shared" si="7"/>
        <v>-100317.86990452898</v>
      </c>
      <c r="M520" s="1152"/>
      <c r="N520" s="34"/>
      <c r="O520" s="34"/>
      <c r="P520" s="34"/>
      <c r="Q520" s="34"/>
      <c r="R520" s="34"/>
      <c r="S520" s="34"/>
      <c r="T520" s="34"/>
      <c r="U520" s="34"/>
      <c r="V520" s="34"/>
      <c r="W520" s="34"/>
      <c r="X520" s="34"/>
      <c r="Y520" s="34"/>
      <c r="Z520" s="34"/>
      <c r="AA520" s="34"/>
      <c r="AB520" s="34"/>
    </row>
    <row r="521" spans="1:28" ht="15" customHeight="1" x14ac:dyDescent="0.2">
      <c r="A521" s="34"/>
      <c r="B521" s="42">
        <v>508</v>
      </c>
      <c r="C521" s="12" t="str">
        <f t="shared" si="8"/>
        <v>4/2063</v>
      </c>
      <c r="D521" s="43">
        <f t="shared" si="6"/>
        <v>0.01</v>
      </c>
      <c r="E521" s="1146">
        <f t="shared" si="9"/>
        <v>94060.900452588161</v>
      </c>
      <c r="F521" s="1150"/>
      <c r="G521" s="1146">
        <f t="shared" si="10"/>
        <v>101321.04860357428</v>
      </c>
      <c r="H521" s="1147"/>
      <c r="I521" s="1148"/>
      <c r="J521" s="1149"/>
      <c r="K521" s="45" t="e">
        <f t="shared" si="11"/>
        <v>#DIV/0!</v>
      </c>
      <c r="L521" s="1151">
        <f t="shared" si="7"/>
        <v>-101321.04860357428</v>
      </c>
      <c r="M521" s="1152"/>
      <c r="N521" s="34"/>
      <c r="O521" s="34"/>
      <c r="P521" s="34"/>
      <c r="Q521" s="34"/>
      <c r="R521" s="34"/>
      <c r="S521" s="34"/>
      <c r="T521" s="34"/>
      <c r="U521" s="34"/>
      <c r="V521" s="34"/>
      <c r="W521" s="34"/>
      <c r="X521" s="34"/>
      <c r="Y521" s="34"/>
      <c r="Z521" s="34"/>
      <c r="AA521" s="34"/>
      <c r="AB521" s="34"/>
    </row>
    <row r="522" spans="1:28" ht="15" customHeight="1" x14ac:dyDescent="0.2">
      <c r="A522" s="34"/>
      <c r="B522" s="42">
        <v>509</v>
      </c>
      <c r="C522" s="12" t="str">
        <f t="shared" si="8"/>
        <v>5/2063</v>
      </c>
      <c r="D522" s="43">
        <f t="shared" si="6"/>
        <v>0.01</v>
      </c>
      <c r="E522" s="1146">
        <f t="shared" si="9"/>
        <v>95001.509457114036</v>
      </c>
      <c r="F522" s="1150"/>
      <c r="G522" s="1146">
        <f t="shared" si="10"/>
        <v>102334.25908961002</v>
      </c>
      <c r="H522" s="1147"/>
      <c r="I522" s="1148"/>
      <c r="J522" s="1149"/>
      <c r="K522" s="45" t="e">
        <f t="shared" si="11"/>
        <v>#DIV/0!</v>
      </c>
      <c r="L522" s="1151">
        <f t="shared" si="7"/>
        <v>-102334.25908961002</v>
      </c>
      <c r="M522" s="1152"/>
      <c r="N522" s="34"/>
      <c r="O522" s="34"/>
      <c r="P522" s="34"/>
      <c r="Q522" s="34"/>
      <c r="R522" s="34"/>
      <c r="S522" s="34"/>
      <c r="T522" s="34"/>
      <c r="U522" s="34"/>
      <c r="V522" s="34"/>
      <c r="W522" s="34"/>
      <c r="X522" s="34"/>
      <c r="Y522" s="34"/>
      <c r="Z522" s="34"/>
      <c r="AA522" s="34"/>
      <c r="AB522" s="34"/>
    </row>
    <row r="523" spans="1:28" ht="15" customHeight="1" x14ac:dyDescent="0.2">
      <c r="A523" s="34"/>
      <c r="B523" s="42">
        <v>510</v>
      </c>
      <c r="C523" s="12" t="str">
        <f t="shared" si="8"/>
        <v>6/2063</v>
      </c>
      <c r="D523" s="43">
        <f t="shared" si="6"/>
        <v>0.01</v>
      </c>
      <c r="E523" s="1146">
        <f t="shared" si="9"/>
        <v>95951.524551685172</v>
      </c>
      <c r="F523" s="1150"/>
      <c r="G523" s="1146">
        <f t="shared" si="10"/>
        <v>103357.60168050612</v>
      </c>
      <c r="H523" s="1147"/>
      <c r="I523" s="1148"/>
      <c r="J523" s="1149"/>
      <c r="K523" s="45" t="e">
        <f t="shared" si="11"/>
        <v>#DIV/0!</v>
      </c>
      <c r="L523" s="1151">
        <f t="shared" si="7"/>
        <v>-103357.60168050612</v>
      </c>
      <c r="M523" s="1152"/>
      <c r="N523" s="34"/>
      <c r="O523" s="34"/>
      <c r="P523" s="34"/>
      <c r="Q523" s="34"/>
      <c r="R523" s="34"/>
      <c r="S523" s="34"/>
      <c r="T523" s="34"/>
      <c r="U523" s="34"/>
      <c r="V523" s="34"/>
      <c r="W523" s="34"/>
      <c r="X523" s="34"/>
      <c r="Y523" s="34"/>
      <c r="Z523" s="34"/>
      <c r="AA523" s="34"/>
      <c r="AB523" s="34"/>
    </row>
    <row r="524" spans="1:28" ht="15" customHeight="1" x14ac:dyDescent="0.2">
      <c r="A524" s="34"/>
      <c r="B524" s="42">
        <v>511</v>
      </c>
      <c r="C524" s="12" t="str">
        <f t="shared" si="8"/>
        <v>7/2063</v>
      </c>
      <c r="D524" s="43">
        <f t="shared" ref="D524:D613" si="12">Y$22</f>
        <v>0.01</v>
      </c>
      <c r="E524" s="1146">
        <f t="shared" si="9"/>
        <v>96911.039797202029</v>
      </c>
      <c r="F524" s="1150"/>
      <c r="G524" s="1146">
        <f t="shared" si="10"/>
        <v>104391.17769731118</v>
      </c>
      <c r="H524" s="1147"/>
      <c r="I524" s="1148"/>
      <c r="J524" s="1149"/>
      <c r="K524" s="45" t="e">
        <f t="shared" si="11"/>
        <v>#DIV/0!</v>
      </c>
      <c r="L524" s="1151">
        <f t="shared" ref="L524:L613" si="13">(I524-G524)</f>
        <v>-104391.17769731118</v>
      </c>
      <c r="M524" s="1152"/>
      <c r="N524" s="34"/>
      <c r="O524" s="34"/>
      <c r="P524" s="34"/>
      <c r="Q524" s="34"/>
      <c r="R524" s="34"/>
      <c r="S524" s="34"/>
      <c r="T524" s="34"/>
      <c r="U524" s="34"/>
      <c r="V524" s="34"/>
      <c r="W524" s="34"/>
      <c r="X524" s="34"/>
      <c r="Y524" s="34"/>
      <c r="Z524" s="34"/>
      <c r="AA524" s="34"/>
      <c r="AB524" s="34"/>
    </row>
    <row r="525" spans="1:28" ht="15" customHeight="1" x14ac:dyDescent="0.2">
      <c r="A525" s="34"/>
      <c r="B525" s="42">
        <v>512</v>
      </c>
      <c r="C525" s="12" t="str">
        <f t="shared" ref="C525:C613" si="14">IF(MONTH(C524)=12,1,MONTH(C524)+1)&amp;"/"&amp;IF(MONTH(C524)=12,YEAR(C524)+1,YEAR(C524))</f>
        <v>8/2063</v>
      </c>
      <c r="D525" s="43">
        <f t="shared" si="12"/>
        <v>0.01</v>
      </c>
      <c r="E525" s="1146">
        <f t="shared" ref="E525:E613" si="15">E524+(D525*E524)</f>
        <v>97880.15019517405</v>
      </c>
      <c r="F525" s="1150"/>
      <c r="G525" s="1146">
        <f t="shared" ref="G525:G613" si="16">G524+(D525*G524)</f>
        <v>105435.08947428429</v>
      </c>
      <c r="H525" s="1147"/>
      <c r="I525" s="1148"/>
      <c r="J525" s="1149"/>
      <c r="K525" s="45" t="e">
        <f t="shared" ref="K525:K613" si="17">((I525/I524)/I525)*(I525-I524)</f>
        <v>#DIV/0!</v>
      </c>
      <c r="L525" s="1151">
        <f t="shared" si="13"/>
        <v>-105435.08947428429</v>
      </c>
      <c r="M525" s="1152"/>
      <c r="N525" s="34"/>
      <c r="O525" s="34"/>
      <c r="P525" s="34"/>
      <c r="Q525" s="34"/>
      <c r="R525" s="34"/>
      <c r="S525" s="34"/>
      <c r="T525" s="34"/>
      <c r="U525" s="34"/>
      <c r="V525" s="34"/>
      <c r="W525" s="34"/>
      <c r="X525" s="34"/>
      <c r="Y525" s="34"/>
      <c r="Z525" s="34"/>
      <c r="AA525" s="34"/>
      <c r="AB525" s="34"/>
    </row>
    <row r="526" spans="1:28" ht="15" customHeight="1" x14ac:dyDescent="0.2">
      <c r="A526" s="34"/>
      <c r="B526" s="42">
        <v>513</v>
      </c>
      <c r="C526" s="12" t="str">
        <f t="shared" si="14"/>
        <v>9/2063</v>
      </c>
      <c r="D526" s="43">
        <f t="shared" si="12"/>
        <v>0.01</v>
      </c>
      <c r="E526" s="1146">
        <f t="shared" si="15"/>
        <v>98858.951697125784</v>
      </c>
      <c r="F526" s="1150"/>
      <c r="G526" s="1146">
        <f t="shared" si="16"/>
        <v>106489.44036902714</v>
      </c>
      <c r="H526" s="1147"/>
      <c r="I526" s="1148"/>
      <c r="J526" s="1149"/>
      <c r="K526" s="45" t="e">
        <f t="shared" si="17"/>
        <v>#DIV/0!</v>
      </c>
      <c r="L526" s="1151">
        <f t="shared" si="13"/>
        <v>-106489.44036902714</v>
      </c>
      <c r="M526" s="1152"/>
      <c r="N526" s="34"/>
      <c r="O526" s="34"/>
      <c r="P526" s="34"/>
      <c r="Q526" s="34"/>
      <c r="R526" s="34"/>
      <c r="S526" s="34"/>
      <c r="T526" s="34"/>
      <c r="U526" s="34"/>
      <c r="V526" s="34"/>
      <c r="W526" s="34"/>
      <c r="X526" s="34"/>
      <c r="Y526" s="34"/>
      <c r="Z526" s="34"/>
      <c r="AA526" s="34"/>
      <c r="AB526" s="34"/>
    </row>
    <row r="527" spans="1:28" ht="15" customHeight="1" x14ac:dyDescent="0.2">
      <c r="A527" s="34"/>
      <c r="B527" s="42">
        <v>514</v>
      </c>
      <c r="C527" s="12" t="str">
        <f t="shared" si="14"/>
        <v>10/2063</v>
      </c>
      <c r="D527" s="43">
        <f t="shared" si="12"/>
        <v>0.01</v>
      </c>
      <c r="E527" s="1146">
        <f t="shared" si="15"/>
        <v>99847.541214097044</v>
      </c>
      <c r="F527" s="1150"/>
      <c r="G527" s="1146">
        <f t="shared" si="16"/>
        <v>107554.33477271741</v>
      </c>
      <c r="H527" s="1147"/>
      <c r="I527" s="1148"/>
      <c r="J527" s="1149"/>
      <c r="K527" s="45" t="e">
        <f t="shared" si="17"/>
        <v>#DIV/0!</v>
      </c>
      <c r="L527" s="1151">
        <f t="shared" si="13"/>
        <v>-107554.33477271741</v>
      </c>
      <c r="M527" s="1152"/>
      <c r="N527" s="34"/>
      <c r="O527" s="34"/>
      <c r="P527" s="34"/>
      <c r="Q527" s="34"/>
      <c r="R527" s="34"/>
      <c r="S527" s="34"/>
      <c r="T527" s="34"/>
      <c r="U527" s="34"/>
      <c r="V527" s="34"/>
      <c r="W527" s="34"/>
      <c r="X527" s="34"/>
      <c r="Y527" s="34"/>
      <c r="Z527" s="34"/>
      <c r="AA527" s="34"/>
      <c r="AB527" s="34"/>
    </row>
    <row r="528" spans="1:28" ht="15" customHeight="1" x14ac:dyDescent="0.2">
      <c r="A528" s="34"/>
      <c r="B528" s="42">
        <v>515</v>
      </c>
      <c r="C528" s="12" t="str">
        <f t="shared" si="14"/>
        <v>11/2063</v>
      </c>
      <c r="D528" s="43">
        <f t="shared" si="12"/>
        <v>0.01</v>
      </c>
      <c r="E528" s="1146">
        <f t="shared" si="15"/>
        <v>100846.01662623801</v>
      </c>
      <c r="F528" s="1150"/>
      <c r="G528" s="1146">
        <f t="shared" si="16"/>
        <v>108629.87812044458</v>
      </c>
      <c r="H528" s="1147"/>
      <c r="I528" s="1148"/>
      <c r="J528" s="1149"/>
      <c r="K528" s="45" t="e">
        <f t="shared" si="17"/>
        <v>#DIV/0!</v>
      </c>
      <c r="L528" s="1151">
        <f t="shared" si="13"/>
        <v>-108629.87812044458</v>
      </c>
      <c r="M528" s="1152"/>
      <c r="N528" s="34"/>
      <c r="O528" s="34"/>
      <c r="P528" s="34"/>
      <c r="Q528" s="34"/>
      <c r="R528" s="34"/>
      <c r="S528" s="34"/>
      <c r="T528" s="34"/>
      <c r="U528" s="34"/>
      <c r="V528" s="34"/>
      <c r="W528" s="34"/>
      <c r="X528" s="34"/>
      <c r="Y528" s="34"/>
      <c r="Z528" s="34"/>
      <c r="AA528" s="34"/>
      <c r="AB528" s="34"/>
    </row>
    <row r="529" spans="1:28" ht="15" customHeight="1" x14ac:dyDescent="0.2">
      <c r="A529" s="34"/>
      <c r="B529" s="42">
        <v>516</v>
      </c>
      <c r="C529" s="12" t="str">
        <f t="shared" si="14"/>
        <v>12/2063</v>
      </c>
      <c r="D529" s="43">
        <f t="shared" si="12"/>
        <v>0.01</v>
      </c>
      <c r="E529" s="1146">
        <f t="shared" si="15"/>
        <v>101854.47679250038</v>
      </c>
      <c r="F529" s="1150"/>
      <c r="G529" s="1146">
        <f t="shared" si="16"/>
        <v>109716.17690164903</v>
      </c>
      <c r="H529" s="1147"/>
      <c r="I529" s="1148"/>
      <c r="J529" s="1149"/>
      <c r="K529" s="45" t="e">
        <f t="shared" si="17"/>
        <v>#DIV/0!</v>
      </c>
      <c r="L529" s="1151">
        <f t="shared" si="13"/>
        <v>-109716.17690164903</v>
      </c>
      <c r="M529" s="1152"/>
      <c r="N529" s="34"/>
      <c r="O529" s="34"/>
      <c r="P529" s="34"/>
      <c r="Q529" s="34"/>
      <c r="R529" s="34"/>
      <c r="S529" s="34"/>
      <c r="T529" s="34"/>
      <c r="U529" s="34"/>
      <c r="V529" s="34"/>
      <c r="W529" s="34"/>
      <c r="X529" s="34"/>
      <c r="Y529" s="34"/>
      <c r="Z529" s="34"/>
      <c r="AA529" s="34"/>
      <c r="AB529" s="34"/>
    </row>
    <row r="530" spans="1:28" ht="15" customHeight="1" x14ac:dyDescent="0.2">
      <c r="A530" s="34"/>
      <c r="B530" s="42">
        <v>517</v>
      </c>
      <c r="C530" s="12" t="str">
        <f t="shared" si="14"/>
        <v>1/2064</v>
      </c>
      <c r="D530" s="43">
        <f t="shared" si="12"/>
        <v>0.01</v>
      </c>
      <c r="E530" s="1146">
        <f t="shared" si="15"/>
        <v>102873.02156042539</v>
      </c>
      <c r="F530" s="1150"/>
      <c r="G530" s="1146">
        <f t="shared" si="16"/>
        <v>110813.33867066551</v>
      </c>
      <c r="H530" s="1147"/>
      <c r="I530" s="1148"/>
      <c r="J530" s="1149"/>
      <c r="K530" s="45" t="e">
        <f t="shared" si="17"/>
        <v>#DIV/0!</v>
      </c>
      <c r="L530" s="1151">
        <f t="shared" si="13"/>
        <v>-110813.33867066551</v>
      </c>
      <c r="M530" s="1152"/>
      <c r="N530" s="34"/>
      <c r="O530" s="34"/>
      <c r="P530" s="34"/>
      <c r="Q530" s="34"/>
      <c r="R530" s="34"/>
      <c r="S530" s="34"/>
      <c r="T530" s="34"/>
      <c r="U530" s="34"/>
      <c r="V530" s="34"/>
      <c r="W530" s="34"/>
      <c r="X530" s="34"/>
      <c r="Y530" s="34"/>
      <c r="Z530" s="34"/>
      <c r="AA530" s="34"/>
      <c r="AB530" s="34"/>
    </row>
    <row r="531" spans="1:28" ht="15" customHeight="1" x14ac:dyDescent="0.2">
      <c r="A531" s="34"/>
      <c r="B531" s="42">
        <v>518</v>
      </c>
      <c r="C531" s="12" t="str">
        <f t="shared" si="14"/>
        <v>2/2064</v>
      </c>
      <c r="D531" s="43">
        <f t="shared" si="12"/>
        <v>0.01</v>
      </c>
      <c r="E531" s="1146">
        <f t="shared" si="15"/>
        <v>103901.75177602965</v>
      </c>
      <c r="F531" s="1150"/>
      <c r="G531" s="1146">
        <f t="shared" si="16"/>
        <v>111921.47205737217</v>
      </c>
      <c r="H531" s="1147"/>
      <c r="I531" s="1148"/>
      <c r="J531" s="1149"/>
      <c r="K531" s="45" t="e">
        <f t="shared" si="17"/>
        <v>#DIV/0!</v>
      </c>
      <c r="L531" s="1151">
        <f t="shared" si="13"/>
        <v>-111921.47205737217</v>
      </c>
      <c r="M531" s="1152"/>
      <c r="N531" s="34"/>
      <c r="O531" s="34"/>
      <c r="P531" s="34"/>
      <c r="Q531" s="34"/>
      <c r="R531" s="34"/>
      <c r="S531" s="34"/>
      <c r="T531" s="34"/>
      <c r="U531" s="34"/>
      <c r="V531" s="34"/>
      <c r="W531" s="34"/>
      <c r="X531" s="34"/>
      <c r="Y531" s="34"/>
      <c r="Z531" s="34"/>
      <c r="AA531" s="34"/>
      <c r="AB531" s="34"/>
    </row>
    <row r="532" spans="1:28" ht="15" customHeight="1" x14ac:dyDescent="0.2">
      <c r="A532" s="34"/>
      <c r="B532" s="42">
        <v>519</v>
      </c>
      <c r="C532" s="12" t="str">
        <f t="shared" si="14"/>
        <v>3/2064</v>
      </c>
      <c r="D532" s="43">
        <f t="shared" si="12"/>
        <v>0.01</v>
      </c>
      <c r="E532" s="1146">
        <f t="shared" si="15"/>
        <v>104940.76929378994</v>
      </c>
      <c r="F532" s="1150"/>
      <c r="G532" s="1146">
        <f t="shared" si="16"/>
        <v>113040.6867779459</v>
      </c>
      <c r="H532" s="1147"/>
      <c r="I532" s="1148"/>
      <c r="J532" s="1149"/>
      <c r="K532" s="45" t="e">
        <f t="shared" si="17"/>
        <v>#DIV/0!</v>
      </c>
      <c r="L532" s="1151">
        <f t="shared" si="13"/>
        <v>-113040.6867779459</v>
      </c>
      <c r="M532" s="1152"/>
      <c r="N532" s="34"/>
      <c r="O532" s="34"/>
      <c r="P532" s="34"/>
      <c r="Q532" s="34"/>
      <c r="R532" s="34"/>
      <c r="S532" s="34"/>
      <c r="T532" s="34"/>
      <c r="U532" s="34"/>
      <c r="V532" s="34"/>
      <c r="W532" s="34"/>
      <c r="X532" s="34"/>
      <c r="Y532" s="34"/>
      <c r="Z532" s="34"/>
      <c r="AA532" s="34"/>
      <c r="AB532" s="34"/>
    </row>
    <row r="533" spans="1:28" ht="15" customHeight="1" x14ac:dyDescent="0.2">
      <c r="A533" s="34"/>
      <c r="B533" s="42">
        <v>520</v>
      </c>
      <c r="C533" s="12" t="str">
        <f t="shared" si="14"/>
        <v>4/2064</v>
      </c>
      <c r="D533" s="43">
        <f t="shared" si="12"/>
        <v>0.01</v>
      </c>
      <c r="E533" s="1146">
        <f t="shared" si="15"/>
        <v>105990.17698672783</v>
      </c>
      <c r="F533" s="1150"/>
      <c r="G533" s="1146">
        <f t="shared" si="16"/>
        <v>114171.09364572536</v>
      </c>
      <c r="H533" s="1147"/>
      <c r="I533" s="1148"/>
      <c r="J533" s="1149"/>
      <c r="K533" s="45" t="e">
        <f t="shared" si="17"/>
        <v>#DIV/0!</v>
      </c>
      <c r="L533" s="1151">
        <f t="shared" si="13"/>
        <v>-114171.09364572536</v>
      </c>
      <c r="M533" s="1152"/>
      <c r="N533" s="34"/>
      <c r="O533" s="34"/>
      <c r="P533" s="34"/>
      <c r="Q533" s="34"/>
      <c r="R533" s="34"/>
      <c r="S533" s="34"/>
      <c r="T533" s="34"/>
      <c r="U533" s="34"/>
      <c r="V533" s="34"/>
      <c r="W533" s="34"/>
      <c r="X533" s="34"/>
      <c r="Y533" s="34"/>
      <c r="Z533" s="34"/>
      <c r="AA533" s="34"/>
      <c r="AB533" s="34"/>
    </row>
    <row r="534" spans="1:28" ht="15" customHeight="1" x14ac:dyDescent="0.2">
      <c r="A534" s="34"/>
      <c r="B534" s="42">
        <v>521</v>
      </c>
      <c r="C534" s="12" t="str">
        <f t="shared" si="14"/>
        <v>5/2064</v>
      </c>
      <c r="D534" s="43">
        <f t="shared" si="12"/>
        <v>0.01</v>
      </c>
      <c r="E534" s="1146">
        <f t="shared" si="15"/>
        <v>107050.07875659512</v>
      </c>
      <c r="F534" s="1150"/>
      <c r="G534" s="1146">
        <f t="shared" si="16"/>
        <v>115312.80458218261</v>
      </c>
      <c r="H534" s="1147"/>
      <c r="I534" s="1148"/>
      <c r="J534" s="1149"/>
      <c r="K534" s="45" t="e">
        <f t="shared" si="17"/>
        <v>#DIV/0!</v>
      </c>
      <c r="L534" s="1151">
        <f t="shared" si="13"/>
        <v>-115312.80458218261</v>
      </c>
      <c r="M534" s="1152"/>
      <c r="N534" s="34"/>
      <c r="O534" s="34"/>
      <c r="P534" s="34"/>
      <c r="Q534" s="34"/>
      <c r="R534" s="34"/>
      <c r="S534" s="34"/>
      <c r="T534" s="34"/>
      <c r="U534" s="34"/>
      <c r="V534" s="34"/>
      <c r="W534" s="34"/>
      <c r="X534" s="34"/>
      <c r="Y534" s="34"/>
      <c r="Z534" s="34"/>
      <c r="AA534" s="34"/>
      <c r="AB534" s="34"/>
    </row>
    <row r="535" spans="1:28" ht="15" customHeight="1" x14ac:dyDescent="0.2">
      <c r="A535" s="34"/>
      <c r="B535" s="42">
        <v>522</v>
      </c>
      <c r="C535" s="12" t="str">
        <f t="shared" si="14"/>
        <v>6/2064</v>
      </c>
      <c r="D535" s="43">
        <f t="shared" si="12"/>
        <v>0.01</v>
      </c>
      <c r="E535" s="1146">
        <f t="shared" si="15"/>
        <v>108120.57954416107</v>
      </c>
      <c r="F535" s="1150"/>
      <c r="G535" s="1146">
        <f t="shared" si="16"/>
        <v>116465.93262800443</v>
      </c>
      <c r="H535" s="1147"/>
      <c r="I535" s="1148"/>
      <c r="J535" s="1149"/>
      <c r="K535" s="45" t="e">
        <f t="shared" si="17"/>
        <v>#DIV/0!</v>
      </c>
      <c r="L535" s="1151">
        <f t="shared" si="13"/>
        <v>-116465.93262800443</v>
      </c>
      <c r="M535" s="1152"/>
      <c r="N535" s="34"/>
      <c r="O535" s="34"/>
      <c r="P535" s="34"/>
      <c r="Q535" s="34"/>
      <c r="R535" s="34"/>
      <c r="S535" s="34"/>
      <c r="T535" s="34"/>
      <c r="U535" s="34"/>
      <c r="V535" s="34"/>
      <c r="W535" s="34"/>
      <c r="X535" s="34"/>
      <c r="Y535" s="34"/>
      <c r="Z535" s="34"/>
      <c r="AA535" s="34"/>
      <c r="AB535" s="34"/>
    </row>
    <row r="536" spans="1:28" ht="15" customHeight="1" x14ac:dyDescent="0.2">
      <c r="A536" s="34"/>
      <c r="B536" s="42">
        <v>523</v>
      </c>
      <c r="C536" s="12" t="str">
        <f t="shared" si="14"/>
        <v>7/2064</v>
      </c>
      <c r="D536" s="43">
        <f t="shared" si="12"/>
        <v>0.01</v>
      </c>
      <c r="E536" s="1146">
        <f t="shared" si="15"/>
        <v>109201.78533960268</v>
      </c>
      <c r="F536" s="1150"/>
      <c r="G536" s="1146">
        <f t="shared" si="16"/>
        <v>117630.59195428448</v>
      </c>
      <c r="H536" s="1147"/>
      <c r="I536" s="1148"/>
      <c r="J536" s="1149"/>
      <c r="K536" s="45" t="e">
        <f t="shared" si="17"/>
        <v>#DIV/0!</v>
      </c>
      <c r="L536" s="1151">
        <f t="shared" si="13"/>
        <v>-117630.59195428448</v>
      </c>
      <c r="M536" s="1152"/>
      <c r="N536" s="34"/>
      <c r="O536" s="34"/>
      <c r="P536" s="34"/>
      <c r="Q536" s="34"/>
      <c r="R536" s="34"/>
      <c r="S536" s="34"/>
      <c r="T536" s="34"/>
      <c r="U536" s="34"/>
      <c r="V536" s="34"/>
      <c r="W536" s="34"/>
      <c r="X536" s="34"/>
      <c r="Y536" s="34"/>
      <c r="Z536" s="34"/>
      <c r="AA536" s="34"/>
      <c r="AB536" s="34"/>
    </row>
    <row r="537" spans="1:28" ht="15" customHeight="1" x14ac:dyDescent="0.2">
      <c r="A537" s="34"/>
      <c r="B537" s="42">
        <v>524</v>
      </c>
      <c r="C537" s="12" t="str">
        <f t="shared" si="14"/>
        <v>8/2064</v>
      </c>
      <c r="D537" s="43">
        <f t="shared" si="12"/>
        <v>0.01</v>
      </c>
      <c r="E537" s="1146">
        <f t="shared" si="15"/>
        <v>110293.8031929987</v>
      </c>
      <c r="F537" s="1150"/>
      <c r="G537" s="1146">
        <f t="shared" si="16"/>
        <v>118806.89787382733</v>
      </c>
      <c r="H537" s="1147"/>
      <c r="I537" s="1148"/>
      <c r="J537" s="1149"/>
      <c r="K537" s="45" t="e">
        <f t="shared" si="17"/>
        <v>#DIV/0!</v>
      </c>
      <c r="L537" s="1151">
        <f t="shared" si="13"/>
        <v>-118806.89787382733</v>
      </c>
      <c r="M537" s="1152"/>
      <c r="N537" s="34"/>
      <c r="O537" s="34"/>
      <c r="P537" s="34"/>
      <c r="Q537" s="34"/>
      <c r="R537" s="34"/>
      <c r="S537" s="34"/>
      <c r="T537" s="34"/>
      <c r="U537" s="34"/>
      <c r="V537" s="34"/>
      <c r="W537" s="34"/>
      <c r="X537" s="34"/>
      <c r="Y537" s="34"/>
      <c r="Z537" s="34"/>
      <c r="AA537" s="34"/>
      <c r="AB537" s="34"/>
    </row>
    <row r="538" spans="1:28" ht="15" customHeight="1" x14ac:dyDescent="0.2">
      <c r="A538" s="34"/>
      <c r="B538" s="42">
        <v>525</v>
      </c>
      <c r="C538" s="12" t="str">
        <f t="shared" si="14"/>
        <v>9/2064</v>
      </c>
      <c r="D538" s="43">
        <f t="shared" si="12"/>
        <v>0.01</v>
      </c>
      <c r="E538" s="1146">
        <f t="shared" si="15"/>
        <v>111396.74122492869</v>
      </c>
      <c r="F538" s="1150"/>
      <c r="G538" s="1146">
        <f t="shared" si="16"/>
        <v>119994.9668525656</v>
      </c>
      <c r="H538" s="1147"/>
      <c r="I538" s="1148"/>
      <c r="J538" s="1149"/>
      <c r="K538" s="45" t="e">
        <f t="shared" si="17"/>
        <v>#DIV/0!</v>
      </c>
      <c r="L538" s="1151">
        <f t="shared" si="13"/>
        <v>-119994.9668525656</v>
      </c>
      <c r="M538" s="1152"/>
      <c r="N538" s="34"/>
      <c r="O538" s="34"/>
      <c r="P538" s="34"/>
      <c r="Q538" s="34"/>
      <c r="R538" s="34"/>
      <c r="S538" s="34"/>
      <c r="T538" s="34"/>
      <c r="U538" s="34"/>
      <c r="V538" s="34"/>
      <c r="W538" s="34"/>
      <c r="X538" s="34"/>
      <c r="Y538" s="34"/>
      <c r="Z538" s="34"/>
      <c r="AA538" s="34"/>
      <c r="AB538" s="34"/>
    </row>
    <row r="539" spans="1:28" ht="15" customHeight="1" x14ac:dyDescent="0.2">
      <c r="A539" s="34"/>
      <c r="B539" s="42">
        <v>526</v>
      </c>
      <c r="C539" s="12" t="str">
        <f t="shared" si="14"/>
        <v>10/2064</v>
      </c>
      <c r="D539" s="43">
        <f t="shared" si="12"/>
        <v>0.01</v>
      </c>
      <c r="E539" s="1146">
        <f t="shared" si="15"/>
        <v>112510.70863717797</v>
      </c>
      <c r="F539" s="1150"/>
      <c r="G539" s="1146">
        <f t="shared" si="16"/>
        <v>121194.91652109126</v>
      </c>
      <c r="H539" s="1147"/>
      <c r="I539" s="1148"/>
      <c r="J539" s="1149"/>
      <c r="K539" s="45" t="e">
        <f t="shared" si="17"/>
        <v>#DIV/0!</v>
      </c>
      <c r="L539" s="1151">
        <f t="shared" si="13"/>
        <v>-121194.91652109126</v>
      </c>
      <c r="M539" s="1152"/>
      <c r="N539" s="34"/>
      <c r="O539" s="34"/>
      <c r="P539" s="34"/>
      <c r="Q539" s="34"/>
      <c r="R539" s="34"/>
      <c r="S539" s="34"/>
      <c r="T539" s="34"/>
      <c r="U539" s="34"/>
      <c r="V539" s="34"/>
      <c r="W539" s="34"/>
      <c r="X539" s="34"/>
      <c r="Y539" s="34"/>
      <c r="Z539" s="34"/>
      <c r="AA539" s="34"/>
      <c r="AB539" s="34"/>
    </row>
    <row r="540" spans="1:28" ht="15" customHeight="1" x14ac:dyDescent="0.2">
      <c r="A540" s="34"/>
      <c r="B540" s="42">
        <v>527</v>
      </c>
      <c r="C540" s="12" t="str">
        <f t="shared" si="14"/>
        <v>11/2064</v>
      </c>
      <c r="D540" s="43">
        <f t="shared" si="12"/>
        <v>0.01</v>
      </c>
      <c r="E540" s="1146">
        <f t="shared" si="15"/>
        <v>113635.81572354975</v>
      </c>
      <c r="F540" s="1150"/>
      <c r="G540" s="1146">
        <f t="shared" si="16"/>
        <v>122406.86568630218</v>
      </c>
      <c r="H540" s="1147"/>
      <c r="I540" s="1148"/>
      <c r="J540" s="1149"/>
      <c r="K540" s="45" t="e">
        <f t="shared" si="17"/>
        <v>#DIV/0!</v>
      </c>
      <c r="L540" s="1151">
        <f t="shared" si="13"/>
        <v>-122406.86568630218</v>
      </c>
      <c r="M540" s="1152"/>
      <c r="N540" s="34"/>
      <c r="O540" s="34"/>
      <c r="P540" s="34"/>
      <c r="Q540" s="34"/>
      <c r="R540" s="34"/>
      <c r="S540" s="34"/>
      <c r="T540" s="34"/>
      <c r="U540" s="34"/>
      <c r="V540" s="34"/>
      <c r="W540" s="34"/>
      <c r="X540" s="34"/>
      <c r="Y540" s="34"/>
      <c r="Z540" s="34"/>
      <c r="AA540" s="34"/>
      <c r="AB540" s="34"/>
    </row>
    <row r="541" spans="1:28" ht="15" customHeight="1" x14ac:dyDescent="0.2">
      <c r="A541" s="34"/>
      <c r="B541" s="42">
        <v>528</v>
      </c>
      <c r="C541" s="12" t="str">
        <f t="shared" si="14"/>
        <v>12/2064</v>
      </c>
      <c r="D541" s="43">
        <f t="shared" si="12"/>
        <v>0.01</v>
      </c>
      <c r="E541" s="1146">
        <f t="shared" si="15"/>
        <v>114772.17388078525</v>
      </c>
      <c r="F541" s="1150"/>
      <c r="G541" s="1146">
        <f t="shared" si="16"/>
        <v>123630.93434316519</v>
      </c>
      <c r="H541" s="1147"/>
      <c r="I541" s="1148"/>
      <c r="J541" s="1149"/>
      <c r="K541" s="45" t="e">
        <f t="shared" si="17"/>
        <v>#DIV/0!</v>
      </c>
      <c r="L541" s="1151">
        <f t="shared" si="13"/>
        <v>-123630.93434316519</v>
      </c>
      <c r="M541" s="1152"/>
      <c r="N541" s="34"/>
      <c r="O541" s="34"/>
      <c r="P541" s="34"/>
      <c r="Q541" s="34"/>
      <c r="R541" s="34"/>
      <c r="S541" s="34"/>
      <c r="T541" s="34"/>
      <c r="U541" s="34"/>
      <c r="V541" s="34"/>
      <c r="W541" s="34"/>
      <c r="X541" s="34"/>
      <c r="Y541" s="34"/>
      <c r="Z541" s="34"/>
      <c r="AA541" s="34"/>
      <c r="AB541" s="34"/>
    </row>
    <row r="542" spans="1:28" ht="15" customHeight="1" x14ac:dyDescent="0.2">
      <c r="A542" s="34"/>
      <c r="B542" s="42">
        <v>529</v>
      </c>
      <c r="C542" s="12" t="str">
        <f t="shared" si="14"/>
        <v>1/2065</v>
      </c>
      <c r="D542" s="43">
        <f t="shared" si="12"/>
        <v>0.01</v>
      </c>
      <c r="E542" s="1146">
        <f t="shared" si="15"/>
        <v>115919.89561959311</v>
      </c>
      <c r="F542" s="1150"/>
      <c r="G542" s="1146">
        <f t="shared" si="16"/>
        <v>124867.24368659685</v>
      </c>
      <c r="H542" s="1147"/>
      <c r="I542" s="1148"/>
      <c r="J542" s="1149"/>
      <c r="K542" s="45" t="e">
        <f t="shared" si="17"/>
        <v>#DIV/0!</v>
      </c>
      <c r="L542" s="1151">
        <f t="shared" si="13"/>
        <v>-124867.24368659685</v>
      </c>
      <c r="M542" s="1152"/>
      <c r="N542" s="34"/>
      <c r="O542" s="34"/>
      <c r="P542" s="34"/>
      <c r="Q542" s="34"/>
      <c r="R542" s="34"/>
      <c r="S542" s="34"/>
      <c r="T542" s="34"/>
      <c r="U542" s="34"/>
      <c r="V542" s="34"/>
      <c r="W542" s="34"/>
      <c r="X542" s="34"/>
      <c r="Y542" s="34"/>
      <c r="Z542" s="34"/>
      <c r="AA542" s="34"/>
      <c r="AB542" s="34"/>
    </row>
    <row r="543" spans="1:28" ht="15" customHeight="1" x14ac:dyDescent="0.2">
      <c r="A543" s="34"/>
      <c r="B543" s="42">
        <v>530</v>
      </c>
      <c r="C543" s="12" t="str">
        <f t="shared" si="14"/>
        <v>2/2065</v>
      </c>
      <c r="D543" s="43">
        <f t="shared" si="12"/>
        <v>0.01</v>
      </c>
      <c r="E543" s="1146">
        <f t="shared" si="15"/>
        <v>117079.09457578904</v>
      </c>
      <c r="F543" s="1150"/>
      <c r="G543" s="1146">
        <f t="shared" si="16"/>
        <v>126115.91612346281</v>
      </c>
      <c r="H543" s="1147"/>
      <c r="I543" s="1148"/>
      <c r="J543" s="1149"/>
      <c r="K543" s="45" t="e">
        <f t="shared" si="17"/>
        <v>#DIV/0!</v>
      </c>
      <c r="L543" s="1151">
        <f t="shared" si="13"/>
        <v>-126115.91612346281</v>
      </c>
      <c r="M543" s="1152"/>
      <c r="N543" s="34"/>
      <c r="O543" s="34"/>
      <c r="P543" s="34"/>
      <c r="Q543" s="34"/>
      <c r="R543" s="34"/>
      <c r="S543" s="34"/>
      <c r="T543" s="34"/>
      <c r="U543" s="34"/>
      <c r="V543" s="34"/>
      <c r="W543" s="34"/>
      <c r="X543" s="34"/>
      <c r="Y543" s="34"/>
      <c r="Z543" s="34"/>
      <c r="AA543" s="34"/>
      <c r="AB543" s="34"/>
    </row>
    <row r="544" spans="1:28" ht="15" customHeight="1" x14ac:dyDescent="0.2">
      <c r="A544" s="34"/>
      <c r="B544" s="42">
        <v>531</v>
      </c>
      <c r="C544" s="12" t="str">
        <f t="shared" si="14"/>
        <v>3/2065</v>
      </c>
      <c r="D544" s="43">
        <f t="shared" si="12"/>
        <v>0.01</v>
      </c>
      <c r="E544" s="1146">
        <f t="shared" si="15"/>
        <v>118249.88552154694</v>
      </c>
      <c r="F544" s="1150"/>
      <c r="G544" s="1146">
        <f t="shared" si="16"/>
        <v>127377.07528469744</v>
      </c>
      <c r="H544" s="1147"/>
      <c r="I544" s="1148"/>
      <c r="J544" s="1149"/>
      <c r="K544" s="45" t="e">
        <f t="shared" si="17"/>
        <v>#DIV/0!</v>
      </c>
      <c r="L544" s="1151">
        <f t="shared" si="13"/>
        <v>-127377.07528469744</v>
      </c>
      <c r="M544" s="1152"/>
      <c r="N544" s="34"/>
      <c r="O544" s="34"/>
      <c r="P544" s="34"/>
      <c r="Q544" s="34"/>
      <c r="R544" s="34"/>
      <c r="S544" s="34"/>
      <c r="T544" s="34"/>
      <c r="U544" s="34"/>
      <c r="V544" s="34"/>
      <c r="W544" s="34"/>
      <c r="X544" s="34"/>
      <c r="Y544" s="34"/>
      <c r="Z544" s="34"/>
      <c r="AA544" s="34"/>
      <c r="AB544" s="34"/>
    </row>
    <row r="545" spans="1:28" ht="15" customHeight="1" x14ac:dyDescent="0.2">
      <c r="A545" s="34"/>
      <c r="B545" s="42">
        <v>532</v>
      </c>
      <c r="C545" s="12" t="str">
        <f t="shared" si="14"/>
        <v>4/2065</v>
      </c>
      <c r="D545" s="43">
        <f t="shared" si="12"/>
        <v>0.01</v>
      </c>
      <c r="E545" s="1146">
        <f t="shared" si="15"/>
        <v>119432.38437676241</v>
      </c>
      <c r="F545" s="1150"/>
      <c r="G545" s="1146">
        <f t="shared" si="16"/>
        <v>128650.84603754441</v>
      </c>
      <c r="H545" s="1147"/>
      <c r="I545" s="1148"/>
      <c r="J545" s="1149"/>
      <c r="K545" s="45" t="e">
        <f t="shared" si="17"/>
        <v>#DIV/0!</v>
      </c>
      <c r="L545" s="1151">
        <f t="shared" si="13"/>
        <v>-128650.84603754441</v>
      </c>
      <c r="M545" s="1152"/>
      <c r="N545" s="34"/>
      <c r="O545" s="34"/>
      <c r="P545" s="34"/>
      <c r="Q545" s="34"/>
      <c r="R545" s="34"/>
      <c r="S545" s="34"/>
      <c r="T545" s="34"/>
      <c r="U545" s="34"/>
      <c r="V545" s="34"/>
      <c r="W545" s="34"/>
      <c r="X545" s="34"/>
      <c r="Y545" s="34"/>
      <c r="Z545" s="34"/>
      <c r="AA545" s="34"/>
      <c r="AB545" s="34"/>
    </row>
    <row r="546" spans="1:28" ht="15" customHeight="1" x14ac:dyDescent="0.2">
      <c r="A546" s="34"/>
      <c r="B546" s="42">
        <v>533</v>
      </c>
      <c r="C546" s="12" t="str">
        <f t="shared" si="14"/>
        <v>5/2065</v>
      </c>
      <c r="D546" s="43">
        <f t="shared" si="12"/>
        <v>0.01</v>
      </c>
      <c r="E546" s="1146">
        <f t="shared" si="15"/>
        <v>120626.70822053002</v>
      </c>
      <c r="F546" s="1150"/>
      <c r="G546" s="1146">
        <f t="shared" si="16"/>
        <v>129937.35449791986</v>
      </c>
      <c r="H546" s="1147"/>
      <c r="I546" s="1148"/>
      <c r="J546" s="1149"/>
      <c r="K546" s="45" t="e">
        <f t="shared" si="17"/>
        <v>#DIV/0!</v>
      </c>
      <c r="L546" s="1151">
        <f t="shared" si="13"/>
        <v>-129937.35449791986</v>
      </c>
      <c r="M546" s="1152"/>
      <c r="N546" s="34"/>
      <c r="O546" s="34"/>
      <c r="P546" s="34"/>
      <c r="Q546" s="34"/>
      <c r="R546" s="34"/>
      <c r="S546" s="34"/>
      <c r="T546" s="34"/>
      <c r="U546" s="34"/>
      <c r="V546" s="34"/>
      <c r="W546" s="34"/>
      <c r="X546" s="34"/>
      <c r="Y546" s="34"/>
      <c r="Z546" s="34"/>
      <c r="AA546" s="34"/>
      <c r="AB546" s="34"/>
    </row>
    <row r="547" spans="1:28" ht="15" customHeight="1" x14ac:dyDescent="0.2">
      <c r="A547" s="34"/>
      <c r="B547" s="42">
        <v>534</v>
      </c>
      <c r="C547" s="12" t="str">
        <f t="shared" si="14"/>
        <v>6/2065</v>
      </c>
      <c r="D547" s="43">
        <f t="shared" si="12"/>
        <v>0.01</v>
      </c>
      <c r="E547" s="1146">
        <f t="shared" si="15"/>
        <v>121832.97530273533</v>
      </c>
      <c r="F547" s="1150"/>
      <c r="G547" s="1146">
        <f t="shared" si="16"/>
        <v>131236.72804289905</v>
      </c>
      <c r="H547" s="1147"/>
      <c r="I547" s="1148"/>
      <c r="J547" s="1149"/>
      <c r="K547" s="45" t="e">
        <f t="shared" si="17"/>
        <v>#DIV/0!</v>
      </c>
      <c r="L547" s="1151">
        <f t="shared" si="13"/>
        <v>-131236.72804289905</v>
      </c>
      <c r="M547" s="1152"/>
      <c r="N547" s="34"/>
      <c r="O547" s="34"/>
      <c r="P547" s="34"/>
      <c r="Q547" s="34"/>
      <c r="R547" s="34"/>
      <c r="S547" s="34"/>
      <c r="T547" s="34"/>
      <c r="U547" s="34"/>
      <c r="V547" s="34"/>
      <c r="W547" s="34"/>
      <c r="X547" s="34"/>
      <c r="Y547" s="34"/>
      <c r="Z547" s="34"/>
      <c r="AA547" s="34"/>
      <c r="AB547" s="34"/>
    </row>
    <row r="548" spans="1:28" ht="15" customHeight="1" x14ac:dyDescent="0.2">
      <c r="A548" s="34"/>
      <c r="B548" s="42">
        <v>535</v>
      </c>
      <c r="C548" s="12" t="str">
        <f t="shared" si="14"/>
        <v>7/2065</v>
      </c>
      <c r="D548" s="43">
        <f t="shared" si="12"/>
        <v>0.01</v>
      </c>
      <c r="E548" s="1146">
        <f t="shared" si="15"/>
        <v>123051.30505576268</v>
      </c>
      <c r="F548" s="1150"/>
      <c r="G548" s="1146">
        <f t="shared" si="16"/>
        <v>132549.09532332805</v>
      </c>
      <c r="H548" s="1147"/>
      <c r="I548" s="1148"/>
      <c r="J548" s="1149"/>
      <c r="K548" s="45" t="e">
        <f t="shared" si="17"/>
        <v>#DIV/0!</v>
      </c>
      <c r="L548" s="1151">
        <f t="shared" si="13"/>
        <v>-132549.09532332805</v>
      </c>
      <c r="M548" s="1152"/>
      <c r="N548" s="34"/>
      <c r="O548" s="34"/>
      <c r="P548" s="34"/>
      <c r="Q548" s="34"/>
      <c r="R548" s="34"/>
      <c r="S548" s="34"/>
      <c r="T548" s="34"/>
      <c r="U548" s="34"/>
      <c r="V548" s="34"/>
      <c r="W548" s="34"/>
      <c r="X548" s="34"/>
      <c r="Y548" s="34"/>
      <c r="Z548" s="34"/>
      <c r="AA548" s="34"/>
      <c r="AB548" s="34"/>
    </row>
    <row r="549" spans="1:28" ht="15" customHeight="1" x14ac:dyDescent="0.2">
      <c r="A549" s="34"/>
      <c r="B549" s="42">
        <v>536</v>
      </c>
      <c r="C549" s="12" t="str">
        <f t="shared" si="14"/>
        <v>8/2065</v>
      </c>
      <c r="D549" s="43">
        <f t="shared" si="12"/>
        <v>0.01</v>
      </c>
      <c r="E549" s="1146">
        <f t="shared" si="15"/>
        <v>124281.81810632031</v>
      </c>
      <c r="F549" s="1150"/>
      <c r="G549" s="1146">
        <f t="shared" si="16"/>
        <v>133874.58627656131</v>
      </c>
      <c r="H549" s="1147"/>
      <c r="I549" s="1148"/>
      <c r="J549" s="1149"/>
      <c r="K549" s="45" t="e">
        <f t="shared" si="17"/>
        <v>#DIV/0!</v>
      </c>
      <c r="L549" s="1151">
        <f t="shared" si="13"/>
        <v>-133874.58627656131</v>
      </c>
      <c r="M549" s="1152"/>
      <c r="N549" s="34"/>
      <c r="O549" s="34"/>
      <c r="P549" s="34"/>
      <c r="Q549" s="34"/>
      <c r="R549" s="34"/>
      <c r="S549" s="34"/>
      <c r="T549" s="34"/>
      <c r="U549" s="34"/>
      <c r="V549" s="34"/>
      <c r="W549" s="34"/>
      <c r="X549" s="34"/>
      <c r="Y549" s="34"/>
      <c r="Z549" s="34"/>
      <c r="AA549" s="34"/>
      <c r="AB549" s="34"/>
    </row>
    <row r="550" spans="1:28" ht="15" customHeight="1" x14ac:dyDescent="0.2">
      <c r="A550" s="34"/>
      <c r="B550" s="42">
        <v>537</v>
      </c>
      <c r="C550" s="12" t="str">
        <f t="shared" si="14"/>
        <v>9/2065</v>
      </c>
      <c r="D550" s="43">
        <f t="shared" si="12"/>
        <v>0.01</v>
      </c>
      <c r="E550" s="1146">
        <f t="shared" si="15"/>
        <v>125524.63628738352</v>
      </c>
      <c r="F550" s="1150"/>
      <c r="G550" s="1146">
        <f t="shared" si="16"/>
        <v>135213.33213932693</v>
      </c>
      <c r="H550" s="1147"/>
      <c r="I550" s="1148"/>
      <c r="J550" s="1149"/>
      <c r="K550" s="45" t="e">
        <f t="shared" si="17"/>
        <v>#DIV/0!</v>
      </c>
      <c r="L550" s="1151">
        <f t="shared" si="13"/>
        <v>-135213.33213932693</v>
      </c>
      <c r="M550" s="1152"/>
      <c r="N550" s="34"/>
      <c r="O550" s="34"/>
      <c r="P550" s="34"/>
      <c r="Q550" s="34"/>
      <c r="R550" s="34"/>
      <c r="S550" s="34"/>
      <c r="T550" s="34"/>
      <c r="U550" s="34"/>
      <c r="V550" s="34"/>
      <c r="W550" s="34"/>
      <c r="X550" s="34"/>
      <c r="Y550" s="34"/>
      <c r="Z550" s="34"/>
      <c r="AA550" s="34"/>
      <c r="AB550" s="34"/>
    </row>
    <row r="551" spans="1:28" ht="15" customHeight="1" x14ac:dyDescent="0.2">
      <c r="A551" s="34"/>
      <c r="B551" s="42">
        <v>538</v>
      </c>
      <c r="C551" s="12" t="str">
        <f t="shared" si="14"/>
        <v>10/2065</v>
      </c>
      <c r="D551" s="43">
        <f t="shared" si="12"/>
        <v>0.01</v>
      </c>
      <c r="E551" s="1146">
        <f t="shared" si="15"/>
        <v>126779.88265025735</v>
      </c>
      <c r="F551" s="1150"/>
      <c r="G551" s="1146">
        <f t="shared" si="16"/>
        <v>136565.46546072021</v>
      </c>
      <c r="H551" s="1147"/>
      <c r="I551" s="1148"/>
      <c r="J551" s="1149"/>
      <c r="K551" s="45" t="e">
        <f t="shared" si="17"/>
        <v>#DIV/0!</v>
      </c>
      <c r="L551" s="1151">
        <f t="shared" si="13"/>
        <v>-136565.46546072021</v>
      </c>
      <c r="M551" s="1152"/>
      <c r="N551" s="34"/>
      <c r="O551" s="34"/>
      <c r="P551" s="34"/>
      <c r="Q551" s="34"/>
      <c r="R551" s="34"/>
      <c r="S551" s="34"/>
      <c r="T551" s="34"/>
      <c r="U551" s="34"/>
      <c r="V551" s="34"/>
      <c r="W551" s="34"/>
      <c r="X551" s="34"/>
      <c r="Y551" s="34"/>
      <c r="Z551" s="34"/>
      <c r="AA551" s="34"/>
      <c r="AB551" s="34"/>
    </row>
    <row r="552" spans="1:28" ht="15" customHeight="1" x14ac:dyDescent="0.2">
      <c r="A552" s="34"/>
      <c r="B552" s="42">
        <v>539</v>
      </c>
      <c r="C552" s="12" t="str">
        <f t="shared" si="14"/>
        <v>11/2065</v>
      </c>
      <c r="D552" s="43">
        <f t="shared" si="12"/>
        <v>0.01</v>
      </c>
      <c r="E552" s="1146">
        <f t="shared" si="15"/>
        <v>128047.68147675993</v>
      </c>
      <c r="F552" s="1150"/>
      <c r="G552" s="1146">
        <f t="shared" si="16"/>
        <v>137931.12011532742</v>
      </c>
      <c r="H552" s="1147"/>
      <c r="I552" s="1148"/>
      <c r="J552" s="1149"/>
      <c r="K552" s="45" t="e">
        <f t="shared" si="17"/>
        <v>#DIV/0!</v>
      </c>
      <c r="L552" s="1151">
        <f t="shared" si="13"/>
        <v>-137931.12011532742</v>
      </c>
      <c r="M552" s="1152"/>
      <c r="N552" s="34"/>
      <c r="O552" s="34"/>
      <c r="P552" s="34"/>
      <c r="Q552" s="34"/>
      <c r="R552" s="34"/>
      <c r="S552" s="34"/>
      <c r="T552" s="34"/>
      <c r="U552" s="34"/>
      <c r="V552" s="34"/>
      <c r="W552" s="34"/>
      <c r="X552" s="34"/>
      <c r="Y552" s="34"/>
      <c r="Z552" s="34"/>
      <c r="AA552" s="34"/>
      <c r="AB552" s="34"/>
    </row>
    <row r="553" spans="1:28" ht="15" customHeight="1" x14ac:dyDescent="0.2">
      <c r="A553" s="34"/>
      <c r="B553" s="42">
        <v>540</v>
      </c>
      <c r="C553" s="12" t="str">
        <f t="shared" si="14"/>
        <v>12/2065</v>
      </c>
      <c r="D553" s="43">
        <f t="shared" si="12"/>
        <v>0.01</v>
      </c>
      <c r="E553" s="1146">
        <f t="shared" si="15"/>
        <v>129328.15829152752</v>
      </c>
      <c r="F553" s="1150"/>
      <c r="G553" s="1146">
        <f t="shared" si="16"/>
        <v>139310.43131648068</v>
      </c>
      <c r="H553" s="1147"/>
      <c r="I553" s="1148"/>
      <c r="J553" s="1149"/>
      <c r="K553" s="45" t="e">
        <f t="shared" si="17"/>
        <v>#DIV/0!</v>
      </c>
      <c r="L553" s="1151">
        <f t="shared" si="13"/>
        <v>-139310.43131648068</v>
      </c>
      <c r="M553" s="1152"/>
      <c r="N553" s="34"/>
      <c r="O553" s="34"/>
      <c r="P553" s="34"/>
      <c r="Q553" s="34"/>
      <c r="R553" s="34"/>
      <c r="S553" s="34"/>
      <c r="T553" s="34"/>
      <c r="U553" s="34"/>
      <c r="V553" s="34"/>
      <c r="W553" s="34"/>
      <c r="X553" s="34"/>
      <c r="Y553" s="34"/>
      <c r="Z553" s="34"/>
      <c r="AA553" s="34"/>
      <c r="AB553" s="34"/>
    </row>
    <row r="554" spans="1:28" ht="15" customHeight="1" x14ac:dyDescent="0.2">
      <c r="A554" s="34"/>
      <c r="B554" s="42">
        <v>541</v>
      </c>
      <c r="C554" s="12" t="str">
        <f t="shared" si="14"/>
        <v>1/2066</v>
      </c>
      <c r="D554" s="43">
        <f t="shared" si="12"/>
        <v>0.01</v>
      </c>
      <c r="E554" s="1146">
        <f t="shared" si="15"/>
        <v>130621.4398744428</v>
      </c>
      <c r="F554" s="1150"/>
      <c r="G554" s="1146">
        <f t="shared" si="16"/>
        <v>140703.53562964548</v>
      </c>
      <c r="H554" s="1147"/>
      <c r="I554" s="1148"/>
      <c r="J554" s="1149"/>
      <c r="K554" s="45" t="e">
        <f t="shared" si="17"/>
        <v>#DIV/0!</v>
      </c>
      <c r="L554" s="1151">
        <f t="shared" si="13"/>
        <v>-140703.53562964548</v>
      </c>
      <c r="M554" s="1152"/>
      <c r="N554" s="34"/>
      <c r="O554" s="34"/>
      <c r="P554" s="34"/>
      <c r="Q554" s="34"/>
      <c r="R554" s="34"/>
      <c r="S554" s="34"/>
      <c r="T554" s="34"/>
      <c r="U554" s="34"/>
      <c r="V554" s="34"/>
      <c r="W554" s="34"/>
      <c r="X554" s="34"/>
      <c r="Y554" s="34"/>
      <c r="Z554" s="34"/>
      <c r="AA554" s="34"/>
      <c r="AB554" s="34"/>
    </row>
    <row r="555" spans="1:28" ht="15" customHeight="1" x14ac:dyDescent="0.2">
      <c r="A555" s="34"/>
      <c r="B555" s="42">
        <v>542</v>
      </c>
      <c r="C555" s="12" t="str">
        <f t="shared" si="14"/>
        <v>2/2066</v>
      </c>
      <c r="D555" s="43">
        <f t="shared" si="12"/>
        <v>0.01</v>
      </c>
      <c r="E555" s="1146">
        <f t="shared" si="15"/>
        <v>131927.65427318722</v>
      </c>
      <c r="F555" s="1150"/>
      <c r="G555" s="1146">
        <f t="shared" si="16"/>
        <v>142110.57098594194</v>
      </c>
      <c r="H555" s="1147"/>
      <c r="I555" s="1148"/>
      <c r="J555" s="1149"/>
      <c r="K555" s="45" t="e">
        <f t="shared" si="17"/>
        <v>#DIV/0!</v>
      </c>
      <c r="L555" s="1151">
        <f t="shared" si="13"/>
        <v>-142110.57098594194</v>
      </c>
      <c r="M555" s="1152"/>
      <c r="N555" s="34"/>
      <c r="O555" s="34"/>
      <c r="P555" s="34"/>
      <c r="Q555" s="34"/>
      <c r="R555" s="34"/>
      <c r="S555" s="34"/>
      <c r="T555" s="34"/>
      <c r="U555" s="34"/>
      <c r="V555" s="34"/>
      <c r="W555" s="34"/>
      <c r="X555" s="34"/>
      <c r="Y555" s="34"/>
      <c r="Z555" s="34"/>
      <c r="AA555" s="34"/>
      <c r="AB555" s="34"/>
    </row>
    <row r="556" spans="1:28" ht="15" customHeight="1" x14ac:dyDescent="0.2">
      <c r="A556" s="34"/>
      <c r="B556" s="42">
        <v>543</v>
      </c>
      <c r="C556" s="12" t="str">
        <f t="shared" si="14"/>
        <v>3/2066</v>
      </c>
      <c r="D556" s="43">
        <f t="shared" si="12"/>
        <v>0.01</v>
      </c>
      <c r="E556" s="1146">
        <f t="shared" si="15"/>
        <v>133246.9308159191</v>
      </c>
      <c r="F556" s="1150"/>
      <c r="G556" s="1146">
        <f t="shared" si="16"/>
        <v>143531.67669580138</v>
      </c>
      <c r="H556" s="1147"/>
      <c r="I556" s="1148"/>
      <c r="J556" s="1149"/>
      <c r="K556" s="45" t="e">
        <f t="shared" si="17"/>
        <v>#DIV/0!</v>
      </c>
      <c r="L556" s="1151">
        <f t="shared" si="13"/>
        <v>-143531.67669580138</v>
      </c>
      <c r="M556" s="1152"/>
      <c r="N556" s="34"/>
      <c r="O556" s="34"/>
      <c r="P556" s="34"/>
      <c r="Q556" s="34"/>
      <c r="R556" s="34"/>
      <c r="S556" s="34"/>
      <c r="T556" s="34"/>
      <c r="U556" s="34"/>
      <c r="V556" s="34"/>
      <c r="W556" s="34"/>
      <c r="X556" s="34"/>
      <c r="Y556" s="34"/>
      <c r="Z556" s="34"/>
      <c r="AA556" s="34"/>
      <c r="AB556" s="34"/>
    </row>
    <row r="557" spans="1:28" ht="15" customHeight="1" x14ac:dyDescent="0.2">
      <c r="A557" s="34"/>
      <c r="B557" s="42">
        <v>544</v>
      </c>
      <c r="C557" s="12" t="str">
        <f t="shared" si="14"/>
        <v>4/2066</v>
      </c>
      <c r="D557" s="43">
        <f t="shared" si="12"/>
        <v>0.01</v>
      </c>
      <c r="E557" s="1146">
        <f t="shared" si="15"/>
        <v>134579.4001240783</v>
      </c>
      <c r="F557" s="1150"/>
      <c r="G557" s="1146">
        <f t="shared" si="16"/>
        <v>144966.99346275939</v>
      </c>
      <c r="H557" s="1147"/>
      <c r="I557" s="1148"/>
      <c r="J557" s="1149"/>
      <c r="K557" s="45" t="e">
        <f t="shared" si="17"/>
        <v>#DIV/0!</v>
      </c>
      <c r="L557" s="1151">
        <f t="shared" si="13"/>
        <v>-144966.99346275939</v>
      </c>
      <c r="M557" s="1152"/>
      <c r="N557" s="34"/>
      <c r="O557" s="34"/>
      <c r="P557" s="34"/>
      <c r="Q557" s="34"/>
      <c r="R557" s="34"/>
      <c r="S557" s="34"/>
      <c r="T557" s="34"/>
      <c r="U557" s="34"/>
      <c r="V557" s="34"/>
      <c r="W557" s="34"/>
      <c r="X557" s="34"/>
      <c r="Y557" s="34"/>
      <c r="Z557" s="34"/>
      <c r="AA557" s="34"/>
      <c r="AB557" s="34"/>
    </row>
    <row r="558" spans="1:28" ht="15" customHeight="1" x14ac:dyDescent="0.2">
      <c r="A558" s="34"/>
      <c r="B558" s="42">
        <v>545</v>
      </c>
      <c r="C558" s="12" t="str">
        <f t="shared" si="14"/>
        <v>5/2066</v>
      </c>
      <c r="D558" s="43">
        <f t="shared" si="12"/>
        <v>0.01</v>
      </c>
      <c r="E558" s="1146">
        <f t="shared" si="15"/>
        <v>135925.19412531907</v>
      </c>
      <c r="F558" s="1150"/>
      <c r="G558" s="1146">
        <f t="shared" si="16"/>
        <v>146416.66339738699</v>
      </c>
      <c r="H558" s="1147"/>
      <c r="I558" s="1148"/>
      <c r="J558" s="1149"/>
      <c r="K558" s="45" t="e">
        <f t="shared" si="17"/>
        <v>#DIV/0!</v>
      </c>
      <c r="L558" s="1151">
        <f t="shared" si="13"/>
        <v>-146416.66339738699</v>
      </c>
      <c r="M558" s="1152"/>
      <c r="N558" s="34"/>
      <c r="O558" s="34"/>
      <c r="P558" s="34"/>
      <c r="Q558" s="34"/>
      <c r="R558" s="34"/>
      <c r="S558" s="34"/>
      <c r="T558" s="34"/>
      <c r="U558" s="34"/>
      <c r="V558" s="34"/>
      <c r="W558" s="34"/>
      <c r="X558" s="34"/>
      <c r="Y558" s="34"/>
      <c r="Z558" s="34"/>
      <c r="AA558" s="34"/>
      <c r="AB558" s="34"/>
    </row>
    <row r="559" spans="1:28" ht="15" customHeight="1" x14ac:dyDescent="0.2">
      <c r="A559" s="34"/>
      <c r="B559" s="42">
        <v>546</v>
      </c>
      <c r="C559" s="12" t="str">
        <f t="shared" si="14"/>
        <v>6/2066</v>
      </c>
      <c r="D559" s="43">
        <f t="shared" si="12"/>
        <v>0.01</v>
      </c>
      <c r="E559" s="1146">
        <f t="shared" si="15"/>
        <v>137284.44606657227</v>
      </c>
      <c r="F559" s="1150"/>
      <c r="G559" s="1146">
        <f t="shared" si="16"/>
        <v>147880.83003136085</v>
      </c>
      <c r="H559" s="1147"/>
      <c r="I559" s="1148"/>
      <c r="J559" s="1149"/>
      <c r="K559" s="45" t="e">
        <f t="shared" si="17"/>
        <v>#DIV/0!</v>
      </c>
      <c r="L559" s="1151">
        <f t="shared" si="13"/>
        <v>-147880.83003136085</v>
      </c>
      <c r="M559" s="1152"/>
      <c r="N559" s="34"/>
      <c r="O559" s="34"/>
      <c r="P559" s="34"/>
      <c r="Q559" s="34"/>
      <c r="R559" s="34"/>
      <c r="S559" s="34"/>
      <c r="T559" s="34"/>
      <c r="U559" s="34"/>
      <c r="V559" s="34"/>
      <c r="W559" s="34"/>
      <c r="X559" s="34"/>
      <c r="Y559" s="34"/>
      <c r="Z559" s="34"/>
      <c r="AA559" s="34"/>
      <c r="AB559" s="34"/>
    </row>
    <row r="560" spans="1:28" ht="15" customHeight="1" x14ac:dyDescent="0.2">
      <c r="A560" s="34"/>
      <c r="B560" s="42">
        <v>547</v>
      </c>
      <c r="C560" s="12" t="str">
        <f t="shared" si="14"/>
        <v>7/2066</v>
      </c>
      <c r="D560" s="43">
        <f t="shared" si="12"/>
        <v>0.01</v>
      </c>
      <c r="E560" s="1146">
        <f t="shared" si="15"/>
        <v>138657.29052723799</v>
      </c>
      <c r="F560" s="1150"/>
      <c r="G560" s="1146">
        <f t="shared" si="16"/>
        <v>149359.63833167445</v>
      </c>
      <c r="H560" s="1147"/>
      <c r="I560" s="1148"/>
      <c r="J560" s="1149"/>
      <c r="K560" s="45" t="e">
        <f t="shared" si="17"/>
        <v>#DIV/0!</v>
      </c>
      <c r="L560" s="1151">
        <f t="shared" si="13"/>
        <v>-149359.63833167445</v>
      </c>
      <c r="M560" s="1152"/>
      <c r="N560" s="34"/>
      <c r="O560" s="34"/>
      <c r="P560" s="34"/>
      <c r="Q560" s="34"/>
      <c r="R560" s="34"/>
      <c r="S560" s="34"/>
      <c r="T560" s="34"/>
      <c r="U560" s="34"/>
      <c r="V560" s="34"/>
      <c r="W560" s="34"/>
      <c r="X560" s="34"/>
      <c r="Y560" s="34"/>
      <c r="Z560" s="34"/>
      <c r="AA560" s="34"/>
      <c r="AB560" s="34"/>
    </row>
    <row r="561" spans="1:28" ht="15" customHeight="1" x14ac:dyDescent="0.2">
      <c r="A561" s="34"/>
      <c r="B561" s="42">
        <v>548</v>
      </c>
      <c r="C561" s="12" t="str">
        <f t="shared" si="14"/>
        <v>8/2066</v>
      </c>
      <c r="D561" s="43">
        <f t="shared" si="12"/>
        <v>0.01</v>
      </c>
      <c r="E561" s="1146">
        <f t="shared" si="15"/>
        <v>140043.86343251038</v>
      </c>
      <c r="F561" s="1150"/>
      <c r="G561" s="1146">
        <f t="shared" si="16"/>
        <v>150853.23471499118</v>
      </c>
      <c r="H561" s="1147"/>
      <c r="I561" s="1148"/>
      <c r="J561" s="1149"/>
      <c r="K561" s="45" t="e">
        <f t="shared" si="17"/>
        <v>#DIV/0!</v>
      </c>
      <c r="L561" s="1151">
        <f t="shared" si="13"/>
        <v>-150853.23471499118</v>
      </c>
      <c r="M561" s="1152"/>
      <c r="N561" s="34"/>
      <c r="O561" s="34"/>
      <c r="P561" s="34"/>
      <c r="Q561" s="34"/>
      <c r="R561" s="34"/>
      <c r="S561" s="34"/>
      <c r="T561" s="34"/>
      <c r="U561" s="34"/>
      <c r="V561" s="34"/>
      <c r="W561" s="34"/>
      <c r="X561" s="34"/>
      <c r="Y561" s="34"/>
      <c r="Z561" s="34"/>
      <c r="AA561" s="34"/>
      <c r="AB561" s="34"/>
    </row>
    <row r="562" spans="1:28" ht="15" customHeight="1" x14ac:dyDescent="0.2">
      <c r="A562" s="34"/>
      <c r="B562" s="42">
        <v>549</v>
      </c>
      <c r="C562" s="12" t="str">
        <f t="shared" si="14"/>
        <v>9/2066</v>
      </c>
      <c r="D562" s="43">
        <f t="shared" si="12"/>
        <v>0.01</v>
      </c>
      <c r="E562" s="1146">
        <f t="shared" si="15"/>
        <v>141444.30206683549</v>
      </c>
      <c r="F562" s="1150"/>
      <c r="G562" s="1146">
        <f t="shared" si="16"/>
        <v>152361.76706214109</v>
      </c>
      <c r="H562" s="1147"/>
      <c r="I562" s="1148"/>
      <c r="J562" s="1149"/>
      <c r="K562" s="45" t="e">
        <f t="shared" si="17"/>
        <v>#DIV/0!</v>
      </c>
      <c r="L562" s="1151">
        <f t="shared" si="13"/>
        <v>-152361.76706214109</v>
      </c>
      <c r="M562" s="1152"/>
      <c r="N562" s="34"/>
      <c r="O562" s="34"/>
      <c r="P562" s="34"/>
      <c r="Q562" s="34"/>
      <c r="R562" s="34"/>
      <c r="S562" s="34"/>
      <c r="T562" s="34"/>
      <c r="U562" s="34"/>
      <c r="V562" s="34"/>
      <c r="W562" s="34"/>
      <c r="X562" s="34"/>
      <c r="Y562" s="34"/>
      <c r="Z562" s="34"/>
      <c r="AA562" s="34"/>
      <c r="AB562" s="34"/>
    </row>
    <row r="563" spans="1:28" ht="15" customHeight="1" x14ac:dyDescent="0.2">
      <c r="A563" s="34"/>
      <c r="B563" s="42">
        <v>550</v>
      </c>
      <c r="C563" s="12" t="str">
        <f t="shared" si="14"/>
        <v>10/2066</v>
      </c>
      <c r="D563" s="43">
        <f t="shared" si="12"/>
        <v>0.01</v>
      </c>
      <c r="E563" s="1146">
        <f t="shared" si="15"/>
        <v>142858.74508750383</v>
      </c>
      <c r="F563" s="1150"/>
      <c r="G563" s="1146">
        <f t="shared" si="16"/>
        <v>153885.3847327625</v>
      </c>
      <c r="H563" s="1147"/>
      <c r="I563" s="1148"/>
      <c r="J563" s="1149"/>
      <c r="K563" s="45" t="e">
        <f t="shared" si="17"/>
        <v>#DIV/0!</v>
      </c>
      <c r="L563" s="1151">
        <f t="shared" si="13"/>
        <v>-153885.3847327625</v>
      </c>
      <c r="M563" s="1152"/>
      <c r="N563" s="34"/>
      <c r="O563" s="34"/>
      <c r="P563" s="34"/>
      <c r="Q563" s="34"/>
      <c r="R563" s="34"/>
      <c r="S563" s="34"/>
      <c r="T563" s="34"/>
      <c r="U563" s="34"/>
      <c r="V563" s="34"/>
      <c r="W563" s="34"/>
      <c r="X563" s="34"/>
      <c r="Y563" s="34"/>
      <c r="Z563" s="34"/>
      <c r="AA563" s="34"/>
      <c r="AB563" s="34"/>
    </row>
    <row r="564" spans="1:28" ht="15" customHeight="1" x14ac:dyDescent="0.2">
      <c r="A564" s="34"/>
      <c r="B564" s="42">
        <v>551</v>
      </c>
      <c r="C564" s="12" t="str">
        <f t="shared" si="14"/>
        <v>11/2066</v>
      </c>
      <c r="D564" s="43">
        <f t="shared" si="12"/>
        <v>0.01</v>
      </c>
      <c r="E564" s="1146">
        <f t="shared" si="15"/>
        <v>144287.33253837886</v>
      </c>
      <c r="F564" s="1150"/>
      <c r="G564" s="1146">
        <f t="shared" si="16"/>
        <v>155424.23858009011</v>
      </c>
      <c r="H564" s="1147"/>
      <c r="I564" s="1148"/>
      <c r="J564" s="1149"/>
      <c r="K564" s="45" t="e">
        <f t="shared" si="17"/>
        <v>#DIV/0!</v>
      </c>
      <c r="L564" s="1151">
        <f t="shared" si="13"/>
        <v>-155424.23858009011</v>
      </c>
      <c r="M564" s="1152"/>
      <c r="N564" s="34"/>
      <c r="O564" s="34"/>
      <c r="P564" s="34"/>
      <c r="Q564" s="34"/>
      <c r="R564" s="34"/>
      <c r="S564" s="34"/>
      <c r="T564" s="34"/>
      <c r="U564" s="34"/>
      <c r="V564" s="34"/>
      <c r="W564" s="34"/>
      <c r="X564" s="34"/>
      <c r="Y564" s="34"/>
      <c r="Z564" s="34"/>
      <c r="AA564" s="34"/>
      <c r="AB564" s="34"/>
    </row>
    <row r="565" spans="1:28" ht="15" customHeight="1" x14ac:dyDescent="0.2">
      <c r="A565" s="34"/>
      <c r="B565" s="42">
        <v>552</v>
      </c>
      <c r="C565" s="12" t="str">
        <f t="shared" si="14"/>
        <v>12/2066</v>
      </c>
      <c r="D565" s="43">
        <f t="shared" si="12"/>
        <v>0.01</v>
      </c>
      <c r="E565" s="1146">
        <f t="shared" si="15"/>
        <v>145730.20586376265</v>
      </c>
      <c r="F565" s="1150"/>
      <c r="G565" s="1146">
        <f t="shared" si="16"/>
        <v>156978.48096589101</v>
      </c>
      <c r="H565" s="1147"/>
      <c r="I565" s="1148"/>
      <c r="J565" s="1149"/>
      <c r="K565" s="45" t="e">
        <f t="shared" si="17"/>
        <v>#DIV/0!</v>
      </c>
      <c r="L565" s="1151">
        <f t="shared" si="13"/>
        <v>-156978.48096589101</v>
      </c>
      <c r="M565" s="1152"/>
      <c r="N565" s="34"/>
      <c r="O565" s="34"/>
      <c r="P565" s="34"/>
      <c r="Q565" s="34"/>
      <c r="R565" s="34"/>
      <c r="S565" s="34"/>
      <c r="T565" s="34"/>
      <c r="U565" s="34"/>
      <c r="V565" s="34"/>
      <c r="W565" s="34"/>
      <c r="X565" s="34"/>
      <c r="Y565" s="34"/>
      <c r="Z565" s="34"/>
      <c r="AA565" s="34"/>
      <c r="AB565" s="34"/>
    </row>
    <row r="566" spans="1:28" ht="15" customHeight="1" x14ac:dyDescent="0.2">
      <c r="A566" s="34"/>
      <c r="B566" s="42">
        <v>553</v>
      </c>
      <c r="C566" s="12" t="str">
        <f t="shared" si="14"/>
        <v>1/2067</v>
      </c>
      <c r="D566" s="43">
        <f t="shared" si="12"/>
        <v>0.01</v>
      </c>
      <c r="E566" s="1146">
        <f t="shared" si="15"/>
        <v>147187.50792240028</v>
      </c>
      <c r="F566" s="1150"/>
      <c r="G566" s="1146">
        <f t="shared" si="16"/>
        <v>158548.26577554992</v>
      </c>
      <c r="H566" s="1147"/>
      <c r="I566" s="1148"/>
      <c r="J566" s="1149"/>
      <c r="K566" s="45" t="e">
        <f t="shared" si="17"/>
        <v>#DIV/0!</v>
      </c>
      <c r="L566" s="1151">
        <f t="shared" si="13"/>
        <v>-158548.26577554992</v>
      </c>
      <c r="M566" s="1152"/>
      <c r="N566" s="34"/>
      <c r="O566" s="34"/>
      <c r="P566" s="34"/>
      <c r="Q566" s="34"/>
      <c r="R566" s="34"/>
      <c r="S566" s="34"/>
      <c r="T566" s="34"/>
      <c r="U566" s="34"/>
      <c r="V566" s="34"/>
      <c r="W566" s="34"/>
      <c r="X566" s="34"/>
      <c r="Y566" s="34"/>
      <c r="Z566" s="34"/>
      <c r="AA566" s="34"/>
      <c r="AB566" s="34"/>
    </row>
    <row r="567" spans="1:28" ht="15" customHeight="1" x14ac:dyDescent="0.2">
      <c r="A567" s="34"/>
      <c r="B567" s="42">
        <v>554</v>
      </c>
      <c r="C567" s="12" t="str">
        <f t="shared" si="14"/>
        <v>2/2067</v>
      </c>
      <c r="D567" s="43">
        <f t="shared" si="12"/>
        <v>0.01</v>
      </c>
      <c r="E567" s="1146">
        <f t="shared" si="15"/>
        <v>148659.38300162429</v>
      </c>
      <c r="F567" s="1150"/>
      <c r="G567" s="1146">
        <f t="shared" si="16"/>
        <v>160133.74843330542</v>
      </c>
      <c r="H567" s="1147"/>
      <c r="I567" s="1148"/>
      <c r="J567" s="1149"/>
      <c r="K567" s="45" t="e">
        <f t="shared" si="17"/>
        <v>#DIV/0!</v>
      </c>
      <c r="L567" s="1151">
        <f t="shared" si="13"/>
        <v>-160133.74843330542</v>
      </c>
      <c r="M567" s="1152"/>
      <c r="N567" s="34"/>
      <c r="O567" s="34"/>
      <c r="P567" s="34"/>
      <c r="Q567" s="34"/>
      <c r="R567" s="34"/>
      <c r="S567" s="34"/>
      <c r="T567" s="34"/>
      <c r="U567" s="34"/>
      <c r="V567" s="34"/>
      <c r="W567" s="34"/>
      <c r="X567" s="34"/>
      <c r="Y567" s="34"/>
      <c r="Z567" s="34"/>
      <c r="AA567" s="34"/>
      <c r="AB567" s="34"/>
    </row>
    <row r="568" spans="1:28" ht="15" customHeight="1" x14ac:dyDescent="0.2">
      <c r="A568" s="34"/>
      <c r="B568" s="42">
        <v>555</v>
      </c>
      <c r="C568" s="12" t="str">
        <f t="shared" si="14"/>
        <v>3/2067</v>
      </c>
      <c r="D568" s="43">
        <f t="shared" si="12"/>
        <v>0.01</v>
      </c>
      <c r="E568" s="1146">
        <f t="shared" si="15"/>
        <v>150145.97683164052</v>
      </c>
      <c r="F568" s="1150"/>
      <c r="G568" s="1146">
        <f t="shared" si="16"/>
        <v>161735.08591763847</v>
      </c>
      <c r="H568" s="1147"/>
      <c r="I568" s="1148"/>
      <c r="J568" s="1149"/>
      <c r="K568" s="45" t="e">
        <f t="shared" si="17"/>
        <v>#DIV/0!</v>
      </c>
      <c r="L568" s="1151">
        <f t="shared" si="13"/>
        <v>-161735.08591763847</v>
      </c>
      <c r="M568" s="1152"/>
      <c r="N568" s="34"/>
      <c r="O568" s="34"/>
      <c r="P568" s="34"/>
      <c r="Q568" s="34"/>
      <c r="R568" s="34"/>
      <c r="S568" s="34"/>
      <c r="T568" s="34"/>
      <c r="U568" s="34"/>
      <c r="V568" s="34"/>
      <c r="W568" s="34"/>
      <c r="X568" s="34"/>
      <c r="Y568" s="34"/>
      <c r="Z568" s="34"/>
      <c r="AA568" s="34"/>
      <c r="AB568" s="34"/>
    </row>
    <row r="569" spans="1:28" ht="15" customHeight="1" x14ac:dyDescent="0.2">
      <c r="A569" s="34"/>
      <c r="B569" s="42">
        <v>556</v>
      </c>
      <c r="C569" s="12" t="str">
        <f t="shared" si="14"/>
        <v>4/2067</v>
      </c>
      <c r="D569" s="43">
        <f t="shared" si="12"/>
        <v>0.01</v>
      </c>
      <c r="E569" s="1146">
        <f t="shared" si="15"/>
        <v>151647.43659995694</v>
      </c>
      <c r="F569" s="1150"/>
      <c r="G569" s="1146">
        <f t="shared" si="16"/>
        <v>163352.43677681487</v>
      </c>
      <c r="H569" s="1147"/>
      <c r="I569" s="1148"/>
      <c r="J569" s="1149"/>
      <c r="K569" s="45" t="e">
        <f t="shared" si="17"/>
        <v>#DIV/0!</v>
      </c>
      <c r="L569" s="1151">
        <f t="shared" si="13"/>
        <v>-163352.43677681487</v>
      </c>
      <c r="M569" s="1152"/>
      <c r="N569" s="34"/>
      <c r="O569" s="34"/>
      <c r="P569" s="34"/>
      <c r="Q569" s="34"/>
      <c r="R569" s="34"/>
      <c r="S569" s="34"/>
      <c r="T569" s="34"/>
      <c r="U569" s="34"/>
      <c r="V569" s="34"/>
      <c r="W569" s="34"/>
      <c r="X569" s="34"/>
      <c r="Y569" s="34"/>
      <c r="Z569" s="34"/>
      <c r="AA569" s="34"/>
      <c r="AB569" s="34"/>
    </row>
    <row r="570" spans="1:28" ht="15" customHeight="1" x14ac:dyDescent="0.2">
      <c r="A570" s="34"/>
      <c r="B570" s="42">
        <v>557</v>
      </c>
      <c r="C570" s="12" t="str">
        <f t="shared" si="14"/>
        <v>5/2067</v>
      </c>
      <c r="D570" s="43">
        <f t="shared" si="12"/>
        <v>0.01</v>
      </c>
      <c r="E570" s="1146">
        <f t="shared" si="15"/>
        <v>153163.91096595651</v>
      </c>
      <c r="F570" s="1150"/>
      <c r="G570" s="1146">
        <f t="shared" si="16"/>
        <v>164985.96114458301</v>
      </c>
      <c r="H570" s="1147"/>
      <c r="I570" s="1148"/>
      <c r="J570" s="1149"/>
      <c r="K570" s="45" t="e">
        <f t="shared" si="17"/>
        <v>#DIV/0!</v>
      </c>
      <c r="L570" s="1151">
        <f t="shared" si="13"/>
        <v>-164985.96114458301</v>
      </c>
      <c r="M570" s="1152"/>
      <c r="N570" s="34"/>
      <c r="O570" s="34"/>
      <c r="P570" s="34"/>
      <c r="Q570" s="34"/>
      <c r="R570" s="34"/>
      <c r="S570" s="34"/>
      <c r="T570" s="34"/>
      <c r="U570" s="34"/>
      <c r="V570" s="34"/>
      <c r="W570" s="34"/>
      <c r="X570" s="34"/>
      <c r="Y570" s="34"/>
      <c r="Z570" s="34"/>
      <c r="AA570" s="34"/>
      <c r="AB570" s="34"/>
    </row>
    <row r="571" spans="1:28" ht="15" customHeight="1" x14ac:dyDescent="0.2">
      <c r="A571" s="34"/>
      <c r="B571" s="42">
        <v>558</v>
      </c>
      <c r="C571" s="12" t="str">
        <f t="shared" si="14"/>
        <v>6/2067</v>
      </c>
      <c r="D571" s="43">
        <f t="shared" si="12"/>
        <v>0.01</v>
      </c>
      <c r="E571" s="1146">
        <f t="shared" si="15"/>
        <v>154695.55007561608</v>
      </c>
      <c r="F571" s="1150"/>
      <c r="G571" s="1146">
        <f t="shared" si="16"/>
        <v>166635.82075602884</v>
      </c>
      <c r="H571" s="1147"/>
      <c r="I571" s="1148"/>
      <c r="J571" s="1149"/>
      <c r="K571" s="45" t="e">
        <f t="shared" si="17"/>
        <v>#DIV/0!</v>
      </c>
      <c r="L571" s="1151">
        <f t="shared" si="13"/>
        <v>-166635.82075602884</v>
      </c>
      <c r="M571" s="1152"/>
      <c r="N571" s="34"/>
      <c r="O571" s="34"/>
      <c r="P571" s="34"/>
      <c r="Q571" s="34"/>
      <c r="R571" s="34"/>
      <c r="S571" s="34"/>
      <c r="T571" s="34"/>
      <c r="U571" s="34"/>
      <c r="V571" s="34"/>
      <c r="W571" s="34"/>
      <c r="X571" s="34"/>
      <c r="Y571" s="34"/>
      <c r="Z571" s="34"/>
      <c r="AA571" s="34"/>
      <c r="AB571" s="34"/>
    </row>
    <row r="572" spans="1:28" ht="15" customHeight="1" x14ac:dyDescent="0.2">
      <c r="A572" s="34"/>
      <c r="B572" s="42">
        <v>559</v>
      </c>
      <c r="C572" s="12" t="str">
        <f t="shared" si="14"/>
        <v>7/2067</v>
      </c>
      <c r="D572" s="43">
        <f t="shared" si="12"/>
        <v>0.01</v>
      </c>
      <c r="E572" s="1146">
        <f t="shared" si="15"/>
        <v>156242.50557637223</v>
      </c>
      <c r="F572" s="1150"/>
      <c r="G572" s="1146">
        <f t="shared" si="16"/>
        <v>168302.17896358913</v>
      </c>
      <c r="H572" s="1147"/>
      <c r="I572" s="1148"/>
      <c r="J572" s="1149"/>
      <c r="K572" s="45" t="e">
        <f t="shared" si="17"/>
        <v>#DIV/0!</v>
      </c>
      <c r="L572" s="1151">
        <f t="shared" si="13"/>
        <v>-168302.17896358913</v>
      </c>
      <c r="M572" s="1152"/>
      <c r="N572" s="34"/>
      <c r="O572" s="34"/>
      <c r="P572" s="34"/>
      <c r="Q572" s="34"/>
      <c r="R572" s="34"/>
      <c r="S572" s="34"/>
      <c r="T572" s="34"/>
      <c r="U572" s="34"/>
      <c r="V572" s="34"/>
      <c r="W572" s="34"/>
      <c r="X572" s="34"/>
      <c r="Y572" s="34"/>
      <c r="Z572" s="34"/>
      <c r="AA572" s="34"/>
      <c r="AB572" s="34"/>
    </row>
    <row r="573" spans="1:28" ht="15" customHeight="1" x14ac:dyDescent="0.2">
      <c r="A573" s="34"/>
      <c r="B573" s="42">
        <v>560</v>
      </c>
      <c r="C573" s="12" t="str">
        <f t="shared" si="14"/>
        <v>8/2067</v>
      </c>
      <c r="D573" s="43">
        <f t="shared" si="12"/>
        <v>0.01</v>
      </c>
      <c r="E573" s="1146">
        <f t="shared" si="15"/>
        <v>157804.93063213595</v>
      </c>
      <c r="F573" s="1150"/>
      <c r="G573" s="1146">
        <f t="shared" si="16"/>
        <v>169985.20075322501</v>
      </c>
      <c r="H573" s="1147"/>
      <c r="I573" s="1148"/>
      <c r="J573" s="1149"/>
      <c r="K573" s="45" t="e">
        <f t="shared" si="17"/>
        <v>#DIV/0!</v>
      </c>
      <c r="L573" s="1151">
        <f t="shared" si="13"/>
        <v>-169985.20075322501</v>
      </c>
      <c r="M573" s="1152"/>
      <c r="N573" s="34"/>
      <c r="O573" s="34"/>
      <c r="P573" s="34"/>
      <c r="Q573" s="34"/>
      <c r="R573" s="34"/>
      <c r="S573" s="34"/>
      <c r="T573" s="34"/>
      <c r="U573" s="34"/>
      <c r="V573" s="34"/>
      <c r="W573" s="34"/>
      <c r="X573" s="34"/>
      <c r="Y573" s="34"/>
      <c r="Z573" s="34"/>
      <c r="AA573" s="34"/>
      <c r="AB573" s="34"/>
    </row>
    <row r="574" spans="1:28" ht="15" customHeight="1" x14ac:dyDescent="0.2">
      <c r="A574" s="34"/>
      <c r="B574" s="42">
        <v>561</v>
      </c>
      <c r="C574" s="12" t="str">
        <f t="shared" si="14"/>
        <v>9/2067</v>
      </c>
      <c r="D574" s="43">
        <f t="shared" si="12"/>
        <v>0.01</v>
      </c>
      <c r="E574" s="1146">
        <f t="shared" si="15"/>
        <v>159382.97993845731</v>
      </c>
      <c r="F574" s="1150"/>
      <c r="G574" s="1146">
        <f t="shared" si="16"/>
        <v>171685.05276075727</v>
      </c>
      <c r="H574" s="1147"/>
      <c r="I574" s="1148"/>
      <c r="J574" s="1149"/>
      <c r="K574" s="45" t="e">
        <f t="shared" si="17"/>
        <v>#DIV/0!</v>
      </c>
      <c r="L574" s="1151">
        <f t="shared" si="13"/>
        <v>-171685.05276075727</v>
      </c>
      <c r="M574" s="1152"/>
      <c r="N574" s="34"/>
      <c r="O574" s="34"/>
      <c r="P574" s="34"/>
      <c r="Q574" s="34"/>
      <c r="R574" s="34"/>
      <c r="S574" s="34"/>
      <c r="T574" s="34"/>
      <c r="U574" s="34"/>
      <c r="V574" s="34"/>
      <c r="W574" s="34"/>
      <c r="X574" s="34"/>
      <c r="Y574" s="34"/>
      <c r="Z574" s="34"/>
      <c r="AA574" s="34"/>
      <c r="AB574" s="34"/>
    </row>
    <row r="575" spans="1:28" ht="15" customHeight="1" x14ac:dyDescent="0.2">
      <c r="A575" s="34"/>
      <c r="B575" s="42">
        <v>562</v>
      </c>
      <c r="C575" s="12" t="str">
        <f t="shared" si="14"/>
        <v>10/2067</v>
      </c>
      <c r="D575" s="43">
        <f t="shared" si="12"/>
        <v>0.01</v>
      </c>
      <c r="E575" s="1146">
        <f t="shared" si="15"/>
        <v>160976.80973784189</v>
      </c>
      <c r="F575" s="1150"/>
      <c r="G575" s="1146">
        <f t="shared" si="16"/>
        <v>173401.90328836485</v>
      </c>
      <c r="H575" s="1147"/>
      <c r="I575" s="1148"/>
      <c r="J575" s="1149"/>
      <c r="K575" s="45" t="e">
        <f t="shared" si="17"/>
        <v>#DIV/0!</v>
      </c>
      <c r="L575" s="1151">
        <f t="shared" si="13"/>
        <v>-173401.90328836485</v>
      </c>
      <c r="M575" s="1152"/>
      <c r="N575" s="34"/>
      <c r="O575" s="34"/>
      <c r="P575" s="34"/>
      <c r="Q575" s="34"/>
      <c r="R575" s="34"/>
      <c r="S575" s="34"/>
      <c r="T575" s="34"/>
      <c r="U575" s="34"/>
      <c r="V575" s="34"/>
      <c r="W575" s="34"/>
      <c r="X575" s="34"/>
      <c r="Y575" s="34"/>
      <c r="Z575" s="34"/>
      <c r="AA575" s="34"/>
      <c r="AB575" s="34"/>
    </row>
    <row r="576" spans="1:28" ht="15" customHeight="1" x14ac:dyDescent="0.2">
      <c r="A576" s="34"/>
      <c r="B576" s="42">
        <v>563</v>
      </c>
      <c r="C576" s="12" t="str">
        <f t="shared" si="14"/>
        <v>11/2067</v>
      </c>
      <c r="D576" s="43">
        <f t="shared" si="12"/>
        <v>0.01</v>
      </c>
      <c r="E576" s="1146">
        <f t="shared" si="15"/>
        <v>162586.57783522032</v>
      </c>
      <c r="F576" s="1150"/>
      <c r="G576" s="1146">
        <f t="shared" si="16"/>
        <v>175135.92232124851</v>
      </c>
      <c r="H576" s="1147"/>
      <c r="I576" s="1148"/>
      <c r="J576" s="1149"/>
      <c r="K576" s="45" t="e">
        <f t="shared" si="17"/>
        <v>#DIV/0!</v>
      </c>
      <c r="L576" s="1151">
        <f t="shared" si="13"/>
        <v>-175135.92232124851</v>
      </c>
      <c r="M576" s="1152"/>
      <c r="N576" s="34"/>
      <c r="O576" s="34"/>
      <c r="P576" s="34"/>
      <c r="Q576" s="34"/>
      <c r="R576" s="34"/>
      <c r="S576" s="34"/>
      <c r="T576" s="34"/>
      <c r="U576" s="34"/>
      <c r="V576" s="34"/>
      <c r="W576" s="34"/>
      <c r="X576" s="34"/>
      <c r="Y576" s="34"/>
      <c r="Z576" s="34"/>
      <c r="AA576" s="34"/>
      <c r="AB576" s="34"/>
    </row>
    <row r="577" spans="1:28" ht="15" customHeight="1" x14ac:dyDescent="0.2">
      <c r="A577" s="34"/>
      <c r="B577" s="42">
        <v>564</v>
      </c>
      <c r="C577" s="12" t="str">
        <f t="shared" si="14"/>
        <v>12/2067</v>
      </c>
      <c r="D577" s="43">
        <f t="shared" si="12"/>
        <v>0.01</v>
      </c>
      <c r="E577" s="1146">
        <f t="shared" si="15"/>
        <v>164212.44361357251</v>
      </c>
      <c r="F577" s="1150"/>
      <c r="G577" s="1146">
        <f t="shared" si="16"/>
        <v>176887.281544461</v>
      </c>
      <c r="H577" s="1147"/>
      <c r="I577" s="1148"/>
      <c r="J577" s="1149"/>
      <c r="K577" s="45" t="e">
        <f t="shared" si="17"/>
        <v>#DIV/0!</v>
      </c>
      <c r="L577" s="1151">
        <f t="shared" si="13"/>
        <v>-176887.281544461</v>
      </c>
      <c r="M577" s="1152"/>
      <c r="N577" s="34"/>
      <c r="O577" s="34"/>
      <c r="P577" s="34"/>
      <c r="Q577" s="34"/>
      <c r="R577" s="34"/>
      <c r="S577" s="34"/>
      <c r="T577" s="34"/>
      <c r="U577" s="34"/>
      <c r="V577" s="34"/>
      <c r="W577" s="34"/>
      <c r="X577" s="34"/>
      <c r="Y577" s="34"/>
      <c r="Z577" s="34"/>
      <c r="AA577" s="34"/>
      <c r="AB577" s="34"/>
    </row>
    <row r="578" spans="1:28" ht="15" customHeight="1" x14ac:dyDescent="0.2">
      <c r="A578" s="34"/>
      <c r="B578" s="42">
        <v>565</v>
      </c>
      <c r="C578" s="12" t="str">
        <f t="shared" si="14"/>
        <v>1/2068</v>
      </c>
      <c r="D578" s="43">
        <f t="shared" si="12"/>
        <v>0.01</v>
      </c>
      <c r="E578" s="1146">
        <f t="shared" si="15"/>
        <v>165854.56804970824</v>
      </c>
      <c r="F578" s="1150"/>
      <c r="G578" s="1146">
        <f t="shared" si="16"/>
        <v>178656.1543599056</v>
      </c>
      <c r="H578" s="1147"/>
      <c r="I578" s="1148"/>
      <c r="J578" s="1149"/>
      <c r="K578" s="45" t="e">
        <f t="shared" si="17"/>
        <v>#DIV/0!</v>
      </c>
      <c r="L578" s="1151">
        <f t="shared" si="13"/>
        <v>-178656.1543599056</v>
      </c>
      <c r="M578" s="1152"/>
      <c r="N578" s="34"/>
      <c r="O578" s="34"/>
      <c r="P578" s="34"/>
      <c r="Q578" s="34"/>
      <c r="R578" s="34"/>
      <c r="S578" s="34"/>
      <c r="T578" s="34"/>
      <c r="U578" s="34"/>
      <c r="V578" s="34"/>
      <c r="W578" s="34"/>
      <c r="X578" s="34"/>
      <c r="Y578" s="34"/>
      <c r="Z578" s="34"/>
      <c r="AA578" s="34"/>
      <c r="AB578" s="34"/>
    </row>
    <row r="579" spans="1:28" ht="15" customHeight="1" x14ac:dyDescent="0.2">
      <c r="A579" s="34"/>
      <c r="B579" s="42">
        <v>566</v>
      </c>
      <c r="C579" s="12" t="str">
        <f t="shared" si="14"/>
        <v>2/2068</v>
      </c>
      <c r="D579" s="43">
        <f t="shared" si="12"/>
        <v>0.01</v>
      </c>
      <c r="E579" s="1146">
        <f t="shared" si="15"/>
        <v>167513.11373020531</v>
      </c>
      <c r="F579" s="1150"/>
      <c r="G579" s="1146">
        <f t="shared" si="16"/>
        <v>180442.71590350466</v>
      </c>
      <c r="H579" s="1147"/>
      <c r="I579" s="1148"/>
      <c r="J579" s="1149"/>
      <c r="K579" s="45" t="e">
        <f t="shared" si="17"/>
        <v>#DIV/0!</v>
      </c>
      <c r="L579" s="1151">
        <f t="shared" si="13"/>
        <v>-180442.71590350466</v>
      </c>
      <c r="M579" s="1152"/>
      <c r="N579" s="34"/>
      <c r="O579" s="34"/>
      <c r="P579" s="34"/>
      <c r="Q579" s="34"/>
      <c r="R579" s="34"/>
      <c r="S579" s="34"/>
      <c r="T579" s="34"/>
      <c r="U579" s="34"/>
      <c r="V579" s="34"/>
      <c r="W579" s="34"/>
      <c r="X579" s="34"/>
      <c r="Y579" s="34"/>
      <c r="Z579" s="34"/>
      <c r="AA579" s="34"/>
      <c r="AB579" s="34"/>
    </row>
    <row r="580" spans="1:28" ht="15" customHeight="1" x14ac:dyDescent="0.2">
      <c r="A580" s="34"/>
      <c r="B580" s="42">
        <v>567</v>
      </c>
      <c r="C580" s="12" t="str">
        <f t="shared" si="14"/>
        <v>3/2068</v>
      </c>
      <c r="D580" s="43">
        <f t="shared" si="12"/>
        <v>0.01</v>
      </c>
      <c r="E580" s="1146">
        <f t="shared" si="15"/>
        <v>169188.24486750737</v>
      </c>
      <c r="F580" s="1150"/>
      <c r="G580" s="1146">
        <f t="shared" si="16"/>
        <v>182247.14306253972</v>
      </c>
      <c r="H580" s="1147"/>
      <c r="I580" s="1148"/>
      <c r="J580" s="1149"/>
      <c r="K580" s="45" t="e">
        <f t="shared" si="17"/>
        <v>#DIV/0!</v>
      </c>
      <c r="L580" s="1151">
        <f t="shared" si="13"/>
        <v>-182247.14306253972</v>
      </c>
      <c r="M580" s="1152"/>
      <c r="N580" s="34"/>
      <c r="O580" s="34"/>
      <c r="P580" s="34"/>
      <c r="Q580" s="34"/>
      <c r="R580" s="34"/>
      <c r="S580" s="34"/>
      <c r="T580" s="34"/>
      <c r="U580" s="34"/>
      <c r="V580" s="34"/>
      <c r="W580" s="34"/>
      <c r="X580" s="34"/>
      <c r="Y580" s="34"/>
      <c r="Z580" s="34"/>
      <c r="AA580" s="34"/>
      <c r="AB580" s="34"/>
    </row>
    <row r="581" spans="1:28" ht="15" customHeight="1" x14ac:dyDescent="0.2">
      <c r="A581" s="34"/>
      <c r="B581" s="42">
        <v>568</v>
      </c>
      <c r="C581" s="12" t="str">
        <f t="shared" si="14"/>
        <v>4/2068</v>
      </c>
      <c r="D581" s="43">
        <f t="shared" si="12"/>
        <v>0.01</v>
      </c>
      <c r="E581" s="1146">
        <f t="shared" si="15"/>
        <v>170880.12731618245</v>
      </c>
      <c r="F581" s="1150"/>
      <c r="G581" s="1146">
        <f t="shared" si="16"/>
        <v>184069.61449316511</v>
      </c>
      <c r="H581" s="1147"/>
      <c r="I581" s="1148"/>
      <c r="J581" s="1149"/>
      <c r="K581" s="45" t="e">
        <f t="shared" si="17"/>
        <v>#DIV/0!</v>
      </c>
      <c r="L581" s="1151">
        <f t="shared" si="13"/>
        <v>-184069.61449316511</v>
      </c>
      <c r="M581" s="1152"/>
      <c r="N581" s="34"/>
      <c r="O581" s="34"/>
      <c r="P581" s="34"/>
      <c r="Q581" s="34"/>
      <c r="R581" s="34"/>
      <c r="S581" s="34"/>
      <c r="T581" s="34"/>
      <c r="U581" s="34"/>
      <c r="V581" s="34"/>
      <c r="W581" s="34"/>
      <c r="X581" s="34"/>
      <c r="Y581" s="34"/>
      <c r="Z581" s="34"/>
      <c r="AA581" s="34"/>
      <c r="AB581" s="34"/>
    </row>
    <row r="582" spans="1:28" ht="15" customHeight="1" x14ac:dyDescent="0.2">
      <c r="A582" s="34"/>
      <c r="B582" s="42">
        <v>569</v>
      </c>
      <c r="C582" s="12" t="str">
        <f t="shared" si="14"/>
        <v>5/2068</v>
      </c>
      <c r="D582" s="43">
        <f t="shared" si="12"/>
        <v>0.01</v>
      </c>
      <c r="E582" s="1146">
        <f t="shared" si="15"/>
        <v>172588.92858934429</v>
      </c>
      <c r="F582" s="1150"/>
      <c r="G582" s="1146">
        <f t="shared" si="16"/>
        <v>185910.31063809677</v>
      </c>
      <c r="H582" s="1147"/>
      <c r="I582" s="1148"/>
      <c r="J582" s="1149"/>
      <c r="K582" s="45" t="e">
        <f t="shared" si="17"/>
        <v>#DIV/0!</v>
      </c>
      <c r="L582" s="1151">
        <f t="shared" si="13"/>
        <v>-185910.31063809677</v>
      </c>
      <c r="M582" s="1152"/>
      <c r="N582" s="34"/>
      <c r="O582" s="34"/>
      <c r="P582" s="34"/>
      <c r="Q582" s="34"/>
      <c r="R582" s="34"/>
      <c r="S582" s="34"/>
      <c r="T582" s="34"/>
      <c r="U582" s="34"/>
      <c r="V582" s="34"/>
      <c r="W582" s="34"/>
      <c r="X582" s="34"/>
      <c r="Y582" s="34"/>
      <c r="Z582" s="34"/>
      <c r="AA582" s="34"/>
      <c r="AB582" s="34"/>
    </row>
    <row r="583" spans="1:28" ht="15" customHeight="1" x14ac:dyDescent="0.2">
      <c r="A583" s="34"/>
      <c r="B583" s="42">
        <v>570</v>
      </c>
      <c r="C583" s="12" t="str">
        <f t="shared" si="14"/>
        <v>6/2068</v>
      </c>
      <c r="D583" s="43">
        <f t="shared" si="12"/>
        <v>0.01</v>
      </c>
      <c r="E583" s="1146">
        <f t="shared" si="15"/>
        <v>174314.81787523773</v>
      </c>
      <c r="F583" s="1150"/>
      <c r="G583" s="1146">
        <f t="shared" si="16"/>
        <v>187769.41374447773</v>
      </c>
      <c r="H583" s="1147"/>
      <c r="I583" s="1148"/>
      <c r="J583" s="1149"/>
      <c r="K583" s="45" t="e">
        <f t="shared" si="17"/>
        <v>#DIV/0!</v>
      </c>
      <c r="L583" s="1151">
        <f t="shared" si="13"/>
        <v>-187769.41374447773</v>
      </c>
      <c r="M583" s="1152"/>
      <c r="N583" s="34"/>
      <c r="O583" s="34"/>
      <c r="P583" s="34"/>
      <c r="Q583" s="34"/>
      <c r="R583" s="34"/>
      <c r="S583" s="34"/>
      <c r="T583" s="34"/>
      <c r="U583" s="34"/>
      <c r="V583" s="34"/>
      <c r="W583" s="34"/>
      <c r="X583" s="34"/>
      <c r="Y583" s="34"/>
      <c r="Z583" s="34"/>
      <c r="AA583" s="34"/>
      <c r="AB583" s="34"/>
    </row>
    <row r="584" spans="1:28" ht="15" customHeight="1" x14ac:dyDescent="0.2">
      <c r="A584" s="34"/>
      <c r="B584" s="42">
        <v>571</v>
      </c>
      <c r="C584" s="12" t="str">
        <f t="shared" si="14"/>
        <v>7/2068</v>
      </c>
      <c r="D584" s="43">
        <f t="shared" si="12"/>
        <v>0.01</v>
      </c>
      <c r="E584" s="1146">
        <f t="shared" si="15"/>
        <v>176057.96605399009</v>
      </c>
      <c r="F584" s="1150"/>
      <c r="G584" s="1146">
        <f t="shared" si="16"/>
        <v>189647.10788192251</v>
      </c>
      <c r="H584" s="1147"/>
      <c r="I584" s="1148"/>
      <c r="J584" s="1149"/>
      <c r="K584" s="45" t="e">
        <f t="shared" si="17"/>
        <v>#DIV/0!</v>
      </c>
      <c r="L584" s="1151">
        <f t="shared" si="13"/>
        <v>-189647.10788192251</v>
      </c>
      <c r="M584" s="1152"/>
      <c r="N584" s="34"/>
      <c r="O584" s="34"/>
      <c r="P584" s="34"/>
      <c r="Q584" s="34"/>
      <c r="R584" s="34"/>
      <c r="S584" s="34"/>
      <c r="T584" s="34"/>
      <c r="U584" s="34"/>
      <c r="V584" s="34"/>
      <c r="W584" s="34"/>
      <c r="X584" s="34"/>
      <c r="Y584" s="34"/>
      <c r="Z584" s="34"/>
      <c r="AA584" s="34"/>
      <c r="AB584" s="34"/>
    </row>
    <row r="585" spans="1:28" ht="15" customHeight="1" x14ac:dyDescent="0.2">
      <c r="A585" s="34"/>
      <c r="B585" s="42">
        <v>572</v>
      </c>
      <c r="C585" s="12" t="str">
        <f t="shared" si="14"/>
        <v>8/2068</v>
      </c>
      <c r="D585" s="43">
        <f t="shared" si="12"/>
        <v>0.01</v>
      </c>
      <c r="E585" s="1146">
        <f t="shared" si="15"/>
        <v>177818.54571452999</v>
      </c>
      <c r="F585" s="1150"/>
      <c r="G585" s="1146">
        <f t="shared" si="16"/>
        <v>191543.57896074172</v>
      </c>
      <c r="H585" s="1147"/>
      <c r="I585" s="1148"/>
      <c r="J585" s="1149"/>
      <c r="K585" s="45" t="e">
        <f t="shared" si="17"/>
        <v>#DIV/0!</v>
      </c>
      <c r="L585" s="1151">
        <f t="shared" si="13"/>
        <v>-191543.57896074172</v>
      </c>
      <c r="M585" s="1152"/>
      <c r="N585" s="34"/>
      <c r="O585" s="34"/>
      <c r="P585" s="34"/>
      <c r="Q585" s="34"/>
      <c r="R585" s="34"/>
      <c r="S585" s="34"/>
      <c r="T585" s="34"/>
      <c r="U585" s="34"/>
      <c r="V585" s="34"/>
      <c r="W585" s="34"/>
      <c r="X585" s="34"/>
      <c r="Y585" s="34"/>
      <c r="Z585" s="34"/>
      <c r="AA585" s="34"/>
      <c r="AB585" s="34"/>
    </row>
    <row r="586" spans="1:28" ht="15" customHeight="1" x14ac:dyDescent="0.2">
      <c r="A586" s="34"/>
      <c r="B586" s="42">
        <v>573</v>
      </c>
      <c r="C586" s="12" t="str">
        <f t="shared" si="14"/>
        <v>9/2068</v>
      </c>
      <c r="D586" s="43">
        <f t="shared" si="12"/>
        <v>0.01</v>
      </c>
      <c r="E586" s="1146">
        <f t="shared" si="15"/>
        <v>179596.73117167529</v>
      </c>
      <c r="F586" s="1150"/>
      <c r="G586" s="1146">
        <f t="shared" si="16"/>
        <v>193459.01475034913</v>
      </c>
      <c r="H586" s="1147"/>
      <c r="I586" s="1148"/>
      <c r="J586" s="1149"/>
      <c r="K586" s="45" t="e">
        <f t="shared" si="17"/>
        <v>#DIV/0!</v>
      </c>
      <c r="L586" s="1151">
        <f t="shared" si="13"/>
        <v>-193459.01475034913</v>
      </c>
      <c r="M586" s="1152"/>
      <c r="N586" s="34"/>
      <c r="O586" s="34"/>
      <c r="P586" s="34"/>
      <c r="Q586" s="34"/>
      <c r="R586" s="34"/>
      <c r="S586" s="34"/>
      <c r="T586" s="34"/>
      <c r="U586" s="34"/>
      <c r="V586" s="34"/>
      <c r="W586" s="34"/>
      <c r="X586" s="34"/>
      <c r="Y586" s="34"/>
      <c r="Z586" s="34"/>
      <c r="AA586" s="34"/>
      <c r="AB586" s="34"/>
    </row>
    <row r="587" spans="1:28" ht="15" customHeight="1" x14ac:dyDescent="0.2">
      <c r="A587" s="34"/>
      <c r="B587" s="42">
        <v>574</v>
      </c>
      <c r="C587" s="12" t="str">
        <f t="shared" si="14"/>
        <v>10/2068</v>
      </c>
      <c r="D587" s="43">
        <f t="shared" si="12"/>
        <v>0.01</v>
      </c>
      <c r="E587" s="1146">
        <f t="shared" si="15"/>
        <v>181392.69848339204</v>
      </c>
      <c r="F587" s="1150"/>
      <c r="G587" s="1146">
        <f t="shared" si="16"/>
        <v>195393.60489785261</v>
      </c>
      <c r="H587" s="1147"/>
      <c r="I587" s="1148"/>
      <c r="J587" s="1149"/>
      <c r="K587" s="45" t="e">
        <f t="shared" si="17"/>
        <v>#DIV/0!</v>
      </c>
      <c r="L587" s="1151">
        <f t="shared" si="13"/>
        <v>-195393.60489785261</v>
      </c>
      <c r="M587" s="1152"/>
      <c r="N587" s="34"/>
      <c r="O587" s="34"/>
      <c r="P587" s="34"/>
      <c r="Q587" s="34"/>
      <c r="R587" s="34"/>
      <c r="S587" s="34"/>
      <c r="T587" s="34"/>
      <c r="U587" s="34"/>
      <c r="V587" s="34"/>
      <c r="W587" s="34"/>
      <c r="X587" s="34"/>
      <c r="Y587" s="34"/>
      <c r="Z587" s="34"/>
      <c r="AA587" s="34"/>
      <c r="AB587" s="34"/>
    </row>
    <row r="588" spans="1:28" ht="15" customHeight="1" x14ac:dyDescent="0.2">
      <c r="A588" s="34"/>
      <c r="B588" s="42">
        <v>575</v>
      </c>
      <c r="C588" s="12" t="str">
        <f t="shared" si="14"/>
        <v>11/2068</v>
      </c>
      <c r="D588" s="43">
        <f t="shared" si="12"/>
        <v>0.01</v>
      </c>
      <c r="E588" s="1146">
        <f t="shared" si="15"/>
        <v>183206.62546822598</v>
      </c>
      <c r="F588" s="1150"/>
      <c r="G588" s="1146">
        <f t="shared" si="16"/>
        <v>197347.54094683114</v>
      </c>
      <c r="H588" s="1147"/>
      <c r="I588" s="1148"/>
      <c r="J588" s="1149"/>
      <c r="K588" s="45" t="e">
        <f t="shared" si="17"/>
        <v>#DIV/0!</v>
      </c>
      <c r="L588" s="1151">
        <f t="shared" si="13"/>
        <v>-197347.54094683114</v>
      </c>
      <c r="M588" s="1152"/>
      <c r="N588" s="34"/>
      <c r="O588" s="34"/>
      <c r="P588" s="34"/>
      <c r="Q588" s="34"/>
      <c r="R588" s="34"/>
      <c r="S588" s="34"/>
      <c r="T588" s="34"/>
      <c r="U588" s="34"/>
      <c r="V588" s="34"/>
      <c r="W588" s="34"/>
      <c r="X588" s="34"/>
      <c r="Y588" s="34"/>
      <c r="Z588" s="34"/>
      <c r="AA588" s="34"/>
      <c r="AB588" s="34"/>
    </row>
    <row r="589" spans="1:28" ht="15" customHeight="1" x14ac:dyDescent="0.2">
      <c r="A589" s="34"/>
      <c r="B589" s="42">
        <v>576</v>
      </c>
      <c r="C589" s="12" t="str">
        <f t="shared" si="14"/>
        <v>12/2068</v>
      </c>
      <c r="D589" s="43">
        <f t="shared" si="12"/>
        <v>0.01</v>
      </c>
      <c r="E589" s="1146">
        <f t="shared" si="15"/>
        <v>185038.69172290823</v>
      </c>
      <c r="F589" s="1150"/>
      <c r="G589" s="1146">
        <f t="shared" si="16"/>
        <v>199321.01635629946</v>
      </c>
      <c r="H589" s="1147"/>
      <c r="I589" s="1148"/>
      <c r="J589" s="1149"/>
      <c r="K589" s="45" t="e">
        <f t="shared" si="17"/>
        <v>#DIV/0!</v>
      </c>
      <c r="L589" s="1151">
        <f t="shared" si="13"/>
        <v>-199321.01635629946</v>
      </c>
      <c r="M589" s="1152"/>
      <c r="N589" s="34"/>
      <c r="O589" s="34"/>
      <c r="P589" s="34"/>
      <c r="Q589" s="34"/>
      <c r="R589" s="34"/>
      <c r="S589" s="34"/>
      <c r="T589" s="34"/>
      <c r="U589" s="34"/>
      <c r="V589" s="34"/>
      <c r="W589" s="34"/>
      <c r="X589" s="34"/>
      <c r="Y589" s="34"/>
      <c r="Z589" s="34"/>
      <c r="AA589" s="34"/>
      <c r="AB589" s="34"/>
    </row>
    <row r="590" spans="1:28" ht="15" customHeight="1" x14ac:dyDescent="0.2">
      <c r="A590" s="34"/>
      <c r="B590" s="42">
        <v>577</v>
      </c>
      <c r="C590" s="12" t="str">
        <f t="shared" si="14"/>
        <v>1/2069</v>
      </c>
      <c r="D590" s="43">
        <f t="shared" si="12"/>
        <v>0.01</v>
      </c>
      <c r="E590" s="1146">
        <f t="shared" si="15"/>
        <v>186889.0786401373</v>
      </c>
      <c r="F590" s="1150"/>
      <c r="G590" s="1146">
        <f t="shared" si="16"/>
        <v>201314.22651986245</v>
      </c>
      <c r="H590" s="1147"/>
      <c r="I590" s="1148"/>
      <c r="J590" s="1149"/>
      <c r="K590" s="45" t="e">
        <f t="shared" si="17"/>
        <v>#DIV/0!</v>
      </c>
      <c r="L590" s="1151">
        <f t="shared" si="13"/>
        <v>-201314.22651986245</v>
      </c>
      <c r="M590" s="1152"/>
      <c r="N590" s="34"/>
      <c r="O590" s="34"/>
      <c r="P590" s="34"/>
      <c r="Q590" s="34"/>
      <c r="R590" s="34"/>
      <c r="S590" s="34"/>
      <c r="T590" s="34"/>
      <c r="U590" s="34"/>
      <c r="V590" s="34"/>
      <c r="W590" s="34"/>
      <c r="X590" s="34"/>
      <c r="Y590" s="34"/>
      <c r="Z590" s="34"/>
      <c r="AA590" s="34"/>
      <c r="AB590" s="34"/>
    </row>
    <row r="591" spans="1:28" ht="15" customHeight="1" x14ac:dyDescent="0.2">
      <c r="A591" s="34"/>
      <c r="B591" s="42">
        <v>578</v>
      </c>
      <c r="C591" s="12" t="str">
        <f t="shared" si="14"/>
        <v>2/2069</v>
      </c>
      <c r="D591" s="43">
        <f t="shared" si="12"/>
        <v>0.01</v>
      </c>
      <c r="E591" s="1146">
        <f t="shared" si="15"/>
        <v>188757.96942653868</v>
      </c>
      <c r="F591" s="1150"/>
      <c r="G591" s="1146">
        <f t="shared" si="16"/>
        <v>203327.36878506109</v>
      </c>
      <c r="H591" s="1147"/>
      <c r="I591" s="1148"/>
      <c r="J591" s="1149"/>
      <c r="K591" s="45" t="e">
        <f t="shared" si="17"/>
        <v>#DIV/0!</v>
      </c>
      <c r="L591" s="1151">
        <f t="shared" si="13"/>
        <v>-203327.36878506109</v>
      </c>
      <c r="M591" s="1152"/>
      <c r="N591" s="34"/>
      <c r="O591" s="34"/>
      <c r="P591" s="34"/>
      <c r="Q591" s="34"/>
      <c r="R591" s="34"/>
      <c r="S591" s="34"/>
      <c r="T591" s="34"/>
      <c r="U591" s="34"/>
      <c r="V591" s="34"/>
      <c r="W591" s="34"/>
      <c r="X591" s="34"/>
      <c r="Y591" s="34"/>
      <c r="Z591" s="34"/>
      <c r="AA591" s="34"/>
      <c r="AB591" s="34"/>
    </row>
    <row r="592" spans="1:28" ht="15" customHeight="1" x14ac:dyDescent="0.2">
      <c r="A592" s="34"/>
      <c r="B592" s="42">
        <v>579</v>
      </c>
      <c r="C592" s="12" t="str">
        <f t="shared" si="14"/>
        <v>3/2069</v>
      </c>
      <c r="D592" s="43">
        <f t="shared" si="12"/>
        <v>0.01</v>
      </c>
      <c r="E592" s="1146">
        <f t="shared" si="15"/>
        <v>190645.54912080406</v>
      </c>
      <c r="F592" s="1150"/>
      <c r="G592" s="1146">
        <f t="shared" si="16"/>
        <v>205360.64247291168</v>
      </c>
      <c r="H592" s="1147"/>
      <c r="I592" s="1148"/>
      <c r="J592" s="1149"/>
      <c r="K592" s="45" t="e">
        <f t="shared" si="17"/>
        <v>#DIV/0!</v>
      </c>
      <c r="L592" s="1151">
        <f t="shared" si="13"/>
        <v>-205360.64247291168</v>
      </c>
      <c r="M592" s="1152"/>
      <c r="N592" s="34"/>
      <c r="O592" s="34"/>
      <c r="P592" s="34"/>
      <c r="Q592" s="34"/>
      <c r="R592" s="34"/>
      <c r="S592" s="34"/>
      <c r="T592" s="34"/>
      <c r="U592" s="34"/>
      <c r="V592" s="34"/>
      <c r="W592" s="34"/>
      <c r="X592" s="34"/>
      <c r="Y592" s="34"/>
      <c r="Z592" s="34"/>
      <c r="AA592" s="34"/>
      <c r="AB592" s="34"/>
    </row>
    <row r="593" spans="1:28" ht="15" customHeight="1" x14ac:dyDescent="0.2">
      <c r="A593" s="34"/>
      <c r="B593" s="42">
        <v>580</v>
      </c>
      <c r="C593" s="12" t="str">
        <f t="shared" si="14"/>
        <v>4/2069</v>
      </c>
      <c r="D593" s="43">
        <f t="shared" si="12"/>
        <v>0.01</v>
      </c>
      <c r="E593" s="1146">
        <f t="shared" si="15"/>
        <v>192552.0046120121</v>
      </c>
      <c r="F593" s="1150"/>
      <c r="G593" s="1146">
        <f t="shared" si="16"/>
        <v>207414.24889764079</v>
      </c>
      <c r="H593" s="1147"/>
      <c r="I593" s="1148"/>
      <c r="J593" s="1149"/>
      <c r="K593" s="45" t="e">
        <f t="shared" si="17"/>
        <v>#DIV/0!</v>
      </c>
      <c r="L593" s="1151">
        <f t="shared" si="13"/>
        <v>-207414.24889764079</v>
      </c>
      <c r="M593" s="1152"/>
      <c r="N593" s="34"/>
      <c r="O593" s="34"/>
      <c r="P593" s="34"/>
      <c r="Q593" s="34"/>
      <c r="R593" s="34"/>
      <c r="S593" s="34"/>
      <c r="T593" s="34"/>
      <c r="U593" s="34"/>
      <c r="V593" s="34"/>
      <c r="W593" s="34"/>
      <c r="X593" s="34"/>
      <c r="Y593" s="34"/>
      <c r="Z593" s="34"/>
      <c r="AA593" s="34"/>
      <c r="AB593" s="34"/>
    </row>
    <row r="594" spans="1:28" ht="15" customHeight="1" x14ac:dyDescent="0.2">
      <c r="A594" s="34"/>
      <c r="B594" s="42">
        <v>581</v>
      </c>
      <c r="C594" s="12" t="str">
        <f t="shared" si="14"/>
        <v>5/2069</v>
      </c>
      <c r="D594" s="43">
        <f t="shared" si="12"/>
        <v>0.01</v>
      </c>
      <c r="E594" s="1146">
        <f t="shared" si="15"/>
        <v>194477.52465813223</v>
      </c>
      <c r="F594" s="1150"/>
      <c r="G594" s="1146">
        <f t="shared" si="16"/>
        <v>209488.39138661721</v>
      </c>
      <c r="H594" s="1147"/>
      <c r="I594" s="1148"/>
      <c r="J594" s="1149"/>
      <c r="K594" s="45" t="e">
        <f t="shared" si="17"/>
        <v>#DIV/0!</v>
      </c>
      <c r="L594" s="1151">
        <f t="shared" si="13"/>
        <v>-209488.39138661721</v>
      </c>
      <c r="M594" s="1152"/>
      <c r="N594" s="34"/>
      <c r="O594" s="34"/>
      <c r="P594" s="34"/>
      <c r="Q594" s="34"/>
      <c r="R594" s="34"/>
      <c r="S594" s="34"/>
      <c r="T594" s="34"/>
      <c r="U594" s="34"/>
      <c r="V594" s="34"/>
      <c r="W594" s="34"/>
      <c r="X594" s="34"/>
      <c r="Y594" s="34"/>
      <c r="Z594" s="34"/>
      <c r="AA594" s="34"/>
      <c r="AB594" s="34"/>
    </row>
    <row r="595" spans="1:28" ht="15" customHeight="1" x14ac:dyDescent="0.2">
      <c r="A595" s="34"/>
      <c r="B595" s="42">
        <v>582</v>
      </c>
      <c r="C595" s="12" t="str">
        <f t="shared" si="14"/>
        <v>6/2069</v>
      </c>
      <c r="D595" s="43">
        <f t="shared" si="12"/>
        <v>0.01</v>
      </c>
      <c r="E595" s="1146">
        <f t="shared" si="15"/>
        <v>196422.29990471355</v>
      </c>
      <c r="F595" s="1150"/>
      <c r="G595" s="1146">
        <f t="shared" si="16"/>
        <v>211583.27530048339</v>
      </c>
      <c r="H595" s="1147"/>
      <c r="I595" s="1148"/>
      <c r="J595" s="1149"/>
      <c r="K595" s="45" t="e">
        <f t="shared" si="17"/>
        <v>#DIV/0!</v>
      </c>
      <c r="L595" s="1151">
        <f t="shared" si="13"/>
        <v>-211583.27530048339</v>
      </c>
      <c r="M595" s="1152"/>
      <c r="N595" s="34"/>
      <c r="O595" s="34"/>
      <c r="P595" s="34"/>
      <c r="Q595" s="34"/>
      <c r="R595" s="34"/>
      <c r="S595" s="34"/>
      <c r="T595" s="34"/>
      <c r="U595" s="34"/>
      <c r="V595" s="34"/>
      <c r="W595" s="34"/>
      <c r="X595" s="34"/>
      <c r="Y595" s="34"/>
      <c r="Z595" s="34"/>
      <c r="AA595" s="34"/>
      <c r="AB595" s="34"/>
    </row>
    <row r="596" spans="1:28" ht="15" customHeight="1" x14ac:dyDescent="0.2">
      <c r="A596" s="34"/>
      <c r="B596" s="42">
        <v>583</v>
      </c>
      <c r="C596" s="12" t="str">
        <f t="shared" si="14"/>
        <v>7/2069</v>
      </c>
      <c r="D596" s="43">
        <f t="shared" si="12"/>
        <v>0.01</v>
      </c>
      <c r="E596" s="1146">
        <f t="shared" si="15"/>
        <v>198386.52290376069</v>
      </c>
      <c r="F596" s="1150"/>
      <c r="G596" s="1146">
        <f t="shared" si="16"/>
        <v>213699.10805348822</v>
      </c>
      <c r="H596" s="1147"/>
      <c r="I596" s="1148"/>
      <c r="J596" s="1149"/>
      <c r="K596" s="45" t="e">
        <f t="shared" si="17"/>
        <v>#DIV/0!</v>
      </c>
      <c r="L596" s="1151">
        <f t="shared" si="13"/>
        <v>-213699.10805348822</v>
      </c>
      <c r="M596" s="1152"/>
      <c r="N596" s="34"/>
      <c r="O596" s="34"/>
      <c r="P596" s="34"/>
      <c r="Q596" s="34"/>
      <c r="R596" s="34"/>
      <c r="S596" s="34"/>
      <c r="T596" s="34"/>
      <c r="U596" s="34"/>
      <c r="V596" s="34"/>
      <c r="W596" s="34"/>
      <c r="X596" s="34"/>
      <c r="Y596" s="34"/>
      <c r="Z596" s="34"/>
      <c r="AA596" s="34"/>
      <c r="AB596" s="34"/>
    </row>
    <row r="597" spans="1:28" ht="15" customHeight="1" x14ac:dyDescent="0.2">
      <c r="A597" s="34"/>
      <c r="B597" s="42">
        <v>584</v>
      </c>
      <c r="C597" s="12" t="str">
        <f t="shared" si="14"/>
        <v>8/2069</v>
      </c>
      <c r="D597" s="43">
        <f t="shared" si="12"/>
        <v>0.01</v>
      </c>
      <c r="E597" s="1146">
        <f t="shared" si="15"/>
        <v>200370.38813279831</v>
      </c>
      <c r="F597" s="1150"/>
      <c r="G597" s="1146">
        <f t="shared" si="16"/>
        <v>215836.0991340231</v>
      </c>
      <c r="H597" s="1147"/>
      <c r="I597" s="1148"/>
      <c r="J597" s="1149"/>
      <c r="K597" s="45" t="e">
        <f t="shared" si="17"/>
        <v>#DIV/0!</v>
      </c>
      <c r="L597" s="1151">
        <f t="shared" si="13"/>
        <v>-215836.0991340231</v>
      </c>
      <c r="M597" s="1152"/>
      <c r="N597" s="34"/>
      <c r="O597" s="34"/>
      <c r="P597" s="34"/>
      <c r="Q597" s="34"/>
      <c r="R597" s="34"/>
      <c r="S597" s="34"/>
      <c r="T597" s="34"/>
      <c r="U597" s="34"/>
      <c r="V597" s="34"/>
      <c r="W597" s="34"/>
      <c r="X597" s="34"/>
      <c r="Y597" s="34"/>
      <c r="Z597" s="34"/>
      <c r="AA597" s="34"/>
      <c r="AB597" s="34"/>
    </row>
    <row r="598" spans="1:28" ht="15" customHeight="1" x14ac:dyDescent="0.2">
      <c r="A598" s="34"/>
      <c r="B598" s="42">
        <v>585</v>
      </c>
      <c r="C598" s="12" t="str">
        <f t="shared" si="14"/>
        <v>9/2069</v>
      </c>
      <c r="D598" s="43">
        <f t="shared" si="12"/>
        <v>0.01</v>
      </c>
      <c r="E598" s="1146">
        <f t="shared" si="15"/>
        <v>202374.09201412631</v>
      </c>
      <c r="F598" s="1150"/>
      <c r="G598" s="1146">
        <f t="shared" si="16"/>
        <v>217994.46012536332</v>
      </c>
      <c r="H598" s="1147"/>
      <c r="I598" s="1148"/>
      <c r="J598" s="1149"/>
      <c r="K598" s="45" t="e">
        <f t="shared" si="17"/>
        <v>#DIV/0!</v>
      </c>
      <c r="L598" s="1151">
        <f t="shared" si="13"/>
        <v>-217994.46012536332</v>
      </c>
      <c r="M598" s="1152"/>
      <c r="N598" s="34"/>
      <c r="O598" s="34"/>
      <c r="P598" s="34"/>
      <c r="Q598" s="34"/>
      <c r="R598" s="34"/>
      <c r="S598" s="34"/>
      <c r="T598" s="34"/>
      <c r="U598" s="34"/>
      <c r="V598" s="34"/>
      <c r="W598" s="34"/>
      <c r="X598" s="34"/>
      <c r="Y598" s="34"/>
      <c r="Z598" s="34"/>
      <c r="AA598" s="34"/>
      <c r="AB598" s="34"/>
    </row>
    <row r="599" spans="1:28" ht="15" customHeight="1" x14ac:dyDescent="0.2">
      <c r="A599" s="34"/>
      <c r="B599" s="42">
        <v>586</v>
      </c>
      <c r="C599" s="12" t="str">
        <f t="shared" si="14"/>
        <v>10/2069</v>
      </c>
      <c r="D599" s="43">
        <f t="shared" si="12"/>
        <v>0.01</v>
      </c>
      <c r="E599" s="1146">
        <f t="shared" si="15"/>
        <v>204397.83293426756</v>
      </c>
      <c r="F599" s="1150"/>
      <c r="G599" s="1146">
        <f t="shared" si="16"/>
        <v>220174.40472661695</v>
      </c>
      <c r="H599" s="1147"/>
      <c r="I599" s="1148"/>
      <c r="J599" s="1149"/>
      <c r="K599" s="45" t="e">
        <f t="shared" si="17"/>
        <v>#DIV/0!</v>
      </c>
      <c r="L599" s="1151">
        <f t="shared" si="13"/>
        <v>-220174.40472661695</v>
      </c>
      <c r="M599" s="1152"/>
      <c r="N599" s="34"/>
      <c r="O599" s="34"/>
      <c r="P599" s="34"/>
      <c r="Q599" s="34"/>
      <c r="R599" s="34"/>
      <c r="S599" s="34"/>
      <c r="T599" s="34"/>
      <c r="U599" s="34"/>
      <c r="V599" s="34"/>
      <c r="W599" s="34"/>
      <c r="X599" s="34"/>
      <c r="Y599" s="34"/>
      <c r="Z599" s="34"/>
      <c r="AA599" s="34"/>
      <c r="AB599" s="34"/>
    </row>
    <row r="600" spans="1:28" ht="15" customHeight="1" x14ac:dyDescent="0.2">
      <c r="A600" s="34"/>
      <c r="B600" s="42">
        <v>587</v>
      </c>
      <c r="C600" s="12" t="str">
        <f t="shared" si="14"/>
        <v>11/2069</v>
      </c>
      <c r="D600" s="43">
        <f t="shared" si="12"/>
        <v>0.01</v>
      </c>
      <c r="E600" s="1146">
        <f t="shared" si="15"/>
        <v>206441.81126361023</v>
      </c>
      <c r="F600" s="1150"/>
      <c r="G600" s="1146">
        <f t="shared" si="16"/>
        <v>222376.14877388312</v>
      </c>
      <c r="H600" s="1147"/>
      <c r="I600" s="1148"/>
      <c r="J600" s="1149"/>
      <c r="K600" s="45" t="e">
        <f t="shared" si="17"/>
        <v>#DIV/0!</v>
      </c>
      <c r="L600" s="1151">
        <f t="shared" si="13"/>
        <v>-222376.14877388312</v>
      </c>
      <c r="M600" s="1152"/>
      <c r="N600" s="34"/>
      <c r="O600" s="34"/>
      <c r="P600" s="34"/>
      <c r="Q600" s="34"/>
      <c r="R600" s="34"/>
      <c r="S600" s="34"/>
      <c r="T600" s="34"/>
      <c r="U600" s="34"/>
      <c r="V600" s="34"/>
      <c r="W600" s="34"/>
      <c r="X600" s="34"/>
      <c r="Y600" s="34"/>
      <c r="Z600" s="34"/>
      <c r="AA600" s="34"/>
      <c r="AB600" s="34"/>
    </row>
    <row r="601" spans="1:28" ht="15" customHeight="1" x14ac:dyDescent="0.2">
      <c r="A601" s="34"/>
      <c r="B601" s="42">
        <v>588</v>
      </c>
      <c r="C601" s="12" t="str">
        <f t="shared" si="14"/>
        <v>12/2069</v>
      </c>
      <c r="D601" s="43">
        <f t="shared" si="12"/>
        <v>0.01</v>
      </c>
      <c r="E601" s="1146">
        <f t="shared" si="15"/>
        <v>208506.22937624634</v>
      </c>
      <c r="F601" s="1150"/>
      <c r="G601" s="1146">
        <f t="shared" si="16"/>
        <v>224599.91026162196</v>
      </c>
      <c r="H601" s="1147"/>
      <c r="I601" s="1148"/>
      <c r="J601" s="1149"/>
      <c r="K601" s="45" t="e">
        <f t="shared" si="17"/>
        <v>#DIV/0!</v>
      </c>
      <c r="L601" s="1151">
        <f t="shared" si="13"/>
        <v>-224599.91026162196</v>
      </c>
      <c r="M601" s="1152"/>
      <c r="N601" s="34"/>
      <c r="O601" s="34"/>
      <c r="P601" s="34"/>
      <c r="Q601" s="34"/>
      <c r="R601" s="34"/>
      <c r="S601" s="34"/>
      <c r="T601" s="34"/>
      <c r="U601" s="34"/>
      <c r="V601" s="34"/>
      <c r="W601" s="34"/>
      <c r="X601" s="34"/>
      <c r="Y601" s="34"/>
      <c r="Z601" s="34"/>
      <c r="AA601" s="34"/>
      <c r="AB601" s="34"/>
    </row>
    <row r="602" spans="1:28" ht="15" customHeight="1" x14ac:dyDescent="0.2">
      <c r="A602" s="34"/>
      <c r="B602" s="42">
        <v>589</v>
      </c>
      <c r="C602" s="12" t="str">
        <f t="shared" si="14"/>
        <v>1/2070</v>
      </c>
      <c r="D602" s="43">
        <f t="shared" si="12"/>
        <v>0.01</v>
      </c>
      <c r="E602" s="1146">
        <f t="shared" si="15"/>
        <v>210591.2916700088</v>
      </c>
      <c r="F602" s="1150"/>
      <c r="G602" s="1146">
        <f t="shared" si="16"/>
        <v>226845.90936423818</v>
      </c>
      <c r="H602" s="1147"/>
      <c r="I602" s="1148"/>
      <c r="J602" s="1149"/>
      <c r="K602" s="45" t="e">
        <f t="shared" si="17"/>
        <v>#DIV/0!</v>
      </c>
      <c r="L602" s="1151">
        <f t="shared" si="13"/>
        <v>-226845.90936423818</v>
      </c>
      <c r="M602" s="1152"/>
      <c r="N602" s="34"/>
      <c r="O602" s="34"/>
      <c r="P602" s="34"/>
      <c r="Q602" s="34"/>
      <c r="R602" s="34"/>
      <c r="S602" s="34"/>
      <c r="T602" s="34"/>
      <c r="U602" s="34"/>
      <c r="V602" s="34"/>
      <c r="W602" s="34"/>
      <c r="X602" s="34"/>
      <c r="Y602" s="34"/>
      <c r="Z602" s="34"/>
      <c r="AA602" s="34"/>
      <c r="AB602" s="34"/>
    </row>
    <row r="603" spans="1:28" ht="15" customHeight="1" x14ac:dyDescent="0.2">
      <c r="A603" s="34"/>
      <c r="B603" s="42">
        <v>590</v>
      </c>
      <c r="C603" s="12" t="str">
        <f t="shared" si="14"/>
        <v>2/2070</v>
      </c>
      <c r="D603" s="43">
        <f t="shared" si="12"/>
        <v>0.01</v>
      </c>
      <c r="E603" s="1146">
        <f t="shared" si="15"/>
        <v>212697.20458670889</v>
      </c>
      <c r="F603" s="1150"/>
      <c r="G603" s="1146">
        <f t="shared" si="16"/>
        <v>229114.36845788057</v>
      </c>
      <c r="H603" s="1147"/>
      <c r="I603" s="1148"/>
      <c r="J603" s="1149"/>
      <c r="K603" s="45" t="e">
        <f t="shared" si="17"/>
        <v>#DIV/0!</v>
      </c>
      <c r="L603" s="1151">
        <f t="shared" si="13"/>
        <v>-229114.36845788057</v>
      </c>
      <c r="M603" s="1152"/>
      <c r="N603" s="34"/>
      <c r="O603" s="34"/>
      <c r="P603" s="34"/>
      <c r="Q603" s="34"/>
      <c r="R603" s="34"/>
      <c r="S603" s="34"/>
      <c r="T603" s="34"/>
      <c r="U603" s="34"/>
      <c r="V603" s="34"/>
      <c r="W603" s="34"/>
      <c r="X603" s="34"/>
      <c r="Y603" s="34"/>
      <c r="Z603" s="34"/>
      <c r="AA603" s="34"/>
      <c r="AB603" s="34"/>
    </row>
    <row r="604" spans="1:28" ht="15" customHeight="1" x14ac:dyDescent="0.2">
      <c r="A604" s="34"/>
      <c r="B604" s="42">
        <v>591</v>
      </c>
      <c r="C604" s="12" t="str">
        <f t="shared" si="14"/>
        <v>3/2070</v>
      </c>
      <c r="D604" s="43">
        <f t="shared" si="12"/>
        <v>0.01</v>
      </c>
      <c r="E604" s="1146">
        <f t="shared" si="15"/>
        <v>214824.17663257598</v>
      </c>
      <c r="F604" s="1150"/>
      <c r="G604" s="1146">
        <f t="shared" si="16"/>
        <v>231405.51214245937</v>
      </c>
      <c r="H604" s="1147"/>
      <c r="I604" s="1148"/>
      <c r="J604" s="1149"/>
      <c r="K604" s="45" t="e">
        <f t="shared" si="17"/>
        <v>#DIV/0!</v>
      </c>
      <c r="L604" s="1151">
        <f t="shared" si="13"/>
        <v>-231405.51214245937</v>
      </c>
      <c r="M604" s="1152"/>
      <c r="N604" s="34"/>
      <c r="O604" s="34"/>
      <c r="P604" s="34"/>
      <c r="Q604" s="34"/>
      <c r="R604" s="34"/>
      <c r="S604" s="34"/>
      <c r="T604" s="34"/>
      <c r="U604" s="34"/>
      <c r="V604" s="34"/>
      <c r="W604" s="34"/>
      <c r="X604" s="34"/>
      <c r="Y604" s="34"/>
      <c r="Z604" s="34"/>
      <c r="AA604" s="34"/>
      <c r="AB604" s="34"/>
    </row>
    <row r="605" spans="1:28" ht="15" customHeight="1" x14ac:dyDescent="0.2">
      <c r="A605" s="34"/>
      <c r="B605" s="42">
        <v>592</v>
      </c>
      <c r="C605" s="12" t="str">
        <f t="shared" si="14"/>
        <v>4/2070</v>
      </c>
      <c r="D605" s="43">
        <f t="shared" si="12"/>
        <v>0.01</v>
      </c>
      <c r="E605" s="1146">
        <f t="shared" si="15"/>
        <v>216972.41839890173</v>
      </c>
      <c r="F605" s="1150"/>
      <c r="G605" s="1146">
        <f t="shared" si="16"/>
        <v>233719.56726388398</v>
      </c>
      <c r="H605" s="1147"/>
      <c r="I605" s="1148"/>
      <c r="J605" s="1149"/>
      <c r="K605" s="45" t="e">
        <f t="shared" si="17"/>
        <v>#DIV/0!</v>
      </c>
      <c r="L605" s="1151">
        <f t="shared" si="13"/>
        <v>-233719.56726388398</v>
      </c>
      <c r="M605" s="1152"/>
      <c r="N605" s="34"/>
      <c r="O605" s="34"/>
      <c r="P605" s="34"/>
      <c r="Q605" s="34"/>
      <c r="R605" s="34"/>
      <c r="S605" s="34"/>
      <c r="T605" s="34"/>
      <c r="U605" s="34"/>
      <c r="V605" s="34"/>
      <c r="W605" s="34"/>
      <c r="X605" s="34"/>
      <c r="Y605" s="34"/>
      <c r="Z605" s="34"/>
      <c r="AA605" s="34"/>
      <c r="AB605" s="34"/>
    </row>
    <row r="606" spans="1:28" ht="15" customHeight="1" x14ac:dyDescent="0.2">
      <c r="A606" s="34"/>
      <c r="B606" s="42">
        <v>593</v>
      </c>
      <c r="C606" s="12" t="str">
        <f t="shared" si="14"/>
        <v>5/2070</v>
      </c>
      <c r="D606" s="43">
        <f t="shared" si="12"/>
        <v>0.01</v>
      </c>
      <c r="E606" s="1146">
        <f t="shared" si="15"/>
        <v>219142.14258289075</v>
      </c>
      <c r="F606" s="1150"/>
      <c r="G606" s="1146">
        <f t="shared" si="16"/>
        <v>236056.76293652281</v>
      </c>
      <c r="H606" s="1147"/>
      <c r="I606" s="1148"/>
      <c r="J606" s="1149"/>
      <c r="K606" s="45" t="e">
        <f t="shared" si="17"/>
        <v>#DIV/0!</v>
      </c>
      <c r="L606" s="1151">
        <f t="shared" si="13"/>
        <v>-236056.76293652281</v>
      </c>
      <c r="M606" s="1152"/>
      <c r="N606" s="34"/>
      <c r="O606" s="34"/>
      <c r="P606" s="34"/>
      <c r="Q606" s="34"/>
      <c r="R606" s="34"/>
      <c r="S606" s="34"/>
      <c r="T606" s="34"/>
      <c r="U606" s="34"/>
      <c r="V606" s="34"/>
      <c r="W606" s="34"/>
      <c r="X606" s="34"/>
      <c r="Y606" s="34"/>
      <c r="Z606" s="34"/>
      <c r="AA606" s="34"/>
      <c r="AB606" s="34"/>
    </row>
    <row r="607" spans="1:28" ht="15" customHeight="1" x14ac:dyDescent="0.2">
      <c r="A607" s="34"/>
      <c r="B607" s="42">
        <v>594</v>
      </c>
      <c r="C607" s="12" t="str">
        <f t="shared" si="14"/>
        <v>6/2070</v>
      </c>
      <c r="D607" s="43">
        <f t="shared" si="12"/>
        <v>0.01</v>
      </c>
      <c r="E607" s="1146">
        <f t="shared" si="15"/>
        <v>221333.56400871967</v>
      </c>
      <c r="F607" s="1150"/>
      <c r="G607" s="1146">
        <f t="shared" si="16"/>
        <v>238417.33056588803</v>
      </c>
      <c r="H607" s="1147"/>
      <c r="I607" s="1148"/>
      <c r="J607" s="1149"/>
      <c r="K607" s="45" t="e">
        <f t="shared" si="17"/>
        <v>#DIV/0!</v>
      </c>
      <c r="L607" s="1151">
        <f t="shared" si="13"/>
        <v>-238417.33056588803</v>
      </c>
      <c r="M607" s="1152"/>
      <c r="N607" s="34"/>
      <c r="O607" s="34"/>
      <c r="P607" s="34"/>
      <c r="Q607" s="34"/>
      <c r="R607" s="34"/>
      <c r="S607" s="34"/>
      <c r="T607" s="34"/>
      <c r="U607" s="34"/>
      <c r="V607" s="34"/>
      <c r="W607" s="34"/>
      <c r="X607" s="34"/>
      <c r="Y607" s="34"/>
      <c r="Z607" s="34"/>
      <c r="AA607" s="34"/>
      <c r="AB607" s="34"/>
    </row>
    <row r="608" spans="1:28" ht="15" customHeight="1" x14ac:dyDescent="0.2">
      <c r="A608" s="34"/>
      <c r="B608" s="42">
        <v>595</v>
      </c>
      <c r="C608" s="12" t="str">
        <f t="shared" si="14"/>
        <v>7/2070</v>
      </c>
      <c r="D608" s="43">
        <f t="shared" si="12"/>
        <v>0.01</v>
      </c>
      <c r="E608" s="1146">
        <f t="shared" si="15"/>
        <v>223546.89964880687</v>
      </c>
      <c r="F608" s="1150"/>
      <c r="G608" s="1146">
        <f t="shared" si="16"/>
        <v>240801.50387154691</v>
      </c>
      <c r="H608" s="1147"/>
      <c r="I608" s="1148"/>
      <c r="J608" s="1149"/>
      <c r="K608" s="45" t="e">
        <f t="shared" si="17"/>
        <v>#DIV/0!</v>
      </c>
      <c r="L608" s="1151">
        <f t="shared" si="13"/>
        <v>-240801.50387154691</v>
      </c>
      <c r="M608" s="1152"/>
      <c r="N608" s="34"/>
      <c r="O608" s="34"/>
      <c r="P608" s="34"/>
      <c r="Q608" s="34"/>
      <c r="R608" s="34"/>
      <c r="S608" s="34"/>
      <c r="T608" s="34"/>
      <c r="U608" s="34"/>
      <c r="V608" s="34"/>
      <c r="W608" s="34"/>
      <c r="X608" s="34"/>
      <c r="Y608" s="34"/>
      <c r="Z608" s="34"/>
      <c r="AA608" s="34"/>
      <c r="AB608" s="34"/>
    </row>
    <row r="609" spans="1:28" ht="15" customHeight="1" x14ac:dyDescent="0.2">
      <c r="A609" s="34"/>
      <c r="B609" s="42">
        <v>596</v>
      </c>
      <c r="C609" s="12" t="str">
        <f t="shared" si="14"/>
        <v>8/2070</v>
      </c>
      <c r="D609" s="43">
        <f t="shared" si="12"/>
        <v>0.01</v>
      </c>
      <c r="E609" s="1146">
        <f t="shared" si="15"/>
        <v>225782.36864529495</v>
      </c>
      <c r="F609" s="1150"/>
      <c r="G609" s="1146">
        <f t="shared" si="16"/>
        <v>243209.51891026238</v>
      </c>
      <c r="H609" s="1147"/>
      <c r="I609" s="1148"/>
      <c r="J609" s="1149"/>
      <c r="K609" s="45" t="e">
        <f t="shared" si="17"/>
        <v>#DIV/0!</v>
      </c>
      <c r="L609" s="1151">
        <f t="shared" si="13"/>
        <v>-243209.51891026238</v>
      </c>
      <c r="M609" s="1152"/>
      <c r="N609" s="34"/>
      <c r="O609" s="34"/>
      <c r="P609" s="34"/>
      <c r="Q609" s="34"/>
      <c r="R609" s="34"/>
      <c r="S609" s="34"/>
      <c r="T609" s="34"/>
      <c r="U609" s="34"/>
      <c r="V609" s="34"/>
      <c r="W609" s="34"/>
      <c r="X609" s="34"/>
      <c r="Y609" s="34"/>
      <c r="Z609" s="34"/>
      <c r="AA609" s="34"/>
      <c r="AB609" s="34"/>
    </row>
    <row r="610" spans="1:28" ht="15" customHeight="1" x14ac:dyDescent="0.2">
      <c r="A610" s="34"/>
      <c r="B610" s="42">
        <v>597</v>
      </c>
      <c r="C610" s="12" t="str">
        <f t="shared" si="14"/>
        <v>9/2070</v>
      </c>
      <c r="D610" s="43">
        <f t="shared" si="12"/>
        <v>0.01</v>
      </c>
      <c r="E610" s="1146">
        <f t="shared" si="15"/>
        <v>228040.19233174791</v>
      </c>
      <c r="F610" s="1150"/>
      <c r="G610" s="1146">
        <f t="shared" si="16"/>
        <v>245641.61409936502</v>
      </c>
      <c r="H610" s="1147"/>
      <c r="I610" s="1148"/>
      <c r="J610" s="1149"/>
      <c r="K610" s="45" t="e">
        <f t="shared" si="17"/>
        <v>#DIV/0!</v>
      </c>
      <c r="L610" s="1151">
        <f t="shared" si="13"/>
        <v>-245641.61409936502</v>
      </c>
      <c r="M610" s="1152"/>
      <c r="N610" s="34"/>
      <c r="O610" s="34"/>
      <c r="P610" s="34"/>
      <c r="Q610" s="34"/>
      <c r="R610" s="34"/>
      <c r="S610" s="34"/>
      <c r="T610" s="34"/>
      <c r="U610" s="34"/>
      <c r="V610" s="34"/>
      <c r="W610" s="34"/>
      <c r="X610" s="34"/>
      <c r="Y610" s="34"/>
      <c r="Z610" s="34"/>
      <c r="AA610" s="34"/>
      <c r="AB610" s="34"/>
    </row>
    <row r="611" spans="1:28" ht="15" customHeight="1" x14ac:dyDescent="0.2">
      <c r="A611" s="34"/>
      <c r="B611" s="42">
        <v>598</v>
      </c>
      <c r="C611" s="12" t="str">
        <f t="shared" si="14"/>
        <v>10/2070</v>
      </c>
      <c r="D611" s="43">
        <f t="shared" si="12"/>
        <v>0.01</v>
      </c>
      <c r="E611" s="1146">
        <f t="shared" si="15"/>
        <v>230320.5942550654</v>
      </c>
      <c r="F611" s="1150"/>
      <c r="G611" s="1146">
        <f t="shared" si="16"/>
        <v>248098.03024035867</v>
      </c>
      <c r="H611" s="1147"/>
      <c r="I611" s="1148"/>
      <c r="J611" s="1149"/>
      <c r="K611" s="45" t="e">
        <f t="shared" si="17"/>
        <v>#DIV/0!</v>
      </c>
      <c r="L611" s="1151">
        <f t="shared" si="13"/>
        <v>-248098.03024035867</v>
      </c>
      <c r="M611" s="1152"/>
      <c r="N611" s="34"/>
      <c r="O611" s="34"/>
      <c r="P611" s="34"/>
      <c r="Q611" s="34"/>
      <c r="R611" s="34"/>
      <c r="S611" s="34"/>
      <c r="T611" s="34"/>
      <c r="U611" s="34"/>
      <c r="V611" s="34"/>
      <c r="W611" s="34"/>
      <c r="X611" s="34"/>
      <c r="Y611" s="34"/>
      <c r="Z611" s="34"/>
      <c r="AA611" s="34"/>
      <c r="AB611" s="34"/>
    </row>
    <row r="612" spans="1:28" ht="15" customHeight="1" x14ac:dyDescent="0.2">
      <c r="A612" s="34"/>
      <c r="B612" s="42">
        <v>599</v>
      </c>
      <c r="C612" s="12" t="str">
        <f t="shared" si="14"/>
        <v>11/2070</v>
      </c>
      <c r="D612" s="43">
        <f t="shared" si="12"/>
        <v>0.01</v>
      </c>
      <c r="E612" s="1146">
        <f t="shared" si="15"/>
        <v>232623.80019761604</v>
      </c>
      <c r="F612" s="1150"/>
      <c r="G612" s="1146">
        <f t="shared" si="16"/>
        <v>250579.01054276226</v>
      </c>
      <c r="H612" s="1147"/>
      <c r="I612" s="1148"/>
      <c r="J612" s="1149"/>
      <c r="K612" s="45" t="e">
        <f t="shared" si="17"/>
        <v>#DIV/0!</v>
      </c>
      <c r="L612" s="1151">
        <f t="shared" si="13"/>
        <v>-250579.01054276226</v>
      </c>
      <c r="M612" s="1152"/>
      <c r="N612" s="34"/>
      <c r="O612" s="34"/>
      <c r="P612" s="34"/>
      <c r="Q612" s="34"/>
      <c r="R612" s="34"/>
      <c r="S612" s="34"/>
      <c r="T612" s="34"/>
      <c r="U612" s="34"/>
      <c r="V612" s="34"/>
      <c r="W612" s="34"/>
      <c r="X612" s="34"/>
      <c r="Y612" s="34"/>
      <c r="Z612" s="34"/>
      <c r="AA612" s="34"/>
      <c r="AB612" s="34"/>
    </row>
    <row r="613" spans="1:28" ht="15" customHeight="1" x14ac:dyDescent="0.2">
      <c r="A613" s="34"/>
      <c r="B613" s="42">
        <v>600</v>
      </c>
      <c r="C613" s="12" t="str">
        <f t="shared" si="14"/>
        <v>12/2070</v>
      </c>
      <c r="D613" s="43">
        <f t="shared" si="12"/>
        <v>0.01</v>
      </c>
      <c r="E613" s="1146">
        <f t="shared" si="15"/>
        <v>234950.03819959221</v>
      </c>
      <c r="F613" s="1150"/>
      <c r="G613" s="1146">
        <f t="shared" si="16"/>
        <v>253084.80064818988</v>
      </c>
      <c r="H613" s="1147"/>
      <c r="I613" s="1148"/>
      <c r="J613" s="1149"/>
      <c r="K613" s="45" t="e">
        <f t="shared" si="17"/>
        <v>#DIV/0!</v>
      </c>
      <c r="L613" s="1151">
        <f t="shared" si="13"/>
        <v>-253084.80064818988</v>
      </c>
      <c r="M613" s="1152"/>
      <c r="N613" s="34"/>
      <c r="O613" s="34"/>
      <c r="P613" s="34"/>
      <c r="Q613" s="34"/>
      <c r="R613" s="34"/>
      <c r="S613" s="34"/>
      <c r="T613" s="34"/>
      <c r="U613" s="34"/>
      <c r="V613" s="34"/>
      <c r="W613" s="34"/>
      <c r="X613" s="34"/>
      <c r="Y613" s="34"/>
      <c r="Z613" s="34"/>
      <c r="AA613" s="34"/>
      <c r="AB613" s="34"/>
    </row>
    <row r="614" spans="1:28" ht="15.75" customHeight="1" x14ac:dyDescent="0.25">
      <c r="A614" s="46"/>
      <c r="B614" s="46"/>
      <c r="C614" s="46"/>
      <c r="D614" s="46"/>
      <c r="E614" s="46"/>
      <c r="F614" s="46"/>
      <c r="G614" s="46"/>
      <c r="H614" s="46"/>
      <c r="I614" s="46"/>
      <c r="J614" s="46"/>
      <c r="K614" s="46"/>
      <c r="L614" s="46"/>
      <c r="M614" s="46"/>
      <c r="N614" s="46"/>
      <c r="O614" s="46"/>
      <c r="P614" s="46"/>
      <c r="Q614" s="46"/>
      <c r="R614" s="46"/>
      <c r="S614" s="46"/>
      <c r="T614" s="46"/>
      <c r="U614" s="46"/>
      <c r="V614" s="46"/>
      <c r="W614" s="46"/>
      <c r="X614" s="46"/>
      <c r="Y614" s="46"/>
      <c r="Z614" s="46"/>
      <c r="AA614" s="46"/>
      <c r="AB614" s="46"/>
    </row>
    <row r="615" spans="1:28" ht="15.75" customHeight="1" x14ac:dyDescent="0.25">
      <c r="A615" s="46"/>
      <c r="B615" s="46"/>
      <c r="C615" s="46"/>
      <c r="D615" s="46"/>
      <c r="E615" s="46"/>
      <c r="F615" s="46"/>
      <c r="G615" s="46"/>
      <c r="H615" s="46"/>
      <c r="I615" s="46"/>
      <c r="J615" s="46"/>
      <c r="K615" s="46"/>
      <c r="L615" s="46"/>
      <c r="M615" s="46"/>
      <c r="N615" s="46"/>
      <c r="O615" s="46"/>
      <c r="P615" s="46"/>
      <c r="Q615" s="46"/>
      <c r="R615" s="46"/>
      <c r="S615" s="46"/>
      <c r="T615" s="46"/>
      <c r="U615" s="46"/>
      <c r="V615" s="46"/>
      <c r="W615" s="46"/>
      <c r="X615" s="46"/>
      <c r="Y615" s="46"/>
      <c r="Z615" s="46"/>
      <c r="AA615" s="46"/>
      <c r="AB615" s="46"/>
    </row>
    <row r="616" spans="1:28" ht="15.75" customHeight="1" x14ac:dyDescent="0.25">
      <c r="A616" s="46"/>
      <c r="B616" s="46"/>
      <c r="C616" s="46"/>
      <c r="D616" s="46"/>
      <c r="E616" s="46"/>
      <c r="F616" s="46"/>
      <c r="G616" s="46"/>
      <c r="H616" s="46"/>
      <c r="I616" s="46"/>
      <c r="J616" s="46"/>
      <c r="K616" s="46"/>
      <c r="L616" s="46"/>
      <c r="M616" s="46"/>
      <c r="N616" s="46"/>
      <c r="O616" s="46"/>
      <c r="P616" s="46"/>
      <c r="Q616" s="46"/>
      <c r="R616" s="46"/>
      <c r="S616" s="46"/>
      <c r="T616" s="46"/>
      <c r="U616" s="46"/>
      <c r="V616" s="46"/>
      <c r="W616" s="46"/>
      <c r="X616" s="46"/>
      <c r="Y616" s="46"/>
      <c r="Z616" s="46"/>
      <c r="AA616" s="46"/>
      <c r="AB616" s="46"/>
    </row>
    <row r="617" spans="1:28" ht="15.75" customHeight="1" x14ac:dyDescent="0.25">
      <c r="A617" s="46"/>
      <c r="B617" s="46"/>
      <c r="C617" s="46"/>
      <c r="D617" s="46"/>
      <c r="E617" s="46"/>
      <c r="F617" s="46"/>
      <c r="G617" s="46"/>
      <c r="H617" s="46"/>
      <c r="I617" s="46"/>
      <c r="J617" s="46"/>
      <c r="K617" s="46"/>
      <c r="L617" s="46"/>
      <c r="M617" s="46"/>
      <c r="N617" s="46"/>
      <c r="O617" s="46"/>
      <c r="P617" s="46"/>
      <c r="Q617" s="46"/>
      <c r="R617" s="46"/>
      <c r="S617" s="46"/>
      <c r="T617" s="46"/>
      <c r="U617" s="46"/>
      <c r="V617" s="46"/>
      <c r="W617" s="46"/>
      <c r="X617" s="46"/>
      <c r="Y617" s="46"/>
      <c r="Z617" s="46"/>
      <c r="AA617" s="46"/>
      <c r="AB617" s="46"/>
    </row>
    <row r="618" spans="1:28" ht="15.75" customHeight="1" x14ac:dyDescent="0.25">
      <c r="A618" s="46"/>
      <c r="B618" s="46"/>
      <c r="C618" s="46"/>
      <c r="D618" s="46"/>
      <c r="E618" s="46"/>
      <c r="F618" s="46"/>
      <c r="G618" s="46"/>
      <c r="H618" s="46"/>
      <c r="I618" s="46"/>
      <c r="J618" s="46"/>
      <c r="K618" s="46"/>
      <c r="L618" s="46"/>
      <c r="M618" s="46"/>
      <c r="N618" s="46"/>
      <c r="O618" s="46"/>
      <c r="P618" s="46"/>
      <c r="Q618" s="46"/>
      <c r="R618" s="46"/>
      <c r="S618" s="46"/>
      <c r="T618" s="46"/>
      <c r="U618" s="46"/>
      <c r="V618" s="46"/>
      <c r="W618" s="46"/>
      <c r="X618" s="46"/>
      <c r="Y618" s="46"/>
      <c r="Z618" s="46"/>
      <c r="AA618" s="46"/>
      <c r="AB618" s="46"/>
    </row>
    <row r="619" spans="1:28" ht="15.75" customHeight="1" x14ac:dyDescent="0.25">
      <c r="A619" s="46"/>
      <c r="B619" s="46"/>
      <c r="C619" s="46"/>
      <c r="D619" s="46"/>
      <c r="E619" s="46"/>
      <c r="F619" s="46"/>
      <c r="G619" s="46"/>
      <c r="H619" s="46"/>
      <c r="I619" s="46"/>
      <c r="J619" s="46"/>
      <c r="K619" s="46"/>
      <c r="L619" s="46"/>
      <c r="M619" s="46"/>
      <c r="N619" s="46"/>
      <c r="O619" s="46"/>
      <c r="P619" s="46"/>
      <c r="Q619" s="46"/>
      <c r="R619" s="46"/>
      <c r="S619" s="46"/>
      <c r="T619" s="46"/>
      <c r="U619" s="46"/>
      <c r="V619" s="46"/>
      <c r="W619" s="46"/>
      <c r="X619" s="46"/>
      <c r="Y619" s="46"/>
      <c r="Z619" s="46"/>
      <c r="AA619" s="46"/>
      <c r="AB619" s="46"/>
    </row>
    <row r="620" spans="1:28" ht="15.75" customHeight="1" x14ac:dyDescent="0.25">
      <c r="A620" s="46"/>
      <c r="B620" s="46"/>
      <c r="C620" s="46"/>
      <c r="D620" s="46"/>
      <c r="E620" s="46"/>
      <c r="F620" s="46"/>
      <c r="G620" s="46"/>
      <c r="H620" s="46"/>
      <c r="I620" s="46"/>
      <c r="J620" s="46"/>
      <c r="K620" s="46"/>
      <c r="L620" s="46"/>
      <c r="M620" s="46"/>
      <c r="N620" s="46"/>
      <c r="O620" s="46"/>
      <c r="P620" s="46"/>
      <c r="Q620" s="46"/>
      <c r="R620" s="46"/>
      <c r="S620" s="46"/>
      <c r="T620" s="46"/>
      <c r="U620" s="46"/>
      <c r="V620" s="46"/>
      <c r="W620" s="46"/>
      <c r="X620" s="46"/>
      <c r="Y620" s="46"/>
      <c r="Z620" s="46"/>
      <c r="AA620" s="46"/>
      <c r="AB620" s="46"/>
    </row>
    <row r="621" spans="1:28" ht="15.75" customHeight="1" x14ac:dyDescent="0.25">
      <c r="A621" s="46"/>
      <c r="B621" s="46"/>
      <c r="C621" s="46"/>
      <c r="D621" s="46"/>
      <c r="E621" s="46"/>
      <c r="F621" s="46"/>
      <c r="G621" s="46"/>
      <c r="H621" s="46"/>
      <c r="I621" s="46"/>
      <c r="J621" s="46"/>
      <c r="K621" s="46"/>
      <c r="L621" s="46"/>
      <c r="M621" s="46"/>
      <c r="N621" s="46"/>
      <c r="O621" s="46"/>
      <c r="P621" s="46"/>
      <c r="Q621" s="46"/>
      <c r="R621" s="46"/>
      <c r="S621" s="46"/>
      <c r="T621" s="46"/>
      <c r="U621" s="46"/>
      <c r="V621" s="46"/>
      <c r="W621" s="46"/>
      <c r="X621" s="46"/>
      <c r="Y621" s="46"/>
      <c r="Z621" s="46"/>
      <c r="AA621" s="46"/>
      <c r="AB621" s="46"/>
    </row>
    <row r="622" spans="1:28" ht="15.75" customHeight="1" x14ac:dyDescent="0.25">
      <c r="A622" s="46"/>
      <c r="B622" s="46"/>
      <c r="C622" s="46"/>
      <c r="D622" s="46"/>
      <c r="E622" s="46"/>
      <c r="F622" s="46"/>
      <c r="G622" s="46"/>
      <c r="H622" s="46"/>
      <c r="I622" s="46"/>
      <c r="J622" s="46"/>
      <c r="K622" s="46"/>
      <c r="L622" s="46"/>
      <c r="M622" s="46"/>
      <c r="N622" s="46"/>
      <c r="O622" s="46"/>
      <c r="P622" s="46"/>
      <c r="Q622" s="46"/>
      <c r="R622" s="46"/>
      <c r="S622" s="46"/>
      <c r="T622" s="46"/>
      <c r="U622" s="46"/>
      <c r="V622" s="46"/>
      <c r="W622" s="46"/>
      <c r="X622" s="46"/>
      <c r="Y622" s="46"/>
      <c r="Z622" s="46"/>
      <c r="AA622" s="46"/>
      <c r="AB622" s="46"/>
    </row>
    <row r="623" spans="1:28" ht="15.75" customHeight="1" x14ac:dyDescent="0.25">
      <c r="A623" s="46"/>
      <c r="B623" s="46"/>
      <c r="C623" s="46"/>
      <c r="D623" s="46"/>
      <c r="E623" s="46"/>
      <c r="F623" s="46"/>
      <c r="G623" s="46"/>
      <c r="H623" s="46"/>
      <c r="I623" s="46"/>
      <c r="J623" s="46"/>
      <c r="K623" s="46"/>
      <c r="L623" s="46"/>
      <c r="M623" s="46"/>
      <c r="N623" s="46"/>
      <c r="O623" s="46"/>
      <c r="P623" s="46"/>
      <c r="Q623" s="46"/>
      <c r="R623" s="46"/>
      <c r="S623" s="46"/>
      <c r="T623" s="46"/>
      <c r="U623" s="46"/>
      <c r="V623" s="46"/>
      <c r="W623" s="46"/>
      <c r="X623" s="46"/>
      <c r="Y623" s="46"/>
      <c r="Z623" s="46"/>
      <c r="AA623" s="46"/>
      <c r="AB623" s="46"/>
    </row>
    <row r="624" spans="1:28" ht="15.75" customHeight="1" x14ac:dyDescent="0.25">
      <c r="A624" s="46"/>
      <c r="B624" s="46"/>
      <c r="C624" s="46"/>
      <c r="D624" s="46"/>
      <c r="E624" s="46"/>
      <c r="F624" s="46"/>
      <c r="G624" s="46"/>
      <c r="H624" s="46"/>
      <c r="I624" s="46"/>
      <c r="J624" s="46"/>
      <c r="K624" s="46"/>
      <c r="L624" s="46"/>
      <c r="M624" s="46"/>
      <c r="N624" s="46"/>
      <c r="O624" s="46"/>
      <c r="P624" s="46"/>
      <c r="Q624" s="46"/>
      <c r="R624" s="46"/>
      <c r="S624" s="46"/>
      <c r="T624" s="46"/>
      <c r="U624" s="46"/>
      <c r="V624" s="46"/>
      <c r="W624" s="46"/>
      <c r="X624" s="46"/>
      <c r="Y624" s="46"/>
      <c r="Z624" s="46"/>
      <c r="AA624" s="46"/>
      <c r="AB624" s="46"/>
    </row>
    <row r="625" spans="1:28" ht="15.75" customHeight="1" x14ac:dyDescent="0.25">
      <c r="A625" s="46"/>
      <c r="B625" s="46"/>
      <c r="C625" s="46"/>
      <c r="D625" s="46"/>
      <c r="E625" s="46"/>
      <c r="F625" s="46"/>
      <c r="G625" s="46"/>
      <c r="H625" s="46"/>
      <c r="I625" s="46"/>
      <c r="J625" s="46"/>
      <c r="K625" s="46"/>
      <c r="L625" s="46"/>
      <c r="M625" s="46"/>
      <c r="N625" s="46"/>
      <c r="O625" s="46"/>
      <c r="P625" s="46"/>
      <c r="Q625" s="46"/>
      <c r="R625" s="46"/>
      <c r="S625" s="46"/>
      <c r="T625" s="46"/>
      <c r="U625" s="46"/>
      <c r="V625" s="46"/>
      <c r="W625" s="46"/>
      <c r="X625" s="46"/>
      <c r="Y625" s="46"/>
      <c r="Z625" s="46"/>
      <c r="AA625" s="46"/>
      <c r="AB625" s="46"/>
    </row>
    <row r="626" spans="1:28" ht="15.75" customHeight="1" x14ac:dyDescent="0.25">
      <c r="A626" s="46"/>
      <c r="B626" s="46"/>
      <c r="C626" s="46"/>
      <c r="D626" s="46"/>
      <c r="E626" s="46"/>
      <c r="F626" s="46"/>
      <c r="G626" s="46"/>
      <c r="H626" s="46"/>
      <c r="I626" s="46"/>
      <c r="J626" s="46"/>
      <c r="K626" s="46"/>
      <c r="L626" s="46"/>
      <c r="M626" s="46"/>
      <c r="N626" s="46"/>
      <c r="O626" s="46"/>
      <c r="P626" s="46"/>
      <c r="Q626" s="46"/>
      <c r="R626" s="46"/>
      <c r="S626" s="46"/>
      <c r="T626" s="46"/>
      <c r="U626" s="46"/>
      <c r="V626" s="46"/>
      <c r="W626" s="46"/>
      <c r="X626" s="46"/>
      <c r="Y626" s="46"/>
      <c r="Z626" s="46"/>
      <c r="AA626" s="46"/>
      <c r="AB626" s="46"/>
    </row>
    <row r="627" spans="1:28" ht="15.75" customHeight="1" x14ac:dyDescent="0.25">
      <c r="A627" s="46"/>
      <c r="B627" s="46"/>
      <c r="C627" s="46"/>
      <c r="D627" s="46"/>
      <c r="E627" s="46"/>
      <c r="F627" s="46"/>
      <c r="G627" s="46"/>
      <c r="H627" s="46"/>
      <c r="I627" s="46"/>
      <c r="J627" s="46"/>
      <c r="K627" s="46"/>
      <c r="L627" s="46"/>
      <c r="M627" s="46"/>
      <c r="N627" s="46"/>
      <c r="O627" s="46"/>
      <c r="P627" s="46"/>
      <c r="Q627" s="46"/>
      <c r="R627" s="46"/>
      <c r="S627" s="46"/>
      <c r="T627" s="46"/>
      <c r="U627" s="46"/>
      <c r="V627" s="46"/>
      <c r="W627" s="46"/>
      <c r="X627" s="46"/>
      <c r="Y627" s="46"/>
      <c r="Z627" s="46"/>
      <c r="AA627" s="46"/>
      <c r="AB627" s="46"/>
    </row>
    <row r="628" spans="1:28" ht="15.75" customHeight="1" x14ac:dyDescent="0.25">
      <c r="A628" s="46"/>
      <c r="B628" s="46"/>
      <c r="C628" s="46"/>
      <c r="D628" s="46"/>
      <c r="E628" s="46"/>
      <c r="F628" s="46"/>
      <c r="G628" s="46"/>
      <c r="H628" s="46"/>
      <c r="I628" s="46"/>
      <c r="J628" s="46"/>
      <c r="K628" s="46"/>
      <c r="L628" s="46"/>
      <c r="M628" s="46"/>
      <c r="N628" s="46"/>
      <c r="O628" s="46"/>
      <c r="P628" s="46"/>
      <c r="Q628" s="46"/>
      <c r="R628" s="46"/>
      <c r="S628" s="46"/>
      <c r="T628" s="46"/>
      <c r="U628" s="46"/>
      <c r="V628" s="46"/>
      <c r="W628" s="46"/>
      <c r="X628" s="46"/>
      <c r="Y628" s="46"/>
      <c r="Z628" s="46"/>
      <c r="AA628" s="46"/>
      <c r="AB628" s="46"/>
    </row>
    <row r="629" spans="1:28" ht="15.75" customHeight="1" x14ac:dyDescent="0.25">
      <c r="A629" s="46"/>
      <c r="B629" s="46"/>
      <c r="C629" s="46"/>
      <c r="D629" s="46"/>
      <c r="E629" s="46"/>
      <c r="F629" s="46"/>
      <c r="G629" s="46"/>
      <c r="H629" s="46"/>
      <c r="I629" s="46"/>
      <c r="J629" s="46"/>
      <c r="K629" s="46"/>
      <c r="L629" s="46"/>
      <c r="M629" s="46"/>
      <c r="N629" s="46"/>
      <c r="O629" s="46"/>
      <c r="P629" s="46"/>
      <c r="Q629" s="46"/>
      <c r="R629" s="46"/>
      <c r="S629" s="46"/>
      <c r="T629" s="46"/>
      <c r="U629" s="46"/>
      <c r="V629" s="46"/>
      <c r="W629" s="46"/>
      <c r="X629" s="46"/>
      <c r="Y629" s="46"/>
      <c r="Z629" s="46"/>
      <c r="AA629" s="46"/>
      <c r="AB629" s="46"/>
    </row>
    <row r="630" spans="1:28" ht="15.75" customHeight="1" x14ac:dyDescent="0.25">
      <c r="A630" s="46"/>
      <c r="B630" s="46"/>
      <c r="C630" s="46"/>
      <c r="D630" s="46"/>
      <c r="E630" s="46"/>
      <c r="F630" s="46"/>
      <c r="G630" s="46"/>
      <c r="H630" s="46"/>
      <c r="I630" s="46"/>
      <c r="J630" s="46"/>
      <c r="K630" s="46"/>
      <c r="L630" s="46"/>
      <c r="M630" s="46"/>
      <c r="N630" s="46"/>
      <c r="O630" s="46"/>
      <c r="P630" s="46"/>
      <c r="Q630" s="46"/>
      <c r="R630" s="46"/>
      <c r="S630" s="46"/>
      <c r="T630" s="46"/>
      <c r="U630" s="46"/>
      <c r="V630" s="46"/>
      <c r="W630" s="46"/>
      <c r="X630" s="46"/>
      <c r="Y630" s="46"/>
      <c r="Z630" s="46"/>
      <c r="AA630" s="46"/>
      <c r="AB630" s="46"/>
    </row>
    <row r="631" spans="1:28" ht="15.75" customHeight="1" x14ac:dyDescent="0.25">
      <c r="A631" s="46"/>
      <c r="B631" s="46"/>
      <c r="C631" s="46"/>
      <c r="D631" s="46"/>
      <c r="E631" s="46"/>
      <c r="F631" s="46"/>
      <c r="G631" s="46"/>
      <c r="H631" s="46"/>
      <c r="I631" s="46"/>
      <c r="J631" s="46"/>
      <c r="K631" s="46"/>
      <c r="L631" s="46"/>
      <c r="M631" s="46"/>
      <c r="N631" s="46"/>
      <c r="O631" s="46"/>
      <c r="P631" s="46"/>
      <c r="Q631" s="46"/>
      <c r="R631" s="46"/>
      <c r="S631" s="46"/>
      <c r="T631" s="46"/>
      <c r="U631" s="46"/>
      <c r="V631" s="46"/>
      <c r="W631" s="46"/>
      <c r="X631" s="46"/>
      <c r="Y631" s="46"/>
      <c r="Z631" s="46"/>
      <c r="AA631" s="46"/>
      <c r="AB631" s="46"/>
    </row>
    <row r="632" spans="1:28" ht="15.75" customHeight="1" x14ac:dyDescent="0.25">
      <c r="A632" s="46"/>
      <c r="B632" s="46"/>
      <c r="C632" s="46"/>
      <c r="D632" s="46"/>
      <c r="E632" s="46"/>
      <c r="F632" s="46"/>
      <c r="G632" s="46"/>
      <c r="H632" s="46"/>
      <c r="I632" s="46"/>
      <c r="J632" s="46"/>
      <c r="K632" s="46"/>
      <c r="L632" s="46"/>
      <c r="M632" s="46"/>
      <c r="N632" s="46"/>
      <c r="O632" s="46"/>
      <c r="P632" s="46"/>
      <c r="Q632" s="46"/>
      <c r="R632" s="46"/>
      <c r="S632" s="46"/>
      <c r="T632" s="46"/>
      <c r="U632" s="46"/>
      <c r="V632" s="46"/>
      <c r="W632" s="46"/>
      <c r="X632" s="46"/>
      <c r="Y632" s="46"/>
      <c r="Z632" s="46"/>
      <c r="AA632" s="46"/>
      <c r="AB632" s="46"/>
    </row>
    <row r="633" spans="1:28" ht="15.75" customHeight="1" x14ac:dyDescent="0.25">
      <c r="A633" s="46"/>
      <c r="B633" s="46"/>
      <c r="C633" s="46"/>
      <c r="D633" s="46"/>
      <c r="E633" s="46"/>
      <c r="F633" s="46"/>
      <c r="G633" s="46"/>
      <c r="H633" s="46"/>
      <c r="I633" s="46"/>
      <c r="J633" s="46"/>
      <c r="K633" s="46"/>
      <c r="L633" s="46"/>
      <c r="M633" s="46"/>
      <c r="N633" s="46"/>
      <c r="O633" s="46"/>
      <c r="P633" s="46"/>
      <c r="Q633" s="46"/>
      <c r="R633" s="46"/>
      <c r="S633" s="46"/>
      <c r="T633" s="46"/>
      <c r="U633" s="46"/>
      <c r="V633" s="46"/>
      <c r="W633" s="46"/>
      <c r="X633" s="46"/>
      <c r="Y633" s="46"/>
      <c r="Z633" s="46"/>
      <c r="AA633" s="46"/>
      <c r="AB633" s="46"/>
    </row>
    <row r="634" spans="1:28" ht="15.75" customHeight="1" x14ac:dyDescent="0.25">
      <c r="A634" s="46"/>
      <c r="B634" s="46"/>
      <c r="C634" s="46"/>
      <c r="D634" s="46"/>
      <c r="E634" s="46"/>
      <c r="F634" s="46"/>
      <c r="G634" s="46"/>
      <c r="H634" s="46"/>
      <c r="I634" s="46"/>
      <c r="J634" s="46"/>
      <c r="K634" s="46"/>
      <c r="L634" s="46"/>
      <c r="M634" s="46"/>
      <c r="N634" s="46"/>
      <c r="O634" s="46"/>
      <c r="P634" s="46"/>
      <c r="Q634" s="46"/>
      <c r="R634" s="46"/>
      <c r="S634" s="46"/>
      <c r="T634" s="46"/>
      <c r="U634" s="46"/>
      <c r="V634" s="46"/>
      <c r="W634" s="46"/>
      <c r="X634" s="46"/>
      <c r="Y634" s="46"/>
      <c r="Z634" s="46"/>
      <c r="AA634" s="46"/>
      <c r="AB634" s="46"/>
    </row>
    <row r="635" spans="1:28" ht="15.75" customHeight="1" x14ac:dyDescent="0.25">
      <c r="A635" s="46"/>
      <c r="B635" s="46"/>
      <c r="C635" s="46"/>
      <c r="D635" s="46"/>
      <c r="E635" s="46"/>
      <c r="F635" s="46"/>
      <c r="G635" s="46"/>
      <c r="H635" s="46"/>
      <c r="I635" s="46"/>
      <c r="J635" s="46"/>
      <c r="K635" s="46"/>
      <c r="L635" s="46"/>
      <c r="M635" s="46"/>
      <c r="N635" s="46"/>
      <c r="O635" s="46"/>
      <c r="P635" s="46"/>
      <c r="Q635" s="46"/>
      <c r="R635" s="46"/>
      <c r="S635" s="46"/>
      <c r="T635" s="46"/>
      <c r="U635" s="46"/>
      <c r="V635" s="46"/>
      <c r="W635" s="46"/>
      <c r="X635" s="46"/>
      <c r="Y635" s="46"/>
      <c r="Z635" s="46"/>
      <c r="AA635" s="46"/>
      <c r="AB635" s="46"/>
    </row>
    <row r="636" spans="1:28" ht="15.75" customHeight="1" x14ac:dyDescent="0.25">
      <c r="A636" s="46"/>
      <c r="B636" s="46"/>
      <c r="C636" s="46"/>
      <c r="D636" s="46"/>
      <c r="E636" s="46"/>
      <c r="F636" s="46"/>
      <c r="G636" s="46"/>
      <c r="H636" s="46"/>
      <c r="I636" s="46"/>
      <c r="J636" s="46"/>
      <c r="K636" s="46"/>
      <c r="L636" s="46"/>
      <c r="M636" s="46"/>
      <c r="N636" s="46"/>
      <c r="O636" s="46"/>
      <c r="P636" s="46"/>
      <c r="Q636" s="46"/>
      <c r="R636" s="46"/>
      <c r="S636" s="46"/>
      <c r="T636" s="46"/>
      <c r="U636" s="46"/>
      <c r="V636" s="46"/>
      <c r="W636" s="46"/>
      <c r="X636" s="46"/>
      <c r="Y636" s="46"/>
      <c r="Z636" s="46"/>
      <c r="AA636" s="46"/>
      <c r="AB636" s="46"/>
    </row>
    <row r="637" spans="1:28" ht="15.75" customHeight="1" x14ac:dyDescent="0.25">
      <c r="A637" s="46"/>
      <c r="B637" s="46"/>
      <c r="C637" s="46"/>
      <c r="D637" s="46"/>
      <c r="E637" s="46"/>
      <c r="F637" s="46"/>
      <c r="G637" s="46"/>
      <c r="H637" s="46"/>
      <c r="I637" s="46"/>
      <c r="J637" s="46"/>
      <c r="K637" s="46"/>
      <c r="L637" s="46"/>
      <c r="M637" s="46"/>
      <c r="N637" s="46"/>
      <c r="O637" s="46"/>
      <c r="P637" s="46"/>
      <c r="Q637" s="46"/>
      <c r="R637" s="46"/>
      <c r="S637" s="46"/>
      <c r="T637" s="46"/>
      <c r="U637" s="46"/>
      <c r="V637" s="46"/>
      <c r="W637" s="46"/>
      <c r="X637" s="46"/>
      <c r="Y637" s="46"/>
      <c r="Z637" s="46"/>
      <c r="AA637" s="46"/>
      <c r="AB637" s="46"/>
    </row>
    <row r="638" spans="1:28" ht="15.75" customHeight="1" x14ac:dyDescent="0.25">
      <c r="A638" s="46"/>
      <c r="B638" s="46"/>
      <c r="C638" s="46"/>
      <c r="D638" s="46"/>
      <c r="E638" s="46"/>
      <c r="F638" s="46"/>
      <c r="G638" s="46"/>
      <c r="H638" s="46"/>
      <c r="I638" s="46"/>
      <c r="J638" s="46"/>
      <c r="K638" s="46"/>
      <c r="L638" s="46"/>
      <c r="M638" s="46"/>
      <c r="N638" s="46"/>
      <c r="O638" s="46"/>
      <c r="P638" s="46"/>
      <c r="Q638" s="46"/>
      <c r="R638" s="46"/>
      <c r="S638" s="46"/>
      <c r="T638" s="46"/>
      <c r="U638" s="46"/>
      <c r="V638" s="46"/>
      <c r="W638" s="46"/>
      <c r="X638" s="46"/>
      <c r="Y638" s="46"/>
      <c r="Z638" s="46"/>
      <c r="AA638" s="46"/>
      <c r="AB638" s="46"/>
    </row>
    <row r="639" spans="1:28" ht="15.75" customHeight="1" x14ac:dyDescent="0.25">
      <c r="A639" s="46"/>
      <c r="B639" s="46"/>
      <c r="C639" s="46"/>
      <c r="D639" s="46"/>
      <c r="E639" s="46"/>
      <c r="F639" s="46"/>
      <c r="G639" s="46"/>
      <c r="H639" s="46"/>
      <c r="I639" s="46"/>
      <c r="J639" s="46"/>
      <c r="K639" s="46"/>
      <c r="L639" s="46"/>
      <c r="M639" s="46"/>
      <c r="N639" s="46"/>
      <c r="O639" s="46"/>
      <c r="P639" s="46"/>
      <c r="Q639" s="46"/>
      <c r="R639" s="46"/>
      <c r="S639" s="46"/>
      <c r="T639" s="46"/>
      <c r="U639" s="46"/>
      <c r="V639" s="46"/>
      <c r="W639" s="46"/>
      <c r="X639" s="46"/>
      <c r="Y639" s="46"/>
      <c r="Z639" s="46"/>
      <c r="AA639" s="46"/>
      <c r="AB639" s="46"/>
    </row>
    <row r="640" spans="1:28" ht="15.75" customHeight="1" x14ac:dyDescent="0.25">
      <c r="A640" s="46"/>
      <c r="B640" s="46"/>
      <c r="C640" s="46"/>
      <c r="D640" s="46"/>
      <c r="E640" s="46"/>
      <c r="F640" s="46"/>
      <c r="G640" s="46"/>
      <c r="H640" s="46"/>
      <c r="I640" s="46"/>
      <c r="J640" s="46"/>
      <c r="K640" s="46"/>
      <c r="L640" s="46"/>
      <c r="M640" s="46"/>
      <c r="N640" s="46"/>
      <c r="O640" s="46"/>
      <c r="P640" s="46"/>
      <c r="Q640" s="46"/>
      <c r="R640" s="46"/>
      <c r="S640" s="46"/>
      <c r="T640" s="46"/>
      <c r="U640" s="46"/>
      <c r="V640" s="46"/>
      <c r="W640" s="46"/>
      <c r="X640" s="46"/>
      <c r="Y640" s="46"/>
      <c r="Z640" s="46"/>
      <c r="AA640" s="46"/>
      <c r="AB640" s="46"/>
    </row>
    <row r="641" spans="1:28" ht="15.75" customHeight="1" x14ac:dyDescent="0.25">
      <c r="A641" s="46"/>
      <c r="B641" s="46"/>
      <c r="C641" s="46"/>
      <c r="D641" s="46"/>
      <c r="E641" s="46"/>
      <c r="F641" s="46"/>
      <c r="G641" s="46"/>
      <c r="H641" s="46"/>
      <c r="I641" s="46"/>
      <c r="J641" s="46"/>
      <c r="K641" s="46"/>
      <c r="L641" s="46"/>
      <c r="M641" s="46"/>
      <c r="N641" s="46"/>
      <c r="O641" s="46"/>
      <c r="P641" s="46"/>
      <c r="Q641" s="46"/>
      <c r="R641" s="46"/>
      <c r="S641" s="46"/>
      <c r="T641" s="46"/>
      <c r="U641" s="46"/>
      <c r="V641" s="46"/>
      <c r="W641" s="46"/>
      <c r="X641" s="46"/>
      <c r="Y641" s="46"/>
      <c r="Z641" s="46"/>
      <c r="AA641" s="46"/>
      <c r="AB641" s="46"/>
    </row>
    <row r="642" spans="1:28" ht="15.75" customHeight="1" x14ac:dyDescent="0.25">
      <c r="A642" s="46"/>
      <c r="B642" s="46"/>
      <c r="C642" s="46"/>
      <c r="D642" s="46"/>
      <c r="E642" s="46"/>
      <c r="F642" s="46"/>
      <c r="G642" s="46"/>
      <c r="H642" s="46"/>
      <c r="I642" s="46"/>
      <c r="J642" s="46"/>
      <c r="K642" s="46"/>
      <c r="L642" s="46"/>
      <c r="M642" s="46"/>
      <c r="N642" s="46"/>
      <c r="O642" s="46"/>
      <c r="P642" s="46"/>
      <c r="Q642" s="46"/>
      <c r="R642" s="46"/>
      <c r="S642" s="46"/>
      <c r="T642" s="46"/>
      <c r="U642" s="46"/>
      <c r="V642" s="46"/>
      <c r="W642" s="46"/>
      <c r="X642" s="46"/>
      <c r="Y642" s="46"/>
      <c r="Z642" s="46"/>
      <c r="AA642" s="46"/>
      <c r="AB642" s="46"/>
    </row>
    <row r="643" spans="1:28" ht="15.75" customHeight="1" x14ac:dyDescent="0.25">
      <c r="A643" s="46"/>
      <c r="B643" s="46"/>
      <c r="C643" s="46"/>
      <c r="D643" s="46"/>
      <c r="E643" s="46"/>
      <c r="F643" s="46"/>
      <c r="G643" s="46"/>
      <c r="H643" s="46"/>
      <c r="I643" s="46"/>
      <c r="J643" s="46"/>
      <c r="K643" s="46"/>
      <c r="L643" s="46"/>
      <c r="M643" s="46"/>
      <c r="N643" s="46"/>
      <c r="O643" s="46"/>
      <c r="P643" s="46"/>
      <c r="Q643" s="46"/>
      <c r="R643" s="46"/>
      <c r="S643" s="46"/>
      <c r="T643" s="46"/>
      <c r="U643" s="46"/>
      <c r="V643" s="46"/>
      <c r="W643" s="46"/>
      <c r="X643" s="46"/>
      <c r="Y643" s="46"/>
      <c r="Z643" s="46"/>
      <c r="AA643" s="46"/>
      <c r="AB643" s="46"/>
    </row>
    <row r="644" spans="1:28" ht="15.75" customHeight="1" x14ac:dyDescent="0.25">
      <c r="A644" s="46"/>
      <c r="B644" s="46"/>
      <c r="C644" s="46"/>
      <c r="D644" s="46"/>
      <c r="E644" s="46"/>
      <c r="F644" s="46"/>
      <c r="G644" s="46"/>
      <c r="H644" s="46"/>
      <c r="I644" s="46"/>
      <c r="J644" s="46"/>
      <c r="K644" s="46"/>
      <c r="L644" s="46"/>
      <c r="M644" s="46"/>
      <c r="N644" s="46"/>
      <c r="O644" s="46"/>
      <c r="P644" s="46"/>
      <c r="Q644" s="46"/>
      <c r="R644" s="46"/>
      <c r="S644" s="46"/>
      <c r="T644" s="46"/>
      <c r="U644" s="46"/>
      <c r="V644" s="46"/>
      <c r="W644" s="46"/>
      <c r="X644" s="46"/>
      <c r="Y644" s="46"/>
      <c r="Z644" s="46"/>
      <c r="AA644" s="46"/>
      <c r="AB644" s="46"/>
    </row>
    <row r="645" spans="1:28" ht="15.75" customHeight="1" x14ac:dyDescent="0.25">
      <c r="A645" s="46"/>
      <c r="B645" s="46"/>
      <c r="C645" s="46"/>
      <c r="D645" s="46"/>
      <c r="E645" s="46"/>
      <c r="F645" s="46"/>
      <c r="G645" s="46"/>
      <c r="H645" s="46"/>
      <c r="I645" s="46"/>
      <c r="J645" s="46"/>
      <c r="K645" s="46"/>
      <c r="L645" s="46"/>
      <c r="M645" s="46"/>
      <c r="N645" s="46"/>
      <c r="O645" s="46"/>
      <c r="P645" s="46"/>
      <c r="Q645" s="46"/>
      <c r="R645" s="46"/>
      <c r="S645" s="46"/>
      <c r="T645" s="46"/>
      <c r="U645" s="46"/>
      <c r="V645" s="46"/>
      <c r="W645" s="46"/>
      <c r="X645" s="46"/>
      <c r="Y645" s="46"/>
      <c r="Z645" s="46"/>
      <c r="AA645" s="46"/>
      <c r="AB645" s="46"/>
    </row>
    <row r="646" spans="1:28" ht="15.75" customHeight="1" x14ac:dyDescent="0.25">
      <c r="A646" s="46"/>
      <c r="B646" s="46"/>
      <c r="C646" s="46"/>
      <c r="D646" s="46"/>
      <c r="E646" s="46"/>
      <c r="F646" s="46"/>
      <c r="G646" s="46"/>
      <c r="H646" s="46"/>
      <c r="I646" s="46"/>
      <c r="J646" s="46"/>
      <c r="K646" s="46"/>
      <c r="L646" s="46"/>
      <c r="M646" s="46"/>
      <c r="N646" s="46"/>
      <c r="O646" s="46"/>
      <c r="P646" s="46"/>
      <c r="Q646" s="46"/>
      <c r="R646" s="46"/>
      <c r="S646" s="46"/>
      <c r="T646" s="46"/>
      <c r="U646" s="46"/>
      <c r="V646" s="46"/>
      <c r="W646" s="46"/>
      <c r="X646" s="46"/>
      <c r="Y646" s="46"/>
      <c r="Z646" s="46"/>
      <c r="AA646" s="46"/>
      <c r="AB646" s="46"/>
    </row>
    <row r="647" spans="1:28" ht="15.75" customHeight="1" x14ac:dyDescent="0.25">
      <c r="A647" s="46"/>
      <c r="B647" s="46"/>
      <c r="C647" s="46"/>
      <c r="D647" s="46"/>
      <c r="E647" s="46"/>
      <c r="F647" s="46"/>
      <c r="G647" s="46"/>
      <c r="H647" s="46"/>
      <c r="I647" s="46"/>
      <c r="J647" s="46"/>
      <c r="K647" s="46"/>
      <c r="L647" s="46"/>
      <c r="M647" s="46"/>
      <c r="N647" s="46"/>
      <c r="O647" s="46"/>
      <c r="P647" s="46"/>
      <c r="Q647" s="46"/>
      <c r="R647" s="46"/>
      <c r="S647" s="46"/>
      <c r="T647" s="46"/>
      <c r="U647" s="46"/>
      <c r="V647" s="46"/>
      <c r="W647" s="46"/>
      <c r="X647" s="46"/>
      <c r="Y647" s="46"/>
      <c r="Z647" s="46"/>
      <c r="AA647" s="46"/>
      <c r="AB647" s="46"/>
    </row>
    <row r="648" spans="1:28" ht="15.75" customHeight="1" x14ac:dyDescent="0.25">
      <c r="A648" s="46"/>
      <c r="B648" s="46"/>
      <c r="C648" s="46"/>
      <c r="D648" s="46"/>
      <c r="E648" s="46"/>
      <c r="F648" s="46"/>
      <c r="G648" s="46"/>
      <c r="H648" s="46"/>
      <c r="I648" s="46"/>
      <c r="J648" s="46"/>
      <c r="K648" s="46"/>
      <c r="L648" s="46"/>
      <c r="M648" s="46"/>
      <c r="N648" s="46"/>
      <c r="O648" s="46"/>
      <c r="P648" s="46"/>
      <c r="Q648" s="46"/>
      <c r="R648" s="46"/>
      <c r="S648" s="46"/>
      <c r="T648" s="46"/>
      <c r="U648" s="46"/>
      <c r="V648" s="46"/>
      <c r="W648" s="46"/>
      <c r="X648" s="46"/>
      <c r="Y648" s="46"/>
      <c r="Z648" s="46"/>
      <c r="AA648" s="46"/>
      <c r="AB648" s="46"/>
    </row>
    <row r="649" spans="1:28" ht="15.75" customHeight="1" x14ac:dyDescent="0.25">
      <c r="A649" s="46"/>
      <c r="B649" s="46"/>
      <c r="C649" s="46"/>
      <c r="D649" s="46"/>
      <c r="E649" s="46"/>
      <c r="F649" s="46"/>
      <c r="G649" s="46"/>
      <c r="H649" s="46"/>
      <c r="I649" s="46"/>
      <c r="J649" s="46"/>
      <c r="K649" s="46"/>
      <c r="L649" s="46"/>
      <c r="M649" s="46"/>
      <c r="N649" s="46"/>
      <c r="O649" s="46"/>
      <c r="P649" s="46"/>
      <c r="Q649" s="46"/>
      <c r="R649" s="46"/>
      <c r="S649" s="46"/>
      <c r="T649" s="46"/>
      <c r="U649" s="46"/>
      <c r="V649" s="46"/>
      <c r="W649" s="46"/>
      <c r="X649" s="46"/>
      <c r="Y649" s="46"/>
      <c r="Z649" s="46"/>
      <c r="AA649" s="46"/>
      <c r="AB649" s="46"/>
    </row>
    <row r="650" spans="1:28" ht="15.75" customHeight="1" x14ac:dyDescent="0.25">
      <c r="A650" s="46"/>
      <c r="B650" s="46"/>
      <c r="C650" s="46"/>
      <c r="D650" s="46"/>
      <c r="E650" s="46"/>
      <c r="F650" s="46"/>
      <c r="G650" s="46"/>
      <c r="H650" s="46"/>
      <c r="I650" s="46"/>
      <c r="J650" s="46"/>
      <c r="K650" s="46"/>
      <c r="L650" s="46"/>
      <c r="M650" s="46"/>
      <c r="N650" s="46"/>
      <c r="O650" s="46"/>
      <c r="P650" s="46"/>
      <c r="Q650" s="46"/>
      <c r="R650" s="46"/>
      <c r="S650" s="46"/>
      <c r="T650" s="46"/>
      <c r="U650" s="46"/>
      <c r="V650" s="46"/>
      <c r="W650" s="46"/>
      <c r="X650" s="46"/>
      <c r="Y650" s="46"/>
      <c r="Z650" s="46"/>
      <c r="AA650" s="46"/>
      <c r="AB650" s="46"/>
    </row>
    <row r="651" spans="1:28" ht="15.75" customHeight="1" x14ac:dyDescent="0.25">
      <c r="A651" s="46"/>
      <c r="B651" s="46"/>
      <c r="C651" s="46"/>
      <c r="D651" s="46"/>
      <c r="E651" s="46"/>
      <c r="F651" s="46"/>
      <c r="G651" s="46"/>
      <c r="H651" s="46"/>
      <c r="I651" s="46"/>
      <c r="J651" s="46"/>
      <c r="K651" s="46"/>
      <c r="L651" s="46"/>
      <c r="M651" s="46"/>
      <c r="N651" s="46"/>
      <c r="O651" s="46"/>
      <c r="P651" s="46"/>
      <c r="Q651" s="46"/>
      <c r="R651" s="46"/>
      <c r="S651" s="46"/>
      <c r="T651" s="46"/>
      <c r="U651" s="46"/>
      <c r="V651" s="46"/>
      <c r="W651" s="46"/>
      <c r="X651" s="46"/>
      <c r="Y651" s="46"/>
      <c r="Z651" s="46"/>
      <c r="AA651" s="46"/>
      <c r="AB651" s="46"/>
    </row>
    <row r="652" spans="1:28" ht="15.75" customHeight="1" x14ac:dyDescent="0.25">
      <c r="A652" s="46"/>
      <c r="B652" s="46"/>
      <c r="C652" s="46"/>
      <c r="D652" s="46"/>
      <c r="E652" s="46"/>
      <c r="F652" s="46"/>
      <c r="G652" s="46"/>
      <c r="H652" s="46"/>
      <c r="I652" s="46"/>
      <c r="J652" s="46"/>
      <c r="K652" s="46"/>
      <c r="L652" s="46"/>
      <c r="M652" s="46"/>
      <c r="N652" s="46"/>
      <c r="O652" s="46"/>
      <c r="P652" s="46"/>
      <c r="Q652" s="46"/>
      <c r="R652" s="46"/>
      <c r="S652" s="46"/>
      <c r="T652" s="46"/>
      <c r="U652" s="46"/>
      <c r="V652" s="46"/>
      <c r="W652" s="46"/>
      <c r="X652" s="46"/>
      <c r="Y652" s="46"/>
      <c r="Z652" s="46"/>
      <c r="AA652" s="46"/>
      <c r="AB652" s="46"/>
    </row>
    <row r="653" spans="1:28" ht="15.75" customHeight="1" x14ac:dyDescent="0.25">
      <c r="A653" s="46"/>
      <c r="B653" s="46"/>
      <c r="C653" s="46"/>
      <c r="D653" s="46"/>
      <c r="E653" s="46"/>
      <c r="F653" s="46"/>
      <c r="G653" s="46"/>
      <c r="H653" s="46"/>
      <c r="I653" s="46"/>
      <c r="J653" s="46"/>
      <c r="K653" s="46"/>
      <c r="L653" s="46"/>
      <c r="M653" s="46"/>
      <c r="N653" s="46"/>
      <c r="O653" s="46"/>
      <c r="P653" s="46"/>
      <c r="Q653" s="46"/>
      <c r="R653" s="46"/>
      <c r="S653" s="46"/>
      <c r="T653" s="46"/>
      <c r="U653" s="46"/>
      <c r="V653" s="46"/>
      <c r="W653" s="46"/>
      <c r="X653" s="46"/>
      <c r="Y653" s="46"/>
      <c r="Z653" s="46"/>
      <c r="AA653" s="46"/>
      <c r="AB653" s="46"/>
    </row>
    <row r="654" spans="1:28" ht="15.75" customHeight="1" x14ac:dyDescent="0.25">
      <c r="A654" s="46"/>
      <c r="B654" s="46"/>
      <c r="C654" s="46"/>
      <c r="D654" s="46"/>
      <c r="E654" s="46"/>
      <c r="F654" s="46"/>
      <c r="G654" s="46"/>
      <c r="H654" s="46"/>
      <c r="I654" s="46"/>
      <c r="J654" s="46"/>
      <c r="K654" s="46"/>
      <c r="L654" s="46"/>
      <c r="M654" s="46"/>
      <c r="N654" s="46"/>
      <c r="O654" s="46"/>
      <c r="P654" s="46"/>
      <c r="Q654" s="46"/>
      <c r="R654" s="46"/>
      <c r="S654" s="46"/>
      <c r="T654" s="46"/>
      <c r="U654" s="46"/>
      <c r="V654" s="46"/>
      <c r="W654" s="46"/>
      <c r="X654" s="46"/>
      <c r="Y654" s="46"/>
      <c r="Z654" s="46"/>
      <c r="AA654" s="46"/>
      <c r="AB654" s="46"/>
    </row>
    <row r="655" spans="1:28" ht="15.75" customHeight="1" x14ac:dyDescent="0.25">
      <c r="A655" s="46"/>
      <c r="B655" s="46"/>
      <c r="C655" s="46"/>
      <c r="D655" s="46"/>
      <c r="E655" s="46"/>
      <c r="F655" s="46"/>
      <c r="G655" s="46"/>
      <c r="H655" s="46"/>
      <c r="I655" s="46"/>
      <c r="J655" s="46"/>
      <c r="K655" s="46"/>
      <c r="L655" s="46"/>
      <c r="M655" s="46"/>
      <c r="N655" s="46"/>
      <c r="O655" s="46"/>
      <c r="P655" s="46"/>
      <c r="Q655" s="46"/>
      <c r="R655" s="46"/>
      <c r="S655" s="46"/>
      <c r="T655" s="46"/>
      <c r="U655" s="46"/>
      <c r="V655" s="46"/>
      <c r="W655" s="46"/>
      <c r="X655" s="46"/>
      <c r="Y655" s="46"/>
      <c r="Z655" s="46"/>
      <c r="AA655" s="46"/>
      <c r="AB655" s="46"/>
    </row>
    <row r="656" spans="1:28" ht="15.75" customHeight="1" x14ac:dyDescent="0.25">
      <c r="A656" s="46"/>
      <c r="B656" s="46"/>
      <c r="C656" s="46"/>
      <c r="D656" s="46"/>
      <c r="E656" s="46"/>
      <c r="F656" s="46"/>
      <c r="G656" s="46"/>
      <c r="H656" s="46"/>
      <c r="I656" s="46"/>
      <c r="J656" s="46"/>
      <c r="K656" s="46"/>
      <c r="L656" s="46"/>
      <c r="M656" s="46"/>
      <c r="N656" s="46"/>
      <c r="O656" s="46"/>
      <c r="P656" s="46"/>
      <c r="Q656" s="46"/>
      <c r="R656" s="46"/>
      <c r="S656" s="46"/>
      <c r="T656" s="46"/>
      <c r="U656" s="46"/>
      <c r="V656" s="46"/>
      <c r="W656" s="46"/>
      <c r="X656" s="46"/>
      <c r="Y656" s="46"/>
      <c r="Z656" s="46"/>
      <c r="AA656" s="46"/>
      <c r="AB656" s="46"/>
    </row>
    <row r="657" spans="1:28" ht="15.75" customHeight="1" x14ac:dyDescent="0.25">
      <c r="A657" s="46"/>
      <c r="B657" s="46"/>
      <c r="C657" s="46"/>
      <c r="D657" s="46"/>
      <c r="E657" s="46"/>
      <c r="F657" s="46"/>
      <c r="G657" s="46"/>
      <c r="H657" s="46"/>
      <c r="I657" s="46"/>
      <c r="J657" s="46"/>
      <c r="K657" s="46"/>
      <c r="L657" s="46"/>
      <c r="M657" s="46"/>
      <c r="N657" s="46"/>
      <c r="O657" s="46"/>
      <c r="P657" s="46"/>
      <c r="Q657" s="46"/>
      <c r="R657" s="46"/>
      <c r="S657" s="46"/>
      <c r="T657" s="46"/>
      <c r="U657" s="46"/>
      <c r="V657" s="46"/>
      <c r="W657" s="46"/>
      <c r="X657" s="46"/>
      <c r="Y657" s="46"/>
      <c r="Z657" s="46"/>
      <c r="AA657" s="46"/>
      <c r="AB657" s="46"/>
    </row>
    <row r="658" spans="1:28" ht="15.75" customHeight="1" x14ac:dyDescent="0.25">
      <c r="A658" s="46"/>
      <c r="B658" s="46"/>
      <c r="C658" s="46"/>
      <c r="D658" s="46"/>
      <c r="E658" s="46"/>
      <c r="F658" s="46"/>
      <c r="G658" s="46"/>
      <c r="H658" s="46"/>
      <c r="I658" s="46"/>
      <c r="J658" s="46"/>
      <c r="K658" s="46"/>
      <c r="L658" s="46"/>
      <c r="M658" s="46"/>
      <c r="N658" s="46"/>
      <c r="O658" s="46"/>
      <c r="P658" s="46"/>
      <c r="Q658" s="46"/>
      <c r="R658" s="46"/>
      <c r="S658" s="46"/>
      <c r="T658" s="46"/>
      <c r="U658" s="46"/>
      <c r="V658" s="46"/>
      <c r="W658" s="46"/>
      <c r="X658" s="46"/>
      <c r="Y658" s="46"/>
      <c r="Z658" s="46"/>
      <c r="AA658" s="46"/>
      <c r="AB658" s="46"/>
    </row>
    <row r="659" spans="1:28" ht="15.75" customHeight="1" x14ac:dyDescent="0.25">
      <c r="A659" s="46"/>
      <c r="B659" s="46"/>
      <c r="C659" s="46"/>
      <c r="D659" s="46"/>
      <c r="E659" s="46"/>
      <c r="F659" s="46"/>
      <c r="G659" s="46"/>
      <c r="H659" s="46"/>
      <c r="I659" s="46"/>
      <c r="J659" s="46"/>
      <c r="K659" s="46"/>
      <c r="L659" s="46"/>
      <c r="M659" s="46"/>
      <c r="N659" s="46"/>
      <c r="O659" s="46"/>
      <c r="P659" s="46"/>
      <c r="Q659" s="46"/>
      <c r="R659" s="46"/>
      <c r="S659" s="46"/>
      <c r="T659" s="46"/>
      <c r="U659" s="46"/>
      <c r="V659" s="46"/>
      <c r="W659" s="46"/>
      <c r="X659" s="46"/>
      <c r="Y659" s="46"/>
      <c r="Z659" s="46"/>
      <c r="AA659" s="46"/>
      <c r="AB659" s="46"/>
    </row>
    <row r="660" spans="1:28" ht="15.75" customHeight="1" x14ac:dyDescent="0.25">
      <c r="A660" s="46"/>
      <c r="B660" s="46"/>
      <c r="C660" s="46"/>
      <c r="D660" s="46"/>
      <c r="E660" s="46"/>
      <c r="F660" s="46"/>
      <c r="G660" s="46"/>
      <c r="H660" s="46"/>
      <c r="I660" s="46"/>
      <c r="J660" s="46"/>
      <c r="K660" s="46"/>
      <c r="L660" s="46"/>
      <c r="M660" s="46"/>
      <c r="N660" s="46"/>
      <c r="O660" s="46"/>
      <c r="P660" s="46"/>
      <c r="Q660" s="46"/>
      <c r="R660" s="46"/>
      <c r="S660" s="46"/>
      <c r="T660" s="46"/>
      <c r="U660" s="46"/>
      <c r="V660" s="46"/>
      <c r="W660" s="46"/>
      <c r="X660" s="46"/>
      <c r="Y660" s="46"/>
      <c r="Z660" s="46"/>
      <c r="AA660" s="46"/>
      <c r="AB660" s="46"/>
    </row>
    <row r="661" spans="1:28" ht="15.75" customHeight="1" x14ac:dyDescent="0.25">
      <c r="A661" s="46"/>
      <c r="B661" s="46"/>
      <c r="C661" s="46"/>
      <c r="D661" s="46"/>
      <c r="E661" s="46"/>
      <c r="F661" s="46"/>
      <c r="G661" s="46"/>
      <c r="H661" s="46"/>
      <c r="I661" s="46"/>
      <c r="J661" s="46"/>
      <c r="K661" s="46"/>
      <c r="L661" s="46"/>
      <c r="M661" s="46"/>
      <c r="N661" s="46"/>
      <c r="O661" s="46"/>
      <c r="P661" s="46"/>
      <c r="Q661" s="46"/>
      <c r="R661" s="46"/>
      <c r="S661" s="46"/>
      <c r="T661" s="46"/>
      <c r="U661" s="46"/>
      <c r="V661" s="46"/>
      <c r="W661" s="46"/>
      <c r="X661" s="46"/>
      <c r="Y661" s="46"/>
      <c r="Z661" s="46"/>
      <c r="AA661" s="46"/>
      <c r="AB661" s="46"/>
    </row>
    <row r="662" spans="1:28" ht="15.75" customHeight="1" x14ac:dyDescent="0.25">
      <c r="A662" s="46"/>
      <c r="B662" s="46"/>
      <c r="C662" s="46"/>
      <c r="D662" s="46"/>
      <c r="E662" s="46"/>
      <c r="F662" s="46"/>
      <c r="G662" s="46"/>
      <c r="H662" s="46"/>
      <c r="I662" s="46"/>
      <c r="J662" s="46"/>
      <c r="K662" s="46"/>
      <c r="L662" s="46"/>
      <c r="M662" s="46"/>
      <c r="N662" s="46"/>
      <c r="O662" s="46"/>
      <c r="P662" s="46"/>
      <c r="Q662" s="46"/>
      <c r="R662" s="46"/>
      <c r="S662" s="46"/>
      <c r="T662" s="46"/>
      <c r="U662" s="46"/>
      <c r="V662" s="46"/>
      <c r="W662" s="46"/>
      <c r="X662" s="46"/>
      <c r="Y662" s="46"/>
      <c r="Z662" s="46"/>
      <c r="AA662" s="46"/>
      <c r="AB662" s="46"/>
    </row>
    <row r="663" spans="1:28" ht="15.75" customHeight="1" x14ac:dyDescent="0.25">
      <c r="A663" s="46"/>
      <c r="B663" s="46"/>
      <c r="C663" s="46"/>
      <c r="D663" s="46"/>
      <c r="E663" s="46"/>
      <c r="F663" s="46"/>
      <c r="G663" s="46"/>
      <c r="H663" s="46"/>
      <c r="I663" s="46"/>
      <c r="J663" s="46"/>
      <c r="K663" s="46"/>
      <c r="L663" s="46"/>
      <c r="M663" s="46"/>
      <c r="N663" s="46"/>
      <c r="O663" s="46"/>
      <c r="P663" s="46"/>
      <c r="Q663" s="46"/>
      <c r="R663" s="46"/>
      <c r="S663" s="46"/>
      <c r="T663" s="46"/>
      <c r="U663" s="46"/>
      <c r="V663" s="46"/>
      <c r="W663" s="46"/>
      <c r="X663" s="46"/>
      <c r="Y663" s="46"/>
      <c r="Z663" s="46"/>
      <c r="AA663" s="46"/>
      <c r="AB663" s="46"/>
    </row>
    <row r="664" spans="1:28" ht="15.75" customHeight="1" x14ac:dyDescent="0.25">
      <c r="A664" s="46"/>
      <c r="B664" s="46"/>
      <c r="C664" s="46"/>
      <c r="D664" s="46"/>
      <c r="E664" s="46"/>
      <c r="F664" s="46"/>
      <c r="G664" s="46"/>
      <c r="H664" s="46"/>
      <c r="I664" s="46"/>
      <c r="J664" s="46"/>
      <c r="K664" s="46"/>
      <c r="L664" s="46"/>
      <c r="M664" s="46"/>
      <c r="N664" s="46"/>
      <c r="O664" s="46"/>
      <c r="P664" s="46"/>
      <c r="Q664" s="46"/>
      <c r="R664" s="46"/>
      <c r="S664" s="46"/>
      <c r="T664" s="46"/>
      <c r="U664" s="46"/>
      <c r="V664" s="46"/>
      <c r="W664" s="46"/>
      <c r="X664" s="46"/>
      <c r="Y664" s="46"/>
      <c r="Z664" s="46"/>
      <c r="AA664" s="46"/>
      <c r="AB664" s="46"/>
    </row>
    <row r="665" spans="1:28" ht="15.75" customHeight="1" x14ac:dyDescent="0.25">
      <c r="A665" s="46"/>
      <c r="B665" s="46"/>
      <c r="C665" s="46"/>
      <c r="D665" s="46"/>
      <c r="E665" s="46"/>
      <c r="F665" s="46"/>
      <c r="G665" s="46"/>
      <c r="H665" s="46"/>
      <c r="I665" s="46"/>
      <c r="J665" s="46"/>
      <c r="K665" s="46"/>
      <c r="L665" s="46"/>
      <c r="M665" s="46"/>
      <c r="N665" s="46"/>
      <c r="O665" s="46"/>
      <c r="P665" s="46"/>
      <c r="Q665" s="46"/>
      <c r="R665" s="46"/>
      <c r="S665" s="46"/>
      <c r="T665" s="46"/>
      <c r="U665" s="46"/>
      <c r="V665" s="46"/>
      <c r="W665" s="46"/>
      <c r="X665" s="46"/>
      <c r="Y665" s="46"/>
      <c r="Z665" s="46"/>
      <c r="AA665" s="46"/>
      <c r="AB665" s="46"/>
    </row>
    <row r="666" spans="1:28" ht="15.75" customHeight="1" x14ac:dyDescent="0.25">
      <c r="A666" s="46"/>
      <c r="B666" s="46"/>
      <c r="C666" s="46"/>
      <c r="D666" s="46"/>
      <c r="E666" s="46"/>
      <c r="F666" s="46"/>
      <c r="G666" s="46"/>
      <c r="H666" s="46"/>
      <c r="I666" s="46"/>
      <c r="J666" s="46"/>
      <c r="K666" s="46"/>
      <c r="L666" s="46"/>
      <c r="M666" s="46"/>
      <c r="N666" s="46"/>
      <c r="O666" s="46"/>
      <c r="P666" s="46"/>
      <c r="Q666" s="46"/>
      <c r="R666" s="46"/>
      <c r="S666" s="46"/>
      <c r="T666" s="46"/>
      <c r="U666" s="46"/>
      <c r="V666" s="46"/>
      <c r="W666" s="46"/>
      <c r="X666" s="46"/>
      <c r="Y666" s="46"/>
      <c r="Z666" s="46"/>
      <c r="AA666" s="46"/>
      <c r="AB666" s="46"/>
    </row>
    <row r="667" spans="1:28" ht="15.75" customHeight="1" x14ac:dyDescent="0.25">
      <c r="A667" s="46"/>
      <c r="B667" s="46"/>
      <c r="C667" s="46"/>
      <c r="D667" s="46"/>
      <c r="E667" s="46"/>
      <c r="F667" s="46"/>
      <c r="G667" s="46"/>
      <c r="H667" s="46"/>
      <c r="I667" s="46"/>
      <c r="J667" s="46"/>
      <c r="K667" s="46"/>
      <c r="L667" s="46"/>
      <c r="M667" s="46"/>
      <c r="N667" s="46"/>
      <c r="O667" s="46"/>
      <c r="P667" s="46"/>
      <c r="Q667" s="46"/>
      <c r="R667" s="46"/>
      <c r="S667" s="46"/>
      <c r="T667" s="46"/>
      <c r="U667" s="46"/>
      <c r="V667" s="46"/>
      <c r="W667" s="46"/>
      <c r="X667" s="46"/>
      <c r="Y667" s="46"/>
      <c r="Z667" s="46"/>
      <c r="AA667" s="46"/>
      <c r="AB667" s="46"/>
    </row>
    <row r="668" spans="1:28" ht="15.75" customHeight="1" x14ac:dyDescent="0.25">
      <c r="A668" s="46"/>
      <c r="B668" s="46"/>
      <c r="C668" s="46"/>
      <c r="D668" s="46"/>
      <c r="E668" s="46"/>
      <c r="F668" s="46"/>
      <c r="G668" s="46"/>
      <c r="H668" s="46"/>
      <c r="I668" s="46"/>
      <c r="J668" s="46"/>
      <c r="K668" s="46"/>
      <c r="L668" s="46"/>
      <c r="M668" s="46"/>
      <c r="N668" s="46"/>
      <c r="O668" s="46"/>
      <c r="P668" s="46"/>
      <c r="Q668" s="46"/>
      <c r="R668" s="46"/>
      <c r="S668" s="46"/>
      <c r="T668" s="46"/>
      <c r="U668" s="46"/>
      <c r="V668" s="46"/>
      <c r="W668" s="46"/>
      <c r="X668" s="46"/>
      <c r="Y668" s="46"/>
      <c r="Z668" s="46"/>
      <c r="AA668" s="46"/>
      <c r="AB668" s="46"/>
    </row>
    <row r="669" spans="1:28" ht="15.75" customHeight="1" x14ac:dyDescent="0.25">
      <c r="A669" s="46"/>
      <c r="B669" s="46"/>
      <c r="C669" s="46"/>
      <c r="D669" s="46"/>
      <c r="E669" s="46"/>
      <c r="F669" s="46"/>
      <c r="G669" s="46"/>
      <c r="H669" s="46"/>
      <c r="I669" s="46"/>
      <c r="J669" s="46"/>
      <c r="K669" s="46"/>
      <c r="L669" s="46"/>
      <c r="M669" s="46"/>
      <c r="N669" s="46"/>
      <c r="O669" s="46"/>
      <c r="P669" s="46"/>
      <c r="Q669" s="46"/>
      <c r="R669" s="46"/>
      <c r="S669" s="46"/>
      <c r="T669" s="46"/>
      <c r="U669" s="46"/>
      <c r="V669" s="46"/>
      <c r="W669" s="46"/>
      <c r="X669" s="46"/>
      <c r="Y669" s="46"/>
      <c r="Z669" s="46"/>
      <c r="AA669" s="46"/>
      <c r="AB669" s="46"/>
    </row>
    <row r="670" spans="1:28" ht="15.75" customHeight="1" x14ac:dyDescent="0.25">
      <c r="A670" s="46"/>
      <c r="B670" s="46"/>
      <c r="C670" s="46"/>
      <c r="D670" s="46"/>
      <c r="E670" s="46"/>
      <c r="F670" s="46"/>
      <c r="G670" s="46"/>
      <c r="H670" s="46"/>
      <c r="I670" s="46"/>
      <c r="J670" s="46"/>
      <c r="K670" s="46"/>
      <c r="L670" s="46"/>
      <c r="M670" s="46"/>
      <c r="N670" s="46"/>
      <c r="O670" s="46"/>
      <c r="P670" s="46"/>
      <c r="Q670" s="46"/>
      <c r="R670" s="46"/>
      <c r="S670" s="46"/>
      <c r="T670" s="46"/>
      <c r="U670" s="46"/>
      <c r="V670" s="46"/>
      <c r="W670" s="46"/>
      <c r="X670" s="46"/>
      <c r="Y670" s="46"/>
      <c r="Z670" s="46"/>
      <c r="AA670" s="46"/>
      <c r="AB670" s="46"/>
    </row>
    <row r="671" spans="1:28" ht="15.75" customHeight="1" x14ac:dyDescent="0.25">
      <c r="A671" s="46"/>
      <c r="B671" s="46"/>
      <c r="C671" s="46"/>
      <c r="D671" s="46"/>
      <c r="E671" s="46"/>
      <c r="F671" s="46"/>
      <c r="G671" s="46"/>
      <c r="H671" s="46"/>
      <c r="I671" s="46"/>
      <c r="J671" s="46"/>
      <c r="K671" s="46"/>
      <c r="L671" s="46"/>
      <c r="M671" s="46"/>
      <c r="N671" s="46"/>
      <c r="O671" s="46"/>
      <c r="P671" s="46"/>
      <c r="Q671" s="46"/>
      <c r="R671" s="46"/>
      <c r="S671" s="46"/>
      <c r="T671" s="46"/>
      <c r="U671" s="46"/>
      <c r="V671" s="46"/>
      <c r="W671" s="46"/>
      <c r="X671" s="46"/>
      <c r="Y671" s="46"/>
      <c r="Z671" s="46"/>
      <c r="AA671" s="46"/>
      <c r="AB671" s="46"/>
    </row>
    <row r="672" spans="1:28" ht="15.75" customHeight="1" x14ac:dyDescent="0.25">
      <c r="A672" s="46"/>
      <c r="B672" s="46"/>
      <c r="C672" s="46"/>
      <c r="D672" s="46"/>
      <c r="E672" s="46"/>
      <c r="F672" s="46"/>
      <c r="G672" s="46"/>
      <c r="H672" s="46"/>
      <c r="I672" s="46"/>
      <c r="J672" s="46"/>
      <c r="K672" s="46"/>
      <c r="L672" s="46"/>
      <c r="M672" s="46"/>
      <c r="N672" s="46"/>
      <c r="O672" s="46"/>
      <c r="P672" s="46"/>
      <c r="Q672" s="46"/>
      <c r="R672" s="46"/>
      <c r="S672" s="46"/>
      <c r="T672" s="46"/>
      <c r="U672" s="46"/>
      <c r="V672" s="46"/>
      <c r="W672" s="46"/>
      <c r="X672" s="46"/>
      <c r="Y672" s="46"/>
      <c r="Z672" s="46"/>
      <c r="AA672" s="46"/>
      <c r="AB672" s="46"/>
    </row>
    <row r="673" spans="1:28" ht="15.75" customHeight="1" x14ac:dyDescent="0.25">
      <c r="A673" s="46"/>
      <c r="B673" s="46"/>
      <c r="C673" s="46"/>
      <c r="D673" s="46"/>
      <c r="E673" s="46"/>
      <c r="F673" s="46"/>
      <c r="G673" s="46"/>
      <c r="H673" s="46"/>
      <c r="I673" s="46"/>
      <c r="J673" s="46"/>
      <c r="K673" s="46"/>
      <c r="L673" s="46"/>
      <c r="M673" s="46"/>
      <c r="N673" s="46"/>
      <c r="O673" s="46"/>
      <c r="P673" s="46"/>
      <c r="Q673" s="46"/>
      <c r="R673" s="46"/>
      <c r="S673" s="46"/>
      <c r="T673" s="46"/>
      <c r="U673" s="46"/>
      <c r="V673" s="46"/>
      <c r="W673" s="46"/>
      <c r="X673" s="46"/>
      <c r="Y673" s="46"/>
      <c r="Z673" s="46"/>
      <c r="AA673" s="46"/>
      <c r="AB673" s="46"/>
    </row>
    <row r="674" spans="1:28" ht="15.75" customHeight="1" x14ac:dyDescent="0.25">
      <c r="A674" s="46"/>
      <c r="B674" s="46"/>
      <c r="C674" s="46"/>
      <c r="D674" s="46"/>
      <c r="E674" s="46"/>
      <c r="F674" s="46"/>
      <c r="G674" s="46"/>
      <c r="H674" s="46"/>
      <c r="I674" s="46"/>
      <c r="J674" s="46"/>
      <c r="K674" s="46"/>
      <c r="L674" s="46"/>
      <c r="M674" s="46"/>
      <c r="N674" s="46"/>
      <c r="O674" s="46"/>
      <c r="P674" s="46"/>
      <c r="Q674" s="46"/>
      <c r="R674" s="46"/>
      <c r="S674" s="46"/>
      <c r="T674" s="46"/>
      <c r="U674" s="46"/>
      <c r="V674" s="46"/>
      <c r="W674" s="46"/>
      <c r="X674" s="46"/>
      <c r="Y674" s="46"/>
      <c r="Z674" s="46"/>
      <c r="AA674" s="46"/>
      <c r="AB674" s="46"/>
    </row>
    <row r="675" spans="1:28" ht="15.75" customHeight="1" x14ac:dyDescent="0.25">
      <c r="A675" s="46"/>
      <c r="B675" s="46"/>
      <c r="C675" s="46"/>
      <c r="D675" s="46"/>
      <c r="E675" s="46"/>
      <c r="F675" s="46"/>
      <c r="G675" s="46"/>
      <c r="H675" s="46"/>
      <c r="I675" s="46"/>
      <c r="J675" s="46"/>
      <c r="K675" s="46"/>
      <c r="L675" s="46"/>
      <c r="M675" s="46"/>
      <c r="N675" s="46"/>
      <c r="O675" s="46"/>
      <c r="P675" s="46"/>
      <c r="Q675" s="46"/>
      <c r="R675" s="46"/>
      <c r="S675" s="46"/>
      <c r="T675" s="46"/>
      <c r="U675" s="46"/>
      <c r="V675" s="46"/>
      <c r="W675" s="46"/>
      <c r="X675" s="46"/>
      <c r="Y675" s="46"/>
      <c r="Z675" s="46"/>
      <c r="AA675" s="46"/>
      <c r="AB675" s="46"/>
    </row>
    <row r="676" spans="1:28" ht="15.75" customHeight="1" x14ac:dyDescent="0.25">
      <c r="A676" s="46"/>
      <c r="B676" s="46"/>
      <c r="C676" s="46"/>
      <c r="D676" s="46"/>
      <c r="E676" s="46"/>
      <c r="F676" s="46"/>
      <c r="G676" s="46"/>
      <c r="H676" s="46"/>
      <c r="I676" s="46"/>
      <c r="J676" s="46"/>
      <c r="K676" s="46"/>
      <c r="L676" s="46"/>
      <c r="M676" s="46"/>
      <c r="N676" s="46"/>
      <c r="O676" s="46"/>
      <c r="P676" s="46"/>
      <c r="Q676" s="46"/>
      <c r="R676" s="46"/>
      <c r="S676" s="46"/>
      <c r="T676" s="46"/>
      <c r="U676" s="46"/>
      <c r="V676" s="46"/>
      <c r="W676" s="46"/>
      <c r="X676" s="46"/>
      <c r="Y676" s="46"/>
      <c r="Z676" s="46"/>
      <c r="AA676" s="46"/>
      <c r="AB676" s="46"/>
    </row>
    <row r="677" spans="1:28" ht="15.75" customHeight="1" x14ac:dyDescent="0.25">
      <c r="A677" s="46"/>
      <c r="B677" s="46"/>
      <c r="C677" s="46"/>
      <c r="D677" s="46"/>
      <c r="E677" s="46"/>
      <c r="F677" s="46"/>
      <c r="G677" s="46"/>
      <c r="H677" s="46"/>
      <c r="I677" s="46"/>
      <c r="J677" s="46"/>
      <c r="K677" s="46"/>
      <c r="L677" s="46"/>
      <c r="M677" s="46"/>
      <c r="N677" s="46"/>
      <c r="O677" s="46"/>
      <c r="P677" s="46"/>
      <c r="Q677" s="46"/>
      <c r="R677" s="46"/>
      <c r="S677" s="46"/>
      <c r="T677" s="46"/>
      <c r="U677" s="46"/>
      <c r="V677" s="46"/>
      <c r="W677" s="46"/>
      <c r="X677" s="46"/>
      <c r="Y677" s="46"/>
      <c r="Z677" s="46"/>
      <c r="AA677" s="46"/>
      <c r="AB677" s="46"/>
    </row>
    <row r="678" spans="1:28" ht="15.75" customHeight="1" x14ac:dyDescent="0.25">
      <c r="A678" s="46"/>
      <c r="B678" s="46"/>
      <c r="C678" s="46"/>
      <c r="D678" s="46"/>
      <c r="E678" s="46"/>
      <c r="F678" s="46"/>
      <c r="G678" s="46"/>
      <c r="H678" s="46"/>
      <c r="I678" s="46"/>
      <c r="J678" s="46"/>
      <c r="K678" s="46"/>
      <c r="L678" s="46"/>
      <c r="M678" s="46"/>
      <c r="N678" s="46"/>
      <c r="O678" s="46"/>
      <c r="P678" s="46"/>
      <c r="Q678" s="46"/>
      <c r="R678" s="46"/>
      <c r="S678" s="46"/>
      <c r="T678" s="46"/>
      <c r="U678" s="46"/>
      <c r="V678" s="46"/>
      <c r="W678" s="46"/>
      <c r="X678" s="46"/>
      <c r="Y678" s="46"/>
      <c r="Z678" s="46"/>
      <c r="AA678" s="46"/>
      <c r="AB678" s="46"/>
    </row>
    <row r="679" spans="1:28" ht="15.75" customHeight="1" x14ac:dyDescent="0.25">
      <c r="A679" s="46"/>
      <c r="B679" s="46"/>
      <c r="C679" s="46"/>
      <c r="D679" s="46"/>
      <c r="E679" s="46"/>
      <c r="F679" s="46"/>
      <c r="G679" s="46"/>
      <c r="H679" s="46"/>
      <c r="I679" s="46"/>
      <c r="J679" s="46"/>
      <c r="K679" s="46"/>
      <c r="L679" s="46"/>
      <c r="M679" s="46"/>
      <c r="N679" s="46"/>
      <c r="O679" s="46"/>
      <c r="P679" s="46"/>
      <c r="Q679" s="46"/>
      <c r="R679" s="46"/>
      <c r="S679" s="46"/>
      <c r="T679" s="46"/>
      <c r="U679" s="46"/>
      <c r="V679" s="46"/>
      <c r="W679" s="46"/>
      <c r="X679" s="46"/>
      <c r="Y679" s="46"/>
      <c r="Z679" s="46"/>
      <c r="AA679" s="46"/>
      <c r="AB679" s="46"/>
    </row>
    <row r="680" spans="1:28" ht="15.75" customHeight="1" x14ac:dyDescent="0.25">
      <c r="A680" s="46"/>
      <c r="B680" s="46"/>
      <c r="C680" s="46"/>
      <c r="D680" s="46"/>
      <c r="E680" s="46"/>
      <c r="F680" s="46"/>
      <c r="G680" s="46"/>
      <c r="H680" s="46"/>
      <c r="I680" s="46"/>
      <c r="J680" s="46"/>
      <c r="K680" s="46"/>
      <c r="L680" s="46"/>
      <c r="M680" s="46"/>
      <c r="N680" s="46"/>
      <c r="O680" s="46"/>
      <c r="P680" s="46"/>
      <c r="Q680" s="46"/>
      <c r="R680" s="46"/>
      <c r="S680" s="46"/>
      <c r="T680" s="46"/>
      <c r="U680" s="46"/>
      <c r="V680" s="46"/>
      <c r="W680" s="46"/>
      <c r="X680" s="46"/>
      <c r="Y680" s="46"/>
      <c r="Z680" s="46"/>
      <c r="AA680" s="46"/>
      <c r="AB680" s="46"/>
    </row>
    <row r="681" spans="1:28" ht="15.75" customHeight="1" x14ac:dyDescent="0.25">
      <c r="A681" s="46"/>
      <c r="B681" s="46"/>
      <c r="C681" s="46"/>
      <c r="D681" s="46"/>
      <c r="E681" s="46"/>
      <c r="F681" s="46"/>
      <c r="G681" s="46"/>
      <c r="H681" s="46"/>
      <c r="I681" s="46"/>
      <c r="J681" s="46"/>
      <c r="K681" s="46"/>
      <c r="L681" s="46"/>
      <c r="M681" s="46"/>
      <c r="N681" s="46"/>
      <c r="O681" s="46"/>
      <c r="P681" s="46"/>
      <c r="Q681" s="46"/>
      <c r="R681" s="46"/>
      <c r="S681" s="46"/>
      <c r="T681" s="46"/>
      <c r="U681" s="46"/>
      <c r="V681" s="46"/>
      <c r="W681" s="46"/>
      <c r="X681" s="46"/>
      <c r="Y681" s="46"/>
      <c r="Z681" s="46"/>
      <c r="AA681" s="46"/>
      <c r="AB681" s="46"/>
    </row>
    <row r="682" spans="1:28" ht="15.75" customHeight="1" x14ac:dyDescent="0.25">
      <c r="A682" s="46"/>
      <c r="B682" s="46"/>
      <c r="C682" s="46"/>
      <c r="D682" s="46"/>
      <c r="E682" s="46"/>
      <c r="F682" s="46"/>
      <c r="G682" s="46"/>
      <c r="H682" s="46"/>
      <c r="I682" s="46"/>
      <c r="J682" s="46"/>
      <c r="K682" s="46"/>
      <c r="L682" s="46"/>
      <c r="M682" s="46"/>
      <c r="N682" s="46"/>
      <c r="O682" s="46"/>
      <c r="P682" s="46"/>
      <c r="Q682" s="46"/>
      <c r="R682" s="46"/>
      <c r="S682" s="46"/>
      <c r="T682" s="46"/>
      <c r="U682" s="46"/>
      <c r="V682" s="46"/>
      <c r="W682" s="46"/>
      <c r="X682" s="46"/>
      <c r="Y682" s="46"/>
      <c r="Z682" s="46"/>
      <c r="AA682" s="46"/>
      <c r="AB682" s="46"/>
    </row>
    <row r="683" spans="1:28" ht="15.75" customHeight="1" x14ac:dyDescent="0.25">
      <c r="A683" s="46"/>
      <c r="B683" s="46"/>
      <c r="C683" s="46"/>
      <c r="D683" s="46"/>
      <c r="E683" s="46"/>
      <c r="F683" s="46"/>
      <c r="G683" s="46"/>
      <c r="H683" s="46"/>
      <c r="I683" s="46"/>
      <c r="J683" s="46"/>
      <c r="K683" s="46"/>
      <c r="L683" s="46"/>
      <c r="M683" s="46"/>
      <c r="N683" s="46"/>
      <c r="O683" s="46"/>
      <c r="P683" s="46"/>
      <c r="Q683" s="46"/>
      <c r="R683" s="46"/>
      <c r="S683" s="46"/>
      <c r="T683" s="46"/>
      <c r="U683" s="46"/>
      <c r="V683" s="46"/>
      <c r="W683" s="46"/>
      <c r="X683" s="46"/>
      <c r="Y683" s="46"/>
      <c r="Z683" s="46"/>
      <c r="AA683" s="46"/>
      <c r="AB683" s="46"/>
    </row>
    <row r="684" spans="1:28" ht="15.75" customHeight="1" x14ac:dyDescent="0.25">
      <c r="A684" s="46"/>
      <c r="B684" s="46"/>
      <c r="C684" s="46"/>
      <c r="D684" s="46"/>
      <c r="E684" s="46"/>
      <c r="F684" s="46"/>
      <c r="G684" s="46"/>
      <c r="H684" s="46"/>
      <c r="I684" s="46"/>
      <c r="J684" s="46"/>
      <c r="K684" s="46"/>
      <c r="L684" s="46"/>
      <c r="M684" s="46"/>
      <c r="N684" s="46"/>
      <c r="O684" s="46"/>
      <c r="P684" s="46"/>
      <c r="Q684" s="46"/>
      <c r="R684" s="46"/>
      <c r="S684" s="46"/>
      <c r="T684" s="46"/>
      <c r="U684" s="46"/>
      <c r="V684" s="46"/>
      <c r="W684" s="46"/>
      <c r="X684" s="46"/>
      <c r="Y684" s="46"/>
      <c r="Z684" s="46"/>
      <c r="AA684" s="46"/>
      <c r="AB684" s="46"/>
    </row>
    <row r="685" spans="1:28" ht="15.75" customHeight="1" x14ac:dyDescent="0.25">
      <c r="A685" s="46"/>
      <c r="B685" s="46"/>
      <c r="C685" s="46"/>
      <c r="D685" s="46"/>
      <c r="E685" s="46"/>
      <c r="F685" s="46"/>
      <c r="G685" s="46"/>
      <c r="H685" s="46"/>
      <c r="I685" s="46"/>
      <c r="J685" s="46"/>
      <c r="K685" s="46"/>
      <c r="L685" s="46"/>
      <c r="M685" s="46"/>
      <c r="N685" s="46"/>
      <c r="O685" s="46"/>
      <c r="P685" s="46"/>
      <c r="Q685" s="46"/>
      <c r="R685" s="46"/>
      <c r="S685" s="46"/>
      <c r="T685" s="46"/>
      <c r="U685" s="46"/>
      <c r="V685" s="46"/>
      <c r="W685" s="46"/>
      <c r="X685" s="46"/>
      <c r="Y685" s="46"/>
      <c r="Z685" s="46"/>
      <c r="AA685" s="46"/>
      <c r="AB685" s="46"/>
    </row>
    <row r="686" spans="1:28" ht="15.75" customHeight="1" x14ac:dyDescent="0.25">
      <c r="A686" s="46"/>
      <c r="B686" s="46"/>
      <c r="C686" s="46"/>
      <c r="D686" s="46"/>
      <c r="E686" s="46"/>
      <c r="F686" s="46"/>
      <c r="G686" s="46"/>
      <c r="H686" s="46"/>
      <c r="I686" s="46"/>
      <c r="J686" s="46"/>
      <c r="K686" s="46"/>
      <c r="L686" s="46"/>
      <c r="M686" s="46"/>
      <c r="N686" s="46"/>
      <c r="O686" s="46"/>
      <c r="P686" s="46"/>
      <c r="Q686" s="46"/>
      <c r="R686" s="46"/>
      <c r="S686" s="46"/>
      <c r="T686" s="46"/>
      <c r="U686" s="46"/>
      <c r="V686" s="46"/>
      <c r="W686" s="46"/>
      <c r="X686" s="46"/>
      <c r="Y686" s="46"/>
      <c r="Z686" s="46"/>
      <c r="AA686" s="46"/>
      <c r="AB686" s="46"/>
    </row>
    <row r="687" spans="1:28" ht="15.75" customHeight="1" x14ac:dyDescent="0.25">
      <c r="A687" s="46"/>
      <c r="B687" s="46"/>
      <c r="C687" s="46"/>
      <c r="D687" s="46"/>
      <c r="E687" s="46"/>
      <c r="F687" s="46"/>
      <c r="G687" s="46"/>
      <c r="H687" s="46"/>
      <c r="I687" s="46"/>
      <c r="J687" s="46"/>
      <c r="K687" s="46"/>
      <c r="L687" s="46"/>
      <c r="M687" s="46"/>
      <c r="N687" s="46"/>
      <c r="O687" s="46"/>
      <c r="P687" s="46"/>
      <c r="Q687" s="46"/>
      <c r="R687" s="46"/>
      <c r="S687" s="46"/>
      <c r="T687" s="46"/>
      <c r="U687" s="46"/>
      <c r="V687" s="46"/>
      <c r="W687" s="46"/>
      <c r="X687" s="46"/>
      <c r="Y687" s="46"/>
      <c r="Z687" s="46"/>
      <c r="AA687" s="46"/>
      <c r="AB687" s="46"/>
    </row>
    <row r="688" spans="1:28" ht="15.75" customHeight="1" x14ac:dyDescent="0.25">
      <c r="A688" s="46"/>
      <c r="B688" s="46"/>
      <c r="C688" s="46"/>
      <c r="D688" s="46"/>
      <c r="E688" s="46"/>
      <c r="F688" s="46"/>
      <c r="G688" s="46"/>
      <c r="H688" s="46"/>
      <c r="I688" s="46"/>
      <c r="J688" s="46"/>
      <c r="K688" s="46"/>
      <c r="L688" s="46"/>
      <c r="M688" s="46"/>
      <c r="N688" s="46"/>
      <c r="O688" s="46"/>
      <c r="P688" s="46"/>
      <c r="Q688" s="46"/>
      <c r="R688" s="46"/>
      <c r="S688" s="46"/>
      <c r="T688" s="46"/>
      <c r="U688" s="46"/>
      <c r="V688" s="46"/>
      <c r="W688" s="46"/>
      <c r="X688" s="46"/>
      <c r="Y688" s="46"/>
      <c r="Z688" s="46"/>
      <c r="AA688" s="46"/>
      <c r="AB688" s="46"/>
    </row>
    <row r="689" spans="1:28" ht="15.75" customHeight="1" x14ac:dyDescent="0.25">
      <c r="A689" s="46"/>
      <c r="B689" s="46"/>
      <c r="C689" s="46"/>
      <c r="D689" s="46"/>
      <c r="E689" s="46"/>
      <c r="F689" s="46"/>
      <c r="G689" s="46"/>
      <c r="H689" s="46"/>
      <c r="I689" s="46"/>
      <c r="J689" s="46"/>
      <c r="K689" s="46"/>
      <c r="L689" s="46"/>
      <c r="M689" s="46"/>
      <c r="N689" s="46"/>
      <c r="O689" s="46"/>
      <c r="P689" s="46"/>
      <c r="Q689" s="46"/>
      <c r="R689" s="46"/>
      <c r="S689" s="46"/>
      <c r="T689" s="46"/>
      <c r="U689" s="46"/>
      <c r="V689" s="46"/>
      <c r="W689" s="46"/>
      <c r="X689" s="46"/>
      <c r="Y689" s="46"/>
      <c r="Z689" s="46"/>
      <c r="AA689" s="46"/>
      <c r="AB689" s="46"/>
    </row>
    <row r="690" spans="1:28" ht="15.75" customHeight="1" x14ac:dyDescent="0.25">
      <c r="A690" s="46"/>
      <c r="B690" s="46"/>
      <c r="C690" s="46"/>
      <c r="D690" s="46"/>
      <c r="E690" s="46"/>
      <c r="F690" s="46"/>
      <c r="G690" s="46"/>
      <c r="H690" s="46"/>
      <c r="I690" s="46"/>
      <c r="J690" s="46"/>
      <c r="K690" s="46"/>
      <c r="L690" s="46"/>
      <c r="M690" s="46"/>
      <c r="N690" s="46"/>
      <c r="O690" s="46"/>
      <c r="P690" s="46"/>
      <c r="Q690" s="46"/>
      <c r="R690" s="46"/>
      <c r="S690" s="46"/>
      <c r="T690" s="46"/>
      <c r="U690" s="46"/>
      <c r="V690" s="46"/>
      <c r="W690" s="46"/>
      <c r="X690" s="46"/>
      <c r="Y690" s="46"/>
      <c r="Z690" s="46"/>
      <c r="AA690" s="46"/>
      <c r="AB690" s="46"/>
    </row>
    <row r="691" spans="1:28" ht="15.75" customHeight="1" x14ac:dyDescent="0.25">
      <c r="A691" s="46"/>
      <c r="B691" s="46"/>
      <c r="C691" s="46"/>
      <c r="D691" s="46"/>
      <c r="E691" s="46"/>
      <c r="F691" s="46"/>
      <c r="G691" s="46"/>
      <c r="H691" s="46"/>
      <c r="I691" s="46"/>
      <c r="J691" s="46"/>
      <c r="K691" s="46"/>
      <c r="L691" s="46"/>
      <c r="M691" s="46"/>
      <c r="N691" s="46"/>
      <c r="O691" s="46"/>
      <c r="P691" s="46"/>
      <c r="Q691" s="46"/>
      <c r="R691" s="46"/>
      <c r="S691" s="46"/>
      <c r="T691" s="46"/>
      <c r="U691" s="46"/>
      <c r="V691" s="46"/>
      <c r="W691" s="46"/>
      <c r="X691" s="46"/>
      <c r="Y691" s="46"/>
      <c r="Z691" s="46"/>
      <c r="AA691" s="46"/>
      <c r="AB691" s="46"/>
    </row>
    <row r="692" spans="1:28" ht="15.75" customHeight="1" x14ac:dyDescent="0.25">
      <c r="A692" s="46"/>
      <c r="B692" s="46"/>
      <c r="C692" s="46"/>
      <c r="D692" s="46"/>
      <c r="E692" s="46"/>
      <c r="F692" s="46"/>
      <c r="G692" s="46"/>
      <c r="H692" s="46"/>
      <c r="I692" s="46"/>
      <c r="J692" s="46"/>
      <c r="K692" s="46"/>
      <c r="L692" s="46"/>
      <c r="M692" s="46"/>
      <c r="N692" s="46"/>
      <c r="O692" s="46"/>
      <c r="P692" s="46"/>
      <c r="Q692" s="46"/>
      <c r="R692" s="46"/>
      <c r="S692" s="46"/>
      <c r="T692" s="46"/>
      <c r="U692" s="46"/>
      <c r="V692" s="46"/>
      <c r="W692" s="46"/>
      <c r="X692" s="46"/>
      <c r="Y692" s="46"/>
      <c r="Z692" s="46"/>
      <c r="AA692" s="46"/>
      <c r="AB692" s="46"/>
    </row>
    <row r="693" spans="1:28" ht="15.75" customHeight="1" x14ac:dyDescent="0.25">
      <c r="A693" s="46"/>
      <c r="B693" s="46"/>
      <c r="C693" s="46"/>
      <c r="D693" s="46"/>
      <c r="E693" s="46"/>
      <c r="F693" s="46"/>
      <c r="G693" s="46"/>
      <c r="H693" s="46"/>
      <c r="I693" s="46"/>
      <c r="J693" s="46"/>
      <c r="K693" s="46"/>
      <c r="L693" s="46"/>
      <c r="M693" s="46"/>
      <c r="N693" s="46"/>
      <c r="O693" s="46"/>
      <c r="P693" s="46"/>
      <c r="Q693" s="46"/>
      <c r="R693" s="46"/>
      <c r="S693" s="46"/>
      <c r="T693" s="46"/>
      <c r="U693" s="46"/>
      <c r="V693" s="46"/>
      <c r="W693" s="46"/>
      <c r="X693" s="46"/>
      <c r="Y693" s="46"/>
      <c r="Z693" s="46"/>
      <c r="AA693" s="46"/>
      <c r="AB693" s="46"/>
    </row>
    <row r="694" spans="1:28" ht="15.75" customHeight="1" x14ac:dyDescent="0.25">
      <c r="A694" s="46"/>
      <c r="B694" s="46"/>
      <c r="C694" s="46"/>
      <c r="D694" s="46"/>
      <c r="E694" s="46"/>
      <c r="F694" s="46"/>
      <c r="G694" s="46"/>
      <c r="H694" s="46"/>
      <c r="I694" s="46"/>
      <c r="J694" s="46"/>
      <c r="K694" s="46"/>
      <c r="L694" s="46"/>
      <c r="M694" s="46"/>
      <c r="N694" s="46"/>
      <c r="O694" s="46"/>
      <c r="P694" s="46"/>
      <c r="Q694" s="46"/>
      <c r="R694" s="46"/>
      <c r="S694" s="46"/>
      <c r="T694" s="46"/>
      <c r="U694" s="46"/>
      <c r="V694" s="46"/>
      <c r="W694" s="46"/>
      <c r="X694" s="46"/>
      <c r="Y694" s="46"/>
      <c r="Z694" s="46"/>
      <c r="AA694" s="46"/>
      <c r="AB694" s="46"/>
    </row>
    <row r="695" spans="1:28" ht="15.75" customHeight="1" x14ac:dyDescent="0.25">
      <c r="A695" s="46"/>
      <c r="B695" s="46"/>
      <c r="C695" s="46"/>
      <c r="D695" s="46"/>
      <c r="E695" s="46"/>
      <c r="F695" s="46"/>
      <c r="G695" s="46"/>
      <c r="H695" s="46"/>
      <c r="I695" s="46"/>
      <c r="J695" s="46"/>
      <c r="K695" s="46"/>
      <c r="L695" s="46"/>
      <c r="M695" s="46"/>
      <c r="N695" s="46"/>
      <c r="O695" s="46"/>
      <c r="P695" s="46"/>
      <c r="Q695" s="46"/>
      <c r="R695" s="46"/>
      <c r="S695" s="46"/>
      <c r="T695" s="46"/>
      <c r="U695" s="46"/>
      <c r="V695" s="46"/>
      <c r="W695" s="46"/>
      <c r="X695" s="46"/>
      <c r="Y695" s="46"/>
      <c r="Z695" s="46"/>
      <c r="AA695" s="46"/>
      <c r="AB695" s="46"/>
    </row>
    <row r="696" spans="1:28" ht="15.75" customHeight="1" x14ac:dyDescent="0.25">
      <c r="A696" s="46"/>
      <c r="B696" s="46"/>
      <c r="C696" s="46"/>
      <c r="D696" s="46"/>
      <c r="E696" s="46"/>
      <c r="F696" s="46"/>
      <c r="G696" s="46"/>
      <c r="H696" s="46"/>
      <c r="I696" s="46"/>
      <c r="J696" s="46"/>
      <c r="K696" s="46"/>
      <c r="L696" s="46"/>
      <c r="M696" s="46"/>
      <c r="N696" s="46"/>
      <c r="O696" s="46"/>
      <c r="P696" s="46"/>
      <c r="Q696" s="46"/>
      <c r="R696" s="46"/>
      <c r="S696" s="46"/>
      <c r="T696" s="46"/>
      <c r="U696" s="46"/>
      <c r="V696" s="46"/>
      <c r="W696" s="46"/>
      <c r="X696" s="46"/>
      <c r="Y696" s="46"/>
      <c r="Z696" s="46"/>
      <c r="AA696" s="46"/>
      <c r="AB696" s="46"/>
    </row>
    <row r="697" spans="1:28" ht="15.75" customHeight="1" x14ac:dyDescent="0.25">
      <c r="A697" s="46"/>
      <c r="B697" s="46"/>
      <c r="C697" s="46"/>
      <c r="D697" s="46"/>
      <c r="E697" s="46"/>
      <c r="F697" s="46"/>
      <c r="G697" s="46"/>
      <c r="H697" s="46"/>
      <c r="I697" s="46"/>
      <c r="J697" s="46"/>
      <c r="K697" s="46"/>
      <c r="L697" s="46"/>
      <c r="M697" s="46"/>
      <c r="N697" s="46"/>
      <c r="O697" s="46"/>
      <c r="P697" s="46"/>
      <c r="Q697" s="46"/>
      <c r="R697" s="46"/>
      <c r="S697" s="46"/>
      <c r="T697" s="46"/>
      <c r="U697" s="46"/>
      <c r="V697" s="46"/>
      <c r="W697" s="46"/>
      <c r="X697" s="46"/>
      <c r="Y697" s="46"/>
      <c r="Z697" s="46"/>
      <c r="AA697" s="46"/>
      <c r="AB697" s="46"/>
    </row>
    <row r="698" spans="1:28" ht="15.75" customHeight="1" x14ac:dyDescent="0.25">
      <c r="A698" s="46"/>
      <c r="B698" s="46"/>
      <c r="C698" s="46"/>
      <c r="D698" s="46"/>
      <c r="E698" s="46"/>
      <c r="F698" s="46"/>
      <c r="G698" s="46"/>
      <c r="H698" s="46"/>
      <c r="I698" s="46"/>
      <c r="J698" s="46"/>
      <c r="K698" s="46"/>
      <c r="L698" s="46"/>
      <c r="M698" s="46"/>
      <c r="N698" s="46"/>
      <c r="O698" s="46"/>
      <c r="P698" s="46"/>
      <c r="Q698" s="46"/>
      <c r="R698" s="46"/>
      <c r="S698" s="46"/>
      <c r="T698" s="46"/>
      <c r="U698" s="46"/>
      <c r="V698" s="46"/>
      <c r="W698" s="46"/>
      <c r="X698" s="46"/>
      <c r="Y698" s="46"/>
      <c r="Z698" s="46"/>
      <c r="AA698" s="46"/>
      <c r="AB698" s="46"/>
    </row>
    <row r="699" spans="1:28" ht="15.75" customHeight="1" x14ac:dyDescent="0.25">
      <c r="A699" s="46"/>
      <c r="B699" s="46"/>
      <c r="C699" s="46"/>
      <c r="D699" s="46"/>
      <c r="E699" s="46"/>
      <c r="F699" s="46"/>
      <c r="G699" s="46"/>
      <c r="H699" s="46"/>
      <c r="I699" s="46"/>
      <c r="J699" s="46"/>
      <c r="K699" s="46"/>
      <c r="L699" s="46"/>
      <c r="M699" s="46"/>
      <c r="N699" s="46"/>
      <c r="O699" s="46"/>
      <c r="P699" s="46"/>
      <c r="Q699" s="46"/>
      <c r="R699" s="46"/>
      <c r="S699" s="46"/>
      <c r="T699" s="46"/>
      <c r="U699" s="46"/>
      <c r="V699" s="46"/>
      <c r="W699" s="46"/>
      <c r="X699" s="46"/>
      <c r="Y699" s="46"/>
      <c r="Z699" s="46"/>
      <c r="AA699" s="46"/>
      <c r="AB699" s="46"/>
    </row>
    <row r="700" spans="1:28" ht="15.75" customHeight="1" x14ac:dyDescent="0.25">
      <c r="A700" s="46"/>
      <c r="B700" s="46"/>
      <c r="C700" s="46"/>
      <c r="D700" s="46"/>
      <c r="E700" s="46"/>
      <c r="F700" s="46"/>
      <c r="G700" s="46"/>
      <c r="H700" s="46"/>
      <c r="I700" s="46"/>
      <c r="J700" s="46"/>
      <c r="K700" s="46"/>
      <c r="L700" s="46"/>
      <c r="M700" s="46"/>
      <c r="N700" s="46"/>
      <c r="O700" s="46"/>
      <c r="P700" s="46"/>
      <c r="Q700" s="46"/>
      <c r="R700" s="46"/>
      <c r="S700" s="46"/>
      <c r="T700" s="46"/>
      <c r="U700" s="46"/>
      <c r="V700" s="46"/>
      <c r="W700" s="46"/>
      <c r="X700" s="46"/>
      <c r="Y700" s="46"/>
      <c r="Z700" s="46"/>
      <c r="AA700" s="46"/>
      <c r="AB700" s="46"/>
    </row>
    <row r="701" spans="1:28" ht="15.75" customHeight="1" x14ac:dyDescent="0.25">
      <c r="A701" s="46"/>
      <c r="B701" s="46"/>
      <c r="C701" s="46"/>
      <c r="D701" s="46"/>
      <c r="E701" s="46"/>
      <c r="F701" s="46"/>
      <c r="G701" s="46"/>
      <c r="H701" s="46"/>
      <c r="I701" s="46"/>
      <c r="J701" s="46"/>
      <c r="K701" s="46"/>
      <c r="L701" s="46"/>
      <c r="M701" s="46"/>
      <c r="N701" s="46"/>
      <c r="O701" s="46"/>
      <c r="P701" s="46"/>
      <c r="Q701" s="46"/>
      <c r="R701" s="46"/>
      <c r="S701" s="46"/>
      <c r="T701" s="46"/>
      <c r="U701" s="46"/>
      <c r="V701" s="46"/>
      <c r="W701" s="46"/>
      <c r="X701" s="46"/>
      <c r="Y701" s="46"/>
      <c r="Z701" s="46"/>
      <c r="AA701" s="46"/>
      <c r="AB701" s="46"/>
    </row>
    <row r="702" spans="1:28" ht="15.75" customHeight="1" x14ac:dyDescent="0.25">
      <c r="A702" s="46"/>
      <c r="B702" s="46"/>
      <c r="C702" s="46"/>
      <c r="D702" s="46"/>
      <c r="E702" s="46"/>
      <c r="F702" s="46"/>
      <c r="G702" s="46"/>
      <c r="H702" s="46"/>
      <c r="I702" s="46"/>
      <c r="J702" s="46"/>
      <c r="K702" s="46"/>
      <c r="L702" s="46"/>
      <c r="M702" s="46"/>
      <c r="N702" s="46"/>
      <c r="O702" s="46"/>
      <c r="P702" s="46"/>
      <c r="Q702" s="46"/>
      <c r="R702" s="46"/>
      <c r="S702" s="46"/>
      <c r="T702" s="46"/>
      <c r="U702" s="46"/>
      <c r="V702" s="46"/>
      <c r="W702" s="46"/>
      <c r="X702" s="46"/>
      <c r="Y702" s="46"/>
      <c r="Z702" s="46"/>
      <c r="AA702" s="46"/>
      <c r="AB702" s="46"/>
    </row>
    <row r="703" spans="1:28" ht="15.75" customHeight="1" x14ac:dyDescent="0.25">
      <c r="A703" s="46"/>
      <c r="B703" s="46"/>
      <c r="C703" s="46"/>
      <c r="D703" s="46"/>
      <c r="E703" s="46"/>
      <c r="F703" s="46"/>
      <c r="G703" s="46"/>
      <c r="H703" s="46"/>
      <c r="I703" s="46"/>
      <c r="J703" s="46"/>
      <c r="K703" s="46"/>
      <c r="L703" s="46"/>
      <c r="M703" s="46"/>
      <c r="N703" s="46"/>
      <c r="O703" s="46"/>
      <c r="P703" s="46"/>
      <c r="Q703" s="46"/>
      <c r="R703" s="46"/>
      <c r="S703" s="46"/>
      <c r="T703" s="46"/>
      <c r="U703" s="46"/>
      <c r="V703" s="46"/>
      <c r="W703" s="46"/>
      <c r="X703" s="46"/>
      <c r="Y703" s="46"/>
      <c r="Z703" s="46"/>
      <c r="AA703" s="46"/>
      <c r="AB703" s="46"/>
    </row>
    <row r="704" spans="1:28" ht="15.75" customHeight="1" x14ac:dyDescent="0.25">
      <c r="A704" s="46"/>
      <c r="B704" s="46"/>
      <c r="C704" s="46"/>
      <c r="D704" s="46"/>
      <c r="E704" s="46"/>
      <c r="F704" s="46"/>
      <c r="G704" s="46"/>
      <c r="H704" s="46"/>
      <c r="I704" s="46"/>
      <c r="J704" s="46"/>
      <c r="K704" s="46"/>
      <c r="L704" s="46"/>
      <c r="M704" s="46"/>
      <c r="N704" s="46"/>
      <c r="O704" s="46"/>
      <c r="P704" s="46"/>
      <c r="Q704" s="46"/>
      <c r="R704" s="46"/>
      <c r="S704" s="46"/>
      <c r="T704" s="46"/>
      <c r="U704" s="46"/>
      <c r="V704" s="46"/>
      <c r="W704" s="46"/>
      <c r="X704" s="46"/>
      <c r="Y704" s="46"/>
      <c r="Z704" s="46"/>
      <c r="AA704" s="46"/>
      <c r="AB704" s="46"/>
    </row>
    <row r="705" spans="1:28" ht="15.75" customHeight="1" x14ac:dyDescent="0.25">
      <c r="A705" s="46"/>
      <c r="B705" s="46"/>
      <c r="C705" s="46"/>
      <c r="D705" s="46"/>
      <c r="E705" s="46"/>
      <c r="F705" s="46"/>
      <c r="G705" s="46"/>
      <c r="H705" s="46"/>
      <c r="I705" s="46"/>
      <c r="J705" s="46"/>
      <c r="K705" s="46"/>
      <c r="L705" s="46"/>
      <c r="M705" s="46"/>
      <c r="N705" s="46"/>
      <c r="O705" s="46"/>
      <c r="P705" s="46"/>
      <c r="Q705" s="46"/>
      <c r="R705" s="46"/>
      <c r="S705" s="46"/>
      <c r="T705" s="46"/>
      <c r="U705" s="46"/>
      <c r="V705" s="46"/>
      <c r="W705" s="46"/>
      <c r="X705" s="46"/>
      <c r="Y705" s="46"/>
      <c r="Z705" s="46"/>
      <c r="AA705" s="46"/>
      <c r="AB705" s="46"/>
    </row>
    <row r="706" spans="1:28" ht="15.75" customHeight="1" x14ac:dyDescent="0.25">
      <c r="A706" s="46"/>
      <c r="B706" s="46"/>
      <c r="C706" s="46"/>
      <c r="D706" s="46"/>
      <c r="E706" s="46"/>
      <c r="F706" s="46"/>
      <c r="G706" s="46"/>
      <c r="H706" s="46"/>
      <c r="I706" s="46"/>
      <c r="J706" s="46"/>
      <c r="K706" s="46"/>
      <c r="L706" s="46"/>
      <c r="M706" s="46"/>
      <c r="N706" s="46"/>
      <c r="O706" s="46"/>
      <c r="P706" s="46"/>
      <c r="Q706" s="46"/>
      <c r="R706" s="46"/>
      <c r="S706" s="46"/>
      <c r="T706" s="46"/>
      <c r="U706" s="46"/>
      <c r="V706" s="46"/>
      <c r="W706" s="46"/>
      <c r="X706" s="46"/>
      <c r="Y706" s="46"/>
      <c r="Z706" s="46"/>
      <c r="AA706" s="46"/>
      <c r="AB706" s="46"/>
    </row>
    <row r="707" spans="1:28" ht="15.75" customHeight="1" x14ac:dyDescent="0.25">
      <c r="A707" s="46"/>
      <c r="B707" s="46"/>
      <c r="C707" s="46"/>
      <c r="D707" s="46"/>
      <c r="E707" s="46"/>
      <c r="F707" s="46"/>
      <c r="G707" s="46"/>
      <c r="H707" s="46"/>
      <c r="I707" s="46"/>
      <c r="J707" s="46"/>
      <c r="K707" s="46"/>
      <c r="L707" s="46"/>
      <c r="M707" s="46"/>
      <c r="N707" s="46"/>
      <c r="O707" s="46"/>
      <c r="P707" s="46"/>
      <c r="Q707" s="46"/>
      <c r="R707" s="46"/>
      <c r="S707" s="46"/>
      <c r="T707" s="46"/>
      <c r="U707" s="46"/>
      <c r="V707" s="46"/>
      <c r="W707" s="46"/>
      <c r="X707" s="46"/>
      <c r="Y707" s="46"/>
      <c r="Z707" s="46"/>
      <c r="AA707" s="46"/>
      <c r="AB707" s="46"/>
    </row>
    <row r="708" spans="1:28" ht="15.75" customHeight="1" x14ac:dyDescent="0.25">
      <c r="A708" s="46"/>
      <c r="B708" s="46"/>
      <c r="C708" s="46"/>
      <c r="D708" s="46"/>
      <c r="E708" s="46"/>
      <c r="F708" s="46"/>
      <c r="G708" s="46"/>
      <c r="H708" s="46"/>
      <c r="I708" s="46"/>
      <c r="J708" s="46"/>
      <c r="K708" s="46"/>
      <c r="L708" s="46"/>
      <c r="M708" s="46"/>
      <c r="N708" s="46"/>
      <c r="O708" s="46"/>
      <c r="P708" s="46"/>
      <c r="Q708" s="46"/>
      <c r="R708" s="46"/>
      <c r="S708" s="46"/>
      <c r="T708" s="46"/>
      <c r="U708" s="46"/>
      <c r="V708" s="46"/>
      <c r="W708" s="46"/>
      <c r="X708" s="46"/>
      <c r="Y708" s="46"/>
      <c r="Z708" s="46"/>
      <c r="AA708" s="46"/>
      <c r="AB708" s="46"/>
    </row>
    <row r="709" spans="1:28" ht="15.75" customHeight="1" x14ac:dyDescent="0.25">
      <c r="A709" s="46"/>
      <c r="B709" s="46"/>
      <c r="C709" s="46"/>
      <c r="D709" s="46"/>
      <c r="E709" s="46"/>
      <c r="F709" s="46"/>
      <c r="G709" s="46"/>
      <c r="H709" s="46"/>
      <c r="I709" s="46"/>
      <c r="J709" s="46"/>
      <c r="K709" s="46"/>
      <c r="L709" s="46"/>
      <c r="M709" s="46"/>
      <c r="N709" s="46"/>
      <c r="O709" s="46"/>
      <c r="P709" s="46"/>
      <c r="Q709" s="46"/>
      <c r="R709" s="46"/>
      <c r="S709" s="46"/>
      <c r="T709" s="46"/>
      <c r="U709" s="46"/>
      <c r="V709" s="46"/>
      <c r="W709" s="46"/>
      <c r="X709" s="46"/>
      <c r="Y709" s="46"/>
      <c r="Z709" s="46"/>
      <c r="AA709" s="46"/>
      <c r="AB709" s="46"/>
    </row>
    <row r="710" spans="1:28" ht="15.75" customHeight="1" x14ac:dyDescent="0.25">
      <c r="A710" s="46"/>
      <c r="B710" s="46"/>
      <c r="C710" s="46"/>
      <c r="D710" s="46"/>
      <c r="E710" s="46"/>
      <c r="F710" s="46"/>
      <c r="G710" s="46"/>
      <c r="H710" s="46"/>
      <c r="I710" s="46"/>
      <c r="J710" s="46"/>
      <c r="K710" s="46"/>
      <c r="L710" s="46"/>
      <c r="M710" s="46"/>
      <c r="N710" s="46"/>
      <c r="O710" s="46"/>
      <c r="P710" s="46"/>
      <c r="Q710" s="46"/>
      <c r="R710" s="46"/>
      <c r="S710" s="46"/>
      <c r="T710" s="46"/>
      <c r="U710" s="46"/>
      <c r="V710" s="46"/>
      <c r="W710" s="46"/>
      <c r="X710" s="46"/>
      <c r="Y710" s="46"/>
      <c r="Z710" s="46"/>
      <c r="AA710" s="46"/>
      <c r="AB710" s="46"/>
    </row>
    <row r="711" spans="1:28" ht="15.75" customHeight="1" x14ac:dyDescent="0.25">
      <c r="A711" s="46"/>
      <c r="B711" s="46"/>
      <c r="C711" s="46"/>
      <c r="D711" s="46"/>
      <c r="E711" s="46"/>
      <c r="F711" s="46"/>
      <c r="G711" s="46"/>
      <c r="H711" s="46"/>
      <c r="I711" s="46"/>
      <c r="J711" s="46"/>
      <c r="K711" s="46"/>
      <c r="L711" s="46"/>
      <c r="M711" s="46"/>
      <c r="N711" s="46"/>
      <c r="O711" s="46"/>
      <c r="P711" s="46"/>
      <c r="Q711" s="46"/>
      <c r="R711" s="46"/>
      <c r="S711" s="46"/>
      <c r="T711" s="46"/>
      <c r="U711" s="46"/>
      <c r="V711" s="46"/>
      <c r="W711" s="46"/>
      <c r="X711" s="46"/>
      <c r="Y711" s="46"/>
      <c r="Z711" s="46"/>
      <c r="AA711" s="46"/>
      <c r="AB711" s="46"/>
    </row>
    <row r="712" spans="1:28" ht="15.75" customHeight="1" x14ac:dyDescent="0.25">
      <c r="A712" s="46"/>
      <c r="B712" s="46"/>
      <c r="C712" s="46"/>
      <c r="D712" s="46"/>
      <c r="E712" s="46"/>
      <c r="F712" s="46"/>
      <c r="G712" s="46"/>
      <c r="H712" s="46"/>
      <c r="I712" s="46"/>
      <c r="J712" s="46"/>
      <c r="K712" s="46"/>
      <c r="L712" s="46"/>
      <c r="M712" s="46"/>
      <c r="N712" s="46"/>
      <c r="O712" s="46"/>
      <c r="P712" s="46"/>
      <c r="Q712" s="46"/>
      <c r="R712" s="46"/>
      <c r="S712" s="46"/>
      <c r="T712" s="46"/>
      <c r="U712" s="46"/>
      <c r="V712" s="46"/>
      <c r="W712" s="46"/>
      <c r="X712" s="46"/>
      <c r="Y712" s="46"/>
      <c r="Z712" s="46"/>
      <c r="AA712" s="46"/>
      <c r="AB712" s="46"/>
    </row>
    <row r="713" spans="1:28" ht="15.75" customHeight="1" x14ac:dyDescent="0.25">
      <c r="A713" s="46"/>
      <c r="B713" s="46"/>
      <c r="C713" s="46"/>
      <c r="D713" s="46"/>
      <c r="E713" s="46"/>
      <c r="F713" s="46"/>
      <c r="G713" s="46"/>
      <c r="H713" s="46"/>
      <c r="I713" s="46"/>
      <c r="J713" s="46"/>
      <c r="K713" s="46"/>
      <c r="L713" s="46"/>
      <c r="M713" s="46"/>
      <c r="N713" s="46"/>
      <c r="O713" s="46"/>
      <c r="P713" s="46"/>
      <c r="Q713" s="46"/>
      <c r="R713" s="46"/>
      <c r="S713" s="46"/>
      <c r="T713" s="46"/>
      <c r="U713" s="46"/>
      <c r="V713" s="46"/>
      <c r="W713" s="46"/>
      <c r="X713" s="46"/>
      <c r="Y713" s="46"/>
      <c r="Z713" s="46"/>
      <c r="AA713" s="46"/>
      <c r="AB713" s="46"/>
    </row>
    <row r="714" spans="1:28" ht="15.75" customHeight="1" x14ac:dyDescent="0.25">
      <c r="A714" s="46"/>
      <c r="B714" s="46"/>
      <c r="C714" s="46"/>
      <c r="D714" s="46"/>
      <c r="E714" s="46"/>
      <c r="F714" s="46"/>
      <c r="G714" s="46"/>
      <c r="H714" s="46"/>
      <c r="I714" s="46"/>
      <c r="J714" s="46"/>
      <c r="K714" s="46"/>
      <c r="L714" s="46"/>
      <c r="M714" s="46"/>
      <c r="N714" s="46"/>
      <c r="O714" s="46"/>
      <c r="P714" s="46"/>
      <c r="Q714" s="46"/>
      <c r="R714" s="46"/>
      <c r="S714" s="46"/>
      <c r="T714" s="46"/>
      <c r="U714" s="46"/>
      <c r="V714" s="46"/>
      <c r="W714" s="46"/>
      <c r="X714" s="46"/>
      <c r="Y714" s="46"/>
      <c r="Z714" s="46"/>
      <c r="AA714" s="46"/>
      <c r="AB714" s="46"/>
    </row>
    <row r="715" spans="1:28" ht="15.75" customHeight="1" x14ac:dyDescent="0.25">
      <c r="A715" s="46"/>
      <c r="B715" s="46"/>
      <c r="C715" s="46"/>
      <c r="D715" s="46"/>
      <c r="E715" s="46"/>
      <c r="F715" s="46"/>
      <c r="G715" s="46"/>
      <c r="H715" s="46"/>
      <c r="I715" s="46"/>
      <c r="J715" s="46"/>
      <c r="K715" s="46"/>
      <c r="L715" s="46"/>
      <c r="M715" s="46"/>
      <c r="N715" s="46"/>
      <c r="O715" s="46"/>
      <c r="P715" s="46"/>
      <c r="Q715" s="46"/>
      <c r="R715" s="46"/>
      <c r="S715" s="46"/>
      <c r="T715" s="46"/>
      <c r="U715" s="46"/>
      <c r="V715" s="46"/>
      <c r="W715" s="46"/>
      <c r="X715" s="46"/>
      <c r="Y715" s="46"/>
      <c r="Z715" s="46"/>
      <c r="AA715" s="46"/>
      <c r="AB715" s="46"/>
    </row>
    <row r="716" spans="1:28" ht="15.75" customHeight="1" x14ac:dyDescent="0.25">
      <c r="A716" s="46"/>
      <c r="B716" s="46"/>
      <c r="C716" s="46"/>
      <c r="D716" s="46"/>
      <c r="E716" s="46"/>
      <c r="F716" s="46"/>
      <c r="G716" s="46"/>
      <c r="H716" s="46"/>
      <c r="I716" s="46"/>
      <c r="J716" s="46"/>
      <c r="K716" s="46"/>
      <c r="L716" s="46"/>
      <c r="M716" s="46"/>
      <c r="N716" s="46"/>
      <c r="O716" s="46"/>
      <c r="P716" s="46"/>
      <c r="Q716" s="46"/>
      <c r="R716" s="46"/>
      <c r="S716" s="46"/>
      <c r="T716" s="46"/>
      <c r="U716" s="46"/>
      <c r="V716" s="46"/>
      <c r="W716" s="46"/>
      <c r="X716" s="46"/>
      <c r="Y716" s="46"/>
      <c r="Z716" s="46"/>
      <c r="AA716" s="46"/>
      <c r="AB716" s="46"/>
    </row>
    <row r="717" spans="1:28" ht="15.75" customHeight="1" x14ac:dyDescent="0.25">
      <c r="A717" s="46"/>
      <c r="B717" s="46"/>
      <c r="C717" s="46"/>
      <c r="D717" s="46"/>
      <c r="E717" s="46"/>
      <c r="F717" s="46"/>
      <c r="G717" s="46"/>
      <c r="H717" s="46"/>
      <c r="I717" s="46"/>
      <c r="J717" s="46"/>
      <c r="K717" s="46"/>
      <c r="L717" s="46"/>
      <c r="M717" s="46"/>
      <c r="N717" s="46"/>
      <c r="O717" s="46"/>
      <c r="P717" s="46"/>
      <c r="Q717" s="46"/>
      <c r="R717" s="46"/>
      <c r="S717" s="46"/>
      <c r="T717" s="46"/>
      <c r="U717" s="46"/>
      <c r="V717" s="46"/>
      <c r="W717" s="46"/>
      <c r="X717" s="46"/>
      <c r="Y717" s="46"/>
      <c r="Z717" s="46"/>
      <c r="AA717" s="46"/>
      <c r="AB717" s="46"/>
    </row>
    <row r="718" spans="1:28" ht="15.75" customHeight="1" x14ac:dyDescent="0.25">
      <c r="A718" s="46"/>
      <c r="B718" s="46"/>
      <c r="C718" s="46"/>
      <c r="D718" s="46"/>
      <c r="E718" s="46"/>
      <c r="F718" s="46"/>
      <c r="G718" s="46"/>
      <c r="H718" s="46"/>
      <c r="I718" s="46"/>
      <c r="J718" s="46"/>
      <c r="K718" s="46"/>
      <c r="L718" s="46"/>
      <c r="M718" s="46"/>
      <c r="N718" s="46"/>
      <c r="O718" s="46"/>
      <c r="P718" s="46"/>
      <c r="Q718" s="46"/>
      <c r="R718" s="46"/>
      <c r="S718" s="46"/>
      <c r="T718" s="46"/>
      <c r="U718" s="46"/>
      <c r="V718" s="46"/>
      <c r="W718" s="46"/>
      <c r="X718" s="46"/>
      <c r="Y718" s="46"/>
      <c r="Z718" s="46"/>
      <c r="AA718" s="46"/>
      <c r="AB718" s="46"/>
    </row>
    <row r="719" spans="1:28" ht="15.75" customHeight="1" x14ac:dyDescent="0.25">
      <c r="A719" s="46"/>
      <c r="B719" s="46"/>
      <c r="C719" s="46"/>
      <c r="D719" s="46"/>
      <c r="E719" s="46"/>
      <c r="F719" s="46"/>
      <c r="G719" s="46"/>
      <c r="H719" s="46"/>
      <c r="I719" s="46"/>
      <c r="J719" s="46"/>
      <c r="K719" s="46"/>
      <c r="L719" s="46"/>
      <c r="M719" s="46"/>
      <c r="N719" s="46"/>
      <c r="O719" s="46"/>
      <c r="P719" s="46"/>
      <c r="Q719" s="46"/>
      <c r="R719" s="46"/>
      <c r="S719" s="46"/>
      <c r="T719" s="46"/>
      <c r="U719" s="46"/>
      <c r="V719" s="46"/>
      <c r="W719" s="46"/>
      <c r="X719" s="46"/>
      <c r="Y719" s="46"/>
      <c r="Z719" s="46"/>
      <c r="AA719" s="46"/>
      <c r="AB719" s="46"/>
    </row>
    <row r="720" spans="1:28" ht="15.75" customHeight="1" x14ac:dyDescent="0.25">
      <c r="A720" s="46"/>
      <c r="B720" s="46"/>
      <c r="C720" s="46"/>
      <c r="D720" s="46"/>
      <c r="E720" s="46"/>
      <c r="F720" s="46"/>
      <c r="G720" s="46"/>
      <c r="H720" s="46"/>
      <c r="I720" s="46"/>
      <c r="J720" s="46"/>
      <c r="K720" s="46"/>
      <c r="L720" s="46"/>
      <c r="M720" s="46"/>
      <c r="N720" s="46"/>
      <c r="O720" s="46"/>
      <c r="P720" s="46"/>
      <c r="Q720" s="46"/>
      <c r="R720" s="46"/>
      <c r="S720" s="46"/>
      <c r="T720" s="46"/>
      <c r="U720" s="46"/>
      <c r="V720" s="46"/>
      <c r="W720" s="46"/>
      <c r="X720" s="46"/>
      <c r="Y720" s="46"/>
      <c r="Z720" s="46"/>
      <c r="AA720" s="46"/>
      <c r="AB720" s="46"/>
    </row>
    <row r="721" spans="1:28" ht="15.75" customHeight="1" x14ac:dyDescent="0.25">
      <c r="A721" s="46"/>
      <c r="B721" s="46"/>
      <c r="C721" s="46"/>
      <c r="D721" s="46"/>
      <c r="E721" s="46"/>
      <c r="F721" s="46"/>
      <c r="G721" s="46"/>
      <c r="H721" s="46"/>
      <c r="I721" s="46"/>
      <c r="J721" s="46"/>
      <c r="K721" s="46"/>
      <c r="L721" s="46"/>
      <c r="M721" s="46"/>
      <c r="N721" s="46"/>
      <c r="O721" s="46"/>
      <c r="P721" s="46"/>
      <c r="Q721" s="46"/>
      <c r="R721" s="46"/>
      <c r="S721" s="46"/>
      <c r="T721" s="46"/>
      <c r="U721" s="46"/>
      <c r="V721" s="46"/>
      <c r="W721" s="46"/>
      <c r="X721" s="46"/>
      <c r="Y721" s="46"/>
      <c r="Z721" s="46"/>
      <c r="AA721" s="46"/>
      <c r="AB721" s="46"/>
    </row>
    <row r="722" spans="1:28" ht="15.75" customHeight="1" x14ac:dyDescent="0.25">
      <c r="A722" s="46"/>
      <c r="B722" s="46"/>
      <c r="C722" s="46"/>
      <c r="D722" s="46"/>
      <c r="E722" s="46"/>
      <c r="F722" s="46"/>
      <c r="G722" s="46"/>
      <c r="H722" s="46"/>
      <c r="I722" s="46"/>
      <c r="J722" s="46"/>
      <c r="K722" s="46"/>
      <c r="L722" s="46"/>
      <c r="M722" s="46"/>
      <c r="N722" s="46"/>
      <c r="O722" s="46"/>
      <c r="P722" s="46"/>
      <c r="Q722" s="46"/>
      <c r="R722" s="46"/>
      <c r="S722" s="46"/>
      <c r="T722" s="46"/>
      <c r="U722" s="46"/>
      <c r="V722" s="46"/>
      <c r="W722" s="46"/>
      <c r="X722" s="46"/>
      <c r="Y722" s="46"/>
      <c r="Z722" s="46"/>
      <c r="AA722" s="46"/>
      <c r="AB722" s="46"/>
    </row>
    <row r="723" spans="1:28" ht="15.75" customHeight="1" x14ac:dyDescent="0.25">
      <c r="A723" s="46"/>
      <c r="B723" s="46"/>
      <c r="C723" s="46"/>
      <c r="D723" s="46"/>
      <c r="E723" s="46"/>
      <c r="F723" s="46"/>
      <c r="G723" s="46"/>
      <c r="H723" s="46"/>
      <c r="I723" s="46"/>
      <c r="J723" s="46"/>
      <c r="K723" s="46"/>
      <c r="L723" s="46"/>
      <c r="M723" s="46"/>
      <c r="N723" s="46"/>
      <c r="O723" s="46"/>
      <c r="P723" s="46"/>
      <c r="Q723" s="46"/>
      <c r="R723" s="46"/>
      <c r="S723" s="46"/>
      <c r="T723" s="46"/>
      <c r="U723" s="46"/>
      <c r="V723" s="46"/>
      <c r="W723" s="46"/>
      <c r="X723" s="46"/>
      <c r="Y723" s="46"/>
      <c r="Z723" s="46"/>
      <c r="AA723" s="46"/>
      <c r="AB723" s="46"/>
    </row>
    <row r="724" spans="1:28" ht="15.75" customHeight="1" x14ac:dyDescent="0.25">
      <c r="A724" s="46"/>
      <c r="B724" s="46"/>
      <c r="C724" s="46"/>
      <c r="D724" s="46"/>
      <c r="E724" s="46"/>
      <c r="F724" s="46"/>
      <c r="G724" s="46"/>
      <c r="H724" s="46"/>
      <c r="I724" s="46"/>
      <c r="J724" s="46"/>
      <c r="K724" s="46"/>
      <c r="L724" s="46"/>
      <c r="M724" s="46"/>
      <c r="N724" s="46"/>
      <c r="O724" s="46"/>
      <c r="P724" s="46"/>
      <c r="Q724" s="46"/>
      <c r="R724" s="46"/>
      <c r="S724" s="46"/>
      <c r="T724" s="46"/>
      <c r="U724" s="46"/>
      <c r="V724" s="46"/>
      <c r="W724" s="46"/>
      <c r="X724" s="46"/>
      <c r="Y724" s="46"/>
      <c r="Z724" s="46"/>
      <c r="AA724" s="46"/>
      <c r="AB724" s="46"/>
    </row>
    <row r="725" spans="1:28" ht="15.75" customHeight="1" x14ac:dyDescent="0.25">
      <c r="A725" s="46"/>
      <c r="B725" s="46"/>
      <c r="C725" s="46"/>
      <c r="D725" s="46"/>
      <c r="E725" s="46"/>
      <c r="F725" s="46"/>
      <c r="G725" s="46"/>
      <c r="H725" s="46"/>
      <c r="I725" s="46"/>
      <c r="J725" s="46"/>
      <c r="K725" s="46"/>
      <c r="L725" s="46"/>
      <c r="M725" s="46"/>
      <c r="N725" s="46"/>
      <c r="O725" s="46"/>
      <c r="P725" s="46"/>
      <c r="Q725" s="46"/>
      <c r="R725" s="46"/>
      <c r="S725" s="46"/>
      <c r="T725" s="46"/>
      <c r="U725" s="46"/>
      <c r="V725" s="46"/>
      <c r="W725" s="46"/>
      <c r="X725" s="46"/>
      <c r="Y725" s="46"/>
      <c r="Z725" s="46"/>
      <c r="AA725" s="46"/>
      <c r="AB725" s="46"/>
    </row>
    <row r="726" spans="1:28" ht="15.75" customHeight="1" x14ac:dyDescent="0.25">
      <c r="A726" s="46"/>
      <c r="B726" s="46"/>
      <c r="C726" s="46"/>
      <c r="D726" s="46"/>
      <c r="E726" s="46"/>
      <c r="F726" s="46"/>
      <c r="G726" s="46"/>
      <c r="H726" s="46"/>
      <c r="I726" s="46"/>
      <c r="J726" s="46"/>
      <c r="K726" s="46"/>
      <c r="L726" s="46"/>
      <c r="M726" s="46"/>
      <c r="N726" s="46"/>
      <c r="O726" s="46"/>
      <c r="P726" s="46"/>
      <c r="Q726" s="46"/>
      <c r="R726" s="46"/>
      <c r="S726" s="46"/>
      <c r="T726" s="46"/>
      <c r="U726" s="46"/>
      <c r="V726" s="46"/>
      <c r="W726" s="46"/>
      <c r="X726" s="46"/>
      <c r="Y726" s="46"/>
      <c r="Z726" s="46"/>
      <c r="AA726" s="46"/>
      <c r="AB726" s="46"/>
    </row>
    <row r="727" spans="1:28" ht="15.75" customHeight="1" x14ac:dyDescent="0.25">
      <c r="A727" s="46"/>
      <c r="B727" s="46"/>
      <c r="C727" s="46"/>
      <c r="D727" s="46"/>
      <c r="E727" s="46"/>
      <c r="F727" s="46"/>
      <c r="G727" s="46"/>
      <c r="H727" s="46"/>
      <c r="I727" s="46"/>
      <c r="J727" s="46"/>
      <c r="K727" s="46"/>
      <c r="L727" s="46"/>
      <c r="M727" s="46"/>
      <c r="N727" s="46"/>
      <c r="O727" s="46"/>
      <c r="P727" s="46"/>
      <c r="Q727" s="46"/>
      <c r="R727" s="46"/>
      <c r="S727" s="46"/>
      <c r="T727" s="46"/>
      <c r="U727" s="46"/>
      <c r="V727" s="46"/>
      <c r="W727" s="46"/>
      <c r="X727" s="46"/>
      <c r="Y727" s="46"/>
      <c r="Z727" s="46"/>
      <c r="AA727" s="46"/>
      <c r="AB727" s="46"/>
    </row>
    <row r="728" spans="1:28" ht="15.75" customHeight="1" x14ac:dyDescent="0.25">
      <c r="A728" s="46"/>
      <c r="B728" s="46"/>
      <c r="C728" s="46"/>
      <c r="D728" s="46"/>
      <c r="E728" s="46"/>
      <c r="F728" s="46"/>
      <c r="G728" s="46"/>
      <c r="H728" s="46"/>
      <c r="I728" s="46"/>
      <c r="J728" s="46"/>
      <c r="K728" s="46"/>
      <c r="L728" s="46"/>
      <c r="M728" s="46"/>
      <c r="N728" s="46"/>
      <c r="O728" s="46"/>
      <c r="P728" s="46"/>
      <c r="Q728" s="46"/>
      <c r="R728" s="46"/>
      <c r="S728" s="46"/>
      <c r="T728" s="46"/>
      <c r="U728" s="46"/>
      <c r="V728" s="46"/>
      <c r="W728" s="46"/>
      <c r="X728" s="46"/>
      <c r="Y728" s="46"/>
      <c r="Z728" s="46"/>
      <c r="AA728" s="46"/>
      <c r="AB728" s="46"/>
    </row>
    <row r="729" spans="1:28" ht="15.75" customHeight="1" x14ac:dyDescent="0.25">
      <c r="A729" s="46"/>
      <c r="B729" s="46"/>
      <c r="C729" s="46"/>
      <c r="D729" s="46"/>
      <c r="E729" s="46"/>
      <c r="F729" s="46"/>
      <c r="G729" s="46"/>
      <c r="H729" s="46"/>
      <c r="I729" s="46"/>
      <c r="J729" s="46"/>
      <c r="K729" s="46"/>
      <c r="L729" s="46"/>
      <c r="M729" s="46"/>
      <c r="N729" s="46"/>
      <c r="O729" s="46"/>
      <c r="P729" s="46"/>
      <c r="Q729" s="46"/>
      <c r="R729" s="46"/>
      <c r="S729" s="46"/>
      <c r="T729" s="46"/>
      <c r="U729" s="46"/>
      <c r="V729" s="46"/>
      <c r="W729" s="46"/>
      <c r="X729" s="46"/>
      <c r="Y729" s="46"/>
      <c r="Z729" s="46"/>
      <c r="AA729" s="46"/>
      <c r="AB729" s="46"/>
    </row>
    <row r="730" spans="1:28" ht="15.75" customHeight="1" x14ac:dyDescent="0.25">
      <c r="A730" s="46"/>
      <c r="B730" s="46"/>
      <c r="C730" s="46"/>
      <c r="D730" s="46"/>
      <c r="E730" s="46"/>
      <c r="F730" s="46"/>
      <c r="G730" s="46"/>
      <c r="H730" s="46"/>
      <c r="I730" s="46"/>
      <c r="J730" s="46"/>
      <c r="K730" s="46"/>
      <c r="L730" s="46"/>
      <c r="M730" s="46"/>
      <c r="N730" s="46"/>
      <c r="O730" s="46"/>
      <c r="P730" s="46"/>
      <c r="Q730" s="46"/>
      <c r="R730" s="46"/>
      <c r="S730" s="46"/>
      <c r="T730" s="46"/>
      <c r="U730" s="46"/>
      <c r="V730" s="46"/>
      <c r="W730" s="46"/>
      <c r="X730" s="46"/>
      <c r="Y730" s="46"/>
      <c r="Z730" s="46"/>
      <c r="AA730" s="46"/>
      <c r="AB730" s="46"/>
    </row>
    <row r="731" spans="1:28" ht="15.75" customHeight="1" x14ac:dyDescent="0.25">
      <c r="A731" s="46"/>
      <c r="B731" s="46"/>
      <c r="C731" s="46"/>
      <c r="D731" s="46"/>
      <c r="E731" s="46"/>
      <c r="F731" s="46"/>
      <c r="G731" s="46"/>
      <c r="H731" s="46"/>
      <c r="I731" s="46"/>
      <c r="J731" s="46"/>
      <c r="K731" s="46"/>
      <c r="L731" s="46"/>
      <c r="M731" s="46"/>
      <c r="N731" s="46"/>
      <c r="O731" s="46"/>
      <c r="P731" s="46"/>
      <c r="Q731" s="46"/>
      <c r="R731" s="46"/>
      <c r="S731" s="46"/>
      <c r="T731" s="46"/>
      <c r="U731" s="46"/>
      <c r="V731" s="46"/>
      <c r="W731" s="46"/>
      <c r="X731" s="46"/>
      <c r="Y731" s="46"/>
      <c r="Z731" s="46"/>
      <c r="AA731" s="46"/>
      <c r="AB731" s="46"/>
    </row>
    <row r="732" spans="1:28" ht="15.75" customHeight="1" x14ac:dyDescent="0.25">
      <c r="A732" s="46"/>
      <c r="B732" s="46"/>
      <c r="C732" s="46"/>
      <c r="D732" s="46"/>
      <c r="E732" s="46"/>
      <c r="F732" s="46"/>
      <c r="G732" s="46"/>
      <c r="H732" s="46"/>
      <c r="I732" s="46"/>
      <c r="J732" s="46"/>
      <c r="K732" s="46"/>
      <c r="L732" s="46"/>
      <c r="M732" s="46"/>
      <c r="N732" s="46"/>
      <c r="O732" s="46"/>
      <c r="P732" s="46"/>
      <c r="Q732" s="46"/>
      <c r="R732" s="46"/>
      <c r="S732" s="46"/>
      <c r="T732" s="46"/>
      <c r="U732" s="46"/>
      <c r="V732" s="46"/>
      <c r="W732" s="46"/>
      <c r="X732" s="46"/>
      <c r="Y732" s="46"/>
      <c r="Z732" s="46"/>
      <c r="AA732" s="46"/>
      <c r="AB732" s="46"/>
    </row>
    <row r="733" spans="1:28" ht="15.75" customHeight="1" x14ac:dyDescent="0.25">
      <c r="A733" s="46"/>
      <c r="B733" s="46"/>
      <c r="C733" s="46"/>
      <c r="D733" s="46"/>
      <c r="E733" s="46"/>
      <c r="F733" s="46"/>
      <c r="G733" s="46"/>
      <c r="H733" s="46"/>
      <c r="I733" s="46"/>
      <c r="J733" s="46"/>
      <c r="K733" s="46"/>
      <c r="L733" s="46"/>
      <c r="M733" s="46"/>
      <c r="N733" s="46"/>
      <c r="O733" s="46"/>
      <c r="P733" s="46"/>
      <c r="Q733" s="46"/>
      <c r="R733" s="46"/>
      <c r="S733" s="46"/>
      <c r="T733" s="46"/>
      <c r="U733" s="46"/>
      <c r="V733" s="46"/>
      <c r="W733" s="46"/>
      <c r="X733" s="46"/>
      <c r="Y733" s="46"/>
      <c r="Z733" s="46"/>
      <c r="AA733" s="46"/>
      <c r="AB733" s="46"/>
    </row>
    <row r="734" spans="1:28" ht="15.75" customHeight="1" x14ac:dyDescent="0.25">
      <c r="A734" s="46"/>
      <c r="B734" s="46"/>
      <c r="C734" s="46"/>
      <c r="D734" s="46"/>
      <c r="E734" s="46"/>
      <c r="F734" s="46"/>
      <c r="G734" s="46"/>
      <c r="H734" s="46"/>
      <c r="I734" s="46"/>
      <c r="J734" s="46"/>
      <c r="K734" s="46"/>
      <c r="L734" s="46"/>
      <c r="M734" s="46"/>
      <c r="N734" s="46"/>
      <c r="O734" s="46"/>
      <c r="P734" s="46"/>
      <c r="Q734" s="46"/>
      <c r="R734" s="46"/>
      <c r="S734" s="46"/>
      <c r="T734" s="46"/>
      <c r="U734" s="46"/>
      <c r="V734" s="46"/>
      <c r="W734" s="46"/>
      <c r="X734" s="46"/>
      <c r="Y734" s="46"/>
      <c r="Z734" s="46"/>
      <c r="AA734" s="46"/>
      <c r="AB734" s="46"/>
    </row>
    <row r="735" spans="1:28" ht="15.75" customHeight="1" x14ac:dyDescent="0.25">
      <c r="A735" s="46"/>
      <c r="B735" s="46"/>
      <c r="C735" s="46"/>
      <c r="D735" s="46"/>
      <c r="E735" s="46"/>
      <c r="F735" s="46"/>
      <c r="G735" s="46"/>
      <c r="H735" s="46"/>
      <c r="I735" s="46"/>
      <c r="J735" s="46"/>
      <c r="K735" s="46"/>
      <c r="L735" s="46"/>
      <c r="M735" s="46"/>
      <c r="N735" s="46"/>
      <c r="O735" s="46"/>
      <c r="P735" s="46"/>
      <c r="Q735" s="46"/>
      <c r="R735" s="46"/>
      <c r="S735" s="46"/>
      <c r="T735" s="46"/>
      <c r="U735" s="46"/>
      <c r="V735" s="46"/>
      <c r="W735" s="46"/>
      <c r="X735" s="46"/>
      <c r="Y735" s="46"/>
      <c r="Z735" s="46"/>
      <c r="AA735" s="46"/>
      <c r="AB735" s="46"/>
    </row>
    <row r="736" spans="1:28" ht="15.75" customHeight="1" x14ac:dyDescent="0.25">
      <c r="A736" s="46"/>
      <c r="B736" s="46"/>
      <c r="C736" s="46"/>
      <c r="D736" s="46"/>
      <c r="E736" s="46"/>
      <c r="F736" s="46"/>
      <c r="G736" s="46"/>
      <c r="H736" s="46"/>
      <c r="I736" s="46"/>
      <c r="J736" s="46"/>
      <c r="K736" s="46"/>
      <c r="L736" s="46"/>
      <c r="M736" s="46"/>
      <c r="N736" s="46"/>
      <c r="O736" s="46"/>
      <c r="P736" s="46"/>
      <c r="Q736" s="46"/>
      <c r="R736" s="46"/>
      <c r="S736" s="46"/>
      <c r="T736" s="46"/>
      <c r="U736" s="46"/>
      <c r="V736" s="46"/>
      <c r="W736" s="46"/>
      <c r="X736" s="46"/>
      <c r="Y736" s="46"/>
      <c r="Z736" s="46"/>
      <c r="AA736" s="46"/>
      <c r="AB736" s="46"/>
    </row>
    <row r="737" spans="1:28" ht="15.75" customHeight="1" x14ac:dyDescent="0.25">
      <c r="A737" s="46"/>
      <c r="B737" s="46"/>
      <c r="C737" s="46"/>
      <c r="D737" s="46"/>
      <c r="E737" s="46"/>
      <c r="F737" s="46"/>
      <c r="G737" s="46"/>
      <c r="H737" s="46"/>
      <c r="I737" s="46"/>
      <c r="J737" s="46"/>
      <c r="K737" s="46"/>
      <c r="L737" s="46"/>
      <c r="M737" s="46"/>
      <c r="N737" s="46"/>
      <c r="O737" s="46"/>
      <c r="P737" s="46"/>
      <c r="Q737" s="46"/>
      <c r="R737" s="46"/>
      <c r="S737" s="46"/>
      <c r="T737" s="46"/>
      <c r="U737" s="46"/>
      <c r="V737" s="46"/>
      <c r="W737" s="46"/>
      <c r="X737" s="46"/>
      <c r="Y737" s="46"/>
      <c r="Z737" s="46"/>
      <c r="AA737" s="46"/>
      <c r="AB737" s="46"/>
    </row>
    <row r="738" spans="1:28" ht="15.75" customHeight="1" x14ac:dyDescent="0.25">
      <c r="A738" s="46"/>
      <c r="B738" s="46"/>
      <c r="C738" s="46"/>
      <c r="D738" s="46"/>
      <c r="E738" s="46"/>
      <c r="F738" s="46"/>
      <c r="G738" s="46"/>
      <c r="H738" s="46"/>
      <c r="I738" s="46"/>
      <c r="J738" s="46"/>
      <c r="K738" s="46"/>
      <c r="L738" s="46"/>
      <c r="M738" s="46"/>
      <c r="N738" s="46"/>
      <c r="O738" s="46"/>
      <c r="P738" s="46"/>
      <c r="Q738" s="46"/>
      <c r="R738" s="46"/>
      <c r="S738" s="46"/>
      <c r="T738" s="46"/>
      <c r="U738" s="46"/>
      <c r="V738" s="46"/>
      <c r="W738" s="46"/>
      <c r="X738" s="46"/>
      <c r="Y738" s="46"/>
      <c r="Z738" s="46"/>
      <c r="AA738" s="46"/>
      <c r="AB738" s="46"/>
    </row>
    <row r="739" spans="1:28" ht="15.75" customHeight="1" x14ac:dyDescent="0.25">
      <c r="A739" s="46"/>
      <c r="B739" s="46"/>
      <c r="C739" s="46"/>
      <c r="D739" s="46"/>
      <c r="E739" s="46"/>
      <c r="F739" s="46"/>
      <c r="G739" s="46"/>
      <c r="H739" s="46"/>
      <c r="I739" s="46"/>
      <c r="J739" s="46"/>
      <c r="K739" s="46"/>
      <c r="L739" s="46"/>
      <c r="M739" s="46"/>
      <c r="N739" s="46"/>
      <c r="O739" s="46"/>
      <c r="P739" s="46"/>
      <c r="Q739" s="46"/>
      <c r="R739" s="46"/>
      <c r="S739" s="46"/>
      <c r="T739" s="46"/>
      <c r="U739" s="46"/>
      <c r="V739" s="46"/>
      <c r="W739" s="46"/>
      <c r="X739" s="46"/>
      <c r="Y739" s="46"/>
      <c r="Z739" s="46"/>
      <c r="AA739" s="46"/>
      <c r="AB739" s="46"/>
    </row>
    <row r="740" spans="1:28" ht="15.75" customHeight="1" x14ac:dyDescent="0.25">
      <c r="A740" s="46"/>
      <c r="B740" s="46"/>
      <c r="C740" s="46"/>
      <c r="D740" s="46"/>
      <c r="E740" s="46"/>
      <c r="F740" s="46"/>
      <c r="G740" s="46"/>
      <c r="H740" s="46"/>
      <c r="I740" s="46"/>
      <c r="J740" s="46"/>
      <c r="K740" s="46"/>
      <c r="L740" s="46"/>
      <c r="M740" s="46"/>
      <c r="N740" s="46"/>
      <c r="O740" s="46"/>
      <c r="P740" s="46"/>
      <c r="Q740" s="46"/>
      <c r="R740" s="46"/>
      <c r="S740" s="46"/>
      <c r="T740" s="46"/>
      <c r="U740" s="46"/>
      <c r="V740" s="46"/>
      <c r="W740" s="46"/>
      <c r="X740" s="46"/>
      <c r="Y740" s="46"/>
      <c r="Z740" s="46"/>
      <c r="AA740" s="46"/>
      <c r="AB740" s="46"/>
    </row>
    <row r="741" spans="1:28" ht="15.75" customHeight="1" x14ac:dyDescent="0.25">
      <c r="A741" s="46"/>
      <c r="B741" s="46"/>
      <c r="C741" s="46"/>
      <c r="D741" s="46"/>
      <c r="E741" s="46"/>
      <c r="F741" s="46"/>
      <c r="G741" s="46"/>
      <c r="H741" s="46"/>
      <c r="I741" s="46"/>
      <c r="J741" s="46"/>
      <c r="K741" s="46"/>
      <c r="L741" s="46"/>
      <c r="M741" s="46"/>
      <c r="N741" s="46"/>
      <c r="O741" s="46"/>
      <c r="P741" s="46"/>
      <c r="Q741" s="46"/>
      <c r="R741" s="46"/>
      <c r="S741" s="46"/>
      <c r="T741" s="46"/>
      <c r="U741" s="46"/>
      <c r="V741" s="46"/>
      <c r="W741" s="46"/>
      <c r="X741" s="46"/>
      <c r="Y741" s="46"/>
      <c r="Z741" s="46"/>
      <c r="AA741" s="46"/>
      <c r="AB741" s="46"/>
    </row>
    <row r="742" spans="1:28" ht="15.75" customHeight="1" x14ac:dyDescent="0.25">
      <c r="A742" s="46"/>
      <c r="B742" s="46"/>
      <c r="C742" s="46"/>
      <c r="D742" s="46"/>
      <c r="E742" s="46"/>
      <c r="F742" s="46"/>
      <c r="G742" s="46"/>
      <c r="H742" s="46"/>
      <c r="I742" s="46"/>
      <c r="J742" s="46"/>
      <c r="K742" s="46"/>
      <c r="L742" s="46"/>
      <c r="M742" s="46"/>
      <c r="N742" s="46"/>
      <c r="O742" s="46"/>
      <c r="P742" s="46"/>
      <c r="Q742" s="46"/>
      <c r="R742" s="46"/>
      <c r="S742" s="46"/>
      <c r="T742" s="46"/>
      <c r="U742" s="46"/>
      <c r="V742" s="46"/>
      <c r="W742" s="46"/>
      <c r="X742" s="46"/>
      <c r="Y742" s="46"/>
      <c r="Z742" s="46"/>
      <c r="AA742" s="46"/>
      <c r="AB742" s="46"/>
    </row>
    <row r="743" spans="1:28" ht="15.75" customHeight="1" x14ac:dyDescent="0.25">
      <c r="A743" s="46"/>
      <c r="B743" s="46"/>
      <c r="C743" s="46"/>
      <c r="D743" s="46"/>
      <c r="E743" s="46"/>
      <c r="F743" s="46"/>
      <c r="G743" s="46"/>
      <c r="H743" s="46"/>
      <c r="I743" s="46"/>
      <c r="J743" s="46"/>
      <c r="K743" s="46"/>
      <c r="L743" s="46"/>
      <c r="M743" s="46"/>
      <c r="N743" s="46"/>
      <c r="O743" s="46"/>
      <c r="P743" s="46"/>
      <c r="Q743" s="46"/>
      <c r="R743" s="46"/>
      <c r="S743" s="46"/>
      <c r="T743" s="46"/>
      <c r="U743" s="46"/>
      <c r="V743" s="46"/>
      <c r="W743" s="46"/>
      <c r="X743" s="46"/>
      <c r="Y743" s="46"/>
      <c r="Z743" s="46"/>
      <c r="AA743" s="46"/>
      <c r="AB743" s="46"/>
    </row>
    <row r="744" spans="1:28" ht="15.75" customHeight="1" x14ac:dyDescent="0.25">
      <c r="A744" s="46"/>
      <c r="B744" s="46"/>
      <c r="C744" s="46"/>
      <c r="D744" s="46"/>
      <c r="E744" s="46"/>
      <c r="F744" s="46"/>
      <c r="G744" s="46"/>
      <c r="H744" s="46"/>
      <c r="I744" s="46"/>
      <c r="J744" s="46"/>
      <c r="K744" s="46"/>
      <c r="L744" s="46"/>
      <c r="M744" s="46"/>
      <c r="N744" s="46"/>
      <c r="O744" s="46"/>
      <c r="P744" s="46"/>
      <c r="Q744" s="46"/>
      <c r="R744" s="46"/>
      <c r="S744" s="46"/>
      <c r="T744" s="46"/>
      <c r="U744" s="46"/>
      <c r="V744" s="46"/>
      <c r="W744" s="46"/>
      <c r="X744" s="46"/>
      <c r="Y744" s="46"/>
      <c r="Z744" s="46"/>
      <c r="AA744" s="46"/>
      <c r="AB744" s="46"/>
    </row>
    <row r="745" spans="1:28" ht="15.75" customHeight="1" x14ac:dyDescent="0.25">
      <c r="A745" s="46"/>
      <c r="B745" s="46"/>
      <c r="C745" s="46"/>
      <c r="D745" s="46"/>
      <c r="E745" s="46"/>
      <c r="F745" s="46"/>
      <c r="G745" s="46"/>
      <c r="H745" s="46"/>
      <c r="I745" s="46"/>
      <c r="J745" s="46"/>
      <c r="K745" s="46"/>
      <c r="L745" s="46"/>
      <c r="M745" s="46"/>
      <c r="N745" s="46"/>
      <c r="O745" s="46"/>
      <c r="P745" s="46"/>
      <c r="Q745" s="46"/>
      <c r="R745" s="46"/>
      <c r="S745" s="46"/>
      <c r="T745" s="46"/>
      <c r="U745" s="46"/>
      <c r="V745" s="46"/>
      <c r="W745" s="46"/>
      <c r="X745" s="46"/>
      <c r="Y745" s="46"/>
      <c r="Z745" s="46"/>
      <c r="AA745" s="46"/>
      <c r="AB745" s="46"/>
    </row>
    <row r="746" spans="1:28" ht="15.75" customHeight="1" x14ac:dyDescent="0.25">
      <c r="A746" s="46"/>
      <c r="B746" s="46"/>
      <c r="C746" s="46"/>
      <c r="D746" s="46"/>
      <c r="E746" s="46"/>
      <c r="F746" s="46"/>
      <c r="G746" s="46"/>
      <c r="H746" s="46"/>
      <c r="I746" s="46"/>
      <c r="J746" s="46"/>
      <c r="K746" s="46"/>
      <c r="L746" s="46"/>
      <c r="M746" s="46"/>
      <c r="N746" s="46"/>
      <c r="O746" s="46"/>
      <c r="P746" s="46"/>
      <c r="Q746" s="46"/>
      <c r="R746" s="46"/>
      <c r="S746" s="46"/>
      <c r="T746" s="46"/>
      <c r="U746" s="46"/>
      <c r="V746" s="46"/>
      <c r="W746" s="46"/>
      <c r="X746" s="46"/>
      <c r="Y746" s="46"/>
      <c r="Z746" s="46"/>
      <c r="AA746" s="46"/>
      <c r="AB746" s="46"/>
    </row>
    <row r="747" spans="1:28" ht="15.75" customHeight="1" x14ac:dyDescent="0.25">
      <c r="A747" s="46"/>
      <c r="B747" s="46"/>
      <c r="C747" s="46"/>
      <c r="D747" s="46"/>
      <c r="E747" s="46"/>
      <c r="F747" s="46"/>
      <c r="G747" s="46"/>
      <c r="H747" s="46"/>
      <c r="I747" s="46"/>
      <c r="J747" s="46"/>
      <c r="K747" s="46"/>
      <c r="L747" s="46"/>
      <c r="M747" s="46"/>
      <c r="N747" s="46"/>
      <c r="O747" s="46"/>
      <c r="P747" s="46"/>
      <c r="Q747" s="46"/>
      <c r="R747" s="46"/>
      <c r="S747" s="46"/>
      <c r="T747" s="46"/>
      <c r="U747" s="46"/>
      <c r="V747" s="46"/>
      <c r="W747" s="46"/>
      <c r="X747" s="46"/>
      <c r="Y747" s="46"/>
      <c r="Z747" s="46"/>
      <c r="AA747" s="46"/>
      <c r="AB747" s="46"/>
    </row>
    <row r="748" spans="1:28" ht="15.75" customHeight="1" x14ac:dyDescent="0.25">
      <c r="A748" s="46"/>
      <c r="B748" s="46"/>
      <c r="C748" s="46"/>
      <c r="D748" s="46"/>
      <c r="E748" s="46"/>
      <c r="F748" s="46"/>
      <c r="G748" s="46"/>
      <c r="H748" s="46"/>
      <c r="I748" s="46"/>
      <c r="J748" s="46"/>
      <c r="K748" s="46"/>
      <c r="L748" s="46"/>
      <c r="M748" s="46"/>
      <c r="N748" s="46"/>
      <c r="O748" s="46"/>
      <c r="P748" s="46"/>
      <c r="Q748" s="46"/>
      <c r="R748" s="46"/>
      <c r="S748" s="46"/>
      <c r="T748" s="46"/>
      <c r="U748" s="46"/>
      <c r="V748" s="46"/>
      <c r="W748" s="46"/>
      <c r="X748" s="46"/>
      <c r="Y748" s="46"/>
      <c r="Z748" s="46"/>
      <c r="AA748" s="46"/>
      <c r="AB748" s="46"/>
    </row>
    <row r="749" spans="1:28" ht="15.75" customHeight="1" x14ac:dyDescent="0.25">
      <c r="A749" s="46"/>
      <c r="B749" s="46"/>
      <c r="C749" s="46"/>
      <c r="D749" s="46"/>
      <c r="E749" s="46"/>
      <c r="F749" s="46"/>
      <c r="G749" s="46"/>
      <c r="H749" s="46"/>
      <c r="I749" s="46"/>
      <c r="J749" s="46"/>
      <c r="K749" s="46"/>
      <c r="L749" s="46"/>
      <c r="M749" s="46"/>
      <c r="N749" s="46"/>
      <c r="O749" s="46"/>
      <c r="P749" s="46"/>
      <c r="Q749" s="46"/>
      <c r="R749" s="46"/>
      <c r="S749" s="46"/>
      <c r="T749" s="46"/>
      <c r="U749" s="46"/>
      <c r="V749" s="46"/>
      <c r="W749" s="46"/>
      <c r="X749" s="46"/>
      <c r="Y749" s="46"/>
      <c r="Z749" s="46"/>
      <c r="AA749" s="46"/>
      <c r="AB749" s="46"/>
    </row>
    <row r="750" spans="1:28" ht="15.75" customHeight="1" x14ac:dyDescent="0.25">
      <c r="A750" s="46"/>
      <c r="B750" s="46"/>
      <c r="C750" s="46"/>
      <c r="D750" s="46"/>
      <c r="E750" s="46"/>
      <c r="F750" s="46"/>
      <c r="G750" s="46"/>
      <c r="H750" s="46"/>
      <c r="I750" s="46"/>
      <c r="J750" s="46"/>
      <c r="K750" s="46"/>
      <c r="L750" s="46"/>
      <c r="M750" s="46"/>
      <c r="N750" s="46"/>
      <c r="O750" s="46"/>
      <c r="P750" s="46"/>
      <c r="Q750" s="46"/>
      <c r="R750" s="46"/>
      <c r="S750" s="46"/>
      <c r="T750" s="46"/>
      <c r="U750" s="46"/>
      <c r="V750" s="46"/>
      <c r="W750" s="46"/>
      <c r="X750" s="46"/>
      <c r="Y750" s="46"/>
      <c r="Z750" s="46"/>
      <c r="AA750" s="46"/>
      <c r="AB750" s="46"/>
    </row>
    <row r="751" spans="1:28" ht="15.75" customHeight="1" x14ac:dyDescent="0.25">
      <c r="A751" s="46"/>
      <c r="B751" s="46"/>
      <c r="C751" s="46"/>
      <c r="D751" s="46"/>
      <c r="E751" s="46"/>
      <c r="F751" s="46"/>
      <c r="G751" s="46"/>
      <c r="H751" s="46"/>
      <c r="I751" s="46"/>
      <c r="J751" s="46"/>
      <c r="K751" s="46"/>
      <c r="L751" s="46"/>
      <c r="M751" s="46"/>
      <c r="N751" s="46"/>
      <c r="O751" s="46"/>
      <c r="P751" s="46"/>
      <c r="Q751" s="46"/>
      <c r="R751" s="46"/>
      <c r="S751" s="46"/>
      <c r="T751" s="46"/>
      <c r="U751" s="46"/>
      <c r="V751" s="46"/>
      <c r="W751" s="46"/>
      <c r="X751" s="46"/>
      <c r="Y751" s="46"/>
      <c r="Z751" s="46"/>
      <c r="AA751" s="46"/>
      <c r="AB751" s="46"/>
    </row>
    <row r="752" spans="1:28" ht="15.75" customHeight="1" x14ac:dyDescent="0.25">
      <c r="A752" s="46"/>
      <c r="B752" s="46"/>
      <c r="C752" s="46"/>
      <c r="D752" s="46"/>
      <c r="E752" s="46"/>
      <c r="F752" s="46"/>
      <c r="G752" s="46"/>
      <c r="H752" s="46"/>
      <c r="I752" s="46"/>
      <c r="J752" s="46"/>
      <c r="K752" s="46"/>
      <c r="L752" s="46"/>
      <c r="M752" s="46"/>
      <c r="N752" s="46"/>
      <c r="O752" s="46"/>
      <c r="P752" s="46"/>
      <c r="Q752" s="46"/>
      <c r="R752" s="46"/>
      <c r="S752" s="46"/>
      <c r="T752" s="46"/>
      <c r="U752" s="46"/>
      <c r="V752" s="46"/>
      <c r="W752" s="46"/>
      <c r="X752" s="46"/>
      <c r="Y752" s="46"/>
      <c r="Z752" s="46"/>
      <c r="AA752" s="46"/>
      <c r="AB752" s="46"/>
    </row>
    <row r="753" spans="1:28" ht="15.75" customHeight="1" x14ac:dyDescent="0.25">
      <c r="A753" s="46"/>
      <c r="B753" s="46"/>
      <c r="C753" s="46"/>
      <c r="D753" s="46"/>
      <c r="E753" s="46"/>
      <c r="F753" s="46"/>
      <c r="G753" s="46"/>
      <c r="H753" s="46"/>
      <c r="I753" s="46"/>
      <c r="J753" s="46"/>
      <c r="K753" s="46"/>
      <c r="L753" s="46"/>
      <c r="M753" s="46"/>
      <c r="N753" s="46"/>
      <c r="O753" s="46"/>
      <c r="P753" s="46"/>
      <c r="Q753" s="46"/>
      <c r="R753" s="46"/>
      <c r="S753" s="46"/>
      <c r="T753" s="46"/>
      <c r="U753" s="46"/>
      <c r="V753" s="46"/>
      <c r="W753" s="46"/>
      <c r="X753" s="46"/>
      <c r="Y753" s="46"/>
      <c r="Z753" s="46"/>
      <c r="AA753" s="46"/>
      <c r="AB753" s="46"/>
    </row>
    <row r="754" spans="1:28" ht="15.75" customHeight="1" x14ac:dyDescent="0.25">
      <c r="A754" s="46"/>
      <c r="B754" s="46"/>
      <c r="C754" s="46"/>
      <c r="D754" s="46"/>
      <c r="E754" s="46"/>
      <c r="F754" s="46"/>
      <c r="G754" s="46"/>
      <c r="H754" s="46"/>
      <c r="I754" s="46"/>
      <c r="J754" s="46"/>
      <c r="K754" s="46"/>
      <c r="L754" s="46"/>
      <c r="M754" s="46"/>
      <c r="N754" s="46"/>
      <c r="O754" s="46"/>
      <c r="P754" s="46"/>
      <c r="Q754" s="46"/>
      <c r="R754" s="46"/>
      <c r="S754" s="46"/>
      <c r="T754" s="46"/>
      <c r="U754" s="46"/>
      <c r="V754" s="46"/>
      <c r="W754" s="46"/>
      <c r="X754" s="46"/>
      <c r="Y754" s="46"/>
      <c r="Z754" s="46"/>
      <c r="AA754" s="46"/>
      <c r="AB754" s="46"/>
    </row>
    <row r="755" spans="1:28" ht="15.75" customHeight="1" x14ac:dyDescent="0.25">
      <c r="A755" s="46"/>
      <c r="B755" s="46"/>
      <c r="C755" s="46"/>
      <c r="D755" s="46"/>
      <c r="E755" s="46"/>
      <c r="F755" s="46"/>
      <c r="G755" s="46"/>
      <c r="H755" s="46"/>
      <c r="I755" s="46"/>
      <c r="J755" s="46"/>
      <c r="K755" s="46"/>
      <c r="L755" s="46"/>
      <c r="M755" s="46"/>
      <c r="N755" s="46"/>
      <c r="O755" s="46"/>
      <c r="P755" s="46"/>
      <c r="Q755" s="46"/>
      <c r="R755" s="46"/>
      <c r="S755" s="46"/>
      <c r="T755" s="46"/>
      <c r="U755" s="46"/>
      <c r="V755" s="46"/>
      <c r="W755" s="46"/>
      <c r="X755" s="46"/>
      <c r="Y755" s="46"/>
      <c r="Z755" s="46"/>
      <c r="AA755" s="46"/>
      <c r="AB755" s="46"/>
    </row>
    <row r="756" spans="1:28" ht="15.75" customHeight="1" x14ac:dyDescent="0.25">
      <c r="A756" s="46"/>
      <c r="B756" s="46"/>
      <c r="C756" s="46"/>
      <c r="D756" s="46"/>
      <c r="E756" s="46"/>
      <c r="F756" s="46"/>
      <c r="G756" s="46"/>
      <c r="H756" s="46"/>
      <c r="I756" s="46"/>
      <c r="J756" s="46"/>
      <c r="K756" s="46"/>
      <c r="L756" s="46"/>
      <c r="M756" s="46"/>
      <c r="N756" s="46"/>
      <c r="O756" s="46"/>
      <c r="P756" s="46"/>
      <c r="Q756" s="46"/>
      <c r="R756" s="46"/>
      <c r="S756" s="46"/>
      <c r="T756" s="46"/>
      <c r="U756" s="46"/>
      <c r="V756" s="46"/>
      <c r="W756" s="46"/>
      <c r="X756" s="46"/>
      <c r="Y756" s="46"/>
      <c r="Z756" s="46"/>
      <c r="AA756" s="46"/>
      <c r="AB756" s="46"/>
    </row>
    <row r="757" spans="1:28" ht="15.75" customHeight="1" x14ac:dyDescent="0.25">
      <c r="A757" s="46"/>
      <c r="B757" s="46"/>
      <c r="C757" s="46"/>
      <c r="D757" s="46"/>
      <c r="E757" s="46"/>
      <c r="F757" s="46"/>
      <c r="G757" s="46"/>
      <c r="H757" s="46"/>
      <c r="I757" s="46"/>
      <c r="J757" s="46"/>
      <c r="K757" s="46"/>
      <c r="L757" s="46"/>
      <c r="M757" s="46"/>
      <c r="N757" s="46"/>
      <c r="O757" s="46"/>
      <c r="P757" s="46"/>
      <c r="Q757" s="46"/>
      <c r="R757" s="46"/>
      <c r="S757" s="46"/>
      <c r="T757" s="46"/>
      <c r="U757" s="46"/>
      <c r="V757" s="46"/>
      <c r="W757" s="46"/>
      <c r="X757" s="46"/>
      <c r="Y757" s="46"/>
      <c r="Z757" s="46"/>
      <c r="AA757" s="46"/>
      <c r="AB757" s="46"/>
    </row>
    <row r="758" spans="1:28" ht="15.75" customHeight="1" x14ac:dyDescent="0.25">
      <c r="A758" s="46"/>
      <c r="B758" s="46"/>
      <c r="C758" s="46"/>
      <c r="D758" s="46"/>
      <c r="E758" s="46"/>
      <c r="F758" s="46"/>
      <c r="G758" s="46"/>
      <c r="H758" s="46"/>
      <c r="I758" s="46"/>
      <c r="J758" s="46"/>
      <c r="K758" s="46"/>
      <c r="L758" s="46"/>
      <c r="M758" s="46"/>
      <c r="N758" s="46"/>
      <c r="O758" s="46"/>
      <c r="P758" s="46"/>
      <c r="Q758" s="46"/>
      <c r="R758" s="46"/>
      <c r="S758" s="46"/>
      <c r="T758" s="46"/>
      <c r="U758" s="46"/>
      <c r="V758" s="46"/>
      <c r="W758" s="46"/>
      <c r="X758" s="46"/>
      <c r="Y758" s="46"/>
      <c r="Z758" s="46"/>
      <c r="AA758" s="46"/>
      <c r="AB758" s="46"/>
    </row>
    <row r="759" spans="1:28" ht="15.75" customHeight="1" x14ac:dyDescent="0.25">
      <c r="A759" s="46"/>
      <c r="B759" s="46"/>
      <c r="C759" s="46"/>
      <c r="D759" s="46"/>
      <c r="E759" s="46"/>
      <c r="F759" s="46"/>
      <c r="G759" s="46"/>
      <c r="H759" s="46"/>
      <c r="I759" s="46"/>
      <c r="J759" s="46"/>
      <c r="K759" s="46"/>
      <c r="L759" s="46"/>
      <c r="M759" s="46"/>
      <c r="N759" s="46"/>
      <c r="O759" s="46"/>
      <c r="P759" s="46"/>
      <c r="Q759" s="46"/>
      <c r="R759" s="46"/>
      <c r="S759" s="46"/>
      <c r="T759" s="46"/>
      <c r="U759" s="46"/>
      <c r="V759" s="46"/>
      <c r="W759" s="46"/>
      <c r="X759" s="46"/>
      <c r="Y759" s="46"/>
      <c r="Z759" s="46"/>
      <c r="AA759" s="46"/>
      <c r="AB759" s="46"/>
    </row>
    <row r="760" spans="1:28" ht="15.75" customHeight="1" x14ac:dyDescent="0.25">
      <c r="A760" s="46"/>
      <c r="B760" s="46"/>
      <c r="C760" s="46"/>
      <c r="D760" s="46"/>
      <c r="E760" s="46"/>
      <c r="F760" s="46"/>
      <c r="G760" s="46"/>
      <c r="H760" s="46"/>
      <c r="I760" s="46"/>
      <c r="J760" s="46"/>
      <c r="K760" s="46"/>
      <c r="L760" s="46"/>
      <c r="M760" s="46"/>
      <c r="N760" s="46"/>
      <c r="O760" s="46"/>
      <c r="P760" s="46"/>
      <c r="Q760" s="46"/>
      <c r="R760" s="46"/>
      <c r="S760" s="46"/>
      <c r="T760" s="46"/>
      <c r="U760" s="46"/>
      <c r="V760" s="46"/>
      <c r="W760" s="46"/>
      <c r="X760" s="46"/>
      <c r="Y760" s="46"/>
      <c r="Z760" s="46"/>
      <c r="AA760" s="46"/>
      <c r="AB760" s="46"/>
    </row>
    <row r="761" spans="1:28" ht="15.75" customHeight="1" x14ac:dyDescent="0.25">
      <c r="A761" s="46"/>
      <c r="B761" s="46"/>
      <c r="C761" s="46"/>
      <c r="D761" s="46"/>
      <c r="E761" s="46"/>
      <c r="F761" s="46"/>
      <c r="G761" s="46"/>
      <c r="H761" s="46"/>
      <c r="I761" s="46"/>
      <c r="J761" s="46"/>
      <c r="K761" s="46"/>
      <c r="L761" s="46"/>
      <c r="M761" s="46"/>
      <c r="N761" s="46"/>
      <c r="O761" s="46"/>
      <c r="P761" s="46"/>
      <c r="Q761" s="46"/>
      <c r="R761" s="46"/>
      <c r="S761" s="46"/>
      <c r="T761" s="46"/>
      <c r="U761" s="46"/>
      <c r="V761" s="46"/>
      <c r="W761" s="46"/>
      <c r="X761" s="46"/>
      <c r="Y761" s="46"/>
      <c r="Z761" s="46"/>
      <c r="AA761" s="46"/>
      <c r="AB761" s="46"/>
    </row>
    <row r="762" spans="1:28" ht="15.75" customHeight="1" x14ac:dyDescent="0.25">
      <c r="A762" s="46"/>
      <c r="B762" s="46"/>
      <c r="C762" s="46"/>
      <c r="D762" s="46"/>
      <c r="E762" s="46"/>
      <c r="F762" s="46"/>
      <c r="G762" s="46"/>
      <c r="H762" s="46"/>
      <c r="I762" s="46"/>
      <c r="J762" s="46"/>
      <c r="K762" s="46"/>
      <c r="L762" s="46"/>
      <c r="M762" s="46"/>
      <c r="N762" s="46"/>
      <c r="O762" s="46"/>
      <c r="P762" s="46"/>
      <c r="Q762" s="46"/>
      <c r="R762" s="46"/>
      <c r="S762" s="46"/>
      <c r="T762" s="46"/>
      <c r="U762" s="46"/>
      <c r="V762" s="46"/>
      <c r="W762" s="46"/>
      <c r="X762" s="46"/>
      <c r="Y762" s="46"/>
      <c r="Z762" s="46"/>
      <c r="AA762" s="46"/>
      <c r="AB762" s="46"/>
    </row>
    <row r="763" spans="1:28" ht="15.75" customHeight="1" x14ac:dyDescent="0.25">
      <c r="A763" s="46"/>
      <c r="B763" s="46"/>
      <c r="C763" s="46"/>
      <c r="D763" s="46"/>
      <c r="E763" s="46"/>
      <c r="F763" s="46"/>
      <c r="G763" s="46"/>
      <c r="H763" s="46"/>
      <c r="I763" s="46"/>
      <c r="J763" s="46"/>
      <c r="K763" s="46"/>
      <c r="L763" s="46"/>
      <c r="M763" s="46"/>
      <c r="N763" s="46"/>
      <c r="O763" s="46"/>
      <c r="P763" s="46"/>
      <c r="Q763" s="46"/>
      <c r="R763" s="46"/>
      <c r="S763" s="46"/>
      <c r="T763" s="46"/>
      <c r="U763" s="46"/>
      <c r="V763" s="46"/>
      <c r="W763" s="46"/>
      <c r="X763" s="46"/>
      <c r="Y763" s="46"/>
      <c r="Z763" s="46"/>
      <c r="AA763" s="46"/>
      <c r="AB763" s="46"/>
    </row>
    <row r="764" spans="1:28" ht="15.75" customHeight="1" x14ac:dyDescent="0.25">
      <c r="A764" s="46"/>
      <c r="B764" s="46"/>
      <c r="C764" s="46"/>
      <c r="D764" s="46"/>
      <c r="E764" s="46"/>
      <c r="F764" s="46"/>
      <c r="G764" s="46"/>
      <c r="H764" s="46"/>
      <c r="I764" s="46"/>
      <c r="J764" s="46"/>
      <c r="K764" s="46"/>
      <c r="L764" s="46"/>
      <c r="M764" s="46"/>
      <c r="N764" s="46"/>
      <c r="O764" s="46"/>
      <c r="P764" s="46"/>
      <c r="Q764" s="46"/>
      <c r="R764" s="46"/>
      <c r="S764" s="46"/>
      <c r="T764" s="46"/>
      <c r="U764" s="46"/>
      <c r="V764" s="46"/>
      <c r="W764" s="46"/>
      <c r="X764" s="46"/>
      <c r="Y764" s="46"/>
      <c r="Z764" s="46"/>
      <c r="AA764" s="46"/>
      <c r="AB764" s="46"/>
    </row>
    <row r="765" spans="1:28" ht="15.75" customHeight="1" x14ac:dyDescent="0.25">
      <c r="A765" s="46"/>
      <c r="B765" s="46"/>
      <c r="C765" s="46"/>
      <c r="D765" s="46"/>
      <c r="E765" s="46"/>
      <c r="F765" s="46"/>
      <c r="G765" s="46"/>
      <c r="H765" s="46"/>
      <c r="I765" s="46"/>
      <c r="J765" s="46"/>
      <c r="K765" s="46"/>
      <c r="L765" s="46"/>
      <c r="M765" s="46"/>
      <c r="N765" s="46"/>
      <c r="O765" s="46"/>
      <c r="P765" s="46"/>
      <c r="Q765" s="46"/>
      <c r="R765" s="46"/>
      <c r="S765" s="46"/>
      <c r="T765" s="46"/>
      <c r="U765" s="46"/>
      <c r="V765" s="46"/>
      <c r="W765" s="46"/>
      <c r="X765" s="46"/>
      <c r="Y765" s="46"/>
      <c r="Z765" s="46"/>
      <c r="AA765" s="46"/>
      <c r="AB765" s="46"/>
    </row>
    <row r="766" spans="1:28" ht="15.75" customHeight="1" x14ac:dyDescent="0.25">
      <c r="A766" s="46"/>
      <c r="B766" s="46"/>
      <c r="C766" s="46"/>
      <c r="D766" s="46"/>
      <c r="E766" s="46"/>
      <c r="F766" s="46"/>
      <c r="G766" s="46"/>
      <c r="H766" s="46"/>
      <c r="I766" s="46"/>
      <c r="J766" s="46"/>
      <c r="K766" s="46"/>
      <c r="L766" s="46"/>
      <c r="M766" s="46"/>
      <c r="N766" s="46"/>
      <c r="O766" s="46"/>
      <c r="P766" s="46"/>
      <c r="Q766" s="46"/>
      <c r="R766" s="46"/>
      <c r="S766" s="46"/>
      <c r="T766" s="46"/>
      <c r="U766" s="46"/>
      <c r="V766" s="46"/>
      <c r="W766" s="46"/>
      <c r="X766" s="46"/>
      <c r="Y766" s="46"/>
      <c r="Z766" s="46"/>
      <c r="AA766" s="46"/>
      <c r="AB766" s="46"/>
    </row>
    <row r="767" spans="1:28" ht="15.75" customHeight="1" x14ac:dyDescent="0.25">
      <c r="A767" s="46"/>
      <c r="B767" s="46"/>
      <c r="C767" s="46"/>
      <c r="D767" s="46"/>
      <c r="E767" s="46"/>
      <c r="F767" s="46"/>
      <c r="G767" s="46"/>
      <c r="H767" s="46"/>
      <c r="I767" s="46"/>
      <c r="J767" s="46"/>
      <c r="K767" s="46"/>
      <c r="L767" s="46"/>
      <c r="M767" s="46"/>
      <c r="N767" s="46"/>
      <c r="O767" s="46"/>
      <c r="P767" s="46"/>
      <c r="Q767" s="46"/>
      <c r="R767" s="46"/>
      <c r="S767" s="46"/>
      <c r="T767" s="46"/>
      <c r="U767" s="46"/>
      <c r="V767" s="46"/>
      <c r="W767" s="46"/>
      <c r="X767" s="46"/>
      <c r="Y767" s="46"/>
      <c r="Z767" s="46"/>
      <c r="AA767" s="46"/>
      <c r="AB767" s="46"/>
    </row>
    <row r="768" spans="1:28" ht="15.75" customHeight="1" x14ac:dyDescent="0.25">
      <c r="A768" s="46"/>
      <c r="B768" s="46"/>
      <c r="C768" s="46"/>
      <c r="D768" s="46"/>
      <c r="E768" s="46"/>
      <c r="F768" s="46"/>
      <c r="G768" s="46"/>
      <c r="H768" s="46"/>
      <c r="I768" s="46"/>
      <c r="J768" s="46"/>
      <c r="K768" s="46"/>
      <c r="L768" s="46"/>
      <c r="M768" s="46"/>
      <c r="N768" s="46"/>
      <c r="O768" s="46"/>
      <c r="P768" s="46"/>
      <c r="Q768" s="46"/>
      <c r="R768" s="46"/>
      <c r="S768" s="46"/>
      <c r="T768" s="46"/>
      <c r="U768" s="46"/>
      <c r="V768" s="46"/>
      <c r="W768" s="46"/>
      <c r="X768" s="46"/>
      <c r="Y768" s="46"/>
      <c r="Z768" s="46"/>
      <c r="AA768" s="46"/>
      <c r="AB768" s="46"/>
    </row>
    <row r="769" spans="1:28" ht="15.75" customHeight="1" x14ac:dyDescent="0.25">
      <c r="A769" s="46"/>
      <c r="B769" s="46"/>
      <c r="C769" s="46"/>
      <c r="D769" s="46"/>
      <c r="E769" s="46"/>
      <c r="F769" s="46"/>
      <c r="G769" s="46"/>
      <c r="H769" s="46"/>
      <c r="I769" s="46"/>
      <c r="J769" s="46"/>
      <c r="K769" s="46"/>
      <c r="L769" s="46"/>
      <c r="M769" s="46"/>
      <c r="N769" s="46"/>
      <c r="O769" s="46"/>
      <c r="P769" s="46"/>
      <c r="Q769" s="46"/>
      <c r="R769" s="46"/>
      <c r="S769" s="46"/>
      <c r="T769" s="46"/>
      <c r="U769" s="46"/>
      <c r="V769" s="46"/>
      <c r="W769" s="46"/>
      <c r="X769" s="46"/>
      <c r="Y769" s="46"/>
      <c r="Z769" s="46"/>
      <c r="AA769" s="46"/>
      <c r="AB769" s="46"/>
    </row>
    <row r="770" spans="1:28" ht="15.75" customHeight="1" x14ac:dyDescent="0.25">
      <c r="A770" s="46"/>
      <c r="B770" s="46"/>
      <c r="C770" s="46"/>
      <c r="D770" s="46"/>
      <c r="E770" s="46"/>
      <c r="F770" s="46"/>
      <c r="G770" s="46"/>
      <c r="H770" s="46"/>
      <c r="I770" s="46"/>
      <c r="J770" s="46"/>
      <c r="K770" s="46"/>
      <c r="L770" s="46"/>
      <c r="M770" s="46"/>
      <c r="N770" s="46"/>
      <c r="O770" s="46"/>
      <c r="P770" s="46"/>
      <c r="Q770" s="46"/>
      <c r="R770" s="46"/>
      <c r="S770" s="46"/>
      <c r="T770" s="46"/>
      <c r="U770" s="46"/>
      <c r="V770" s="46"/>
      <c r="W770" s="46"/>
      <c r="X770" s="46"/>
      <c r="Y770" s="46"/>
      <c r="Z770" s="46"/>
      <c r="AA770" s="46"/>
      <c r="AB770" s="46"/>
    </row>
    <row r="771" spans="1:28" ht="15.75" customHeight="1" x14ac:dyDescent="0.25">
      <c r="A771" s="46"/>
      <c r="B771" s="46"/>
      <c r="C771" s="46"/>
      <c r="D771" s="46"/>
      <c r="E771" s="46"/>
      <c r="F771" s="46"/>
      <c r="G771" s="46"/>
      <c r="H771" s="46"/>
      <c r="I771" s="46"/>
      <c r="J771" s="46"/>
      <c r="K771" s="46"/>
      <c r="L771" s="46"/>
      <c r="M771" s="46"/>
      <c r="N771" s="46"/>
      <c r="O771" s="46"/>
      <c r="P771" s="46"/>
      <c r="Q771" s="46"/>
      <c r="R771" s="46"/>
      <c r="S771" s="46"/>
      <c r="T771" s="46"/>
      <c r="U771" s="46"/>
      <c r="V771" s="46"/>
      <c r="W771" s="46"/>
      <c r="X771" s="46"/>
      <c r="Y771" s="46"/>
      <c r="Z771" s="46"/>
      <c r="AA771" s="46"/>
      <c r="AB771" s="46"/>
    </row>
    <row r="772" spans="1:28" ht="15.75" customHeight="1" x14ac:dyDescent="0.25">
      <c r="A772" s="46"/>
      <c r="B772" s="46"/>
      <c r="C772" s="46"/>
      <c r="D772" s="46"/>
      <c r="E772" s="46"/>
      <c r="F772" s="46"/>
      <c r="G772" s="46"/>
      <c r="H772" s="46"/>
      <c r="I772" s="46"/>
      <c r="J772" s="46"/>
      <c r="K772" s="46"/>
      <c r="L772" s="46"/>
      <c r="M772" s="46"/>
      <c r="N772" s="46"/>
      <c r="O772" s="46"/>
      <c r="P772" s="46"/>
      <c r="Q772" s="46"/>
      <c r="R772" s="46"/>
      <c r="S772" s="46"/>
      <c r="T772" s="46"/>
      <c r="U772" s="46"/>
      <c r="V772" s="46"/>
      <c r="W772" s="46"/>
      <c r="X772" s="46"/>
      <c r="Y772" s="46"/>
      <c r="Z772" s="46"/>
      <c r="AA772" s="46"/>
      <c r="AB772" s="46"/>
    </row>
    <row r="773" spans="1:28" ht="15.75" customHeight="1" x14ac:dyDescent="0.25">
      <c r="A773" s="46"/>
      <c r="B773" s="46"/>
      <c r="C773" s="46"/>
      <c r="D773" s="46"/>
      <c r="E773" s="46"/>
      <c r="F773" s="46"/>
      <c r="G773" s="46"/>
      <c r="H773" s="46"/>
      <c r="I773" s="46"/>
      <c r="J773" s="46"/>
      <c r="K773" s="46"/>
      <c r="L773" s="46"/>
      <c r="M773" s="46"/>
      <c r="N773" s="46"/>
      <c r="O773" s="46"/>
      <c r="P773" s="46"/>
      <c r="Q773" s="46"/>
      <c r="R773" s="46"/>
      <c r="S773" s="46"/>
      <c r="T773" s="46"/>
      <c r="U773" s="46"/>
      <c r="V773" s="46"/>
      <c r="W773" s="46"/>
      <c r="X773" s="46"/>
      <c r="Y773" s="46"/>
      <c r="Z773" s="46"/>
      <c r="AA773" s="46"/>
      <c r="AB773" s="46"/>
    </row>
    <row r="774" spans="1:28" ht="15.75" customHeight="1" x14ac:dyDescent="0.25">
      <c r="A774" s="46"/>
      <c r="B774" s="46"/>
      <c r="C774" s="46"/>
      <c r="D774" s="46"/>
      <c r="E774" s="46"/>
      <c r="F774" s="46"/>
      <c r="G774" s="46"/>
      <c r="H774" s="46"/>
      <c r="I774" s="46"/>
      <c r="J774" s="46"/>
      <c r="K774" s="46"/>
      <c r="L774" s="46"/>
      <c r="M774" s="46"/>
      <c r="N774" s="46"/>
      <c r="O774" s="46"/>
      <c r="P774" s="46"/>
      <c r="Q774" s="46"/>
      <c r="R774" s="46"/>
      <c r="S774" s="46"/>
      <c r="T774" s="46"/>
      <c r="U774" s="46"/>
      <c r="V774" s="46"/>
      <c r="W774" s="46"/>
      <c r="X774" s="46"/>
      <c r="Y774" s="46"/>
      <c r="Z774" s="46"/>
      <c r="AA774" s="46"/>
      <c r="AB774" s="46"/>
    </row>
    <row r="775" spans="1:28" ht="15.75" customHeight="1" x14ac:dyDescent="0.25">
      <c r="A775" s="46"/>
      <c r="B775" s="46"/>
      <c r="C775" s="46"/>
      <c r="D775" s="46"/>
      <c r="E775" s="46"/>
      <c r="F775" s="46"/>
      <c r="G775" s="46"/>
      <c r="H775" s="46"/>
      <c r="I775" s="46"/>
      <c r="J775" s="46"/>
      <c r="K775" s="46"/>
      <c r="L775" s="46"/>
      <c r="M775" s="46"/>
      <c r="N775" s="46"/>
      <c r="O775" s="46"/>
      <c r="P775" s="46"/>
      <c r="Q775" s="46"/>
      <c r="R775" s="46"/>
      <c r="S775" s="46"/>
      <c r="T775" s="46"/>
      <c r="U775" s="46"/>
      <c r="V775" s="46"/>
      <c r="W775" s="46"/>
      <c r="X775" s="46"/>
      <c r="Y775" s="46"/>
      <c r="Z775" s="46"/>
      <c r="AA775" s="46"/>
      <c r="AB775" s="46"/>
    </row>
    <row r="776" spans="1:28" ht="15.75" customHeight="1" x14ac:dyDescent="0.25">
      <c r="A776" s="46"/>
      <c r="B776" s="46"/>
      <c r="C776" s="46"/>
      <c r="D776" s="46"/>
      <c r="E776" s="46"/>
      <c r="F776" s="46"/>
      <c r="G776" s="46"/>
      <c r="H776" s="46"/>
      <c r="I776" s="46"/>
      <c r="J776" s="46"/>
      <c r="K776" s="46"/>
      <c r="L776" s="46"/>
      <c r="M776" s="46"/>
      <c r="N776" s="46"/>
      <c r="O776" s="46"/>
      <c r="P776" s="46"/>
      <c r="Q776" s="46"/>
      <c r="R776" s="46"/>
      <c r="S776" s="46"/>
      <c r="T776" s="46"/>
      <c r="U776" s="46"/>
      <c r="V776" s="46"/>
      <c r="W776" s="46"/>
      <c r="X776" s="46"/>
      <c r="Y776" s="46"/>
      <c r="Z776" s="46"/>
      <c r="AA776" s="46"/>
      <c r="AB776" s="46"/>
    </row>
    <row r="777" spans="1:28" ht="15.75" customHeight="1" x14ac:dyDescent="0.25">
      <c r="A777" s="46"/>
      <c r="B777" s="46"/>
      <c r="C777" s="46"/>
      <c r="D777" s="46"/>
      <c r="E777" s="46"/>
      <c r="F777" s="46"/>
      <c r="G777" s="46"/>
      <c r="H777" s="46"/>
      <c r="I777" s="46"/>
      <c r="J777" s="46"/>
      <c r="K777" s="46"/>
      <c r="L777" s="46"/>
      <c r="M777" s="46"/>
      <c r="N777" s="46"/>
      <c r="O777" s="46"/>
      <c r="P777" s="46"/>
      <c r="Q777" s="46"/>
      <c r="R777" s="46"/>
      <c r="S777" s="46"/>
      <c r="T777" s="46"/>
      <c r="U777" s="46"/>
      <c r="V777" s="46"/>
      <c r="W777" s="46"/>
      <c r="X777" s="46"/>
      <c r="Y777" s="46"/>
      <c r="Z777" s="46"/>
      <c r="AA777" s="46"/>
      <c r="AB777" s="46"/>
    </row>
    <row r="778" spans="1:28" ht="15.75" customHeight="1" x14ac:dyDescent="0.25">
      <c r="A778" s="46"/>
      <c r="B778" s="46"/>
      <c r="C778" s="46"/>
      <c r="D778" s="46"/>
      <c r="E778" s="46"/>
      <c r="F778" s="46"/>
      <c r="G778" s="46"/>
      <c r="H778" s="46"/>
      <c r="I778" s="46"/>
      <c r="J778" s="46"/>
      <c r="K778" s="46"/>
      <c r="L778" s="46"/>
      <c r="M778" s="46"/>
      <c r="N778" s="46"/>
      <c r="O778" s="46"/>
      <c r="P778" s="46"/>
      <c r="Q778" s="46"/>
      <c r="R778" s="46"/>
      <c r="S778" s="46"/>
      <c r="T778" s="46"/>
      <c r="U778" s="46"/>
      <c r="V778" s="46"/>
      <c r="W778" s="46"/>
      <c r="X778" s="46"/>
      <c r="Y778" s="46"/>
      <c r="Z778" s="46"/>
      <c r="AA778" s="46"/>
      <c r="AB778" s="46"/>
    </row>
    <row r="779" spans="1:28" ht="15.75" customHeight="1" x14ac:dyDescent="0.25">
      <c r="A779" s="46"/>
      <c r="B779" s="46"/>
      <c r="C779" s="46"/>
      <c r="D779" s="46"/>
      <c r="E779" s="46"/>
      <c r="F779" s="46"/>
      <c r="G779" s="46"/>
      <c r="H779" s="46"/>
      <c r="I779" s="46"/>
      <c r="J779" s="46"/>
      <c r="K779" s="46"/>
      <c r="L779" s="46"/>
      <c r="M779" s="46"/>
      <c r="N779" s="46"/>
      <c r="O779" s="46"/>
      <c r="P779" s="46"/>
      <c r="Q779" s="46"/>
      <c r="R779" s="46"/>
      <c r="S779" s="46"/>
      <c r="T779" s="46"/>
      <c r="U779" s="46"/>
      <c r="V779" s="46"/>
      <c r="W779" s="46"/>
      <c r="X779" s="46"/>
      <c r="Y779" s="46"/>
      <c r="Z779" s="46"/>
      <c r="AA779" s="46"/>
      <c r="AB779" s="46"/>
    </row>
    <row r="780" spans="1:28" ht="15.75" customHeight="1" x14ac:dyDescent="0.25">
      <c r="A780" s="46"/>
      <c r="B780" s="46"/>
      <c r="C780" s="46"/>
      <c r="D780" s="46"/>
      <c r="E780" s="46"/>
      <c r="F780" s="46"/>
      <c r="G780" s="46"/>
      <c r="H780" s="46"/>
      <c r="I780" s="46"/>
      <c r="J780" s="46"/>
      <c r="K780" s="46"/>
      <c r="L780" s="46"/>
      <c r="M780" s="46"/>
      <c r="N780" s="46"/>
      <c r="O780" s="46"/>
      <c r="P780" s="46"/>
      <c r="Q780" s="46"/>
      <c r="R780" s="46"/>
      <c r="S780" s="46"/>
      <c r="T780" s="46"/>
      <c r="U780" s="46"/>
      <c r="V780" s="46"/>
      <c r="W780" s="46"/>
      <c r="X780" s="46"/>
      <c r="Y780" s="46"/>
      <c r="Z780" s="46"/>
      <c r="AA780" s="46"/>
      <c r="AB780" s="46"/>
    </row>
    <row r="781" spans="1:28" ht="15.75" customHeight="1" x14ac:dyDescent="0.25">
      <c r="A781" s="46"/>
      <c r="B781" s="46"/>
      <c r="C781" s="46"/>
      <c r="D781" s="46"/>
      <c r="E781" s="46"/>
      <c r="F781" s="46"/>
      <c r="G781" s="46"/>
      <c r="H781" s="46"/>
      <c r="I781" s="46"/>
      <c r="J781" s="46"/>
      <c r="K781" s="46"/>
      <c r="L781" s="46"/>
      <c r="M781" s="46"/>
      <c r="N781" s="46"/>
      <c r="O781" s="46"/>
      <c r="P781" s="46"/>
      <c r="Q781" s="46"/>
      <c r="R781" s="46"/>
      <c r="S781" s="46"/>
      <c r="T781" s="46"/>
      <c r="U781" s="46"/>
      <c r="V781" s="46"/>
      <c r="W781" s="46"/>
      <c r="X781" s="46"/>
      <c r="Y781" s="46"/>
      <c r="Z781" s="46"/>
      <c r="AA781" s="46"/>
      <c r="AB781" s="46"/>
    </row>
    <row r="782" spans="1:28" ht="15.75" customHeight="1" x14ac:dyDescent="0.25">
      <c r="A782" s="46"/>
      <c r="B782" s="46"/>
      <c r="C782" s="46"/>
      <c r="D782" s="46"/>
      <c r="E782" s="46"/>
      <c r="F782" s="46"/>
      <c r="G782" s="46"/>
      <c r="H782" s="46"/>
      <c r="I782" s="46"/>
      <c r="J782" s="46"/>
      <c r="K782" s="46"/>
      <c r="L782" s="46"/>
      <c r="M782" s="46"/>
      <c r="N782" s="46"/>
      <c r="O782" s="46"/>
      <c r="P782" s="46"/>
      <c r="Q782" s="46"/>
      <c r="R782" s="46"/>
      <c r="S782" s="46"/>
      <c r="T782" s="46"/>
      <c r="U782" s="46"/>
      <c r="V782" s="46"/>
      <c r="W782" s="46"/>
      <c r="X782" s="46"/>
      <c r="Y782" s="46"/>
      <c r="Z782" s="46"/>
      <c r="AA782" s="46"/>
      <c r="AB782" s="46"/>
    </row>
    <row r="783" spans="1:28" ht="15.75" customHeight="1" x14ac:dyDescent="0.25">
      <c r="A783" s="46"/>
      <c r="B783" s="46"/>
      <c r="C783" s="46"/>
      <c r="D783" s="46"/>
      <c r="E783" s="46"/>
      <c r="F783" s="46"/>
      <c r="G783" s="46"/>
      <c r="H783" s="46"/>
      <c r="I783" s="46"/>
      <c r="J783" s="46"/>
      <c r="K783" s="46"/>
      <c r="L783" s="46"/>
      <c r="M783" s="46"/>
      <c r="N783" s="46"/>
      <c r="O783" s="46"/>
      <c r="P783" s="46"/>
      <c r="Q783" s="46"/>
      <c r="R783" s="46"/>
      <c r="S783" s="46"/>
      <c r="T783" s="46"/>
      <c r="U783" s="46"/>
      <c r="V783" s="46"/>
      <c r="W783" s="46"/>
      <c r="X783" s="46"/>
      <c r="Y783" s="46"/>
      <c r="Z783" s="46"/>
      <c r="AA783" s="46"/>
      <c r="AB783" s="46"/>
    </row>
    <row r="784" spans="1:28" ht="15.75" customHeight="1" x14ac:dyDescent="0.25">
      <c r="A784" s="46"/>
      <c r="B784" s="46"/>
      <c r="C784" s="46"/>
      <c r="D784" s="46"/>
      <c r="E784" s="46"/>
      <c r="F784" s="46"/>
      <c r="G784" s="46"/>
      <c r="H784" s="46"/>
      <c r="I784" s="46"/>
      <c r="J784" s="46"/>
      <c r="K784" s="46"/>
      <c r="L784" s="46"/>
      <c r="M784" s="46"/>
      <c r="N784" s="46"/>
      <c r="O784" s="46"/>
      <c r="P784" s="46"/>
      <c r="Q784" s="46"/>
      <c r="R784" s="46"/>
      <c r="S784" s="46"/>
      <c r="T784" s="46"/>
      <c r="U784" s="46"/>
      <c r="V784" s="46"/>
      <c r="W784" s="46"/>
      <c r="X784" s="46"/>
      <c r="Y784" s="46"/>
      <c r="Z784" s="46"/>
      <c r="AA784" s="46"/>
      <c r="AB784" s="46"/>
    </row>
    <row r="785" spans="1:28" ht="15.75" customHeight="1" x14ac:dyDescent="0.25">
      <c r="A785" s="46"/>
      <c r="B785" s="46"/>
      <c r="C785" s="46"/>
      <c r="D785" s="46"/>
      <c r="E785" s="46"/>
      <c r="F785" s="46"/>
      <c r="G785" s="46"/>
      <c r="H785" s="46"/>
      <c r="I785" s="46"/>
      <c r="J785" s="46"/>
      <c r="K785" s="46"/>
      <c r="L785" s="46"/>
      <c r="M785" s="46"/>
      <c r="N785" s="46"/>
      <c r="O785" s="46"/>
      <c r="P785" s="46"/>
      <c r="Q785" s="46"/>
      <c r="R785" s="46"/>
      <c r="S785" s="46"/>
      <c r="T785" s="46"/>
      <c r="U785" s="46"/>
      <c r="V785" s="46"/>
      <c r="W785" s="46"/>
      <c r="X785" s="46"/>
      <c r="Y785" s="46"/>
      <c r="Z785" s="46"/>
      <c r="AA785" s="46"/>
      <c r="AB785" s="46"/>
    </row>
    <row r="786" spans="1:28" ht="15.75" customHeight="1" x14ac:dyDescent="0.25">
      <c r="A786" s="46"/>
      <c r="B786" s="46"/>
      <c r="C786" s="46"/>
      <c r="D786" s="46"/>
      <c r="E786" s="46"/>
      <c r="F786" s="46"/>
      <c r="G786" s="46"/>
      <c r="H786" s="46"/>
      <c r="I786" s="46"/>
      <c r="J786" s="46"/>
      <c r="K786" s="46"/>
      <c r="L786" s="46"/>
      <c r="M786" s="46"/>
      <c r="N786" s="46"/>
      <c r="O786" s="46"/>
      <c r="P786" s="46"/>
      <c r="Q786" s="46"/>
      <c r="R786" s="46"/>
      <c r="S786" s="46"/>
      <c r="T786" s="46"/>
      <c r="U786" s="46"/>
      <c r="V786" s="46"/>
      <c r="W786" s="46"/>
      <c r="X786" s="46"/>
      <c r="Y786" s="46"/>
      <c r="Z786" s="46"/>
      <c r="AA786" s="46"/>
      <c r="AB786" s="46"/>
    </row>
    <row r="787" spans="1:28" ht="15.75" customHeight="1" x14ac:dyDescent="0.25">
      <c r="A787" s="46"/>
      <c r="B787" s="46"/>
      <c r="C787" s="46"/>
      <c r="D787" s="46"/>
      <c r="E787" s="46"/>
      <c r="F787" s="46"/>
      <c r="G787" s="46"/>
      <c r="H787" s="46"/>
      <c r="I787" s="46"/>
      <c r="J787" s="46"/>
      <c r="K787" s="46"/>
      <c r="L787" s="46"/>
      <c r="M787" s="46"/>
      <c r="N787" s="46"/>
      <c r="O787" s="46"/>
      <c r="P787" s="46"/>
      <c r="Q787" s="46"/>
      <c r="R787" s="46"/>
      <c r="S787" s="46"/>
      <c r="T787" s="46"/>
      <c r="U787" s="46"/>
      <c r="V787" s="46"/>
      <c r="W787" s="46"/>
      <c r="X787" s="46"/>
      <c r="Y787" s="46"/>
      <c r="Z787" s="46"/>
      <c r="AA787" s="46"/>
      <c r="AB787" s="46"/>
    </row>
    <row r="788" spans="1:28" ht="15.75" customHeight="1" x14ac:dyDescent="0.25">
      <c r="A788" s="46"/>
      <c r="B788" s="46"/>
      <c r="C788" s="46"/>
      <c r="D788" s="46"/>
      <c r="E788" s="46"/>
      <c r="F788" s="46"/>
      <c r="G788" s="46"/>
      <c r="H788" s="46"/>
      <c r="I788" s="46"/>
      <c r="J788" s="46"/>
      <c r="K788" s="46"/>
      <c r="L788" s="46"/>
      <c r="M788" s="46"/>
      <c r="N788" s="46"/>
      <c r="O788" s="46"/>
      <c r="P788" s="46"/>
      <c r="Q788" s="46"/>
      <c r="R788" s="46"/>
      <c r="S788" s="46"/>
      <c r="T788" s="46"/>
      <c r="U788" s="46"/>
      <c r="V788" s="46"/>
      <c r="W788" s="46"/>
      <c r="X788" s="46"/>
      <c r="Y788" s="46"/>
      <c r="Z788" s="46"/>
      <c r="AA788" s="46"/>
      <c r="AB788" s="46"/>
    </row>
    <row r="789" spans="1:28" ht="15.75" customHeight="1" x14ac:dyDescent="0.25">
      <c r="A789" s="46"/>
      <c r="B789" s="46"/>
      <c r="C789" s="46"/>
      <c r="D789" s="46"/>
      <c r="E789" s="46"/>
      <c r="F789" s="46"/>
      <c r="G789" s="46"/>
      <c r="H789" s="46"/>
      <c r="I789" s="46"/>
      <c r="J789" s="46"/>
      <c r="K789" s="46"/>
      <c r="L789" s="46"/>
      <c r="M789" s="46"/>
      <c r="N789" s="46"/>
      <c r="O789" s="46"/>
      <c r="P789" s="46"/>
      <c r="Q789" s="46"/>
      <c r="R789" s="46"/>
      <c r="S789" s="46"/>
      <c r="T789" s="46"/>
      <c r="U789" s="46"/>
      <c r="V789" s="46"/>
      <c r="W789" s="46"/>
      <c r="X789" s="46"/>
      <c r="Y789" s="46"/>
      <c r="Z789" s="46"/>
      <c r="AA789" s="46"/>
      <c r="AB789" s="46"/>
    </row>
    <row r="790" spans="1:28" ht="15.75" customHeight="1" x14ac:dyDescent="0.25">
      <c r="A790" s="46"/>
      <c r="B790" s="46"/>
      <c r="C790" s="46"/>
      <c r="D790" s="46"/>
      <c r="E790" s="46"/>
      <c r="F790" s="46"/>
      <c r="G790" s="46"/>
      <c r="H790" s="46"/>
      <c r="I790" s="46"/>
      <c r="J790" s="46"/>
      <c r="K790" s="46"/>
      <c r="L790" s="46"/>
      <c r="M790" s="46"/>
      <c r="N790" s="46"/>
      <c r="O790" s="46"/>
      <c r="P790" s="46"/>
      <c r="Q790" s="46"/>
      <c r="R790" s="46"/>
      <c r="S790" s="46"/>
      <c r="T790" s="46"/>
      <c r="U790" s="46"/>
      <c r="V790" s="46"/>
      <c r="W790" s="46"/>
      <c r="X790" s="46"/>
      <c r="Y790" s="46"/>
      <c r="Z790" s="46"/>
      <c r="AA790" s="46"/>
      <c r="AB790" s="46"/>
    </row>
    <row r="791" spans="1:28" ht="15.75" customHeight="1" x14ac:dyDescent="0.25">
      <c r="A791" s="46"/>
      <c r="B791" s="46"/>
      <c r="C791" s="46"/>
      <c r="D791" s="46"/>
      <c r="E791" s="46"/>
      <c r="F791" s="46"/>
      <c r="G791" s="46"/>
      <c r="H791" s="46"/>
      <c r="I791" s="46"/>
      <c r="J791" s="46"/>
      <c r="K791" s="46"/>
      <c r="L791" s="46"/>
      <c r="M791" s="46"/>
      <c r="N791" s="46"/>
      <c r="O791" s="46"/>
      <c r="P791" s="46"/>
      <c r="Q791" s="46"/>
      <c r="R791" s="46"/>
      <c r="S791" s="46"/>
      <c r="T791" s="46"/>
      <c r="U791" s="46"/>
      <c r="V791" s="46"/>
      <c r="W791" s="46"/>
      <c r="X791" s="46"/>
      <c r="Y791" s="46"/>
      <c r="Z791" s="46"/>
      <c r="AA791" s="46"/>
      <c r="AB791" s="46"/>
    </row>
    <row r="792" spans="1:28" ht="15.75" customHeight="1" x14ac:dyDescent="0.25">
      <c r="A792" s="46"/>
      <c r="B792" s="46"/>
      <c r="C792" s="46"/>
      <c r="D792" s="46"/>
      <c r="E792" s="46"/>
      <c r="F792" s="46"/>
      <c r="G792" s="46"/>
      <c r="H792" s="46"/>
      <c r="I792" s="46"/>
      <c r="J792" s="46"/>
      <c r="K792" s="46"/>
      <c r="L792" s="46"/>
      <c r="M792" s="46"/>
      <c r="N792" s="46"/>
      <c r="O792" s="46"/>
      <c r="P792" s="46"/>
      <c r="Q792" s="46"/>
      <c r="R792" s="46"/>
      <c r="S792" s="46"/>
      <c r="T792" s="46"/>
      <c r="U792" s="46"/>
      <c r="V792" s="46"/>
      <c r="W792" s="46"/>
      <c r="X792" s="46"/>
      <c r="Y792" s="46"/>
      <c r="Z792" s="46"/>
      <c r="AA792" s="46"/>
      <c r="AB792" s="46"/>
    </row>
    <row r="793" spans="1:28" ht="15.75" customHeight="1" x14ac:dyDescent="0.25">
      <c r="A793" s="46"/>
      <c r="B793" s="46"/>
      <c r="C793" s="46"/>
      <c r="D793" s="46"/>
      <c r="E793" s="46"/>
      <c r="F793" s="46"/>
      <c r="G793" s="46"/>
      <c r="H793" s="46"/>
      <c r="I793" s="46"/>
      <c r="J793" s="46"/>
      <c r="K793" s="46"/>
      <c r="L793" s="46"/>
      <c r="M793" s="46"/>
      <c r="N793" s="46"/>
      <c r="O793" s="46"/>
      <c r="P793" s="46"/>
      <c r="Q793" s="46"/>
      <c r="R793" s="46"/>
      <c r="S793" s="46"/>
      <c r="T793" s="46"/>
      <c r="U793" s="46"/>
      <c r="V793" s="46"/>
      <c r="W793" s="46"/>
      <c r="X793" s="46"/>
      <c r="Y793" s="46"/>
      <c r="Z793" s="46"/>
      <c r="AA793" s="46"/>
      <c r="AB793" s="46"/>
    </row>
    <row r="794" spans="1:28" ht="15.75" customHeight="1" x14ac:dyDescent="0.25">
      <c r="A794" s="46"/>
      <c r="B794" s="46"/>
      <c r="C794" s="46"/>
      <c r="D794" s="46"/>
      <c r="E794" s="46"/>
      <c r="F794" s="46"/>
      <c r="G794" s="46"/>
      <c r="H794" s="46"/>
      <c r="I794" s="46"/>
      <c r="J794" s="46"/>
      <c r="K794" s="46"/>
      <c r="L794" s="46"/>
      <c r="M794" s="46"/>
      <c r="N794" s="46"/>
      <c r="O794" s="46"/>
      <c r="P794" s="46"/>
      <c r="Q794" s="46"/>
      <c r="R794" s="46"/>
      <c r="S794" s="46"/>
      <c r="T794" s="46"/>
      <c r="U794" s="46"/>
      <c r="V794" s="46"/>
      <c r="W794" s="46"/>
      <c r="X794" s="46"/>
      <c r="Y794" s="46"/>
      <c r="Z794" s="46"/>
      <c r="AA794" s="46"/>
      <c r="AB794" s="46"/>
    </row>
    <row r="795" spans="1:28" ht="15.75" customHeight="1" x14ac:dyDescent="0.25">
      <c r="A795" s="46"/>
      <c r="B795" s="46"/>
      <c r="C795" s="46"/>
      <c r="D795" s="46"/>
      <c r="E795" s="46"/>
      <c r="F795" s="46"/>
      <c r="G795" s="46"/>
      <c r="H795" s="46"/>
      <c r="I795" s="46"/>
      <c r="J795" s="46"/>
      <c r="K795" s="46"/>
      <c r="L795" s="46"/>
      <c r="M795" s="46"/>
      <c r="N795" s="46"/>
      <c r="O795" s="46"/>
      <c r="P795" s="46"/>
      <c r="Q795" s="46"/>
      <c r="R795" s="46"/>
      <c r="S795" s="46"/>
      <c r="T795" s="46"/>
      <c r="U795" s="46"/>
      <c r="V795" s="46"/>
      <c r="W795" s="46"/>
      <c r="X795" s="46"/>
      <c r="Y795" s="46"/>
      <c r="Z795" s="46"/>
      <c r="AA795" s="46"/>
      <c r="AB795" s="46"/>
    </row>
    <row r="796" spans="1:28" ht="15.75" customHeight="1" x14ac:dyDescent="0.25">
      <c r="A796" s="46"/>
      <c r="B796" s="46"/>
      <c r="C796" s="46"/>
      <c r="D796" s="46"/>
      <c r="E796" s="46"/>
      <c r="F796" s="46"/>
      <c r="G796" s="46"/>
      <c r="H796" s="46"/>
      <c r="I796" s="46"/>
      <c r="J796" s="46"/>
      <c r="K796" s="46"/>
      <c r="L796" s="46"/>
      <c r="M796" s="46"/>
      <c r="N796" s="46"/>
      <c r="O796" s="46"/>
      <c r="P796" s="46"/>
      <c r="Q796" s="46"/>
      <c r="R796" s="46"/>
      <c r="S796" s="46"/>
      <c r="T796" s="46"/>
      <c r="U796" s="46"/>
      <c r="V796" s="46"/>
      <c r="W796" s="46"/>
      <c r="X796" s="46"/>
      <c r="Y796" s="46"/>
      <c r="Z796" s="46"/>
      <c r="AA796" s="46"/>
      <c r="AB796" s="46"/>
    </row>
    <row r="797" spans="1:28" ht="15.75" customHeight="1" x14ac:dyDescent="0.25">
      <c r="A797" s="46"/>
      <c r="B797" s="46"/>
      <c r="C797" s="46"/>
      <c r="D797" s="46"/>
      <c r="E797" s="46"/>
      <c r="F797" s="46"/>
      <c r="G797" s="46"/>
      <c r="H797" s="46"/>
      <c r="I797" s="46"/>
      <c r="J797" s="46"/>
      <c r="K797" s="46"/>
      <c r="L797" s="46"/>
      <c r="M797" s="46"/>
      <c r="N797" s="46"/>
      <c r="O797" s="46"/>
      <c r="P797" s="46"/>
      <c r="Q797" s="46"/>
      <c r="R797" s="46"/>
      <c r="S797" s="46"/>
      <c r="T797" s="46"/>
      <c r="U797" s="46"/>
      <c r="V797" s="46"/>
      <c r="W797" s="46"/>
      <c r="X797" s="46"/>
      <c r="Y797" s="46"/>
      <c r="Z797" s="46"/>
      <c r="AA797" s="46"/>
      <c r="AB797" s="46"/>
    </row>
    <row r="798" spans="1:28" ht="15.75" customHeight="1" x14ac:dyDescent="0.25">
      <c r="A798" s="46"/>
      <c r="B798" s="46"/>
      <c r="C798" s="46"/>
      <c r="D798" s="46"/>
      <c r="E798" s="46"/>
      <c r="F798" s="46"/>
      <c r="G798" s="46"/>
      <c r="H798" s="46"/>
      <c r="I798" s="46"/>
      <c r="J798" s="46"/>
      <c r="K798" s="46"/>
      <c r="L798" s="46"/>
      <c r="M798" s="46"/>
      <c r="N798" s="46"/>
      <c r="O798" s="46"/>
      <c r="P798" s="46"/>
      <c r="Q798" s="46"/>
      <c r="R798" s="46"/>
      <c r="S798" s="46"/>
      <c r="T798" s="46"/>
      <c r="U798" s="46"/>
      <c r="V798" s="46"/>
      <c r="W798" s="46"/>
      <c r="X798" s="46"/>
      <c r="Y798" s="46"/>
      <c r="Z798" s="46"/>
      <c r="AA798" s="46"/>
      <c r="AB798" s="46"/>
    </row>
    <row r="799" spans="1:28" ht="15.75" customHeight="1" x14ac:dyDescent="0.25">
      <c r="A799" s="46"/>
      <c r="B799" s="46"/>
      <c r="C799" s="46"/>
      <c r="D799" s="46"/>
      <c r="E799" s="46"/>
      <c r="F799" s="46"/>
      <c r="G799" s="46"/>
      <c r="H799" s="46"/>
      <c r="I799" s="46"/>
      <c r="J799" s="46"/>
      <c r="K799" s="46"/>
      <c r="L799" s="46"/>
      <c r="M799" s="46"/>
      <c r="N799" s="46"/>
      <c r="O799" s="46"/>
      <c r="P799" s="46"/>
      <c r="Q799" s="46"/>
      <c r="R799" s="46"/>
      <c r="S799" s="46"/>
      <c r="T799" s="46"/>
      <c r="U799" s="46"/>
      <c r="V799" s="46"/>
      <c r="W799" s="46"/>
      <c r="X799" s="46"/>
      <c r="Y799" s="46"/>
      <c r="Z799" s="46"/>
      <c r="AA799" s="46"/>
      <c r="AB799" s="46"/>
    </row>
    <row r="800" spans="1:28" ht="15.75" customHeight="1" x14ac:dyDescent="0.25">
      <c r="A800" s="46"/>
      <c r="B800" s="46"/>
      <c r="C800" s="46"/>
      <c r="D800" s="46"/>
      <c r="E800" s="46"/>
      <c r="F800" s="46"/>
      <c r="G800" s="46"/>
      <c r="H800" s="46"/>
      <c r="I800" s="46"/>
      <c r="J800" s="46"/>
      <c r="K800" s="46"/>
      <c r="L800" s="46"/>
      <c r="M800" s="46"/>
      <c r="N800" s="46"/>
      <c r="O800" s="46"/>
      <c r="P800" s="46"/>
      <c r="Q800" s="46"/>
      <c r="R800" s="46"/>
      <c r="S800" s="46"/>
      <c r="T800" s="46"/>
      <c r="U800" s="46"/>
      <c r="V800" s="46"/>
      <c r="W800" s="46"/>
      <c r="X800" s="46"/>
      <c r="Y800" s="46"/>
      <c r="Z800" s="46"/>
      <c r="AA800" s="46"/>
      <c r="AB800" s="46"/>
    </row>
    <row r="801" spans="1:28" ht="15.75" customHeight="1" x14ac:dyDescent="0.25">
      <c r="A801" s="46"/>
      <c r="B801" s="46"/>
      <c r="C801" s="46"/>
      <c r="D801" s="46"/>
      <c r="E801" s="46"/>
      <c r="F801" s="46"/>
      <c r="G801" s="46"/>
      <c r="H801" s="46"/>
      <c r="I801" s="46"/>
      <c r="J801" s="46"/>
      <c r="K801" s="46"/>
      <c r="L801" s="46"/>
      <c r="M801" s="46"/>
      <c r="N801" s="46"/>
      <c r="O801" s="46"/>
      <c r="P801" s="46"/>
      <c r="Q801" s="46"/>
      <c r="R801" s="46"/>
      <c r="S801" s="46"/>
      <c r="T801" s="46"/>
      <c r="U801" s="46"/>
      <c r="V801" s="46"/>
      <c r="W801" s="46"/>
      <c r="X801" s="46"/>
      <c r="Y801" s="46"/>
      <c r="Z801" s="46"/>
      <c r="AA801" s="46"/>
      <c r="AB801" s="46"/>
    </row>
    <row r="802" spans="1:28" ht="15.75" customHeight="1" x14ac:dyDescent="0.25">
      <c r="A802" s="46"/>
      <c r="B802" s="46"/>
      <c r="C802" s="46"/>
      <c r="D802" s="46"/>
      <c r="E802" s="46"/>
      <c r="F802" s="46"/>
      <c r="G802" s="46"/>
      <c r="H802" s="46"/>
      <c r="I802" s="46"/>
      <c r="J802" s="46"/>
      <c r="K802" s="46"/>
      <c r="L802" s="46"/>
      <c r="M802" s="46"/>
      <c r="N802" s="46"/>
      <c r="O802" s="46"/>
      <c r="P802" s="46"/>
      <c r="Q802" s="46"/>
      <c r="R802" s="46"/>
      <c r="S802" s="46"/>
      <c r="T802" s="46"/>
      <c r="U802" s="46"/>
      <c r="V802" s="46"/>
      <c r="W802" s="46"/>
      <c r="X802" s="46"/>
      <c r="Y802" s="46"/>
      <c r="Z802" s="46"/>
      <c r="AA802" s="46"/>
      <c r="AB802" s="46"/>
    </row>
    <row r="803" spans="1:28" ht="15.75" customHeight="1" x14ac:dyDescent="0.25">
      <c r="A803" s="46"/>
      <c r="B803" s="46"/>
      <c r="C803" s="46"/>
      <c r="D803" s="46"/>
      <c r="E803" s="46"/>
      <c r="F803" s="46"/>
      <c r="G803" s="46"/>
      <c r="H803" s="46"/>
      <c r="I803" s="46"/>
      <c r="J803" s="46"/>
      <c r="K803" s="46"/>
      <c r="L803" s="46"/>
      <c r="M803" s="46"/>
      <c r="N803" s="46"/>
      <c r="O803" s="46"/>
      <c r="P803" s="46"/>
      <c r="Q803" s="46"/>
      <c r="R803" s="46"/>
      <c r="S803" s="46"/>
      <c r="T803" s="46"/>
      <c r="U803" s="46"/>
      <c r="V803" s="46"/>
      <c r="W803" s="46"/>
      <c r="X803" s="46"/>
      <c r="Y803" s="46"/>
      <c r="Z803" s="46"/>
      <c r="AA803" s="46"/>
      <c r="AB803" s="46"/>
    </row>
    <row r="804" spans="1:28" ht="15.75" customHeight="1" x14ac:dyDescent="0.25">
      <c r="A804" s="46"/>
      <c r="B804" s="46"/>
      <c r="C804" s="46"/>
      <c r="D804" s="46"/>
      <c r="E804" s="46"/>
      <c r="F804" s="46"/>
      <c r="G804" s="46"/>
      <c r="H804" s="46"/>
      <c r="I804" s="46"/>
      <c r="J804" s="46"/>
      <c r="K804" s="46"/>
      <c r="L804" s="46"/>
      <c r="M804" s="46"/>
      <c r="N804" s="46"/>
      <c r="O804" s="46"/>
      <c r="P804" s="46"/>
      <c r="Q804" s="46"/>
      <c r="R804" s="46"/>
      <c r="S804" s="46"/>
      <c r="T804" s="46"/>
      <c r="U804" s="46"/>
      <c r="V804" s="46"/>
      <c r="W804" s="46"/>
      <c r="X804" s="46"/>
      <c r="Y804" s="46"/>
      <c r="Z804" s="46"/>
      <c r="AA804" s="46"/>
      <c r="AB804" s="46"/>
    </row>
    <row r="805" spans="1:28" ht="15.75" customHeight="1" x14ac:dyDescent="0.25">
      <c r="A805" s="46"/>
      <c r="B805" s="46"/>
      <c r="C805" s="46"/>
      <c r="D805" s="46"/>
      <c r="E805" s="46"/>
      <c r="F805" s="46"/>
      <c r="G805" s="46"/>
      <c r="H805" s="46"/>
      <c r="I805" s="46"/>
      <c r="J805" s="46"/>
      <c r="K805" s="46"/>
      <c r="L805" s="46"/>
      <c r="M805" s="46"/>
      <c r="N805" s="46"/>
      <c r="O805" s="46"/>
      <c r="P805" s="46"/>
      <c r="Q805" s="46"/>
      <c r="R805" s="46"/>
      <c r="S805" s="46"/>
      <c r="T805" s="46"/>
      <c r="U805" s="46"/>
      <c r="V805" s="46"/>
      <c r="W805" s="46"/>
      <c r="X805" s="46"/>
      <c r="Y805" s="46"/>
      <c r="Z805" s="46"/>
      <c r="AA805" s="46"/>
      <c r="AB805" s="46"/>
    </row>
    <row r="806" spans="1:28" ht="15.75" customHeight="1" x14ac:dyDescent="0.25">
      <c r="A806" s="46"/>
      <c r="B806" s="46"/>
      <c r="C806" s="46"/>
      <c r="D806" s="46"/>
      <c r="E806" s="46"/>
      <c r="F806" s="46"/>
      <c r="G806" s="46"/>
      <c r="H806" s="46"/>
      <c r="I806" s="46"/>
      <c r="J806" s="46"/>
      <c r="K806" s="46"/>
      <c r="L806" s="46"/>
      <c r="M806" s="46"/>
      <c r="N806" s="46"/>
      <c r="O806" s="46"/>
      <c r="P806" s="46"/>
      <c r="Q806" s="46"/>
      <c r="R806" s="46"/>
      <c r="S806" s="46"/>
      <c r="T806" s="46"/>
      <c r="U806" s="46"/>
      <c r="V806" s="46"/>
      <c r="W806" s="46"/>
      <c r="X806" s="46"/>
      <c r="Y806" s="46"/>
      <c r="Z806" s="46"/>
      <c r="AA806" s="46"/>
      <c r="AB806" s="46"/>
    </row>
    <row r="807" spans="1:28" ht="15.75" customHeight="1" x14ac:dyDescent="0.25">
      <c r="A807" s="46"/>
      <c r="B807" s="46"/>
      <c r="C807" s="46"/>
      <c r="D807" s="46"/>
      <c r="E807" s="46"/>
      <c r="F807" s="46"/>
      <c r="G807" s="46"/>
      <c r="H807" s="46"/>
      <c r="I807" s="46"/>
      <c r="J807" s="46"/>
      <c r="K807" s="46"/>
      <c r="L807" s="46"/>
      <c r="M807" s="46"/>
      <c r="N807" s="46"/>
      <c r="O807" s="46"/>
      <c r="P807" s="46"/>
      <c r="Q807" s="46"/>
      <c r="R807" s="46"/>
      <c r="S807" s="46"/>
      <c r="T807" s="46"/>
      <c r="U807" s="46"/>
      <c r="V807" s="46"/>
      <c r="W807" s="46"/>
      <c r="X807" s="46"/>
      <c r="Y807" s="46"/>
      <c r="Z807" s="46"/>
      <c r="AA807" s="46"/>
      <c r="AB807" s="46"/>
    </row>
    <row r="808" spans="1:28" ht="15.75" customHeight="1" x14ac:dyDescent="0.25">
      <c r="A808" s="46"/>
      <c r="B808" s="46"/>
      <c r="C808" s="46"/>
      <c r="D808" s="46"/>
      <c r="E808" s="46"/>
      <c r="F808" s="46"/>
      <c r="G808" s="46"/>
      <c r="H808" s="46"/>
      <c r="I808" s="46"/>
      <c r="J808" s="46"/>
      <c r="K808" s="46"/>
      <c r="L808" s="46"/>
      <c r="M808" s="46"/>
      <c r="N808" s="46"/>
      <c r="O808" s="46"/>
      <c r="P808" s="46"/>
      <c r="Q808" s="46"/>
      <c r="R808" s="46"/>
      <c r="S808" s="46"/>
      <c r="T808" s="46"/>
      <c r="U808" s="46"/>
      <c r="V808" s="46"/>
      <c r="W808" s="46"/>
      <c r="X808" s="46"/>
      <c r="Y808" s="46"/>
      <c r="Z808" s="46"/>
      <c r="AA808" s="46"/>
      <c r="AB808" s="46"/>
    </row>
    <row r="809" spans="1:28" ht="15.75" customHeight="1" x14ac:dyDescent="0.25">
      <c r="A809" s="46"/>
      <c r="B809" s="46"/>
      <c r="C809" s="46"/>
      <c r="D809" s="46"/>
      <c r="E809" s="46"/>
      <c r="F809" s="46"/>
      <c r="G809" s="46"/>
      <c r="H809" s="46"/>
      <c r="I809" s="46"/>
      <c r="J809" s="46"/>
      <c r="K809" s="46"/>
      <c r="L809" s="46"/>
      <c r="M809" s="46"/>
      <c r="N809" s="46"/>
      <c r="O809" s="46"/>
      <c r="P809" s="46"/>
      <c r="Q809" s="46"/>
      <c r="R809" s="46"/>
      <c r="S809" s="46"/>
      <c r="T809" s="46"/>
      <c r="U809" s="46"/>
      <c r="V809" s="46"/>
      <c r="W809" s="46"/>
      <c r="X809" s="46"/>
      <c r="Y809" s="46"/>
      <c r="Z809" s="46"/>
      <c r="AA809" s="46"/>
      <c r="AB809" s="46"/>
    </row>
    <row r="810" spans="1:28" ht="15.75" customHeight="1" x14ac:dyDescent="0.25">
      <c r="A810" s="46"/>
      <c r="B810" s="46"/>
      <c r="C810" s="46"/>
      <c r="D810" s="46"/>
      <c r="E810" s="46"/>
      <c r="F810" s="46"/>
      <c r="G810" s="46"/>
      <c r="H810" s="46"/>
      <c r="I810" s="46"/>
      <c r="J810" s="46"/>
      <c r="K810" s="46"/>
      <c r="L810" s="46"/>
      <c r="M810" s="46"/>
      <c r="N810" s="46"/>
      <c r="O810" s="46"/>
      <c r="P810" s="46"/>
      <c r="Q810" s="46"/>
      <c r="R810" s="46"/>
      <c r="S810" s="46"/>
      <c r="T810" s="46"/>
      <c r="U810" s="46"/>
      <c r="V810" s="46"/>
      <c r="W810" s="46"/>
      <c r="X810" s="46"/>
      <c r="Y810" s="46"/>
      <c r="Z810" s="46"/>
      <c r="AA810" s="46"/>
      <c r="AB810" s="46"/>
    </row>
    <row r="811" spans="1:28" ht="15.75" customHeight="1" x14ac:dyDescent="0.25">
      <c r="A811" s="46"/>
      <c r="B811" s="46"/>
      <c r="C811" s="46"/>
      <c r="D811" s="46"/>
      <c r="E811" s="46"/>
      <c r="F811" s="46"/>
      <c r="G811" s="46"/>
      <c r="H811" s="46"/>
      <c r="I811" s="46"/>
      <c r="J811" s="46"/>
      <c r="K811" s="46"/>
      <c r="L811" s="46"/>
      <c r="M811" s="46"/>
      <c r="N811" s="46"/>
      <c r="O811" s="46"/>
      <c r="P811" s="46"/>
      <c r="Q811" s="46"/>
      <c r="R811" s="46"/>
      <c r="S811" s="46"/>
      <c r="T811" s="46"/>
      <c r="U811" s="46"/>
      <c r="V811" s="46"/>
      <c r="W811" s="46"/>
      <c r="X811" s="46"/>
      <c r="Y811" s="46"/>
      <c r="Z811" s="46"/>
      <c r="AA811" s="46"/>
      <c r="AB811" s="46"/>
    </row>
    <row r="812" spans="1:28" ht="15.75" customHeight="1" x14ac:dyDescent="0.25">
      <c r="A812" s="46"/>
      <c r="B812" s="46"/>
      <c r="C812" s="46"/>
      <c r="D812" s="46"/>
      <c r="E812" s="46"/>
      <c r="F812" s="46"/>
      <c r="G812" s="46"/>
      <c r="H812" s="46"/>
      <c r="I812" s="46"/>
      <c r="J812" s="46"/>
      <c r="K812" s="46"/>
      <c r="L812" s="46"/>
      <c r="M812" s="46"/>
      <c r="N812" s="46"/>
      <c r="O812" s="46"/>
      <c r="P812" s="46"/>
      <c r="Q812" s="46"/>
      <c r="R812" s="46"/>
      <c r="S812" s="46"/>
      <c r="T812" s="46"/>
      <c r="U812" s="46"/>
      <c r="V812" s="46"/>
      <c r="W812" s="46"/>
      <c r="X812" s="46"/>
      <c r="Y812" s="46"/>
      <c r="Z812" s="46"/>
      <c r="AA812" s="46"/>
      <c r="AB812" s="46"/>
    </row>
    <row r="813" spans="1:28" ht="15.75" customHeight="1" x14ac:dyDescent="0.25">
      <c r="A813" s="46"/>
      <c r="B813" s="46"/>
      <c r="C813" s="46"/>
      <c r="D813" s="46"/>
      <c r="E813" s="46"/>
      <c r="F813" s="46"/>
      <c r="G813" s="46"/>
      <c r="H813" s="46"/>
      <c r="I813" s="46"/>
      <c r="J813" s="46"/>
      <c r="K813" s="46"/>
      <c r="L813" s="46"/>
      <c r="M813" s="46"/>
      <c r="N813" s="46"/>
      <c r="O813" s="46"/>
      <c r="P813" s="46"/>
      <c r="Q813" s="46"/>
      <c r="R813" s="46"/>
      <c r="S813" s="46"/>
      <c r="T813" s="46"/>
      <c r="U813" s="46"/>
      <c r="V813" s="46"/>
      <c r="W813" s="46"/>
      <c r="X813" s="46"/>
      <c r="Y813" s="46"/>
      <c r="Z813" s="46"/>
      <c r="AA813" s="46"/>
      <c r="AB813" s="46"/>
    </row>
    <row r="814" spans="1:28" ht="15.75" customHeight="1" x14ac:dyDescent="0.25">
      <c r="A814" s="46"/>
      <c r="B814" s="46"/>
      <c r="C814" s="46"/>
      <c r="D814" s="46"/>
      <c r="E814" s="46"/>
      <c r="F814" s="46"/>
      <c r="G814" s="46"/>
      <c r="H814" s="46"/>
      <c r="I814" s="46"/>
      <c r="J814" s="46"/>
      <c r="K814" s="46"/>
      <c r="L814" s="46"/>
      <c r="M814" s="46"/>
      <c r="N814" s="46"/>
      <c r="O814" s="46"/>
      <c r="P814" s="46"/>
      <c r="Q814" s="46"/>
      <c r="R814" s="46"/>
      <c r="S814" s="46"/>
      <c r="T814" s="46"/>
      <c r="U814" s="46"/>
      <c r="V814" s="46"/>
      <c r="W814" s="46"/>
      <c r="X814" s="46"/>
      <c r="Y814" s="46"/>
      <c r="Z814" s="46"/>
      <c r="AA814" s="46"/>
      <c r="AB814" s="46"/>
    </row>
    <row r="815" spans="1:28" ht="15.75" customHeight="1" x14ac:dyDescent="0.25">
      <c r="A815" s="46"/>
      <c r="B815" s="46"/>
      <c r="C815" s="46"/>
      <c r="D815" s="46"/>
      <c r="E815" s="46"/>
      <c r="F815" s="46"/>
      <c r="G815" s="46"/>
      <c r="H815" s="46"/>
      <c r="I815" s="46"/>
      <c r="J815" s="46"/>
      <c r="K815" s="46"/>
      <c r="L815" s="46"/>
      <c r="M815" s="46"/>
      <c r="N815" s="46"/>
      <c r="O815" s="46"/>
      <c r="P815" s="46"/>
      <c r="Q815" s="46"/>
      <c r="R815" s="46"/>
      <c r="S815" s="46"/>
      <c r="T815" s="46"/>
      <c r="U815" s="46"/>
      <c r="V815" s="46"/>
      <c r="W815" s="46"/>
      <c r="X815" s="46"/>
      <c r="Y815" s="46"/>
      <c r="Z815" s="46"/>
      <c r="AA815" s="46"/>
      <c r="AB815" s="46"/>
    </row>
    <row r="816" spans="1:28" ht="15.75" customHeight="1" x14ac:dyDescent="0.25">
      <c r="A816" s="46"/>
      <c r="B816" s="46"/>
      <c r="C816" s="46"/>
      <c r="D816" s="46"/>
      <c r="E816" s="46"/>
      <c r="F816" s="46"/>
      <c r="G816" s="46"/>
      <c r="H816" s="46"/>
      <c r="I816" s="46"/>
      <c r="J816" s="46"/>
      <c r="K816" s="46"/>
      <c r="L816" s="46"/>
      <c r="M816" s="46"/>
      <c r="N816" s="46"/>
      <c r="O816" s="46"/>
      <c r="P816" s="46"/>
      <c r="Q816" s="46"/>
      <c r="R816" s="46"/>
      <c r="S816" s="46"/>
      <c r="T816" s="46"/>
      <c r="U816" s="46"/>
      <c r="V816" s="46"/>
      <c r="W816" s="46"/>
      <c r="X816" s="46"/>
      <c r="Y816" s="46"/>
      <c r="Z816" s="46"/>
      <c r="AA816" s="46"/>
      <c r="AB816" s="46"/>
    </row>
    <row r="817" spans="1:28" ht="15.75" customHeight="1" x14ac:dyDescent="0.25">
      <c r="A817" s="46"/>
      <c r="B817" s="46"/>
      <c r="C817" s="46"/>
      <c r="D817" s="46"/>
      <c r="E817" s="46"/>
      <c r="F817" s="46"/>
      <c r="G817" s="46"/>
      <c r="H817" s="46"/>
      <c r="I817" s="46"/>
      <c r="J817" s="46"/>
      <c r="K817" s="46"/>
      <c r="L817" s="46"/>
      <c r="M817" s="46"/>
      <c r="N817" s="46"/>
      <c r="O817" s="46"/>
      <c r="P817" s="46"/>
      <c r="Q817" s="46"/>
      <c r="R817" s="46"/>
      <c r="S817" s="46"/>
      <c r="T817" s="46"/>
      <c r="U817" s="46"/>
      <c r="V817" s="46"/>
      <c r="W817" s="46"/>
      <c r="X817" s="46"/>
      <c r="Y817" s="46"/>
      <c r="Z817" s="46"/>
      <c r="AA817" s="46"/>
      <c r="AB817" s="46"/>
    </row>
    <row r="818" spans="1:28" ht="15.75" customHeight="1" x14ac:dyDescent="0.25">
      <c r="A818" s="46"/>
      <c r="B818" s="46"/>
      <c r="C818" s="46"/>
      <c r="D818" s="46"/>
      <c r="E818" s="46"/>
      <c r="F818" s="46"/>
      <c r="G818" s="46"/>
      <c r="H818" s="46"/>
      <c r="I818" s="46"/>
      <c r="J818" s="46"/>
      <c r="K818" s="46"/>
      <c r="L818" s="46"/>
      <c r="M818" s="46"/>
      <c r="N818" s="46"/>
      <c r="O818" s="46"/>
      <c r="P818" s="46"/>
      <c r="Q818" s="46"/>
      <c r="R818" s="46"/>
      <c r="S818" s="46"/>
      <c r="T818" s="46"/>
      <c r="U818" s="46"/>
      <c r="V818" s="46"/>
      <c r="W818" s="46"/>
      <c r="X818" s="46"/>
      <c r="Y818" s="46"/>
      <c r="Z818" s="46"/>
      <c r="AA818" s="46"/>
      <c r="AB818" s="46"/>
    </row>
    <row r="819" spans="1:28" ht="15.75" customHeight="1" x14ac:dyDescent="0.25">
      <c r="A819" s="46"/>
      <c r="B819" s="46"/>
      <c r="C819" s="46"/>
      <c r="D819" s="46"/>
      <c r="E819" s="46"/>
      <c r="F819" s="46"/>
      <c r="G819" s="46"/>
      <c r="H819" s="46"/>
      <c r="I819" s="46"/>
      <c r="J819" s="46"/>
      <c r="K819" s="46"/>
      <c r="L819" s="46"/>
      <c r="M819" s="46"/>
      <c r="N819" s="46"/>
      <c r="O819" s="46"/>
      <c r="P819" s="46"/>
      <c r="Q819" s="46"/>
      <c r="R819" s="46"/>
      <c r="S819" s="46"/>
      <c r="T819" s="46"/>
      <c r="U819" s="46"/>
      <c r="V819" s="46"/>
      <c r="W819" s="46"/>
      <c r="X819" s="46"/>
      <c r="Y819" s="46"/>
      <c r="Z819" s="46"/>
      <c r="AA819" s="46"/>
      <c r="AB819" s="46"/>
    </row>
    <row r="820" spans="1:28" ht="15.75" customHeight="1" x14ac:dyDescent="0.25">
      <c r="A820" s="46"/>
      <c r="B820" s="46"/>
      <c r="C820" s="46"/>
      <c r="D820" s="46"/>
      <c r="E820" s="46"/>
      <c r="F820" s="46"/>
      <c r="G820" s="46"/>
      <c r="H820" s="46"/>
      <c r="I820" s="46"/>
      <c r="J820" s="46"/>
      <c r="K820" s="46"/>
      <c r="L820" s="46"/>
      <c r="M820" s="46"/>
      <c r="N820" s="46"/>
      <c r="O820" s="46"/>
      <c r="P820" s="46"/>
      <c r="Q820" s="46"/>
      <c r="R820" s="46"/>
      <c r="S820" s="46"/>
      <c r="T820" s="46"/>
      <c r="U820" s="46"/>
      <c r="V820" s="46"/>
      <c r="W820" s="46"/>
      <c r="X820" s="46"/>
      <c r="Y820" s="46"/>
      <c r="Z820" s="46"/>
      <c r="AA820" s="46"/>
      <c r="AB820" s="46"/>
    </row>
    <row r="821" spans="1:28" ht="15.75" customHeight="1" x14ac:dyDescent="0.25">
      <c r="A821" s="46"/>
      <c r="B821" s="46"/>
      <c r="C821" s="46"/>
      <c r="D821" s="46"/>
      <c r="E821" s="46"/>
      <c r="F821" s="46"/>
      <c r="G821" s="46"/>
      <c r="H821" s="46"/>
      <c r="I821" s="46"/>
      <c r="J821" s="46"/>
      <c r="K821" s="46"/>
      <c r="L821" s="46"/>
      <c r="M821" s="46"/>
      <c r="N821" s="46"/>
      <c r="O821" s="46"/>
      <c r="P821" s="46"/>
      <c r="Q821" s="46"/>
      <c r="R821" s="46"/>
      <c r="S821" s="46"/>
      <c r="T821" s="46"/>
      <c r="U821" s="46"/>
      <c r="V821" s="46"/>
      <c r="W821" s="46"/>
      <c r="X821" s="46"/>
      <c r="Y821" s="46"/>
      <c r="Z821" s="46"/>
      <c r="AA821" s="46"/>
      <c r="AB821" s="46"/>
    </row>
    <row r="822" spans="1:28" ht="15.75" customHeight="1" x14ac:dyDescent="0.25">
      <c r="A822" s="46"/>
      <c r="B822" s="46"/>
      <c r="C822" s="46"/>
      <c r="D822" s="46"/>
      <c r="E822" s="46"/>
      <c r="F822" s="46"/>
      <c r="G822" s="46"/>
      <c r="H822" s="46"/>
      <c r="I822" s="46"/>
      <c r="J822" s="46"/>
      <c r="K822" s="46"/>
      <c r="L822" s="46"/>
      <c r="M822" s="46"/>
      <c r="N822" s="46"/>
      <c r="O822" s="46"/>
      <c r="P822" s="46"/>
      <c r="Q822" s="46"/>
      <c r="R822" s="46"/>
      <c r="S822" s="46"/>
      <c r="T822" s="46"/>
      <c r="U822" s="46"/>
      <c r="V822" s="46"/>
      <c r="W822" s="46"/>
      <c r="X822" s="46"/>
      <c r="Y822" s="46"/>
      <c r="Z822" s="46"/>
      <c r="AA822" s="46"/>
      <c r="AB822" s="46"/>
    </row>
    <row r="823" spans="1:28" ht="15.75" customHeight="1" x14ac:dyDescent="0.25">
      <c r="A823" s="46"/>
      <c r="B823" s="46"/>
      <c r="C823" s="46"/>
      <c r="D823" s="46"/>
      <c r="E823" s="46"/>
      <c r="F823" s="46"/>
      <c r="G823" s="46"/>
      <c r="H823" s="46"/>
      <c r="I823" s="46"/>
      <c r="J823" s="46"/>
      <c r="K823" s="46"/>
      <c r="L823" s="46"/>
      <c r="M823" s="46"/>
      <c r="N823" s="46"/>
      <c r="O823" s="46"/>
      <c r="P823" s="46"/>
      <c r="Q823" s="46"/>
      <c r="R823" s="46"/>
      <c r="S823" s="46"/>
      <c r="T823" s="46"/>
      <c r="U823" s="46"/>
      <c r="V823" s="46"/>
      <c r="W823" s="46"/>
      <c r="X823" s="46"/>
      <c r="Y823" s="46"/>
      <c r="Z823" s="46"/>
      <c r="AA823" s="46"/>
      <c r="AB823" s="46"/>
    </row>
    <row r="824" spans="1:28" ht="15.75" customHeight="1" x14ac:dyDescent="0.25">
      <c r="A824" s="46"/>
      <c r="B824" s="46"/>
      <c r="C824" s="46"/>
      <c r="D824" s="46"/>
      <c r="E824" s="46"/>
      <c r="F824" s="46"/>
      <c r="G824" s="46"/>
      <c r="H824" s="46"/>
      <c r="I824" s="46"/>
      <c r="J824" s="46"/>
      <c r="K824" s="46"/>
      <c r="L824" s="46"/>
      <c r="M824" s="46"/>
      <c r="N824" s="46"/>
      <c r="O824" s="46"/>
      <c r="P824" s="46"/>
      <c r="Q824" s="46"/>
      <c r="R824" s="46"/>
      <c r="S824" s="46"/>
      <c r="T824" s="46"/>
      <c r="U824" s="46"/>
      <c r="V824" s="46"/>
      <c r="W824" s="46"/>
      <c r="X824" s="46"/>
      <c r="Y824" s="46"/>
      <c r="Z824" s="46"/>
      <c r="AA824" s="46"/>
      <c r="AB824" s="46"/>
    </row>
    <row r="825" spans="1:28" ht="15.75" customHeight="1" x14ac:dyDescent="0.25">
      <c r="A825" s="46"/>
      <c r="B825" s="46"/>
      <c r="C825" s="46"/>
      <c r="D825" s="46"/>
      <c r="E825" s="46"/>
      <c r="F825" s="46"/>
      <c r="G825" s="46"/>
      <c r="H825" s="46"/>
      <c r="I825" s="46"/>
      <c r="J825" s="46"/>
      <c r="K825" s="46"/>
      <c r="L825" s="46"/>
      <c r="M825" s="46"/>
      <c r="N825" s="46"/>
      <c r="O825" s="46"/>
      <c r="P825" s="46"/>
      <c r="Q825" s="46"/>
      <c r="R825" s="46"/>
      <c r="S825" s="46"/>
      <c r="T825" s="46"/>
      <c r="U825" s="46"/>
      <c r="V825" s="46"/>
      <c r="W825" s="46"/>
      <c r="X825" s="46"/>
      <c r="Y825" s="46"/>
      <c r="Z825" s="46"/>
      <c r="AA825" s="46"/>
      <c r="AB825" s="46"/>
    </row>
    <row r="826" spans="1:28" ht="15.75" customHeight="1" x14ac:dyDescent="0.25">
      <c r="A826" s="46"/>
      <c r="B826" s="46"/>
      <c r="C826" s="46"/>
      <c r="D826" s="46"/>
      <c r="E826" s="46"/>
      <c r="F826" s="46"/>
      <c r="G826" s="46"/>
      <c r="H826" s="46"/>
      <c r="I826" s="46"/>
      <c r="J826" s="46"/>
      <c r="K826" s="46"/>
      <c r="L826" s="46"/>
      <c r="M826" s="46"/>
      <c r="N826" s="46"/>
      <c r="O826" s="46"/>
      <c r="P826" s="46"/>
      <c r="Q826" s="46"/>
      <c r="R826" s="46"/>
      <c r="S826" s="46"/>
      <c r="T826" s="46"/>
      <c r="U826" s="46"/>
      <c r="V826" s="46"/>
      <c r="W826" s="46"/>
      <c r="X826" s="46"/>
      <c r="Y826" s="46"/>
      <c r="Z826" s="46"/>
      <c r="AA826" s="46"/>
      <c r="AB826" s="46"/>
    </row>
    <row r="827" spans="1:28" ht="15.75" customHeight="1" x14ac:dyDescent="0.25">
      <c r="A827" s="46"/>
      <c r="B827" s="46"/>
      <c r="C827" s="46"/>
      <c r="D827" s="46"/>
      <c r="E827" s="46"/>
      <c r="F827" s="46"/>
      <c r="G827" s="46"/>
      <c r="H827" s="46"/>
      <c r="I827" s="46"/>
      <c r="J827" s="46"/>
      <c r="K827" s="46"/>
      <c r="L827" s="46"/>
      <c r="M827" s="46"/>
      <c r="N827" s="46"/>
      <c r="O827" s="46"/>
      <c r="P827" s="46"/>
      <c r="Q827" s="46"/>
      <c r="R827" s="46"/>
      <c r="S827" s="46"/>
      <c r="T827" s="46"/>
      <c r="U827" s="46"/>
      <c r="V827" s="46"/>
      <c r="W827" s="46"/>
      <c r="X827" s="46"/>
      <c r="Y827" s="46"/>
      <c r="Z827" s="46"/>
      <c r="AA827" s="46"/>
      <c r="AB827" s="46"/>
    </row>
    <row r="828" spans="1:28" ht="15.75" customHeight="1" x14ac:dyDescent="0.25">
      <c r="A828" s="46"/>
      <c r="B828" s="46"/>
      <c r="C828" s="46"/>
      <c r="D828" s="46"/>
      <c r="E828" s="46"/>
      <c r="F828" s="46"/>
      <c r="G828" s="46"/>
      <c r="H828" s="46"/>
      <c r="I828" s="46"/>
      <c r="J828" s="46"/>
      <c r="K828" s="46"/>
      <c r="L828" s="46"/>
      <c r="M828" s="46"/>
      <c r="N828" s="46"/>
      <c r="O828" s="46"/>
      <c r="P828" s="46"/>
      <c r="Q828" s="46"/>
      <c r="R828" s="46"/>
      <c r="S828" s="46"/>
      <c r="T828" s="46"/>
      <c r="U828" s="46"/>
      <c r="V828" s="46"/>
      <c r="W828" s="46"/>
      <c r="X828" s="46"/>
      <c r="Y828" s="46"/>
      <c r="Z828" s="46"/>
      <c r="AA828" s="46"/>
      <c r="AB828" s="46"/>
    </row>
    <row r="829" spans="1:28" ht="15.75" customHeight="1" x14ac:dyDescent="0.25">
      <c r="A829" s="46"/>
      <c r="B829" s="46"/>
      <c r="C829" s="46"/>
      <c r="D829" s="46"/>
      <c r="E829" s="46"/>
      <c r="F829" s="46"/>
      <c r="G829" s="46"/>
      <c r="H829" s="46"/>
      <c r="I829" s="46"/>
      <c r="J829" s="46"/>
      <c r="K829" s="46"/>
      <c r="L829" s="46"/>
      <c r="M829" s="46"/>
      <c r="N829" s="46"/>
      <c r="O829" s="46"/>
      <c r="P829" s="46"/>
      <c r="Q829" s="46"/>
      <c r="R829" s="46"/>
      <c r="S829" s="46"/>
      <c r="T829" s="46"/>
      <c r="U829" s="46"/>
      <c r="V829" s="46"/>
      <c r="W829" s="46"/>
      <c r="X829" s="46"/>
      <c r="Y829" s="46"/>
      <c r="Z829" s="46"/>
      <c r="AA829" s="46"/>
      <c r="AB829" s="46"/>
    </row>
    <row r="830" spans="1:28" ht="15.75" customHeight="1" x14ac:dyDescent="0.25">
      <c r="A830" s="46"/>
      <c r="B830" s="46"/>
      <c r="C830" s="46"/>
      <c r="D830" s="46"/>
      <c r="E830" s="46"/>
      <c r="F830" s="46"/>
      <c r="G830" s="46"/>
      <c r="H830" s="46"/>
      <c r="I830" s="46"/>
      <c r="J830" s="46"/>
      <c r="K830" s="46"/>
      <c r="L830" s="46"/>
      <c r="M830" s="46"/>
      <c r="N830" s="46"/>
      <c r="O830" s="46"/>
      <c r="P830" s="46"/>
      <c r="Q830" s="46"/>
      <c r="R830" s="46"/>
      <c r="S830" s="46"/>
      <c r="T830" s="46"/>
      <c r="U830" s="46"/>
      <c r="V830" s="46"/>
      <c r="W830" s="46"/>
      <c r="X830" s="46"/>
      <c r="Y830" s="46"/>
      <c r="Z830" s="46"/>
      <c r="AA830" s="46"/>
      <c r="AB830" s="46"/>
    </row>
    <row r="831" spans="1:28" ht="15.75" customHeight="1" x14ac:dyDescent="0.25">
      <c r="A831" s="46"/>
      <c r="B831" s="46"/>
      <c r="C831" s="46"/>
      <c r="D831" s="46"/>
      <c r="E831" s="46"/>
      <c r="F831" s="46"/>
      <c r="G831" s="46"/>
      <c r="H831" s="46"/>
      <c r="I831" s="46"/>
      <c r="J831" s="46"/>
      <c r="K831" s="46"/>
      <c r="L831" s="46"/>
      <c r="M831" s="46"/>
      <c r="N831" s="46"/>
      <c r="O831" s="46"/>
      <c r="P831" s="46"/>
      <c r="Q831" s="46"/>
      <c r="R831" s="46"/>
      <c r="S831" s="46"/>
      <c r="T831" s="46"/>
      <c r="U831" s="46"/>
      <c r="V831" s="46"/>
      <c r="W831" s="46"/>
      <c r="X831" s="46"/>
      <c r="Y831" s="46"/>
      <c r="Z831" s="46"/>
      <c r="AA831" s="46"/>
      <c r="AB831" s="46"/>
    </row>
    <row r="832" spans="1:28" ht="15.75" customHeight="1" x14ac:dyDescent="0.25">
      <c r="A832" s="46"/>
      <c r="B832" s="46"/>
      <c r="C832" s="46"/>
      <c r="D832" s="46"/>
      <c r="E832" s="46"/>
      <c r="F832" s="46"/>
      <c r="G832" s="46"/>
      <c r="H832" s="46"/>
      <c r="I832" s="46"/>
      <c r="J832" s="46"/>
      <c r="K832" s="46"/>
      <c r="L832" s="46"/>
      <c r="M832" s="46"/>
      <c r="N832" s="46"/>
      <c r="O832" s="46"/>
      <c r="P832" s="46"/>
      <c r="Q832" s="46"/>
      <c r="R832" s="46"/>
      <c r="S832" s="46"/>
      <c r="T832" s="46"/>
      <c r="U832" s="46"/>
      <c r="V832" s="46"/>
      <c r="W832" s="46"/>
      <c r="X832" s="46"/>
      <c r="Y832" s="46"/>
      <c r="Z832" s="46"/>
      <c r="AA832" s="46"/>
      <c r="AB832" s="46"/>
    </row>
    <row r="833" spans="1:28" ht="15.75" customHeight="1" x14ac:dyDescent="0.25">
      <c r="A833" s="46"/>
      <c r="B833" s="46"/>
      <c r="C833" s="46"/>
      <c r="D833" s="46"/>
      <c r="E833" s="46"/>
      <c r="F833" s="46"/>
      <c r="G833" s="46"/>
      <c r="H833" s="46"/>
      <c r="I833" s="46"/>
      <c r="J833" s="46"/>
      <c r="K833" s="46"/>
      <c r="L833" s="46"/>
      <c r="M833" s="46"/>
      <c r="N833" s="46"/>
      <c r="O833" s="46"/>
      <c r="P833" s="46"/>
      <c r="Q833" s="46"/>
      <c r="R833" s="46"/>
      <c r="S833" s="46"/>
      <c r="T833" s="46"/>
      <c r="U833" s="46"/>
      <c r="V833" s="46"/>
      <c r="W833" s="46"/>
      <c r="X833" s="46"/>
      <c r="Y833" s="46"/>
      <c r="Z833" s="46"/>
      <c r="AA833" s="46"/>
      <c r="AB833" s="46"/>
    </row>
    <row r="834" spans="1:28" ht="15.75" customHeight="1" x14ac:dyDescent="0.25">
      <c r="A834" s="46"/>
      <c r="B834" s="46"/>
      <c r="C834" s="46"/>
      <c r="D834" s="46"/>
      <c r="E834" s="46"/>
      <c r="F834" s="46"/>
      <c r="G834" s="46"/>
      <c r="H834" s="46"/>
      <c r="I834" s="46"/>
      <c r="J834" s="46"/>
      <c r="K834" s="46"/>
      <c r="L834" s="46"/>
      <c r="M834" s="46"/>
      <c r="N834" s="46"/>
      <c r="O834" s="46"/>
      <c r="P834" s="46"/>
      <c r="Q834" s="46"/>
      <c r="R834" s="46"/>
      <c r="S834" s="46"/>
      <c r="T834" s="46"/>
      <c r="U834" s="46"/>
      <c r="V834" s="46"/>
      <c r="W834" s="46"/>
      <c r="X834" s="46"/>
      <c r="Y834" s="46"/>
      <c r="Z834" s="46"/>
      <c r="AA834" s="46"/>
      <c r="AB834" s="46"/>
    </row>
    <row r="835" spans="1:28" ht="15.75" customHeight="1" x14ac:dyDescent="0.25">
      <c r="A835" s="46"/>
      <c r="B835" s="46"/>
      <c r="C835" s="46"/>
      <c r="D835" s="46"/>
      <c r="E835" s="46"/>
      <c r="F835" s="46"/>
      <c r="G835" s="46"/>
      <c r="H835" s="46"/>
      <c r="I835" s="46"/>
      <c r="J835" s="46"/>
      <c r="K835" s="46"/>
      <c r="L835" s="46"/>
      <c r="M835" s="46"/>
      <c r="N835" s="46"/>
      <c r="O835" s="46"/>
      <c r="P835" s="46"/>
      <c r="Q835" s="46"/>
      <c r="R835" s="46"/>
      <c r="S835" s="46"/>
      <c r="T835" s="46"/>
      <c r="U835" s="46"/>
      <c r="V835" s="46"/>
      <c r="W835" s="46"/>
      <c r="X835" s="46"/>
      <c r="Y835" s="46"/>
      <c r="Z835" s="46"/>
      <c r="AA835" s="46"/>
      <c r="AB835" s="46"/>
    </row>
    <row r="836" spans="1:28" ht="15.75" customHeight="1" x14ac:dyDescent="0.25">
      <c r="A836" s="46"/>
      <c r="B836" s="46"/>
      <c r="C836" s="46"/>
      <c r="D836" s="46"/>
      <c r="E836" s="46"/>
      <c r="F836" s="46"/>
      <c r="G836" s="46"/>
      <c r="H836" s="46"/>
      <c r="I836" s="46"/>
      <c r="J836" s="46"/>
      <c r="K836" s="46"/>
      <c r="L836" s="46"/>
      <c r="M836" s="46"/>
      <c r="N836" s="46"/>
      <c r="O836" s="46"/>
      <c r="P836" s="46"/>
      <c r="Q836" s="46"/>
      <c r="R836" s="46"/>
      <c r="S836" s="46"/>
      <c r="T836" s="46"/>
      <c r="U836" s="46"/>
      <c r="V836" s="46"/>
      <c r="W836" s="46"/>
      <c r="X836" s="46"/>
      <c r="Y836" s="46"/>
      <c r="Z836" s="46"/>
      <c r="AA836" s="46"/>
      <c r="AB836" s="46"/>
    </row>
    <row r="837" spans="1:28" ht="15.75" customHeight="1" x14ac:dyDescent="0.25">
      <c r="A837" s="46"/>
      <c r="B837" s="46"/>
      <c r="C837" s="46"/>
      <c r="D837" s="46"/>
      <c r="E837" s="46"/>
      <c r="F837" s="46"/>
      <c r="G837" s="46"/>
      <c r="H837" s="46"/>
      <c r="I837" s="46"/>
      <c r="J837" s="46"/>
      <c r="K837" s="46"/>
      <c r="L837" s="46"/>
      <c r="M837" s="46"/>
      <c r="N837" s="46"/>
      <c r="O837" s="46"/>
      <c r="P837" s="46"/>
      <c r="Q837" s="46"/>
      <c r="R837" s="46"/>
      <c r="S837" s="46"/>
      <c r="T837" s="46"/>
      <c r="U837" s="46"/>
      <c r="V837" s="46"/>
      <c r="W837" s="46"/>
      <c r="X837" s="46"/>
      <c r="Y837" s="46"/>
      <c r="Z837" s="46"/>
      <c r="AA837" s="46"/>
      <c r="AB837" s="46"/>
    </row>
    <row r="838" spans="1:28" ht="15.75" customHeight="1" x14ac:dyDescent="0.25">
      <c r="A838" s="46"/>
      <c r="B838" s="46"/>
      <c r="C838" s="46"/>
      <c r="D838" s="46"/>
      <c r="E838" s="46"/>
      <c r="F838" s="46"/>
      <c r="G838" s="46"/>
      <c r="H838" s="46"/>
      <c r="I838" s="46"/>
      <c r="J838" s="46"/>
      <c r="K838" s="46"/>
      <c r="L838" s="46"/>
      <c r="M838" s="46"/>
      <c r="N838" s="46"/>
      <c r="O838" s="46"/>
      <c r="P838" s="46"/>
      <c r="Q838" s="46"/>
      <c r="R838" s="46"/>
      <c r="S838" s="46"/>
      <c r="T838" s="46"/>
      <c r="U838" s="46"/>
      <c r="V838" s="46"/>
      <c r="W838" s="46"/>
      <c r="X838" s="46"/>
      <c r="Y838" s="46"/>
      <c r="Z838" s="46"/>
      <c r="AA838" s="46"/>
      <c r="AB838" s="46"/>
    </row>
    <row r="839" spans="1:28" ht="15.75" customHeight="1" x14ac:dyDescent="0.25">
      <c r="A839" s="46"/>
      <c r="B839" s="46"/>
      <c r="C839" s="46"/>
      <c r="D839" s="46"/>
      <c r="E839" s="46"/>
      <c r="F839" s="46"/>
      <c r="G839" s="46"/>
      <c r="H839" s="46"/>
      <c r="I839" s="46"/>
      <c r="J839" s="46"/>
      <c r="K839" s="46"/>
      <c r="L839" s="46"/>
      <c r="M839" s="46"/>
      <c r="N839" s="46"/>
      <c r="O839" s="46"/>
      <c r="P839" s="46"/>
      <c r="Q839" s="46"/>
      <c r="R839" s="46"/>
      <c r="S839" s="46"/>
      <c r="T839" s="46"/>
      <c r="U839" s="46"/>
      <c r="V839" s="46"/>
      <c r="W839" s="46"/>
      <c r="X839" s="46"/>
      <c r="Y839" s="46"/>
      <c r="Z839" s="46"/>
      <c r="AA839" s="46"/>
      <c r="AB839" s="46"/>
    </row>
    <row r="840" spans="1:28" ht="15.75" customHeight="1" x14ac:dyDescent="0.25">
      <c r="A840" s="46"/>
      <c r="B840" s="46"/>
      <c r="C840" s="46"/>
      <c r="D840" s="46"/>
      <c r="E840" s="46"/>
      <c r="F840" s="46"/>
      <c r="G840" s="46"/>
      <c r="H840" s="46"/>
      <c r="I840" s="46"/>
      <c r="J840" s="46"/>
      <c r="K840" s="46"/>
      <c r="L840" s="46"/>
      <c r="M840" s="46"/>
      <c r="N840" s="46"/>
      <c r="O840" s="46"/>
      <c r="P840" s="46"/>
      <c r="Q840" s="46"/>
      <c r="R840" s="46"/>
      <c r="S840" s="46"/>
      <c r="T840" s="46"/>
      <c r="U840" s="46"/>
      <c r="V840" s="46"/>
      <c r="W840" s="46"/>
      <c r="X840" s="46"/>
      <c r="Y840" s="46"/>
      <c r="Z840" s="46"/>
      <c r="AA840" s="46"/>
      <c r="AB840" s="46"/>
    </row>
    <row r="841" spans="1:28" ht="15.75" customHeight="1" x14ac:dyDescent="0.25">
      <c r="A841" s="46"/>
      <c r="B841" s="46"/>
      <c r="C841" s="46"/>
      <c r="D841" s="46"/>
      <c r="E841" s="46"/>
      <c r="F841" s="46"/>
      <c r="G841" s="46"/>
      <c r="H841" s="46"/>
      <c r="I841" s="46"/>
      <c r="J841" s="46"/>
      <c r="K841" s="46"/>
      <c r="L841" s="46"/>
      <c r="M841" s="46"/>
      <c r="N841" s="46"/>
      <c r="O841" s="46"/>
      <c r="P841" s="46"/>
      <c r="Q841" s="46"/>
      <c r="R841" s="46"/>
      <c r="S841" s="46"/>
      <c r="T841" s="46"/>
      <c r="U841" s="46"/>
      <c r="V841" s="46"/>
      <c r="W841" s="46"/>
      <c r="X841" s="46"/>
      <c r="Y841" s="46"/>
      <c r="Z841" s="46"/>
      <c r="AA841" s="46"/>
      <c r="AB841" s="46"/>
    </row>
    <row r="842" spans="1:28" ht="15.75" customHeight="1" x14ac:dyDescent="0.25">
      <c r="A842" s="46"/>
      <c r="B842" s="46"/>
      <c r="C842" s="46"/>
      <c r="D842" s="46"/>
      <c r="E842" s="46"/>
      <c r="F842" s="46"/>
      <c r="G842" s="46"/>
      <c r="H842" s="46"/>
      <c r="I842" s="46"/>
      <c r="J842" s="46"/>
      <c r="K842" s="46"/>
      <c r="L842" s="46"/>
      <c r="M842" s="46"/>
      <c r="N842" s="46"/>
      <c r="O842" s="46"/>
      <c r="P842" s="46"/>
      <c r="Q842" s="46"/>
      <c r="R842" s="46"/>
      <c r="S842" s="46"/>
      <c r="T842" s="46"/>
      <c r="U842" s="46"/>
      <c r="V842" s="46"/>
      <c r="W842" s="46"/>
      <c r="X842" s="46"/>
      <c r="Y842" s="46"/>
      <c r="Z842" s="46"/>
      <c r="AA842" s="46"/>
      <c r="AB842" s="46"/>
    </row>
    <row r="843" spans="1:28" ht="15.75" customHeight="1" x14ac:dyDescent="0.25">
      <c r="A843" s="46"/>
      <c r="B843" s="46"/>
      <c r="C843" s="46"/>
      <c r="D843" s="46"/>
      <c r="E843" s="46"/>
      <c r="F843" s="46"/>
      <c r="G843" s="46"/>
      <c r="H843" s="46"/>
      <c r="I843" s="46"/>
      <c r="J843" s="46"/>
      <c r="K843" s="46"/>
      <c r="L843" s="46"/>
      <c r="M843" s="46"/>
      <c r="N843" s="46"/>
      <c r="O843" s="46"/>
      <c r="P843" s="46"/>
      <c r="Q843" s="46"/>
      <c r="R843" s="46"/>
      <c r="S843" s="46"/>
      <c r="T843" s="46"/>
      <c r="U843" s="46"/>
      <c r="V843" s="46"/>
      <c r="W843" s="46"/>
      <c r="X843" s="46"/>
      <c r="Y843" s="46"/>
      <c r="Z843" s="46"/>
      <c r="AA843" s="46"/>
      <c r="AB843" s="46"/>
    </row>
    <row r="844" spans="1:28" ht="15.75" customHeight="1" x14ac:dyDescent="0.25">
      <c r="A844" s="46"/>
      <c r="B844" s="46"/>
      <c r="C844" s="46"/>
      <c r="D844" s="46"/>
      <c r="E844" s="46"/>
      <c r="F844" s="46"/>
      <c r="G844" s="46"/>
      <c r="H844" s="46"/>
      <c r="I844" s="46"/>
      <c r="J844" s="46"/>
      <c r="K844" s="46"/>
      <c r="L844" s="46"/>
      <c r="M844" s="46"/>
      <c r="N844" s="46"/>
      <c r="O844" s="46"/>
      <c r="P844" s="46"/>
      <c r="Q844" s="46"/>
      <c r="R844" s="46"/>
      <c r="S844" s="46"/>
      <c r="T844" s="46"/>
      <c r="U844" s="46"/>
      <c r="V844" s="46"/>
      <c r="W844" s="46"/>
      <c r="X844" s="46"/>
      <c r="Y844" s="46"/>
      <c r="Z844" s="46"/>
      <c r="AA844" s="46"/>
      <c r="AB844" s="46"/>
    </row>
    <row r="845" spans="1:28" ht="15.75" customHeight="1" x14ac:dyDescent="0.25">
      <c r="A845" s="46"/>
      <c r="B845" s="46"/>
      <c r="C845" s="46"/>
      <c r="D845" s="46"/>
      <c r="E845" s="46"/>
      <c r="F845" s="46"/>
      <c r="G845" s="46"/>
      <c r="H845" s="46"/>
      <c r="I845" s="46"/>
      <c r="J845" s="46"/>
      <c r="K845" s="46"/>
      <c r="L845" s="46"/>
      <c r="M845" s="46"/>
      <c r="N845" s="46"/>
      <c r="O845" s="46"/>
      <c r="P845" s="46"/>
      <c r="Q845" s="46"/>
      <c r="R845" s="46"/>
      <c r="S845" s="46"/>
      <c r="T845" s="46"/>
      <c r="U845" s="46"/>
      <c r="V845" s="46"/>
      <c r="W845" s="46"/>
      <c r="X845" s="46"/>
      <c r="Y845" s="46"/>
      <c r="Z845" s="46"/>
      <c r="AA845" s="46"/>
      <c r="AB845" s="46"/>
    </row>
    <row r="846" spans="1:28" ht="15.75" customHeight="1" x14ac:dyDescent="0.25">
      <c r="A846" s="46"/>
      <c r="B846" s="46"/>
      <c r="C846" s="46"/>
      <c r="D846" s="46"/>
      <c r="E846" s="46"/>
      <c r="F846" s="46"/>
      <c r="G846" s="46"/>
      <c r="H846" s="46"/>
      <c r="I846" s="46"/>
      <c r="J846" s="46"/>
      <c r="K846" s="46"/>
      <c r="L846" s="46"/>
      <c r="M846" s="46"/>
      <c r="N846" s="46"/>
      <c r="O846" s="46"/>
      <c r="P846" s="46"/>
      <c r="Q846" s="46"/>
      <c r="R846" s="46"/>
      <c r="S846" s="46"/>
      <c r="T846" s="46"/>
      <c r="U846" s="46"/>
      <c r="V846" s="46"/>
      <c r="W846" s="46"/>
      <c r="X846" s="46"/>
      <c r="Y846" s="46"/>
      <c r="Z846" s="46"/>
      <c r="AA846" s="46"/>
      <c r="AB846" s="46"/>
    </row>
    <row r="847" spans="1:28" ht="15.75" customHeight="1" x14ac:dyDescent="0.25">
      <c r="A847" s="46"/>
      <c r="B847" s="46"/>
      <c r="C847" s="46"/>
      <c r="D847" s="46"/>
      <c r="E847" s="46"/>
      <c r="F847" s="46"/>
      <c r="G847" s="46"/>
      <c r="H847" s="46"/>
      <c r="I847" s="46"/>
      <c r="J847" s="46"/>
      <c r="K847" s="46"/>
      <c r="L847" s="46"/>
      <c r="M847" s="46"/>
      <c r="N847" s="46"/>
      <c r="O847" s="46"/>
      <c r="P847" s="46"/>
      <c r="Q847" s="46"/>
      <c r="R847" s="46"/>
      <c r="S847" s="46"/>
      <c r="T847" s="46"/>
      <c r="U847" s="46"/>
      <c r="V847" s="46"/>
      <c r="W847" s="46"/>
      <c r="X847" s="46"/>
      <c r="Y847" s="46"/>
      <c r="Z847" s="46"/>
      <c r="AA847" s="46"/>
      <c r="AB847" s="46"/>
    </row>
    <row r="848" spans="1:28" ht="15.75" customHeight="1" x14ac:dyDescent="0.25">
      <c r="A848" s="46"/>
      <c r="B848" s="46"/>
      <c r="C848" s="46"/>
      <c r="D848" s="46"/>
      <c r="E848" s="46"/>
      <c r="F848" s="46"/>
      <c r="G848" s="46"/>
      <c r="H848" s="46"/>
      <c r="I848" s="46"/>
      <c r="J848" s="46"/>
      <c r="K848" s="46"/>
      <c r="L848" s="46"/>
      <c r="M848" s="46"/>
      <c r="N848" s="46"/>
      <c r="O848" s="46"/>
      <c r="P848" s="46"/>
      <c r="Q848" s="46"/>
      <c r="R848" s="46"/>
      <c r="S848" s="46"/>
      <c r="T848" s="46"/>
      <c r="U848" s="46"/>
      <c r="V848" s="46"/>
      <c r="W848" s="46"/>
      <c r="X848" s="46"/>
      <c r="Y848" s="46"/>
      <c r="Z848" s="46"/>
      <c r="AA848" s="46"/>
      <c r="AB848" s="46"/>
    </row>
    <row r="849" spans="1:28" ht="15.75" customHeight="1" x14ac:dyDescent="0.25">
      <c r="A849" s="46"/>
      <c r="B849" s="46"/>
      <c r="C849" s="46"/>
      <c r="D849" s="46"/>
      <c r="E849" s="46"/>
      <c r="F849" s="46"/>
      <c r="G849" s="46"/>
      <c r="H849" s="46"/>
      <c r="I849" s="46"/>
      <c r="J849" s="46"/>
      <c r="K849" s="46"/>
      <c r="L849" s="46"/>
      <c r="M849" s="46"/>
      <c r="N849" s="46"/>
      <c r="O849" s="46"/>
      <c r="P849" s="46"/>
      <c r="Q849" s="46"/>
      <c r="R849" s="46"/>
      <c r="S849" s="46"/>
      <c r="T849" s="46"/>
      <c r="U849" s="46"/>
      <c r="V849" s="46"/>
      <c r="W849" s="46"/>
      <c r="X849" s="46"/>
      <c r="Y849" s="46"/>
      <c r="Z849" s="46"/>
      <c r="AA849" s="46"/>
      <c r="AB849" s="46"/>
    </row>
    <row r="850" spans="1:28" ht="15.75" customHeight="1" x14ac:dyDescent="0.25">
      <c r="A850" s="46"/>
      <c r="B850" s="46"/>
      <c r="C850" s="46"/>
      <c r="D850" s="46"/>
      <c r="E850" s="46"/>
      <c r="F850" s="46"/>
      <c r="G850" s="46"/>
      <c r="H850" s="46"/>
      <c r="I850" s="46"/>
      <c r="J850" s="46"/>
      <c r="K850" s="46"/>
      <c r="L850" s="46"/>
      <c r="M850" s="46"/>
      <c r="N850" s="46"/>
      <c r="O850" s="46"/>
      <c r="P850" s="46"/>
      <c r="Q850" s="46"/>
      <c r="R850" s="46"/>
      <c r="S850" s="46"/>
      <c r="T850" s="46"/>
      <c r="U850" s="46"/>
      <c r="V850" s="46"/>
      <c r="W850" s="46"/>
      <c r="X850" s="46"/>
      <c r="Y850" s="46"/>
      <c r="Z850" s="46"/>
      <c r="AA850" s="46"/>
      <c r="AB850" s="46"/>
    </row>
    <row r="851" spans="1:28" ht="15.75" customHeight="1" x14ac:dyDescent="0.25">
      <c r="A851" s="46"/>
      <c r="B851" s="46"/>
      <c r="C851" s="46"/>
      <c r="D851" s="46"/>
      <c r="E851" s="46"/>
      <c r="F851" s="46"/>
      <c r="G851" s="46"/>
      <c r="H851" s="46"/>
      <c r="I851" s="46"/>
      <c r="J851" s="46"/>
      <c r="K851" s="46"/>
      <c r="L851" s="46"/>
      <c r="M851" s="46"/>
      <c r="N851" s="46"/>
      <c r="O851" s="46"/>
      <c r="P851" s="46"/>
      <c r="Q851" s="46"/>
      <c r="R851" s="46"/>
      <c r="S851" s="46"/>
      <c r="T851" s="46"/>
      <c r="U851" s="46"/>
      <c r="V851" s="46"/>
      <c r="W851" s="46"/>
      <c r="X851" s="46"/>
      <c r="Y851" s="46"/>
      <c r="Z851" s="46"/>
      <c r="AA851" s="46"/>
      <c r="AB851" s="46"/>
    </row>
    <row r="852" spans="1:28" ht="15.75" customHeight="1" x14ac:dyDescent="0.25">
      <c r="A852" s="46"/>
      <c r="B852" s="46"/>
      <c r="C852" s="46"/>
      <c r="D852" s="46"/>
      <c r="E852" s="46"/>
      <c r="F852" s="46"/>
      <c r="G852" s="46"/>
      <c r="H852" s="46"/>
      <c r="I852" s="46"/>
      <c r="J852" s="46"/>
      <c r="K852" s="46"/>
      <c r="L852" s="46"/>
      <c r="M852" s="46"/>
      <c r="N852" s="46"/>
      <c r="O852" s="46"/>
      <c r="P852" s="46"/>
      <c r="Q852" s="46"/>
      <c r="R852" s="46"/>
      <c r="S852" s="46"/>
      <c r="T852" s="46"/>
      <c r="U852" s="46"/>
      <c r="V852" s="46"/>
      <c r="W852" s="46"/>
      <c r="X852" s="46"/>
      <c r="Y852" s="46"/>
      <c r="Z852" s="46"/>
      <c r="AA852" s="46"/>
      <c r="AB852" s="46"/>
    </row>
    <row r="853" spans="1:28" ht="15.75" customHeight="1" x14ac:dyDescent="0.25">
      <c r="A853" s="46"/>
      <c r="B853" s="46"/>
      <c r="C853" s="46"/>
      <c r="D853" s="46"/>
      <c r="E853" s="46"/>
      <c r="F853" s="46"/>
      <c r="G853" s="46"/>
      <c r="H853" s="46"/>
      <c r="I853" s="46"/>
      <c r="J853" s="46"/>
      <c r="K853" s="46"/>
      <c r="L853" s="46"/>
      <c r="M853" s="46"/>
      <c r="N853" s="46"/>
      <c r="O853" s="46"/>
      <c r="P853" s="46"/>
      <c r="Q853" s="46"/>
      <c r="R853" s="46"/>
      <c r="S853" s="46"/>
      <c r="T853" s="46"/>
      <c r="U853" s="46"/>
      <c r="V853" s="46"/>
      <c r="W853" s="46"/>
      <c r="X853" s="46"/>
      <c r="Y853" s="46"/>
      <c r="Z853" s="46"/>
      <c r="AA853" s="46"/>
      <c r="AB853" s="46"/>
    </row>
    <row r="854" spans="1:28" ht="15.75" customHeight="1" x14ac:dyDescent="0.25">
      <c r="A854" s="46"/>
      <c r="B854" s="46"/>
      <c r="C854" s="46"/>
      <c r="D854" s="46"/>
      <c r="E854" s="46"/>
      <c r="F854" s="46"/>
      <c r="G854" s="46"/>
      <c r="H854" s="46"/>
      <c r="I854" s="46"/>
      <c r="J854" s="46"/>
      <c r="K854" s="46"/>
      <c r="L854" s="46"/>
      <c r="M854" s="46"/>
      <c r="N854" s="46"/>
      <c r="O854" s="46"/>
      <c r="P854" s="46"/>
      <c r="Q854" s="46"/>
      <c r="R854" s="46"/>
      <c r="S854" s="46"/>
      <c r="T854" s="46"/>
      <c r="U854" s="46"/>
      <c r="V854" s="46"/>
      <c r="W854" s="46"/>
      <c r="X854" s="46"/>
      <c r="Y854" s="46"/>
      <c r="Z854" s="46"/>
      <c r="AA854" s="46"/>
      <c r="AB854" s="46"/>
    </row>
    <row r="855" spans="1:28" ht="15.75" customHeight="1" x14ac:dyDescent="0.25">
      <c r="A855" s="46"/>
      <c r="B855" s="46"/>
      <c r="C855" s="46"/>
      <c r="D855" s="46"/>
      <c r="E855" s="46"/>
      <c r="F855" s="46"/>
      <c r="G855" s="46"/>
      <c r="H855" s="46"/>
      <c r="I855" s="46"/>
      <c r="J855" s="46"/>
      <c r="K855" s="46"/>
      <c r="L855" s="46"/>
      <c r="M855" s="46"/>
      <c r="N855" s="46"/>
      <c r="O855" s="46"/>
      <c r="P855" s="46"/>
      <c r="Q855" s="46"/>
      <c r="R855" s="46"/>
      <c r="S855" s="46"/>
      <c r="T855" s="46"/>
      <c r="U855" s="46"/>
      <c r="V855" s="46"/>
      <c r="W855" s="46"/>
      <c r="X855" s="46"/>
      <c r="Y855" s="46"/>
      <c r="Z855" s="46"/>
      <c r="AA855" s="46"/>
      <c r="AB855" s="46"/>
    </row>
    <row r="856" spans="1:28" ht="15.75" customHeight="1" x14ac:dyDescent="0.25">
      <c r="A856" s="46"/>
      <c r="B856" s="46"/>
      <c r="C856" s="46"/>
      <c r="D856" s="46"/>
      <c r="E856" s="46"/>
      <c r="F856" s="46"/>
      <c r="G856" s="46"/>
      <c r="H856" s="46"/>
      <c r="I856" s="46"/>
      <c r="J856" s="46"/>
      <c r="K856" s="46"/>
      <c r="L856" s="46"/>
      <c r="M856" s="46"/>
      <c r="N856" s="46"/>
      <c r="O856" s="46"/>
      <c r="P856" s="46"/>
      <c r="Q856" s="46"/>
      <c r="R856" s="46"/>
      <c r="S856" s="46"/>
      <c r="T856" s="46"/>
      <c r="U856" s="46"/>
      <c r="V856" s="46"/>
      <c r="W856" s="46"/>
      <c r="X856" s="46"/>
      <c r="Y856" s="46"/>
      <c r="Z856" s="46"/>
      <c r="AA856" s="46"/>
      <c r="AB856" s="46"/>
    </row>
    <row r="857" spans="1:28" ht="15.75" customHeight="1" x14ac:dyDescent="0.25">
      <c r="A857" s="46"/>
      <c r="B857" s="46"/>
      <c r="C857" s="46"/>
      <c r="D857" s="46"/>
      <c r="E857" s="46"/>
      <c r="F857" s="46"/>
      <c r="G857" s="46"/>
      <c r="H857" s="46"/>
      <c r="I857" s="46"/>
      <c r="J857" s="46"/>
      <c r="K857" s="46"/>
      <c r="L857" s="46"/>
      <c r="M857" s="46"/>
      <c r="N857" s="46"/>
      <c r="O857" s="46"/>
      <c r="P857" s="46"/>
      <c r="Q857" s="46"/>
      <c r="R857" s="46"/>
      <c r="S857" s="46"/>
      <c r="T857" s="46"/>
      <c r="U857" s="46"/>
      <c r="V857" s="46"/>
      <c r="W857" s="46"/>
      <c r="X857" s="46"/>
      <c r="Y857" s="46"/>
      <c r="Z857" s="46"/>
      <c r="AA857" s="46"/>
      <c r="AB857" s="46"/>
    </row>
    <row r="858" spans="1:28" ht="15.75" customHeight="1" x14ac:dyDescent="0.25">
      <c r="A858" s="46"/>
      <c r="B858" s="46"/>
      <c r="C858" s="46"/>
      <c r="D858" s="46"/>
      <c r="E858" s="46"/>
      <c r="F858" s="46"/>
      <c r="G858" s="46"/>
      <c r="H858" s="46"/>
      <c r="I858" s="46"/>
      <c r="J858" s="46"/>
      <c r="K858" s="46"/>
      <c r="L858" s="46"/>
      <c r="M858" s="46"/>
      <c r="N858" s="46"/>
      <c r="O858" s="46"/>
      <c r="P858" s="46"/>
      <c r="Q858" s="46"/>
      <c r="R858" s="46"/>
      <c r="S858" s="46"/>
      <c r="T858" s="46"/>
      <c r="U858" s="46"/>
      <c r="V858" s="46"/>
      <c r="W858" s="46"/>
      <c r="X858" s="46"/>
      <c r="Y858" s="46"/>
      <c r="Z858" s="46"/>
      <c r="AA858" s="46"/>
      <c r="AB858" s="46"/>
    </row>
    <row r="859" spans="1:28" ht="15.75" customHeight="1" x14ac:dyDescent="0.25">
      <c r="A859" s="46"/>
      <c r="B859" s="46"/>
      <c r="C859" s="46"/>
      <c r="D859" s="46"/>
      <c r="E859" s="46"/>
      <c r="F859" s="46"/>
      <c r="G859" s="46"/>
      <c r="H859" s="46"/>
      <c r="I859" s="46"/>
      <c r="J859" s="46"/>
      <c r="K859" s="46"/>
      <c r="L859" s="46"/>
      <c r="M859" s="46"/>
      <c r="N859" s="46"/>
      <c r="O859" s="46"/>
      <c r="P859" s="46"/>
      <c r="Q859" s="46"/>
      <c r="R859" s="46"/>
      <c r="S859" s="46"/>
      <c r="T859" s="46"/>
      <c r="U859" s="46"/>
      <c r="V859" s="46"/>
      <c r="W859" s="46"/>
      <c r="X859" s="46"/>
      <c r="Y859" s="46"/>
      <c r="Z859" s="46"/>
      <c r="AA859" s="46"/>
      <c r="AB859" s="46"/>
    </row>
    <row r="860" spans="1:28" ht="15.75" customHeight="1" x14ac:dyDescent="0.25">
      <c r="A860" s="46"/>
      <c r="B860" s="46"/>
      <c r="C860" s="46"/>
      <c r="D860" s="46"/>
      <c r="E860" s="46"/>
      <c r="F860" s="46"/>
      <c r="G860" s="46"/>
      <c r="H860" s="46"/>
      <c r="I860" s="46"/>
      <c r="J860" s="46"/>
      <c r="K860" s="46"/>
      <c r="L860" s="46"/>
      <c r="M860" s="46"/>
      <c r="N860" s="46"/>
      <c r="O860" s="46"/>
      <c r="P860" s="46"/>
      <c r="Q860" s="46"/>
      <c r="R860" s="46"/>
      <c r="S860" s="46"/>
      <c r="T860" s="46"/>
      <c r="U860" s="46"/>
      <c r="V860" s="46"/>
      <c r="W860" s="46"/>
      <c r="X860" s="46"/>
      <c r="Y860" s="46"/>
      <c r="Z860" s="46"/>
      <c r="AA860" s="46"/>
      <c r="AB860" s="46"/>
    </row>
    <row r="861" spans="1:28" ht="15.75" customHeight="1" x14ac:dyDescent="0.25">
      <c r="A861" s="46"/>
      <c r="B861" s="46"/>
      <c r="C861" s="46"/>
      <c r="D861" s="46"/>
      <c r="E861" s="46"/>
      <c r="F861" s="46"/>
      <c r="G861" s="46"/>
      <c r="H861" s="46"/>
      <c r="I861" s="46"/>
      <c r="J861" s="46"/>
      <c r="K861" s="46"/>
      <c r="L861" s="46"/>
      <c r="M861" s="46"/>
      <c r="N861" s="46"/>
      <c r="O861" s="46"/>
      <c r="P861" s="46"/>
      <c r="Q861" s="46"/>
      <c r="R861" s="46"/>
      <c r="S861" s="46"/>
      <c r="T861" s="46"/>
      <c r="U861" s="46"/>
      <c r="V861" s="46"/>
      <c r="W861" s="46"/>
      <c r="X861" s="46"/>
      <c r="Y861" s="46"/>
      <c r="Z861" s="46"/>
      <c r="AA861" s="46"/>
      <c r="AB861" s="46"/>
    </row>
    <row r="862" spans="1:28" ht="15.75" customHeight="1" x14ac:dyDescent="0.25">
      <c r="A862" s="46"/>
      <c r="B862" s="46"/>
      <c r="C862" s="46"/>
      <c r="D862" s="46"/>
      <c r="E862" s="46"/>
      <c r="F862" s="46"/>
      <c r="G862" s="46"/>
      <c r="H862" s="46"/>
      <c r="I862" s="46"/>
      <c r="J862" s="46"/>
      <c r="K862" s="46"/>
      <c r="L862" s="46"/>
      <c r="M862" s="46"/>
      <c r="N862" s="46"/>
      <c r="O862" s="46"/>
      <c r="P862" s="46"/>
      <c r="Q862" s="46"/>
      <c r="R862" s="46"/>
      <c r="S862" s="46"/>
      <c r="T862" s="46"/>
      <c r="U862" s="46"/>
      <c r="V862" s="46"/>
      <c r="W862" s="46"/>
      <c r="X862" s="46"/>
      <c r="Y862" s="46"/>
      <c r="Z862" s="46"/>
      <c r="AA862" s="46"/>
      <c r="AB862" s="46"/>
    </row>
    <row r="863" spans="1:28" ht="15.75" customHeight="1" x14ac:dyDescent="0.25">
      <c r="A863" s="46"/>
      <c r="B863" s="46"/>
      <c r="C863" s="46"/>
      <c r="D863" s="46"/>
      <c r="E863" s="46"/>
      <c r="F863" s="46"/>
      <c r="G863" s="46"/>
      <c r="H863" s="46"/>
      <c r="I863" s="46"/>
      <c r="J863" s="46"/>
      <c r="K863" s="46"/>
      <c r="L863" s="46"/>
      <c r="M863" s="46"/>
      <c r="N863" s="46"/>
      <c r="O863" s="46"/>
      <c r="P863" s="46"/>
      <c r="Q863" s="46"/>
      <c r="R863" s="46"/>
      <c r="S863" s="46"/>
      <c r="T863" s="46"/>
      <c r="U863" s="46"/>
      <c r="V863" s="46"/>
      <c r="W863" s="46"/>
      <c r="X863" s="46"/>
      <c r="Y863" s="46"/>
      <c r="Z863" s="46"/>
      <c r="AA863" s="46"/>
      <c r="AB863" s="46"/>
    </row>
    <row r="864" spans="1:28" ht="15.75" customHeight="1" x14ac:dyDescent="0.25">
      <c r="A864" s="46"/>
      <c r="B864" s="46"/>
      <c r="C864" s="46"/>
      <c r="D864" s="46"/>
      <c r="E864" s="46"/>
      <c r="F864" s="46"/>
      <c r="G864" s="46"/>
      <c r="H864" s="46"/>
      <c r="I864" s="46"/>
      <c r="J864" s="46"/>
      <c r="K864" s="46"/>
      <c r="L864" s="46"/>
      <c r="M864" s="46"/>
      <c r="N864" s="46"/>
      <c r="O864" s="46"/>
      <c r="P864" s="46"/>
      <c r="Q864" s="46"/>
      <c r="R864" s="46"/>
      <c r="S864" s="46"/>
      <c r="T864" s="46"/>
      <c r="U864" s="46"/>
      <c r="V864" s="46"/>
      <c r="W864" s="46"/>
      <c r="X864" s="46"/>
      <c r="Y864" s="46"/>
      <c r="Z864" s="46"/>
      <c r="AA864" s="46"/>
      <c r="AB864" s="46"/>
    </row>
    <row r="865" spans="1:28" ht="15.75" customHeight="1" x14ac:dyDescent="0.25">
      <c r="A865" s="46"/>
      <c r="B865" s="46"/>
      <c r="C865" s="46"/>
      <c r="D865" s="46"/>
      <c r="E865" s="46"/>
      <c r="F865" s="46"/>
      <c r="G865" s="46"/>
      <c r="H865" s="46"/>
      <c r="I865" s="46"/>
      <c r="J865" s="46"/>
      <c r="K865" s="46"/>
      <c r="L865" s="46"/>
      <c r="M865" s="46"/>
      <c r="N865" s="46"/>
      <c r="O865" s="46"/>
      <c r="P865" s="46"/>
      <c r="Q865" s="46"/>
      <c r="R865" s="46"/>
      <c r="S865" s="46"/>
      <c r="T865" s="46"/>
      <c r="U865" s="46"/>
      <c r="V865" s="46"/>
      <c r="W865" s="46"/>
      <c r="X865" s="46"/>
      <c r="Y865" s="46"/>
      <c r="Z865" s="46"/>
      <c r="AA865" s="46"/>
      <c r="AB865" s="46"/>
    </row>
    <row r="866" spans="1:28" ht="15.75" customHeight="1" x14ac:dyDescent="0.25">
      <c r="A866" s="46"/>
      <c r="B866" s="46"/>
      <c r="C866" s="46"/>
      <c r="D866" s="46"/>
      <c r="E866" s="46"/>
      <c r="F866" s="46"/>
      <c r="G866" s="46"/>
      <c r="H866" s="46"/>
      <c r="I866" s="46"/>
      <c r="J866" s="46"/>
      <c r="K866" s="46"/>
      <c r="L866" s="46"/>
      <c r="M866" s="46"/>
      <c r="N866" s="46"/>
      <c r="O866" s="46"/>
      <c r="P866" s="46"/>
      <c r="Q866" s="46"/>
      <c r="R866" s="46"/>
      <c r="S866" s="46"/>
      <c r="T866" s="46"/>
      <c r="U866" s="46"/>
      <c r="V866" s="46"/>
      <c r="W866" s="46"/>
      <c r="X866" s="46"/>
      <c r="Y866" s="46"/>
      <c r="Z866" s="46"/>
      <c r="AA866" s="46"/>
      <c r="AB866" s="46"/>
    </row>
    <row r="867" spans="1:28" ht="15.75" customHeight="1" x14ac:dyDescent="0.25">
      <c r="A867" s="46"/>
      <c r="B867" s="46"/>
      <c r="C867" s="46"/>
      <c r="D867" s="46"/>
      <c r="E867" s="46"/>
      <c r="F867" s="46"/>
      <c r="G867" s="46"/>
      <c r="H867" s="46"/>
      <c r="I867" s="46"/>
      <c r="J867" s="46"/>
      <c r="K867" s="46"/>
      <c r="L867" s="46"/>
      <c r="M867" s="46"/>
      <c r="N867" s="46"/>
      <c r="O867" s="46"/>
      <c r="P867" s="46"/>
      <c r="Q867" s="46"/>
      <c r="R867" s="46"/>
      <c r="S867" s="46"/>
      <c r="T867" s="46"/>
      <c r="U867" s="46"/>
      <c r="V867" s="46"/>
      <c r="W867" s="46"/>
      <c r="X867" s="46"/>
      <c r="Y867" s="46"/>
      <c r="Z867" s="46"/>
      <c r="AA867" s="46"/>
      <c r="AB867" s="46"/>
    </row>
    <row r="868" spans="1:28" ht="15.75" customHeight="1" x14ac:dyDescent="0.25">
      <c r="A868" s="46"/>
      <c r="B868" s="46"/>
      <c r="C868" s="46"/>
      <c r="D868" s="46"/>
      <c r="E868" s="46"/>
      <c r="F868" s="46"/>
      <c r="G868" s="46"/>
      <c r="H868" s="46"/>
      <c r="I868" s="46"/>
      <c r="J868" s="46"/>
      <c r="K868" s="46"/>
      <c r="L868" s="46"/>
      <c r="M868" s="46"/>
      <c r="N868" s="46"/>
      <c r="O868" s="46"/>
      <c r="P868" s="46"/>
      <c r="Q868" s="46"/>
      <c r="R868" s="46"/>
      <c r="S868" s="46"/>
      <c r="T868" s="46"/>
      <c r="U868" s="46"/>
      <c r="V868" s="46"/>
      <c r="W868" s="46"/>
      <c r="X868" s="46"/>
      <c r="Y868" s="46"/>
      <c r="Z868" s="46"/>
      <c r="AA868" s="46"/>
      <c r="AB868" s="46"/>
    </row>
    <row r="869" spans="1:28" ht="15.75" customHeight="1" x14ac:dyDescent="0.25">
      <c r="A869" s="46"/>
      <c r="B869" s="46"/>
      <c r="C869" s="46"/>
      <c r="D869" s="46"/>
      <c r="E869" s="46"/>
      <c r="F869" s="46"/>
      <c r="G869" s="46"/>
      <c r="H869" s="46"/>
      <c r="I869" s="46"/>
      <c r="J869" s="46"/>
      <c r="K869" s="46"/>
      <c r="L869" s="46"/>
      <c r="M869" s="46"/>
      <c r="N869" s="46"/>
      <c r="O869" s="46"/>
      <c r="P869" s="46"/>
      <c r="Q869" s="46"/>
      <c r="R869" s="46"/>
      <c r="S869" s="46"/>
      <c r="T869" s="46"/>
      <c r="U869" s="46"/>
      <c r="V869" s="46"/>
      <c r="W869" s="46"/>
      <c r="X869" s="46"/>
      <c r="Y869" s="46"/>
      <c r="Z869" s="46"/>
      <c r="AA869" s="46"/>
      <c r="AB869" s="46"/>
    </row>
    <row r="870" spans="1:28" ht="15.75" customHeight="1" x14ac:dyDescent="0.25">
      <c r="A870" s="46"/>
      <c r="B870" s="46"/>
      <c r="C870" s="46"/>
      <c r="D870" s="46"/>
      <c r="E870" s="46"/>
      <c r="F870" s="46"/>
      <c r="G870" s="46"/>
      <c r="H870" s="46"/>
      <c r="I870" s="46"/>
      <c r="J870" s="46"/>
      <c r="K870" s="46"/>
      <c r="L870" s="46"/>
      <c r="M870" s="46"/>
      <c r="N870" s="46"/>
      <c r="O870" s="46"/>
      <c r="P870" s="46"/>
      <c r="Q870" s="46"/>
      <c r="R870" s="46"/>
      <c r="S870" s="46"/>
      <c r="T870" s="46"/>
      <c r="U870" s="46"/>
      <c r="V870" s="46"/>
      <c r="W870" s="46"/>
      <c r="X870" s="46"/>
      <c r="Y870" s="46"/>
      <c r="Z870" s="46"/>
      <c r="AA870" s="46"/>
      <c r="AB870" s="46"/>
    </row>
    <row r="871" spans="1:28" ht="15.75" customHeight="1" x14ac:dyDescent="0.25">
      <c r="A871" s="46"/>
      <c r="B871" s="46"/>
      <c r="C871" s="46"/>
      <c r="D871" s="46"/>
      <c r="E871" s="46"/>
      <c r="F871" s="46"/>
      <c r="G871" s="46"/>
      <c r="H871" s="46"/>
      <c r="I871" s="46"/>
      <c r="J871" s="46"/>
      <c r="K871" s="46"/>
      <c r="L871" s="46"/>
      <c r="M871" s="46"/>
      <c r="N871" s="46"/>
      <c r="O871" s="46"/>
      <c r="P871" s="46"/>
      <c r="Q871" s="46"/>
      <c r="R871" s="46"/>
      <c r="S871" s="46"/>
      <c r="T871" s="46"/>
      <c r="U871" s="46"/>
      <c r="V871" s="46"/>
      <c r="W871" s="46"/>
      <c r="X871" s="46"/>
      <c r="Y871" s="46"/>
      <c r="Z871" s="46"/>
      <c r="AA871" s="46"/>
      <c r="AB871" s="46"/>
    </row>
    <row r="872" spans="1:28" ht="15.75" customHeight="1" x14ac:dyDescent="0.25">
      <c r="A872" s="46"/>
      <c r="B872" s="46"/>
      <c r="C872" s="46"/>
      <c r="D872" s="46"/>
      <c r="E872" s="46"/>
      <c r="F872" s="46"/>
      <c r="G872" s="46"/>
      <c r="H872" s="46"/>
      <c r="I872" s="46"/>
      <c r="J872" s="46"/>
      <c r="K872" s="46"/>
      <c r="L872" s="46"/>
      <c r="M872" s="46"/>
      <c r="N872" s="46"/>
      <c r="O872" s="46"/>
      <c r="P872" s="46"/>
      <c r="Q872" s="46"/>
      <c r="R872" s="46"/>
      <c r="S872" s="46"/>
      <c r="T872" s="46"/>
      <c r="U872" s="46"/>
      <c r="V872" s="46"/>
      <c r="W872" s="46"/>
      <c r="X872" s="46"/>
      <c r="Y872" s="46"/>
      <c r="Z872" s="46"/>
      <c r="AA872" s="46"/>
      <c r="AB872" s="46"/>
    </row>
    <row r="873" spans="1:28" ht="15.75" customHeight="1" x14ac:dyDescent="0.25">
      <c r="A873" s="46"/>
      <c r="B873" s="46"/>
      <c r="C873" s="46"/>
      <c r="D873" s="46"/>
      <c r="E873" s="46"/>
      <c r="F873" s="46"/>
      <c r="G873" s="46"/>
      <c r="H873" s="46"/>
      <c r="I873" s="46"/>
      <c r="J873" s="46"/>
      <c r="K873" s="46"/>
      <c r="L873" s="46"/>
      <c r="M873" s="46"/>
      <c r="N873" s="46"/>
      <c r="O873" s="46"/>
      <c r="P873" s="46"/>
      <c r="Q873" s="46"/>
      <c r="R873" s="46"/>
      <c r="S873" s="46"/>
      <c r="T873" s="46"/>
      <c r="U873" s="46"/>
      <c r="V873" s="46"/>
      <c r="W873" s="46"/>
      <c r="X873" s="46"/>
      <c r="Y873" s="46"/>
      <c r="Z873" s="46"/>
      <c r="AA873" s="46"/>
      <c r="AB873" s="46"/>
    </row>
    <row r="874" spans="1:28" ht="15.75" customHeight="1" x14ac:dyDescent="0.25">
      <c r="A874" s="46"/>
      <c r="B874" s="46"/>
      <c r="C874" s="46"/>
      <c r="D874" s="46"/>
      <c r="E874" s="46"/>
      <c r="F874" s="46"/>
      <c r="G874" s="46"/>
      <c r="H874" s="46"/>
      <c r="I874" s="46"/>
      <c r="J874" s="46"/>
      <c r="K874" s="46"/>
      <c r="L874" s="46"/>
      <c r="M874" s="46"/>
      <c r="N874" s="46"/>
      <c r="O874" s="46"/>
      <c r="P874" s="46"/>
      <c r="Q874" s="46"/>
      <c r="R874" s="46"/>
      <c r="S874" s="46"/>
      <c r="T874" s="46"/>
      <c r="U874" s="46"/>
      <c r="V874" s="46"/>
      <c r="W874" s="46"/>
      <c r="X874" s="46"/>
      <c r="Y874" s="46"/>
      <c r="Z874" s="46"/>
      <c r="AA874" s="46"/>
      <c r="AB874" s="46"/>
    </row>
    <row r="875" spans="1:28" ht="15.75" customHeight="1" x14ac:dyDescent="0.25">
      <c r="A875" s="46"/>
      <c r="B875" s="46"/>
      <c r="C875" s="46"/>
      <c r="D875" s="46"/>
      <c r="E875" s="46"/>
      <c r="F875" s="46"/>
      <c r="G875" s="46"/>
      <c r="H875" s="46"/>
      <c r="I875" s="46"/>
      <c r="J875" s="46"/>
      <c r="K875" s="46"/>
      <c r="L875" s="46"/>
      <c r="M875" s="46"/>
      <c r="N875" s="46"/>
      <c r="O875" s="46"/>
      <c r="P875" s="46"/>
      <c r="Q875" s="46"/>
      <c r="R875" s="46"/>
      <c r="S875" s="46"/>
      <c r="T875" s="46"/>
      <c r="U875" s="46"/>
      <c r="V875" s="46"/>
      <c r="W875" s="46"/>
      <c r="X875" s="46"/>
      <c r="Y875" s="46"/>
      <c r="Z875" s="46"/>
      <c r="AA875" s="46"/>
      <c r="AB875" s="46"/>
    </row>
    <row r="876" spans="1:28" ht="15.75" customHeight="1" x14ac:dyDescent="0.25">
      <c r="A876" s="46"/>
      <c r="B876" s="46"/>
      <c r="C876" s="46"/>
      <c r="D876" s="46"/>
      <c r="E876" s="46"/>
      <c r="F876" s="46"/>
      <c r="G876" s="46"/>
      <c r="H876" s="46"/>
      <c r="I876" s="46"/>
      <c r="J876" s="46"/>
      <c r="K876" s="46"/>
      <c r="L876" s="46"/>
      <c r="M876" s="46"/>
      <c r="N876" s="46"/>
      <c r="O876" s="46"/>
      <c r="P876" s="46"/>
      <c r="Q876" s="46"/>
      <c r="R876" s="46"/>
      <c r="S876" s="46"/>
      <c r="T876" s="46"/>
      <c r="U876" s="46"/>
      <c r="V876" s="46"/>
      <c r="W876" s="46"/>
      <c r="X876" s="46"/>
      <c r="Y876" s="46"/>
      <c r="Z876" s="46"/>
      <c r="AA876" s="46"/>
      <c r="AB876" s="46"/>
    </row>
    <row r="877" spans="1:28" ht="15.75" customHeight="1" x14ac:dyDescent="0.25">
      <c r="A877" s="46"/>
      <c r="B877" s="46"/>
      <c r="C877" s="46"/>
      <c r="D877" s="46"/>
      <c r="E877" s="46"/>
      <c r="F877" s="46"/>
      <c r="G877" s="46"/>
      <c r="H877" s="46"/>
      <c r="I877" s="46"/>
      <c r="J877" s="46"/>
      <c r="K877" s="46"/>
      <c r="L877" s="46"/>
      <c r="M877" s="46"/>
      <c r="N877" s="46"/>
      <c r="O877" s="46"/>
      <c r="P877" s="46"/>
      <c r="Q877" s="46"/>
      <c r="R877" s="46"/>
      <c r="S877" s="46"/>
      <c r="T877" s="46"/>
      <c r="U877" s="46"/>
      <c r="V877" s="46"/>
      <c r="W877" s="46"/>
      <c r="X877" s="46"/>
      <c r="Y877" s="46"/>
      <c r="Z877" s="46"/>
      <c r="AA877" s="46"/>
      <c r="AB877" s="46"/>
    </row>
    <row r="878" spans="1:28" ht="15.75" customHeight="1" x14ac:dyDescent="0.25">
      <c r="A878" s="46"/>
      <c r="B878" s="46"/>
      <c r="C878" s="46"/>
      <c r="D878" s="46"/>
      <c r="E878" s="46"/>
      <c r="F878" s="46"/>
      <c r="G878" s="46"/>
      <c r="H878" s="46"/>
      <c r="I878" s="46"/>
      <c r="J878" s="46"/>
      <c r="K878" s="46"/>
      <c r="L878" s="46"/>
      <c r="M878" s="46"/>
      <c r="N878" s="46"/>
      <c r="O878" s="46"/>
      <c r="P878" s="46"/>
      <c r="Q878" s="46"/>
      <c r="R878" s="46"/>
      <c r="S878" s="46"/>
      <c r="T878" s="46"/>
      <c r="U878" s="46"/>
      <c r="V878" s="46"/>
      <c r="W878" s="46"/>
      <c r="X878" s="46"/>
      <c r="Y878" s="46"/>
      <c r="Z878" s="46"/>
      <c r="AA878" s="46"/>
      <c r="AB878" s="46"/>
    </row>
    <row r="879" spans="1:28" ht="15.75" customHeight="1" x14ac:dyDescent="0.25">
      <c r="A879" s="46"/>
      <c r="B879" s="46"/>
      <c r="C879" s="46"/>
      <c r="D879" s="46"/>
      <c r="E879" s="46"/>
      <c r="F879" s="46"/>
      <c r="G879" s="46"/>
      <c r="H879" s="46"/>
      <c r="I879" s="46"/>
      <c r="J879" s="46"/>
      <c r="K879" s="46"/>
      <c r="L879" s="46"/>
      <c r="M879" s="46"/>
      <c r="N879" s="46"/>
      <c r="O879" s="46"/>
      <c r="P879" s="46"/>
      <c r="Q879" s="46"/>
      <c r="R879" s="46"/>
      <c r="S879" s="46"/>
      <c r="T879" s="46"/>
      <c r="U879" s="46"/>
      <c r="V879" s="46"/>
      <c r="W879" s="46"/>
      <c r="X879" s="46"/>
      <c r="Y879" s="46"/>
      <c r="Z879" s="46"/>
      <c r="AA879" s="46"/>
      <c r="AB879" s="46"/>
    </row>
    <row r="880" spans="1:28" ht="15.75" customHeight="1" x14ac:dyDescent="0.25">
      <c r="A880" s="46"/>
      <c r="B880" s="46"/>
      <c r="C880" s="46"/>
      <c r="D880" s="46"/>
      <c r="E880" s="46"/>
      <c r="F880" s="46"/>
      <c r="G880" s="46"/>
      <c r="H880" s="46"/>
      <c r="I880" s="46"/>
      <c r="J880" s="46"/>
      <c r="K880" s="46"/>
      <c r="L880" s="46"/>
      <c r="M880" s="46"/>
      <c r="N880" s="46"/>
      <c r="O880" s="46"/>
      <c r="P880" s="46"/>
      <c r="Q880" s="46"/>
      <c r="R880" s="46"/>
      <c r="S880" s="46"/>
      <c r="T880" s="46"/>
      <c r="U880" s="46"/>
      <c r="V880" s="46"/>
      <c r="W880" s="46"/>
      <c r="X880" s="46"/>
      <c r="Y880" s="46"/>
      <c r="Z880" s="46"/>
      <c r="AA880" s="46"/>
      <c r="AB880" s="46"/>
    </row>
    <row r="881" spans="1:28" ht="15.75" customHeight="1" x14ac:dyDescent="0.25">
      <c r="A881" s="46"/>
      <c r="B881" s="46"/>
      <c r="C881" s="46"/>
      <c r="D881" s="46"/>
      <c r="E881" s="46"/>
      <c r="F881" s="46"/>
      <c r="G881" s="46"/>
      <c r="H881" s="46"/>
      <c r="I881" s="46"/>
      <c r="J881" s="46"/>
      <c r="K881" s="46"/>
      <c r="L881" s="46"/>
      <c r="M881" s="46"/>
      <c r="N881" s="46"/>
      <c r="O881" s="46"/>
      <c r="P881" s="46"/>
      <c r="Q881" s="46"/>
      <c r="R881" s="46"/>
      <c r="S881" s="46"/>
      <c r="T881" s="46"/>
      <c r="U881" s="46"/>
      <c r="V881" s="46"/>
      <c r="W881" s="46"/>
      <c r="X881" s="46"/>
      <c r="Y881" s="46"/>
      <c r="Z881" s="46"/>
      <c r="AA881" s="46"/>
      <c r="AB881" s="46"/>
    </row>
    <row r="882" spans="1:28" ht="15.75" customHeight="1" x14ac:dyDescent="0.25">
      <c r="A882" s="46"/>
      <c r="B882" s="46"/>
      <c r="C882" s="46"/>
      <c r="D882" s="46"/>
      <c r="E882" s="46"/>
      <c r="F882" s="46"/>
      <c r="G882" s="46"/>
      <c r="H882" s="46"/>
      <c r="I882" s="46"/>
      <c r="J882" s="46"/>
      <c r="K882" s="46"/>
      <c r="L882" s="46"/>
      <c r="M882" s="46"/>
      <c r="N882" s="46"/>
      <c r="O882" s="46"/>
      <c r="P882" s="46"/>
      <c r="Q882" s="46"/>
      <c r="R882" s="46"/>
      <c r="S882" s="46"/>
      <c r="T882" s="46"/>
      <c r="U882" s="46"/>
      <c r="V882" s="46"/>
      <c r="W882" s="46"/>
      <c r="X882" s="46"/>
      <c r="Y882" s="46"/>
      <c r="Z882" s="46"/>
      <c r="AA882" s="46"/>
      <c r="AB882" s="46"/>
    </row>
    <row r="883" spans="1:28" ht="15.75" customHeight="1" x14ac:dyDescent="0.25">
      <c r="A883" s="46"/>
      <c r="B883" s="46"/>
      <c r="C883" s="46"/>
      <c r="D883" s="46"/>
      <c r="E883" s="46"/>
      <c r="F883" s="46"/>
      <c r="G883" s="46"/>
      <c r="H883" s="46"/>
      <c r="I883" s="46"/>
      <c r="J883" s="46"/>
      <c r="K883" s="46"/>
      <c r="L883" s="46"/>
      <c r="M883" s="46"/>
      <c r="N883" s="46"/>
      <c r="O883" s="46"/>
      <c r="P883" s="46"/>
      <c r="Q883" s="46"/>
      <c r="R883" s="46"/>
      <c r="S883" s="46"/>
      <c r="T883" s="46"/>
      <c r="U883" s="46"/>
      <c r="V883" s="46"/>
      <c r="W883" s="46"/>
      <c r="X883" s="46"/>
      <c r="Y883" s="46"/>
      <c r="Z883" s="46"/>
      <c r="AA883" s="46"/>
      <c r="AB883" s="46"/>
    </row>
    <row r="884" spans="1:28" ht="15.75" customHeight="1" x14ac:dyDescent="0.25">
      <c r="A884" s="46"/>
      <c r="B884" s="46"/>
      <c r="C884" s="46"/>
      <c r="D884" s="46"/>
      <c r="E884" s="46"/>
      <c r="F884" s="46"/>
      <c r="G884" s="46"/>
      <c r="H884" s="46"/>
      <c r="I884" s="46"/>
      <c r="J884" s="46"/>
      <c r="K884" s="46"/>
      <c r="L884" s="46"/>
      <c r="M884" s="46"/>
      <c r="N884" s="46"/>
      <c r="O884" s="46"/>
      <c r="P884" s="46"/>
      <c r="Q884" s="46"/>
      <c r="R884" s="46"/>
      <c r="S884" s="46"/>
      <c r="T884" s="46"/>
      <c r="U884" s="46"/>
      <c r="V884" s="46"/>
      <c r="W884" s="46"/>
      <c r="X884" s="46"/>
      <c r="Y884" s="46"/>
      <c r="Z884" s="46"/>
      <c r="AA884" s="46"/>
      <c r="AB884" s="46"/>
    </row>
    <row r="885" spans="1:28" ht="15.75" customHeight="1" x14ac:dyDescent="0.25">
      <c r="A885" s="46"/>
      <c r="B885" s="46"/>
      <c r="C885" s="46"/>
      <c r="D885" s="46"/>
      <c r="E885" s="46"/>
      <c r="F885" s="46"/>
      <c r="G885" s="46"/>
      <c r="H885" s="46"/>
      <c r="I885" s="46"/>
      <c r="J885" s="46"/>
      <c r="K885" s="46"/>
      <c r="L885" s="46"/>
      <c r="M885" s="46"/>
      <c r="N885" s="46"/>
      <c r="O885" s="46"/>
      <c r="P885" s="46"/>
      <c r="Q885" s="46"/>
      <c r="R885" s="46"/>
      <c r="S885" s="46"/>
      <c r="T885" s="46"/>
      <c r="U885" s="46"/>
      <c r="V885" s="46"/>
      <c r="W885" s="46"/>
      <c r="X885" s="46"/>
      <c r="Y885" s="46"/>
      <c r="Z885" s="46"/>
      <c r="AA885" s="46"/>
      <c r="AB885" s="46"/>
    </row>
    <row r="886" spans="1:28" ht="15.75" customHeight="1" x14ac:dyDescent="0.25">
      <c r="A886" s="46"/>
      <c r="B886" s="46"/>
      <c r="C886" s="46"/>
      <c r="D886" s="46"/>
      <c r="E886" s="46"/>
      <c r="F886" s="46"/>
      <c r="G886" s="46"/>
      <c r="H886" s="46"/>
      <c r="I886" s="46"/>
      <c r="J886" s="46"/>
      <c r="K886" s="46"/>
      <c r="L886" s="46"/>
      <c r="M886" s="46"/>
      <c r="N886" s="46"/>
      <c r="O886" s="46"/>
      <c r="P886" s="46"/>
      <c r="Q886" s="46"/>
      <c r="R886" s="46"/>
      <c r="S886" s="46"/>
      <c r="T886" s="46"/>
      <c r="U886" s="46"/>
      <c r="V886" s="46"/>
      <c r="W886" s="46"/>
      <c r="X886" s="46"/>
      <c r="Y886" s="46"/>
      <c r="Z886" s="46"/>
      <c r="AA886" s="46"/>
      <c r="AB886" s="46"/>
    </row>
    <row r="887" spans="1:28" ht="15.75" customHeight="1" x14ac:dyDescent="0.25">
      <c r="A887" s="46"/>
      <c r="B887" s="46"/>
      <c r="C887" s="46"/>
      <c r="D887" s="46"/>
      <c r="E887" s="46"/>
      <c r="F887" s="46"/>
      <c r="G887" s="46"/>
      <c r="H887" s="46"/>
      <c r="I887" s="46"/>
      <c r="J887" s="46"/>
      <c r="K887" s="46"/>
      <c r="L887" s="46"/>
      <c r="M887" s="46"/>
      <c r="N887" s="46"/>
      <c r="O887" s="46"/>
      <c r="P887" s="46"/>
      <c r="Q887" s="46"/>
      <c r="R887" s="46"/>
      <c r="S887" s="46"/>
      <c r="T887" s="46"/>
      <c r="U887" s="46"/>
      <c r="V887" s="46"/>
      <c r="W887" s="46"/>
      <c r="X887" s="46"/>
      <c r="Y887" s="46"/>
      <c r="Z887" s="46"/>
      <c r="AA887" s="46"/>
      <c r="AB887" s="46"/>
    </row>
    <row r="888" spans="1:28" ht="15.75" customHeight="1" x14ac:dyDescent="0.25">
      <c r="A888" s="46"/>
      <c r="B888" s="46"/>
      <c r="C888" s="46"/>
      <c r="D888" s="46"/>
      <c r="E888" s="46"/>
      <c r="F888" s="46"/>
      <c r="G888" s="46"/>
      <c r="H888" s="46"/>
      <c r="I888" s="46"/>
      <c r="J888" s="46"/>
      <c r="K888" s="46"/>
      <c r="L888" s="46"/>
      <c r="M888" s="46"/>
      <c r="N888" s="46"/>
      <c r="O888" s="46"/>
      <c r="P888" s="46"/>
      <c r="Q888" s="46"/>
      <c r="R888" s="46"/>
      <c r="S888" s="46"/>
      <c r="T888" s="46"/>
      <c r="U888" s="46"/>
      <c r="V888" s="46"/>
      <c r="W888" s="46"/>
      <c r="X888" s="46"/>
      <c r="Y888" s="46"/>
      <c r="Z888" s="46"/>
      <c r="AA888" s="46"/>
      <c r="AB888" s="46"/>
    </row>
    <row r="889" spans="1:28" ht="15.75" customHeight="1" x14ac:dyDescent="0.25">
      <c r="A889" s="46"/>
      <c r="B889" s="46"/>
      <c r="C889" s="46"/>
      <c r="D889" s="46"/>
      <c r="E889" s="46"/>
      <c r="F889" s="46"/>
      <c r="G889" s="46"/>
      <c r="H889" s="46"/>
      <c r="I889" s="46"/>
      <c r="J889" s="46"/>
      <c r="K889" s="46"/>
      <c r="L889" s="46"/>
      <c r="M889" s="46"/>
      <c r="N889" s="46"/>
      <c r="O889" s="46"/>
      <c r="P889" s="46"/>
      <c r="Q889" s="46"/>
      <c r="R889" s="46"/>
      <c r="S889" s="46"/>
      <c r="T889" s="46"/>
      <c r="U889" s="46"/>
      <c r="V889" s="46"/>
      <c r="W889" s="46"/>
      <c r="X889" s="46"/>
      <c r="Y889" s="46"/>
      <c r="Z889" s="46"/>
      <c r="AA889" s="46"/>
      <c r="AB889" s="46"/>
    </row>
    <row r="890" spans="1:28" ht="15.75" customHeight="1" x14ac:dyDescent="0.25">
      <c r="A890" s="46"/>
      <c r="B890" s="46"/>
      <c r="C890" s="46"/>
      <c r="D890" s="46"/>
      <c r="E890" s="46"/>
      <c r="F890" s="46"/>
      <c r="G890" s="46"/>
      <c r="H890" s="46"/>
      <c r="I890" s="46"/>
      <c r="J890" s="46"/>
      <c r="K890" s="46"/>
      <c r="L890" s="46"/>
      <c r="M890" s="46"/>
      <c r="N890" s="46"/>
      <c r="O890" s="46"/>
      <c r="P890" s="46"/>
      <c r="Q890" s="46"/>
      <c r="R890" s="46"/>
      <c r="S890" s="46"/>
      <c r="T890" s="46"/>
      <c r="U890" s="46"/>
      <c r="V890" s="46"/>
      <c r="W890" s="46"/>
      <c r="X890" s="46"/>
      <c r="Y890" s="46"/>
      <c r="Z890" s="46"/>
      <c r="AA890" s="46"/>
      <c r="AB890" s="46"/>
    </row>
    <row r="891" spans="1:28" ht="15.75" customHeight="1" x14ac:dyDescent="0.25">
      <c r="A891" s="46"/>
      <c r="B891" s="46"/>
      <c r="C891" s="46"/>
      <c r="D891" s="46"/>
      <c r="E891" s="46"/>
      <c r="F891" s="46"/>
      <c r="G891" s="46"/>
      <c r="H891" s="46"/>
      <c r="I891" s="46"/>
      <c r="J891" s="46"/>
      <c r="K891" s="46"/>
      <c r="L891" s="46"/>
      <c r="M891" s="46"/>
      <c r="N891" s="46"/>
      <c r="O891" s="46"/>
      <c r="P891" s="46"/>
      <c r="Q891" s="46"/>
      <c r="R891" s="46"/>
      <c r="S891" s="46"/>
      <c r="T891" s="46"/>
      <c r="U891" s="46"/>
      <c r="V891" s="46"/>
      <c r="W891" s="46"/>
      <c r="X891" s="46"/>
      <c r="Y891" s="46"/>
      <c r="Z891" s="46"/>
      <c r="AA891" s="46"/>
      <c r="AB891" s="46"/>
    </row>
    <row r="892" spans="1:28" ht="15.75" customHeight="1" x14ac:dyDescent="0.25">
      <c r="A892" s="46"/>
      <c r="B892" s="46"/>
      <c r="C892" s="46"/>
      <c r="D892" s="46"/>
      <c r="E892" s="46"/>
      <c r="F892" s="46"/>
      <c r="G892" s="46"/>
      <c r="H892" s="46"/>
      <c r="I892" s="46"/>
      <c r="J892" s="46"/>
      <c r="K892" s="46"/>
      <c r="L892" s="46"/>
      <c r="M892" s="46"/>
      <c r="N892" s="46"/>
      <c r="O892" s="46"/>
      <c r="P892" s="46"/>
      <c r="Q892" s="46"/>
      <c r="R892" s="46"/>
      <c r="S892" s="46"/>
      <c r="T892" s="46"/>
      <c r="U892" s="46"/>
      <c r="V892" s="46"/>
      <c r="W892" s="46"/>
      <c r="X892" s="46"/>
      <c r="Y892" s="46"/>
      <c r="Z892" s="46"/>
      <c r="AA892" s="46"/>
      <c r="AB892" s="46"/>
    </row>
    <row r="893" spans="1:28" ht="15.75" customHeight="1" x14ac:dyDescent="0.25">
      <c r="A893" s="46"/>
      <c r="B893" s="46"/>
      <c r="C893" s="46"/>
      <c r="D893" s="46"/>
      <c r="E893" s="46"/>
      <c r="F893" s="46"/>
      <c r="G893" s="46"/>
      <c r="H893" s="46"/>
      <c r="I893" s="46"/>
      <c r="J893" s="46"/>
      <c r="K893" s="46"/>
      <c r="L893" s="46"/>
      <c r="M893" s="46"/>
      <c r="N893" s="46"/>
      <c r="O893" s="46"/>
      <c r="P893" s="46"/>
      <c r="Q893" s="46"/>
      <c r="R893" s="46"/>
      <c r="S893" s="46"/>
      <c r="T893" s="46"/>
      <c r="U893" s="46"/>
      <c r="V893" s="46"/>
      <c r="W893" s="46"/>
      <c r="X893" s="46"/>
      <c r="Y893" s="46"/>
      <c r="Z893" s="46"/>
      <c r="AA893" s="46"/>
      <c r="AB893" s="46"/>
    </row>
    <row r="894" spans="1:28" ht="15.75" customHeight="1" x14ac:dyDescent="0.25">
      <c r="A894" s="46"/>
      <c r="B894" s="46"/>
      <c r="C894" s="46"/>
      <c r="D894" s="46"/>
      <c r="E894" s="46"/>
      <c r="F894" s="46"/>
      <c r="G894" s="46"/>
      <c r="H894" s="46"/>
      <c r="I894" s="46"/>
      <c r="J894" s="46"/>
      <c r="K894" s="46"/>
      <c r="L894" s="46"/>
      <c r="M894" s="46"/>
      <c r="N894" s="46"/>
      <c r="O894" s="46"/>
      <c r="P894" s="46"/>
      <c r="Q894" s="46"/>
      <c r="R894" s="46"/>
      <c r="S894" s="46"/>
      <c r="T894" s="46"/>
      <c r="U894" s="46"/>
      <c r="V894" s="46"/>
      <c r="W894" s="46"/>
      <c r="X894" s="46"/>
      <c r="Y894" s="46"/>
      <c r="Z894" s="46"/>
      <c r="AA894" s="46"/>
      <c r="AB894" s="46"/>
    </row>
    <row r="895" spans="1:28" ht="15.75" customHeight="1" x14ac:dyDescent="0.25">
      <c r="A895" s="46"/>
      <c r="B895" s="46"/>
      <c r="C895" s="46"/>
      <c r="D895" s="46"/>
      <c r="E895" s="46"/>
      <c r="F895" s="46"/>
      <c r="G895" s="46"/>
      <c r="H895" s="46"/>
      <c r="I895" s="46"/>
      <c r="J895" s="46"/>
      <c r="K895" s="46"/>
      <c r="L895" s="46"/>
      <c r="M895" s="46"/>
      <c r="N895" s="46"/>
      <c r="O895" s="46"/>
      <c r="P895" s="46"/>
      <c r="Q895" s="46"/>
      <c r="R895" s="46"/>
      <c r="S895" s="46"/>
      <c r="T895" s="46"/>
      <c r="U895" s="46"/>
      <c r="V895" s="46"/>
      <c r="W895" s="46"/>
      <c r="X895" s="46"/>
      <c r="Y895" s="46"/>
      <c r="Z895" s="46"/>
      <c r="AA895" s="46"/>
      <c r="AB895" s="46"/>
    </row>
    <row r="896" spans="1:28" ht="15.75" customHeight="1" x14ac:dyDescent="0.25">
      <c r="A896" s="46"/>
      <c r="B896" s="46"/>
      <c r="C896" s="46"/>
      <c r="D896" s="46"/>
      <c r="E896" s="46"/>
      <c r="F896" s="46"/>
      <c r="G896" s="46"/>
      <c r="H896" s="46"/>
      <c r="I896" s="46"/>
      <c r="J896" s="46"/>
      <c r="K896" s="46"/>
      <c r="L896" s="46"/>
      <c r="M896" s="46"/>
      <c r="N896" s="46"/>
      <c r="O896" s="46"/>
      <c r="P896" s="46"/>
      <c r="Q896" s="46"/>
      <c r="R896" s="46"/>
      <c r="S896" s="46"/>
      <c r="T896" s="46"/>
      <c r="U896" s="46"/>
      <c r="V896" s="46"/>
      <c r="W896" s="46"/>
      <c r="X896" s="46"/>
      <c r="Y896" s="46"/>
      <c r="Z896" s="46"/>
      <c r="AA896" s="46"/>
      <c r="AB896" s="46"/>
    </row>
    <row r="897" spans="1:28" ht="15.75" customHeight="1" x14ac:dyDescent="0.25">
      <c r="A897" s="46"/>
      <c r="B897" s="46"/>
      <c r="C897" s="46"/>
      <c r="D897" s="46"/>
      <c r="E897" s="46"/>
      <c r="F897" s="46"/>
      <c r="G897" s="46"/>
      <c r="H897" s="46"/>
      <c r="I897" s="46"/>
      <c r="J897" s="46"/>
      <c r="K897" s="46"/>
      <c r="L897" s="46"/>
      <c r="M897" s="46"/>
      <c r="N897" s="46"/>
      <c r="O897" s="46"/>
      <c r="P897" s="46"/>
      <c r="Q897" s="46"/>
      <c r="R897" s="46"/>
      <c r="S897" s="46"/>
      <c r="T897" s="46"/>
      <c r="U897" s="46"/>
      <c r="V897" s="46"/>
      <c r="W897" s="46"/>
      <c r="X897" s="46"/>
      <c r="Y897" s="46"/>
      <c r="Z897" s="46"/>
      <c r="AA897" s="46"/>
      <c r="AB897" s="46"/>
    </row>
    <row r="898" spans="1:28" ht="15.75" customHeight="1" x14ac:dyDescent="0.25">
      <c r="A898" s="46"/>
      <c r="B898" s="46"/>
      <c r="C898" s="46"/>
      <c r="D898" s="46"/>
      <c r="E898" s="46"/>
      <c r="F898" s="46"/>
      <c r="G898" s="46"/>
      <c r="H898" s="46"/>
      <c r="I898" s="46"/>
      <c r="J898" s="46"/>
      <c r="K898" s="46"/>
      <c r="L898" s="46"/>
      <c r="M898" s="46"/>
      <c r="N898" s="46"/>
      <c r="O898" s="46"/>
      <c r="P898" s="46"/>
      <c r="Q898" s="46"/>
      <c r="R898" s="46"/>
      <c r="S898" s="46"/>
      <c r="T898" s="46"/>
      <c r="U898" s="46"/>
      <c r="V898" s="46"/>
      <c r="W898" s="46"/>
      <c r="X898" s="46"/>
      <c r="Y898" s="46"/>
      <c r="Z898" s="46"/>
      <c r="AA898" s="46"/>
      <c r="AB898" s="46"/>
    </row>
    <row r="899" spans="1:28" ht="15.75" customHeight="1" x14ac:dyDescent="0.25">
      <c r="A899" s="46"/>
      <c r="B899" s="46"/>
      <c r="C899" s="46"/>
      <c r="D899" s="46"/>
      <c r="E899" s="46"/>
      <c r="F899" s="46"/>
      <c r="G899" s="46"/>
      <c r="H899" s="46"/>
      <c r="I899" s="46"/>
      <c r="J899" s="46"/>
      <c r="K899" s="46"/>
      <c r="L899" s="46"/>
      <c r="M899" s="46"/>
      <c r="N899" s="46"/>
      <c r="O899" s="46"/>
      <c r="P899" s="46"/>
      <c r="Q899" s="46"/>
      <c r="R899" s="46"/>
      <c r="S899" s="46"/>
      <c r="T899" s="46"/>
      <c r="U899" s="46"/>
      <c r="V899" s="46"/>
      <c r="W899" s="46"/>
      <c r="X899" s="46"/>
      <c r="Y899" s="46"/>
      <c r="Z899" s="46"/>
      <c r="AA899" s="46"/>
      <c r="AB899" s="46"/>
    </row>
    <row r="900" spans="1:28" ht="15.75" customHeight="1" x14ac:dyDescent="0.25">
      <c r="A900" s="46"/>
      <c r="B900" s="46"/>
      <c r="C900" s="46"/>
      <c r="D900" s="46"/>
      <c r="E900" s="46"/>
      <c r="F900" s="46"/>
      <c r="G900" s="46"/>
      <c r="H900" s="46"/>
      <c r="I900" s="46"/>
      <c r="J900" s="46"/>
      <c r="K900" s="46"/>
      <c r="L900" s="46"/>
      <c r="M900" s="46"/>
      <c r="N900" s="46"/>
      <c r="O900" s="46"/>
      <c r="P900" s="46"/>
      <c r="Q900" s="46"/>
      <c r="R900" s="46"/>
      <c r="S900" s="46"/>
      <c r="T900" s="46"/>
      <c r="U900" s="46"/>
      <c r="V900" s="46"/>
      <c r="W900" s="46"/>
      <c r="X900" s="46"/>
      <c r="Y900" s="46"/>
      <c r="Z900" s="46"/>
      <c r="AA900" s="46"/>
      <c r="AB900" s="46"/>
    </row>
    <row r="901" spans="1:28" ht="15.75" customHeight="1" x14ac:dyDescent="0.25">
      <c r="A901" s="46"/>
      <c r="B901" s="46"/>
      <c r="C901" s="46"/>
      <c r="D901" s="46"/>
      <c r="E901" s="46"/>
      <c r="F901" s="46"/>
      <c r="G901" s="46"/>
      <c r="H901" s="46"/>
      <c r="I901" s="46"/>
      <c r="J901" s="46"/>
      <c r="K901" s="46"/>
      <c r="L901" s="46"/>
      <c r="M901" s="46"/>
      <c r="N901" s="46"/>
      <c r="O901" s="46"/>
      <c r="P901" s="46"/>
      <c r="Q901" s="46"/>
      <c r="R901" s="46"/>
      <c r="S901" s="46"/>
      <c r="T901" s="46"/>
      <c r="U901" s="46"/>
      <c r="V901" s="46"/>
      <c r="W901" s="46"/>
      <c r="X901" s="46"/>
      <c r="Y901" s="46"/>
      <c r="Z901" s="46"/>
      <c r="AA901" s="46"/>
      <c r="AB901" s="46"/>
    </row>
    <row r="902" spans="1:28" ht="15.75" customHeight="1" x14ac:dyDescent="0.25">
      <c r="A902" s="46"/>
      <c r="B902" s="46"/>
      <c r="C902" s="46"/>
      <c r="D902" s="46"/>
      <c r="E902" s="46"/>
      <c r="F902" s="46"/>
      <c r="G902" s="46"/>
      <c r="H902" s="46"/>
      <c r="I902" s="46"/>
      <c r="J902" s="46"/>
      <c r="K902" s="46"/>
      <c r="L902" s="46"/>
      <c r="M902" s="46"/>
      <c r="N902" s="46"/>
      <c r="O902" s="46"/>
      <c r="P902" s="46"/>
      <c r="Q902" s="46"/>
      <c r="R902" s="46"/>
      <c r="S902" s="46"/>
      <c r="T902" s="46"/>
      <c r="U902" s="46"/>
      <c r="V902" s="46"/>
      <c r="W902" s="46"/>
      <c r="X902" s="46"/>
      <c r="Y902" s="46"/>
      <c r="Z902" s="46"/>
      <c r="AA902" s="46"/>
      <c r="AB902" s="46"/>
    </row>
    <row r="903" spans="1:28" ht="15.75" customHeight="1" x14ac:dyDescent="0.25">
      <c r="A903" s="46"/>
      <c r="B903" s="46"/>
      <c r="C903" s="46"/>
      <c r="D903" s="46"/>
      <c r="E903" s="46"/>
      <c r="F903" s="46"/>
      <c r="G903" s="46"/>
      <c r="H903" s="46"/>
      <c r="I903" s="46"/>
      <c r="J903" s="46"/>
      <c r="K903" s="46"/>
      <c r="L903" s="46"/>
      <c r="M903" s="46"/>
      <c r="N903" s="46"/>
      <c r="O903" s="46"/>
      <c r="P903" s="46"/>
      <c r="Q903" s="46"/>
      <c r="R903" s="46"/>
      <c r="S903" s="46"/>
      <c r="T903" s="46"/>
      <c r="U903" s="46"/>
      <c r="V903" s="46"/>
      <c r="W903" s="46"/>
      <c r="X903" s="46"/>
      <c r="Y903" s="46"/>
      <c r="Z903" s="46"/>
      <c r="AA903" s="46"/>
      <c r="AB903" s="46"/>
    </row>
    <row r="904" spans="1:28" ht="15.75" customHeight="1" x14ac:dyDescent="0.25">
      <c r="A904" s="46"/>
      <c r="B904" s="46"/>
      <c r="C904" s="46"/>
      <c r="D904" s="46"/>
      <c r="E904" s="46"/>
      <c r="F904" s="46"/>
      <c r="G904" s="46"/>
      <c r="H904" s="46"/>
      <c r="I904" s="46"/>
      <c r="J904" s="46"/>
      <c r="K904" s="46"/>
      <c r="L904" s="46"/>
      <c r="M904" s="46"/>
      <c r="N904" s="46"/>
      <c r="O904" s="46"/>
      <c r="P904" s="46"/>
      <c r="Q904" s="46"/>
      <c r="R904" s="46"/>
      <c r="S904" s="46"/>
      <c r="T904" s="46"/>
      <c r="U904" s="46"/>
      <c r="V904" s="46"/>
      <c r="W904" s="46"/>
      <c r="X904" s="46"/>
      <c r="Y904" s="46"/>
      <c r="Z904" s="46"/>
      <c r="AA904" s="46"/>
      <c r="AB904" s="46"/>
    </row>
    <row r="905" spans="1:28" ht="15.75" customHeight="1" x14ac:dyDescent="0.25">
      <c r="A905" s="46"/>
      <c r="B905" s="46"/>
      <c r="C905" s="46"/>
      <c r="D905" s="46"/>
      <c r="E905" s="46"/>
      <c r="F905" s="46"/>
      <c r="G905" s="46"/>
      <c r="H905" s="46"/>
      <c r="I905" s="46"/>
      <c r="J905" s="46"/>
      <c r="K905" s="46"/>
      <c r="L905" s="46"/>
      <c r="M905" s="46"/>
      <c r="N905" s="46"/>
      <c r="O905" s="46"/>
      <c r="P905" s="46"/>
      <c r="Q905" s="46"/>
      <c r="R905" s="46"/>
      <c r="S905" s="46"/>
      <c r="T905" s="46"/>
      <c r="U905" s="46"/>
      <c r="V905" s="46"/>
      <c r="W905" s="46"/>
      <c r="X905" s="46"/>
      <c r="Y905" s="46"/>
      <c r="Z905" s="46"/>
      <c r="AA905" s="46"/>
      <c r="AB905" s="46"/>
    </row>
    <row r="906" spans="1:28" ht="15.75" customHeight="1" x14ac:dyDescent="0.25">
      <c r="A906" s="46"/>
      <c r="B906" s="46"/>
      <c r="C906" s="46"/>
      <c r="D906" s="46"/>
      <c r="E906" s="46"/>
      <c r="F906" s="46"/>
      <c r="G906" s="46"/>
      <c r="H906" s="46"/>
      <c r="I906" s="46"/>
      <c r="J906" s="46"/>
      <c r="K906" s="46"/>
      <c r="L906" s="46"/>
      <c r="M906" s="46"/>
      <c r="N906" s="46"/>
      <c r="O906" s="46"/>
      <c r="P906" s="46"/>
      <c r="Q906" s="46"/>
      <c r="R906" s="46"/>
      <c r="S906" s="46"/>
      <c r="T906" s="46"/>
      <c r="U906" s="46"/>
      <c r="V906" s="46"/>
      <c r="W906" s="46"/>
      <c r="X906" s="46"/>
      <c r="Y906" s="46"/>
      <c r="Z906" s="46"/>
      <c r="AA906" s="46"/>
      <c r="AB906" s="46"/>
    </row>
    <row r="907" spans="1:28" ht="15.75" customHeight="1" x14ac:dyDescent="0.25">
      <c r="A907" s="46"/>
      <c r="B907" s="46"/>
      <c r="C907" s="46"/>
      <c r="D907" s="46"/>
      <c r="E907" s="46"/>
      <c r="F907" s="46"/>
      <c r="G907" s="46"/>
      <c r="H907" s="46"/>
      <c r="I907" s="46"/>
      <c r="J907" s="46"/>
      <c r="K907" s="46"/>
      <c r="L907" s="46"/>
      <c r="M907" s="46"/>
      <c r="N907" s="46"/>
      <c r="O907" s="46"/>
      <c r="P907" s="46"/>
      <c r="Q907" s="46"/>
      <c r="R907" s="46"/>
      <c r="S907" s="46"/>
      <c r="T907" s="46"/>
      <c r="U907" s="46"/>
      <c r="V907" s="46"/>
      <c r="W907" s="46"/>
      <c r="X907" s="46"/>
      <c r="Y907" s="46"/>
      <c r="Z907" s="46"/>
      <c r="AA907" s="46"/>
      <c r="AB907" s="46"/>
    </row>
    <row r="908" spans="1:28" ht="15.75" customHeight="1" x14ac:dyDescent="0.25">
      <c r="A908" s="46"/>
      <c r="B908" s="46"/>
      <c r="C908" s="46"/>
      <c r="D908" s="46"/>
      <c r="E908" s="46"/>
      <c r="F908" s="46"/>
      <c r="G908" s="46"/>
      <c r="H908" s="46"/>
      <c r="I908" s="46"/>
      <c r="J908" s="46"/>
      <c r="K908" s="46"/>
      <c r="L908" s="46"/>
      <c r="M908" s="46"/>
      <c r="N908" s="46"/>
      <c r="O908" s="46"/>
      <c r="P908" s="46"/>
      <c r="Q908" s="46"/>
      <c r="R908" s="46"/>
      <c r="S908" s="46"/>
      <c r="T908" s="46"/>
      <c r="U908" s="46"/>
      <c r="V908" s="46"/>
      <c r="W908" s="46"/>
      <c r="X908" s="46"/>
      <c r="Y908" s="46"/>
      <c r="Z908" s="46"/>
      <c r="AA908" s="46"/>
      <c r="AB908" s="46"/>
    </row>
    <row r="909" spans="1:28" ht="15.75" customHeight="1" x14ac:dyDescent="0.25">
      <c r="A909" s="46"/>
      <c r="B909" s="46"/>
      <c r="C909" s="46"/>
      <c r="D909" s="46"/>
      <c r="E909" s="46"/>
      <c r="F909" s="46"/>
      <c r="G909" s="46"/>
      <c r="H909" s="46"/>
      <c r="I909" s="46"/>
      <c r="J909" s="46"/>
      <c r="K909" s="46"/>
      <c r="L909" s="46"/>
      <c r="M909" s="46"/>
      <c r="N909" s="46"/>
      <c r="O909" s="46"/>
      <c r="P909" s="46"/>
      <c r="Q909" s="46"/>
      <c r="R909" s="46"/>
      <c r="S909" s="46"/>
      <c r="T909" s="46"/>
      <c r="U909" s="46"/>
      <c r="V909" s="46"/>
      <c r="W909" s="46"/>
      <c r="X909" s="46"/>
      <c r="Y909" s="46"/>
      <c r="Z909" s="46"/>
      <c r="AA909" s="46"/>
      <c r="AB909" s="46"/>
    </row>
    <row r="910" spans="1:28" ht="15.75" customHeight="1" x14ac:dyDescent="0.25">
      <c r="A910" s="46"/>
      <c r="B910" s="46"/>
      <c r="C910" s="46"/>
      <c r="D910" s="46"/>
      <c r="E910" s="46"/>
      <c r="F910" s="46"/>
      <c r="G910" s="46"/>
      <c r="H910" s="46"/>
      <c r="I910" s="46"/>
      <c r="J910" s="46"/>
      <c r="K910" s="46"/>
      <c r="L910" s="46"/>
      <c r="M910" s="46"/>
      <c r="N910" s="46"/>
      <c r="O910" s="46"/>
      <c r="P910" s="46"/>
      <c r="Q910" s="46"/>
      <c r="R910" s="46"/>
      <c r="S910" s="46"/>
      <c r="T910" s="46"/>
      <c r="U910" s="46"/>
      <c r="V910" s="46"/>
      <c r="W910" s="46"/>
      <c r="X910" s="46"/>
      <c r="Y910" s="46"/>
      <c r="Z910" s="46"/>
      <c r="AA910" s="46"/>
      <c r="AB910" s="46"/>
    </row>
    <row r="911" spans="1:28" ht="15.75" customHeight="1" x14ac:dyDescent="0.25">
      <c r="A911" s="46"/>
      <c r="B911" s="46"/>
      <c r="C911" s="46"/>
      <c r="D911" s="46"/>
      <c r="E911" s="46"/>
      <c r="F911" s="46"/>
      <c r="G911" s="46"/>
      <c r="H911" s="46"/>
      <c r="I911" s="46"/>
      <c r="J911" s="46"/>
      <c r="K911" s="46"/>
      <c r="L911" s="46"/>
      <c r="M911" s="46"/>
      <c r="N911" s="46"/>
      <c r="O911" s="46"/>
      <c r="P911" s="46"/>
      <c r="Q911" s="46"/>
      <c r="R911" s="46"/>
      <c r="S911" s="46"/>
      <c r="T911" s="46"/>
      <c r="U911" s="46"/>
      <c r="V911" s="46"/>
      <c r="W911" s="46"/>
      <c r="X911" s="46"/>
      <c r="Y911" s="46"/>
      <c r="Z911" s="46"/>
      <c r="AA911" s="46"/>
      <c r="AB911" s="46"/>
    </row>
    <row r="912" spans="1:28" ht="15.75" customHeight="1" x14ac:dyDescent="0.25">
      <c r="A912" s="46"/>
      <c r="B912" s="46"/>
      <c r="C912" s="46"/>
      <c r="D912" s="46"/>
      <c r="E912" s="46"/>
      <c r="F912" s="46"/>
      <c r="G912" s="46"/>
      <c r="H912" s="46"/>
      <c r="I912" s="46"/>
      <c r="J912" s="46"/>
      <c r="K912" s="46"/>
      <c r="L912" s="46"/>
      <c r="M912" s="46"/>
      <c r="N912" s="46"/>
      <c r="O912" s="46"/>
      <c r="P912" s="46"/>
      <c r="Q912" s="46"/>
      <c r="R912" s="46"/>
      <c r="S912" s="46"/>
      <c r="T912" s="46"/>
      <c r="U912" s="46"/>
      <c r="V912" s="46"/>
      <c r="W912" s="46"/>
      <c r="X912" s="46"/>
      <c r="Y912" s="46"/>
      <c r="Z912" s="46"/>
      <c r="AA912" s="46"/>
      <c r="AB912" s="46"/>
    </row>
    <row r="913" spans="1:28" ht="15.75" customHeight="1" x14ac:dyDescent="0.25">
      <c r="A913" s="46"/>
      <c r="B913" s="46"/>
      <c r="C913" s="46"/>
      <c r="D913" s="46"/>
      <c r="E913" s="46"/>
      <c r="F913" s="46"/>
      <c r="G913" s="46"/>
      <c r="H913" s="46"/>
      <c r="I913" s="46"/>
      <c r="J913" s="46"/>
      <c r="K913" s="46"/>
      <c r="L913" s="46"/>
      <c r="M913" s="46"/>
      <c r="N913" s="46"/>
      <c r="O913" s="46"/>
      <c r="P913" s="46"/>
      <c r="Q913" s="46"/>
      <c r="R913" s="46"/>
      <c r="S913" s="46"/>
      <c r="T913" s="46"/>
      <c r="U913" s="46"/>
      <c r="V913" s="46"/>
      <c r="W913" s="46"/>
      <c r="X913" s="46"/>
      <c r="Y913" s="46"/>
      <c r="Z913" s="46"/>
      <c r="AA913" s="46"/>
      <c r="AB913" s="46"/>
    </row>
    <row r="914" spans="1:28" ht="15.75" customHeight="1" x14ac:dyDescent="0.25">
      <c r="A914" s="46"/>
      <c r="B914" s="46"/>
      <c r="C914" s="46"/>
      <c r="D914" s="46"/>
      <c r="E914" s="46"/>
      <c r="F914" s="46"/>
      <c r="G914" s="46"/>
      <c r="H914" s="46"/>
      <c r="I914" s="46"/>
      <c r="J914" s="46"/>
      <c r="K914" s="46"/>
      <c r="L914" s="46"/>
      <c r="M914" s="46"/>
      <c r="N914" s="46"/>
      <c r="O914" s="46"/>
      <c r="P914" s="46"/>
      <c r="Q914" s="46"/>
      <c r="R914" s="46"/>
      <c r="S914" s="46"/>
      <c r="T914" s="46"/>
      <c r="U914" s="46"/>
      <c r="V914" s="46"/>
      <c r="W914" s="46"/>
      <c r="X914" s="46"/>
      <c r="Y914" s="46"/>
      <c r="Z914" s="46"/>
      <c r="AA914" s="46"/>
      <c r="AB914" s="46"/>
    </row>
    <row r="915" spans="1:28" ht="15.75" customHeight="1" x14ac:dyDescent="0.25">
      <c r="A915" s="46"/>
      <c r="B915" s="46"/>
      <c r="C915" s="46"/>
      <c r="D915" s="46"/>
      <c r="E915" s="46"/>
      <c r="F915" s="46"/>
      <c r="G915" s="46"/>
      <c r="H915" s="46"/>
      <c r="I915" s="46"/>
      <c r="J915" s="46"/>
      <c r="K915" s="46"/>
      <c r="L915" s="46"/>
      <c r="M915" s="46"/>
      <c r="N915" s="46"/>
      <c r="O915" s="46"/>
      <c r="P915" s="46"/>
      <c r="Q915" s="46"/>
      <c r="R915" s="46"/>
      <c r="S915" s="46"/>
      <c r="T915" s="46"/>
      <c r="U915" s="46"/>
      <c r="V915" s="46"/>
      <c r="W915" s="46"/>
      <c r="X915" s="46"/>
      <c r="Y915" s="46"/>
      <c r="Z915" s="46"/>
      <c r="AA915" s="46"/>
      <c r="AB915" s="46"/>
    </row>
    <row r="916" spans="1:28" ht="15.75" customHeight="1" x14ac:dyDescent="0.25">
      <c r="A916" s="46"/>
      <c r="B916" s="46"/>
      <c r="C916" s="46"/>
      <c r="D916" s="46"/>
      <c r="E916" s="46"/>
      <c r="F916" s="46"/>
      <c r="G916" s="46"/>
      <c r="H916" s="46"/>
      <c r="I916" s="46"/>
      <c r="J916" s="46"/>
      <c r="K916" s="46"/>
      <c r="L916" s="46"/>
      <c r="M916" s="46"/>
      <c r="N916" s="46"/>
      <c r="O916" s="46"/>
      <c r="P916" s="46"/>
      <c r="Q916" s="46"/>
      <c r="R916" s="46"/>
      <c r="S916" s="46"/>
      <c r="T916" s="46"/>
      <c r="U916" s="46"/>
      <c r="V916" s="46"/>
      <c r="W916" s="46"/>
      <c r="X916" s="46"/>
      <c r="Y916" s="46"/>
      <c r="Z916" s="46"/>
      <c r="AA916" s="46"/>
      <c r="AB916" s="46"/>
    </row>
    <row r="917" spans="1:28" ht="15.75" customHeight="1" x14ac:dyDescent="0.25">
      <c r="A917" s="46"/>
      <c r="B917" s="46"/>
      <c r="C917" s="46"/>
      <c r="D917" s="46"/>
      <c r="E917" s="46"/>
      <c r="F917" s="46"/>
      <c r="G917" s="46"/>
      <c r="H917" s="46"/>
      <c r="I917" s="46"/>
      <c r="J917" s="46"/>
      <c r="K917" s="46"/>
      <c r="L917" s="46"/>
      <c r="M917" s="46"/>
      <c r="N917" s="46"/>
      <c r="O917" s="46"/>
      <c r="P917" s="46"/>
      <c r="Q917" s="46"/>
      <c r="R917" s="46"/>
      <c r="S917" s="46"/>
      <c r="T917" s="46"/>
      <c r="U917" s="46"/>
      <c r="V917" s="46"/>
      <c r="W917" s="46"/>
      <c r="X917" s="46"/>
      <c r="Y917" s="46"/>
      <c r="Z917" s="46"/>
      <c r="AA917" s="46"/>
      <c r="AB917" s="46"/>
    </row>
    <row r="918" spans="1:28" ht="15.75" customHeight="1" x14ac:dyDescent="0.25">
      <c r="A918" s="46"/>
      <c r="B918" s="46"/>
      <c r="C918" s="46"/>
      <c r="D918" s="46"/>
      <c r="E918" s="46"/>
      <c r="F918" s="46"/>
      <c r="G918" s="46"/>
      <c r="H918" s="46"/>
      <c r="I918" s="46"/>
      <c r="J918" s="46"/>
      <c r="K918" s="46"/>
      <c r="L918" s="46"/>
      <c r="M918" s="46"/>
      <c r="N918" s="46"/>
      <c r="O918" s="46"/>
      <c r="P918" s="46"/>
      <c r="Q918" s="46"/>
      <c r="R918" s="46"/>
      <c r="S918" s="46"/>
      <c r="T918" s="46"/>
      <c r="U918" s="46"/>
      <c r="V918" s="46"/>
      <c r="W918" s="46"/>
      <c r="X918" s="46"/>
      <c r="Y918" s="46"/>
      <c r="Z918" s="46"/>
      <c r="AA918" s="46"/>
      <c r="AB918" s="46"/>
    </row>
    <row r="919" spans="1:28" ht="15.75" customHeight="1" x14ac:dyDescent="0.25">
      <c r="A919" s="46"/>
      <c r="B919" s="46"/>
      <c r="C919" s="46"/>
      <c r="D919" s="46"/>
      <c r="E919" s="46"/>
      <c r="F919" s="46"/>
      <c r="G919" s="46"/>
      <c r="H919" s="46"/>
      <c r="I919" s="46"/>
      <c r="J919" s="46"/>
      <c r="K919" s="46"/>
      <c r="L919" s="46"/>
      <c r="M919" s="46"/>
      <c r="N919" s="46"/>
      <c r="O919" s="46"/>
      <c r="P919" s="46"/>
      <c r="Q919" s="46"/>
      <c r="R919" s="46"/>
      <c r="S919" s="46"/>
      <c r="T919" s="46"/>
      <c r="U919" s="46"/>
      <c r="V919" s="46"/>
      <c r="W919" s="46"/>
      <c r="X919" s="46"/>
      <c r="Y919" s="46"/>
      <c r="Z919" s="46"/>
      <c r="AA919" s="46"/>
      <c r="AB919" s="46"/>
    </row>
    <row r="920" spans="1:28" ht="15.75" customHeight="1" x14ac:dyDescent="0.25">
      <c r="A920" s="46"/>
      <c r="B920" s="46"/>
      <c r="C920" s="46"/>
      <c r="D920" s="46"/>
      <c r="E920" s="46"/>
      <c r="F920" s="46"/>
      <c r="G920" s="46"/>
      <c r="H920" s="46"/>
      <c r="I920" s="46"/>
      <c r="J920" s="46"/>
      <c r="K920" s="46"/>
      <c r="L920" s="46"/>
      <c r="M920" s="46"/>
      <c r="N920" s="46"/>
      <c r="O920" s="46"/>
      <c r="P920" s="46"/>
      <c r="Q920" s="46"/>
      <c r="R920" s="46"/>
      <c r="S920" s="46"/>
      <c r="T920" s="46"/>
      <c r="U920" s="46"/>
      <c r="V920" s="46"/>
      <c r="W920" s="46"/>
      <c r="X920" s="46"/>
      <c r="Y920" s="46"/>
      <c r="Z920" s="46"/>
      <c r="AA920" s="46"/>
      <c r="AB920" s="46"/>
    </row>
    <row r="921" spans="1:28" ht="15.75" customHeight="1" x14ac:dyDescent="0.25">
      <c r="A921" s="46"/>
      <c r="B921" s="46"/>
      <c r="C921" s="46"/>
      <c r="D921" s="46"/>
      <c r="E921" s="46"/>
      <c r="F921" s="46"/>
      <c r="G921" s="46"/>
      <c r="H921" s="46"/>
      <c r="I921" s="46"/>
      <c r="J921" s="46"/>
      <c r="K921" s="46"/>
      <c r="L921" s="46"/>
      <c r="M921" s="46"/>
      <c r="N921" s="46"/>
      <c r="O921" s="46"/>
      <c r="P921" s="46"/>
      <c r="Q921" s="46"/>
      <c r="R921" s="46"/>
      <c r="S921" s="46"/>
      <c r="T921" s="46"/>
      <c r="U921" s="46"/>
      <c r="V921" s="46"/>
      <c r="W921" s="46"/>
      <c r="X921" s="46"/>
      <c r="Y921" s="46"/>
      <c r="Z921" s="46"/>
      <c r="AA921" s="46"/>
      <c r="AB921" s="46"/>
    </row>
    <row r="922" spans="1:28" ht="15.75" customHeight="1" x14ac:dyDescent="0.25">
      <c r="A922" s="46"/>
      <c r="B922" s="46"/>
      <c r="C922" s="46"/>
      <c r="D922" s="46"/>
      <c r="E922" s="46"/>
      <c r="F922" s="46"/>
      <c r="G922" s="46"/>
      <c r="H922" s="46"/>
      <c r="I922" s="46"/>
      <c r="J922" s="46"/>
      <c r="K922" s="46"/>
      <c r="L922" s="46"/>
      <c r="M922" s="46"/>
      <c r="N922" s="46"/>
      <c r="O922" s="46"/>
      <c r="P922" s="46"/>
      <c r="Q922" s="46"/>
      <c r="R922" s="46"/>
      <c r="S922" s="46"/>
      <c r="T922" s="46"/>
      <c r="U922" s="46"/>
      <c r="V922" s="46"/>
      <c r="W922" s="46"/>
      <c r="X922" s="46"/>
      <c r="Y922" s="46"/>
      <c r="Z922" s="46"/>
      <c r="AA922" s="46"/>
      <c r="AB922" s="46"/>
    </row>
    <row r="923" spans="1:28" ht="15.75" customHeight="1" x14ac:dyDescent="0.25">
      <c r="A923" s="46"/>
      <c r="B923" s="46"/>
      <c r="C923" s="46"/>
      <c r="D923" s="46"/>
      <c r="E923" s="46"/>
      <c r="F923" s="46"/>
      <c r="G923" s="46"/>
      <c r="H923" s="46"/>
      <c r="I923" s="46"/>
      <c r="J923" s="46"/>
      <c r="K923" s="46"/>
      <c r="L923" s="46"/>
      <c r="M923" s="46"/>
      <c r="N923" s="46"/>
      <c r="O923" s="46"/>
      <c r="P923" s="46"/>
      <c r="Q923" s="46"/>
      <c r="R923" s="46"/>
      <c r="S923" s="46"/>
      <c r="T923" s="46"/>
      <c r="U923" s="46"/>
      <c r="V923" s="46"/>
      <c r="W923" s="46"/>
      <c r="X923" s="46"/>
      <c r="Y923" s="46"/>
      <c r="Z923" s="46"/>
      <c r="AA923" s="46"/>
      <c r="AB923" s="46"/>
    </row>
    <row r="924" spans="1:28" ht="15.75" customHeight="1" x14ac:dyDescent="0.25">
      <c r="A924" s="46"/>
      <c r="B924" s="46"/>
      <c r="C924" s="46"/>
      <c r="D924" s="46"/>
      <c r="E924" s="46"/>
      <c r="F924" s="46"/>
      <c r="G924" s="46"/>
      <c r="H924" s="46"/>
      <c r="I924" s="46"/>
      <c r="J924" s="46"/>
      <c r="K924" s="46"/>
      <c r="L924" s="46"/>
      <c r="M924" s="46"/>
      <c r="N924" s="46"/>
      <c r="O924" s="46"/>
      <c r="P924" s="46"/>
      <c r="Q924" s="46"/>
      <c r="R924" s="46"/>
      <c r="S924" s="46"/>
      <c r="T924" s="46"/>
      <c r="U924" s="46"/>
      <c r="V924" s="46"/>
      <c r="W924" s="46"/>
      <c r="X924" s="46"/>
      <c r="Y924" s="46"/>
      <c r="Z924" s="46"/>
      <c r="AA924" s="46"/>
      <c r="AB924" s="46"/>
    </row>
    <row r="925" spans="1:28" ht="15.75" customHeight="1" x14ac:dyDescent="0.25">
      <c r="A925" s="46"/>
      <c r="B925" s="46"/>
      <c r="C925" s="46"/>
      <c r="D925" s="46"/>
      <c r="E925" s="46"/>
      <c r="F925" s="46"/>
      <c r="G925" s="46"/>
      <c r="H925" s="46"/>
      <c r="I925" s="46"/>
      <c r="J925" s="46"/>
      <c r="K925" s="46"/>
      <c r="L925" s="46"/>
      <c r="M925" s="46"/>
      <c r="N925" s="46"/>
      <c r="O925" s="46"/>
      <c r="P925" s="46"/>
      <c r="Q925" s="46"/>
      <c r="R925" s="46"/>
      <c r="S925" s="46"/>
      <c r="T925" s="46"/>
      <c r="U925" s="46"/>
      <c r="V925" s="46"/>
      <c r="W925" s="46"/>
      <c r="X925" s="46"/>
      <c r="Y925" s="46"/>
      <c r="Z925" s="46"/>
      <c r="AA925" s="46"/>
      <c r="AB925" s="46"/>
    </row>
    <row r="926" spans="1:28" ht="15.75" customHeight="1" x14ac:dyDescent="0.25">
      <c r="A926" s="46"/>
      <c r="B926" s="46"/>
      <c r="C926" s="46"/>
      <c r="D926" s="46"/>
      <c r="E926" s="46"/>
      <c r="F926" s="46"/>
      <c r="G926" s="46"/>
      <c r="H926" s="46"/>
      <c r="I926" s="46"/>
      <c r="J926" s="46"/>
      <c r="K926" s="46"/>
      <c r="L926" s="46"/>
      <c r="M926" s="46"/>
      <c r="N926" s="46"/>
      <c r="O926" s="46"/>
      <c r="P926" s="46"/>
      <c r="Q926" s="46"/>
      <c r="R926" s="46"/>
      <c r="S926" s="46"/>
      <c r="T926" s="46"/>
      <c r="U926" s="46"/>
      <c r="V926" s="46"/>
      <c r="W926" s="46"/>
      <c r="X926" s="46"/>
      <c r="Y926" s="46"/>
      <c r="Z926" s="46"/>
      <c r="AA926" s="46"/>
      <c r="AB926" s="46"/>
    </row>
    <row r="927" spans="1:28" ht="15.75" customHeight="1" x14ac:dyDescent="0.25">
      <c r="A927" s="46"/>
      <c r="B927" s="46"/>
      <c r="C927" s="46"/>
      <c r="D927" s="46"/>
      <c r="E927" s="46"/>
      <c r="F927" s="46"/>
      <c r="G927" s="46"/>
      <c r="H927" s="46"/>
      <c r="I927" s="46"/>
      <c r="J927" s="46"/>
      <c r="K927" s="46"/>
      <c r="L927" s="46"/>
      <c r="M927" s="46"/>
      <c r="N927" s="46"/>
      <c r="O927" s="46"/>
      <c r="P927" s="46"/>
      <c r="Q927" s="46"/>
      <c r="R927" s="46"/>
      <c r="S927" s="46"/>
      <c r="T927" s="46"/>
      <c r="U927" s="46"/>
      <c r="V927" s="46"/>
      <c r="W927" s="46"/>
      <c r="X927" s="46"/>
      <c r="Y927" s="46"/>
      <c r="Z927" s="46"/>
      <c r="AA927" s="46"/>
      <c r="AB927" s="46"/>
    </row>
    <row r="928" spans="1:28" ht="15.75" customHeight="1" x14ac:dyDescent="0.25">
      <c r="A928" s="46"/>
      <c r="B928" s="46"/>
      <c r="C928" s="46"/>
      <c r="D928" s="46"/>
      <c r="E928" s="46"/>
      <c r="F928" s="46"/>
      <c r="G928" s="46"/>
      <c r="H928" s="46"/>
      <c r="I928" s="46"/>
      <c r="J928" s="46"/>
      <c r="K928" s="46"/>
      <c r="L928" s="46"/>
      <c r="M928" s="46"/>
      <c r="N928" s="46"/>
      <c r="O928" s="46"/>
      <c r="P928" s="46"/>
      <c r="Q928" s="46"/>
      <c r="R928" s="46"/>
      <c r="S928" s="46"/>
      <c r="T928" s="46"/>
      <c r="U928" s="46"/>
      <c r="V928" s="46"/>
      <c r="W928" s="46"/>
      <c r="X928" s="46"/>
      <c r="Y928" s="46"/>
      <c r="Z928" s="46"/>
      <c r="AA928" s="46"/>
      <c r="AB928" s="46"/>
    </row>
    <row r="929" spans="1:28" ht="15.75" customHeight="1" x14ac:dyDescent="0.25">
      <c r="A929" s="46"/>
      <c r="B929" s="46"/>
      <c r="C929" s="46"/>
      <c r="D929" s="46"/>
      <c r="E929" s="46"/>
      <c r="F929" s="46"/>
      <c r="G929" s="46"/>
      <c r="H929" s="46"/>
      <c r="I929" s="46"/>
      <c r="J929" s="46"/>
      <c r="K929" s="46"/>
      <c r="L929" s="46"/>
      <c r="M929" s="46"/>
      <c r="N929" s="46"/>
      <c r="O929" s="46"/>
      <c r="P929" s="46"/>
      <c r="Q929" s="46"/>
      <c r="R929" s="46"/>
      <c r="S929" s="46"/>
      <c r="T929" s="46"/>
      <c r="U929" s="46"/>
      <c r="V929" s="46"/>
      <c r="W929" s="46"/>
      <c r="X929" s="46"/>
      <c r="Y929" s="46"/>
      <c r="Z929" s="46"/>
      <c r="AA929" s="46"/>
      <c r="AB929" s="46"/>
    </row>
    <row r="930" spans="1:28" ht="15.75" customHeight="1" x14ac:dyDescent="0.25">
      <c r="A930" s="46"/>
      <c r="B930" s="46"/>
      <c r="C930" s="46"/>
      <c r="D930" s="46"/>
      <c r="E930" s="46"/>
      <c r="F930" s="46"/>
      <c r="G930" s="46"/>
      <c r="H930" s="46"/>
      <c r="I930" s="46"/>
      <c r="J930" s="46"/>
      <c r="K930" s="46"/>
      <c r="L930" s="46"/>
      <c r="M930" s="46"/>
      <c r="N930" s="46"/>
      <c r="O930" s="46"/>
      <c r="P930" s="46"/>
      <c r="Q930" s="46"/>
      <c r="R930" s="46"/>
      <c r="S930" s="46"/>
      <c r="T930" s="46"/>
      <c r="U930" s="46"/>
      <c r="V930" s="46"/>
      <c r="W930" s="46"/>
      <c r="X930" s="46"/>
      <c r="Y930" s="46"/>
      <c r="Z930" s="46"/>
      <c r="AA930" s="46"/>
      <c r="AB930" s="46"/>
    </row>
    <row r="931" spans="1:28" ht="15.75" customHeight="1" x14ac:dyDescent="0.25">
      <c r="A931" s="46"/>
      <c r="B931" s="46"/>
      <c r="C931" s="46"/>
      <c r="D931" s="46"/>
      <c r="E931" s="46"/>
      <c r="F931" s="46"/>
      <c r="G931" s="46"/>
      <c r="H931" s="46"/>
      <c r="I931" s="46"/>
      <c r="J931" s="46"/>
      <c r="K931" s="46"/>
      <c r="L931" s="46"/>
      <c r="M931" s="46"/>
      <c r="N931" s="46"/>
      <c r="O931" s="46"/>
      <c r="P931" s="46"/>
      <c r="Q931" s="46"/>
      <c r="R931" s="46"/>
      <c r="S931" s="46"/>
      <c r="T931" s="46"/>
      <c r="U931" s="46"/>
      <c r="V931" s="46"/>
      <c r="W931" s="46"/>
      <c r="X931" s="46"/>
      <c r="Y931" s="46"/>
      <c r="Z931" s="46"/>
      <c r="AA931" s="46"/>
      <c r="AB931" s="46"/>
    </row>
    <row r="932" spans="1:28" ht="15.75" customHeight="1" x14ac:dyDescent="0.25">
      <c r="A932" s="46"/>
      <c r="B932" s="46"/>
      <c r="C932" s="46"/>
      <c r="D932" s="46"/>
      <c r="E932" s="46"/>
      <c r="F932" s="46"/>
      <c r="G932" s="46"/>
      <c r="H932" s="46"/>
      <c r="I932" s="46"/>
      <c r="J932" s="46"/>
      <c r="K932" s="46"/>
      <c r="L932" s="46"/>
      <c r="M932" s="46"/>
      <c r="N932" s="46"/>
      <c r="O932" s="46"/>
      <c r="P932" s="46"/>
      <c r="Q932" s="46"/>
      <c r="R932" s="46"/>
      <c r="S932" s="46"/>
      <c r="T932" s="46"/>
      <c r="U932" s="46"/>
      <c r="V932" s="46"/>
      <c r="W932" s="46"/>
      <c r="X932" s="46"/>
      <c r="Y932" s="46"/>
      <c r="Z932" s="46"/>
      <c r="AA932" s="46"/>
      <c r="AB932" s="46"/>
    </row>
    <row r="933" spans="1:28" ht="15.75" customHeight="1" x14ac:dyDescent="0.25">
      <c r="A933" s="46"/>
      <c r="B933" s="46"/>
      <c r="C933" s="46"/>
      <c r="D933" s="46"/>
      <c r="E933" s="46"/>
      <c r="F933" s="46"/>
      <c r="G933" s="46"/>
      <c r="H933" s="46"/>
      <c r="I933" s="46"/>
      <c r="J933" s="46"/>
      <c r="K933" s="46"/>
      <c r="L933" s="46"/>
      <c r="M933" s="46"/>
      <c r="N933" s="46"/>
      <c r="O933" s="46"/>
      <c r="P933" s="46"/>
      <c r="Q933" s="46"/>
      <c r="R933" s="46"/>
      <c r="S933" s="46"/>
      <c r="T933" s="46"/>
      <c r="U933" s="46"/>
      <c r="V933" s="46"/>
      <c r="W933" s="46"/>
      <c r="X933" s="46"/>
      <c r="Y933" s="46"/>
      <c r="Z933" s="46"/>
      <c r="AA933" s="46"/>
      <c r="AB933" s="46"/>
    </row>
    <row r="934" spans="1:28" ht="15.75" customHeight="1" x14ac:dyDescent="0.25">
      <c r="A934" s="46"/>
      <c r="B934" s="46"/>
      <c r="C934" s="46"/>
      <c r="D934" s="46"/>
      <c r="E934" s="46"/>
      <c r="F934" s="46"/>
      <c r="G934" s="46"/>
      <c r="H934" s="46"/>
      <c r="I934" s="46"/>
      <c r="J934" s="46"/>
      <c r="K934" s="46"/>
      <c r="L934" s="46"/>
      <c r="M934" s="46"/>
      <c r="N934" s="46"/>
      <c r="O934" s="46"/>
      <c r="P934" s="46"/>
      <c r="Q934" s="46"/>
      <c r="R934" s="46"/>
      <c r="S934" s="46"/>
      <c r="T934" s="46"/>
      <c r="U934" s="46"/>
      <c r="V934" s="46"/>
      <c r="W934" s="46"/>
      <c r="X934" s="46"/>
      <c r="Y934" s="46"/>
      <c r="Z934" s="46"/>
      <c r="AA934" s="46"/>
      <c r="AB934" s="46"/>
    </row>
    <row r="935" spans="1:28" ht="15.75" customHeight="1" x14ac:dyDescent="0.25">
      <c r="A935" s="46"/>
      <c r="B935" s="46"/>
      <c r="C935" s="46"/>
      <c r="D935" s="46"/>
      <c r="E935" s="46"/>
      <c r="F935" s="46"/>
      <c r="G935" s="46"/>
      <c r="H935" s="46"/>
      <c r="I935" s="46"/>
      <c r="J935" s="46"/>
      <c r="K935" s="46"/>
      <c r="L935" s="46"/>
      <c r="M935" s="46"/>
      <c r="N935" s="46"/>
      <c r="O935" s="46"/>
      <c r="P935" s="46"/>
      <c r="Q935" s="46"/>
      <c r="R935" s="46"/>
      <c r="S935" s="46"/>
      <c r="T935" s="46"/>
      <c r="U935" s="46"/>
      <c r="V935" s="46"/>
      <c r="W935" s="46"/>
      <c r="X935" s="46"/>
      <c r="Y935" s="46"/>
      <c r="Z935" s="46"/>
      <c r="AA935" s="46"/>
      <c r="AB935" s="46"/>
    </row>
    <row r="936" spans="1:28" ht="15.75" customHeight="1" x14ac:dyDescent="0.25">
      <c r="A936" s="46"/>
      <c r="B936" s="46"/>
      <c r="C936" s="46"/>
      <c r="D936" s="46"/>
      <c r="E936" s="46"/>
      <c r="F936" s="46"/>
      <c r="G936" s="46"/>
      <c r="H936" s="46"/>
      <c r="I936" s="46"/>
      <c r="J936" s="46"/>
      <c r="K936" s="46"/>
      <c r="L936" s="46"/>
      <c r="M936" s="46"/>
      <c r="N936" s="46"/>
      <c r="O936" s="46"/>
      <c r="P936" s="46"/>
      <c r="Q936" s="46"/>
      <c r="R936" s="46"/>
      <c r="S936" s="46"/>
      <c r="T936" s="46"/>
      <c r="U936" s="46"/>
      <c r="V936" s="46"/>
      <c r="W936" s="46"/>
      <c r="X936" s="46"/>
      <c r="Y936" s="46"/>
      <c r="Z936" s="46"/>
      <c r="AA936" s="46"/>
      <c r="AB936" s="46"/>
    </row>
    <row r="937" spans="1:28" ht="15.75" customHeight="1" x14ac:dyDescent="0.25">
      <c r="A937" s="46"/>
      <c r="B937" s="46"/>
      <c r="C937" s="46"/>
      <c r="D937" s="46"/>
      <c r="E937" s="46"/>
      <c r="F937" s="46"/>
      <c r="G937" s="46"/>
      <c r="H937" s="46"/>
      <c r="I937" s="46"/>
      <c r="J937" s="46"/>
      <c r="K937" s="46"/>
      <c r="L937" s="46"/>
      <c r="M937" s="46"/>
      <c r="N937" s="46"/>
      <c r="O937" s="46"/>
      <c r="P937" s="46"/>
      <c r="Q937" s="46"/>
      <c r="R937" s="46"/>
      <c r="S937" s="46"/>
      <c r="T937" s="46"/>
      <c r="U937" s="46"/>
      <c r="V937" s="46"/>
      <c r="W937" s="46"/>
      <c r="X937" s="46"/>
      <c r="Y937" s="46"/>
      <c r="Z937" s="46"/>
      <c r="AA937" s="46"/>
      <c r="AB937" s="46"/>
    </row>
    <row r="938" spans="1:28" ht="15.75" customHeight="1" x14ac:dyDescent="0.25">
      <c r="A938" s="46"/>
      <c r="B938" s="46"/>
      <c r="C938" s="46"/>
      <c r="D938" s="46"/>
      <c r="E938" s="46"/>
      <c r="F938" s="46"/>
      <c r="G938" s="46"/>
      <c r="H938" s="46"/>
      <c r="I938" s="46"/>
      <c r="J938" s="46"/>
      <c r="K938" s="46"/>
      <c r="L938" s="46"/>
      <c r="M938" s="46"/>
      <c r="N938" s="46"/>
      <c r="O938" s="46"/>
      <c r="P938" s="46"/>
      <c r="Q938" s="46"/>
      <c r="R938" s="46"/>
      <c r="S938" s="46"/>
      <c r="T938" s="46"/>
      <c r="U938" s="46"/>
      <c r="V938" s="46"/>
      <c r="W938" s="46"/>
      <c r="X938" s="46"/>
      <c r="Y938" s="46"/>
      <c r="Z938" s="46"/>
      <c r="AA938" s="46"/>
      <c r="AB938" s="46"/>
    </row>
    <row r="939" spans="1:28" ht="15.75" customHeight="1" x14ac:dyDescent="0.25">
      <c r="A939" s="46"/>
      <c r="B939" s="46"/>
      <c r="C939" s="46"/>
      <c r="D939" s="46"/>
      <c r="E939" s="46"/>
      <c r="F939" s="46"/>
      <c r="G939" s="46"/>
      <c r="H939" s="46"/>
      <c r="I939" s="46"/>
      <c r="J939" s="46"/>
      <c r="K939" s="46"/>
      <c r="L939" s="46"/>
      <c r="M939" s="46"/>
      <c r="N939" s="46"/>
      <c r="O939" s="46"/>
      <c r="P939" s="46"/>
      <c r="Q939" s="46"/>
      <c r="R939" s="46"/>
      <c r="S939" s="46"/>
      <c r="T939" s="46"/>
      <c r="U939" s="46"/>
      <c r="V939" s="46"/>
      <c r="W939" s="46"/>
      <c r="X939" s="46"/>
      <c r="Y939" s="46"/>
      <c r="Z939" s="46"/>
      <c r="AA939" s="46"/>
      <c r="AB939" s="46"/>
    </row>
    <row r="940" spans="1:28" ht="15.75" customHeight="1" x14ac:dyDescent="0.25">
      <c r="A940" s="46"/>
      <c r="B940" s="46"/>
      <c r="C940" s="46"/>
      <c r="D940" s="46"/>
      <c r="E940" s="46"/>
      <c r="F940" s="46"/>
      <c r="G940" s="46"/>
      <c r="H940" s="46"/>
      <c r="I940" s="46"/>
      <c r="J940" s="46"/>
      <c r="K940" s="46"/>
      <c r="L940" s="46"/>
      <c r="M940" s="46"/>
      <c r="N940" s="46"/>
      <c r="O940" s="46"/>
      <c r="P940" s="46"/>
      <c r="Q940" s="46"/>
      <c r="R940" s="46"/>
      <c r="S940" s="46"/>
      <c r="T940" s="46"/>
      <c r="U940" s="46"/>
      <c r="V940" s="46"/>
      <c r="W940" s="46"/>
      <c r="X940" s="46"/>
      <c r="Y940" s="46"/>
      <c r="Z940" s="46"/>
      <c r="AA940" s="46"/>
      <c r="AB940" s="46"/>
    </row>
    <row r="941" spans="1:28" ht="15.75" customHeight="1" x14ac:dyDescent="0.25">
      <c r="A941" s="46"/>
      <c r="B941" s="46"/>
      <c r="C941" s="46"/>
      <c r="D941" s="46"/>
      <c r="E941" s="46"/>
      <c r="F941" s="46"/>
      <c r="G941" s="46"/>
      <c r="H941" s="46"/>
      <c r="I941" s="46"/>
      <c r="J941" s="46"/>
      <c r="K941" s="46"/>
      <c r="L941" s="46"/>
      <c r="M941" s="46"/>
      <c r="N941" s="46"/>
      <c r="O941" s="46"/>
      <c r="P941" s="46"/>
      <c r="Q941" s="46"/>
      <c r="R941" s="46"/>
      <c r="S941" s="46"/>
      <c r="T941" s="46"/>
      <c r="U941" s="46"/>
      <c r="V941" s="46"/>
      <c r="W941" s="46"/>
      <c r="X941" s="46"/>
      <c r="Y941" s="46"/>
      <c r="Z941" s="46"/>
      <c r="AA941" s="46"/>
      <c r="AB941" s="46"/>
    </row>
    <row r="942" spans="1:28" ht="15.75" customHeight="1" x14ac:dyDescent="0.25">
      <c r="A942" s="46"/>
      <c r="B942" s="46"/>
      <c r="C942" s="46"/>
      <c r="D942" s="46"/>
      <c r="E942" s="46"/>
      <c r="F942" s="46"/>
      <c r="G942" s="46"/>
      <c r="H942" s="46"/>
      <c r="I942" s="46"/>
      <c r="J942" s="46"/>
      <c r="K942" s="46"/>
      <c r="L942" s="46"/>
      <c r="M942" s="46"/>
      <c r="N942" s="46"/>
      <c r="O942" s="46"/>
      <c r="P942" s="46"/>
      <c r="Q942" s="46"/>
      <c r="R942" s="46"/>
      <c r="S942" s="46"/>
      <c r="T942" s="46"/>
      <c r="U942" s="46"/>
      <c r="V942" s="46"/>
      <c r="W942" s="46"/>
      <c r="X942" s="46"/>
      <c r="Y942" s="46"/>
      <c r="Z942" s="46"/>
      <c r="AA942" s="46"/>
      <c r="AB942" s="46"/>
    </row>
    <row r="943" spans="1:28" ht="15.75" customHeight="1" x14ac:dyDescent="0.25">
      <c r="A943" s="46"/>
      <c r="B943" s="46"/>
      <c r="C943" s="46"/>
      <c r="D943" s="46"/>
      <c r="E943" s="46"/>
      <c r="F943" s="46"/>
      <c r="G943" s="46"/>
      <c r="H943" s="46"/>
      <c r="I943" s="46"/>
      <c r="J943" s="46"/>
      <c r="K943" s="46"/>
      <c r="L943" s="46"/>
      <c r="M943" s="46"/>
      <c r="N943" s="46"/>
      <c r="O943" s="46"/>
      <c r="P943" s="46"/>
      <c r="Q943" s="46"/>
      <c r="R943" s="46"/>
      <c r="S943" s="46"/>
      <c r="T943" s="46"/>
      <c r="U943" s="46"/>
      <c r="V943" s="46"/>
      <c r="W943" s="46"/>
      <c r="X943" s="46"/>
      <c r="Y943" s="46"/>
      <c r="Z943" s="46"/>
      <c r="AA943" s="46"/>
      <c r="AB943" s="46"/>
    </row>
    <row r="944" spans="1:28" ht="15.75" customHeight="1" x14ac:dyDescent="0.25">
      <c r="A944" s="46"/>
      <c r="B944" s="46"/>
      <c r="C944" s="46"/>
      <c r="D944" s="46"/>
      <c r="E944" s="46"/>
      <c r="F944" s="46"/>
      <c r="G944" s="46"/>
      <c r="H944" s="46"/>
      <c r="I944" s="46"/>
      <c r="J944" s="46"/>
      <c r="K944" s="46"/>
      <c r="L944" s="46"/>
      <c r="M944" s="46"/>
      <c r="N944" s="46"/>
      <c r="O944" s="46"/>
      <c r="P944" s="46"/>
      <c r="Q944" s="46"/>
      <c r="R944" s="46"/>
      <c r="S944" s="46"/>
      <c r="T944" s="46"/>
      <c r="U944" s="46"/>
      <c r="V944" s="46"/>
      <c r="W944" s="46"/>
      <c r="X944" s="46"/>
      <c r="Y944" s="46"/>
      <c r="Z944" s="46"/>
      <c r="AA944" s="46"/>
      <c r="AB944" s="46"/>
    </row>
    <row r="945" spans="1:28" ht="15.75" customHeight="1" x14ac:dyDescent="0.25">
      <c r="A945" s="46"/>
      <c r="B945" s="46"/>
      <c r="C945" s="46"/>
      <c r="D945" s="46"/>
      <c r="E945" s="46"/>
      <c r="F945" s="46"/>
      <c r="G945" s="46"/>
      <c r="H945" s="46"/>
      <c r="I945" s="46"/>
      <c r="J945" s="46"/>
      <c r="K945" s="46"/>
      <c r="L945" s="46"/>
      <c r="M945" s="46"/>
      <c r="N945" s="46"/>
      <c r="O945" s="46"/>
      <c r="P945" s="46"/>
      <c r="Q945" s="46"/>
      <c r="R945" s="46"/>
      <c r="S945" s="46"/>
      <c r="T945" s="46"/>
      <c r="U945" s="46"/>
      <c r="V945" s="46"/>
      <c r="W945" s="46"/>
      <c r="X945" s="46"/>
      <c r="Y945" s="46"/>
      <c r="Z945" s="46"/>
      <c r="AA945" s="46"/>
      <c r="AB945" s="46"/>
    </row>
    <row r="946" spans="1:28" ht="15.75" customHeight="1" x14ac:dyDescent="0.25">
      <c r="A946" s="46"/>
      <c r="B946" s="46"/>
      <c r="C946" s="46"/>
      <c r="D946" s="46"/>
      <c r="E946" s="46"/>
      <c r="F946" s="46"/>
      <c r="G946" s="46"/>
      <c r="H946" s="46"/>
      <c r="I946" s="46"/>
      <c r="J946" s="46"/>
      <c r="K946" s="46"/>
      <c r="L946" s="46"/>
      <c r="M946" s="46"/>
      <c r="N946" s="46"/>
      <c r="O946" s="46"/>
      <c r="P946" s="46"/>
      <c r="Q946" s="46"/>
      <c r="R946" s="46"/>
      <c r="S946" s="46"/>
      <c r="T946" s="46"/>
      <c r="U946" s="46"/>
      <c r="V946" s="46"/>
      <c r="W946" s="46"/>
      <c r="X946" s="46"/>
      <c r="Y946" s="46"/>
      <c r="Z946" s="46"/>
      <c r="AA946" s="46"/>
      <c r="AB946" s="46"/>
    </row>
    <row r="947" spans="1:28" ht="15.75" customHeight="1" x14ac:dyDescent="0.25">
      <c r="A947" s="46"/>
      <c r="B947" s="46"/>
      <c r="C947" s="46"/>
      <c r="D947" s="46"/>
      <c r="E947" s="46"/>
      <c r="F947" s="46"/>
      <c r="G947" s="46"/>
      <c r="H947" s="46"/>
      <c r="I947" s="46"/>
      <c r="J947" s="46"/>
      <c r="K947" s="46"/>
      <c r="L947" s="46"/>
      <c r="M947" s="46"/>
      <c r="N947" s="46"/>
      <c r="O947" s="46"/>
      <c r="P947" s="46"/>
      <c r="Q947" s="46"/>
      <c r="R947" s="46"/>
      <c r="S947" s="46"/>
      <c r="T947" s="46"/>
      <c r="U947" s="46"/>
      <c r="V947" s="46"/>
      <c r="W947" s="46"/>
      <c r="X947" s="46"/>
      <c r="Y947" s="46"/>
      <c r="Z947" s="46"/>
      <c r="AA947" s="46"/>
      <c r="AB947" s="46"/>
    </row>
    <row r="948" spans="1:28" ht="15.75" customHeight="1" x14ac:dyDescent="0.25">
      <c r="A948" s="46"/>
      <c r="B948" s="46"/>
      <c r="C948" s="46"/>
      <c r="D948" s="46"/>
      <c r="E948" s="46"/>
      <c r="F948" s="46"/>
      <c r="G948" s="46"/>
      <c r="H948" s="46"/>
      <c r="I948" s="46"/>
      <c r="J948" s="46"/>
      <c r="K948" s="46"/>
      <c r="L948" s="46"/>
      <c r="M948" s="46"/>
      <c r="N948" s="46"/>
      <c r="O948" s="46"/>
      <c r="P948" s="46"/>
      <c r="Q948" s="46"/>
      <c r="R948" s="46"/>
      <c r="S948" s="46"/>
      <c r="T948" s="46"/>
      <c r="U948" s="46"/>
      <c r="V948" s="46"/>
      <c r="W948" s="46"/>
      <c r="X948" s="46"/>
      <c r="Y948" s="46"/>
      <c r="Z948" s="46"/>
      <c r="AA948" s="46"/>
      <c r="AB948" s="46"/>
    </row>
    <row r="949" spans="1:28" ht="15.75" customHeight="1" x14ac:dyDescent="0.25">
      <c r="A949" s="46"/>
      <c r="B949" s="46"/>
      <c r="C949" s="46"/>
      <c r="D949" s="46"/>
      <c r="E949" s="46"/>
      <c r="F949" s="46"/>
      <c r="G949" s="46"/>
      <c r="H949" s="46"/>
      <c r="I949" s="46"/>
      <c r="J949" s="46"/>
      <c r="K949" s="46"/>
      <c r="L949" s="46"/>
      <c r="M949" s="46"/>
      <c r="N949" s="46"/>
      <c r="O949" s="46"/>
      <c r="P949" s="46"/>
      <c r="Q949" s="46"/>
      <c r="R949" s="46"/>
      <c r="S949" s="46"/>
      <c r="T949" s="46"/>
      <c r="U949" s="46"/>
      <c r="V949" s="46"/>
      <c r="W949" s="46"/>
      <c r="X949" s="46"/>
      <c r="Y949" s="46"/>
      <c r="Z949" s="46"/>
      <c r="AA949" s="46"/>
      <c r="AB949" s="46"/>
    </row>
    <row r="950" spans="1:28" ht="15.75" customHeight="1" x14ac:dyDescent="0.25">
      <c r="A950" s="46"/>
      <c r="B950" s="46"/>
      <c r="C950" s="46"/>
      <c r="D950" s="46"/>
      <c r="E950" s="46"/>
      <c r="F950" s="46"/>
      <c r="G950" s="46"/>
      <c r="H950" s="46"/>
      <c r="I950" s="46"/>
      <c r="J950" s="46"/>
      <c r="K950" s="46"/>
      <c r="L950" s="46"/>
      <c r="M950" s="46"/>
      <c r="N950" s="46"/>
      <c r="O950" s="46"/>
      <c r="P950" s="46"/>
      <c r="Q950" s="46"/>
      <c r="R950" s="46"/>
      <c r="S950" s="46"/>
      <c r="T950" s="46"/>
      <c r="U950" s="46"/>
      <c r="V950" s="46"/>
      <c r="W950" s="46"/>
      <c r="X950" s="46"/>
      <c r="Y950" s="46"/>
      <c r="Z950" s="46"/>
      <c r="AA950" s="46"/>
      <c r="AB950" s="46"/>
    </row>
    <row r="951" spans="1:28" ht="15.75" customHeight="1" x14ac:dyDescent="0.25">
      <c r="A951" s="46"/>
      <c r="B951" s="46"/>
      <c r="C951" s="46"/>
      <c r="D951" s="46"/>
      <c r="E951" s="46"/>
      <c r="F951" s="46"/>
      <c r="G951" s="46"/>
      <c r="H951" s="46"/>
      <c r="I951" s="46"/>
      <c r="J951" s="46"/>
      <c r="K951" s="46"/>
      <c r="L951" s="46"/>
      <c r="M951" s="46"/>
      <c r="N951" s="46"/>
      <c r="O951" s="46"/>
      <c r="P951" s="46"/>
      <c r="Q951" s="46"/>
      <c r="R951" s="46"/>
      <c r="S951" s="46"/>
      <c r="T951" s="46"/>
      <c r="U951" s="46"/>
      <c r="V951" s="46"/>
      <c r="W951" s="46"/>
      <c r="X951" s="46"/>
      <c r="Y951" s="46"/>
      <c r="Z951" s="46"/>
      <c r="AA951" s="46"/>
      <c r="AB951" s="46"/>
    </row>
    <row r="952" spans="1:28" ht="15.75" customHeight="1" x14ac:dyDescent="0.25">
      <c r="A952" s="46"/>
      <c r="B952" s="46"/>
      <c r="C952" s="46"/>
      <c r="D952" s="46"/>
      <c r="E952" s="46"/>
      <c r="F952" s="46"/>
      <c r="G952" s="46"/>
      <c r="H952" s="46"/>
      <c r="I952" s="46"/>
      <c r="J952" s="46"/>
      <c r="K952" s="46"/>
      <c r="L952" s="46"/>
      <c r="M952" s="46"/>
      <c r="N952" s="46"/>
      <c r="O952" s="46"/>
      <c r="P952" s="46"/>
      <c r="Q952" s="46"/>
      <c r="R952" s="46"/>
      <c r="S952" s="46"/>
      <c r="T952" s="46"/>
      <c r="U952" s="46"/>
      <c r="V952" s="46"/>
      <c r="W952" s="46"/>
      <c r="X952" s="46"/>
      <c r="Y952" s="46"/>
      <c r="Z952" s="46"/>
      <c r="AA952" s="46"/>
      <c r="AB952" s="46"/>
    </row>
    <row r="953" spans="1:28" ht="15.75" customHeight="1" x14ac:dyDescent="0.25">
      <c r="A953" s="46"/>
      <c r="B953" s="46"/>
      <c r="C953" s="46"/>
      <c r="D953" s="46"/>
      <c r="E953" s="46"/>
      <c r="F953" s="46"/>
      <c r="G953" s="46"/>
      <c r="H953" s="46"/>
      <c r="I953" s="46"/>
      <c r="J953" s="46"/>
      <c r="K953" s="46"/>
      <c r="L953" s="46"/>
      <c r="M953" s="46"/>
      <c r="N953" s="46"/>
      <c r="O953" s="46"/>
      <c r="P953" s="46"/>
      <c r="Q953" s="46"/>
      <c r="R953" s="46"/>
      <c r="S953" s="46"/>
      <c r="T953" s="46"/>
      <c r="U953" s="46"/>
      <c r="V953" s="46"/>
      <c r="W953" s="46"/>
      <c r="X953" s="46"/>
      <c r="Y953" s="46"/>
      <c r="Z953" s="46"/>
      <c r="AA953" s="46"/>
      <c r="AB953" s="46"/>
    </row>
    <row r="954" spans="1:28" ht="15.75" customHeight="1" x14ac:dyDescent="0.25">
      <c r="A954" s="46"/>
      <c r="B954" s="46"/>
      <c r="C954" s="46"/>
      <c r="D954" s="46"/>
      <c r="E954" s="46"/>
      <c r="F954" s="46"/>
      <c r="G954" s="46"/>
      <c r="H954" s="46"/>
      <c r="I954" s="46"/>
      <c r="J954" s="46"/>
      <c r="K954" s="46"/>
      <c r="L954" s="46"/>
      <c r="M954" s="46"/>
      <c r="N954" s="46"/>
      <c r="O954" s="46"/>
      <c r="P954" s="46"/>
      <c r="Q954" s="46"/>
      <c r="R954" s="46"/>
      <c r="S954" s="46"/>
      <c r="T954" s="46"/>
      <c r="U954" s="46"/>
      <c r="V954" s="46"/>
      <c r="W954" s="46"/>
      <c r="X954" s="46"/>
      <c r="Y954" s="46"/>
      <c r="Z954" s="46"/>
      <c r="AA954" s="46"/>
      <c r="AB954" s="46"/>
    </row>
    <row r="955" spans="1:28" ht="15.75" customHeight="1" x14ac:dyDescent="0.25">
      <c r="A955" s="46"/>
      <c r="B955" s="46"/>
      <c r="C955" s="46"/>
      <c r="D955" s="46"/>
      <c r="E955" s="46"/>
      <c r="F955" s="46"/>
      <c r="G955" s="46"/>
      <c r="H955" s="46"/>
      <c r="I955" s="46"/>
      <c r="J955" s="46"/>
      <c r="K955" s="46"/>
      <c r="L955" s="46"/>
      <c r="M955" s="46"/>
      <c r="N955" s="46"/>
      <c r="O955" s="46"/>
      <c r="P955" s="46"/>
      <c r="Q955" s="46"/>
      <c r="R955" s="46"/>
      <c r="S955" s="46"/>
      <c r="T955" s="46"/>
      <c r="U955" s="46"/>
      <c r="V955" s="46"/>
      <c r="W955" s="46"/>
      <c r="X955" s="46"/>
      <c r="Y955" s="46"/>
      <c r="Z955" s="46"/>
      <c r="AA955" s="46"/>
      <c r="AB955" s="46"/>
    </row>
    <row r="956" spans="1:28" ht="15.75" customHeight="1" x14ac:dyDescent="0.25">
      <c r="A956" s="46"/>
      <c r="B956" s="46"/>
      <c r="C956" s="46"/>
      <c r="D956" s="46"/>
      <c r="E956" s="46"/>
      <c r="F956" s="46"/>
      <c r="G956" s="46"/>
      <c r="H956" s="46"/>
      <c r="I956" s="46"/>
      <c r="J956" s="46"/>
      <c r="K956" s="46"/>
      <c r="L956" s="46"/>
      <c r="M956" s="46"/>
      <c r="N956" s="46"/>
      <c r="O956" s="46"/>
      <c r="P956" s="46"/>
      <c r="Q956" s="46"/>
      <c r="R956" s="46"/>
      <c r="S956" s="46"/>
      <c r="T956" s="46"/>
      <c r="U956" s="46"/>
      <c r="V956" s="46"/>
      <c r="W956" s="46"/>
      <c r="X956" s="46"/>
      <c r="Y956" s="46"/>
      <c r="Z956" s="46"/>
      <c r="AA956" s="46"/>
      <c r="AB956" s="46"/>
    </row>
    <row r="957" spans="1:28" ht="15.75" customHeight="1" x14ac:dyDescent="0.25">
      <c r="A957" s="46"/>
      <c r="B957" s="46"/>
      <c r="C957" s="46"/>
      <c r="D957" s="46"/>
      <c r="E957" s="46"/>
      <c r="F957" s="46"/>
      <c r="G957" s="46"/>
      <c r="H957" s="46"/>
      <c r="I957" s="46"/>
      <c r="J957" s="46"/>
      <c r="K957" s="46"/>
      <c r="L957" s="46"/>
      <c r="M957" s="46"/>
      <c r="N957" s="46"/>
      <c r="O957" s="46"/>
      <c r="P957" s="46"/>
      <c r="Q957" s="46"/>
      <c r="R957" s="46"/>
      <c r="S957" s="46"/>
      <c r="T957" s="46"/>
      <c r="U957" s="46"/>
      <c r="V957" s="46"/>
      <c r="W957" s="46"/>
      <c r="X957" s="46"/>
      <c r="Y957" s="46"/>
      <c r="Z957" s="46"/>
      <c r="AA957" s="46"/>
      <c r="AB957" s="46"/>
    </row>
    <row r="958" spans="1:28" ht="15.75" customHeight="1" x14ac:dyDescent="0.25">
      <c r="A958" s="46"/>
      <c r="B958" s="46"/>
      <c r="C958" s="46"/>
      <c r="D958" s="46"/>
      <c r="E958" s="46"/>
      <c r="F958" s="46"/>
      <c r="G958" s="46"/>
      <c r="H958" s="46"/>
      <c r="I958" s="46"/>
      <c r="J958" s="46"/>
      <c r="K958" s="46"/>
      <c r="L958" s="46"/>
      <c r="M958" s="46"/>
      <c r="N958" s="46"/>
      <c r="O958" s="46"/>
      <c r="P958" s="46"/>
      <c r="Q958" s="46"/>
      <c r="R958" s="46"/>
      <c r="S958" s="46"/>
      <c r="T958" s="46"/>
      <c r="U958" s="46"/>
      <c r="V958" s="46"/>
      <c r="W958" s="46"/>
      <c r="X958" s="46"/>
      <c r="Y958" s="46"/>
      <c r="Z958" s="46"/>
      <c r="AA958" s="46"/>
      <c r="AB958" s="46"/>
    </row>
    <row r="959" spans="1:28" ht="15.75" customHeight="1" x14ac:dyDescent="0.25">
      <c r="A959" s="46"/>
      <c r="B959" s="46"/>
      <c r="C959" s="46"/>
      <c r="D959" s="46"/>
      <c r="E959" s="46"/>
      <c r="F959" s="46"/>
      <c r="G959" s="46"/>
      <c r="H959" s="46"/>
      <c r="I959" s="46"/>
      <c r="J959" s="46"/>
      <c r="K959" s="46"/>
      <c r="L959" s="46"/>
      <c r="M959" s="46"/>
      <c r="N959" s="46"/>
      <c r="O959" s="46"/>
      <c r="P959" s="46"/>
      <c r="Q959" s="46"/>
      <c r="R959" s="46"/>
      <c r="S959" s="46"/>
      <c r="T959" s="46"/>
      <c r="U959" s="46"/>
      <c r="V959" s="46"/>
      <c r="W959" s="46"/>
      <c r="X959" s="46"/>
      <c r="Y959" s="46"/>
      <c r="Z959" s="46"/>
      <c r="AA959" s="46"/>
      <c r="AB959" s="46"/>
    </row>
    <row r="960" spans="1:28" ht="15.75" customHeight="1" x14ac:dyDescent="0.25">
      <c r="A960" s="46"/>
      <c r="B960" s="46"/>
      <c r="C960" s="46"/>
      <c r="D960" s="46"/>
      <c r="E960" s="46"/>
      <c r="F960" s="46"/>
      <c r="G960" s="46"/>
      <c r="H960" s="46"/>
      <c r="I960" s="46"/>
      <c r="J960" s="46"/>
      <c r="K960" s="46"/>
      <c r="L960" s="46"/>
      <c r="M960" s="46"/>
      <c r="N960" s="46"/>
      <c r="O960" s="46"/>
      <c r="P960" s="46"/>
      <c r="Q960" s="46"/>
      <c r="R960" s="46"/>
      <c r="S960" s="46"/>
      <c r="T960" s="46"/>
      <c r="U960" s="46"/>
      <c r="V960" s="46"/>
      <c r="W960" s="46"/>
      <c r="X960" s="46"/>
      <c r="Y960" s="46"/>
      <c r="Z960" s="46"/>
      <c r="AA960" s="46"/>
      <c r="AB960" s="46"/>
    </row>
    <row r="961" spans="1:28" ht="15.75" customHeight="1" x14ac:dyDescent="0.25">
      <c r="A961" s="46"/>
      <c r="B961" s="46"/>
      <c r="C961" s="46"/>
      <c r="D961" s="46"/>
      <c r="E961" s="46"/>
      <c r="F961" s="46"/>
      <c r="G961" s="46"/>
      <c r="H961" s="46"/>
      <c r="I961" s="46"/>
      <c r="J961" s="46"/>
      <c r="K961" s="46"/>
      <c r="L961" s="46"/>
      <c r="M961" s="46"/>
      <c r="N961" s="46"/>
      <c r="O961" s="46"/>
      <c r="P961" s="46"/>
      <c r="Q961" s="46"/>
      <c r="R961" s="46"/>
      <c r="S961" s="46"/>
      <c r="T961" s="46"/>
      <c r="U961" s="46"/>
      <c r="V961" s="46"/>
      <c r="W961" s="46"/>
      <c r="X961" s="46"/>
      <c r="Y961" s="46"/>
      <c r="Z961" s="46"/>
      <c r="AA961" s="46"/>
      <c r="AB961" s="46"/>
    </row>
    <row r="962" spans="1:28" ht="15.75" customHeight="1" x14ac:dyDescent="0.25">
      <c r="A962" s="46"/>
      <c r="B962" s="46"/>
      <c r="C962" s="46"/>
      <c r="D962" s="46"/>
      <c r="E962" s="46"/>
      <c r="F962" s="46"/>
      <c r="G962" s="46"/>
      <c r="H962" s="46"/>
      <c r="I962" s="46"/>
      <c r="J962" s="46"/>
      <c r="K962" s="46"/>
      <c r="L962" s="46"/>
      <c r="M962" s="46"/>
      <c r="N962" s="46"/>
      <c r="O962" s="46"/>
      <c r="P962" s="46"/>
      <c r="Q962" s="46"/>
      <c r="R962" s="46"/>
      <c r="S962" s="46"/>
      <c r="T962" s="46"/>
      <c r="U962" s="46"/>
      <c r="V962" s="46"/>
      <c r="W962" s="46"/>
      <c r="X962" s="46"/>
      <c r="Y962" s="46"/>
      <c r="Z962" s="46"/>
      <c r="AA962" s="46"/>
      <c r="AB962" s="46"/>
    </row>
    <row r="963" spans="1:28" ht="15.75" customHeight="1" x14ac:dyDescent="0.25">
      <c r="A963" s="46"/>
      <c r="B963" s="46"/>
      <c r="C963" s="46"/>
      <c r="D963" s="46"/>
      <c r="E963" s="46"/>
      <c r="F963" s="46"/>
      <c r="G963" s="46"/>
      <c r="H963" s="46"/>
      <c r="I963" s="46"/>
      <c r="J963" s="46"/>
      <c r="K963" s="46"/>
      <c r="L963" s="46"/>
      <c r="M963" s="46"/>
      <c r="N963" s="46"/>
      <c r="O963" s="46"/>
      <c r="P963" s="46"/>
      <c r="Q963" s="46"/>
      <c r="R963" s="46"/>
      <c r="S963" s="46"/>
      <c r="T963" s="46"/>
      <c r="U963" s="46"/>
      <c r="V963" s="46"/>
      <c r="W963" s="46"/>
      <c r="X963" s="46"/>
      <c r="Y963" s="46"/>
      <c r="Z963" s="46"/>
      <c r="AA963" s="46"/>
      <c r="AB963" s="46"/>
    </row>
    <row r="964" spans="1:28" ht="15.75" customHeight="1" x14ac:dyDescent="0.25">
      <c r="A964" s="46"/>
      <c r="B964" s="46"/>
      <c r="C964" s="46"/>
      <c r="D964" s="46"/>
      <c r="E964" s="46"/>
      <c r="F964" s="46"/>
      <c r="G964" s="46"/>
      <c r="H964" s="46"/>
      <c r="I964" s="46"/>
      <c r="J964" s="46"/>
      <c r="K964" s="46"/>
      <c r="L964" s="46"/>
      <c r="M964" s="46"/>
      <c r="N964" s="46"/>
      <c r="O964" s="46"/>
      <c r="P964" s="46"/>
      <c r="Q964" s="46"/>
      <c r="R964" s="46"/>
      <c r="S964" s="46"/>
      <c r="T964" s="46"/>
      <c r="U964" s="46"/>
      <c r="V964" s="46"/>
      <c r="W964" s="46"/>
      <c r="X964" s="46"/>
      <c r="Y964" s="46"/>
      <c r="Z964" s="46"/>
      <c r="AA964" s="46"/>
      <c r="AB964" s="46"/>
    </row>
    <row r="965" spans="1:28" ht="15.75" customHeight="1" x14ac:dyDescent="0.25">
      <c r="A965" s="46"/>
      <c r="B965" s="46"/>
      <c r="C965" s="46"/>
      <c r="D965" s="46"/>
      <c r="E965" s="46"/>
      <c r="F965" s="46"/>
      <c r="G965" s="46"/>
      <c r="H965" s="46"/>
      <c r="I965" s="46"/>
      <c r="J965" s="46"/>
      <c r="K965" s="46"/>
      <c r="L965" s="46"/>
      <c r="M965" s="46"/>
      <c r="N965" s="46"/>
      <c r="O965" s="46"/>
      <c r="P965" s="46"/>
      <c r="Q965" s="46"/>
      <c r="R965" s="46"/>
      <c r="S965" s="46"/>
      <c r="T965" s="46"/>
      <c r="U965" s="46"/>
      <c r="V965" s="46"/>
      <c r="W965" s="46"/>
      <c r="X965" s="46"/>
      <c r="Y965" s="46"/>
      <c r="Z965" s="46"/>
      <c r="AA965" s="46"/>
      <c r="AB965" s="46"/>
    </row>
    <row r="966" spans="1:28" ht="15.75" customHeight="1" x14ac:dyDescent="0.25">
      <c r="A966" s="46"/>
      <c r="B966" s="46"/>
      <c r="C966" s="46"/>
      <c r="D966" s="46"/>
      <c r="E966" s="46"/>
      <c r="F966" s="46"/>
      <c r="G966" s="46"/>
      <c r="H966" s="46"/>
      <c r="I966" s="46"/>
      <c r="J966" s="46"/>
      <c r="K966" s="46"/>
      <c r="L966" s="46"/>
      <c r="M966" s="46"/>
      <c r="N966" s="46"/>
      <c r="O966" s="46"/>
      <c r="P966" s="46"/>
      <c r="Q966" s="46"/>
      <c r="R966" s="46"/>
      <c r="S966" s="46"/>
      <c r="T966" s="46"/>
      <c r="U966" s="46"/>
      <c r="V966" s="46"/>
      <c r="W966" s="46"/>
      <c r="X966" s="46"/>
      <c r="Y966" s="46"/>
      <c r="Z966" s="46"/>
      <c r="AA966" s="46"/>
      <c r="AB966" s="46"/>
    </row>
    <row r="967" spans="1:28" ht="15.75" customHeight="1" x14ac:dyDescent="0.25">
      <c r="A967" s="46"/>
      <c r="B967" s="46"/>
      <c r="C967" s="46"/>
      <c r="D967" s="46"/>
      <c r="E967" s="46"/>
      <c r="F967" s="46"/>
      <c r="G967" s="46"/>
      <c r="H967" s="46"/>
      <c r="I967" s="46"/>
      <c r="J967" s="46"/>
      <c r="K967" s="46"/>
      <c r="L967" s="46"/>
      <c r="M967" s="46"/>
      <c r="N967" s="46"/>
      <c r="O967" s="46"/>
      <c r="P967" s="46"/>
      <c r="Q967" s="46"/>
      <c r="R967" s="46"/>
      <c r="S967" s="46"/>
      <c r="T967" s="46"/>
      <c r="U967" s="46"/>
      <c r="V967" s="46"/>
      <c r="W967" s="46"/>
      <c r="X967" s="46"/>
      <c r="Y967" s="46"/>
      <c r="Z967" s="46"/>
      <c r="AA967" s="46"/>
      <c r="AB967" s="46"/>
    </row>
    <row r="968" spans="1:28" ht="15.75" customHeight="1" x14ac:dyDescent="0.25">
      <c r="A968" s="46"/>
      <c r="B968" s="46"/>
      <c r="C968" s="46"/>
      <c r="D968" s="46"/>
      <c r="E968" s="46"/>
      <c r="F968" s="46"/>
      <c r="G968" s="46"/>
      <c r="H968" s="46"/>
      <c r="I968" s="46"/>
      <c r="J968" s="46"/>
      <c r="K968" s="46"/>
      <c r="L968" s="46"/>
      <c r="M968" s="46"/>
      <c r="N968" s="46"/>
      <c r="O968" s="46"/>
      <c r="P968" s="46"/>
      <c r="Q968" s="46"/>
      <c r="R968" s="46"/>
      <c r="S968" s="46"/>
      <c r="T968" s="46"/>
      <c r="U968" s="46"/>
      <c r="V968" s="46"/>
      <c r="W968" s="46"/>
      <c r="X968" s="46"/>
      <c r="Y968" s="46"/>
      <c r="Z968" s="46"/>
      <c r="AA968" s="46"/>
      <c r="AB968" s="46"/>
    </row>
    <row r="969" spans="1:28" ht="15.75" customHeight="1" x14ac:dyDescent="0.25">
      <c r="A969" s="46"/>
      <c r="B969" s="46"/>
      <c r="C969" s="46"/>
      <c r="D969" s="46"/>
      <c r="E969" s="46"/>
      <c r="F969" s="46"/>
      <c r="G969" s="46"/>
      <c r="H969" s="46"/>
      <c r="I969" s="46"/>
      <c r="J969" s="46"/>
      <c r="K969" s="46"/>
      <c r="L969" s="46"/>
      <c r="M969" s="46"/>
      <c r="N969" s="46"/>
      <c r="O969" s="46"/>
      <c r="P969" s="46"/>
      <c r="Q969" s="46"/>
      <c r="R969" s="46"/>
      <c r="S969" s="46"/>
      <c r="T969" s="46"/>
      <c r="U969" s="46"/>
      <c r="V969" s="46"/>
      <c r="W969" s="46"/>
      <c r="X969" s="46"/>
      <c r="Y969" s="46"/>
      <c r="Z969" s="46"/>
      <c r="AA969" s="46"/>
      <c r="AB969" s="46"/>
    </row>
    <row r="970" spans="1:28" ht="15.75" customHeight="1" x14ac:dyDescent="0.25">
      <c r="A970" s="46"/>
      <c r="B970" s="46"/>
      <c r="C970" s="46"/>
      <c r="D970" s="46"/>
      <c r="E970" s="46"/>
      <c r="F970" s="46"/>
      <c r="G970" s="46"/>
      <c r="H970" s="46"/>
      <c r="I970" s="46"/>
      <c r="J970" s="46"/>
      <c r="K970" s="46"/>
      <c r="L970" s="46"/>
      <c r="M970" s="46"/>
      <c r="N970" s="46"/>
      <c r="O970" s="46"/>
      <c r="P970" s="46"/>
      <c r="Q970" s="46"/>
      <c r="R970" s="46"/>
      <c r="S970" s="46"/>
      <c r="T970" s="46"/>
      <c r="U970" s="46"/>
      <c r="V970" s="46"/>
      <c r="W970" s="46"/>
      <c r="X970" s="46"/>
      <c r="Y970" s="46"/>
      <c r="Z970" s="46"/>
      <c r="AA970" s="46"/>
      <c r="AB970" s="46"/>
    </row>
    <row r="971" spans="1:28" ht="15.75" customHeight="1" x14ac:dyDescent="0.25">
      <c r="A971" s="46"/>
      <c r="B971" s="46"/>
      <c r="C971" s="46"/>
      <c r="D971" s="46"/>
      <c r="E971" s="46"/>
      <c r="F971" s="46"/>
      <c r="G971" s="46"/>
      <c r="H971" s="46"/>
      <c r="I971" s="46"/>
      <c r="J971" s="46"/>
      <c r="K971" s="46"/>
      <c r="L971" s="46"/>
      <c r="M971" s="46"/>
      <c r="N971" s="46"/>
      <c r="O971" s="46"/>
      <c r="P971" s="46"/>
      <c r="Q971" s="46"/>
      <c r="R971" s="46"/>
      <c r="S971" s="46"/>
      <c r="T971" s="46"/>
      <c r="U971" s="46"/>
      <c r="V971" s="46"/>
      <c r="W971" s="46"/>
      <c r="X971" s="46"/>
      <c r="Y971" s="46"/>
      <c r="Z971" s="46"/>
      <c r="AA971" s="46"/>
      <c r="AB971" s="46"/>
    </row>
    <row r="972" spans="1:28" ht="15.75" customHeight="1" x14ac:dyDescent="0.25">
      <c r="A972" s="46"/>
      <c r="B972" s="46"/>
      <c r="C972" s="46"/>
      <c r="D972" s="46"/>
      <c r="E972" s="46"/>
      <c r="F972" s="46"/>
      <c r="G972" s="46"/>
      <c r="H972" s="46"/>
      <c r="I972" s="46"/>
      <c r="J972" s="46"/>
      <c r="K972" s="46"/>
      <c r="L972" s="46"/>
      <c r="M972" s="46"/>
      <c r="N972" s="46"/>
      <c r="O972" s="46"/>
      <c r="P972" s="46"/>
      <c r="Q972" s="46"/>
      <c r="R972" s="46"/>
      <c r="S972" s="46"/>
      <c r="T972" s="46"/>
      <c r="U972" s="46"/>
      <c r="V972" s="46"/>
      <c r="W972" s="46"/>
      <c r="X972" s="46"/>
      <c r="Y972" s="46"/>
      <c r="Z972" s="46"/>
      <c r="AA972" s="46"/>
      <c r="AB972" s="46"/>
    </row>
    <row r="973" spans="1:28" ht="15.75" customHeight="1" x14ac:dyDescent="0.25">
      <c r="A973" s="46"/>
      <c r="B973" s="46"/>
      <c r="C973" s="46"/>
      <c r="D973" s="46"/>
      <c r="E973" s="46"/>
      <c r="F973" s="46"/>
      <c r="G973" s="46"/>
      <c r="H973" s="46"/>
      <c r="I973" s="46"/>
      <c r="J973" s="46"/>
      <c r="K973" s="46"/>
      <c r="L973" s="46"/>
      <c r="M973" s="46"/>
      <c r="N973" s="46"/>
      <c r="O973" s="46"/>
      <c r="P973" s="46"/>
      <c r="Q973" s="46"/>
      <c r="R973" s="46"/>
      <c r="S973" s="46"/>
      <c r="T973" s="46"/>
      <c r="U973" s="46"/>
      <c r="V973" s="46"/>
      <c r="W973" s="46"/>
      <c r="X973" s="46"/>
      <c r="Y973" s="46"/>
      <c r="Z973" s="46"/>
      <c r="AA973" s="46"/>
      <c r="AB973" s="46"/>
    </row>
    <row r="974" spans="1:28" ht="15.75" customHeight="1" x14ac:dyDescent="0.25">
      <c r="A974" s="46"/>
      <c r="B974" s="46"/>
      <c r="C974" s="46"/>
      <c r="D974" s="46"/>
      <c r="E974" s="46"/>
      <c r="F974" s="46"/>
      <c r="G974" s="46"/>
      <c r="H974" s="46"/>
      <c r="I974" s="46"/>
      <c r="J974" s="46"/>
      <c r="K974" s="46"/>
      <c r="L974" s="46"/>
      <c r="M974" s="46"/>
      <c r="N974" s="46"/>
      <c r="O974" s="46"/>
      <c r="P974" s="46"/>
      <c r="Q974" s="46"/>
      <c r="R974" s="46"/>
      <c r="S974" s="46"/>
      <c r="T974" s="46"/>
      <c r="U974" s="46"/>
      <c r="V974" s="46"/>
      <c r="W974" s="46"/>
      <c r="X974" s="46"/>
      <c r="Y974" s="46"/>
      <c r="Z974" s="46"/>
      <c r="AA974" s="46"/>
      <c r="AB974" s="46"/>
    </row>
    <row r="975" spans="1:28" ht="15.75" customHeight="1" x14ac:dyDescent="0.25">
      <c r="A975" s="46"/>
      <c r="B975" s="46"/>
      <c r="C975" s="46"/>
      <c r="D975" s="46"/>
      <c r="E975" s="46"/>
      <c r="F975" s="46"/>
      <c r="G975" s="46"/>
      <c r="H975" s="46"/>
      <c r="I975" s="46"/>
      <c r="J975" s="46"/>
      <c r="K975" s="46"/>
      <c r="L975" s="46"/>
      <c r="M975" s="46"/>
      <c r="N975" s="46"/>
      <c r="O975" s="46"/>
      <c r="P975" s="46"/>
      <c r="Q975" s="46"/>
      <c r="R975" s="46"/>
      <c r="S975" s="46"/>
      <c r="T975" s="46"/>
      <c r="U975" s="46"/>
      <c r="V975" s="46"/>
      <c r="W975" s="46"/>
      <c r="X975" s="46"/>
      <c r="Y975" s="46"/>
      <c r="Z975" s="46"/>
      <c r="AA975" s="46"/>
      <c r="AB975" s="46"/>
    </row>
    <row r="976" spans="1:28" ht="15.75" customHeight="1" x14ac:dyDescent="0.25">
      <c r="A976" s="46"/>
      <c r="B976" s="46"/>
      <c r="C976" s="46"/>
      <c r="D976" s="46"/>
      <c r="E976" s="46"/>
      <c r="F976" s="46"/>
      <c r="G976" s="46"/>
      <c r="H976" s="46"/>
      <c r="I976" s="46"/>
      <c r="J976" s="46"/>
      <c r="K976" s="46"/>
      <c r="L976" s="46"/>
      <c r="M976" s="46"/>
      <c r="N976" s="46"/>
      <c r="O976" s="46"/>
      <c r="P976" s="46"/>
      <c r="Q976" s="46"/>
      <c r="R976" s="46"/>
      <c r="S976" s="46"/>
      <c r="T976" s="46"/>
      <c r="U976" s="46"/>
      <c r="V976" s="46"/>
      <c r="W976" s="46"/>
      <c r="X976" s="46"/>
      <c r="Y976" s="46"/>
      <c r="Z976" s="46"/>
      <c r="AA976" s="46"/>
      <c r="AB976" s="46"/>
    </row>
    <row r="977" spans="1:28" ht="15.75" customHeight="1" x14ac:dyDescent="0.25">
      <c r="A977" s="46"/>
      <c r="B977" s="46"/>
      <c r="C977" s="46"/>
      <c r="D977" s="46"/>
      <c r="E977" s="46"/>
      <c r="F977" s="46"/>
      <c r="G977" s="46"/>
      <c r="H977" s="46"/>
      <c r="I977" s="46"/>
      <c r="J977" s="46"/>
      <c r="K977" s="46"/>
      <c r="L977" s="46"/>
      <c r="M977" s="46"/>
      <c r="N977" s="46"/>
      <c r="O977" s="46"/>
      <c r="P977" s="46"/>
      <c r="Q977" s="46"/>
      <c r="R977" s="46"/>
      <c r="S977" s="46"/>
      <c r="T977" s="46"/>
      <c r="U977" s="46"/>
      <c r="V977" s="46"/>
      <c r="W977" s="46"/>
      <c r="X977" s="46"/>
      <c r="Y977" s="46"/>
      <c r="Z977" s="46"/>
      <c r="AA977" s="46"/>
      <c r="AB977" s="46"/>
    </row>
    <row r="978" spans="1:28" ht="15.75" customHeight="1" x14ac:dyDescent="0.25">
      <c r="A978" s="46"/>
      <c r="B978" s="46"/>
      <c r="C978" s="46"/>
      <c r="D978" s="46"/>
      <c r="E978" s="46"/>
      <c r="F978" s="46"/>
      <c r="G978" s="46"/>
      <c r="H978" s="46"/>
      <c r="I978" s="46"/>
      <c r="J978" s="46"/>
      <c r="K978" s="46"/>
      <c r="L978" s="46"/>
      <c r="M978" s="46"/>
      <c r="N978" s="46"/>
      <c r="O978" s="46"/>
      <c r="P978" s="46"/>
      <c r="Q978" s="46"/>
      <c r="R978" s="46"/>
      <c r="S978" s="46"/>
      <c r="T978" s="46"/>
      <c r="U978" s="46"/>
      <c r="V978" s="46"/>
      <c r="W978" s="46"/>
      <c r="X978" s="46"/>
      <c r="Y978" s="46"/>
      <c r="Z978" s="46"/>
      <c r="AA978" s="46"/>
      <c r="AB978" s="46"/>
    </row>
    <row r="979" spans="1:28" ht="15.75" customHeight="1" x14ac:dyDescent="0.25">
      <c r="A979" s="46"/>
      <c r="B979" s="46"/>
      <c r="C979" s="46"/>
      <c r="D979" s="46"/>
      <c r="E979" s="46"/>
      <c r="F979" s="46"/>
      <c r="G979" s="46"/>
      <c r="H979" s="46"/>
      <c r="I979" s="46"/>
      <c r="J979" s="46"/>
      <c r="K979" s="46"/>
      <c r="L979" s="46"/>
      <c r="M979" s="46"/>
      <c r="N979" s="46"/>
      <c r="O979" s="46"/>
      <c r="P979" s="46"/>
      <c r="Q979" s="46"/>
      <c r="R979" s="46"/>
      <c r="S979" s="46"/>
      <c r="T979" s="46"/>
      <c r="U979" s="46"/>
      <c r="V979" s="46"/>
      <c r="W979" s="46"/>
      <c r="X979" s="46"/>
      <c r="Y979" s="46"/>
      <c r="Z979" s="46"/>
      <c r="AA979" s="46"/>
      <c r="AB979" s="46"/>
    </row>
    <row r="980" spans="1:28" ht="15.75" customHeight="1" x14ac:dyDescent="0.25">
      <c r="A980" s="46"/>
      <c r="B980" s="46"/>
      <c r="C980" s="46"/>
      <c r="D980" s="46"/>
      <c r="E980" s="46"/>
      <c r="F980" s="46"/>
      <c r="G980" s="46"/>
      <c r="H980" s="46"/>
      <c r="I980" s="46"/>
      <c r="J980" s="46"/>
      <c r="K980" s="46"/>
      <c r="L980" s="46"/>
      <c r="M980" s="46"/>
      <c r="N980" s="46"/>
      <c r="O980" s="46"/>
      <c r="P980" s="46"/>
      <c r="Q980" s="46"/>
      <c r="R980" s="46"/>
      <c r="S980" s="46"/>
      <c r="T980" s="46"/>
      <c r="U980" s="46"/>
      <c r="V980" s="46"/>
      <c r="W980" s="46"/>
      <c r="X980" s="46"/>
      <c r="Y980" s="46"/>
      <c r="Z980" s="46"/>
      <c r="AA980" s="46"/>
      <c r="AB980" s="46"/>
    </row>
    <row r="981" spans="1:28" ht="15.75" customHeight="1" x14ac:dyDescent="0.25">
      <c r="A981" s="46"/>
      <c r="B981" s="46"/>
      <c r="C981" s="46"/>
      <c r="D981" s="46"/>
      <c r="E981" s="46"/>
      <c r="F981" s="46"/>
      <c r="G981" s="46"/>
      <c r="H981" s="46"/>
      <c r="I981" s="46"/>
      <c r="J981" s="46"/>
      <c r="K981" s="46"/>
      <c r="L981" s="46"/>
      <c r="M981" s="46"/>
      <c r="N981" s="46"/>
      <c r="O981" s="46"/>
      <c r="P981" s="46"/>
      <c r="Q981" s="46"/>
      <c r="R981" s="46"/>
      <c r="S981" s="46"/>
      <c r="T981" s="46"/>
      <c r="U981" s="46"/>
      <c r="V981" s="46"/>
      <c r="W981" s="46"/>
      <c r="X981" s="46"/>
      <c r="Y981" s="46"/>
      <c r="Z981" s="46"/>
      <c r="AA981" s="46"/>
      <c r="AB981" s="46"/>
    </row>
    <row r="982" spans="1:28" ht="15.75" customHeight="1" x14ac:dyDescent="0.25">
      <c r="A982" s="46"/>
      <c r="B982" s="46"/>
      <c r="C982" s="46"/>
      <c r="D982" s="46"/>
      <c r="E982" s="46"/>
      <c r="F982" s="46"/>
      <c r="G982" s="46"/>
      <c r="H982" s="46"/>
      <c r="I982" s="46"/>
      <c r="J982" s="46"/>
      <c r="K982" s="46"/>
      <c r="L982" s="46"/>
      <c r="M982" s="46"/>
      <c r="N982" s="46"/>
      <c r="O982" s="46"/>
      <c r="P982" s="46"/>
      <c r="Q982" s="46"/>
      <c r="R982" s="46"/>
      <c r="S982" s="46"/>
      <c r="T982" s="46"/>
      <c r="U982" s="46"/>
      <c r="V982" s="46"/>
      <c r="W982" s="46"/>
      <c r="X982" s="46"/>
      <c r="Y982" s="46"/>
      <c r="Z982" s="46"/>
      <c r="AA982" s="46"/>
      <c r="AB982" s="46"/>
    </row>
    <row r="983" spans="1:28" ht="15.75" customHeight="1" x14ac:dyDescent="0.25">
      <c r="A983" s="46"/>
      <c r="B983" s="46"/>
      <c r="C983" s="46"/>
      <c r="D983" s="46"/>
      <c r="E983" s="46"/>
      <c r="F983" s="46"/>
      <c r="G983" s="46"/>
      <c r="H983" s="46"/>
      <c r="I983" s="46"/>
      <c r="J983" s="46"/>
      <c r="K983" s="46"/>
      <c r="L983" s="46"/>
      <c r="M983" s="46"/>
      <c r="N983" s="46"/>
      <c r="O983" s="46"/>
      <c r="P983" s="46"/>
      <c r="Q983" s="46"/>
      <c r="R983" s="46"/>
      <c r="S983" s="46"/>
      <c r="T983" s="46"/>
      <c r="U983" s="46"/>
      <c r="V983" s="46"/>
      <c r="W983" s="46"/>
      <c r="X983" s="46"/>
      <c r="Y983" s="46"/>
      <c r="Z983" s="46"/>
      <c r="AA983" s="46"/>
      <c r="AB983" s="46"/>
    </row>
    <row r="984" spans="1:28" ht="15.75" customHeight="1" x14ac:dyDescent="0.25">
      <c r="A984" s="46"/>
      <c r="B984" s="46"/>
      <c r="C984" s="46"/>
      <c r="D984" s="46"/>
      <c r="E984" s="46"/>
      <c r="F984" s="46"/>
      <c r="G984" s="46"/>
      <c r="H984" s="46"/>
      <c r="I984" s="46"/>
      <c r="J984" s="46"/>
      <c r="K984" s="46"/>
      <c r="L984" s="46"/>
      <c r="M984" s="46"/>
      <c r="N984" s="46"/>
      <c r="O984" s="46"/>
      <c r="P984" s="46"/>
      <c r="Q984" s="46"/>
      <c r="R984" s="46"/>
      <c r="S984" s="46"/>
      <c r="T984" s="46"/>
      <c r="U984" s="46"/>
      <c r="V984" s="46"/>
      <c r="W984" s="46"/>
      <c r="X984" s="46"/>
      <c r="Y984" s="46"/>
      <c r="Z984" s="46"/>
      <c r="AA984" s="46"/>
      <c r="AB984" s="46"/>
    </row>
    <row r="985" spans="1:28" ht="15.75" customHeight="1" x14ac:dyDescent="0.25">
      <c r="A985" s="46"/>
      <c r="B985" s="46"/>
      <c r="C985" s="46"/>
      <c r="D985" s="46"/>
      <c r="E985" s="46"/>
      <c r="F985" s="46"/>
      <c r="G985" s="46"/>
      <c r="H985" s="46"/>
      <c r="I985" s="46"/>
      <c r="J985" s="46"/>
      <c r="K985" s="46"/>
      <c r="L985" s="46"/>
      <c r="M985" s="46"/>
      <c r="N985" s="46"/>
      <c r="O985" s="46"/>
      <c r="P985" s="46"/>
      <c r="Q985" s="46"/>
      <c r="R985" s="46"/>
      <c r="S985" s="46"/>
      <c r="T985" s="46"/>
      <c r="U985" s="46"/>
      <c r="V985" s="46"/>
      <c r="W985" s="46"/>
      <c r="X985" s="46"/>
      <c r="Y985" s="46"/>
      <c r="Z985" s="46"/>
      <c r="AA985" s="46"/>
      <c r="AB985" s="46"/>
    </row>
    <row r="986" spans="1:28" ht="15.75" customHeight="1" x14ac:dyDescent="0.25">
      <c r="A986" s="46"/>
      <c r="B986" s="46"/>
      <c r="C986" s="46"/>
      <c r="D986" s="46"/>
      <c r="E986" s="46"/>
      <c r="F986" s="46"/>
      <c r="G986" s="46"/>
      <c r="H986" s="46"/>
      <c r="I986" s="46"/>
      <c r="J986" s="46"/>
      <c r="K986" s="46"/>
      <c r="L986" s="46"/>
      <c r="M986" s="46"/>
      <c r="N986" s="46"/>
      <c r="O986" s="46"/>
      <c r="P986" s="46"/>
      <c r="Q986" s="46"/>
      <c r="R986" s="46"/>
      <c r="S986" s="46"/>
      <c r="T986" s="46"/>
      <c r="U986" s="46"/>
      <c r="V986" s="46"/>
      <c r="W986" s="46"/>
      <c r="X986" s="46"/>
      <c r="Y986" s="46"/>
      <c r="Z986" s="46"/>
      <c r="AA986" s="46"/>
      <c r="AB986" s="46"/>
    </row>
    <row r="987" spans="1:28" ht="15.75" customHeight="1" x14ac:dyDescent="0.25">
      <c r="A987" s="46"/>
      <c r="B987" s="46"/>
      <c r="C987" s="46"/>
      <c r="D987" s="46"/>
      <c r="E987" s="46"/>
      <c r="F987" s="46"/>
      <c r="G987" s="46"/>
      <c r="H987" s="46"/>
      <c r="I987" s="46"/>
      <c r="J987" s="46"/>
      <c r="K987" s="46"/>
      <c r="L987" s="46"/>
      <c r="M987" s="46"/>
      <c r="N987" s="46"/>
      <c r="O987" s="46"/>
      <c r="P987" s="46"/>
      <c r="Q987" s="46"/>
      <c r="R987" s="46"/>
      <c r="S987" s="46"/>
      <c r="T987" s="46"/>
      <c r="U987" s="46"/>
      <c r="V987" s="46"/>
      <c r="W987" s="46"/>
      <c r="X987" s="46"/>
      <c r="Y987" s="46"/>
      <c r="Z987" s="46"/>
      <c r="AA987" s="46"/>
      <c r="AB987" s="46"/>
    </row>
    <row r="988" spans="1:28" ht="15.75" customHeight="1" x14ac:dyDescent="0.25">
      <c r="A988" s="46"/>
      <c r="B988" s="46"/>
      <c r="C988" s="46"/>
      <c r="D988" s="46"/>
      <c r="E988" s="46"/>
      <c r="F988" s="46"/>
      <c r="G988" s="46"/>
      <c r="H988" s="46"/>
      <c r="I988" s="46"/>
      <c r="J988" s="46"/>
      <c r="K988" s="46"/>
      <c r="L988" s="46"/>
      <c r="M988" s="46"/>
      <c r="N988" s="46"/>
      <c r="O988" s="46"/>
      <c r="P988" s="46"/>
      <c r="Q988" s="46"/>
      <c r="R988" s="46"/>
      <c r="S988" s="46"/>
      <c r="T988" s="46"/>
      <c r="U988" s="46"/>
      <c r="V988" s="46"/>
      <c r="W988" s="46"/>
      <c r="X988" s="46"/>
      <c r="Y988" s="46"/>
      <c r="Z988" s="46"/>
      <c r="AA988" s="46"/>
      <c r="AB988" s="46"/>
    </row>
    <row r="989" spans="1:28" ht="15.75" customHeight="1" x14ac:dyDescent="0.25">
      <c r="A989" s="46"/>
      <c r="B989" s="46"/>
      <c r="C989" s="46"/>
      <c r="D989" s="46"/>
      <c r="E989" s="46"/>
      <c r="F989" s="46"/>
      <c r="G989" s="46"/>
      <c r="H989" s="46"/>
      <c r="I989" s="46"/>
      <c r="J989" s="46"/>
      <c r="K989" s="46"/>
      <c r="L989" s="46"/>
      <c r="M989" s="46"/>
      <c r="N989" s="46"/>
      <c r="O989" s="46"/>
      <c r="P989" s="46"/>
      <c r="Q989" s="46"/>
      <c r="R989" s="46"/>
      <c r="S989" s="46"/>
      <c r="T989" s="46"/>
      <c r="U989" s="46"/>
      <c r="V989" s="46"/>
      <c r="W989" s="46"/>
      <c r="X989" s="46"/>
      <c r="Y989" s="46"/>
      <c r="Z989" s="46"/>
      <c r="AA989" s="46"/>
      <c r="AB989" s="46"/>
    </row>
    <row r="990" spans="1:28" ht="15.75" customHeight="1" x14ac:dyDescent="0.25">
      <c r="A990" s="46"/>
      <c r="B990" s="46"/>
      <c r="C990" s="46"/>
      <c r="D990" s="46"/>
      <c r="E990" s="46"/>
      <c r="F990" s="46"/>
      <c r="G990" s="46"/>
      <c r="H990" s="46"/>
      <c r="I990" s="46"/>
      <c r="J990" s="46"/>
      <c r="K990" s="46"/>
      <c r="L990" s="46"/>
      <c r="M990" s="46"/>
      <c r="N990" s="46"/>
      <c r="O990" s="46"/>
      <c r="P990" s="46"/>
      <c r="Q990" s="46"/>
      <c r="R990" s="46"/>
      <c r="S990" s="46"/>
      <c r="T990" s="46"/>
      <c r="U990" s="46"/>
      <c r="V990" s="46"/>
      <c r="W990" s="46"/>
      <c r="X990" s="46"/>
      <c r="Y990" s="46"/>
      <c r="Z990" s="46"/>
      <c r="AA990" s="46"/>
      <c r="AB990" s="46"/>
    </row>
    <row r="991" spans="1:28" ht="15.75" customHeight="1" x14ac:dyDescent="0.25">
      <c r="A991" s="46"/>
      <c r="B991" s="46"/>
      <c r="C991" s="46"/>
      <c r="D991" s="46"/>
      <c r="E991" s="46"/>
      <c r="F991" s="46"/>
      <c r="G991" s="46"/>
      <c r="H991" s="46"/>
      <c r="I991" s="46"/>
      <c r="J991" s="46"/>
      <c r="K991" s="46"/>
      <c r="L991" s="46"/>
      <c r="M991" s="46"/>
      <c r="N991" s="46"/>
      <c r="O991" s="46"/>
      <c r="P991" s="46"/>
      <c r="Q991" s="46"/>
      <c r="R991" s="46"/>
      <c r="S991" s="46"/>
      <c r="T991" s="46"/>
      <c r="U991" s="46"/>
      <c r="V991" s="46"/>
      <c r="W991" s="46"/>
      <c r="X991" s="46"/>
      <c r="Y991" s="46"/>
      <c r="Z991" s="46"/>
      <c r="AA991" s="46"/>
      <c r="AB991" s="46"/>
    </row>
    <row r="992" spans="1:28" ht="15.75" customHeight="1" x14ac:dyDescent="0.25">
      <c r="A992" s="46"/>
      <c r="B992" s="46"/>
      <c r="C992" s="46"/>
      <c r="D992" s="46"/>
      <c r="E992" s="46"/>
      <c r="F992" s="46"/>
      <c r="G992" s="46"/>
      <c r="H992" s="46"/>
      <c r="I992" s="46"/>
      <c r="J992" s="46"/>
      <c r="K992" s="46"/>
      <c r="L992" s="46"/>
      <c r="M992" s="46"/>
      <c r="N992" s="46"/>
      <c r="O992" s="46"/>
      <c r="P992" s="46"/>
      <c r="Q992" s="46"/>
      <c r="R992" s="46"/>
      <c r="S992" s="46"/>
      <c r="T992" s="46"/>
      <c r="U992" s="46"/>
      <c r="V992" s="46"/>
      <c r="W992" s="46"/>
      <c r="X992" s="46"/>
      <c r="Y992" s="46"/>
      <c r="Z992" s="46"/>
      <c r="AA992" s="46"/>
      <c r="AB992" s="46"/>
    </row>
    <row r="993" spans="1:28" ht="15.75" customHeight="1" x14ac:dyDescent="0.25">
      <c r="A993" s="46"/>
      <c r="B993" s="46"/>
      <c r="C993" s="46"/>
      <c r="D993" s="46"/>
      <c r="E993" s="46"/>
      <c r="F993" s="46"/>
      <c r="G993" s="46"/>
      <c r="H993" s="46"/>
      <c r="I993" s="46"/>
      <c r="J993" s="46"/>
      <c r="K993" s="46"/>
      <c r="L993" s="46"/>
      <c r="M993" s="46"/>
      <c r="N993" s="46"/>
      <c r="O993" s="46"/>
      <c r="P993" s="46"/>
      <c r="Q993" s="46"/>
      <c r="R993" s="46"/>
      <c r="S993" s="46"/>
      <c r="T993" s="46"/>
      <c r="U993" s="46"/>
      <c r="V993" s="46"/>
      <c r="W993" s="46"/>
      <c r="X993" s="46"/>
      <c r="Y993" s="46"/>
      <c r="Z993" s="46"/>
      <c r="AA993" s="46"/>
      <c r="AB993" s="46"/>
    </row>
    <row r="994" spans="1:28" ht="15.75" customHeight="1" x14ac:dyDescent="0.25">
      <c r="A994" s="46"/>
      <c r="B994" s="46"/>
      <c r="C994" s="46"/>
      <c r="D994" s="46"/>
      <c r="E994" s="46"/>
      <c r="F994" s="46"/>
      <c r="G994" s="46"/>
      <c r="H994" s="46"/>
      <c r="I994" s="46"/>
      <c r="J994" s="46"/>
      <c r="K994" s="46"/>
      <c r="L994" s="46"/>
      <c r="M994" s="46"/>
      <c r="N994" s="46"/>
      <c r="O994" s="46"/>
      <c r="P994" s="46"/>
      <c r="Q994" s="46"/>
      <c r="R994" s="46"/>
      <c r="S994" s="46"/>
      <c r="T994" s="46"/>
      <c r="U994" s="46"/>
      <c r="V994" s="46"/>
      <c r="W994" s="46"/>
      <c r="X994" s="46"/>
      <c r="Y994" s="46"/>
      <c r="Z994" s="46"/>
      <c r="AA994" s="46"/>
      <c r="AB994" s="46"/>
    </row>
    <row r="995" spans="1:28" ht="15.75" customHeight="1" x14ac:dyDescent="0.25">
      <c r="A995" s="46"/>
      <c r="B995" s="46"/>
      <c r="C995" s="46"/>
      <c r="D995" s="46"/>
      <c r="E995" s="46"/>
      <c r="F995" s="46"/>
      <c r="G995" s="46"/>
      <c r="H995" s="46"/>
      <c r="I995" s="46"/>
      <c r="J995" s="46"/>
      <c r="K995" s="46"/>
      <c r="L995" s="46"/>
      <c r="M995" s="46"/>
      <c r="N995" s="46"/>
      <c r="O995" s="46"/>
      <c r="P995" s="46"/>
      <c r="Q995" s="46"/>
      <c r="R995" s="46"/>
      <c r="S995" s="46"/>
      <c r="T995" s="46"/>
      <c r="U995" s="46"/>
      <c r="V995" s="46"/>
      <c r="W995" s="46"/>
      <c r="X995" s="46"/>
      <c r="Y995" s="46"/>
      <c r="Z995" s="46"/>
      <c r="AA995" s="46"/>
      <c r="AB995" s="46"/>
    </row>
    <row r="996" spans="1:28" ht="15.75" customHeight="1" x14ac:dyDescent="0.25">
      <c r="A996" s="46"/>
      <c r="B996" s="46"/>
      <c r="C996" s="46"/>
      <c r="D996" s="46"/>
      <c r="E996" s="46"/>
      <c r="F996" s="46"/>
      <c r="G996" s="46"/>
      <c r="H996" s="46"/>
      <c r="I996" s="46"/>
      <c r="J996" s="46"/>
      <c r="K996" s="46"/>
      <c r="L996" s="46"/>
      <c r="M996" s="46"/>
      <c r="N996" s="46"/>
      <c r="O996" s="46"/>
      <c r="P996" s="46"/>
      <c r="Q996" s="46"/>
      <c r="R996" s="46"/>
      <c r="S996" s="46"/>
      <c r="T996" s="46"/>
      <c r="U996" s="46"/>
      <c r="V996" s="46"/>
      <c r="W996" s="46"/>
      <c r="X996" s="46"/>
      <c r="Y996" s="46"/>
      <c r="Z996" s="46"/>
      <c r="AA996" s="46"/>
      <c r="AB996" s="46"/>
    </row>
    <row r="997" spans="1:28" ht="15.75" customHeight="1" x14ac:dyDescent="0.25">
      <c r="A997" s="46"/>
      <c r="B997" s="46"/>
      <c r="C997" s="46"/>
      <c r="D997" s="46"/>
      <c r="E997" s="46"/>
      <c r="F997" s="46"/>
      <c r="G997" s="46"/>
      <c r="H997" s="46"/>
      <c r="I997" s="46"/>
      <c r="J997" s="46"/>
      <c r="K997" s="46"/>
      <c r="L997" s="46"/>
      <c r="M997" s="46"/>
      <c r="N997" s="46"/>
      <c r="O997" s="46"/>
      <c r="P997" s="46"/>
      <c r="Q997" s="46"/>
      <c r="R997" s="46"/>
      <c r="S997" s="46"/>
      <c r="T997" s="46"/>
      <c r="U997" s="46"/>
      <c r="V997" s="46"/>
      <c r="W997" s="46"/>
      <c r="X997" s="46"/>
      <c r="Y997" s="46"/>
      <c r="Z997" s="46"/>
      <c r="AA997" s="46"/>
      <c r="AB997" s="46"/>
    </row>
    <row r="998" spans="1:28" ht="15.75" customHeight="1" x14ac:dyDescent="0.25">
      <c r="A998" s="46"/>
      <c r="B998" s="46"/>
      <c r="C998" s="46"/>
      <c r="D998" s="46"/>
      <c r="E998" s="46"/>
      <c r="F998" s="46"/>
      <c r="G998" s="46"/>
      <c r="H998" s="46"/>
      <c r="I998" s="46"/>
      <c r="J998" s="46"/>
      <c r="K998" s="46"/>
      <c r="L998" s="46"/>
      <c r="M998" s="46"/>
      <c r="N998" s="46"/>
      <c r="O998" s="46"/>
      <c r="P998" s="46"/>
      <c r="Q998" s="46"/>
      <c r="R998" s="46"/>
      <c r="S998" s="46"/>
      <c r="T998" s="46"/>
      <c r="U998" s="46"/>
      <c r="V998" s="46"/>
      <c r="W998" s="46"/>
      <c r="X998" s="46"/>
      <c r="Y998" s="46"/>
      <c r="Z998" s="46"/>
      <c r="AA998" s="46"/>
      <c r="AB998" s="46"/>
    </row>
    <row r="999" spans="1:28" ht="15.75" customHeight="1" x14ac:dyDescent="0.25">
      <c r="A999" s="46"/>
      <c r="B999" s="46"/>
      <c r="C999" s="46"/>
      <c r="D999" s="46"/>
      <c r="E999" s="46"/>
      <c r="F999" s="46"/>
      <c r="G999" s="46"/>
      <c r="H999" s="46"/>
      <c r="I999" s="46"/>
      <c r="J999" s="46"/>
      <c r="K999" s="46"/>
      <c r="L999" s="46"/>
      <c r="M999" s="46"/>
      <c r="N999" s="46"/>
      <c r="O999" s="46"/>
      <c r="P999" s="46"/>
      <c r="Q999" s="46"/>
      <c r="R999" s="46"/>
      <c r="S999" s="46"/>
      <c r="T999" s="46"/>
      <c r="U999" s="46"/>
      <c r="V999" s="46"/>
      <c r="W999" s="46"/>
      <c r="X999" s="46"/>
      <c r="Y999" s="46"/>
      <c r="Z999" s="46"/>
      <c r="AA999" s="46"/>
      <c r="AB999" s="46"/>
    </row>
    <row r="1000" spans="1:28" ht="15.75" customHeight="1" x14ac:dyDescent="0.25">
      <c r="A1000" s="46"/>
      <c r="B1000" s="46"/>
      <c r="C1000" s="46"/>
      <c r="D1000" s="46"/>
      <c r="E1000" s="46"/>
      <c r="F1000" s="46"/>
      <c r="G1000" s="46"/>
      <c r="H1000" s="46"/>
      <c r="I1000" s="46"/>
      <c r="J1000" s="46"/>
      <c r="K1000" s="46"/>
      <c r="L1000" s="46"/>
      <c r="M1000" s="46"/>
      <c r="N1000" s="46"/>
      <c r="O1000" s="46"/>
      <c r="P1000" s="46"/>
      <c r="Q1000" s="46"/>
      <c r="R1000" s="46"/>
      <c r="S1000" s="46"/>
      <c r="T1000" s="46"/>
      <c r="U1000" s="46"/>
      <c r="V1000" s="46"/>
      <c r="W1000" s="46"/>
      <c r="X1000" s="46"/>
      <c r="Y1000" s="46"/>
      <c r="Z1000" s="46"/>
      <c r="AA1000" s="46"/>
      <c r="AB1000" s="46"/>
    </row>
  </sheetData>
  <mergeCells count="2423">
    <mergeCell ref="E25:F25"/>
    <mergeCell ref="E27:F27"/>
    <mergeCell ref="Y24:AB25"/>
    <mergeCell ref="Y26:AB27"/>
    <mergeCell ref="E22:F22"/>
    <mergeCell ref="G22:H22"/>
    <mergeCell ref="I22:J22"/>
    <mergeCell ref="Y22:AB23"/>
    <mergeCell ref="G23:H23"/>
    <mergeCell ref="I23:J23"/>
    <mergeCell ref="L25:M25"/>
    <mergeCell ref="L29:M29"/>
    <mergeCell ref="L30:M30"/>
    <mergeCell ref="L31:M31"/>
    <mergeCell ref="L32:M32"/>
    <mergeCell ref="L33:M33"/>
    <mergeCell ref="G30:H30"/>
    <mergeCell ref="I30:J30"/>
    <mergeCell ref="E31:F31"/>
    <mergeCell ref="G28:H28"/>
    <mergeCell ref="I28:J28"/>
    <mergeCell ref="E24:F24"/>
    <mergeCell ref="G24:H24"/>
    <mergeCell ref="I24:J24"/>
    <mergeCell ref="E26:F26"/>
    <mergeCell ref="G26:H26"/>
    <mergeCell ref="I26:J26"/>
    <mergeCell ref="E28:F28"/>
    <mergeCell ref="G31:H31"/>
    <mergeCell ref="I31:J31"/>
    <mergeCell ref="E29:F29"/>
    <mergeCell ref="G29:H29"/>
    <mergeCell ref="L34:M34"/>
    <mergeCell ref="G25:H25"/>
    <mergeCell ref="I25:J25"/>
    <mergeCell ref="L26:M26"/>
    <mergeCell ref="G27:H27"/>
    <mergeCell ref="I27:J27"/>
    <mergeCell ref="L27:M27"/>
    <mergeCell ref="L28:M28"/>
    <mergeCell ref="B1:C1"/>
    <mergeCell ref="D1:K4"/>
    <mergeCell ref="L1:M1"/>
    <mergeCell ref="B2:C4"/>
    <mergeCell ref="L2:M4"/>
    <mergeCell ref="B5:D5"/>
    <mergeCell ref="F5:I6"/>
    <mergeCell ref="B6:D6"/>
    <mergeCell ref="B7:D7"/>
    <mergeCell ref="F7:I8"/>
    <mergeCell ref="B8:D8"/>
    <mergeCell ref="K8:N9"/>
    <mergeCell ref="F9:I10"/>
    <mergeCell ref="B11:D12"/>
    <mergeCell ref="L13:M13"/>
    <mergeCell ref="L14:M14"/>
    <mergeCell ref="L15:M15"/>
    <mergeCell ref="L16:M16"/>
    <mergeCell ref="L17:M17"/>
    <mergeCell ref="L18:M18"/>
    <mergeCell ref="L19:M19"/>
    <mergeCell ref="L20:M20"/>
    <mergeCell ref="F11:I12"/>
    <mergeCell ref="E13:F13"/>
    <mergeCell ref="G13:H13"/>
    <mergeCell ref="I13:J13"/>
    <mergeCell ref="E14:F14"/>
    <mergeCell ref="G14:H14"/>
    <mergeCell ref="I14:J14"/>
    <mergeCell ref="G17:H17"/>
    <mergeCell ref="I17:J17"/>
    <mergeCell ref="G20:H20"/>
    <mergeCell ref="I20:J20"/>
    <mergeCell ref="Y20:AB21"/>
    <mergeCell ref="E21:F21"/>
    <mergeCell ref="G21:H21"/>
    <mergeCell ref="I21:J21"/>
    <mergeCell ref="L21:M21"/>
    <mergeCell ref="L22:M22"/>
    <mergeCell ref="L23:M23"/>
    <mergeCell ref="L24:M24"/>
    <mergeCell ref="E23:F23"/>
    <mergeCell ref="E15:F15"/>
    <mergeCell ref="G15:H15"/>
    <mergeCell ref="I15:J15"/>
    <mergeCell ref="E16:F16"/>
    <mergeCell ref="G16:H16"/>
    <mergeCell ref="I16:J16"/>
    <mergeCell ref="E17:F17"/>
    <mergeCell ref="E18:F18"/>
    <mergeCell ref="G18:H18"/>
    <mergeCell ref="I18:J18"/>
    <mergeCell ref="E19:F19"/>
    <mergeCell ref="G19:H19"/>
    <mergeCell ref="I19:J19"/>
    <mergeCell ref="E20:F20"/>
    <mergeCell ref="G37:H37"/>
    <mergeCell ref="I37:J37"/>
    <mergeCell ref="E35:F35"/>
    <mergeCell ref="G35:H35"/>
    <mergeCell ref="I35:J35"/>
    <mergeCell ref="E36:F36"/>
    <mergeCell ref="G36:H36"/>
    <mergeCell ref="I36:J36"/>
    <mergeCell ref="E37:F37"/>
    <mergeCell ref="G40:H40"/>
    <mergeCell ref="I40:J40"/>
    <mergeCell ref="E38:F38"/>
    <mergeCell ref="G38:H38"/>
    <mergeCell ref="I38:J38"/>
    <mergeCell ref="E39:F39"/>
    <mergeCell ref="G39:H39"/>
    <mergeCell ref="I39:J39"/>
    <mergeCell ref="E40:F40"/>
    <mergeCell ref="G43:H43"/>
    <mergeCell ref="I43:J43"/>
    <mergeCell ref="E41:F41"/>
    <mergeCell ref="G41:H41"/>
    <mergeCell ref="I41:J41"/>
    <mergeCell ref="E42:F42"/>
    <mergeCell ref="G42:H42"/>
    <mergeCell ref="I42:J42"/>
    <mergeCell ref="E43:F43"/>
    <mergeCell ref="G46:H46"/>
    <mergeCell ref="I46:J46"/>
    <mergeCell ref="E44:F44"/>
    <mergeCell ref="G44:H44"/>
    <mergeCell ref="I44:J44"/>
    <mergeCell ref="E45:F45"/>
    <mergeCell ref="G45:H45"/>
    <mergeCell ref="I45:J45"/>
    <mergeCell ref="E46:F46"/>
    <mergeCell ref="G49:H49"/>
    <mergeCell ref="I49:J49"/>
    <mergeCell ref="E47:F47"/>
    <mergeCell ref="G47:H47"/>
    <mergeCell ref="I47:J47"/>
    <mergeCell ref="E48:F48"/>
    <mergeCell ref="G48:H48"/>
    <mergeCell ref="I48:J48"/>
    <mergeCell ref="E49:F49"/>
    <mergeCell ref="G52:H52"/>
    <mergeCell ref="I52:J52"/>
    <mergeCell ref="E50:F50"/>
    <mergeCell ref="G50:H50"/>
    <mergeCell ref="I50:J50"/>
    <mergeCell ref="E51:F51"/>
    <mergeCell ref="G51:H51"/>
    <mergeCell ref="I51:J51"/>
    <mergeCell ref="E52:F52"/>
    <mergeCell ref="G55:H55"/>
    <mergeCell ref="I55:J55"/>
    <mergeCell ref="E53:F53"/>
    <mergeCell ref="G53:H53"/>
    <mergeCell ref="I53:J53"/>
    <mergeCell ref="E54:F54"/>
    <mergeCell ref="G54:H54"/>
    <mergeCell ref="I54:J54"/>
    <mergeCell ref="E55:F55"/>
    <mergeCell ref="G58:H58"/>
    <mergeCell ref="I58:J58"/>
    <mergeCell ref="E56:F56"/>
    <mergeCell ref="G56:H56"/>
    <mergeCell ref="I56:J56"/>
    <mergeCell ref="E57:F57"/>
    <mergeCell ref="G57:H57"/>
    <mergeCell ref="I57:J57"/>
    <mergeCell ref="E58:F58"/>
    <mergeCell ref="G61:H61"/>
    <mergeCell ref="I61:J61"/>
    <mergeCell ref="E59:F59"/>
    <mergeCell ref="G59:H59"/>
    <mergeCell ref="I59:J59"/>
    <mergeCell ref="E60:F60"/>
    <mergeCell ref="G60:H60"/>
    <mergeCell ref="I60:J60"/>
    <mergeCell ref="E61:F61"/>
    <mergeCell ref="G64:H64"/>
    <mergeCell ref="I64:J64"/>
    <mergeCell ref="E62:F62"/>
    <mergeCell ref="G62:H62"/>
    <mergeCell ref="I62:J62"/>
    <mergeCell ref="E63:F63"/>
    <mergeCell ref="G63:H63"/>
    <mergeCell ref="I63:J63"/>
    <mergeCell ref="E64:F64"/>
    <mergeCell ref="G67:H67"/>
    <mergeCell ref="I67:J67"/>
    <mergeCell ref="E65:F65"/>
    <mergeCell ref="G65:H65"/>
    <mergeCell ref="I65:J65"/>
    <mergeCell ref="E66:F66"/>
    <mergeCell ref="G66:H66"/>
    <mergeCell ref="I66:J66"/>
    <mergeCell ref="E67:F67"/>
    <mergeCell ref="G70:H70"/>
    <mergeCell ref="I70:J70"/>
    <mergeCell ref="E68:F68"/>
    <mergeCell ref="G68:H68"/>
    <mergeCell ref="I68:J68"/>
    <mergeCell ref="E69:F69"/>
    <mergeCell ref="G69:H69"/>
    <mergeCell ref="I69:J69"/>
    <mergeCell ref="E70:F70"/>
    <mergeCell ref="G73:H73"/>
    <mergeCell ref="I73:J73"/>
    <mergeCell ref="E71:F71"/>
    <mergeCell ref="G71:H71"/>
    <mergeCell ref="I71:J71"/>
    <mergeCell ref="E72:F72"/>
    <mergeCell ref="G72:H72"/>
    <mergeCell ref="I72:J72"/>
    <mergeCell ref="E73:F73"/>
    <mergeCell ref="G76:H76"/>
    <mergeCell ref="I76:J76"/>
    <mergeCell ref="E74:F74"/>
    <mergeCell ref="G74:H74"/>
    <mergeCell ref="I74:J74"/>
    <mergeCell ref="E75:F75"/>
    <mergeCell ref="G75:H75"/>
    <mergeCell ref="I75:J75"/>
    <mergeCell ref="E76:F76"/>
    <mergeCell ref="G79:H79"/>
    <mergeCell ref="I79:J79"/>
    <mergeCell ref="E77:F77"/>
    <mergeCell ref="G77:H77"/>
    <mergeCell ref="I77:J77"/>
    <mergeCell ref="E78:F78"/>
    <mergeCell ref="G78:H78"/>
    <mergeCell ref="I78:J78"/>
    <mergeCell ref="E79:F79"/>
    <mergeCell ref="G82:H82"/>
    <mergeCell ref="I82:J82"/>
    <mergeCell ref="E80:F80"/>
    <mergeCell ref="G80:H80"/>
    <mergeCell ref="I80:J80"/>
    <mergeCell ref="E81:F81"/>
    <mergeCell ref="G81:H81"/>
    <mergeCell ref="I81:J81"/>
    <mergeCell ref="E82:F82"/>
    <mergeCell ref="L82:M82"/>
    <mergeCell ref="L83:M83"/>
    <mergeCell ref="L84:M84"/>
    <mergeCell ref="L85:M85"/>
    <mergeCell ref="L86:M86"/>
    <mergeCell ref="L87:M87"/>
    <mergeCell ref="L88:M88"/>
    <mergeCell ref="L75:M75"/>
    <mergeCell ref="L76:M76"/>
    <mergeCell ref="L77:M77"/>
    <mergeCell ref="L78:M78"/>
    <mergeCell ref="L79:M79"/>
    <mergeCell ref="L80:M80"/>
    <mergeCell ref="L81:M81"/>
    <mergeCell ref="G85:H85"/>
    <mergeCell ref="I85:J85"/>
    <mergeCell ref="E83:F83"/>
    <mergeCell ref="G83:H83"/>
    <mergeCell ref="I83:J83"/>
    <mergeCell ref="E84:F84"/>
    <mergeCell ref="G84:H84"/>
    <mergeCell ref="I84:J84"/>
    <mergeCell ref="E85:F85"/>
    <mergeCell ref="G88:H88"/>
    <mergeCell ref="I88:J88"/>
    <mergeCell ref="E86:F86"/>
    <mergeCell ref="G86:H86"/>
    <mergeCell ref="I86:J86"/>
    <mergeCell ref="E87:F87"/>
    <mergeCell ref="G87:H87"/>
    <mergeCell ref="I87:J87"/>
    <mergeCell ref="E88:F88"/>
    <mergeCell ref="G91:H91"/>
    <mergeCell ref="I91:J91"/>
    <mergeCell ref="E89:F89"/>
    <mergeCell ref="G89:H89"/>
    <mergeCell ref="I89:J89"/>
    <mergeCell ref="E90:F90"/>
    <mergeCell ref="G90:H90"/>
    <mergeCell ref="I90:J90"/>
    <mergeCell ref="E91:F91"/>
    <mergeCell ref="G94:H94"/>
    <mergeCell ref="I94:J94"/>
    <mergeCell ref="E92:F92"/>
    <mergeCell ref="G92:H92"/>
    <mergeCell ref="I92:J92"/>
    <mergeCell ref="E93:F93"/>
    <mergeCell ref="G93:H93"/>
    <mergeCell ref="I93:J93"/>
    <mergeCell ref="E94:F94"/>
    <mergeCell ref="L89:M89"/>
    <mergeCell ref="L90:M90"/>
    <mergeCell ref="L91:M91"/>
    <mergeCell ref="L92:M92"/>
    <mergeCell ref="L93:M93"/>
    <mergeCell ref="L94:M94"/>
    <mergeCell ref="L95:M95"/>
    <mergeCell ref="L103:M103"/>
    <mergeCell ref="L104:M104"/>
    <mergeCell ref="L105:M105"/>
    <mergeCell ref="L106:M106"/>
    <mergeCell ref="L96:M96"/>
    <mergeCell ref="L97:M97"/>
    <mergeCell ref="L98:M98"/>
    <mergeCell ref="L99:M99"/>
    <mergeCell ref="L100:M100"/>
    <mergeCell ref="L101:M101"/>
    <mergeCell ref="L102:M102"/>
    <mergeCell ref="G97:H97"/>
    <mergeCell ref="I97:J97"/>
    <mergeCell ref="E95:F95"/>
    <mergeCell ref="G95:H95"/>
    <mergeCell ref="I95:J95"/>
    <mergeCell ref="E96:F96"/>
    <mergeCell ref="G96:H96"/>
    <mergeCell ref="I96:J96"/>
    <mergeCell ref="E97:F97"/>
    <mergeCell ref="G100:H100"/>
    <mergeCell ref="I100:J100"/>
    <mergeCell ref="E98:F98"/>
    <mergeCell ref="G98:H98"/>
    <mergeCell ref="I98:J98"/>
    <mergeCell ref="E99:F99"/>
    <mergeCell ref="G99:H99"/>
    <mergeCell ref="I99:J99"/>
    <mergeCell ref="E100:F100"/>
    <mergeCell ref="G103:H103"/>
    <mergeCell ref="I103:J103"/>
    <mergeCell ref="E101:F101"/>
    <mergeCell ref="G101:H101"/>
    <mergeCell ref="I101:J101"/>
    <mergeCell ref="E102:F102"/>
    <mergeCell ref="G102:H102"/>
    <mergeCell ref="I102:J102"/>
    <mergeCell ref="E103:F103"/>
    <mergeCell ref="G106:H106"/>
    <mergeCell ref="I106:J106"/>
    <mergeCell ref="E104:F104"/>
    <mergeCell ref="G104:H104"/>
    <mergeCell ref="I104:J104"/>
    <mergeCell ref="E105:F105"/>
    <mergeCell ref="G105:H105"/>
    <mergeCell ref="I105:J105"/>
    <mergeCell ref="E106:F106"/>
    <mergeCell ref="E107:F107"/>
    <mergeCell ref="G107:H107"/>
    <mergeCell ref="I107:J107"/>
    <mergeCell ref="L107:M107"/>
    <mergeCell ref="G108:H108"/>
    <mergeCell ref="I108:J108"/>
    <mergeCell ref="L108:M108"/>
    <mergeCell ref="E108:F108"/>
    <mergeCell ref="E109:F109"/>
    <mergeCell ref="G109:H109"/>
    <mergeCell ref="I109:J109"/>
    <mergeCell ref="E110:F110"/>
    <mergeCell ref="G110:H110"/>
    <mergeCell ref="I110:J110"/>
    <mergeCell ref="L109:M109"/>
    <mergeCell ref="L110:M110"/>
    <mergeCell ref="E111:F111"/>
    <mergeCell ref="G111:H111"/>
    <mergeCell ref="I111:J111"/>
    <mergeCell ref="L111:M111"/>
    <mergeCell ref="E112:F112"/>
    <mergeCell ref="L112:M112"/>
    <mergeCell ref="G112:H112"/>
    <mergeCell ref="I112:J112"/>
    <mergeCell ref="E113:F113"/>
    <mergeCell ref="G113:H113"/>
    <mergeCell ref="I113:J113"/>
    <mergeCell ref="L113:M113"/>
    <mergeCell ref="E114:F114"/>
    <mergeCell ref="L114:M114"/>
    <mergeCell ref="L115:M115"/>
    <mergeCell ref="L116:M116"/>
    <mergeCell ref="L117:M117"/>
    <mergeCell ref="L118:M118"/>
    <mergeCell ref="L119:M119"/>
    <mergeCell ref="L120:M120"/>
    <mergeCell ref="L128:M128"/>
    <mergeCell ref="G124:H124"/>
    <mergeCell ref="I124:J124"/>
    <mergeCell ref="E122:F122"/>
    <mergeCell ref="G122:H122"/>
    <mergeCell ref="I122:J122"/>
    <mergeCell ref="E123:F123"/>
    <mergeCell ref="G123:H123"/>
    <mergeCell ref="I123:J123"/>
    <mergeCell ref="E124:F124"/>
    <mergeCell ref="G127:H127"/>
    <mergeCell ref="I127:J127"/>
    <mergeCell ref="E125:F125"/>
    <mergeCell ref="G125:H125"/>
    <mergeCell ref="I125:J125"/>
    <mergeCell ref="E126:F126"/>
    <mergeCell ref="L121:M121"/>
    <mergeCell ref="L122:M122"/>
    <mergeCell ref="L123:M123"/>
    <mergeCell ref="L124:M124"/>
    <mergeCell ref="L125:M125"/>
    <mergeCell ref="L126:M126"/>
    <mergeCell ref="L127:M127"/>
    <mergeCell ref="G114:H114"/>
    <mergeCell ref="I114:J114"/>
    <mergeCell ref="E115:F115"/>
    <mergeCell ref="G115:H115"/>
    <mergeCell ref="I115:J115"/>
    <mergeCell ref="G116:H116"/>
    <mergeCell ref="I116:J116"/>
    <mergeCell ref="E116:F116"/>
    <mergeCell ref="E117:F117"/>
    <mergeCell ref="G117:H117"/>
    <mergeCell ref="I117:J117"/>
    <mergeCell ref="E118:F118"/>
    <mergeCell ref="G118:H118"/>
    <mergeCell ref="I118:J118"/>
    <mergeCell ref="G121:H121"/>
    <mergeCell ref="I121:J121"/>
    <mergeCell ref="E119:F119"/>
    <mergeCell ref="G119:H119"/>
    <mergeCell ref="I119:J119"/>
    <mergeCell ref="E120:F120"/>
    <mergeCell ref="G120:H120"/>
    <mergeCell ref="I120:J120"/>
    <mergeCell ref="E121:F121"/>
    <mergeCell ref="G157:H157"/>
    <mergeCell ref="I157:J157"/>
    <mergeCell ref="E155:F155"/>
    <mergeCell ref="G155:H155"/>
    <mergeCell ref="I155:J155"/>
    <mergeCell ref="E156:F156"/>
    <mergeCell ref="G156:H156"/>
    <mergeCell ref="I156:J156"/>
    <mergeCell ref="E157:F157"/>
    <mergeCell ref="G138:H138"/>
    <mergeCell ref="I138:J138"/>
    <mergeCell ref="E139:F139"/>
    <mergeCell ref="G139:H139"/>
    <mergeCell ref="I139:J139"/>
    <mergeCell ref="G140:H140"/>
    <mergeCell ref="I140:J140"/>
    <mergeCell ref="E140:F140"/>
    <mergeCell ref="E141:F141"/>
    <mergeCell ref="G141:H141"/>
    <mergeCell ref="I141:J141"/>
    <mergeCell ref="E142:F142"/>
    <mergeCell ref="G142:H142"/>
    <mergeCell ref="I142:J142"/>
    <mergeCell ref="G150:H150"/>
    <mergeCell ref="I150:J150"/>
    <mergeCell ref="E151:F151"/>
    <mergeCell ref="G154:H154"/>
    <mergeCell ref="I154:J154"/>
    <mergeCell ref="E152:F152"/>
    <mergeCell ref="G152:H152"/>
    <mergeCell ref="I152:J152"/>
    <mergeCell ref="E153:F153"/>
    <mergeCell ref="G160:H160"/>
    <mergeCell ref="I160:J160"/>
    <mergeCell ref="E158:F158"/>
    <mergeCell ref="G158:H158"/>
    <mergeCell ref="I158:J158"/>
    <mergeCell ref="E159:F159"/>
    <mergeCell ref="G159:H159"/>
    <mergeCell ref="I159:J159"/>
    <mergeCell ref="E160:F160"/>
    <mergeCell ref="G163:H163"/>
    <mergeCell ref="I163:J163"/>
    <mergeCell ref="E161:F161"/>
    <mergeCell ref="G161:H161"/>
    <mergeCell ref="I161:J161"/>
    <mergeCell ref="E162:F162"/>
    <mergeCell ref="G162:H162"/>
    <mergeCell ref="I162:J162"/>
    <mergeCell ref="E163:F163"/>
    <mergeCell ref="G166:H166"/>
    <mergeCell ref="I166:J166"/>
    <mergeCell ref="E164:F164"/>
    <mergeCell ref="G164:H164"/>
    <mergeCell ref="I164:J164"/>
    <mergeCell ref="E165:F165"/>
    <mergeCell ref="G165:H165"/>
    <mergeCell ref="I165:J165"/>
    <mergeCell ref="E166:F166"/>
    <mergeCell ref="G169:H169"/>
    <mergeCell ref="I169:J169"/>
    <mergeCell ref="E167:F167"/>
    <mergeCell ref="G167:H167"/>
    <mergeCell ref="I167:J167"/>
    <mergeCell ref="E168:F168"/>
    <mergeCell ref="G168:H168"/>
    <mergeCell ref="I168:J168"/>
    <mergeCell ref="E169:F169"/>
    <mergeCell ref="G172:H172"/>
    <mergeCell ref="I172:J172"/>
    <mergeCell ref="E170:F170"/>
    <mergeCell ref="G170:H170"/>
    <mergeCell ref="I170:J170"/>
    <mergeCell ref="E171:F171"/>
    <mergeCell ref="G171:H171"/>
    <mergeCell ref="I171:J171"/>
    <mergeCell ref="E172:F172"/>
    <mergeCell ref="G175:H175"/>
    <mergeCell ref="I175:J175"/>
    <mergeCell ref="L197:M197"/>
    <mergeCell ref="E173:F173"/>
    <mergeCell ref="G173:H173"/>
    <mergeCell ref="I173:J173"/>
    <mergeCell ref="E174:F174"/>
    <mergeCell ref="G174:H174"/>
    <mergeCell ref="I174:J174"/>
    <mergeCell ref="E175:F175"/>
    <mergeCell ref="E197:F197"/>
    <mergeCell ref="G197:H197"/>
    <mergeCell ref="I197:J197"/>
    <mergeCell ref="G178:H178"/>
    <mergeCell ref="I178:J178"/>
    <mergeCell ref="E176:F176"/>
    <mergeCell ref="G176:H176"/>
    <mergeCell ref="I176:J176"/>
    <mergeCell ref="E177:F177"/>
    <mergeCell ref="G177:H177"/>
    <mergeCell ref="I177:J177"/>
    <mergeCell ref="E178:F178"/>
    <mergeCell ref="G181:H181"/>
    <mergeCell ref="I29:J29"/>
    <mergeCell ref="E30:F30"/>
    <mergeCell ref="I181:J181"/>
    <mergeCell ref="E179:F179"/>
    <mergeCell ref="G179:H179"/>
    <mergeCell ref="I179:J179"/>
    <mergeCell ref="E180:F180"/>
    <mergeCell ref="G180:H180"/>
    <mergeCell ref="I180:J180"/>
    <mergeCell ref="E181:F181"/>
    <mergeCell ref="G184:H184"/>
    <mergeCell ref="I184:J184"/>
    <mergeCell ref="E182:F182"/>
    <mergeCell ref="G182:H182"/>
    <mergeCell ref="I182:J182"/>
    <mergeCell ref="E183:F183"/>
    <mergeCell ref="G183:H183"/>
    <mergeCell ref="I183:J183"/>
    <mergeCell ref="E184:F184"/>
    <mergeCell ref="E146:F146"/>
    <mergeCell ref="G146:H146"/>
    <mergeCell ref="I146:J146"/>
    <mergeCell ref="E147:F147"/>
    <mergeCell ref="G147:H147"/>
    <mergeCell ref="I147:J147"/>
    <mergeCell ref="E148:F148"/>
    <mergeCell ref="G151:H151"/>
    <mergeCell ref="I151:J151"/>
    <mergeCell ref="E149:F149"/>
    <mergeCell ref="G149:H149"/>
    <mergeCell ref="I149:J149"/>
    <mergeCell ref="E150:F150"/>
    <mergeCell ref="G187:H187"/>
    <mergeCell ref="I187:J187"/>
    <mergeCell ref="E185:F185"/>
    <mergeCell ref="G185:H185"/>
    <mergeCell ref="I185:J185"/>
    <mergeCell ref="E186:F186"/>
    <mergeCell ref="G186:H186"/>
    <mergeCell ref="I186:J186"/>
    <mergeCell ref="E187:F187"/>
    <mergeCell ref="G190:H190"/>
    <mergeCell ref="I190:J190"/>
    <mergeCell ref="E188:F188"/>
    <mergeCell ref="G188:H188"/>
    <mergeCell ref="I188:J188"/>
    <mergeCell ref="E189:F189"/>
    <mergeCell ref="G189:H189"/>
    <mergeCell ref="I189:J189"/>
    <mergeCell ref="E190:F190"/>
    <mergeCell ref="G193:H193"/>
    <mergeCell ref="I193:J193"/>
    <mergeCell ref="E191:F191"/>
    <mergeCell ref="G191:H191"/>
    <mergeCell ref="I191:J191"/>
    <mergeCell ref="E192:F192"/>
    <mergeCell ref="G192:H192"/>
    <mergeCell ref="I192:J192"/>
    <mergeCell ref="E193:F193"/>
    <mergeCell ref="G206:H206"/>
    <mergeCell ref="I206:J206"/>
    <mergeCell ref="E204:F204"/>
    <mergeCell ref="G204:H204"/>
    <mergeCell ref="I204:J204"/>
    <mergeCell ref="E205:F205"/>
    <mergeCell ref="G205:H205"/>
    <mergeCell ref="I205:J205"/>
    <mergeCell ref="E206:F206"/>
    <mergeCell ref="G196:H196"/>
    <mergeCell ref="I196:J196"/>
    <mergeCell ref="E194:F194"/>
    <mergeCell ref="G194:H194"/>
    <mergeCell ref="I194:J194"/>
    <mergeCell ref="E195:F195"/>
    <mergeCell ref="G195:H195"/>
    <mergeCell ref="I195:J195"/>
    <mergeCell ref="E196:F196"/>
    <mergeCell ref="G200:H200"/>
    <mergeCell ref="I200:J200"/>
    <mergeCell ref="E198:F198"/>
    <mergeCell ref="G198:H198"/>
    <mergeCell ref="I198:J198"/>
    <mergeCell ref="G209:H209"/>
    <mergeCell ref="I209:J209"/>
    <mergeCell ref="E207:F207"/>
    <mergeCell ref="G207:H207"/>
    <mergeCell ref="I207:J207"/>
    <mergeCell ref="E208:F208"/>
    <mergeCell ref="G208:H208"/>
    <mergeCell ref="I208:J208"/>
    <mergeCell ref="E209:F209"/>
    <mergeCell ref="G212:H212"/>
    <mergeCell ref="I212:J212"/>
    <mergeCell ref="E210:F210"/>
    <mergeCell ref="G210:H210"/>
    <mergeCell ref="I210:J210"/>
    <mergeCell ref="E211:F211"/>
    <mergeCell ref="G211:H211"/>
    <mergeCell ref="I211:J211"/>
    <mergeCell ref="E212:F212"/>
    <mergeCell ref="G215:H215"/>
    <mergeCell ref="I215:J215"/>
    <mergeCell ref="E213:F213"/>
    <mergeCell ref="G213:H213"/>
    <mergeCell ref="I213:J213"/>
    <mergeCell ref="E214:F214"/>
    <mergeCell ref="G214:H214"/>
    <mergeCell ref="I214:J214"/>
    <mergeCell ref="E215:F215"/>
    <mergeCell ref="G218:H218"/>
    <mergeCell ref="I218:J218"/>
    <mergeCell ref="E216:F216"/>
    <mergeCell ref="G216:H216"/>
    <mergeCell ref="I216:J216"/>
    <mergeCell ref="E217:F217"/>
    <mergeCell ref="G217:H217"/>
    <mergeCell ref="I217:J217"/>
    <mergeCell ref="E218:F218"/>
    <mergeCell ref="G221:H221"/>
    <mergeCell ref="I221:J221"/>
    <mergeCell ref="E219:F219"/>
    <mergeCell ref="G219:H219"/>
    <mergeCell ref="I219:J219"/>
    <mergeCell ref="E220:F220"/>
    <mergeCell ref="G220:H220"/>
    <mergeCell ref="I220:J220"/>
    <mergeCell ref="E221:F221"/>
    <mergeCell ref="G224:H224"/>
    <mergeCell ref="I224:J224"/>
    <mergeCell ref="E222:F222"/>
    <mergeCell ref="G222:H222"/>
    <mergeCell ref="I222:J222"/>
    <mergeCell ref="E223:F223"/>
    <mergeCell ref="G223:H223"/>
    <mergeCell ref="I223:J223"/>
    <mergeCell ref="E224:F224"/>
    <mergeCell ref="G227:H227"/>
    <mergeCell ref="I227:J227"/>
    <mergeCell ref="E225:F225"/>
    <mergeCell ref="G225:H225"/>
    <mergeCell ref="I225:J225"/>
    <mergeCell ref="E226:F226"/>
    <mergeCell ref="G226:H226"/>
    <mergeCell ref="I226:J226"/>
    <mergeCell ref="E227:F227"/>
    <mergeCell ref="E32:F32"/>
    <mergeCell ref="G32:H32"/>
    <mergeCell ref="I32:J32"/>
    <mergeCell ref="E33:F33"/>
    <mergeCell ref="G33:H33"/>
    <mergeCell ref="I33:J33"/>
    <mergeCell ref="E34:F34"/>
    <mergeCell ref="G34:H34"/>
    <mergeCell ref="I34:J34"/>
    <mergeCell ref="E134:F134"/>
    <mergeCell ref="G134:H134"/>
    <mergeCell ref="I134:J134"/>
    <mergeCell ref="G145:H145"/>
    <mergeCell ref="I145:J145"/>
    <mergeCell ref="E143:F143"/>
    <mergeCell ref="G143:H143"/>
    <mergeCell ref="I143:J143"/>
    <mergeCell ref="E144:F144"/>
    <mergeCell ref="G144:H144"/>
    <mergeCell ref="I144:J144"/>
    <mergeCell ref="E145:F145"/>
    <mergeCell ref="G148:H148"/>
    <mergeCell ref="I148:J148"/>
    <mergeCell ref="L35:M35"/>
    <mergeCell ref="L36:M36"/>
    <mergeCell ref="L37:M37"/>
    <mergeCell ref="L38:M38"/>
    <mergeCell ref="L39:M39"/>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5:M55"/>
    <mergeCell ref="L56: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E131:F131"/>
    <mergeCell ref="G131:H131"/>
    <mergeCell ref="I131:J131"/>
    <mergeCell ref="L131:M131"/>
    <mergeCell ref="G132:H132"/>
    <mergeCell ref="I132:J132"/>
    <mergeCell ref="L132:M132"/>
    <mergeCell ref="E132:F132"/>
    <mergeCell ref="E133:F133"/>
    <mergeCell ref="G133:H133"/>
    <mergeCell ref="I133:J133"/>
    <mergeCell ref="L133:M133"/>
    <mergeCell ref="G126:H126"/>
    <mergeCell ref="I126:J126"/>
    <mergeCell ref="E127:F127"/>
    <mergeCell ref="G130:H130"/>
    <mergeCell ref="I130:J130"/>
    <mergeCell ref="E128:F128"/>
    <mergeCell ref="G128:H128"/>
    <mergeCell ref="I128:J128"/>
    <mergeCell ref="E129:F129"/>
    <mergeCell ref="G129:H129"/>
    <mergeCell ref="I129:J129"/>
    <mergeCell ref="E130:F130"/>
    <mergeCell ref="L129:M129"/>
    <mergeCell ref="L130:M130"/>
    <mergeCell ref="G153:H153"/>
    <mergeCell ref="I153:J153"/>
    <mergeCell ref="E154:F154"/>
    <mergeCell ref="L134:M134"/>
    <mergeCell ref="E135:F135"/>
    <mergeCell ref="G135:H135"/>
    <mergeCell ref="I135:J135"/>
    <mergeCell ref="L135:M135"/>
    <mergeCell ref="E136:F136"/>
    <mergeCell ref="L136:M136"/>
    <mergeCell ref="G136:H136"/>
    <mergeCell ref="I136:J136"/>
    <mergeCell ref="E137:F137"/>
    <mergeCell ref="G137:H137"/>
    <mergeCell ref="I137:J137"/>
    <mergeCell ref="L137:M137"/>
    <mergeCell ref="E138:F138"/>
    <mergeCell ref="L138:M138"/>
    <mergeCell ref="L139:M139"/>
    <mergeCell ref="L140:M140"/>
    <mergeCell ref="L141:M141"/>
    <mergeCell ref="L142:M142"/>
    <mergeCell ref="L143:M143"/>
    <mergeCell ref="L144:M144"/>
    <mergeCell ref="L145:M145"/>
    <mergeCell ref="L146:M146"/>
    <mergeCell ref="L147:M147"/>
    <mergeCell ref="L148:M148"/>
    <mergeCell ref="L149:M149"/>
    <mergeCell ref="L150:M150"/>
    <mergeCell ref="L151:M151"/>
    <mergeCell ref="L152:M152"/>
    <mergeCell ref="L153:M153"/>
    <mergeCell ref="L154:M154"/>
    <mergeCell ref="L155:M155"/>
    <mergeCell ref="L156:M156"/>
    <mergeCell ref="L157:M157"/>
    <mergeCell ref="L158:M158"/>
    <mergeCell ref="L159:M159"/>
    <mergeCell ref="L160:M160"/>
    <mergeCell ref="L161:M161"/>
    <mergeCell ref="L162:M162"/>
    <mergeCell ref="L163:M163"/>
    <mergeCell ref="L164:M164"/>
    <mergeCell ref="L165:M165"/>
    <mergeCell ref="L166:M166"/>
    <mergeCell ref="L167:M167"/>
    <mergeCell ref="L168:M168"/>
    <mergeCell ref="L169:M169"/>
    <mergeCell ref="L170:M170"/>
    <mergeCell ref="L171:M171"/>
    <mergeCell ref="L172:M172"/>
    <mergeCell ref="G230:H230"/>
    <mergeCell ref="I230:J230"/>
    <mergeCell ref="L191:M191"/>
    <mergeCell ref="L192:M192"/>
    <mergeCell ref="L193:M193"/>
    <mergeCell ref="L194:M194"/>
    <mergeCell ref="L195:M195"/>
    <mergeCell ref="L196:M196"/>
    <mergeCell ref="L198:M198"/>
    <mergeCell ref="L199:M199"/>
    <mergeCell ref="L200:M200"/>
    <mergeCell ref="L201:M201"/>
    <mergeCell ref="L202:M202"/>
    <mergeCell ref="L203:M203"/>
    <mergeCell ref="L204:M204"/>
    <mergeCell ref="L205:M205"/>
    <mergeCell ref="L206:M206"/>
    <mergeCell ref="L207:M207"/>
    <mergeCell ref="L208:M208"/>
    <mergeCell ref="L209:M209"/>
    <mergeCell ref="L210:M210"/>
    <mergeCell ref="L211:M211"/>
    <mergeCell ref="L212:M212"/>
    <mergeCell ref="L213:M213"/>
    <mergeCell ref="L214:M214"/>
    <mergeCell ref="L215:M215"/>
    <mergeCell ref="L216:M216"/>
    <mergeCell ref="L217:M217"/>
    <mergeCell ref="L218:M218"/>
    <mergeCell ref="E228:F228"/>
    <mergeCell ref="G228:H228"/>
    <mergeCell ref="I228:J228"/>
    <mergeCell ref="E229:F229"/>
    <mergeCell ref="G229:H229"/>
    <mergeCell ref="I229:J229"/>
    <mergeCell ref="E230:F230"/>
    <mergeCell ref="G233:H233"/>
    <mergeCell ref="I233:J233"/>
    <mergeCell ref="E231:F231"/>
    <mergeCell ref="G231:H231"/>
    <mergeCell ref="I231:J231"/>
    <mergeCell ref="E232:F232"/>
    <mergeCell ref="G232:H232"/>
    <mergeCell ref="I232:J232"/>
    <mergeCell ref="E233:F233"/>
    <mergeCell ref="G236:H236"/>
    <mergeCell ref="I236:J236"/>
    <mergeCell ref="E234:F234"/>
    <mergeCell ref="G234:H234"/>
    <mergeCell ref="I234:J234"/>
    <mergeCell ref="E235:F235"/>
    <mergeCell ref="G235:H235"/>
    <mergeCell ref="I235:J235"/>
    <mergeCell ref="E236:F236"/>
    <mergeCell ref="G239:H239"/>
    <mergeCell ref="I239:J239"/>
    <mergeCell ref="E237:F237"/>
    <mergeCell ref="G237:H237"/>
    <mergeCell ref="I237:J237"/>
    <mergeCell ref="E238:F238"/>
    <mergeCell ref="G238:H238"/>
    <mergeCell ref="I238:J238"/>
    <mergeCell ref="E239:F239"/>
    <mergeCell ref="G242:H242"/>
    <mergeCell ref="I242:J242"/>
    <mergeCell ref="E240:F240"/>
    <mergeCell ref="G240:H240"/>
    <mergeCell ref="I240:J240"/>
    <mergeCell ref="E241:F241"/>
    <mergeCell ref="G241:H241"/>
    <mergeCell ref="I241:J241"/>
    <mergeCell ref="E242:F242"/>
    <mergeCell ref="G245:H245"/>
    <mergeCell ref="I245:J245"/>
    <mergeCell ref="E243:F243"/>
    <mergeCell ref="G243:H243"/>
    <mergeCell ref="I243:J243"/>
    <mergeCell ref="E244:F244"/>
    <mergeCell ref="G244:H244"/>
    <mergeCell ref="I244:J244"/>
    <mergeCell ref="E245:F245"/>
    <mergeCell ref="G248:H248"/>
    <mergeCell ref="I248:J248"/>
    <mergeCell ref="E246:F246"/>
    <mergeCell ref="G246:H246"/>
    <mergeCell ref="I246:J246"/>
    <mergeCell ref="E247:F247"/>
    <mergeCell ref="G247:H247"/>
    <mergeCell ref="I247:J247"/>
    <mergeCell ref="E248:F248"/>
    <mergeCell ref="G251:H251"/>
    <mergeCell ref="I251:J251"/>
    <mergeCell ref="E249:F249"/>
    <mergeCell ref="G249:H249"/>
    <mergeCell ref="I249:J249"/>
    <mergeCell ref="E250:F250"/>
    <mergeCell ref="G250:H250"/>
    <mergeCell ref="I250:J250"/>
    <mergeCell ref="E251:F251"/>
    <mergeCell ref="G254:H254"/>
    <mergeCell ref="I254:J254"/>
    <mergeCell ref="E252:F252"/>
    <mergeCell ref="G252:H252"/>
    <mergeCell ref="I252:J252"/>
    <mergeCell ref="E253:F253"/>
    <mergeCell ref="G253:H253"/>
    <mergeCell ref="I253:J253"/>
    <mergeCell ref="E254:F254"/>
    <mergeCell ref="G257:H257"/>
    <mergeCell ref="I257:J257"/>
    <mergeCell ref="E255:F255"/>
    <mergeCell ref="G255:H255"/>
    <mergeCell ref="I255:J255"/>
    <mergeCell ref="E256:F256"/>
    <mergeCell ref="G256:H256"/>
    <mergeCell ref="I256:J256"/>
    <mergeCell ref="E257:F257"/>
    <mergeCell ref="G260:H260"/>
    <mergeCell ref="I260:J260"/>
    <mergeCell ref="E258:F258"/>
    <mergeCell ref="G258:H258"/>
    <mergeCell ref="I258:J258"/>
    <mergeCell ref="E259:F259"/>
    <mergeCell ref="G259:H259"/>
    <mergeCell ref="I259:J259"/>
    <mergeCell ref="E260:F260"/>
    <mergeCell ref="G263:H263"/>
    <mergeCell ref="I263:J263"/>
    <mergeCell ref="E261:F261"/>
    <mergeCell ref="G261:H261"/>
    <mergeCell ref="I261:J261"/>
    <mergeCell ref="E262:F262"/>
    <mergeCell ref="G262:H262"/>
    <mergeCell ref="I262:J262"/>
    <mergeCell ref="E263:F263"/>
    <mergeCell ref="G266:H266"/>
    <mergeCell ref="I266:J266"/>
    <mergeCell ref="E264:F264"/>
    <mergeCell ref="G264:H264"/>
    <mergeCell ref="I264:J264"/>
    <mergeCell ref="E265:F265"/>
    <mergeCell ref="G265:H265"/>
    <mergeCell ref="I265:J265"/>
    <mergeCell ref="E266:F266"/>
    <mergeCell ref="G269:H269"/>
    <mergeCell ref="I269:J269"/>
    <mergeCell ref="E267:F267"/>
    <mergeCell ref="G267:H267"/>
    <mergeCell ref="I267:J267"/>
    <mergeCell ref="E268:F268"/>
    <mergeCell ref="G268:H268"/>
    <mergeCell ref="I268:J268"/>
    <mergeCell ref="E269:F269"/>
    <mergeCell ref="G272:H272"/>
    <mergeCell ref="I272:J272"/>
    <mergeCell ref="E270:F270"/>
    <mergeCell ref="G270:H270"/>
    <mergeCell ref="I270:J270"/>
    <mergeCell ref="E271:F271"/>
    <mergeCell ref="G271:H271"/>
    <mergeCell ref="I271:J271"/>
    <mergeCell ref="E272:F272"/>
    <mergeCell ref="G275:H275"/>
    <mergeCell ref="I275:J275"/>
    <mergeCell ref="E273:F273"/>
    <mergeCell ref="G273:H273"/>
    <mergeCell ref="I273:J273"/>
    <mergeCell ref="E274:F274"/>
    <mergeCell ref="G274:H274"/>
    <mergeCell ref="I274:J274"/>
    <mergeCell ref="E275:F275"/>
    <mergeCell ref="G278:H278"/>
    <mergeCell ref="I278:J278"/>
    <mergeCell ref="E276:F276"/>
    <mergeCell ref="G276:H276"/>
    <mergeCell ref="I276:J276"/>
    <mergeCell ref="E277:F277"/>
    <mergeCell ref="G277:H277"/>
    <mergeCell ref="I277:J277"/>
    <mergeCell ref="E278:F278"/>
    <mergeCell ref="G281:H281"/>
    <mergeCell ref="I281:J281"/>
    <mergeCell ref="E279:F279"/>
    <mergeCell ref="G279:H279"/>
    <mergeCell ref="I279:J279"/>
    <mergeCell ref="E280:F280"/>
    <mergeCell ref="G280:H280"/>
    <mergeCell ref="I280:J280"/>
    <mergeCell ref="E281:F281"/>
    <mergeCell ref="G284:H284"/>
    <mergeCell ref="I284:J284"/>
    <mergeCell ref="E282:F282"/>
    <mergeCell ref="G282:H282"/>
    <mergeCell ref="I282:J282"/>
    <mergeCell ref="E283:F283"/>
    <mergeCell ref="G283:H283"/>
    <mergeCell ref="I283:J283"/>
    <mergeCell ref="E284:F284"/>
    <mergeCell ref="G287:H287"/>
    <mergeCell ref="I287:J287"/>
    <mergeCell ref="E285:F285"/>
    <mergeCell ref="G285:H285"/>
    <mergeCell ref="I285:J285"/>
    <mergeCell ref="E286:F286"/>
    <mergeCell ref="G286:H286"/>
    <mergeCell ref="I286:J286"/>
    <mergeCell ref="E287:F287"/>
    <mergeCell ref="G290:H290"/>
    <mergeCell ref="I290:J290"/>
    <mergeCell ref="E288:F288"/>
    <mergeCell ref="G288:H288"/>
    <mergeCell ref="I288:J288"/>
    <mergeCell ref="E289:F289"/>
    <mergeCell ref="G289:H289"/>
    <mergeCell ref="I289:J289"/>
    <mergeCell ref="E290:F290"/>
    <mergeCell ref="L566:M566"/>
    <mergeCell ref="L567:M567"/>
    <mergeCell ref="L568:M568"/>
    <mergeCell ref="L569:M569"/>
    <mergeCell ref="L570:M570"/>
    <mergeCell ref="L571:M571"/>
    <mergeCell ref="L572:M572"/>
    <mergeCell ref="L573:M573"/>
    <mergeCell ref="L574:M574"/>
    <mergeCell ref="L575:M575"/>
    <mergeCell ref="L576:M576"/>
    <mergeCell ref="L577:M577"/>
    <mergeCell ref="L578:M578"/>
    <mergeCell ref="L579:M579"/>
    <mergeCell ref="L580:M580"/>
    <mergeCell ref="L581:M581"/>
    <mergeCell ref="L582:M582"/>
    <mergeCell ref="L583:M583"/>
    <mergeCell ref="L584:M584"/>
    <mergeCell ref="L585:M585"/>
    <mergeCell ref="L586:M586"/>
    <mergeCell ref="L587:M587"/>
    <mergeCell ref="L588:M588"/>
    <mergeCell ref="L589:M589"/>
    <mergeCell ref="L590:M590"/>
    <mergeCell ref="L591:M591"/>
    <mergeCell ref="L592:M592"/>
    <mergeCell ref="L593:M593"/>
    <mergeCell ref="L594:M594"/>
    <mergeCell ref="L595:M595"/>
    <mergeCell ref="L596:M596"/>
    <mergeCell ref="L597:M597"/>
    <mergeCell ref="L598:M598"/>
    <mergeCell ref="L599:M599"/>
    <mergeCell ref="L600:M600"/>
    <mergeCell ref="L608:M608"/>
    <mergeCell ref="L609:M609"/>
    <mergeCell ref="L610:M610"/>
    <mergeCell ref="L611:M611"/>
    <mergeCell ref="L612:M612"/>
    <mergeCell ref="L613:M613"/>
    <mergeCell ref="L601:M601"/>
    <mergeCell ref="L602:M602"/>
    <mergeCell ref="L603:M603"/>
    <mergeCell ref="L604:M604"/>
    <mergeCell ref="L605:M605"/>
    <mergeCell ref="L606:M606"/>
    <mergeCell ref="L607:M607"/>
    <mergeCell ref="L517:M517"/>
    <mergeCell ref="L518:M518"/>
    <mergeCell ref="L519:M519"/>
    <mergeCell ref="L520:M520"/>
    <mergeCell ref="L521:M521"/>
    <mergeCell ref="L522:M522"/>
    <mergeCell ref="L523:M523"/>
    <mergeCell ref="L524:M524"/>
    <mergeCell ref="L525:M525"/>
    <mergeCell ref="L526:M526"/>
    <mergeCell ref="L527:M527"/>
    <mergeCell ref="L528:M528"/>
    <mergeCell ref="L529:M529"/>
    <mergeCell ref="L530:M530"/>
    <mergeCell ref="L531:M531"/>
    <mergeCell ref="L532:M532"/>
    <mergeCell ref="L533:M533"/>
    <mergeCell ref="L534:M534"/>
    <mergeCell ref="L535:M535"/>
    <mergeCell ref="L536:M536"/>
    <mergeCell ref="L537:M537"/>
    <mergeCell ref="L538:M538"/>
    <mergeCell ref="L539:M539"/>
    <mergeCell ref="L540:M540"/>
    <mergeCell ref="L541:M541"/>
    <mergeCell ref="L542:M542"/>
    <mergeCell ref="L543:M543"/>
    <mergeCell ref="L544:M544"/>
    <mergeCell ref="L545:M545"/>
    <mergeCell ref="L546:M546"/>
    <mergeCell ref="L547:M547"/>
    <mergeCell ref="L548:M548"/>
    <mergeCell ref="L549:M549"/>
    <mergeCell ref="L550:M550"/>
    <mergeCell ref="L551:M551"/>
    <mergeCell ref="L552:M552"/>
    <mergeCell ref="L553:M553"/>
    <mergeCell ref="L554:M554"/>
    <mergeCell ref="L555:M555"/>
    <mergeCell ref="L556:M556"/>
    <mergeCell ref="L557:M557"/>
    <mergeCell ref="L558:M558"/>
    <mergeCell ref="L559:M559"/>
    <mergeCell ref="L560:M560"/>
    <mergeCell ref="L561:M561"/>
    <mergeCell ref="L562:M562"/>
    <mergeCell ref="L563:M563"/>
    <mergeCell ref="L564:M564"/>
    <mergeCell ref="L565:M565"/>
    <mergeCell ref="L173:M173"/>
    <mergeCell ref="L174:M174"/>
    <mergeCell ref="L175:M175"/>
    <mergeCell ref="L176:M176"/>
    <mergeCell ref="L177:M177"/>
    <mergeCell ref="L178:M178"/>
    <mergeCell ref="L179:M179"/>
    <mergeCell ref="L180:M180"/>
    <mergeCell ref="L181:M181"/>
    <mergeCell ref="L182:M182"/>
    <mergeCell ref="L183:M183"/>
    <mergeCell ref="L184:M184"/>
    <mergeCell ref="L185:M185"/>
    <mergeCell ref="L186:M186"/>
    <mergeCell ref="L187:M187"/>
    <mergeCell ref="L188:M188"/>
    <mergeCell ref="L189:M189"/>
    <mergeCell ref="L190:M190"/>
    <mergeCell ref="L219:M219"/>
    <mergeCell ref="L220:M220"/>
    <mergeCell ref="L221:M221"/>
    <mergeCell ref="L222:M222"/>
    <mergeCell ref="L223:M223"/>
    <mergeCell ref="L224:M224"/>
    <mergeCell ref="L225:M225"/>
    <mergeCell ref="L226:M226"/>
    <mergeCell ref="L227:M227"/>
    <mergeCell ref="L228:M228"/>
    <mergeCell ref="L229:M229"/>
    <mergeCell ref="L230:M230"/>
    <mergeCell ref="L231:M231"/>
    <mergeCell ref="L232:M232"/>
    <mergeCell ref="L233:M233"/>
    <mergeCell ref="L234:M234"/>
    <mergeCell ref="L235:M235"/>
    <mergeCell ref="L236:M236"/>
    <mergeCell ref="L237:M237"/>
    <mergeCell ref="L238:M238"/>
    <mergeCell ref="L239:M239"/>
    <mergeCell ref="L240:M240"/>
    <mergeCell ref="L241:M241"/>
    <mergeCell ref="L242:M242"/>
    <mergeCell ref="L243:M243"/>
    <mergeCell ref="L244:M244"/>
    <mergeCell ref="L245:M245"/>
    <mergeCell ref="L246:M246"/>
    <mergeCell ref="L247:M247"/>
    <mergeCell ref="L248:M248"/>
    <mergeCell ref="L249:M249"/>
    <mergeCell ref="L250:M250"/>
    <mergeCell ref="L251:M251"/>
    <mergeCell ref="L252:M252"/>
    <mergeCell ref="L253:M253"/>
    <mergeCell ref="L254:M254"/>
    <mergeCell ref="L255:M255"/>
    <mergeCell ref="L256:M256"/>
    <mergeCell ref="L257:M257"/>
    <mergeCell ref="L258:M258"/>
    <mergeCell ref="L259:M259"/>
    <mergeCell ref="L260:M260"/>
    <mergeCell ref="L261:M261"/>
    <mergeCell ref="L262:M262"/>
    <mergeCell ref="L263:M263"/>
    <mergeCell ref="L264:M264"/>
    <mergeCell ref="L265:M265"/>
    <mergeCell ref="L266:M266"/>
    <mergeCell ref="L267:M267"/>
    <mergeCell ref="L268:M268"/>
    <mergeCell ref="L269:M269"/>
    <mergeCell ref="L270:M270"/>
    <mergeCell ref="L271:M271"/>
    <mergeCell ref="L272:M272"/>
    <mergeCell ref="L273:M273"/>
    <mergeCell ref="L274:M274"/>
    <mergeCell ref="L275:M275"/>
    <mergeCell ref="L276:M276"/>
    <mergeCell ref="L277:M277"/>
    <mergeCell ref="L278:M278"/>
    <mergeCell ref="L279:M279"/>
    <mergeCell ref="L280:M280"/>
    <mergeCell ref="L281:M281"/>
    <mergeCell ref="L282:M282"/>
    <mergeCell ref="L283:M283"/>
    <mergeCell ref="L284:M284"/>
    <mergeCell ref="L285:M285"/>
    <mergeCell ref="L286:M286"/>
    <mergeCell ref="L287:M287"/>
    <mergeCell ref="L288:M288"/>
    <mergeCell ref="L289:M289"/>
    <mergeCell ref="L290:M290"/>
    <mergeCell ref="L291:M291"/>
    <mergeCell ref="L292:M292"/>
    <mergeCell ref="L293:M293"/>
    <mergeCell ref="L294:M294"/>
    <mergeCell ref="L295:M295"/>
    <mergeCell ref="L296:M296"/>
    <mergeCell ref="L297:M297"/>
    <mergeCell ref="L298:M298"/>
    <mergeCell ref="L299:M299"/>
    <mergeCell ref="L300:M300"/>
    <mergeCell ref="L301:M301"/>
    <mergeCell ref="L302:M302"/>
    <mergeCell ref="L303:M303"/>
    <mergeCell ref="L304:M304"/>
    <mergeCell ref="L305:M305"/>
    <mergeCell ref="L306:M306"/>
    <mergeCell ref="L307:M307"/>
    <mergeCell ref="L308:M308"/>
    <mergeCell ref="L309:M309"/>
    <mergeCell ref="L310:M310"/>
    <mergeCell ref="L311:M311"/>
    <mergeCell ref="L312:M312"/>
    <mergeCell ref="L313:M313"/>
    <mergeCell ref="L314:M314"/>
    <mergeCell ref="L315:M315"/>
    <mergeCell ref="L316:M316"/>
    <mergeCell ref="L317:M317"/>
    <mergeCell ref="L318:M318"/>
    <mergeCell ref="L319:M319"/>
    <mergeCell ref="L320:M320"/>
    <mergeCell ref="L321:M321"/>
    <mergeCell ref="L322:M322"/>
    <mergeCell ref="L323:M323"/>
    <mergeCell ref="L324:M324"/>
    <mergeCell ref="L325:M325"/>
    <mergeCell ref="L326:M326"/>
    <mergeCell ref="L327:M327"/>
    <mergeCell ref="L328:M328"/>
    <mergeCell ref="L329:M329"/>
    <mergeCell ref="L330:M330"/>
    <mergeCell ref="L331:M331"/>
    <mergeCell ref="L332:M332"/>
    <mergeCell ref="L333:M333"/>
    <mergeCell ref="L334:M334"/>
    <mergeCell ref="L335:M335"/>
    <mergeCell ref="L336:M336"/>
    <mergeCell ref="L337:M337"/>
    <mergeCell ref="L338:M338"/>
    <mergeCell ref="L339:M339"/>
    <mergeCell ref="L340:M340"/>
    <mergeCell ref="L341:M341"/>
    <mergeCell ref="L342:M342"/>
    <mergeCell ref="L343:M343"/>
    <mergeCell ref="L344:M344"/>
    <mergeCell ref="L345:M345"/>
    <mergeCell ref="L346:M346"/>
    <mergeCell ref="L347:M347"/>
    <mergeCell ref="L348:M348"/>
    <mergeCell ref="L349:M349"/>
    <mergeCell ref="L350:M350"/>
    <mergeCell ref="L351:M351"/>
    <mergeCell ref="L352:M352"/>
    <mergeCell ref="L353:M353"/>
    <mergeCell ref="L354:M354"/>
    <mergeCell ref="L355:M355"/>
    <mergeCell ref="L356:M356"/>
    <mergeCell ref="L357:M357"/>
    <mergeCell ref="L358:M358"/>
    <mergeCell ref="L359:M359"/>
    <mergeCell ref="L360:M360"/>
    <mergeCell ref="L361:M361"/>
    <mergeCell ref="L362:M362"/>
    <mergeCell ref="L363:M363"/>
    <mergeCell ref="L364:M364"/>
    <mergeCell ref="L365:M365"/>
    <mergeCell ref="L366:M366"/>
    <mergeCell ref="L367:M367"/>
    <mergeCell ref="L368:M368"/>
    <mergeCell ref="L369:M369"/>
    <mergeCell ref="L370:M370"/>
    <mergeCell ref="L371:M371"/>
    <mergeCell ref="L372:M372"/>
    <mergeCell ref="L373:M373"/>
    <mergeCell ref="L374:M374"/>
    <mergeCell ref="L375:M375"/>
    <mergeCell ref="L376:M376"/>
    <mergeCell ref="L377:M377"/>
    <mergeCell ref="L378:M378"/>
    <mergeCell ref="L379:M379"/>
    <mergeCell ref="L380:M380"/>
    <mergeCell ref="L381:M381"/>
    <mergeCell ref="L382:M382"/>
    <mergeCell ref="L383:M383"/>
    <mergeCell ref="L384:M384"/>
    <mergeCell ref="L385:M385"/>
    <mergeCell ref="L386:M386"/>
    <mergeCell ref="L387:M387"/>
    <mergeCell ref="L388:M388"/>
    <mergeCell ref="L389:M389"/>
    <mergeCell ref="L390:M390"/>
    <mergeCell ref="L391:M391"/>
    <mergeCell ref="L392:M392"/>
    <mergeCell ref="L393:M393"/>
    <mergeCell ref="L394:M394"/>
    <mergeCell ref="L395:M395"/>
    <mergeCell ref="L396:M396"/>
    <mergeCell ref="L397:M397"/>
    <mergeCell ref="L398:M398"/>
    <mergeCell ref="L399:M399"/>
    <mergeCell ref="L400:M400"/>
    <mergeCell ref="L401:M401"/>
    <mergeCell ref="L402:M402"/>
    <mergeCell ref="L403:M403"/>
    <mergeCell ref="L404:M404"/>
    <mergeCell ref="L405:M405"/>
    <mergeCell ref="L406:M406"/>
    <mergeCell ref="L407:M407"/>
    <mergeCell ref="L408:M408"/>
    <mergeCell ref="L409:M409"/>
    <mergeCell ref="L410:M410"/>
    <mergeCell ref="L411:M411"/>
    <mergeCell ref="L412:M412"/>
    <mergeCell ref="L413:M413"/>
    <mergeCell ref="L414:M414"/>
    <mergeCell ref="L415:M415"/>
    <mergeCell ref="L416:M416"/>
    <mergeCell ref="L417:M417"/>
    <mergeCell ref="L418:M418"/>
    <mergeCell ref="L419:M419"/>
    <mergeCell ref="L420:M420"/>
    <mergeCell ref="L421:M421"/>
    <mergeCell ref="L422:M422"/>
    <mergeCell ref="L423:M423"/>
    <mergeCell ref="L424:M424"/>
    <mergeCell ref="L425:M425"/>
    <mergeCell ref="L426:M426"/>
    <mergeCell ref="L427:M427"/>
    <mergeCell ref="L428:M428"/>
    <mergeCell ref="L429:M429"/>
    <mergeCell ref="L430:M430"/>
    <mergeCell ref="L431:M431"/>
    <mergeCell ref="L432:M432"/>
    <mergeCell ref="L433:M433"/>
    <mergeCell ref="L434:M434"/>
    <mergeCell ref="L435:M435"/>
    <mergeCell ref="L436:M436"/>
    <mergeCell ref="L437:M437"/>
    <mergeCell ref="L438:M438"/>
    <mergeCell ref="L439:M439"/>
    <mergeCell ref="L440:M440"/>
    <mergeCell ref="L441:M441"/>
    <mergeCell ref="L442:M442"/>
    <mergeCell ref="L443:M443"/>
    <mergeCell ref="L444:M444"/>
    <mergeCell ref="L445:M445"/>
    <mergeCell ref="L446:M446"/>
    <mergeCell ref="L447:M447"/>
    <mergeCell ref="L448:M448"/>
    <mergeCell ref="L449:M449"/>
    <mergeCell ref="L450:M450"/>
    <mergeCell ref="L451:M451"/>
    <mergeCell ref="L452:M452"/>
    <mergeCell ref="L453:M453"/>
    <mergeCell ref="L454:M454"/>
    <mergeCell ref="L455:M455"/>
    <mergeCell ref="L456:M456"/>
    <mergeCell ref="L457:M457"/>
    <mergeCell ref="L458:M458"/>
    <mergeCell ref="L459:M459"/>
    <mergeCell ref="L460:M460"/>
    <mergeCell ref="L461:M461"/>
    <mergeCell ref="L462:M462"/>
    <mergeCell ref="L463:M463"/>
    <mergeCell ref="L464:M464"/>
    <mergeCell ref="L465:M465"/>
    <mergeCell ref="L466:M466"/>
    <mergeCell ref="L467:M467"/>
    <mergeCell ref="L468:M468"/>
    <mergeCell ref="L469:M469"/>
    <mergeCell ref="L470:M470"/>
    <mergeCell ref="L471:M471"/>
    <mergeCell ref="L472:M472"/>
    <mergeCell ref="L473:M473"/>
    <mergeCell ref="L474:M474"/>
    <mergeCell ref="L475:M475"/>
    <mergeCell ref="L476:M476"/>
    <mergeCell ref="L477:M477"/>
    <mergeCell ref="L478:M478"/>
    <mergeCell ref="L479:M479"/>
    <mergeCell ref="L480:M480"/>
    <mergeCell ref="L481:M481"/>
    <mergeCell ref="L482:M482"/>
    <mergeCell ref="L483:M483"/>
    <mergeCell ref="L484:M484"/>
    <mergeCell ref="L485:M485"/>
    <mergeCell ref="L486:M486"/>
    <mergeCell ref="L487:M487"/>
    <mergeCell ref="L488:M488"/>
    <mergeCell ref="L489:M489"/>
    <mergeCell ref="L490:M490"/>
    <mergeCell ref="L491:M491"/>
    <mergeCell ref="L492:M492"/>
    <mergeCell ref="L493:M493"/>
    <mergeCell ref="L494:M494"/>
    <mergeCell ref="L495:M495"/>
    <mergeCell ref="L496:M496"/>
    <mergeCell ref="L497:M497"/>
    <mergeCell ref="L498:M498"/>
    <mergeCell ref="L499:M499"/>
    <mergeCell ref="L500:M500"/>
    <mergeCell ref="L501:M501"/>
    <mergeCell ref="L502:M502"/>
    <mergeCell ref="L503:M503"/>
    <mergeCell ref="L504:M504"/>
    <mergeCell ref="L505:M505"/>
    <mergeCell ref="L506:M506"/>
    <mergeCell ref="L507:M507"/>
    <mergeCell ref="L508:M508"/>
    <mergeCell ref="L509:M509"/>
    <mergeCell ref="L510:M510"/>
    <mergeCell ref="L511:M511"/>
    <mergeCell ref="L512:M512"/>
    <mergeCell ref="L513:M513"/>
    <mergeCell ref="L514:M514"/>
    <mergeCell ref="L515:M515"/>
    <mergeCell ref="L516:M516"/>
    <mergeCell ref="G293:H293"/>
    <mergeCell ref="I293:J293"/>
    <mergeCell ref="E291:F291"/>
    <mergeCell ref="G291:H291"/>
    <mergeCell ref="I291:J291"/>
    <mergeCell ref="E292:F292"/>
    <mergeCell ref="G292:H292"/>
    <mergeCell ref="I292:J292"/>
    <mergeCell ref="E293:F293"/>
    <mergeCell ref="G296:H296"/>
    <mergeCell ref="I296:J296"/>
    <mergeCell ref="E294:F294"/>
    <mergeCell ref="G294:H294"/>
    <mergeCell ref="I294:J294"/>
    <mergeCell ref="E295:F295"/>
    <mergeCell ref="G295:H295"/>
    <mergeCell ref="I295:J295"/>
    <mergeCell ref="E296:F296"/>
    <mergeCell ref="G299:H299"/>
    <mergeCell ref="I299:J299"/>
    <mergeCell ref="E297:F297"/>
    <mergeCell ref="G297:H297"/>
    <mergeCell ref="I297:J297"/>
    <mergeCell ref="E298:F298"/>
    <mergeCell ref="G298:H298"/>
    <mergeCell ref="I298:J298"/>
    <mergeCell ref="E299:F299"/>
    <mergeCell ref="G302:H302"/>
    <mergeCell ref="I302:J302"/>
    <mergeCell ref="E300:F300"/>
    <mergeCell ref="G300:H300"/>
    <mergeCell ref="I300:J300"/>
    <mergeCell ref="E301:F301"/>
    <mergeCell ref="G301:H301"/>
    <mergeCell ref="I301:J301"/>
    <mergeCell ref="E302:F302"/>
    <mergeCell ref="G305:H305"/>
    <mergeCell ref="I305:J305"/>
    <mergeCell ref="E303:F303"/>
    <mergeCell ref="G303:H303"/>
    <mergeCell ref="I303:J303"/>
    <mergeCell ref="E304:F304"/>
    <mergeCell ref="G304:H304"/>
    <mergeCell ref="I304:J304"/>
    <mergeCell ref="E305:F305"/>
    <mergeCell ref="G308:H308"/>
    <mergeCell ref="I308:J308"/>
    <mergeCell ref="E306:F306"/>
    <mergeCell ref="G306:H306"/>
    <mergeCell ref="I306:J306"/>
    <mergeCell ref="E307:F307"/>
    <mergeCell ref="G307:H307"/>
    <mergeCell ref="I307:J307"/>
    <mergeCell ref="E308:F308"/>
    <mergeCell ref="G311:H311"/>
    <mergeCell ref="I311:J311"/>
    <mergeCell ref="E309:F309"/>
    <mergeCell ref="G309:H309"/>
    <mergeCell ref="I309:J309"/>
    <mergeCell ref="E310:F310"/>
    <mergeCell ref="G310:H310"/>
    <mergeCell ref="I310:J310"/>
    <mergeCell ref="E311:F311"/>
    <mergeCell ref="G314:H314"/>
    <mergeCell ref="I314:J314"/>
    <mergeCell ref="E312:F312"/>
    <mergeCell ref="G312:H312"/>
    <mergeCell ref="I312:J312"/>
    <mergeCell ref="E313:F313"/>
    <mergeCell ref="G313:H313"/>
    <mergeCell ref="I313:J313"/>
    <mergeCell ref="E314:F314"/>
    <mergeCell ref="G317:H317"/>
    <mergeCell ref="I317:J317"/>
    <mergeCell ref="E315:F315"/>
    <mergeCell ref="G315:H315"/>
    <mergeCell ref="I315:J315"/>
    <mergeCell ref="E316:F316"/>
    <mergeCell ref="G316:H316"/>
    <mergeCell ref="I316:J316"/>
    <mergeCell ref="E317:F317"/>
    <mergeCell ref="G320:H320"/>
    <mergeCell ref="I320:J320"/>
    <mergeCell ref="E318:F318"/>
    <mergeCell ref="G318:H318"/>
    <mergeCell ref="I318:J318"/>
    <mergeCell ref="E319:F319"/>
    <mergeCell ref="G319:H319"/>
    <mergeCell ref="I319:J319"/>
    <mergeCell ref="E320:F320"/>
    <mergeCell ref="G323:H323"/>
    <mergeCell ref="I323:J323"/>
    <mergeCell ref="E321:F321"/>
    <mergeCell ref="G321:H321"/>
    <mergeCell ref="I321:J321"/>
    <mergeCell ref="E322:F322"/>
    <mergeCell ref="G322:H322"/>
    <mergeCell ref="I322:J322"/>
    <mergeCell ref="E323:F323"/>
    <mergeCell ref="G326:H326"/>
    <mergeCell ref="I326:J326"/>
    <mergeCell ref="E324:F324"/>
    <mergeCell ref="G324:H324"/>
    <mergeCell ref="I324:J324"/>
    <mergeCell ref="E325:F325"/>
    <mergeCell ref="G325:H325"/>
    <mergeCell ref="I325:J325"/>
    <mergeCell ref="E326:F326"/>
    <mergeCell ref="G329:H329"/>
    <mergeCell ref="I329:J329"/>
    <mergeCell ref="E327:F327"/>
    <mergeCell ref="G327:H327"/>
    <mergeCell ref="I327:J327"/>
    <mergeCell ref="E328:F328"/>
    <mergeCell ref="G328:H328"/>
    <mergeCell ref="I328:J328"/>
    <mergeCell ref="E329:F329"/>
    <mergeCell ref="G332:H332"/>
    <mergeCell ref="I332:J332"/>
    <mergeCell ref="E330:F330"/>
    <mergeCell ref="G330:H330"/>
    <mergeCell ref="I330:J330"/>
    <mergeCell ref="E331:F331"/>
    <mergeCell ref="G331:H331"/>
    <mergeCell ref="I331:J331"/>
    <mergeCell ref="E332:F332"/>
    <mergeCell ref="G335:H335"/>
    <mergeCell ref="I335:J335"/>
    <mergeCell ref="E333:F333"/>
    <mergeCell ref="G333:H333"/>
    <mergeCell ref="I333:J333"/>
    <mergeCell ref="E334:F334"/>
    <mergeCell ref="G334:H334"/>
    <mergeCell ref="I334:J334"/>
    <mergeCell ref="E335:F335"/>
    <mergeCell ref="G338:H338"/>
    <mergeCell ref="I338:J338"/>
    <mergeCell ref="E336:F336"/>
    <mergeCell ref="G336:H336"/>
    <mergeCell ref="I336:J336"/>
    <mergeCell ref="E337:F337"/>
    <mergeCell ref="G337:H337"/>
    <mergeCell ref="I337:J337"/>
    <mergeCell ref="E338:F338"/>
    <mergeCell ref="G341:H341"/>
    <mergeCell ref="I341:J341"/>
    <mergeCell ref="E339:F339"/>
    <mergeCell ref="G339:H339"/>
    <mergeCell ref="I339:J339"/>
    <mergeCell ref="E340:F340"/>
    <mergeCell ref="G340:H340"/>
    <mergeCell ref="I340:J340"/>
    <mergeCell ref="E341:F341"/>
    <mergeCell ref="G344:H344"/>
    <mergeCell ref="I344:J344"/>
    <mergeCell ref="E342:F342"/>
    <mergeCell ref="G342:H342"/>
    <mergeCell ref="I342:J342"/>
    <mergeCell ref="E343:F343"/>
    <mergeCell ref="G343:H343"/>
    <mergeCell ref="I343:J343"/>
    <mergeCell ref="E344:F344"/>
    <mergeCell ref="G347:H347"/>
    <mergeCell ref="I347:J347"/>
    <mergeCell ref="E345:F345"/>
    <mergeCell ref="G345:H345"/>
    <mergeCell ref="I345:J345"/>
    <mergeCell ref="E346:F346"/>
    <mergeCell ref="G346:H346"/>
    <mergeCell ref="I346:J346"/>
    <mergeCell ref="E347:F347"/>
    <mergeCell ref="G350:H350"/>
    <mergeCell ref="I350:J350"/>
    <mergeCell ref="E348:F348"/>
    <mergeCell ref="G348:H348"/>
    <mergeCell ref="I348:J348"/>
    <mergeCell ref="E349:F349"/>
    <mergeCell ref="G349:H349"/>
    <mergeCell ref="I349:J349"/>
    <mergeCell ref="E350:F350"/>
    <mergeCell ref="G353:H353"/>
    <mergeCell ref="I353:J353"/>
    <mergeCell ref="E351:F351"/>
    <mergeCell ref="G351:H351"/>
    <mergeCell ref="I351:J351"/>
    <mergeCell ref="E352:F352"/>
    <mergeCell ref="G352:H352"/>
    <mergeCell ref="I352:J352"/>
    <mergeCell ref="E353:F353"/>
    <mergeCell ref="G356:H356"/>
    <mergeCell ref="I356:J356"/>
    <mergeCell ref="E354:F354"/>
    <mergeCell ref="G354:H354"/>
    <mergeCell ref="I354:J354"/>
    <mergeCell ref="E355:F355"/>
    <mergeCell ref="G355:H355"/>
    <mergeCell ref="I355:J355"/>
    <mergeCell ref="E356:F356"/>
    <mergeCell ref="G359:H359"/>
    <mergeCell ref="I359:J359"/>
    <mergeCell ref="E357:F357"/>
    <mergeCell ref="G357:H357"/>
    <mergeCell ref="I357:J357"/>
    <mergeCell ref="E358:F358"/>
    <mergeCell ref="G358:H358"/>
    <mergeCell ref="I358:J358"/>
    <mergeCell ref="E359:F359"/>
    <mergeCell ref="G362:H362"/>
    <mergeCell ref="I362:J362"/>
    <mergeCell ref="E360:F360"/>
    <mergeCell ref="G360:H360"/>
    <mergeCell ref="I360:J360"/>
    <mergeCell ref="E361:F361"/>
    <mergeCell ref="G361:H361"/>
    <mergeCell ref="I361:J361"/>
    <mergeCell ref="E362:F362"/>
    <mergeCell ref="G365:H365"/>
    <mergeCell ref="I365:J365"/>
    <mergeCell ref="E363:F363"/>
    <mergeCell ref="G363:H363"/>
    <mergeCell ref="I363:J363"/>
    <mergeCell ref="E364:F364"/>
    <mergeCell ref="G364:H364"/>
    <mergeCell ref="I364:J364"/>
    <mergeCell ref="E365:F365"/>
    <mergeCell ref="G368:H368"/>
    <mergeCell ref="I368:J368"/>
    <mergeCell ref="E366:F366"/>
    <mergeCell ref="G366:H366"/>
    <mergeCell ref="I366:J366"/>
    <mergeCell ref="E367:F367"/>
    <mergeCell ref="G367:H367"/>
    <mergeCell ref="I367:J367"/>
    <mergeCell ref="E368:F368"/>
    <mergeCell ref="G371:H371"/>
    <mergeCell ref="I371:J371"/>
    <mergeCell ref="E369:F369"/>
    <mergeCell ref="G369:H369"/>
    <mergeCell ref="I369:J369"/>
    <mergeCell ref="E370:F370"/>
    <mergeCell ref="G370:H370"/>
    <mergeCell ref="I370:J370"/>
    <mergeCell ref="E371:F371"/>
    <mergeCell ref="G374:H374"/>
    <mergeCell ref="I374:J374"/>
    <mergeCell ref="E372:F372"/>
    <mergeCell ref="G372:H372"/>
    <mergeCell ref="I372:J372"/>
    <mergeCell ref="E373:F373"/>
    <mergeCell ref="G373:H373"/>
    <mergeCell ref="I373:J373"/>
    <mergeCell ref="E374:F374"/>
    <mergeCell ref="G377:H377"/>
    <mergeCell ref="I377:J377"/>
    <mergeCell ref="E375:F375"/>
    <mergeCell ref="G375:H375"/>
    <mergeCell ref="I375:J375"/>
    <mergeCell ref="E376:F376"/>
    <mergeCell ref="G376:H376"/>
    <mergeCell ref="I376:J376"/>
    <mergeCell ref="E377:F377"/>
    <mergeCell ref="G380:H380"/>
    <mergeCell ref="I380:J380"/>
    <mergeCell ref="E378:F378"/>
    <mergeCell ref="G378:H378"/>
    <mergeCell ref="I378:J378"/>
    <mergeCell ref="E379:F379"/>
    <mergeCell ref="G379:H379"/>
    <mergeCell ref="I379:J379"/>
    <mergeCell ref="E380:F380"/>
    <mergeCell ref="G383:H383"/>
    <mergeCell ref="I383:J383"/>
    <mergeCell ref="E381:F381"/>
    <mergeCell ref="G381:H381"/>
    <mergeCell ref="I381:J381"/>
    <mergeCell ref="E382:F382"/>
    <mergeCell ref="G382:H382"/>
    <mergeCell ref="I382:J382"/>
    <mergeCell ref="E383:F383"/>
    <mergeCell ref="G386:H386"/>
    <mergeCell ref="I386:J386"/>
    <mergeCell ref="E384:F384"/>
    <mergeCell ref="G384:H384"/>
    <mergeCell ref="I384:J384"/>
    <mergeCell ref="E385:F385"/>
    <mergeCell ref="G385:H385"/>
    <mergeCell ref="I385:J385"/>
    <mergeCell ref="E386:F386"/>
    <mergeCell ref="G389:H389"/>
    <mergeCell ref="I389:J389"/>
    <mergeCell ref="E387:F387"/>
    <mergeCell ref="G387:H387"/>
    <mergeCell ref="I387:J387"/>
    <mergeCell ref="E388:F388"/>
    <mergeCell ref="G388:H388"/>
    <mergeCell ref="I388:J388"/>
    <mergeCell ref="E389:F389"/>
    <mergeCell ref="G392:H392"/>
    <mergeCell ref="I392:J392"/>
    <mergeCell ref="E390:F390"/>
    <mergeCell ref="G390:H390"/>
    <mergeCell ref="I390:J390"/>
    <mergeCell ref="E391:F391"/>
    <mergeCell ref="G391:H391"/>
    <mergeCell ref="I391:J391"/>
    <mergeCell ref="E392:F392"/>
    <mergeCell ref="G395:H395"/>
    <mergeCell ref="I395:J395"/>
    <mergeCell ref="E393:F393"/>
    <mergeCell ref="G393:H393"/>
    <mergeCell ref="I393:J393"/>
    <mergeCell ref="E394:F394"/>
    <mergeCell ref="G394:H394"/>
    <mergeCell ref="I394:J394"/>
    <mergeCell ref="E395:F395"/>
    <mergeCell ref="G398:H398"/>
    <mergeCell ref="I398:J398"/>
    <mergeCell ref="E396:F396"/>
    <mergeCell ref="G396:H396"/>
    <mergeCell ref="I396:J396"/>
    <mergeCell ref="E397:F397"/>
    <mergeCell ref="G397:H397"/>
    <mergeCell ref="I397:J397"/>
    <mergeCell ref="E398:F398"/>
    <mergeCell ref="G401:H401"/>
    <mergeCell ref="I401:J401"/>
    <mergeCell ref="E399:F399"/>
    <mergeCell ref="G399:H399"/>
    <mergeCell ref="I399:J399"/>
    <mergeCell ref="E400:F400"/>
    <mergeCell ref="G400:H400"/>
    <mergeCell ref="I400:J400"/>
    <mergeCell ref="E401:F401"/>
    <mergeCell ref="G404:H404"/>
    <mergeCell ref="I404:J404"/>
    <mergeCell ref="E402:F402"/>
    <mergeCell ref="G402:H402"/>
    <mergeCell ref="I402:J402"/>
    <mergeCell ref="E403:F403"/>
    <mergeCell ref="G403:H403"/>
    <mergeCell ref="I403:J403"/>
    <mergeCell ref="E404:F404"/>
    <mergeCell ref="G407:H407"/>
    <mergeCell ref="I407:J407"/>
    <mergeCell ref="E405:F405"/>
    <mergeCell ref="G405:H405"/>
    <mergeCell ref="I405:J405"/>
    <mergeCell ref="E406:F406"/>
    <mergeCell ref="G406:H406"/>
    <mergeCell ref="I406:J406"/>
    <mergeCell ref="E407:F407"/>
    <mergeCell ref="G410:H410"/>
    <mergeCell ref="I410:J410"/>
    <mergeCell ref="E408:F408"/>
    <mergeCell ref="G408:H408"/>
    <mergeCell ref="I408:J408"/>
    <mergeCell ref="E409:F409"/>
    <mergeCell ref="G409:H409"/>
    <mergeCell ref="I409:J409"/>
    <mergeCell ref="E410:F410"/>
    <mergeCell ref="G413:H413"/>
    <mergeCell ref="I413:J413"/>
    <mergeCell ref="E411:F411"/>
    <mergeCell ref="G411:H411"/>
    <mergeCell ref="I411:J411"/>
    <mergeCell ref="E412:F412"/>
    <mergeCell ref="G412:H412"/>
    <mergeCell ref="I412:J412"/>
    <mergeCell ref="E413:F413"/>
    <mergeCell ref="G416:H416"/>
    <mergeCell ref="I416:J416"/>
    <mergeCell ref="E414:F414"/>
    <mergeCell ref="G414:H414"/>
    <mergeCell ref="I414:J414"/>
    <mergeCell ref="E415:F415"/>
    <mergeCell ref="G415:H415"/>
    <mergeCell ref="I415:J415"/>
    <mergeCell ref="E416:F416"/>
    <mergeCell ref="G419:H419"/>
    <mergeCell ref="I419:J419"/>
    <mergeCell ref="E417:F417"/>
    <mergeCell ref="G417:H417"/>
    <mergeCell ref="I417:J417"/>
    <mergeCell ref="E418:F418"/>
    <mergeCell ref="G418:H418"/>
    <mergeCell ref="I418:J418"/>
    <mergeCell ref="E419:F419"/>
    <mergeCell ref="G422:H422"/>
    <mergeCell ref="I422:J422"/>
    <mergeCell ref="E420:F420"/>
    <mergeCell ref="G420:H420"/>
    <mergeCell ref="I420:J420"/>
    <mergeCell ref="E421:F421"/>
    <mergeCell ref="G421:H421"/>
    <mergeCell ref="I421:J421"/>
    <mergeCell ref="E422:F422"/>
    <mergeCell ref="G425:H425"/>
    <mergeCell ref="I425:J425"/>
    <mergeCell ref="E423:F423"/>
    <mergeCell ref="G423:H423"/>
    <mergeCell ref="I423:J423"/>
    <mergeCell ref="E424:F424"/>
    <mergeCell ref="G424:H424"/>
    <mergeCell ref="I424:J424"/>
    <mergeCell ref="E425:F425"/>
    <mergeCell ref="G428:H428"/>
    <mergeCell ref="I428:J428"/>
    <mergeCell ref="E426:F426"/>
    <mergeCell ref="G426:H426"/>
    <mergeCell ref="I426:J426"/>
    <mergeCell ref="E427:F427"/>
    <mergeCell ref="G427:H427"/>
    <mergeCell ref="I427:J427"/>
    <mergeCell ref="E428:F428"/>
    <mergeCell ref="G431:H431"/>
    <mergeCell ref="I431:J431"/>
    <mergeCell ref="E429:F429"/>
    <mergeCell ref="G429:H429"/>
    <mergeCell ref="I429:J429"/>
    <mergeCell ref="E430:F430"/>
    <mergeCell ref="G430:H430"/>
    <mergeCell ref="I430:J430"/>
    <mergeCell ref="E431:F431"/>
    <mergeCell ref="G434:H434"/>
    <mergeCell ref="I434:J434"/>
    <mergeCell ref="E432:F432"/>
    <mergeCell ref="G432:H432"/>
    <mergeCell ref="I432:J432"/>
    <mergeCell ref="E433:F433"/>
    <mergeCell ref="G433:H433"/>
    <mergeCell ref="I433:J433"/>
    <mergeCell ref="E434:F434"/>
    <mergeCell ref="G437:H437"/>
    <mergeCell ref="I437:J437"/>
    <mergeCell ref="E435:F435"/>
    <mergeCell ref="G435:H435"/>
    <mergeCell ref="I435:J435"/>
    <mergeCell ref="E436:F436"/>
    <mergeCell ref="G436:H436"/>
    <mergeCell ref="I436:J436"/>
    <mergeCell ref="E437:F437"/>
    <mergeCell ref="G608:H608"/>
    <mergeCell ref="I608:J608"/>
    <mergeCell ref="E606:F606"/>
    <mergeCell ref="G606:H606"/>
    <mergeCell ref="I606:J606"/>
    <mergeCell ref="E607:F607"/>
    <mergeCell ref="G607:H607"/>
    <mergeCell ref="I607:J607"/>
    <mergeCell ref="E608:F608"/>
    <mergeCell ref="G611:H611"/>
    <mergeCell ref="I611:J611"/>
    <mergeCell ref="E609:F609"/>
    <mergeCell ref="G609:H609"/>
    <mergeCell ref="I609:J609"/>
    <mergeCell ref="E610:F610"/>
    <mergeCell ref="G610:H610"/>
    <mergeCell ref="I610:J610"/>
    <mergeCell ref="E611:F611"/>
    <mergeCell ref="E199:F199"/>
    <mergeCell ref="G199:H199"/>
    <mergeCell ref="I199:J199"/>
    <mergeCell ref="E200:F200"/>
    <mergeCell ref="G203:H203"/>
    <mergeCell ref="I203:J203"/>
    <mergeCell ref="E201:F201"/>
    <mergeCell ref="G201:H201"/>
    <mergeCell ref="I201:J201"/>
    <mergeCell ref="E202:F202"/>
    <mergeCell ref="G202:H202"/>
    <mergeCell ref="I202:J202"/>
    <mergeCell ref="E203:F203"/>
    <mergeCell ref="E612:F612"/>
    <mergeCell ref="G612:H612"/>
    <mergeCell ref="I612:J612"/>
    <mergeCell ref="E613:F613"/>
    <mergeCell ref="G613:H613"/>
    <mergeCell ref="I613:J613"/>
    <mergeCell ref="G587:H587"/>
    <mergeCell ref="I587:J587"/>
    <mergeCell ref="E585:F585"/>
    <mergeCell ref="G585:H585"/>
    <mergeCell ref="I585:J585"/>
    <mergeCell ref="E586:F586"/>
    <mergeCell ref="G586:H586"/>
    <mergeCell ref="I586:J586"/>
    <mergeCell ref="E587:F587"/>
    <mergeCell ref="G590:H590"/>
    <mergeCell ref="I590:J590"/>
    <mergeCell ref="E588:F588"/>
    <mergeCell ref="G588:H588"/>
    <mergeCell ref="I588:J588"/>
    <mergeCell ref="E589:F589"/>
    <mergeCell ref="G589:H589"/>
    <mergeCell ref="I589:J589"/>
    <mergeCell ref="E590:F590"/>
    <mergeCell ref="G593:H593"/>
    <mergeCell ref="I593:J593"/>
    <mergeCell ref="E591:F591"/>
    <mergeCell ref="G591:H591"/>
    <mergeCell ref="I591:J591"/>
    <mergeCell ref="E592:F592"/>
    <mergeCell ref="G592:H592"/>
    <mergeCell ref="I592:J592"/>
    <mergeCell ref="E593:F593"/>
    <mergeCell ref="G596:H596"/>
    <mergeCell ref="I596:J596"/>
    <mergeCell ref="E594:F594"/>
    <mergeCell ref="G594:H594"/>
    <mergeCell ref="I594:J594"/>
    <mergeCell ref="E595:F595"/>
    <mergeCell ref="G595:H595"/>
    <mergeCell ref="I595:J595"/>
    <mergeCell ref="E596:F596"/>
    <mergeCell ref="G599:H599"/>
    <mergeCell ref="I599:J599"/>
    <mergeCell ref="E597:F597"/>
    <mergeCell ref="G597:H597"/>
    <mergeCell ref="I597:J597"/>
    <mergeCell ref="E598:F598"/>
    <mergeCell ref="G598:H598"/>
    <mergeCell ref="I598:J598"/>
    <mergeCell ref="E599:F599"/>
    <mergeCell ref="G602:H602"/>
    <mergeCell ref="I602:J602"/>
    <mergeCell ref="E600:F600"/>
    <mergeCell ref="G600:H600"/>
    <mergeCell ref="I600:J600"/>
    <mergeCell ref="E601:F601"/>
    <mergeCell ref="G601:H601"/>
    <mergeCell ref="I601:J601"/>
    <mergeCell ref="E602:F602"/>
    <mergeCell ref="G605:H605"/>
    <mergeCell ref="I605:J605"/>
    <mergeCell ref="E603:F603"/>
    <mergeCell ref="G603:H603"/>
    <mergeCell ref="I603:J603"/>
    <mergeCell ref="E604:F604"/>
    <mergeCell ref="G604:H604"/>
    <mergeCell ref="I604:J604"/>
    <mergeCell ref="E605:F605"/>
    <mergeCell ref="G440:H440"/>
    <mergeCell ref="I440:J440"/>
    <mergeCell ref="E438:F438"/>
    <mergeCell ref="G438:H438"/>
    <mergeCell ref="I438:J438"/>
    <mergeCell ref="E439:F439"/>
    <mergeCell ref="G439:H439"/>
    <mergeCell ref="I439:J439"/>
    <mergeCell ref="E440:F440"/>
    <mergeCell ref="G443:H443"/>
    <mergeCell ref="I443:J443"/>
    <mergeCell ref="E441:F441"/>
    <mergeCell ref="G441:H441"/>
    <mergeCell ref="I441:J441"/>
    <mergeCell ref="E442:F442"/>
    <mergeCell ref="G442:H442"/>
    <mergeCell ref="I442:J442"/>
    <mergeCell ref="E443:F443"/>
    <mergeCell ref="G446:H446"/>
    <mergeCell ref="I446:J446"/>
    <mergeCell ref="E444:F444"/>
    <mergeCell ref="G444:H444"/>
    <mergeCell ref="I444:J444"/>
    <mergeCell ref="E445:F445"/>
    <mergeCell ref="G445:H445"/>
    <mergeCell ref="I445:J445"/>
    <mergeCell ref="E446:F446"/>
    <mergeCell ref="G449:H449"/>
    <mergeCell ref="I449:J449"/>
    <mergeCell ref="E447:F447"/>
    <mergeCell ref="G447:H447"/>
    <mergeCell ref="I447:J447"/>
    <mergeCell ref="E448:F448"/>
    <mergeCell ref="G448:H448"/>
    <mergeCell ref="I448:J448"/>
    <mergeCell ref="E449:F449"/>
    <mergeCell ref="G452:H452"/>
    <mergeCell ref="I452:J452"/>
    <mergeCell ref="E450:F450"/>
    <mergeCell ref="G450:H450"/>
    <mergeCell ref="I450:J450"/>
    <mergeCell ref="E451:F451"/>
    <mergeCell ref="G451:H451"/>
    <mergeCell ref="I451:J451"/>
    <mergeCell ref="E452:F452"/>
    <mergeCell ref="G455:H455"/>
    <mergeCell ref="I455:J455"/>
    <mergeCell ref="E453:F453"/>
    <mergeCell ref="G453:H453"/>
    <mergeCell ref="I453:J453"/>
    <mergeCell ref="E454:F454"/>
    <mergeCell ref="G454:H454"/>
    <mergeCell ref="I454:J454"/>
    <mergeCell ref="E455:F455"/>
    <mergeCell ref="G458:H458"/>
    <mergeCell ref="I458:J458"/>
    <mergeCell ref="E456:F456"/>
    <mergeCell ref="G456:H456"/>
    <mergeCell ref="I456:J456"/>
    <mergeCell ref="E457:F457"/>
    <mergeCell ref="G457:H457"/>
    <mergeCell ref="I457:J457"/>
    <mergeCell ref="E458:F458"/>
    <mergeCell ref="G461:H461"/>
    <mergeCell ref="I461:J461"/>
    <mergeCell ref="E459:F459"/>
    <mergeCell ref="G459:H459"/>
    <mergeCell ref="I459:J459"/>
    <mergeCell ref="E460:F460"/>
    <mergeCell ref="G460:H460"/>
    <mergeCell ref="I460:J460"/>
    <mergeCell ref="E461:F461"/>
    <mergeCell ref="G464:H464"/>
    <mergeCell ref="I464:J464"/>
    <mergeCell ref="E462:F462"/>
    <mergeCell ref="G462:H462"/>
    <mergeCell ref="I462:J462"/>
    <mergeCell ref="E463:F463"/>
    <mergeCell ref="G463:H463"/>
    <mergeCell ref="I463:J463"/>
    <mergeCell ref="E464:F464"/>
    <mergeCell ref="G467:H467"/>
    <mergeCell ref="I467:J467"/>
    <mergeCell ref="E465:F465"/>
    <mergeCell ref="G465:H465"/>
    <mergeCell ref="I465:J465"/>
    <mergeCell ref="E466:F466"/>
    <mergeCell ref="G466:H466"/>
    <mergeCell ref="I466:J466"/>
    <mergeCell ref="E467:F467"/>
    <mergeCell ref="G470:H470"/>
    <mergeCell ref="I470:J470"/>
    <mergeCell ref="E468:F468"/>
    <mergeCell ref="G468:H468"/>
    <mergeCell ref="I468:J468"/>
    <mergeCell ref="E469:F469"/>
    <mergeCell ref="G469:H469"/>
    <mergeCell ref="I469:J469"/>
    <mergeCell ref="E470:F470"/>
    <mergeCell ref="G473:H473"/>
    <mergeCell ref="I473:J473"/>
    <mergeCell ref="E471:F471"/>
    <mergeCell ref="G471:H471"/>
    <mergeCell ref="I471:J471"/>
    <mergeCell ref="E472:F472"/>
    <mergeCell ref="G472:H472"/>
    <mergeCell ref="I472:J472"/>
    <mergeCell ref="E473:F473"/>
    <mergeCell ref="G476:H476"/>
    <mergeCell ref="I476:J476"/>
    <mergeCell ref="E474:F474"/>
    <mergeCell ref="G474:H474"/>
    <mergeCell ref="I474:J474"/>
    <mergeCell ref="E475:F475"/>
    <mergeCell ref="G475:H475"/>
    <mergeCell ref="I475:J475"/>
    <mergeCell ref="E476:F476"/>
    <mergeCell ref="G479:H479"/>
    <mergeCell ref="I479:J479"/>
    <mergeCell ref="E477:F477"/>
    <mergeCell ref="G477:H477"/>
    <mergeCell ref="I477:J477"/>
    <mergeCell ref="E478:F478"/>
    <mergeCell ref="G478:H478"/>
    <mergeCell ref="I478:J478"/>
    <mergeCell ref="E479:F479"/>
    <mergeCell ref="G482:H482"/>
    <mergeCell ref="I482:J482"/>
    <mergeCell ref="E480:F480"/>
    <mergeCell ref="G480:H480"/>
    <mergeCell ref="I480:J480"/>
    <mergeCell ref="E481:F481"/>
    <mergeCell ref="G481:H481"/>
    <mergeCell ref="I481:J481"/>
    <mergeCell ref="E482:F482"/>
    <mergeCell ref="G485:H485"/>
    <mergeCell ref="I485:J485"/>
    <mergeCell ref="E483:F483"/>
    <mergeCell ref="G483:H483"/>
    <mergeCell ref="I483:J483"/>
    <mergeCell ref="E484:F484"/>
    <mergeCell ref="G484:H484"/>
    <mergeCell ref="I484:J484"/>
    <mergeCell ref="E485:F485"/>
    <mergeCell ref="G488:H488"/>
    <mergeCell ref="I488:J488"/>
    <mergeCell ref="E486:F486"/>
    <mergeCell ref="G486:H486"/>
    <mergeCell ref="I486:J486"/>
    <mergeCell ref="E487:F487"/>
    <mergeCell ref="G487:H487"/>
    <mergeCell ref="I487:J487"/>
    <mergeCell ref="E488:F488"/>
    <mergeCell ref="G491:H491"/>
    <mergeCell ref="I491:J491"/>
    <mergeCell ref="E489:F489"/>
    <mergeCell ref="G489:H489"/>
    <mergeCell ref="I489:J489"/>
    <mergeCell ref="E490:F490"/>
    <mergeCell ref="G490:H490"/>
    <mergeCell ref="I490:J490"/>
    <mergeCell ref="E491:F491"/>
    <mergeCell ref="G494:H494"/>
    <mergeCell ref="I494:J494"/>
    <mergeCell ref="E492:F492"/>
    <mergeCell ref="G492:H492"/>
    <mergeCell ref="I492:J492"/>
    <mergeCell ref="E493:F493"/>
    <mergeCell ref="G493:H493"/>
    <mergeCell ref="I493:J493"/>
    <mergeCell ref="E494:F494"/>
    <mergeCell ref="G497:H497"/>
    <mergeCell ref="I497:J497"/>
    <mergeCell ref="E495:F495"/>
    <mergeCell ref="G495:H495"/>
    <mergeCell ref="I495:J495"/>
    <mergeCell ref="E496:F496"/>
    <mergeCell ref="G496:H496"/>
    <mergeCell ref="I496:J496"/>
    <mergeCell ref="E497:F497"/>
    <mergeCell ref="G500:H500"/>
    <mergeCell ref="I500:J500"/>
    <mergeCell ref="E498:F498"/>
    <mergeCell ref="G498:H498"/>
    <mergeCell ref="I498:J498"/>
    <mergeCell ref="E499:F499"/>
    <mergeCell ref="G499:H499"/>
    <mergeCell ref="I499:J499"/>
    <mergeCell ref="E500:F500"/>
    <mergeCell ref="G503:H503"/>
    <mergeCell ref="I503:J503"/>
    <mergeCell ref="E501:F501"/>
    <mergeCell ref="G501:H501"/>
    <mergeCell ref="I501:J501"/>
    <mergeCell ref="E502:F502"/>
    <mergeCell ref="G502:H502"/>
    <mergeCell ref="I502:J502"/>
    <mergeCell ref="E503:F503"/>
    <mergeCell ref="G506:H506"/>
    <mergeCell ref="I506:J506"/>
    <mergeCell ref="E504:F504"/>
    <mergeCell ref="G504:H504"/>
    <mergeCell ref="I504:J504"/>
    <mergeCell ref="E505:F505"/>
    <mergeCell ref="G505:H505"/>
    <mergeCell ref="I505:J505"/>
    <mergeCell ref="E506:F506"/>
    <mergeCell ref="G509:H509"/>
    <mergeCell ref="I509:J509"/>
    <mergeCell ref="E507:F507"/>
    <mergeCell ref="G507:H507"/>
    <mergeCell ref="I507:J507"/>
    <mergeCell ref="E508:F508"/>
    <mergeCell ref="G508:H508"/>
    <mergeCell ref="I508:J508"/>
    <mergeCell ref="E509:F509"/>
    <mergeCell ref="G512:H512"/>
    <mergeCell ref="I512:J512"/>
    <mergeCell ref="E510:F510"/>
    <mergeCell ref="G510:H510"/>
    <mergeCell ref="I510:J510"/>
    <mergeCell ref="E511:F511"/>
    <mergeCell ref="G511:H511"/>
    <mergeCell ref="I511:J511"/>
    <mergeCell ref="E512:F512"/>
    <mergeCell ref="G515:H515"/>
    <mergeCell ref="I515:J515"/>
    <mergeCell ref="E513:F513"/>
    <mergeCell ref="G513:H513"/>
    <mergeCell ref="I513:J513"/>
    <mergeCell ref="E514:F514"/>
    <mergeCell ref="G514:H514"/>
    <mergeCell ref="I514:J514"/>
    <mergeCell ref="E515:F515"/>
    <mergeCell ref="G518:H518"/>
    <mergeCell ref="I518:J518"/>
    <mergeCell ref="E516:F516"/>
    <mergeCell ref="G516:H516"/>
    <mergeCell ref="I516:J516"/>
    <mergeCell ref="E517:F517"/>
    <mergeCell ref="G517:H517"/>
    <mergeCell ref="I517:J517"/>
    <mergeCell ref="E518:F518"/>
    <mergeCell ref="G521:H521"/>
    <mergeCell ref="I521:J521"/>
    <mergeCell ref="E519:F519"/>
    <mergeCell ref="G519:H519"/>
    <mergeCell ref="I519:J519"/>
    <mergeCell ref="E520:F520"/>
    <mergeCell ref="G520:H520"/>
    <mergeCell ref="I520:J520"/>
    <mergeCell ref="E521:F521"/>
    <mergeCell ref="G524:H524"/>
    <mergeCell ref="I524:J524"/>
    <mergeCell ref="E522:F522"/>
    <mergeCell ref="G522:H522"/>
    <mergeCell ref="I522:J522"/>
    <mergeCell ref="E523:F523"/>
    <mergeCell ref="G523:H523"/>
    <mergeCell ref="I523:J523"/>
    <mergeCell ref="E524:F524"/>
    <mergeCell ref="G527:H527"/>
    <mergeCell ref="I527:J527"/>
    <mergeCell ref="E525:F525"/>
    <mergeCell ref="G525:H525"/>
    <mergeCell ref="I525:J525"/>
    <mergeCell ref="E526:F526"/>
    <mergeCell ref="G526:H526"/>
    <mergeCell ref="I526:J526"/>
    <mergeCell ref="E527:F527"/>
    <mergeCell ref="G530:H530"/>
    <mergeCell ref="I530:J530"/>
    <mergeCell ref="E528:F528"/>
    <mergeCell ref="G528:H528"/>
    <mergeCell ref="I528:J528"/>
    <mergeCell ref="E529:F529"/>
    <mergeCell ref="G529:H529"/>
    <mergeCell ref="I529:J529"/>
    <mergeCell ref="E530:F530"/>
    <mergeCell ref="G533:H533"/>
    <mergeCell ref="I533:J533"/>
    <mergeCell ref="E531:F531"/>
    <mergeCell ref="G531:H531"/>
    <mergeCell ref="I531:J531"/>
    <mergeCell ref="E532:F532"/>
    <mergeCell ref="G532:H532"/>
    <mergeCell ref="I532:J532"/>
    <mergeCell ref="E533:F533"/>
    <mergeCell ref="G536:H536"/>
    <mergeCell ref="I536:J536"/>
    <mergeCell ref="E534:F534"/>
    <mergeCell ref="G534:H534"/>
    <mergeCell ref="I534:J534"/>
    <mergeCell ref="E535:F535"/>
    <mergeCell ref="G535:H535"/>
    <mergeCell ref="I535:J535"/>
    <mergeCell ref="E536:F536"/>
    <mergeCell ref="G539:H539"/>
    <mergeCell ref="I539:J539"/>
    <mergeCell ref="E537:F537"/>
    <mergeCell ref="G537:H537"/>
    <mergeCell ref="I537:J537"/>
    <mergeCell ref="E538:F538"/>
    <mergeCell ref="G538:H538"/>
    <mergeCell ref="I538:J538"/>
    <mergeCell ref="E539:F539"/>
    <mergeCell ref="G542:H542"/>
    <mergeCell ref="I542:J542"/>
    <mergeCell ref="E540:F540"/>
    <mergeCell ref="G540:H540"/>
    <mergeCell ref="I540:J540"/>
    <mergeCell ref="E541:F541"/>
    <mergeCell ref="G541:H541"/>
    <mergeCell ref="I541:J541"/>
    <mergeCell ref="E542:F542"/>
    <mergeCell ref="G545:H545"/>
    <mergeCell ref="I545:J545"/>
    <mergeCell ref="E543:F543"/>
    <mergeCell ref="G543:H543"/>
    <mergeCell ref="I543:J543"/>
    <mergeCell ref="E544:F544"/>
    <mergeCell ref="G544:H544"/>
    <mergeCell ref="I544:J544"/>
    <mergeCell ref="E545:F545"/>
    <mergeCell ref="G548:H548"/>
    <mergeCell ref="I548:J548"/>
    <mergeCell ref="E546:F546"/>
    <mergeCell ref="G546:H546"/>
    <mergeCell ref="I546:J546"/>
    <mergeCell ref="E547:F547"/>
    <mergeCell ref="G547:H547"/>
    <mergeCell ref="I547:J547"/>
    <mergeCell ref="E548:F548"/>
    <mergeCell ref="G551:H551"/>
    <mergeCell ref="I551:J551"/>
    <mergeCell ref="E549:F549"/>
    <mergeCell ref="G549:H549"/>
    <mergeCell ref="I549:J549"/>
    <mergeCell ref="E550:F550"/>
    <mergeCell ref="G550:H550"/>
    <mergeCell ref="I550:J550"/>
    <mergeCell ref="E551:F551"/>
    <mergeCell ref="G554:H554"/>
    <mergeCell ref="I554:J554"/>
    <mergeCell ref="E552:F552"/>
    <mergeCell ref="G552:H552"/>
    <mergeCell ref="I552:J552"/>
    <mergeCell ref="E553:F553"/>
    <mergeCell ref="G553:H553"/>
    <mergeCell ref="I553:J553"/>
    <mergeCell ref="E554:F554"/>
    <mergeCell ref="G557:H557"/>
    <mergeCell ref="I557:J557"/>
    <mergeCell ref="E555:F555"/>
    <mergeCell ref="G555:H555"/>
    <mergeCell ref="I555:J555"/>
    <mergeCell ref="E556:F556"/>
    <mergeCell ref="G556:H556"/>
    <mergeCell ref="I556:J556"/>
    <mergeCell ref="E557:F557"/>
    <mergeCell ref="G560:H560"/>
    <mergeCell ref="I560:J560"/>
    <mergeCell ref="E558:F558"/>
    <mergeCell ref="G558:H558"/>
    <mergeCell ref="I558:J558"/>
    <mergeCell ref="E559:F559"/>
    <mergeCell ref="G559:H559"/>
    <mergeCell ref="I559:J559"/>
    <mergeCell ref="E560:F560"/>
    <mergeCell ref="G563:H563"/>
    <mergeCell ref="I563:J563"/>
    <mergeCell ref="E561:F561"/>
    <mergeCell ref="G561:H561"/>
    <mergeCell ref="I561:J561"/>
    <mergeCell ref="E562:F562"/>
    <mergeCell ref="G562:H562"/>
    <mergeCell ref="I562:J562"/>
    <mergeCell ref="E563:F563"/>
    <mergeCell ref="G566:H566"/>
    <mergeCell ref="I566:J566"/>
    <mergeCell ref="E564:F564"/>
    <mergeCell ref="G564:H564"/>
    <mergeCell ref="I564:J564"/>
    <mergeCell ref="E565:F565"/>
    <mergeCell ref="G565:H565"/>
    <mergeCell ref="I565:J565"/>
    <mergeCell ref="E566:F566"/>
    <mergeCell ref="G569:H569"/>
    <mergeCell ref="I569:J569"/>
    <mergeCell ref="E567:F567"/>
    <mergeCell ref="G567:H567"/>
    <mergeCell ref="I567:J567"/>
    <mergeCell ref="E568:F568"/>
    <mergeCell ref="G568:H568"/>
    <mergeCell ref="I568:J568"/>
    <mergeCell ref="E569:F569"/>
    <mergeCell ref="G572:H572"/>
    <mergeCell ref="I572:J572"/>
    <mergeCell ref="E570:F570"/>
    <mergeCell ref="G570:H570"/>
    <mergeCell ref="I570:J570"/>
    <mergeCell ref="E571:F571"/>
    <mergeCell ref="G571:H571"/>
    <mergeCell ref="I571:J571"/>
    <mergeCell ref="E572:F572"/>
    <mergeCell ref="G575:H575"/>
    <mergeCell ref="I575:J575"/>
    <mergeCell ref="E573:F573"/>
    <mergeCell ref="G573:H573"/>
    <mergeCell ref="I573:J573"/>
    <mergeCell ref="E574:F574"/>
    <mergeCell ref="G574:H574"/>
    <mergeCell ref="I574:J574"/>
    <mergeCell ref="E575:F575"/>
    <mergeCell ref="G578:H578"/>
    <mergeCell ref="I578:J578"/>
    <mergeCell ref="E576:F576"/>
    <mergeCell ref="G576:H576"/>
    <mergeCell ref="I576:J576"/>
    <mergeCell ref="E577:F577"/>
    <mergeCell ref="G577:H577"/>
    <mergeCell ref="I577:J577"/>
    <mergeCell ref="E578:F578"/>
    <mergeCell ref="G581:H581"/>
    <mergeCell ref="I581:J581"/>
    <mergeCell ref="E579:F579"/>
    <mergeCell ref="G579:H579"/>
    <mergeCell ref="I579:J579"/>
    <mergeCell ref="E580:F580"/>
    <mergeCell ref="G580:H580"/>
    <mergeCell ref="I580:J580"/>
    <mergeCell ref="E581:F581"/>
    <mergeCell ref="G584:H584"/>
    <mergeCell ref="I584:J584"/>
    <mergeCell ref="E582:F582"/>
    <mergeCell ref="G582:H582"/>
    <mergeCell ref="I582:J582"/>
    <mergeCell ref="E583:F583"/>
    <mergeCell ref="G583:H583"/>
    <mergeCell ref="I583:J583"/>
    <mergeCell ref="E584:F584"/>
  </mergeCells>
  <conditionalFormatting sqref="B6">
    <cfRule type="cellIs" dxfId="12" priority="1" operator="greaterThan">
      <formula>0</formula>
    </cfRule>
  </conditionalFormatting>
  <conditionalFormatting sqref="F5">
    <cfRule type="cellIs" dxfId="11" priority="2" operator="greaterThan">
      <formula>0</formula>
    </cfRule>
  </conditionalFormatting>
  <conditionalFormatting sqref="B11">
    <cfRule type="cellIs" dxfId="10" priority="3" operator="greaterThan">
      <formula>0</formula>
    </cfRule>
  </conditionalFormatting>
  <conditionalFormatting sqref="K8">
    <cfRule type="cellIs" dxfId="9" priority="4" operator="greaterThan">
      <formula>0</formula>
    </cfRule>
  </conditionalFormatting>
  <conditionalFormatting sqref="Y22">
    <cfRule type="cellIs" dxfId="8" priority="5" operator="greaterThan">
      <formula>0</formula>
    </cfRule>
  </conditionalFormatting>
  <conditionalFormatting sqref="Y26">
    <cfRule type="cellIs" dxfId="7" priority="6" operator="greaterThan">
      <formula>0</formula>
    </cfRule>
  </conditionalFormatting>
  <pageMargins left="0.511811024" right="0.511811024" top="0.78740157499999996" bottom="0.78740157499999996" header="0" footer="0"/>
  <pageSetup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ilha9"/>
  <dimension ref="A1:AB1000"/>
  <sheetViews>
    <sheetView workbookViewId="0"/>
  </sheetViews>
  <sheetFormatPr defaultColWidth="12.625" defaultRowHeight="15" customHeight="1" x14ac:dyDescent="0.2"/>
  <cols>
    <col min="1" max="4" width="11.125" customWidth="1"/>
    <col min="5" max="5" width="12" customWidth="1"/>
    <col min="6" max="28" width="11.125" customWidth="1"/>
  </cols>
  <sheetData>
    <row r="1" spans="1:28" ht="12" customHeight="1" x14ac:dyDescent="0.2">
      <c r="A1" s="29"/>
      <c r="B1" s="1163" t="s">
        <v>145</v>
      </c>
      <c r="C1" s="1164"/>
      <c r="D1" s="1165" t="s">
        <v>146</v>
      </c>
      <c r="E1" s="722"/>
      <c r="F1" s="722"/>
      <c r="G1" s="722"/>
      <c r="H1" s="722"/>
      <c r="I1" s="722"/>
      <c r="J1" s="722"/>
      <c r="K1" s="723"/>
      <c r="L1" s="1170" t="s">
        <v>147</v>
      </c>
      <c r="M1" s="1171"/>
      <c r="N1" s="29"/>
      <c r="O1" s="30"/>
      <c r="P1" s="30"/>
      <c r="Q1" s="30"/>
      <c r="R1" s="30"/>
      <c r="S1" s="30"/>
      <c r="T1" s="30"/>
      <c r="U1" s="30"/>
      <c r="V1" s="30"/>
      <c r="W1" s="30"/>
      <c r="X1" s="30"/>
      <c r="Y1" s="30"/>
      <c r="Z1" s="30"/>
      <c r="AA1" s="30"/>
      <c r="AB1" s="30"/>
    </row>
    <row r="2" spans="1:28" ht="12" customHeight="1" x14ac:dyDescent="0.2">
      <c r="A2" s="29"/>
      <c r="B2" s="1172"/>
      <c r="C2" s="723"/>
      <c r="D2" s="1166"/>
      <c r="E2" s="1167"/>
      <c r="F2" s="1167"/>
      <c r="G2" s="1167"/>
      <c r="H2" s="1167"/>
      <c r="I2" s="1167"/>
      <c r="J2" s="1167"/>
      <c r="K2" s="1168"/>
      <c r="L2" s="1172"/>
      <c r="M2" s="723"/>
      <c r="N2" s="29"/>
      <c r="O2" s="30"/>
      <c r="P2" s="30"/>
      <c r="Q2" s="30"/>
      <c r="R2" s="30"/>
      <c r="S2" s="30"/>
      <c r="T2" s="30"/>
      <c r="U2" s="30"/>
      <c r="V2" s="30"/>
      <c r="W2" s="30"/>
      <c r="X2" s="30"/>
      <c r="Y2" s="30"/>
      <c r="Z2" s="30"/>
      <c r="AA2" s="30"/>
      <c r="AB2" s="30"/>
    </row>
    <row r="3" spans="1:28" ht="12" customHeight="1" x14ac:dyDescent="0.2">
      <c r="A3" s="29"/>
      <c r="B3" s="1166"/>
      <c r="C3" s="1168"/>
      <c r="D3" s="1166"/>
      <c r="E3" s="1167"/>
      <c r="F3" s="1167"/>
      <c r="G3" s="1167"/>
      <c r="H3" s="1167"/>
      <c r="I3" s="1167"/>
      <c r="J3" s="1167"/>
      <c r="K3" s="1168"/>
      <c r="L3" s="1166"/>
      <c r="M3" s="1168"/>
      <c r="N3" s="29"/>
      <c r="O3" s="30"/>
      <c r="P3" s="30"/>
      <c r="Q3" s="30"/>
      <c r="R3" s="30"/>
      <c r="S3" s="30"/>
      <c r="T3" s="30"/>
      <c r="U3" s="30"/>
      <c r="V3" s="30"/>
      <c r="W3" s="30"/>
      <c r="X3" s="30"/>
      <c r="Y3" s="30"/>
      <c r="Z3" s="30"/>
      <c r="AA3" s="30"/>
      <c r="AB3" s="30"/>
    </row>
    <row r="4" spans="1:28" ht="14.25" x14ac:dyDescent="0.2">
      <c r="A4" s="31" t="s">
        <v>148</v>
      </c>
      <c r="B4" s="1169"/>
      <c r="C4" s="1162"/>
      <c r="D4" s="1169"/>
      <c r="E4" s="1161"/>
      <c r="F4" s="1161"/>
      <c r="G4" s="1161"/>
      <c r="H4" s="1161"/>
      <c r="I4" s="1161"/>
      <c r="J4" s="1161"/>
      <c r="K4" s="1162"/>
      <c r="L4" s="1169"/>
      <c r="M4" s="1162"/>
      <c r="N4" s="31" t="s">
        <v>149</v>
      </c>
      <c r="O4" s="30"/>
      <c r="P4" s="30"/>
      <c r="Q4" s="30"/>
      <c r="R4" s="30"/>
      <c r="S4" s="30"/>
      <c r="T4" s="30"/>
      <c r="U4" s="30"/>
      <c r="V4" s="30"/>
      <c r="W4" s="30"/>
      <c r="X4" s="30"/>
      <c r="Y4" s="30"/>
      <c r="Z4" s="30"/>
      <c r="AA4" s="30"/>
      <c r="AB4" s="30"/>
    </row>
    <row r="5" spans="1:28" ht="10.5" customHeight="1" x14ac:dyDescent="0.2">
      <c r="A5" s="31"/>
      <c r="B5" s="47"/>
      <c r="C5" s="47"/>
      <c r="D5" s="1207" t="s">
        <v>157</v>
      </c>
      <c r="E5" s="1174"/>
      <c r="F5" s="1174"/>
      <c r="G5" s="1174"/>
      <c r="H5" s="1174"/>
      <c r="I5" s="1174"/>
      <c r="J5" s="1174"/>
      <c r="K5" s="1175"/>
      <c r="L5" s="47"/>
      <c r="M5" s="47"/>
      <c r="N5" s="31"/>
      <c r="O5" s="30"/>
      <c r="P5" s="30"/>
      <c r="Q5" s="30"/>
      <c r="R5" s="30"/>
      <c r="S5" s="30"/>
      <c r="T5" s="30"/>
      <c r="U5" s="30"/>
      <c r="V5" s="30"/>
      <c r="W5" s="30"/>
      <c r="X5" s="30"/>
      <c r="Y5" s="30"/>
      <c r="Z5" s="30"/>
      <c r="AA5" s="30"/>
      <c r="AB5" s="30"/>
    </row>
    <row r="6" spans="1:28" ht="10.5" customHeight="1" x14ac:dyDescent="0.2">
      <c r="A6" s="32"/>
      <c r="B6" s="34"/>
      <c r="C6" s="34"/>
      <c r="D6" s="1208">
        <v>1000000</v>
      </c>
      <c r="E6" s="1181"/>
      <c r="F6" s="1181"/>
      <c r="G6" s="1181"/>
      <c r="H6" s="1181"/>
      <c r="I6" s="1181"/>
      <c r="J6" s="1181"/>
      <c r="K6" s="1182"/>
      <c r="L6" s="34"/>
      <c r="M6" s="34"/>
      <c r="N6" s="32"/>
      <c r="O6" s="32"/>
      <c r="P6" s="32"/>
      <c r="Q6" s="30"/>
      <c r="R6" s="30"/>
      <c r="S6" s="30"/>
      <c r="T6" s="30"/>
      <c r="U6" s="30"/>
      <c r="V6" s="34"/>
      <c r="W6" s="34"/>
      <c r="X6" s="34"/>
      <c r="Y6" s="34"/>
      <c r="Z6" s="34"/>
      <c r="AA6" s="34"/>
      <c r="AB6" s="34"/>
    </row>
    <row r="7" spans="1:28" ht="10.5" customHeight="1" x14ac:dyDescent="0.2">
      <c r="A7" s="35"/>
      <c r="B7" s="34"/>
      <c r="C7" s="34"/>
      <c r="D7" s="48"/>
      <c r="E7" s="49"/>
      <c r="F7" s="1209" t="s">
        <v>158</v>
      </c>
      <c r="G7" s="1181"/>
      <c r="H7" s="1181"/>
      <c r="I7" s="1210"/>
      <c r="J7" s="49"/>
      <c r="K7" s="50"/>
      <c r="L7" s="34"/>
      <c r="M7" s="34"/>
      <c r="N7" s="35"/>
      <c r="O7" s="35"/>
      <c r="P7" s="35"/>
      <c r="Q7" s="30"/>
      <c r="R7" s="30"/>
      <c r="S7" s="30"/>
      <c r="T7" s="30"/>
      <c r="U7" s="30"/>
      <c r="V7" s="34"/>
      <c r="W7" s="34"/>
      <c r="X7" s="34"/>
      <c r="Y7" s="34"/>
      <c r="Z7" s="34"/>
      <c r="AA7" s="34"/>
      <c r="AB7" s="34"/>
    </row>
    <row r="8" spans="1:28" ht="10.5" customHeight="1" x14ac:dyDescent="0.2">
      <c r="A8" s="35"/>
      <c r="B8" s="34"/>
      <c r="C8" s="34"/>
      <c r="D8" s="1211">
        <v>45413</v>
      </c>
      <c r="E8" s="1181"/>
      <c r="F8" s="1181"/>
      <c r="G8" s="1181"/>
      <c r="H8" s="1181"/>
      <c r="I8" s="1181"/>
      <c r="J8" s="1181"/>
      <c r="K8" s="1182"/>
      <c r="L8" s="34"/>
      <c r="M8" s="34"/>
      <c r="N8" s="35"/>
      <c r="O8" s="35"/>
      <c r="P8" s="35"/>
      <c r="Q8" s="30"/>
      <c r="R8" s="30"/>
      <c r="S8" s="30"/>
      <c r="T8" s="30"/>
      <c r="U8" s="30"/>
      <c r="V8" s="34"/>
      <c r="W8" s="34"/>
      <c r="X8" s="34"/>
      <c r="Y8" s="34"/>
      <c r="Z8" s="34"/>
      <c r="AA8" s="34"/>
      <c r="AB8" s="34"/>
    </row>
    <row r="9" spans="1:28" ht="10.5" customHeight="1" x14ac:dyDescent="0.2">
      <c r="A9" s="35"/>
      <c r="B9" s="34"/>
      <c r="C9" s="34"/>
      <c r="D9" s="48"/>
      <c r="E9" s="49"/>
      <c r="F9" s="1209" t="s">
        <v>159</v>
      </c>
      <c r="G9" s="1181"/>
      <c r="H9" s="1181"/>
      <c r="I9" s="1210"/>
      <c r="J9" s="49"/>
      <c r="K9" s="50"/>
      <c r="L9" s="34"/>
      <c r="M9" s="34"/>
      <c r="N9" s="34"/>
      <c r="O9" s="35"/>
      <c r="P9" s="35"/>
      <c r="Q9" s="30"/>
      <c r="R9" s="30"/>
      <c r="S9" s="30"/>
      <c r="T9" s="30"/>
      <c r="U9" s="30"/>
      <c r="V9" s="34"/>
      <c r="W9" s="34"/>
      <c r="X9" s="34"/>
      <c r="Y9" s="34"/>
      <c r="Z9" s="34"/>
      <c r="AA9" s="34"/>
      <c r="AB9" s="34"/>
    </row>
    <row r="10" spans="1:28" ht="10.5" customHeight="1" x14ac:dyDescent="0.2">
      <c r="A10" s="35"/>
      <c r="B10" s="34"/>
      <c r="C10" s="34"/>
      <c r="D10" s="1211">
        <v>44200</v>
      </c>
      <c r="E10" s="1181"/>
      <c r="F10" s="1181"/>
      <c r="G10" s="1181"/>
      <c r="H10" s="1181"/>
      <c r="I10" s="1181"/>
      <c r="J10" s="1181"/>
      <c r="K10" s="1182"/>
      <c r="L10" s="34"/>
      <c r="M10" s="34"/>
      <c r="N10" s="35"/>
      <c r="O10" s="35"/>
      <c r="P10" s="35"/>
      <c r="Q10" s="30"/>
      <c r="R10" s="30"/>
      <c r="S10" s="30"/>
      <c r="T10" s="30"/>
      <c r="U10" s="30"/>
      <c r="V10" s="34"/>
      <c r="W10" s="34"/>
      <c r="X10" s="34"/>
      <c r="Y10" s="34"/>
      <c r="Z10" s="34"/>
      <c r="AA10" s="34"/>
      <c r="AB10" s="34"/>
    </row>
    <row r="11" spans="1:28" ht="10.5" customHeight="1" x14ac:dyDescent="0.2">
      <c r="A11" s="35"/>
      <c r="B11" s="34"/>
      <c r="C11" s="34"/>
      <c r="D11" s="1212" t="s">
        <v>160</v>
      </c>
      <c r="E11" s="1181"/>
      <c r="F11" s="1181"/>
      <c r="G11" s="1181"/>
      <c r="H11" s="1181"/>
      <c r="I11" s="1181"/>
      <c r="J11" s="1181"/>
      <c r="K11" s="1182"/>
      <c r="L11" s="34"/>
      <c r="M11" s="34"/>
      <c r="N11" s="35"/>
      <c r="O11" s="35"/>
      <c r="P11" s="35"/>
      <c r="Q11" s="30"/>
      <c r="R11" s="30"/>
      <c r="S11" s="30"/>
      <c r="T11" s="30"/>
      <c r="U11" s="30"/>
      <c r="V11" s="34"/>
      <c r="W11" s="34"/>
      <c r="X11" s="34"/>
      <c r="Y11" s="34"/>
      <c r="Z11" s="34"/>
      <c r="AA11" s="34"/>
      <c r="AB11" s="34"/>
    </row>
    <row r="12" spans="1:28" ht="10.5" customHeight="1" x14ac:dyDescent="0.2">
      <c r="A12" s="35"/>
      <c r="B12" s="34"/>
      <c r="C12" s="34"/>
      <c r="D12" s="1208">
        <v>600</v>
      </c>
      <c r="E12" s="1181"/>
      <c r="F12" s="1181"/>
      <c r="G12" s="1181"/>
      <c r="H12" s="1181"/>
      <c r="I12" s="1181"/>
      <c r="J12" s="1181"/>
      <c r="K12" s="1182"/>
      <c r="L12" s="34"/>
      <c r="M12" s="34"/>
      <c r="N12" s="35"/>
      <c r="O12" s="35"/>
      <c r="P12" s="35"/>
      <c r="Q12" s="30"/>
      <c r="R12" s="30"/>
      <c r="S12" s="30"/>
      <c r="T12" s="30"/>
      <c r="U12" s="30"/>
      <c r="V12" s="34"/>
      <c r="W12" s="34"/>
      <c r="X12" s="34"/>
      <c r="Y12" s="34"/>
      <c r="Z12" s="34"/>
      <c r="AA12" s="34"/>
      <c r="AB12" s="34"/>
    </row>
    <row r="13" spans="1:28" ht="10.5" customHeight="1" x14ac:dyDescent="0.2">
      <c r="A13" s="35"/>
      <c r="B13" s="34"/>
      <c r="C13" s="34"/>
      <c r="D13" s="1213" t="s">
        <v>161</v>
      </c>
      <c r="E13" s="1181"/>
      <c r="F13" s="1181"/>
      <c r="G13" s="1181"/>
      <c r="H13" s="1181"/>
      <c r="I13" s="1181"/>
      <c r="J13" s="1181"/>
      <c r="K13" s="1182"/>
      <c r="L13" s="34"/>
      <c r="M13" s="34"/>
      <c r="N13" s="35"/>
      <c r="O13" s="35"/>
      <c r="P13" s="35"/>
      <c r="Q13" s="30"/>
      <c r="R13" s="30"/>
      <c r="S13" s="30"/>
      <c r="T13" s="30"/>
      <c r="U13" s="30"/>
      <c r="V13" s="34"/>
      <c r="W13" s="34"/>
      <c r="X13" s="34"/>
      <c r="Y13" s="34"/>
      <c r="Z13" s="34"/>
      <c r="AA13" s="34"/>
      <c r="AB13" s="34"/>
    </row>
    <row r="14" spans="1:28" ht="10.5" customHeight="1" x14ac:dyDescent="0.2">
      <c r="A14" s="35"/>
      <c r="B14" s="34"/>
      <c r="C14" s="34"/>
      <c r="D14" s="1206">
        <f>RATE(A16,0,-D12,D6,0)</f>
        <v>8.7957467951226206E-2</v>
      </c>
      <c r="E14" s="1185"/>
      <c r="F14" s="1185"/>
      <c r="G14" s="1185"/>
      <c r="H14" s="1185"/>
      <c r="I14" s="1185"/>
      <c r="J14" s="1185"/>
      <c r="K14" s="1186"/>
      <c r="L14" s="34"/>
      <c r="M14" s="34"/>
      <c r="N14" s="35"/>
      <c r="O14" s="35"/>
      <c r="P14" s="35"/>
      <c r="Q14" s="30"/>
      <c r="R14" s="30"/>
      <c r="S14" s="30"/>
      <c r="T14" s="30"/>
      <c r="U14" s="30"/>
      <c r="V14" s="34"/>
      <c r="W14" s="34"/>
      <c r="X14" s="34"/>
      <c r="Y14" s="34"/>
      <c r="Z14" s="34"/>
      <c r="AA14" s="34"/>
      <c r="AB14" s="34"/>
    </row>
    <row r="15" spans="1:28" ht="33.75" x14ac:dyDescent="0.2">
      <c r="A15" s="35"/>
      <c r="B15" s="40" t="s">
        <v>16</v>
      </c>
      <c r="C15" s="40" t="s">
        <v>17</v>
      </c>
      <c r="D15" s="41" t="s">
        <v>152</v>
      </c>
      <c r="E15" s="1153" t="s">
        <v>153</v>
      </c>
      <c r="F15" s="1154"/>
      <c r="G15" s="1153" t="s">
        <v>154</v>
      </c>
      <c r="H15" s="1154"/>
      <c r="I15" s="1155" t="s">
        <v>18</v>
      </c>
      <c r="J15" s="1156"/>
      <c r="K15" s="41" t="s">
        <v>19</v>
      </c>
      <c r="L15" s="1155" t="s">
        <v>20</v>
      </c>
      <c r="M15" s="1156"/>
      <c r="N15" s="35"/>
      <c r="O15" s="35"/>
      <c r="P15" s="35"/>
      <c r="Q15" s="30"/>
      <c r="R15" s="30"/>
      <c r="S15" s="30"/>
      <c r="T15" s="30"/>
      <c r="U15" s="30"/>
      <c r="V15" s="34"/>
      <c r="W15" s="34"/>
      <c r="X15" s="34"/>
      <c r="Y15" s="34"/>
      <c r="Z15" s="34"/>
      <c r="AA15" s="34"/>
      <c r="AB15" s="34"/>
    </row>
    <row r="16" spans="1:28" ht="25.5" x14ac:dyDescent="0.2">
      <c r="A16" s="51">
        <v>88</v>
      </c>
      <c r="B16" s="42">
        <v>1</v>
      </c>
      <c r="C16" s="12" t="str">
        <f>MONTH($D$10)&amp;"/"&amp;YEAR(D10)</f>
        <v>1/2021</v>
      </c>
      <c r="D16" s="43">
        <f t="shared" ref="D16:D270" si="0">Y$24</f>
        <v>0.01</v>
      </c>
      <c r="E16" s="1146">
        <f>D12*D16+D12</f>
        <v>606</v>
      </c>
      <c r="F16" s="1147"/>
      <c r="G16" s="1146">
        <f>D12*D$14+D12</f>
        <v>652.77448077073575</v>
      </c>
      <c r="H16" s="1147"/>
      <c r="I16" s="1148"/>
      <c r="J16" s="1149"/>
      <c r="K16" s="44" t="e">
        <f>((I16/D12)/I16)*(I16-D12)</f>
        <v>#DIV/0!</v>
      </c>
      <c r="L16" s="1151">
        <f t="shared" ref="L16:L270" si="1">(I16-G16)</f>
        <v>-652.77448077073575</v>
      </c>
      <c r="M16" s="1152"/>
      <c r="N16" s="35"/>
      <c r="O16" s="35"/>
      <c r="P16" s="35"/>
      <c r="Q16" s="35"/>
      <c r="R16" s="34"/>
      <c r="S16" s="34"/>
      <c r="T16" s="34"/>
      <c r="U16" s="34"/>
      <c r="V16" s="34"/>
      <c r="W16" s="34"/>
      <c r="X16" s="34"/>
      <c r="Y16" s="34"/>
      <c r="Z16" s="34"/>
      <c r="AA16" s="34"/>
      <c r="AB16" s="34"/>
    </row>
    <row r="17" spans="1:28" x14ac:dyDescent="0.2">
      <c r="A17" s="35"/>
      <c r="B17" s="42">
        <v>2</v>
      </c>
      <c r="C17" s="12" t="str">
        <f t="shared" ref="C17:C271" si="2">IF(MONTH(C16)=12,1,MONTH(C16)+1)&amp;"/"&amp;IF(MONTH(C16)=12,YEAR(C16)+1,YEAR(C16))</f>
        <v>2/2021</v>
      </c>
      <c r="D17" s="43">
        <f t="shared" si="0"/>
        <v>0.01</v>
      </c>
      <c r="E17" s="1146">
        <f t="shared" ref="E17:E271" si="3">E16+(D17*E16)</f>
        <v>612.05999999999995</v>
      </c>
      <c r="F17" s="1150"/>
      <c r="G17" s="1146">
        <f t="shared" ref="G17:G271" si="4">G16+(D17*G16)</f>
        <v>659.30222557844309</v>
      </c>
      <c r="H17" s="1147"/>
      <c r="I17" s="1148"/>
      <c r="J17" s="1149"/>
      <c r="K17" s="45" t="e">
        <f t="shared" ref="K17:K271" si="5">((I17/I16)/I17)*(I17-I16)</f>
        <v>#DIV/0!</v>
      </c>
      <c r="L17" s="1151">
        <f t="shared" si="1"/>
        <v>-659.30222557844309</v>
      </c>
      <c r="M17" s="1152"/>
      <c r="N17" s="35"/>
      <c r="O17" s="35"/>
      <c r="P17" s="35"/>
      <c r="Q17" s="35"/>
      <c r="R17" s="34"/>
      <c r="S17" s="34"/>
      <c r="T17" s="34"/>
      <c r="U17" s="34"/>
      <c r="V17" s="34"/>
      <c r="W17" s="34"/>
      <c r="X17" s="34"/>
      <c r="Y17" s="34"/>
      <c r="Z17" s="34"/>
      <c r="AA17" s="34"/>
      <c r="AB17" s="34"/>
    </row>
    <row r="18" spans="1:28" x14ac:dyDescent="0.2">
      <c r="A18" s="35"/>
      <c r="B18" s="42">
        <v>3</v>
      </c>
      <c r="C18" s="12" t="str">
        <f t="shared" si="2"/>
        <v>3/2021</v>
      </c>
      <c r="D18" s="43">
        <f t="shared" si="0"/>
        <v>0.01</v>
      </c>
      <c r="E18" s="1146">
        <f t="shared" si="3"/>
        <v>618.18059999999991</v>
      </c>
      <c r="F18" s="1150"/>
      <c r="G18" s="1146">
        <f t="shared" si="4"/>
        <v>665.89524783422746</v>
      </c>
      <c r="H18" s="1147"/>
      <c r="I18" s="1148"/>
      <c r="J18" s="1149"/>
      <c r="K18" s="45" t="e">
        <f t="shared" si="5"/>
        <v>#DIV/0!</v>
      </c>
      <c r="L18" s="1151">
        <f t="shared" si="1"/>
        <v>-665.89524783422746</v>
      </c>
      <c r="M18" s="1152"/>
      <c r="N18" s="35"/>
      <c r="O18" s="35"/>
      <c r="P18" s="35"/>
      <c r="Q18" s="35"/>
      <c r="R18" s="34"/>
      <c r="S18" s="34"/>
      <c r="T18" s="34"/>
      <c r="U18" s="34"/>
      <c r="V18" s="34"/>
      <c r="W18" s="34"/>
      <c r="X18" s="34"/>
      <c r="Y18" s="34"/>
      <c r="Z18" s="34"/>
      <c r="AA18" s="34"/>
      <c r="AB18" s="34"/>
    </row>
    <row r="19" spans="1:28" x14ac:dyDescent="0.2">
      <c r="A19" s="35"/>
      <c r="B19" s="42">
        <v>4</v>
      </c>
      <c r="C19" s="12" t="str">
        <f t="shared" si="2"/>
        <v>4/2021</v>
      </c>
      <c r="D19" s="43">
        <f t="shared" si="0"/>
        <v>0.01</v>
      </c>
      <c r="E19" s="1146">
        <f t="shared" si="3"/>
        <v>624.36240599999996</v>
      </c>
      <c r="F19" s="1150"/>
      <c r="G19" s="1146">
        <f t="shared" si="4"/>
        <v>672.55420031256972</v>
      </c>
      <c r="H19" s="1147"/>
      <c r="I19" s="1148"/>
      <c r="J19" s="1149"/>
      <c r="K19" s="45" t="e">
        <f t="shared" si="5"/>
        <v>#DIV/0!</v>
      </c>
      <c r="L19" s="1151">
        <f t="shared" si="1"/>
        <v>-672.55420031256972</v>
      </c>
      <c r="M19" s="1152"/>
      <c r="N19" s="35"/>
      <c r="O19" s="35"/>
      <c r="P19" s="35"/>
      <c r="Q19" s="35"/>
      <c r="R19" s="34"/>
      <c r="S19" s="34"/>
      <c r="T19" s="34"/>
      <c r="U19" s="34"/>
      <c r="V19" s="34"/>
      <c r="W19" s="34"/>
      <c r="X19" s="34"/>
      <c r="Y19" s="34"/>
      <c r="Z19" s="34"/>
      <c r="AA19" s="34"/>
      <c r="AB19" s="34"/>
    </row>
    <row r="20" spans="1:28" x14ac:dyDescent="0.2">
      <c r="A20" s="35"/>
      <c r="B20" s="42">
        <v>5</v>
      </c>
      <c r="C20" s="12" t="str">
        <f t="shared" si="2"/>
        <v>5/2021</v>
      </c>
      <c r="D20" s="43">
        <f t="shared" si="0"/>
        <v>0.01</v>
      </c>
      <c r="E20" s="1146">
        <f t="shared" si="3"/>
        <v>630.60603005999997</v>
      </c>
      <c r="F20" s="1150"/>
      <c r="G20" s="1146">
        <f t="shared" si="4"/>
        <v>679.27974231569544</v>
      </c>
      <c r="H20" s="1147"/>
      <c r="I20" s="1148"/>
      <c r="J20" s="1149"/>
      <c r="K20" s="45" t="e">
        <f t="shared" si="5"/>
        <v>#DIV/0!</v>
      </c>
      <c r="L20" s="1151">
        <f t="shared" si="1"/>
        <v>-679.27974231569544</v>
      </c>
      <c r="M20" s="1152"/>
      <c r="N20" s="35"/>
      <c r="O20" s="35"/>
      <c r="P20" s="35"/>
      <c r="Q20" s="35"/>
      <c r="R20" s="34"/>
      <c r="S20" s="34"/>
      <c r="T20" s="34"/>
      <c r="U20" s="34"/>
      <c r="V20" s="34"/>
      <c r="W20" s="34"/>
      <c r="X20" s="34"/>
      <c r="Y20" s="34"/>
      <c r="Z20" s="34"/>
      <c r="AA20" s="34"/>
      <c r="AB20" s="34"/>
    </row>
    <row r="21" spans="1:28" ht="15.75" customHeight="1" x14ac:dyDescent="0.2">
      <c r="A21" s="35"/>
      <c r="B21" s="42">
        <v>6</v>
      </c>
      <c r="C21" s="12" t="str">
        <f t="shared" si="2"/>
        <v>6/2021</v>
      </c>
      <c r="D21" s="43">
        <f t="shared" si="0"/>
        <v>0.01</v>
      </c>
      <c r="E21" s="1146">
        <f t="shared" si="3"/>
        <v>636.91209036060002</v>
      </c>
      <c r="F21" s="1150"/>
      <c r="G21" s="1146">
        <f t="shared" si="4"/>
        <v>686.07253973885236</v>
      </c>
      <c r="H21" s="1147"/>
      <c r="I21" s="1148"/>
      <c r="J21" s="1149"/>
      <c r="K21" s="45" t="e">
        <f t="shared" si="5"/>
        <v>#DIV/0!</v>
      </c>
      <c r="L21" s="1151">
        <f t="shared" si="1"/>
        <v>-686.07253973885236</v>
      </c>
      <c r="M21" s="1152"/>
      <c r="N21" s="35"/>
      <c r="O21" s="35"/>
      <c r="P21" s="35"/>
      <c r="Q21" s="35"/>
      <c r="R21" s="34"/>
      <c r="S21" s="34"/>
      <c r="T21" s="34"/>
      <c r="U21" s="34"/>
      <c r="V21" s="34"/>
      <c r="W21" s="34"/>
      <c r="X21" s="34"/>
      <c r="Y21" s="34"/>
      <c r="Z21" s="34"/>
      <c r="AA21" s="34"/>
      <c r="AB21" s="34"/>
    </row>
    <row r="22" spans="1:28" ht="15.75" customHeight="1" x14ac:dyDescent="0.2">
      <c r="A22" s="34"/>
      <c r="B22" s="42">
        <v>7</v>
      </c>
      <c r="C22" s="12" t="str">
        <f t="shared" si="2"/>
        <v>7/2021</v>
      </c>
      <c r="D22" s="43">
        <f t="shared" si="0"/>
        <v>0.01</v>
      </c>
      <c r="E22" s="1146">
        <f t="shared" si="3"/>
        <v>643.28121126420604</v>
      </c>
      <c r="F22" s="1150"/>
      <c r="G22" s="1146">
        <f t="shared" si="4"/>
        <v>692.93326513624083</v>
      </c>
      <c r="H22" s="1147"/>
      <c r="I22" s="1148"/>
      <c r="J22" s="1149"/>
      <c r="K22" s="45" t="e">
        <f t="shared" si="5"/>
        <v>#DIV/0!</v>
      </c>
      <c r="L22" s="1151">
        <f t="shared" si="1"/>
        <v>-692.93326513624083</v>
      </c>
      <c r="M22" s="1152"/>
      <c r="N22" s="34"/>
      <c r="O22" s="34"/>
      <c r="P22" s="34"/>
      <c r="Q22" s="34"/>
      <c r="R22" s="34"/>
      <c r="S22" s="34"/>
      <c r="T22" s="34"/>
      <c r="U22" s="34"/>
      <c r="V22" s="34"/>
      <c r="W22" s="34"/>
      <c r="X22" s="34"/>
      <c r="Y22" s="1157" t="s">
        <v>155</v>
      </c>
      <c r="Z22" s="1158"/>
      <c r="AA22" s="1158"/>
      <c r="AB22" s="1159"/>
    </row>
    <row r="23" spans="1:28" ht="15.75" customHeight="1" x14ac:dyDescent="0.2">
      <c r="A23" s="34"/>
      <c r="B23" s="42">
        <v>8</v>
      </c>
      <c r="C23" s="12" t="str">
        <f t="shared" si="2"/>
        <v>8/2021</v>
      </c>
      <c r="D23" s="43">
        <f t="shared" si="0"/>
        <v>0.01</v>
      </c>
      <c r="E23" s="1146">
        <f t="shared" si="3"/>
        <v>649.7140233768481</v>
      </c>
      <c r="F23" s="1150"/>
      <c r="G23" s="1146">
        <f t="shared" si="4"/>
        <v>699.86259778760325</v>
      </c>
      <c r="H23" s="1147"/>
      <c r="I23" s="1148"/>
      <c r="J23" s="1149"/>
      <c r="K23" s="45" t="e">
        <f t="shared" si="5"/>
        <v>#DIV/0!</v>
      </c>
      <c r="L23" s="1151">
        <f t="shared" si="1"/>
        <v>-699.86259778760325</v>
      </c>
      <c r="M23" s="1152"/>
      <c r="N23" s="34"/>
      <c r="O23" s="34"/>
      <c r="P23" s="34"/>
      <c r="Q23" s="34"/>
      <c r="R23" s="34"/>
      <c r="S23" s="34"/>
      <c r="T23" s="34"/>
      <c r="U23" s="34"/>
      <c r="V23" s="34"/>
      <c r="W23" s="34"/>
      <c r="X23" s="34"/>
      <c r="Y23" s="1160"/>
      <c r="Z23" s="1161"/>
      <c r="AA23" s="1161"/>
      <c r="AB23" s="1162"/>
    </row>
    <row r="24" spans="1:28" ht="15.75" customHeight="1" x14ac:dyDescent="0.2">
      <c r="A24" s="34"/>
      <c r="B24" s="42">
        <v>9</v>
      </c>
      <c r="C24" s="12" t="str">
        <f t="shared" si="2"/>
        <v>9/2021</v>
      </c>
      <c r="D24" s="43">
        <f t="shared" si="0"/>
        <v>0.01</v>
      </c>
      <c r="E24" s="1146">
        <f t="shared" si="3"/>
        <v>656.21116361061661</v>
      </c>
      <c r="F24" s="1150"/>
      <c r="G24" s="1146">
        <f t="shared" si="4"/>
        <v>706.86122376547928</v>
      </c>
      <c r="H24" s="1147"/>
      <c r="I24" s="1148"/>
      <c r="J24" s="1149"/>
      <c r="K24" s="45" t="e">
        <f t="shared" si="5"/>
        <v>#DIV/0!</v>
      </c>
      <c r="L24" s="1151">
        <f t="shared" si="1"/>
        <v>-706.86122376547928</v>
      </c>
      <c r="M24" s="1152"/>
      <c r="N24" s="34"/>
      <c r="O24" s="34"/>
      <c r="P24" s="34"/>
      <c r="Q24" s="34"/>
      <c r="R24" s="34"/>
      <c r="S24" s="34"/>
      <c r="T24" s="34"/>
      <c r="U24" s="34"/>
      <c r="V24" s="34"/>
      <c r="W24" s="34"/>
      <c r="X24" s="34"/>
      <c r="Y24" s="1205">
        <v>0.01</v>
      </c>
      <c r="Z24" s="722"/>
      <c r="AA24" s="722"/>
      <c r="AB24" s="723"/>
    </row>
    <row r="25" spans="1:28" ht="15.75" customHeight="1" x14ac:dyDescent="0.2">
      <c r="A25" s="34"/>
      <c r="B25" s="42">
        <v>10</v>
      </c>
      <c r="C25" s="12" t="str">
        <f t="shared" si="2"/>
        <v>10/2021</v>
      </c>
      <c r="D25" s="43">
        <f t="shared" si="0"/>
        <v>0.01</v>
      </c>
      <c r="E25" s="1146">
        <f t="shared" si="3"/>
        <v>662.77327524672273</v>
      </c>
      <c r="F25" s="1150"/>
      <c r="G25" s="1146">
        <f t="shared" si="4"/>
        <v>713.92983600313403</v>
      </c>
      <c r="H25" s="1147"/>
      <c r="I25" s="1148"/>
      <c r="J25" s="1149"/>
      <c r="K25" s="45" t="e">
        <f t="shared" si="5"/>
        <v>#DIV/0!</v>
      </c>
      <c r="L25" s="1151">
        <f t="shared" si="1"/>
        <v>-713.92983600313403</v>
      </c>
      <c r="M25" s="1152"/>
      <c r="N25" s="34"/>
      <c r="O25" s="34"/>
      <c r="P25" s="34"/>
      <c r="Q25" s="34"/>
      <c r="R25" s="34"/>
      <c r="S25" s="34"/>
      <c r="T25" s="34"/>
      <c r="U25" s="34"/>
      <c r="V25" s="34"/>
      <c r="W25" s="34"/>
      <c r="X25" s="34"/>
      <c r="Y25" s="1169"/>
      <c r="Z25" s="1161"/>
      <c r="AA25" s="1161"/>
      <c r="AB25" s="1162"/>
    </row>
    <row r="26" spans="1:28" ht="15.75" customHeight="1" x14ac:dyDescent="0.2">
      <c r="A26" s="34"/>
      <c r="B26" s="42">
        <v>11</v>
      </c>
      <c r="C26" s="12" t="str">
        <f t="shared" si="2"/>
        <v>11/2021</v>
      </c>
      <c r="D26" s="43">
        <f t="shared" si="0"/>
        <v>0.01</v>
      </c>
      <c r="E26" s="1146">
        <f t="shared" si="3"/>
        <v>669.40100799918991</v>
      </c>
      <c r="F26" s="1150"/>
      <c r="G26" s="1146">
        <f t="shared" si="4"/>
        <v>721.0691343631654</v>
      </c>
      <c r="H26" s="1147"/>
      <c r="I26" s="1148"/>
      <c r="J26" s="1149"/>
      <c r="K26" s="45" t="e">
        <f t="shared" si="5"/>
        <v>#DIV/0!</v>
      </c>
      <c r="L26" s="1151">
        <f t="shared" si="1"/>
        <v>-721.0691343631654</v>
      </c>
      <c r="M26" s="1152"/>
      <c r="N26" s="34"/>
      <c r="O26" s="34"/>
      <c r="P26" s="34"/>
      <c r="Q26" s="34"/>
      <c r="R26" s="34"/>
      <c r="S26" s="34"/>
      <c r="T26" s="34"/>
      <c r="U26" s="34"/>
      <c r="V26" s="34"/>
      <c r="W26" s="34"/>
      <c r="X26" s="34"/>
      <c r="Y26" s="1203" t="s">
        <v>156</v>
      </c>
      <c r="Z26" s="1158"/>
      <c r="AA26" s="1158"/>
      <c r="AB26" s="1159"/>
    </row>
    <row r="27" spans="1:28" ht="15.75" customHeight="1" x14ac:dyDescent="0.2">
      <c r="A27" s="34"/>
      <c r="B27" s="42">
        <v>12</v>
      </c>
      <c r="C27" s="12" t="str">
        <f t="shared" si="2"/>
        <v>12/2021</v>
      </c>
      <c r="D27" s="43">
        <f t="shared" si="0"/>
        <v>0.01</v>
      </c>
      <c r="E27" s="1146">
        <f t="shared" si="3"/>
        <v>676.09501807918184</v>
      </c>
      <c r="F27" s="1150"/>
      <c r="G27" s="1146">
        <f t="shared" si="4"/>
        <v>728.27982570679706</v>
      </c>
      <c r="H27" s="1147"/>
      <c r="I27" s="1148"/>
      <c r="J27" s="1149"/>
      <c r="K27" s="45" t="e">
        <f t="shared" si="5"/>
        <v>#DIV/0!</v>
      </c>
      <c r="L27" s="1151">
        <f t="shared" si="1"/>
        <v>-728.27982570679706</v>
      </c>
      <c r="M27" s="1152"/>
      <c r="N27" s="34"/>
      <c r="O27" s="34"/>
      <c r="P27" s="34"/>
      <c r="Q27" s="34"/>
      <c r="R27" s="34"/>
      <c r="S27" s="34"/>
      <c r="T27" s="34"/>
      <c r="U27" s="34"/>
      <c r="V27" s="34"/>
      <c r="W27" s="34"/>
      <c r="X27" s="34"/>
      <c r="Y27" s="1160"/>
      <c r="Z27" s="1161"/>
      <c r="AA27" s="1161"/>
      <c r="AB27" s="1162"/>
    </row>
    <row r="28" spans="1:28" ht="15.75" customHeight="1" x14ac:dyDescent="0.2">
      <c r="A28" s="34"/>
      <c r="B28" s="42">
        <v>13</v>
      </c>
      <c r="C28" s="12" t="str">
        <f t="shared" si="2"/>
        <v>1/2022</v>
      </c>
      <c r="D28" s="43">
        <f t="shared" si="0"/>
        <v>0.01</v>
      </c>
      <c r="E28" s="1146">
        <f t="shared" si="3"/>
        <v>682.85596825997368</v>
      </c>
      <c r="F28" s="1150"/>
      <c r="G28" s="1146">
        <f t="shared" si="4"/>
        <v>735.56262396386501</v>
      </c>
      <c r="H28" s="1147"/>
      <c r="I28" s="1148"/>
      <c r="J28" s="1149"/>
      <c r="K28" s="45" t="e">
        <f t="shared" si="5"/>
        <v>#DIV/0!</v>
      </c>
      <c r="L28" s="1151">
        <f t="shared" si="1"/>
        <v>-735.56262396386501</v>
      </c>
      <c r="M28" s="1152"/>
      <c r="N28" s="34"/>
      <c r="O28" s="34"/>
      <c r="P28" s="34"/>
      <c r="Q28" s="34"/>
      <c r="R28" s="34"/>
      <c r="S28" s="34"/>
      <c r="T28" s="34"/>
      <c r="U28" s="34"/>
      <c r="V28" s="34"/>
      <c r="W28" s="34"/>
      <c r="X28" s="34"/>
      <c r="Y28" s="34"/>
      <c r="Z28" s="52"/>
      <c r="AA28" s="52"/>
      <c r="AB28" s="52"/>
    </row>
    <row r="29" spans="1:28" ht="15.75" customHeight="1" x14ac:dyDescent="0.2">
      <c r="A29" s="34"/>
      <c r="B29" s="42">
        <v>14</v>
      </c>
      <c r="C29" s="12" t="str">
        <f t="shared" si="2"/>
        <v>2/2022</v>
      </c>
      <c r="D29" s="43">
        <f t="shared" si="0"/>
        <v>0.01</v>
      </c>
      <c r="E29" s="1146">
        <f t="shared" si="3"/>
        <v>689.68452794257337</v>
      </c>
      <c r="F29" s="1150"/>
      <c r="G29" s="1146">
        <f t="shared" si="4"/>
        <v>742.9182502035037</v>
      </c>
      <c r="H29" s="1147"/>
      <c r="I29" s="1148"/>
      <c r="J29" s="1149"/>
      <c r="K29" s="45" t="e">
        <f t="shared" si="5"/>
        <v>#DIV/0!</v>
      </c>
      <c r="L29" s="1151">
        <f t="shared" si="1"/>
        <v>-742.9182502035037</v>
      </c>
      <c r="M29" s="1152"/>
      <c r="N29" s="34"/>
      <c r="O29" s="34"/>
      <c r="P29" s="34"/>
      <c r="Q29" s="34"/>
      <c r="R29" s="34"/>
      <c r="S29" s="34"/>
      <c r="T29" s="34"/>
      <c r="U29" s="34"/>
      <c r="V29" s="34"/>
      <c r="W29" s="34"/>
      <c r="X29" s="34"/>
      <c r="Y29" s="52"/>
      <c r="Z29" s="52"/>
      <c r="AA29" s="52"/>
      <c r="AB29" s="52"/>
    </row>
    <row r="30" spans="1:28" ht="15.75" customHeight="1" x14ac:dyDescent="0.2">
      <c r="A30" s="34"/>
      <c r="B30" s="42">
        <v>15</v>
      </c>
      <c r="C30" s="12" t="str">
        <f t="shared" si="2"/>
        <v>3/2022</v>
      </c>
      <c r="D30" s="43">
        <f t="shared" si="0"/>
        <v>0.01</v>
      </c>
      <c r="E30" s="1146">
        <f t="shared" si="3"/>
        <v>696.58137322199912</v>
      </c>
      <c r="F30" s="1150"/>
      <c r="G30" s="1146">
        <f t="shared" si="4"/>
        <v>750.34743270553872</v>
      </c>
      <c r="H30" s="1147"/>
      <c r="I30" s="1148"/>
      <c r="J30" s="1149"/>
      <c r="K30" s="45" t="e">
        <f t="shared" si="5"/>
        <v>#DIV/0!</v>
      </c>
      <c r="L30" s="1151">
        <f t="shared" si="1"/>
        <v>-750.34743270553872</v>
      </c>
      <c r="M30" s="1152"/>
      <c r="N30" s="34"/>
      <c r="O30" s="34"/>
      <c r="P30" s="34"/>
      <c r="Q30" s="34"/>
      <c r="R30" s="34"/>
      <c r="S30" s="34"/>
      <c r="T30" s="34"/>
      <c r="U30" s="34"/>
      <c r="V30" s="34"/>
      <c r="W30" s="34"/>
      <c r="X30" s="34"/>
      <c r="Y30" s="34"/>
      <c r="Z30" s="34"/>
      <c r="AA30" s="34"/>
      <c r="AB30" s="34"/>
    </row>
    <row r="31" spans="1:28" ht="15.75" customHeight="1" x14ac:dyDescent="0.2">
      <c r="A31" s="34"/>
      <c r="B31" s="42">
        <v>16</v>
      </c>
      <c r="C31" s="12" t="str">
        <f t="shared" si="2"/>
        <v>4/2022</v>
      </c>
      <c r="D31" s="43">
        <f t="shared" si="0"/>
        <v>0.01</v>
      </c>
      <c r="E31" s="1146">
        <f t="shared" si="3"/>
        <v>703.54718695421911</v>
      </c>
      <c r="F31" s="1150"/>
      <c r="G31" s="1146">
        <f t="shared" si="4"/>
        <v>757.85090703259414</v>
      </c>
      <c r="H31" s="1147"/>
      <c r="I31" s="1148"/>
      <c r="J31" s="1149"/>
      <c r="K31" s="45" t="e">
        <f t="shared" si="5"/>
        <v>#DIV/0!</v>
      </c>
      <c r="L31" s="1151">
        <f t="shared" si="1"/>
        <v>-757.85090703259414</v>
      </c>
      <c r="M31" s="1152"/>
      <c r="N31" s="34"/>
      <c r="O31" s="34"/>
      <c r="P31" s="34"/>
      <c r="Q31" s="34"/>
      <c r="R31" s="34"/>
      <c r="S31" s="34"/>
      <c r="T31" s="34"/>
      <c r="U31" s="34"/>
      <c r="V31" s="34"/>
      <c r="W31" s="34"/>
      <c r="X31" s="34"/>
      <c r="Y31" s="34"/>
      <c r="Z31" s="34"/>
      <c r="AA31" s="34"/>
      <c r="AB31" s="34"/>
    </row>
    <row r="32" spans="1:28" ht="15.75" customHeight="1" x14ac:dyDescent="0.2">
      <c r="A32" s="34"/>
      <c r="B32" s="42">
        <v>17</v>
      </c>
      <c r="C32" s="12" t="str">
        <f t="shared" si="2"/>
        <v>5/2022</v>
      </c>
      <c r="D32" s="43">
        <f t="shared" si="0"/>
        <v>0.01</v>
      </c>
      <c r="E32" s="1146">
        <f t="shared" si="3"/>
        <v>710.58265882376134</v>
      </c>
      <c r="F32" s="1150"/>
      <c r="G32" s="1146">
        <f t="shared" si="4"/>
        <v>765.42941610292007</v>
      </c>
      <c r="H32" s="1147"/>
      <c r="I32" s="1148"/>
      <c r="J32" s="1149"/>
      <c r="K32" s="45" t="e">
        <f t="shared" si="5"/>
        <v>#DIV/0!</v>
      </c>
      <c r="L32" s="1151">
        <f t="shared" si="1"/>
        <v>-765.42941610292007</v>
      </c>
      <c r="M32" s="1152"/>
      <c r="N32" s="34"/>
      <c r="O32" s="34"/>
      <c r="P32" s="34"/>
      <c r="Q32" s="34"/>
      <c r="R32" s="34"/>
      <c r="S32" s="34"/>
      <c r="T32" s="34"/>
      <c r="U32" s="34"/>
      <c r="V32" s="34"/>
      <c r="W32" s="34"/>
      <c r="X32" s="34"/>
      <c r="Y32" s="34"/>
      <c r="Z32" s="34"/>
      <c r="AA32" s="34"/>
      <c r="AB32" s="34"/>
    </row>
    <row r="33" spans="1:28" ht="15.75" customHeight="1" x14ac:dyDescent="0.2">
      <c r="A33" s="34"/>
      <c r="B33" s="42">
        <v>18</v>
      </c>
      <c r="C33" s="12" t="str">
        <f t="shared" si="2"/>
        <v>6/2022</v>
      </c>
      <c r="D33" s="43">
        <f t="shared" si="0"/>
        <v>0.01</v>
      </c>
      <c r="E33" s="1146">
        <f t="shared" si="3"/>
        <v>717.68848541199895</v>
      </c>
      <c r="F33" s="1150"/>
      <c r="G33" s="1146">
        <f t="shared" si="4"/>
        <v>773.08371026394923</v>
      </c>
      <c r="H33" s="1147"/>
      <c r="I33" s="1148"/>
      <c r="J33" s="1149"/>
      <c r="K33" s="45" t="e">
        <f t="shared" si="5"/>
        <v>#DIV/0!</v>
      </c>
      <c r="L33" s="1151">
        <f t="shared" si="1"/>
        <v>-773.08371026394923</v>
      </c>
      <c r="M33" s="1152"/>
      <c r="N33" s="34"/>
      <c r="O33" s="34"/>
      <c r="P33" s="34"/>
      <c r="Q33" s="34"/>
      <c r="R33" s="34"/>
      <c r="S33" s="34"/>
      <c r="T33" s="34"/>
      <c r="U33" s="34"/>
      <c r="V33" s="34"/>
      <c r="W33" s="34"/>
      <c r="X33" s="34"/>
      <c r="Y33" s="34"/>
      <c r="Z33" s="34"/>
      <c r="AA33" s="34"/>
      <c r="AB33" s="34"/>
    </row>
    <row r="34" spans="1:28" ht="15.75" customHeight="1" x14ac:dyDescent="0.2">
      <c r="A34" s="34"/>
      <c r="B34" s="42">
        <v>19</v>
      </c>
      <c r="C34" s="12" t="str">
        <f t="shared" si="2"/>
        <v>7/2022</v>
      </c>
      <c r="D34" s="43">
        <f t="shared" si="0"/>
        <v>0.01</v>
      </c>
      <c r="E34" s="1146">
        <f t="shared" si="3"/>
        <v>724.86537026611893</v>
      </c>
      <c r="F34" s="1150"/>
      <c r="G34" s="1146">
        <f t="shared" si="4"/>
        <v>780.81454736658873</v>
      </c>
      <c r="H34" s="1147"/>
      <c r="I34" s="1148"/>
      <c r="J34" s="1149"/>
      <c r="K34" s="45" t="e">
        <f t="shared" si="5"/>
        <v>#DIV/0!</v>
      </c>
      <c r="L34" s="1151">
        <f t="shared" si="1"/>
        <v>-780.81454736658873</v>
      </c>
      <c r="M34" s="1152"/>
      <c r="N34" s="34"/>
      <c r="O34" s="34"/>
      <c r="P34" s="34"/>
      <c r="Q34" s="34"/>
      <c r="R34" s="34"/>
      <c r="S34" s="34"/>
      <c r="T34" s="34"/>
      <c r="U34" s="34"/>
      <c r="V34" s="34"/>
      <c r="W34" s="34"/>
      <c r="X34" s="34"/>
      <c r="Y34" s="34"/>
      <c r="Z34" s="34"/>
      <c r="AA34" s="34"/>
      <c r="AB34" s="34"/>
    </row>
    <row r="35" spans="1:28" ht="15.75" customHeight="1" x14ac:dyDescent="0.2">
      <c r="A35" s="34"/>
      <c r="B35" s="42">
        <v>20</v>
      </c>
      <c r="C35" s="12" t="str">
        <f t="shared" si="2"/>
        <v>8/2022</v>
      </c>
      <c r="D35" s="43">
        <f t="shared" si="0"/>
        <v>0.01</v>
      </c>
      <c r="E35" s="1146">
        <f t="shared" si="3"/>
        <v>732.11402396878009</v>
      </c>
      <c r="F35" s="1150"/>
      <c r="G35" s="1146">
        <f t="shared" si="4"/>
        <v>788.62269284025456</v>
      </c>
      <c r="H35" s="1147"/>
      <c r="I35" s="1148"/>
      <c r="J35" s="1149"/>
      <c r="K35" s="45" t="e">
        <f t="shared" si="5"/>
        <v>#DIV/0!</v>
      </c>
      <c r="L35" s="1151">
        <f t="shared" si="1"/>
        <v>-788.62269284025456</v>
      </c>
      <c r="M35" s="1152"/>
      <c r="N35" s="34"/>
      <c r="O35" s="34"/>
      <c r="P35" s="34"/>
      <c r="Q35" s="34"/>
      <c r="R35" s="34"/>
      <c r="S35" s="34"/>
      <c r="T35" s="34"/>
      <c r="U35" s="34"/>
      <c r="V35" s="34"/>
      <c r="W35" s="34"/>
      <c r="X35" s="34"/>
      <c r="Y35" s="34"/>
      <c r="Z35" s="34"/>
      <c r="AA35" s="34"/>
      <c r="AB35" s="34"/>
    </row>
    <row r="36" spans="1:28" ht="15.75" customHeight="1" x14ac:dyDescent="0.2">
      <c r="A36" s="34"/>
      <c r="B36" s="42">
        <v>21</v>
      </c>
      <c r="C36" s="12" t="str">
        <f t="shared" si="2"/>
        <v>9/2022</v>
      </c>
      <c r="D36" s="43">
        <f t="shared" si="0"/>
        <v>0.01</v>
      </c>
      <c r="E36" s="1146">
        <f t="shared" si="3"/>
        <v>739.43516420846788</v>
      </c>
      <c r="F36" s="1150"/>
      <c r="G36" s="1146">
        <f t="shared" si="4"/>
        <v>796.50891976865705</v>
      </c>
      <c r="H36" s="1147"/>
      <c r="I36" s="1148"/>
      <c r="J36" s="1149"/>
      <c r="K36" s="45" t="e">
        <f t="shared" si="5"/>
        <v>#DIV/0!</v>
      </c>
      <c r="L36" s="1151">
        <f t="shared" si="1"/>
        <v>-796.50891976865705</v>
      </c>
      <c r="M36" s="1152"/>
      <c r="N36" s="34"/>
      <c r="O36" s="34"/>
      <c r="P36" s="34"/>
      <c r="Q36" s="34"/>
      <c r="R36" s="34"/>
      <c r="S36" s="34"/>
      <c r="T36" s="34"/>
      <c r="U36" s="34"/>
      <c r="V36" s="34"/>
      <c r="W36" s="34"/>
      <c r="X36" s="34"/>
      <c r="Y36" s="34"/>
      <c r="Z36" s="34"/>
      <c r="AA36" s="34"/>
      <c r="AB36" s="34"/>
    </row>
    <row r="37" spans="1:28" ht="15.75" customHeight="1" x14ac:dyDescent="0.2">
      <c r="A37" s="34"/>
      <c r="B37" s="42">
        <v>22</v>
      </c>
      <c r="C37" s="12" t="str">
        <f t="shared" si="2"/>
        <v>10/2022</v>
      </c>
      <c r="D37" s="43">
        <f t="shared" si="0"/>
        <v>0.01</v>
      </c>
      <c r="E37" s="1146">
        <f t="shared" si="3"/>
        <v>746.82951585055253</v>
      </c>
      <c r="F37" s="1150"/>
      <c r="G37" s="1146">
        <f t="shared" si="4"/>
        <v>804.4740089663436</v>
      </c>
      <c r="H37" s="1147"/>
      <c r="I37" s="1148"/>
      <c r="J37" s="1149"/>
      <c r="K37" s="45" t="e">
        <f t="shared" si="5"/>
        <v>#DIV/0!</v>
      </c>
      <c r="L37" s="1151">
        <f t="shared" si="1"/>
        <v>-804.4740089663436</v>
      </c>
      <c r="M37" s="1152"/>
      <c r="N37" s="34"/>
      <c r="O37" s="34"/>
      <c r="P37" s="34"/>
      <c r="Q37" s="34"/>
      <c r="R37" s="34"/>
      <c r="S37" s="34"/>
      <c r="T37" s="34"/>
      <c r="U37" s="34"/>
      <c r="V37" s="34"/>
      <c r="W37" s="34"/>
      <c r="X37" s="34"/>
      <c r="Y37" s="34"/>
      <c r="Z37" s="34"/>
      <c r="AA37" s="34"/>
      <c r="AB37" s="34"/>
    </row>
    <row r="38" spans="1:28" ht="15.75" customHeight="1" x14ac:dyDescent="0.2">
      <c r="A38" s="34"/>
      <c r="B38" s="42">
        <v>23</v>
      </c>
      <c r="C38" s="12" t="str">
        <f t="shared" si="2"/>
        <v>11/2022</v>
      </c>
      <c r="D38" s="43">
        <f t="shared" si="0"/>
        <v>0.01</v>
      </c>
      <c r="E38" s="1146">
        <f t="shared" si="3"/>
        <v>754.29781100905802</v>
      </c>
      <c r="F38" s="1150"/>
      <c r="G38" s="1146">
        <f t="shared" si="4"/>
        <v>812.5187490560071</v>
      </c>
      <c r="H38" s="1147"/>
      <c r="I38" s="1148"/>
      <c r="J38" s="1149"/>
      <c r="K38" s="45" t="e">
        <f t="shared" si="5"/>
        <v>#DIV/0!</v>
      </c>
      <c r="L38" s="1151">
        <f t="shared" si="1"/>
        <v>-812.5187490560071</v>
      </c>
      <c r="M38" s="1152"/>
      <c r="N38" s="34"/>
      <c r="O38" s="34"/>
      <c r="P38" s="34"/>
      <c r="Q38" s="34"/>
      <c r="R38" s="34"/>
      <c r="S38" s="34"/>
      <c r="T38" s="34"/>
      <c r="U38" s="34"/>
      <c r="V38" s="34"/>
      <c r="W38" s="34"/>
      <c r="X38" s="34"/>
      <c r="Y38" s="34"/>
      <c r="Z38" s="34"/>
      <c r="AA38" s="34"/>
      <c r="AB38" s="34"/>
    </row>
    <row r="39" spans="1:28" ht="15.75" customHeight="1" x14ac:dyDescent="0.2">
      <c r="A39" s="34"/>
      <c r="B39" s="42">
        <v>24</v>
      </c>
      <c r="C39" s="12" t="str">
        <f t="shared" si="2"/>
        <v>12/2022</v>
      </c>
      <c r="D39" s="43">
        <f t="shared" si="0"/>
        <v>0.01</v>
      </c>
      <c r="E39" s="1146">
        <f t="shared" si="3"/>
        <v>761.84078911914855</v>
      </c>
      <c r="F39" s="1150"/>
      <c r="G39" s="1146">
        <f t="shared" si="4"/>
        <v>820.64393654656715</v>
      </c>
      <c r="H39" s="1147"/>
      <c r="I39" s="1148"/>
      <c r="J39" s="1149"/>
      <c r="K39" s="45" t="e">
        <f t="shared" si="5"/>
        <v>#DIV/0!</v>
      </c>
      <c r="L39" s="1151">
        <f t="shared" si="1"/>
        <v>-820.64393654656715</v>
      </c>
      <c r="M39" s="1152"/>
      <c r="N39" s="34"/>
      <c r="O39" s="34"/>
      <c r="P39" s="34"/>
      <c r="Q39" s="34"/>
      <c r="R39" s="34"/>
      <c r="S39" s="34"/>
      <c r="T39" s="34"/>
      <c r="U39" s="34"/>
      <c r="V39" s="34"/>
      <c r="W39" s="34"/>
      <c r="X39" s="34"/>
      <c r="Y39" s="34"/>
      <c r="Z39" s="34"/>
      <c r="AA39" s="34"/>
      <c r="AB39" s="34"/>
    </row>
    <row r="40" spans="1:28" ht="15.75" customHeight="1" x14ac:dyDescent="0.2">
      <c r="A40" s="34"/>
      <c r="B40" s="42">
        <v>25</v>
      </c>
      <c r="C40" s="12" t="str">
        <f t="shared" si="2"/>
        <v>1/2023</v>
      </c>
      <c r="D40" s="43">
        <f t="shared" si="0"/>
        <v>0.01</v>
      </c>
      <c r="E40" s="1146">
        <f t="shared" si="3"/>
        <v>769.45919701034006</v>
      </c>
      <c r="F40" s="1150"/>
      <c r="G40" s="1146">
        <f t="shared" si="4"/>
        <v>828.85037591203286</v>
      </c>
      <c r="H40" s="1147"/>
      <c r="I40" s="1148"/>
      <c r="J40" s="1149"/>
      <c r="K40" s="45" t="e">
        <f t="shared" si="5"/>
        <v>#DIV/0!</v>
      </c>
      <c r="L40" s="1151">
        <f t="shared" si="1"/>
        <v>-828.85037591203286</v>
      </c>
      <c r="M40" s="1152"/>
      <c r="N40" s="34"/>
      <c r="O40" s="34"/>
      <c r="P40" s="34"/>
      <c r="Q40" s="34"/>
      <c r="R40" s="34"/>
      <c r="S40" s="34"/>
      <c r="T40" s="34"/>
      <c r="U40" s="34"/>
      <c r="V40" s="34"/>
      <c r="W40" s="34"/>
      <c r="X40" s="34"/>
      <c r="Y40" s="34"/>
      <c r="Z40" s="34"/>
      <c r="AA40" s="34"/>
      <c r="AB40" s="34"/>
    </row>
    <row r="41" spans="1:28" ht="15.75" customHeight="1" x14ac:dyDescent="0.2">
      <c r="A41" s="34"/>
      <c r="B41" s="42">
        <v>26</v>
      </c>
      <c r="C41" s="12" t="str">
        <f t="shared" si="2"/>
        <v>2/2023</v>
      </c>
      <c r="D41" s="43">
        <f t="shared" si="0"/>
        <v>0.01</v>
      </c>
      <c r="E41" s="1146">
        <f t="shared" si="3"/>
        <v>777.15378898044344</v>
      </c>
      <c r="F41" s="1150"/>
      <c r="G41" s="1146">
        <f t="shared" si="4"/>
        <v>837.13887967115318</v>
      </c>
      <c r="H41" s="1147"/>
      <c r="I41" s="1148"/>
      <c r="J41" s="1149"/>
      <c r="K41" s="45" t="e">
        <f t="shared" si="5"/>
        <v>#DIV/0!</v>
      </c>
      <c r="L41" s="1151">
        <f t="shared" si="1"/>
        <v>-837.13887967115318</v>
      </c>
      <c r="M41" s="1152"/>
      <c r="N41" s="34"/>
      <c r="O41" s="34"/>
      <c r="P41" s="34"/>
      <c r="Q41" s="34"/>
      <c r="R41" s="34"/>
      <c r="S41" s="34"/>
      <c r="T41" s="34"/>
      <c r="U41" s="34"/>
      <c r="V41" s="34"/>
      <c r="W41" s="34"/>
      <c r="X41" s="34"/>
      <c r="Y41" s="34"/>
      <c r="Z41" s="34"/>
      <c r="AA41" s="34"/>
      <c r="AB41" s="34"/>
    </row>
    <row r="42" spans="1:28" ht="15.75" customHeight="1" x14ac:dyDescent="0.2">
      <c r="A42" s="34"/>
      <c r="B42" s="42">
        <v>27</v>
      </c>
      <c r="C42" s="12" t="str">
        <f t="shared" si="2"/>
        <v>3/2023</v>
      </c>
      <c r="D42" s="43">
        <f t="shared" si="0"/>
        <v>0.01</v>
      </c>
      <c r="E42" s="1146">
        <f t="shared" si="3"/>
        <v>784.92532687024789</v>
      </c>
      <c r="F42" s="1150"/>
      <c r="G42" s="1146">
        <f t="shared" si="4"/>
        <v>845.51026846786476</v>
      </c>
      <c r="H42" s="1147"/>
      <c r="I42" s="1148"/>
      <c r="J42" s="1149"/>
      <c r="K42" s="45" t="e">
        <f t="shared" si="5"/>
        <v>#DIV/0!</v>
      </c>
      <c r="L42" s="1151">
        <f t="shared" si="1"/>
        <v>-845.51026846786476</v>
      </c>
      <c r="M42" s="1152"/>
      <c r="N42" s="34"/>
      <c r="O42" s="34"/>
      <c r="P42" s="34"/>
      <c r="Q42" s="34"/>
      <c r="R42" s="34"/>
      <c r="S42" s="34"/>
      <c r="T42" s="34"/>
      <c r="U42" s="34"/>
      <c r="V42" s="34"/>
      <c r="W42" s="34"/>
      <c r="X42" s="34"/>
      <c r="Y42" s="34"/>
      <c r="Z42" s="34"/>
      <c r="AA42" s="34"/>
      <c r="AB42" s="34"/>
    </row>
    <row r="43" spans="1:28" ht="15.75" customHeight="1" x14ac:dyDescent="0.2">
      <c r="A43" s="34"/>
      <c r="B43" s="42">
        <v>28</v>
      </c>
      <c r="C43" s="12" t="str">
        <f t="shared" si="2"/>
        <v>4/2023</v>
      </c>
      <c r="D43" s="43">
        <f t="shared" si="0"/>
        <v>0.01</v>
      </c>
      <c r="E43" s="1146">
        <f t="shared" si="3"/>
        <v>792.77458013895034</v>
      </c>
      <c r="F43" s="1150"/>
      <c r="G43" s="1146">
        <f t="shared" si="4"/>
        <v>853.96537115254341</v>
      </c>
      <c r="H43" s="1147"/>
      <c r="I43" s="1148"/>
      <c r="J43" s="1149"/>
      <c r="K43" s="45" t="e">
        <f t="shared" si="5"/>
        <v>#DIV/0!</v>
      </c>
      <c r="L43" s="1151">
        <f t="shared" si="1"/>
        <v>-853.96537115254341</v>
      </c>
      <c r="M43" s="1152"/>
      <c r="N43" s="34"/>
      <c r="O43" s="34"/>
      <c r="P43" s="34"/>
      <c r="Q43" s="34"/>
      <c r="R43" s="34"/>
      <c r="S43" s="34"/>
      <c r="T43" s="34"/>
      <c r="U43" s="34"/>
      <c r="V43" s="34"/>
      <c r="W43" s="34"/>
      <c r="X43" s="34"/>
      <c r="Y43" s="34"/>
      <c r="Z43" s="34"/>
      <c r="AA43" s="34"/>
      <c r="AB43" s="34"/>
    </row>
    <row r="44" spans="1:28" ht="15.75" customHeight="1" x14ac:dyDescent="0.2">
      <c r="A44" s="34"/>
      <c r="B44" s="42">
        <v>29</v>
      </c>
      <c r="C44" s="12" t="str">
        <f t="shared" si="2"/>
        <v>5/2023</v>
      </c>
      <c r="D44" s="43">
        <f t="shared" si="0"/>
        <v>0.01</v>
      </c>
      <c r="E44" s="1146">
        <f t="shared" si="3"/>
        <v>800.70232594033985</v>
      </c>
      <c r="F44" s="1150"/>
      <c r="G44" s="1146">
        <f t="shared" si="4"/>
        <v>862.5050248640689</v>
      </c>
      <c r="H44" s="1147"/>
      <c r="I44" s="1148"/>
      <c r="J44" s="1149"/>
      <c r="K44" s="45" t="e">
        <f t="shared" si="5"/>
        <v>#DIV/0!</v>
      </c>
      <c r="L44" s="1151">
        <f t="shared" si="1"/>
        <v>-862.5050248640689</v>
      </c>
      <c r="M44" s="1152"/>
      <c r="N44" s="34"/>
      <c r="O44" s="34"/>
      <c r="P44" s="34"/>
      <c r="Q44" s="34"/>
      <c r="R44" s="34"/>
      <c r="S44" s="34"/>
      <c r="T44" s="34"/>
      <c r="U44" s="34"/>
      <c r="V44" s="34"/>
      <c r="W44" s="34"/>
      <c r="X44" s="34"/>
      <c r="Y44" s="34"/>
      <c r="Z44" s="34"/>
      <c r="AA44" s="34"/>
      <c r="AB44" s="34"/>
    </row>
    <row r="45" spans="1:28" ht="15.75" customHeight="1" x14ac:dyDescent="0.2">
      <c r="A45" s="34"/>
      <c r="B45" s="42">
        <v>30</v>
      </c>
      <c r="C45" s="12" t="str">
        <f t="shared" si="2"/>
        <v>6/2023</v>
      </c>
      <c r="D45" s="43">
        <f t="shared" si="0"/>
        <v>0.01</v>
      </c>
      <c r="E45" s="1146">
        <f t="shared" si="3"/>
        <v>808.7093491997432</v>
      </c>
      <c r="F45" s="1150"/>
      <c r="G45" s="1146">
        <f t="shared" si="4"/>
        <v>871.13007511270962</v>
      </c>
      <c r="H45" s="1147"/>
      <c r="I45" s="1148"/>
      <c r="J45" s="1149"/>
      <c r="K45" s="45" t="e">
        <f t="shared" si="5"/>
        <v>#DIV/0!</v>
      </c>
      <c r="L45" s="1151">
        <f t="shared" si="1"/>
        <v>-871.13007511270962</v>
      </c>
      <c r="M45" s="1152"/>
      <c r="N45" s="34"/>
      <c r="O45" s="34"/>
      <c r="P45" s="34"/>
      <c r="Q45" s="34"/>
      <c r="R45" s="34"/>
      <c r="S45" s="34"/>
      <c r="T45" s="34"/>
      <c r="U45" s="34"/>
      <c r="V45" s="34"/>
      <c r="W45" s="34"/>
      <c r="X45" s="34"/>
      <c r="Y45" s="34"/>
      <c r="Z45" s="34"/>
      <c r="AA45" s="34"/>
      <c r="AB45" s="34"/>
    </row>
    <row r="46" spans="1:28" ht="15.75" customHeight="1" x14ac:dyDescent="0.2">
      <c r="A46" s="34"/>
      <c r="B46" s="42">
        <v>31</v>
      </c>
      <c r="C46" s="12" t="str">
        <f t="shared" si="2"/>
        <v>7/2023</v>
      </c>
      <c r="D46" s="43">
        <f t="shared" si="0"/>
        <v>0.01</v>
      </c>
      <c r="E46" s="1146">
        <f t="shared" si="3"/>
        <v>816.79644269174059</v>
      </c>
      <c r="F46" s="1150"/>
      <c r="G46" s="1146">
        <f t="shared" si="4"/>
        <v>879.84137586383667</v>
      </c>
      <c r="H46" s="1147"/>
      <c r="I46" s="1148"/>
      <c r="J46" s="1149"/>
      <c r="K46" s="45" t="e">
        <f t="shared" si="5"/>
        <v>#DIV/0!</v>
      </c>
      <c r="L46" s="1151">
        <f t="shared" si="1"/>
        <v>-879.84137586383667</v>
      </c>
      <c r="M46" s="1152"/>
      <c r="N46" s="34"/>
      <c r="O46" s="34"/>
      <c r="P46" s="34"/>
      <c r="Q46" s="34"/>
      <c r="R46" s="34"/>
      <c r="S46" s="34"/>
      <c r="T46" s="34"/>
      <c r="U46" s="34"/>
      <c r="V46" s="34"/>
      <c r="W46" s="34"/>
      <c r="X46" s="34"/>
      <c r="Y46" s="34"/>
      <c r="Z46" s="34"/>
      <c r="AA46" s="34"/>
      <c r="AB46" s="34"/>
    </row>
    <row r="47" spans="1:28" ht="15.75" customHeight="1" x14ac:dyDescent="0.2">
      <c r="A47" s="34"/>
      <c r="B47" s="42">
        <v>32</v>
      </c>
      <c r="C47" s="12" t="str">
        <f t="shared" si="2"/>
        <v>8/2023</v>
      </c>
      <c r="D47" s="43">
        <f t="shared" si="0"/>
        <v>0.01</v>
      </c>
      <c r="E47" s="1146">
        <f t="shared" si="3"/>
        <v>824.96440711865796</v>
      </c>
      <c r="F47" s="1150"/>
      <c r="G47" s="1146">
        <f t="shared" si="4"/>
        <v>888.63978962247506</v>
      </c>
      <c r="H47" s="1147"/>
      <c r="I47" s="1148"/>
      <c r="J47" s="1149"/>
      <c r="K47" s="45" t="e">
        <f t="shared" si="5"/>
        <v>#DIV/0!</v>
      </c>
      <c r="L47" s="1151">
        <f t="shared" si="1"/>
        <v>-888.63978962247506</v>
      </c>
      <c r="M47" s="1152"/>
      <c r="N47" s="34"/>
      <c r="O47" s="34"/>
      <c r="P47" s="34"/>
      <c r="Q47" s="34"/>
      <c r="R47" s="34"/>
      <c r="S47" s="34"/>
      <c r="T47" s="34"/>
      <c r="U47" s="34"/>
      <c r="V47" s="34"/>
      <c r="W47" s="34"/>
      <c r="X47" s="34"/>
      <c r="Y47" s="34"/>
      <c r="Z47" s="34"/>
      <c r="AA47" s="34"/>
      <c r="AB47" s="34"/>
    </row>
    <row r="48" spans="1:28" ht="15.75" customHeight="1" x14ac:dyDescent="0.2">
      <c r="A48" s="34"/>
      <c r="B48" s="42">
        <v>33</v>
      </c>
      <c r="C48" s="12" t="str">
        <f t="shared" si="2"/>
        <v>9/2023</v>
      </c>
      <c r="D48" s="43">
        <f t="shared" si="0"/>
        <v>0.01</v>
      </c>
      <c r="E48" s="1146">
        <f t="shared" si="3"/>
        <v>833.21405118984455</v>
      </c>
      <c r="F48" s="1150"/>
      <c r="G48" s="1146">
        <f t="shared" si="4"/>
        <v>897.52618751869977</v>
      </c>
      <c r="H48" s="1147"/>
      <c r="I48" s="1148"/>
      <c r="J48" s="1149"/>
      <c r="K48" s="45" t="e">
        <f t="shared" si="5"/>
        <v>#DIV/0!</v>
      </c>
      <c r="L48" s="1151">
        <f t="shared" si="1"/>
        <v>-897.52618751869977</v>
      </c>
      <c r="M48" s="1152"/>
      <c r="N48" s="34"/>
      <c r="O48" s="34"/>
      <c r="P48" s="34"/>
      <c r="Q48" s="34"/>
      <c r="R48" s="34"/>
      <c r="S48" s="34"/>
      <c r="T48" s="34"/>
      <c r="U48" s="34"/>
      <c r="V48" s="34"/>
      <c r="W48" s="34"/>
      <c r="X48" s="34"/>
      <c r="Y48" s="34"/>
      <c r="Z48" s="34"/>
      <c r="AA48" s="34"/>
      <c r="AB48" s="34"/>
    </row>
    <row r="49" spans="1:28" ht="15.75" customHeight="1" x14ac:dyDescent="0.2">
      <c r="A49" s="34"/>
      <c r="B49" s="42">
        <v>34</v>
      </c>
      <c r="C49" s="12" t="str">
        <f t="shared" si="2"/>
        <v>10/2023</v>
      </c>
      <c r="D49" s="43">
        <f t="shared" si="0"/>
        <v>0.01</v>
      </c>
      <c r="E49" s="1146">
        <f t="shared" si="3"/>
        <v>841.54619170174306</v>
      </c>
      <c r="F49" s="1150"/>
      <c r="G49" s="1146">
        <f t="shared" si="4"/>
        <v>906.50144939388679</v>
      </c>
      <c r="H49" s="1147"/>
      <c r="I49" s="1148"/>
      <c r="J49" s="1149"/>
      <c r="K49" s="45" t="e">
        <f t="shared" si="5"/>
        <v>#DIV/0!</v>
      </c>
      <c r="L49" s="1151">
        <f t="shared" si="1"/>
        <v>-906.50144939388679</v>
      </c>
      <c r="M49" s="1152"/>
      <c r="N49" s="34"/>
      <c r="O49" s="34"/>
      <c r="P49" s="34"/>
      <c r="Q49" s="34"/>
      <c r="R49" s="34"/>
      <c r="S49" s="34"/>
      <c r="T49" s="34"/>
      <c r="U49" s="34"/>
      <c r="V49" s="34"/>
      <c r="W49" s="34"/>
      <c r="X49" s="34"/>
      <c r="Y49" s="34"/>
      <c r="Z49" s="34"/>
      <c r="AA49" s="34"/>
      <c r="AB49" s="34"/>
    </row>
    <row r="50" spans="1:28" ht="15.75" customHeight="1" x14ac:dyDescent="0.2">
      <c r="A50" s="34"/>
      <c r="B50" s="42">
        <v>35</v>
      </c>
      <c r="C50" s="12" t="str">
        <f t="shared" si="2"/>
        <v>11/2023</v>
      </c>
      <c r="D50" s="43">
        <f t="shared" si="0"/>
        <v>0.01</v>
      </c>
      <c r="E50" s="1146">
        <f t="shared" si="3"/>
        <v>849.96165361876047</v>
      </c>
      <c r="F50" s="1150"/>
      <c r="G50" s="1146">
        <f t="shared" si="4"/>
        <v>915.56646388782565</v>
      </c>
      <c r="H50" s="1147"/>
      <c r="I50" s="1148"/>
      <c r="J50" s="1149"/>
      <c r="K50" s="45" t="e">
        <f t="shared" si="5"/>
        <v>#DIV/0!</v>
      </c>
      <c r="L50" s="1151">
        <f t="shared" si="1"/>
        <v>-915.56646388782565</v>
      </c>
      <c r="M50" s="1152"/>
      <c r="N50" s="34"/>
      <c r="O50" s="34"/>
      <c r="P50" s="34"/>
      <c r="Q50" s="34"/>
      <c r="R50" s="34"/>
      <c r="S50" s="34"/>
      <c r="T50" s="34"/>
      <c r="U50" s="34"/>
      <c r="V50" s="34"/>
      <c r="W50" s="34"/>
      <c r="X50" s="34"/>
      <c r="Y50" s="34"/>
      <c r="Z50" s="34"/>
      <c r="AA50" s="34"/>
      <c r="AB50" s="34"/>
    </row>
    <row r="51" spans="1:28" ht="15.75" customHeight="1" x14ac:dyDescent="0.2">
      <c r="A51" s="34"/>
      <c r="B51" s="42">
        <v>36</v>
      </c>
      <c r="C51" s="12" t="str">
        <f t="shared" si="2"/>
        <v>12/2023</v>
      </c>
      <c r="D51" s="43">
        <f t="shared" si="0"/>
        <v>0.01</v>
      </c>
      <c r="E51" s="1146">
        <f t="shared" si="3"/>
        <v>858.46127015494812</v>
      </c>
      <c r="F51" s="1150"/>
      <c r="G51" s="1146">
        <f t="shared" si="4"/>
        <v>924.72212852670395</v>
      </c>
      <c r="H51" s="1147"/>
      <c r="I51" s="1148"/>
      <c r="J51" s="1149"/>
      <c r="K51" s="45" t="e">
        <f t="shared" si="5"/>
        <v>#DIV/0!</v>
      </c>
      <c r="L51" s="1151">
        <f t="shared" si="1"/>
        <v>-924.72212852670395</v>
      </c>
      <c r="M51" s="1152"/>
      <c r="N51" s="34"/>
      <c r="O51" s="34"/>
      <c r="P51" s="34"/>
      <c r="Q51" s="34"/>
      <c r="R51" s="34"/>
      <c r="S51" s="34"/>
      <c r="T51" s="34"/>
      <c r="U51" s="34"/>
      <c r="V51" s="34"/>
      <c r="W51" s="34"/>
      <c r="X51" s="34"/>
      <c r="Y51" s="34"/>
      <c r="Z51" s="34"/>
      <c r="AA51" s="34"/>
      <c r="AB51" s="34"/>
    </row>
    <row r="52" spans="1:28" ht="15.75" customHeight="1" x14ac:dyDescent="0.2">
      <c r="A52" s="34"/>
      <c r="B52" s="42">
        <v>37</v>
      </c>
      <c r="C52" s="12" t="str">
        <f t="shared" si="2"/>
        <v>1/2024</v>
      </c>
      <c r="D52" s="43">
        <f t="shared" si="0"/>
        <v>0.01</v>
      </c>
      <c r="E52" s="1146">
        <f t="shared" si="3"/>
        <v>867.04588285649766</v>
      </c>
      <c r="F52" s="1150"/>
      <c r="G52" s="1146">
        <f t="shared" si="4"/>
        <v>933.96934981197103</v>
      </c>
      <c r="H52" s="1147"/>
      <c r="I52" s="1148"/>
      <c r="J52" s="1149"/>
      <c r="K52" s="45" t="e">
        <f t="shared" si="5"/>
        <v>#DIV/0!</v>
      </c>
      <c r="L52" s="1151">
        <f t="shared" si="1"/>
        <v>-933.96934981197103</v>
      </c>
      <c r="M52" s="1152"/>
      <c r="N52" s="34"/>
      <c r="O52" s="34"/>
      <c r="P52" s="34"/>
      <c r="Q52" s="34"/>
      <c r="R52" s="34"/>
      <c r="S52" s="34"/>
      <c r="T52" s="34"/>
      <c r="U52" s="34"/>
      <c r="V52" s="34"/>
      <c r="W52" s="34"/>
      <c r="X52" s="34"/>
      <c r="Y52" s="34"/>
      <c r="Z52" s="34"/>
      <c r="AA52" s="34"/>
      <c r="AB52" s="34"/>
    </row>
    <row r="53" spans="1:28" ht="15.75" customHeight="1" x14ac:dyDescent="0.2">
      <c r="A53" s="34"/>
      <c r="B53" s="42">
        <v>38</v>
      </c>
      <c r="C53" s="12" t="str">
        <f t="shared" si="2"/>
        <v>2/2024</v>
      </c>
      <c r="D53" s="43">
        <f t="shared" si="0"/>
        <v>0.01</v>
      </c>
      <c r="E53" s="1146">
        <f t="shared" si="3"/>
        <v>875.71634168506262</v>
      </c>
      <c r="F53" s="1150"/>
      <c r="G53" s="1146">
        <f t="shared" si="4"/>
        <v>943.30904331009071</v>
      </c>
      <c r="H53" s="1147"/>
      <c r="I53" s="1148"/>
      <c r="J53" s="1149"/>
      <c r="K53" s="45" t="e">
        <f t="shared" si="5"/>
        <v>#DIV/0!</v>
      </c>
      <c r="L53" s="1151">
        <f t="shared" si="1"/>
        <v>-943.30904331009071</v>
      </c>
      <c r="M53" s="1152"/>
      <c r="N53" s="34"/>
      <c r="O53" s="34"/>
      <c r="P53" s="34"/>
      <c r="Q53" s="34"/>
      <c r="R53" s="34"/>
      <c r="S53" s="34"/>
      <c r="T53" s="34"/>
      <c r="U53" s="34"/>
      <c r="V53" s="34"/>
      <c r="W53" s="34"/>
      <c r="X53" s="34"/>
      <c r="Y53" s="34"/>
      <c r="Z53" s="34"/>
      <c r="AA53" s="34"/>
      <c r="AB53" s="34"/>
    </row>
    <row r="54" spans="1:28" ht="15.75" customHeight="1" x14ac:dyDescent="0.2">
      <c r="A54" s="34"/>
      <c r="B54" s="42">
        <v>39</v>
      </c>
      <c r="C54" s="12" t="str">
        <f t="shared" si="2"/>
        <v>3/2024</v>
      </c>
      <c r="D54" s="43">
        <f t="shared" si="0"/>
        <v>0.01</v>
      </c>
      <c r="E54" s="1146">
        <f t="shared" si="3"/>
        <v>884.47350510191325</v>
      </c>
      <c r="F54" s="1150"/>
      <c r="G54" s="1146">
        <f t="shared" si="4"/>
        <v>952.74213374319163</v>
      </c>
      <c r="H54" s="1147"/>
      <c r="I54" s="1148"/>
      <c r="J54" s="1149"/>
      <c r="K54" s="45" t="e">
        <f t="shared" si="5"/>
        <v>#DIV/0!</v>
      </c>
      <c r="L54" s="1151">
        <f t="shared" si="1"/>
        <v>-952.74213374319163</v>
      </c>
      <c r="M54" s="1152"/>
      <c r="N54" s="34"/>
      <c r="O54" s="34"/>
      <c r="P54" s="34"/>
      <c r="Q54" s="34"/>
      <c r="R54" s="34"/>
      <c r="S54" s="34"/>
      <c r="T54" s="34"/>
      <c r="U54" s="34"/>
      <c r="V54" s="34"/>
      <c r="W54" s="34"/>
      <c r="X54" s="34"/>
      <c r="Y54" s="34"/>
      <c r="Z54" s="34"/>
      <c r="AA54" s="34"/>
      <c r="AB54" s="34"/>
    </row>
    <row r="55" spans="1:28" ht="15.75" customHeight="1" x14ac:dyDescent="0.2">
      <c r="A55" s="34"/>
      <c r="B55" s="42">
        <v>40</v>
      </c>
      <c r="C55" s="12" t="str">
        <f t="shared" si="2"/>
        <v>4/2024</v>
      </c>
      <c r="D55" s="43">
        <f t="shared" si="0"/>
        <v>0.01</v>
      </c>
      <c r="E55" s="1146">
        <f t="shared" si="3"/>
        <v>893.31824015293239</v>
      </c>
      <c r="F55" s="1150"/>
      <c r="G55" s="1146">
        <f t="shared" si="4"/>
        <v>962.26955508062349</v>
      </c>
      <c r="H55" s="1147"/>
      <c r="I55" s="1148"/>
      <c r="J55" s="1149"/>
      <c r="K55" s="45" t="e">
        <f t="shared" si="5"/>
        <v>#DIV/0!</v>
      </c>
      <c r="L55" s="1151">
        <f t="shared" si="1"/>
        <v>-962.26955508062349</v>
      </c>
      <c r="M55" s="1152"/>
      <c r="N55" s="34"/>
      <c r="O55" s="34"/>
      <c r="P55" s="34"/>
      <c r="Q55" s="34"/>
      <c r="R55" s="34"/>
      <c r="S55" s="34"/>
      <c r="T55" s="34"/>
      <c r="U55" s="34"/>
      <c r="V55" s="34"/>
      <c r="W55" s="34"/>
      <c r="X55" s="34"/>
      <c r="Y55" s="34"/>
      <c r="Z55" s="34"/>
      <c r="AA55" s="34"/>
      <c r="AB55" s="34"/>
    </row>
    <row r="56" spans="1:28" ht="15.75" customHeight="1" x14ac:dyDescent="0.2">
      <c r="A56" s="34"/>
      <c r="B56" s="42">
        <v>41</v>
      </c>
      <c r="C56" s="12" t="str">
        <f t="shared" si="2"/>
        <v>5/2024</v>
      </c>
      <c r="D56" s="43">
        <f t="shared" si="0"/>
        <v>0.01</v>
      </c>
      <c r="E56" s="1146">
        <f t="shared" si="3"/>
        <v>902.25142255446167</v>
      </c>
      <c r="F56" s="1150"/>
      <c r="G56" s="1146">
        <f t="shared" si="4"/>
        <v>971.89225063142976</v>
      </c>
      <c r="H56" s="1147"/>
      <c r="I56" s="1148"/>
      <c r="J56" s="1149"/>
      <c r="K56" s="45" t="e">
        <f t="shared" si="5"/>
        <v>#DIV/0!</v>
      </c>
      <c r="L56" s="1151">
        <f t="shared" si="1"/>
        <v>-971.89225063142976</v>
      </c>
      <c r="M56" s="1152"/>
      <c r="N56" s="34"/>
      <c r="O56" s="34"/>
      <c r="P56" s="34"/>
      <c r="Q56" s="34"/>
      <c r="R56" s="34"/>
      <c r="S56" s="34"/>
      <c r="T56" s="34"/>
      <c r="U56" s="34"/>
      <c r="V56" s="34"/>
      <c r="W56" s="34"/>
      <c r="X56" s="34"/>
      <c r="Y56" s="34"/>
      <c r="Z56" s="34"/>
      <c r="AA56" s="34"/>
      <c r="AB56" s="34"/>
    </row>
    <row r="57" spans="1:28" ht="15.75" customHeight="1" x14ac:dyDescent="0.2">
      <c r="A57" s="34"/>
      <c r="B57" s="42">
        <v>42</v>
      </c>
      <c r="C57" s="12" t="str">
        <f t="shared" si="2"/>
        <v>6/2024</v>
      </c>
      <c r="D57" s="43">
        <f t="shared" si="0"/>
        <v>0.01</v>
      </c>
      <c r="E57" s="1146">
        <f t="shared" si="3"/>
        <v>911.27393678000624</v>
      </c>
      <c r="F57" s="1150"/>
      <c r="G57" s="1146">
        <f t="shared" si="4"/>
        <v>981.611173137744</v>
      </c>
      <c r="H57" s="1147"/>
      <c r="I57" s="1148"/>
      <c r="J57" s="1149"/>
      <c r="K57" s="45" t="e">
        <f t="shared" si="5"/>
        <v>#DIV/0!</v>
      </c>
      <c r="L57" s="1151">
        <f t="shared" si="1"/>
        <v>-981.611173137744</v>
      </c>
      <c r="M57" s="1152"/>
      <c r="N57" s="34"/>
      <c r="O57" s="34"/>
      <c r="P57" s="34"/>
      <c r="Q57" s="34"/>
      <c r="R57" s="34"/>
      <c r="S57" s="34"/>
      <c r="T57" s="34"/>
      <c r="U57" s="34"/>
      <c r="V57" s="34"/>
      <c r="W57" s="34"/>
      <c r="X57" s="34"/>
      <c r="Y57" s="34"/>
      <c r="Z57" s="34"/>
      <c r="AA57" s="34"/>
      <c r="AB57" s="34"/>
    </row>
    <row r="58" spans="1:28" ht="15.75" customHeight="1" x14ac:dyDescent="0.2">
      <c r="A58" s="34"/>
      <c r="B58" s="42">
        <v>43</v>
      </c>
      <c r="C58" s="12" t="str">
        <f t="shared" si="2"/>
        <v>7/2024</v>
      </c>
      <c r="D58" s="43">
        <f t="shared" si="0"/>
        <v>0.01</v>
      </c>
      <c r="E58" s="1146">
        <f t="shared" si="3"/>
        <v>920.38667614780627</v>
      </c>
      <c r="F58" s="1150"/>
      <c r="G58" s="1146">
        <f t="shared" si="4"/>
        <v>991.42728486912142</v>
      </c>
      <c r="H58" s="1147"/>
      <c r="I58" s="1148"/>
      <c r="J58" s="1149"/>
      <c r="K58" s="45" t="e">
        <f t="shared" si="5"/>
        <v>#DIV/0!</v>
      </c>
      <c r="L58" s="1151">
        <f t="shared" si="1"/>
        <v>-991.42728486912142</v>
      </c>
      <c r="M58" s="1152"/>
      <c r="N58" s="34"/>
      <c r="O58" s="34"/>
      <c r="P58" s="34"/>
      <c r="Q58" s="34"/>
      <c r="R58" s="34"/>
      <c r="S58" s="34"/>
      <c r="T58" s="34"/>
      <c r="U58" s="34"/>
      <c r="V58" s="34"/>
      <c r="W58" s="34"/>
      <c r="X58" s="34"/>
      <c r="Y58" s="34"/>
      <c r="Z58" s="34"/>
      <c r="AA58" s="34"/>
      <c r="AB58" s="34"/>
    </row>
    <row r="59" spans="1:28" ht="15.75" customHeight="1" x14ac:dyDescent="0.2">
      <c r="A59" s="34"/>
      <c r="B59" s="42">
        <v>44</v>
      </c>
      <c r="C59" s="12" t="str">
        <f t="shared" si="2"/>
        <v>8/2024</v>
      </c>
      <c r="D59" s="43">
        <f t="shared" si="0"/>
        <v>0.01</v>
      </c>
      <c r="E59" s="1146">
        <f t="shared" si="3"/>
        <v>929.5905429092843</v>
      </c>
      <c r="F59" s="1150"/>
      <c r="G59" s="1146">
        <f t="shared" si="4"/>
        <v>1001.3415577178126</v>
      </c>
      <c r="H59" s="1147"/>
      <c r="I59" s="1148"/>
      <c r="J59" s="1149"/>
      <c r="K59" s="45" t="e">
        <f t="shared" si="5"/>
        <v>#DIV/0!</v>
      </c>
      <c r="L59" s="1151">
        <f t="shared" si="1"/>
        <v>-1001.3415577178126</v>
      </c>
      <c r="M59" s="1152"/>
      <c r="N59" s="34"/>
      <c r="O59" s="34"/>
      <c r="P59" s="34"/>
      <c r="Q59" s="34"/>
      <c r="R59" s="34"/>
      <c r="S59" s="34"/>
      <c r="T59" s="34"/>
      <c r="U59" s="34"/>
      <c r="V59" s="34"/>
      <c r="W59" s="34"/>
      <c r="X59" s="34"/>
      <c r="Y59" s="34"/>
      <c r="Z59" s="34"/>
      <c r="AA59" s="34"/>
      <c r="AB59" s="34"/>
    </row>
    <row r="60" spans="1:28" ht="15.75" customHeight="1" x14ac:dyDescent="0.2">
      <c r="A60" s="34"/>
      <c r="B60" s="42">
        <v>45</v>
      </c>
      <c r="C60" s="12" t="str">
        <f t="shared" si="2"/>
        <v>9/2024</v>
      </c>
      <c r="D60" s="43">
        <f t="shared" si="0"/>
        <v>0.01</v>
      </c>
      <c r="E60" s="1146">
        <f t="shared" si="3"/>
        <v>938.88644833837714</v>
      </c>
      <c r="F60" s="1150"/>
      <c r="G60" s="1146">
        <f t="shared" si="4"/>
        <v>1011.3549732949907</v>
      </c>
      <c r="H60" s="1147"/>
      <c r="I60" s="1148"/>
      <c r="J60" s="1149"/>
      <c r="K60" s="45" t="e">
        <f t="shared" si="5"/>
        <v>#DIV/0!</v>
      </c>
      <c r="L60" s="1151">
        <f t="shared" si="1"/>
        <v>-1011.3549732949907</v>
      </c>
      <c r="M60" s="1152"/>
      <c r="N60" s="34"/>
      <c r="O60" s="34"/>
      <c r="P60" s="34"/>
      <c r="Q60" s="34"/>
      <c r="R60" s="34"/>
      <c r="S60" s="34"/>
      <c r="T60" s="34"/>
      <c r="U60" s="34"/>
      <c r="V60" s="34"/>
      <c r="W60" s="34"/>
      <c r="X60" s="34"/>
      <c r="Y60" s="34"/>
      <c r="Z60" s="34"/>
      <c r="AA60" s="34"/>
      <c r="AB60" s="34"/>
    </row>
    <row r="61" spans="1:28" ht="15.75" customHeight="1" x14ac:dyDescent="0.2">
      <c r="A61" s="34"/>
      <c r="B61" s="42">
        <v>46</v>
      </c>
      <c r="C61" s="12" t="str">
        <f t="shared" si="2"/>
        <v>10/2024</v>
      </c>
      <c r="D61" s="43">
        <f t="shared" si="0"/>
        <v>0.01</v>
      </c>
      <c r="E61" s="1146">
        <f t="shared" si="3"/>
        <v>948.27531282176096</v>
      </c>
      <c r="F61" s="1150"/>
      <c r="G61" s="1146">
        <f t="shared" si="4"/>
        <v>1021.4685230279406</v>
      </c>
      <c r="H61" s="1147"/>
      <c r="I61" s="1148"/>
      <c r="J61" s="1149"/>
      <c r="K61" s="45" t="e">
        <f t="shared" si="5"/>
        <v>#DIV/0!</v>
      </c>
      <c r="L61" s="1151">
        <f t="shared" si="1"/>
        <v>-1021.4685230279406</v>
      </c>
      <c r="M61" s="1152"/>
      <c r="N61" s="34"/>
      <c r="O61" s="34"/>
      <c r="P61" s="34"/>
      <c r="Q61" s="34"/>
      <c r="R61" s="34"/>
      <c r="S61" s="34"/>
      <c r="T61" s="34"/>
      <c r="U61" s="34"/>
      <c r="V61" s="34"/>
      <c r="W61" s="34"/>
      <c r="X61" s="34"/>
      <c r="Y61" s="34"/>
      <c r="Z61" s="34"/>
      <c r="AA61" s="34"/>
      <c r="AB61" s="34"/>
    </row>
    <row r="62" spans="1:28" ht="15.75" customHeight="1" x14ac:dyDescent="0.2">
      <c r="A62" s="34"/>
      <c r="B62" s="42">
        <v>47</v>
      </c>
      <c r="C62" s="12" t="str">
        <f t="shared" si="2"/>
        <v>11/2024</v>
      </c>
      <c r="D62" s="43">
        <f t="shared" si="0"/>
        <v>0.01</v>
      </c>
      <c r="E62" s="1146">
        <f t="shared" si="3"/>
        <v>957.75806594997857</v>
      </c>
      <c r="F62" s="1150"/>
      <c r="G62" s="1146">
        <f t="shared" si="4"/>
        <v>1031.68320825822</v>
      </c>
      <c r="H62" s="1147"/>
      <c r="I62" s="1148"/>
      <c r="J62" s="1149"/>
      <c r="K62" s="45" t="e">
        <f t="shared" si="5"/>
        <v>#DIV/0!</v>
      </c>
      <c r="L62" s="1151">
        <f t="shared" si="1"/>
        <v>-1031.68320825822</v>
      </c>
      <c r="M62" s="1152"/>
      <c r="N62" s="34"/>
      <c r="O62" s="34"/>
      <c r="P62" s="34"/>
      <c r="Q62" s="34"/>
      <c r="R62" s="34"/>
      <c r="S62" s="34"/>
      <c r="T62" s="34"/>
      <c r="U62" s="34"/>
      <c r="V62" s="34"/>
      <c r="W62" s="34"/>
      <c r="X62" s="34"/>
      <c r="Y62" s="34"/>
      <c r="Z62" s="34"/>
      <c r="AA62" s="34"/>
      <c r="AB62" s="34"/>
    </row>
    <row r="63" spans="1:28" ht="15.75" customHeight="1" x14ac:dyDescent="0.2">
      <c r="A63" s="34"/>
      <c r="B63" s="42">
        <v>48</v>
      </c>
      <c r="C63" s="12" t="str">
        <f t="shared" si="2"/>
        <v>12/2024</v>
      </c>
      <c r="D63" s="43">
        <f t="shared" si="0"/>
        <v>0.01</v>
      </c>
      <c r="E63" s="1146">
        <f t="shared" si="3"/>
        <v>967.33564660947832</v>
      </c>
      <c r="F63" s="1150"/>
      <c r="G63" s="1146">
        <f t="shared" si="4"/>
        <v>1042.0000403408021</v>
      </c>
      <c r="H63" s="1147"/>
      <c r="I63" s="1148"/>
      <c r="J63" s="1149"/>
      <c r="K63" s="45" t="e">
        <f t="shared" si="5"/>
        <v>#DIV/0!</v>
      </c>
      <c r="L63" s="1151">
        <f t="shared" si="1"/>
        <v>-1042.0000403408021</v>
      </c>
      <c r="M63" s="1152"/>
      <c r="N63" s="34"/>
      <c r="O63" s="34"/>
      <c r="P63" s="34"/>
      <c r="Q63" s="34"/>
      <c r="R63" s="34"/>
      <c r="S63" s="34"/>
      <c r="T63" s="34"/>
      <c r="U63" s="34"/>
      <c r="V63" s="34"/>
      <c r="W63" s="34"/>
      <c r="X63" s="34"/>
      <c r="Y63" s="34"/>
      <c r="Z63" s="34"/>
      <c r="AA63" s="34"/>
      <c r="AB63" s="34"/>
    </row>
    <row r="64" spans="1:28" ht="15.75" customHeight="1" x14ac:dyDescent="0.2">
      <c r="A64" s="34"/>
      <c r="B64" s="42">
        <v>49</v>
      </c>
      <c r="C64" s="12" t="str">
        <f t="shared" si="2"/>
        <v>1/2025</v>
      </c>
      <c r="D64" s="43">
        <f t="shared" si="0"/>
        <v>0.01</v>
      </c>
      <c r="E64" s="1146">
        <f t="shared" si="3"/>
        <v>977.0090030755731</v>
      </c>
      <c r="F64" s="1150"/>
      <c r="G64" s="1146">
        <f t="shared" si="4"/>
        <v>1052.4200407442102</v>
      </c>
      <c r="H64" s="1147"/>
      <c r="I64" s="1148"/>
      <c r="J64" s="1149"/>
      <c r="K64" s="45" t="e">
        <f t="shared" si="5"/>
        <v>#DIV/0!</v>
      </c>
      <c r="L64" s="1151">
        <f t="shared" si="1"/>
        <v>-1052.4200407442102</v>
      </c>
      <c r="M64" s="1152"/>
      <c r="N64" s="34"/>
      <c r="O64" s="34"/>
      <c r="P64" s="34"/>
      <c r="Q64" s="34"/>
      <c r="R64" s="34"/>
      <c r="S64" s="34"/>
      <c r="T64" s="34"/>
      <c r="U64" s="34"/>
      <c r="V64" s="34"/>
      <c r="W64" s="34"/>
      <c r="X64" s="34"/>
      <c r="Y64" s="34"/>
      <c r="Z64" s="34"/>
      <c r="AA64" s="34"/>
      <c r="AB64" s="34"/>
    </row>
    <row r="65" spans="1:28" ht="15.75" customHeight="1" x14ac:dyDescent="0.2">
      <c r="A65" s="34"/>
      <c r="B65" s="42">
        <v>50</v>
      </c>
      <c r="C65" s="12" t="str">
        <f t="shared" si="2"/>
        <v>2/2025</v>
      </c>
      <c r="D65" s="43">
        <f t="shared" si="0"/>
        <v>0.01</v>
      </c>
      <c r="E65" s="1146">
        <f t="shared" si="3"/>
        <v>986.77909310632879</v>
      </c>
      <c r="F65" s="1150"/>
      <c r="G65" s="1146">
        <f t="shared" si="4"/>
        <v>1062.9442411516522</v>
      </c>
      <c r="H65" s="1147"/>
      <c r="I65" s="1148"/>
      <c r="J65" s="1149"/>
      <c r="K65" s="45" t="e">
        <f t="shared" si="5"/>
        <v>#DIV/0!</v>
      </c>
      <c r="L65" s="1151">
        <f t="shared" si="1"/>
        <v>-1062.9442411516522</v>
      </c>
      <c r="M65" s="1152"/>
      <c r="N65" s="34"/>
      <c r="O65" s="34"/>
      <c r="P65" s="34"/>
      <c r="Q65" s="34"/>
      <c r="R65" s="34"/>
      <c r="S65" s="34"/>
      <c r="T65" s="34"/>
      <c r="U65" s="34"/>
      <c r="V65" s="34"/>
      <c r="W65" s="34"/>
      <c r="X65" s="34"/>
      <c r="Y65" s="34"/>
      <c r="Z65" s="34"/>
      <c r="AA65" s="34"/>
      <c r="AB65" s="34"/>
    </row>
    <row r="66" spans="1:28" ht="15.75" customHeight="1" x14ac:dyDescent="0.2">
      <c r="A66" s="34"/>
      <c r="B66" s="42">
        <v>51</v>
      </c>
      <c r="C66" s="12" t="str">
        <f t="shared" si="2"/>
        <v>3/2025</v>
      </c>
      <c r="D66" s="43">
        <f t="shared" si="0"/>
        <v>0.01</v>
      </c>
      <c r="E66" s="1146">
        <f t="shared" si="3"/>
        <v>996.64688403739206</v>
      </c>
      <c r="F66" s="1150"/>
      <c r="G66" s="1146">
        <f t="shared" si="4"/>
        <v>1073.5736835631687</v>
      </c>
      <c r="H66" s="1147"/>
      <c r="I66" s="1148"/>
      <c r="J66" s="1149"/>
      <c r="K66" s="45" t="e">
        <f t="shared" si="5"/>
        <v>#DIV/0!</v>
      </c>
      <c r="L66" s="1151">
        <f t="shared" si="1"/>
        <v>-1073.5736835631687</v>
      </c>
      <c r="M66" s="1152"/>
      <c r="N66" s="34"/>
      <c r="O66" s="34"/>
      <c r="P66" s="34"/>
      <c r="Q66" s="34"/>
      <c r="R66" s="34"/>
      <c r="S66" s="34"/>
      <c r="T66" s="34"/>
      <c r="U66" s="34"/>
      <c r="V66" s="34"/>
      <c r="W66" s="34"/>
      <c r="X66" s="34"/>
      <c r="Y66" s="34"/>
      <c r="Z66" s="34"/>
      <c r="AA66" s="34"/>
      <c r="AB66" s="34"/>
    </row>
    <row r="67" spans="1:28" ht="15.75" customHeight="1" x14ac:dyDescent="0.2">
      <c r="A67" s="34"/>
      <c r="B67" s="42">
        <v>52</v>
      </c>
      <c r="C67" s="12" t="str">
        <f t="shared" si="2"/>
        <v>4/2025</v>
      </c>
      <c r="D67" s="43">
        <f t="shared" si="0"/>
        <v>0.01</v>
      </c>
      <c r="E67" s="1146">
        <f t="shared" si="3"/>
        <v>1006.6133528777659</v>
      </c>
      <c r="F67" s="1150"/>
      <c r="G67" s="1146">
        <f t="shared" si="4"/>
        <v>1084.3094203988005</v>
      </c>
      <c r="H67" s="1147"/>
      <c r="I67" s="1148"/>
      <c r="J67" s="1149"/>
      <c r="K67" s="45" t="e">
        <f t="shared" si="5"/>
        <v>#DIV/0!</v>
      </c>
      <c r="L67" s="1151">
        <f t="shared" si="1"/>
        <v>-1084.3094203988005</v>
      </c>
      <c r="M67" s="1152"/>
      <c r="N67" s="34"/>
      <c r="O67" s="34"/>
      <c r="P67" s="34"/>
      <c r="Q67" s="34"/>
      <c r="R67" s="34"/>
      <c r="S67" s="34"/>
      <c r="T67" s="34"/>
      <c r="U67" s="34"/>
      <c r="V67" s="34"/>
      <c r="W67" s="34"/>
      <c r="X67" s="34"/>
      <c r="Y67" s="34"/>
      <c r="Z67" s="34"/>
      <c r="AA67" s="34"/>
      <c r="AB67" s="34"/>
    </row>
    <row r="68" spans="1:28" ht="15.75" customHeight="1" x14ac:dyDescent="0.2">
      <c r="A68" s="34"/>
      <c r="B68" s="42">
        <v>53</v>
      </c>
      <c r="C68" s="12" t="str">
        <f t="shared" si="2"/>
        <v>5/2025</v>
      </c>
      <c r="D68" s="43">
        <f t="shared" si="0"/>
        <v>0.01</v>
      </c>
      <c r="E68" s="1146">
        <f t="shared" si="3"/>
        <v>1016.6794864065436</v>
      </c>
      <c r="F68" s="1150"/>
      <c r="G68" s="1146">
        <f t="shared" si="4"/>
        <v>1095.1525146027884</v>
      </c>
      <c r="H68" s="1147"/>
      <c r="I68" s="1148"/>
      <c r="J68" s="1149"/>
      <c r="K68" s="45" t="e">
        <f t="shared" si="5"/>
        <v>#DIV/0!</v>
      </c>
      <c r="L68" s="1151">
        <f t="shared" si="1"/>
        <v>-1095.1525146027884</v>
      </c>
      <c r="M68" s="1152"/>
      <c r="N68" s="34"/>
      <c r="O68" s="34"/>
      <c r="P68" s="34"/>
      <c r="Q68" s="34"/>
      <c r="R68" s="34"/>
      <c r="S68" s="34"/>
      <c r="T68" s="34"/>
      <c r="U68" s="34"/>
      <c r="V68" s="34"/>
      <c r="W68" s="34"/>
      <c r="X68" s="34"/>
      <c r="Y68" s="34"/>
      <c r="Z68" s="34"/>
      <c r="AA68" s="34"/>
      <c r="AB68" s="34"/>
    </row>
    <row r="69" spans="1:28" ht="15.75" customHeight="1" x14ac:dyDescent="0.2">
      <c r="A69" s="34"/>
      <c r="B69" s="42">
        <v>54</v>
      </c>
      <c r="C69" s="12" t="str">
        <f t="shared" si="2"/>
        <v>6/2025</v>
      </c>
      <c r="D69" s="43">
        <f t="shared" si="0"/>
        <v>0.01</v>
      </c>
      <c r="E69" s="1146">
        <f t="shared" si="3"/>
        <v>1026.8462812706091</v>
      </c>
      <c r="F69" s="1150"/>
      <c r="G69" s="1146">
        <f t="shared" si="4"/>
        <v>1106.1040397488164</v>
      </c>
      <c r="H69" s="1147"/>
      <c r="I69" s="1148"/>
      <c r="J69" s="1149"/>
      <c r="K69" s="45" t="e">
        <f t="shared" si="5"/>
        <v>#DIV/0!</v>
      </c>
      <c r="L69" s="1151">
        <f t="shared" si="1"/>
        <v>-1106.1040397488164</v>
      </c>
      <c r="M69" s="1152"/>
      <c r="N69" s="34"/>
      <c r="O69" s="34"/>
      <c r="P69" s="34"/>
      <c r="Q69" s="34"/>
      <c r="R69" s="34"/>
      <c r="S69" s="34"/>
      <c r="T69" s="34"/>
      <c r="U69" s="34"/>
      <c r="V69" s="34"/>
      <c r="W69" s="34"/>
      <c r="X69" s="34"/>
      <c r="Y69" s="34"/>
      <c r="Z69" s="34"/>
      <c r="AA69" s="34"/>
      <c r="AB69" s="34"/>
    </row>
    <row r="70" spans="1:28" ht="15.75" customHeight="1" x14ac:dyDescent="0.2">
      <c r="A70" s="34"/>
      <c r="B70" s="42">
        <v>55</v>
      </c>
      <c r="C70" s="12" t="str">
        <f t="shared" si="2"/>
        <v>7/2025</v>
      </c>
      <c r="D70" s="43">
        <f t="shared" si="0"/>
        <v>0.01</v>
      </c>
      <c r="E70" s="1146">
        <f t="shared" si="3"/>
        <v>1037.1147440833151</v>
      </c>
      <c r="F70" s="1150"/>
      <c r="G70" s="1146">
        <f t="shared" si="4"/>
        <v>1117.1650801463045</v>
      </c>
      <c r="H70" s="1147"/>
      <c r="I70" s="1148"/>
      <c r="J70" s="1149"/>
      <c r="K70" s="45" t="e">
        <f t="shared" si="5"/>
        <v>#DIV/0!</v>
      </c>
      <c r="L70" s="1151">
        <f t="shared" si="1"/>
        <v>-1117.1650801463045</v>
      </c>
      <c r="M70" s="1152"/>
      <c r="N70" s="34"/>
      <c r="O70" s="34"/>
      <c r="P70" s="34"/>
      <c r="Q70" s="34"/>
      <c r="R70" s="34"/>
      <c r="S70" s="34"/>
      <c r="T70" s="34"/>
      <c r="U70" s="34"/>
      <c r="V70" s="34"/>
      <c r="W70" s="34"/>
      <c r="X70" s="34"/>
      <c r="Y70" s="34"/>
      <c r="Z70" s="34"/>
      <c r="AA70" s="34"/>
      <c r="AB70" s="34"/>
    </row>
    <row r="71" spans="1:28" ht="15.75" customHeight="1" x14ac:dyDescent="0.2">
      <c r="A71" s="34"/>
      <c r="B71" s="42">
        <v>56</v>
      </c>
      <c r="C71" s="12" t="str">
        <f t="shared" si="2"/>
        <v>8/2025</v>
      </c>
      <c r="D71" s="43">
        <f t="shared" si="0"/>
        <v>0.01</v>
      </c>
      <c r="E71" s="1146">
        <f t="shared" si="3"/>
        <v>1047.4858915241482</v>
      </c>
      <c r="F71" s="1150"/>
      <c r="G71" s="1146">
        <f t="shared" si="4"/>
        <v>1128.3367309477676</v>
      </c>
      <c r="H71" s="1147"/>
      <c r="I71" s="1148"/>
      <c r="J71" s="1149"/>
      <c r="K71" s="45" t="e">
        <f t="shared" si="5"/>
        <v>#DIV/0!</v>
      </c>
      <c r="L71" s="1151">
        <f t="shared" si="1"/>
        <v>-1128.3367309477676</v>
      </c>
      <c r="M71" s="1152"/>
      <c r="N71" s="34"/>
      <c r="O71" s="34"/>
      <c r="P71" s="34"/>
      <c r="Q71" s="34"/>
      <c r="R71" s="34"/>
      <c r="S71" s="34"/>
      <c r="T71" s="34"/>
      <c r="U71" s="34"/>
      <c r="V71" s="34"/>
      <c r="W71" s="34"/>
      <c r="X71" s="34"/>
      <c r="Y71" s="34"/>
      <c r="Z71" s="34"/>
      <c r="AA71" s="34"/>
      <c r="AB71" s="34"/>
    </row>
    <row r="72" spans="1:28" ht="15.75" customHeight="1" x14ac:dyDescent="0.2">
      <c r="A72" s="34"/>
      <c r="B72" s="42">
        <v>57</v>
      </c>
      <c r="C72" s="12" t="str">
        <f t="shared" si="2"/>
        <v>9/2025</v>
      </c>
      <c r="D72" s="43">
        <f t="shared" si="0"/>
        <v>0.01</v>
      </c>
      <c r="E72" s="1146">
        <f t="shared" si="3"/>
        <v>1057.9607504393896</v>
      </c>
      <c r="F72" s="1150"/>
      <c r="G72" s="1146">
        <f t="shared" si="4"/>
        <v>1139.6200982572452</v>
      </c>
      <c r="H72" s="1147"/>
      <c r="I72" s="1148"/>
      <c r="J72" s="1149"/>
      <c r="K72" s="45" t="e">
        <f t="shared" si="5"/>
        <v>#DIV/0!</v>
      </c>
      <c r="L72" s="1151">
        <f t="shared" si="1"/>
        <v>-1139.6200982572452</v>
      </c>
      <c r="M72" s="1152"/>
      <c r="N72" s="34"/>
      <c r="O72" s="34"/>
      <c r="P72" s="34"/>
      <c r="Q72" s="34"/>
      <c r="R72" s="34"/>
      <c r="S72" s="34"/>
      <c r="T72" s="34"/>
      <c r="U72" s="34"/>
      <c r="V72" s="34"/>
      <c r="W72" s="34"/>
      <c r="X72" s="34"/>
      <c r="Y72" s="34"/>
      <c r="Z72" s="34"/>
      <c r="AA72" s="34"/>
      <c r="AB72" s="34"/>
    </row>
    <row r="73" spans="1:28" ht="15.75" customHeight="1" x14ac:dyDescent="0.2">
      <c r="A73" s="34"/>
      <c r="B73" s="42">
        <v>58</v>
      </c>
      <c r="C73" s="12" t="str">
        <f t="shared" si="2"/>
        <v>10/2025</v>
      </c>
      <c r="D73" s="43">
        <f t="shared" si="0"/>
        <v>0.01</v>
      </c>
      <c r="E73" s="1146">
        <f t="shared" si="3"/>
        <v>1068.5403579437834</v>
      </c>
      <c r="F73" s="1150"/>
      <c r="G73" s="1146">
        <f t="shared" si="4"/>
        <v>1151.0162992398177</v>
      </c>
      <c r="H73" s="1147"/>
      <c r="I73" s="1148"/>
      <c r="J73" s="1149"/>
      <c r="K73" s="45" t="e">
        <f t="shared" si="5"/>
        <v>#DIV/0!</v>
      </c>
      <c r="L73" s="1151">
        <f t="shared" si="1"/>
        <v>-1151.0162992398177</v>
      </c>
      <c r="M73" s="1152"/>
      <c r="N73" s="34"/>
      <c r="O73" s="34"/>
      <c r="P73" s="34"/>
      <c r="Q73" s="34"/>
      <c r="R73" s="34"/>
      <c r="S73" s="34"/>
      <c r="T73" s="34"/>
      <c r="U73" s="34"/>
      <c r="V73" s="34"/>
      <c r="W73" s="34"/>
      <c r="X73" s="34"/>
      <c r="Y73" s="34"/>
      <c r="Z73" s="34"/>
      <c r="AA73" s="34"/>
      <c r="AB73" s="34"/>
    </row>
    <row r="74" spans="1:28" ht="15.75" customHeight="1" x14ac:dyDescent="0.2">
      <c r="A74" s="34"/>
      <c r="B74" s="42">
        <v>59</v>
      </c>
      <c r="C74" s="12" t="str">
        <f t="shared" si="2"/>
        <v>11/2025</v>
      </c>
      <c r="D74" s="43">
        <f t="shared" si="0"/>
        <v>0.01</v>
      </c>
      <c r="E74" s="1146">
        <f t="shared" si="3"/>
        <v>1079.2257615232213</v>
      </c>
      <c r="F74" s="1150"/>
      <c r="G74" s="1146">
        <f t="shared" si="4"/>
        <v>1162.5264622322159</v>
      </c>
      <c r="H74" s="1147"/>
      <c r="I74" s="1148"/>
      <c r="J74" s="1149"/>
      <c r="K74" s="45" t="e">
        <f t="shared" si="5"/>
        <v>#DIV/0!</v>
      </c>
      <c r="L74" s="1151">
        <f t="shared" si="1"/>
        <v>-1162.5264622322159</v>
      </c>
      <c r="M74" s="1152"/>
      <c r="N74" s="34"/>
      <c r="O74" s="34"/>
      <c r="P74" s="34"/>
      <c r="Q74" s="34"/>
      <c r="R74" s="34"/>
      <c r="S74" s="34"/>
      <c r="T74" s="34"/>
      <c r="U74" s="34"/>
      <c r="V74" s="34"/>
      <c r="W74" s="34"/>
      <c r="X74" s="34"/>
      <c r="Y74" s="34"/>
      <c r="Z74" s="34"/>
      <c r="AA74" s="34"/>
      <c r="AB74" s="34"/>
    </row>
    <row r="75" spans="1:28" ht="15.75" customHeight="1" x14ac:dyDescent="0.2">
      <c r="A75" s="34"/>
      <c r="B75" s="42">
        <v>60</v>
      </c>
      <c r="C75" s="12" t="str">
        <f t="shared" si="2"/>
        <v>12/2025</v>
      </c>
      <c r="D75" s="43">
        <f t="shared" si="0"/>
        <v>0.01</v>
      </c>
      <c r="E75" s="1146">
        <f t="shared" si="3"/>
        <v>1090.0180191384536</v>
      </c>
      <c r="F75" s="1150"/>
      <c r="G75" s="1146">
        <f t="shared" si="4"/>
        <v>1174.1517268545381</v>
      </c>
      <c r="H75" s="1147"/>
      <c r="I75" s="1148"/>
      <c r="J75" s="1149"/>
      <c r="K75" s="45" t="e">
        <f t="shared" si="5"/>
        <v>#DIV/0!</v>
      </c>
      <c r="L75" s="1151">
        <f t="shared" si="1"/>
        <v>-1174.1517268545381</v>
      </c>
      <c r="M75" s="1152"/>
      <c r="N75" s="34"/>
      <c r="O75" s="34"/>
      <c r="P75" s="34"/>
      <c r="Q75" s="34"/>
      <c r="R75" s="34"/>
      <c r="S75" s="34"/>
      <c r="T75" s="34"/>
      <c r="U75" s="34"/>
      <c r="V75" s="34"/>
      <c r="W75" s="34"/>
      <c r="X75" s="34"/>
      <c r="Y75" s="34"/>
      <c r="Z75" s="34"/>
      <c r="AA75" s="34"/>
      <c r="AB75" s="34"/>
    </row>
    <row r="76" spans="1:28" ht="15" customHeight="1" x14ac:dyDescent="0.2">
      <c r="A76" s="34"/>
      <c r="B76" s="42">
        <v>61</v>
      </c>
      <c r="C76" s="12" t="str">
        <f t="shared" si="2"/>
        <v>1/2026</v>
      </c>
      <c r="D76" s="43">
        <f t="shared" si="0"/>
        <v>0.01</v>
      </c>
      <c r="E76" s="1146">
        <f t="shared" si="3"/>
        <v>1100.9181993298382</v>
      </c>
      <c r="F76" s="1150"/>
      <c r="G76" s="1146">
        <f t="shared" si="4"/>
        <v>1185.8932441230834</v>
      </c>
      <c r="H76" s="1147"/>
      <c r="I76" s="1148"/>
      <c r="J76" s="1149"/>
      <c r="K76" s="45" t="e">
        <f t="shared" si="5"/>
        <v>#DIV/0!</v>
      </c>
      <c r="L76" s="1151">
        <f t="shared" si="1"/>
        <v>-1185.8932441230834</v>
      </c>
      <c r="M76" s="1152"/>
      <c r="N76" s="34"/>
      <c r="O76" s="34"/>
      <c r="P76" s="34"/>
      <c r="Q76" s="34"/>
      <c r="R76" s="34"/>
      <c r="S76" s="34"/>
      <c r="T76" s="34"/>
      <c r="U76" s="34"/>
      <c r="V76" s="34"/>
      <c r="W76" s="34"/>
      <c r="X76" s="34"/>
      <c r="Y76" s="34"/>
      <c r="Z76" s="34"/>
      <c r="AA76" s="34"/>
      <c r="AB76" s="34"/>
    </row>
    <row r="77" spans="1:28" ht="15" customHeight="1" x14ac:dyDescent="0.2">
      <c r="A77" s="34"/>
      <c r="B77" s="42">
        <v>62</v>
      </c>
      <c r="C77" s="12" t="str">
        <f t="shared" si="2"/>
        <v>2/2026</v>
      </c>
      <c r="D77" s="43">
        <f t="shared" si="0"/>
        <v>0.01</v>
      </c>
      <c r="E77" s="1146">
        <f t="shared" si="3"/>
        <v>1111.9273813231366</v>
      </c>
      <c r="F77" s="1150"/>
      <c r="G77" s="1146">
        <f t="shared" si="4"/>
        <v>1197.7521765643141</v>
      </c>
      <c r="H77" s="1147"/>
      <c r="I77" s="1148"/>
      <c r="J77" s="1149"/>
      <c r="K77" s="45" t="e">
        <f t="shared" si="5"/>
        <v>#DIV/0!</v>
      </c>
      <c r="L77" s="1151">
        <f t="shared" si="1"/>
        <v>-1197.7521765643141</v>
      </c>
      <c r="M77" s="1152"/>
      <c r="N77" s="34"/>
      <c r="O77" s="34"/>
      <c r="P77" s="34"/>
      <c r="Q77" s="34"/>
      <c r="R77" s="34"/>
      <c r="S77" s="34"/>
      <c r="T77" s="34"/>
      <c r="U77" s="34"/>
      <c r="V77" s="34"/>
      <c r="W77" s="34"/>
      <c r="X77" s="34"/>
      <c r="Y77" s="34"/>
      <c r="Z77" s="34"/>
      <c r="AA77" s="34"/>
      <c r="AB77" s="34"/>
    </row>
    <row r="78" spans="1:28" ht="15" customHeight="1" x14ac:dyDescent="0.2">
      <c r="A78" s="34"/>
      <c r="B78" s="42">
        <v>63</v>
      </c>
      <c r="C78" s="12" t="str">
        <f t="shared" si="2"/>
        <v>3/2026</v>
      </c>
      <c r="D78" s="43">
        <f t="shared" si="0"/>
        <v>0.01</v>
      </c>
      <c r="E78" s="1146">
        <f t="shared" si="3"/>
        <v>1123.0466551363679</v>
      </c>
      <c r="F78" s="1150"/>
      <c r="G78" s="1146">
        <f t="shared" si="4"/>
        <v>1209.7296983299573</v>
      </c>
      <c r="H78" s="1147"/>
      <c r="I78" s="1148"/>
      <c r="J78" s="1149"/>
      <c r="K78" s="45" t="e">
        <f t="shared" si="5"/>
        <v>#DIV/0!</v>
      </c>
      <c r="L78" s="1151">
        <f t="shared" si="1"/>
        <v>-1209.7296983299573</v>
      </c>
      <c r="M78" s="1152"/>
      <c r="N78" s="34"/>
      <c r="O78" s="34"/>
      <c r="P78" s="34"/>
      <c r="Q78" s="34"/>
      <c r="R78" s="34"/>
      <c r="S78" s="34"/>
      <c r="T78" s="34"/>
      <c r="U78" s="34"/>
      <c r="V78" s="34"/>
      <c r="W78" s="34"/>
      <c r="X78" s="34"/>
      <c r="Y78" s="34"/>
      <c r="Z78" s="34"/>
      <c r="AA78" s="34"/>
      <c r="AB78" s="34"/>
    </row>
    <row r="79" spans="1:28" ht="15" customHeight="1" x14ac:dyDescent="0.2">
      <c r="A79" s="34"/>
      <c r="B79" s="42">
        <v>64</v>
      </c>
      <c r="C79" s="12" t="str">
        <f t="shared" si="2"/>
        <v>4/2026</v>
      </c>
      <c r="D79" s="43">
        <f t="shared" si="0"/>
        <v>0.01</v>
      </c>
      <c r="E79" s="1146">
        <f t="shared" si="3"/>
        <v>1134.2771216877316</v>
      </c>
      <c r="F79" s="1150"/>
      <c r="G79" s="1146">
        <f t="shared" si="4"/>
        <v>1221.8269953132569</v>
      </c>
      <c r="H79" s="1147"/>
      <c r="I79" s="1148"/>
      <c r="J79" s="1149"/>
      <c r="K79" s="45" t="e">
        <f t="shared" si="5"/>
        <v>#DIV/0!</v>
      </c>
      <c r="L79" s="1151">
        <f t="shared" si="1"/>
        <v>-1221.8269953132569</v>
      </c>
      <c r="M79" s="1152"/>
      <c r="N79" s="34"/>
      <c r="O79" s="34"/>
      <c r="P79" s="34"/>
      <c r="Q79" s="34"/>
      <c r="R79" s="34"/>
      <c r="S79" s="34"/>
      <c r="T79" s="34"/>
      <c r="U79" s="34"/>
      <c r="V79" s="34"/>
      <c r="W79" s="34"/>
      <c r="X79" s="34"/>
      <c r="Y79" s="34"/>
      <c r="Z79" s="34"/>
      <c r="AA79" s="34"/>
      <c r="AB79" s="34"/>
    </row>
    <row r="80" spans="1:28" ht="15" customHeight="1" x14ac:dyDescent="0.2">
      <c r="A80" s="34"/>
      <c r="B80" s="42">
        <v>65</v>
      </c>
      <c r="C80" s="12" t="str">
        <f t="shared" si="2"/>
        <v>5/2026</v>
      </c>
      <c r="D80" s="43">
        <f t="shared" si="0"/>
        <v>0.01</v>
      </c>
      <c r="E80" s="1146">
        <f t="shared" si="3"/>
        <v>1145.6198929046088</v>
      </c>
      <c r="F80" s="1150"/>
      <c r="G80" s="1146">
        <f t="shared" si="4"/>
        <v>1234.0452652663896</v>
      </c>
      <c r="H80" s="1147"/>
      <c r="I80" s="1148"/>
      <c r="J80" s="1149"/>
      <c r="K80" s="45" t="e">
        <f t="shared" si="5"/>
        <v>#DIV/0!</v>
      </c>
      <c r="L80" s="1151">
        <f t="shared" si="1"/>
        <v>-1234.0452652663896</v>
      </c>
      <c r="M80" s="1152"/>
      <c r="N80" s="34"/>
      <c r="O80" s="34"/>
      <c r="P80" s="34"/>
      <c r="Q80" s="34"/>
      <c r="R80" s="34"/>
      <c r="S80" s="34"/>
      <c r="T80" s="34"/>
      <c r="U80" s="34"/>
      <c r="V80" s="34"/>
      <c r="W80" s="34"/>
      <c r="X80" s="34"/>
      <c r="Y80" s="34"/>
      <c r="Z80" s="34"/>
      <c r="AA80" s="34"/>
      <c r="AB80" s="34"/>
    </row>
    <row r="81" spans="1:28" ht="15" customHeight="1" x14ac:dyDescent="0.2">
      <c r="A81" s="34"/>
      <c r="B81" s="42">
        <v>66</v>
      </c>
      <c r="C81" s="12" t="str">
        <f t="shared" si="2"/>
        <v>6/2026</v>
      </c>
      <c r="D81" s="43">
        <f t="shared" si="0"/>
        <v>0.01</v>
      </c>
      <c r="E81" s="1146">
        <f t="shared" si="3"/>
        <v>1157.076091833655</v>
      </c>
      <c r="F81" s="1150"/>
      <c r="G81" s="1146">
        <f t="shared" si="4"/>
        <v>1246.3857179190536</v>
      </c>
      <c r="H81" s="1147"/>
      <c r="I81" s="1148"/>
      <c r="J81" s="1149"/>
      <c r="K81" s="45" t="e">
        <f t="shared" si="5"/>
        <v>#DIV/0!</v>
      </c>
      <c r="L81" s="1151">
        <f t="shared" si="1"/>
        <v>-1246.3857179190536</v>
      </c>
      <c r="M81" s="1152"/>
      <c r="N81" s="34"/>
      <c r="O81" s="34"/>
      <c r="P81" s="34"/>
      <c r="Q81" s="34"/>
      <c r="R81" s="34"/>
      <c r="S81" s="34"/>
      <c r="T81" s="34"/>
      <c r="U81" s="34"/>
      <c r="V81" s="34"/>
      <c r="W81" s="34"/>
      <c r="X81" s="34"/>
      <c r="Y81" s="34"/>
      <c r="Z81" s="34"/>
      <c r="AA81" s="34"/>
      <c r="AB81" s="34"/>
    </row>
    <row r="82" spans="1:28" ht="15" customHeight="1" x14ac:dyDescent="0.2">
      <c r="A82" s="34"/>
      <c r="B82" s="42">
        <v>67</v>
      </c>
      <c r="C82" s="12" t="str">
        <f t="shared" si="2"/>
        <v>7/2026</v>
      </c>
      <c r="D82" s="43">
        <f t="shared" si="0"/>
        <v>0.01</v>
      </c>
      <c r="E82" s="1146">
        <f t="shared" si="3"/>
        <v>1168.6468527519917</v>
      </c>
      <c r="F82" s="1150"/>
      <c r="G82" s="1146">
        <f t="shared" si="4"/>
        <v>1258.849575098244</v>
      </c>
      <c r="H82" s="1147"/>
      <c r="I82" s="1148"/>
      <c r="J82" s="1149"/>
      <c r="K82" s="45" t="e">
        <f t="shared" si="5"/>
        <v>#DIV/0!</v>
      </c>
      <c r="L82" s="1151">
        <f t="shared" si="1"/>
        <v>-1258.849575098244</v>
      </c>
      <c r="M82" s="1152"/>
      <c r="N82" s="34"/>
      <c r="O82" s="34"/>
      <c r="P82" s="34"/>
      <c r="Q82" s="34"/>
      <c r="R82" s="34"/>
      <c r="S82" s="34"/>
      <c r="T82" s="34"/>
      <c r="U82" s="34"/>
      <c r="V82" s="34"/>
      <c r="W82" s="34"/>
      <c r="X82" s="34"/>
      <c r="Y82" s="34"/>
      <c r="Z82" s="34"/>
      <c r="AA82" s="34"/>
      <c r="AB82" s="34"/>
    </row>
    <row r="83" spans="1:28" ht="15" customHeight="1" x14ac:dyDescent="0.2">
      <c r="A83" s="34"/>
      <c r="B83" s="42">
        <v>68</v>
      </c>
      <c r="C83" s="12" t="str">
        <f t="shared" si="2"/>
        <v>8/2026</v>
      </c>
      <c r="D83" s="43">
        <f t="shared" si="0"/>
        <v>0.01</v>
      </c>
      <c r="E83" s="1146">
        <f t="shared" si="3"/>
        <v>1180.3333212795117</v>
      </c>
      <c r="F83" s="1150"/>
      <c r="G83" s="1146">
        <f t="shared" si="4"/>
        <v>1271.4380708492265</v>
      </c>
      <c r="H83" s="1147"/>
      <c r="I83" s="1148"/>
      <c r="J83" s="1149"/>
      <c r="K83" s="45" t="e">
        <f t="shared" si="5"/>
        <v>#DIV/0!</v>
      </c>
      <c r="L83" s="1151">
        <f t="shared" si="1"/>
        <v>-1271.4380708492265</v>
      </c>
      <c r="M83" s="1152"/>
      <c r="N83" s="34"/>
      <c r="O83" s="34"/>
      <c r="P83" s="34"/>
      <c r="Q83" s="34"/>
      <c r="R83" s="34"/>
      <c r="S83" s="34"/>
      <c r="T83" s="34"/>
      <c r="U83" s="34"/>
      <c r="V83" s="34"/>
      <c r="W83" s="34"/>
      <c r="X83" s="34"/>
      <c r="Y83" s="34"/>
      <c r="Z83" s="34"/>
      <c r="AA83" s="34"/>
      <c r="AB83" s="34"/>
    </row>
    <row r="84" spans="1:28" ht="15" customHeight="1" x14ac:dyDescent="0.2">
      <c r="A84" s="34"/>
      <c r="B84" s="42">
        <v>69</v>
      </c>
      <c r="C84" s="12" t="str">
        <f t="shared" si="2"/>
        <v>9/2026</v>
      </c>
      <c r="D84" s="43">
        <f t="shared" si="0"/>
        <v>0.01</v>
      </c>
      <c r="E84" s="1146">
        <f t="shared" si="3"/>
        <v>1192.1366544923069</v>
      </c>
      <c r="F84" s="1150"/>
      <c r="G84" s="1146">
        <f t="shared" si="4"/>
        <v>1284.1524515577187</v>
      </c>
      <c r="H84" s="1147"/>
      <c r="I84" s="1148"/>
      <c r="J84" s="1149"/>
      <c r="K84" s="45" t="e">
        <f t="shared" si="5"/>
        <v>#DIV/0!</v>
      </c>
      <c r="L84" s="1151">
        <f t="shared" si="1"/>
        <v>-1284.1524515577187</v>
      </c>
      <c r="M84" s="1152"/>
      <c r="N84" s="34"/>
      <c r="O84" s="34"/>
      <c r="P84" s="34"/>
      <c r="Q84" s="34"/>
      <c r="R84" s="34"/>
      <c r="S84" s="34"/>
      <c r="T84" s="34"/>
      <c r="U84" s="34"/>
      <c r="V84" s="34"/>
      <c r="W84" s="34"/>
      <c r="X84" s="34"/>
      <c r="Y84" s="34"/>
      <c r="Z84" s="34"/>
      <c r="AA84" s="34"/>
      <c r="AB84" s="34"/>
    </row>
    <row r="85" spans="1:28" ht="15" customHeight="1" x14ac:dyDescent="0.2">
      <c r="A85" s="34"/>
      <c r="B85" s="42">
        <v>70</v>
      </c>
      <c r="C85" s="12" t="str">
        <f t="shared" si="2"/>
        <v>10/2026</v>
      </c>
      <c r="D85" s="43">
        <f t="shared" si="0"/>
        <v>0.01</v>
      </c>
      <c r="E85" s="1146">
        <f t="shared" si="3"/>
        <v>1204.05802103723</v>
      </c>
      <c r="F85" s="1150"/>
      <c r="G85" s="1146">
        <f t="shared" si="4"/>
        <v>1296.9939760732959</v>
      </c>
      <c r="H85" s="1147"/>
      <c r="I85" s="1148"/>
      <c r="J85" s="1149"/>
      <c r="K85" s="45" t="e">
        <f t="shared" si="5"/>
        <v>#DIV/0!</v>
      </c>
      <c r="L85" s="1151">
        <f t="shared" si="1"/>
        <v>-1296.9939760732959</v>
      </c>
      <c r="M85" s="1152"/>
      <c r="N85" s="34"/>
      <c r="O85" s="34"/>
      <c r="P85" s="34"/>
      <c r="Q85" s="34"/>
      <c r="R85" s="34"/>
      <c r="S85" s="34"/>
      <c r="T85" s="34"/>
      <c r="U85" s="34"/>
      <c r="V85" s="34"/>
      <c r="W85" s="34"/>
      <c r="X85" s="34"/>
      <c r="Y85" s="34"/>
      <c r="Z85" s="34"/>
      <c r="AA85" s="34"/>
      <c r="AB85" s="34"/>
    </row>
    <row r="86" spans="1:28" ht="15" customHeight="1" x14ac:dyDescent="0.2">
      <c r="A86" s="34"/>
      <c r="B86" s="42">
        <v>71</v>
      </c>
      <c r="C86" s="12" t="str">
        <f t="shared" si="2"/>
        <v>11/2026</v>
      </c>
      <c r="D86" s="43">
        <f t="shared" si="0"/>
        <v>0.01</v>
      </c>
      <c r="E86" s="1146">
        <f t="shared" si="3"/>
        <v>1216.0986012476023</v>
      </c>
      <c r="F86" s="1150"/>
      <c r="G86" s="1146">
        <f t="shared" si="4"/>
        <v>1309.963915834029</v>
      </c>
      <c r="H86" s="1147"/>
      <c r="I86" s="1148"/>
      <c r="J86" s="1149"/>
      <c r="K86" s="45" t="e">
        <f t="shared" si="5"/>
        <v>#DIV/0!</v>
      </c>
      <c r="L86" s="1151">
        <f t="shared" si="1"/>
        <v>-1309.963915834029</v>
      </c>
      <c r="M86" s="1152"/>
      <c r="N86" s="34"/>
      <c r="O86" s="34"/>
      <c r="P86" s="34"/>
      <c r="Q86" s="34"/>
      <c r="R86" s="34"/>
      <c r="S86" s="34"/>
      <c r="T86" s="34"/>
      <c r="U86" s="34"/>
      <c r="V86" s="34"/>
      <c r="W86" s="34"/>
      <c r="X86" s="34"/>
      <c r="Y86" s="34"/>
      <c r="Z86" s="34"/>
      <c r="AA86" s="34"/>
      <c r="AB86" s="34"/>
    </row>
    <row r="87" spans="1:28" ht="15" customHeight="1" x14ac:dyDescent="0.2">
      <c r="A87" s="34"/>
      <c r="B87" s="42">
        <v>72</v>
      </c>
      <c r="C87" s="12" t="str">
        <f t="shared" si="2"/>
        <v>12/2026</v>
      </c>
      <c r="D87" s="43">
        <f t="shared" si="0"/>
        <v>0.01</v>
      </c>
      <c r="E87" s="1146">
        <f t="shared" si="3"/>
        <v>1228.2595872600784</v>
      </c>
      <c r="F87" s="1150"/>
      <c r="G87" s="1146">
        <f t="shared" si="4"/>
        <v>1323.0635549923693</v>
      </c>
      <c r="H87" s="1147"/>
      <c r="I87" s="1148"/>
      <c r="J87" s="1149"/>
      <c r="K87" s="45" t="e">
        <f t="shared" si="5"/>
        <v>#DIV/0!</v>
      </c>
      <c r="L87" s="1151">
        <f t="shared" si="1"/>
        <v>-1323.0635549923693</v>
      </c>
      <c r="M87" s="1152"/>
      <c r="N87" s="34"/>
      <c r="O87" s="34"/>
      <c r="P87" s="34"/>
      <c r="Q87" s="34"/>
      <c r="R87" s="34"/>
      <c r="S87" s="34"/>
      <c r="T87" s="34"/>
      <c r="U87" s="34"/>
      <c r="V87" s="34"/>
      <c r="W87" s="34"/>
      <c r="X87" s="34"/>
      <c r="Y87" s="34"/>
      <c r="Z87" s="34"/>
      <c r="AA87" s="34"/>
      <c r="AB87" s="34"/>
    </row>
    <row r="88" spans="1:28" ht="15" customHeight="1" x14ac:dyDescent="0.2">
      <c r="A88" s="34"/>
      <c r="B88" s="42">
        <v>73</v>
      </c>
      <c r="C88" s="12" t="str">
        <f t="shared" si="2"/>
        <v>1/2027</v>
      </c>
      <c r="D88" s="43">
        <f t="shared" si="0"/>
        <v>0.01</v>
      </c>
      <c r="E88" s="1146">
        <f t="shared" si="3"/>
        <v>1240.5421831326792</v>
      </c>
      <c r="F88" s="1150"/>
      <c r="G88" s="1146">
        <f t="shared" si="4"/>
        <v>1336.2941905422929</v>
      </c>
      <c r="H88" s="1147"/>
      <c r="I88" s="1148"/>
      <c r="J88" s="1149"/>
      <c r="K88" s="45" t="e">
        <f t="shared" si="5"/>
        <v>#DIV/0!</v>
      </c>
      <c r="L88" s="1151">
        <f t="shared" si="1"/>
        <v>-1336.2941905422929</v>
      </c>
      <c r="M88" s="1152"/>
      <c r="N88" s="34"/>
      <c r="O88" s="34"/>
      <c r="P88" s="34"/>
      <c r="Q88" s="34"/>
      <c r="R88" s="34"/>
      <c r="S88" s="34"/>
      <c r="T88" s="34"/>
      <c r="U88" s="34"/>
      <c r="V88" s="34"/>
      <c r="W88" s="34"/>
      <c r="X88" s="34"/>
      <c r="Y88" s="34"/>
      <c r="Z88" s="34"/>
      <c r="AA88" s="34"/>
      <c r="AB88" s="34"/>
    </row>
    <row r="89" spans="1:28" ht="15" customHeight="1" x14ac:dyDescent="0.2">
      <c r="A89" s="34"/>
      <c r="B89" s="42">
        <v>74</v>
      </c>
      <c r="C89" s="12" t="str">
        <f t="shared" si="2"/>
        <v>2/2027</v>
      </c>
      <c r="D89" s="43">
        <f t="shared" si="0"/>
        <v>0.01</v>
      </c>
      <c r="E89" s="1146">
        <f t="shared" si="3"/>
        <v>1252.9476049640059</v>
      </c>
      <c r="F89" s="1150"/>
      <c r="G89" s="1146">
        <f t="shared" si="4"/>
        <v>1349.6571324477159</v>
      </c>
      <c r="H89" s="1147"/>
      <c r="I89" s="1148"/>
      <c r="J89" s="1149"/>
      <c r="K89" s="45" t="e">
        <f t="shared" si="5"/>
        <v>#DIV/0!</v>
      </c>
      <c r="L89" s="1151">
        <f t="shared" si="1"/>
        <v>-1349.6571324477159</v>
      </c>
      <c r="M89" s="1152"/>
      <c r="N89" s="34"/>
      <c r="O89" s="34"/>
      <c r="P89" s="34"/>
      <c r="Q89" s="34"/>
      <c r="R89" s="34"/>
      <c r="S89" s="34"/>
      <c r="T89" s="34"/>
      <c r="U89" s="34"/>
      <c r="V89" s="34"/>
      <c r="W89" s="34"/>
      <c r="X89" s="34"/>
      <c r="Y89" s="34"/>
      <c r="Z89" s="34"/>
      <c r="AA89" s="34"/>
      <c r="AB89" s="34"/>
    </row>
    <row r="90" spans="1:28" ht="15" customHeight="1" x14ac:dyDescent="0.2">
      <c r="A90" s="34"/>
      <c r="B90" s="42">
        <v>75</v>
      </c>
      <c r="C90" s="12" t="str">
        <f t="shared" si="2"/>
        <v>3/2027</v>
      </c>
      <c r="D90" s="43">
        <f t="shared" si="0"/>
        <v>0.01</v>
      </c>
      <c r="E90" s="1146">
        <f t="shared" si="3"/>
        <v>1265.4770810136461</v>
      </c>
      <c r="F90" s="1150"/>
      <c r="G90" s="1146">
        <f t="shared" si="4"/>
        <v>1363.153703772193</v>
      </c>
      <c r="H90" s="1147"/>
      <c r="I90" s="1148"/>
      <c r="J90" s="1149"/>
      <c r="K90" s="45" t="e">
        <f t="shared" si="5"/>
        <v>#DIV/0!</v>
      </c>
      <c r="L90" s="1151">
        <f t="shared" si="1"/>
        <v>-1363.153703772193</v>
      </c>
      <c r="M90" s="1152"/>
      <c r="N90" s="34"/>
      <c r="O90" s="34"/>
      <c r="P90" s="34"/>
      <c r="Q90" s="34"/>
      <c r="R90" s="34"/>
      <c r="S90" s="34"/>
      <c r="T90" s="34"/>
      <c r="U90" s="34"/>
      <c r="V90" s="34"/>
      <c r="W90" s="34"/>
      <c r="X90" s="34"/>
      <c r="Y90" s="34"/>
      <c r="Z90" s="34"/>
      <c r="AA90" s="34"/>
      <c r="AB90" s="34"/>
    </row>
    <row r="91" spans="1:28" ht="15" customHeight="1" x14ac:dyDescent="0.2">
      <c r="A91" s="34"/>
      <c r="B91" s="42">
        <v>76</v>
      </c>
      <c r="C91" s="12" t="str">
        <f t="shared" si="2"/>
        <v>4/2027</v>
      </c>
      <c r="D91" s="43">
        <f t="shared" si="0"/>
        <v>0.01</v>
      </c>
      <c r="E91" s="1146">
        <f t="shared" si="3"/>
        <v>1278.1318518237824</v>
      </c>
      <c r="F91" s="1150"/>
      <c r="G91" s="1146">
        <f t="shared" si="4"/>
        <v>1376.785240809915</v>
      </c>
      <c r="H91" s="1147"/>
      <c r="I91" s="1148"/>
      <c r="J91" s="1149"/>
      <c r="K91" s="45" t="e">
        <f t="shared" si="5"/>
        <v>#DIV/0!</v>
      </c>
      <c r="L91" s="1151">
        <f t="shared" si="1"/>
        <v>-1376.785240809915</v>
      </c>
      <c r="M91" s="1152"/>
      <c r="N91" s="34"/>
      <c r="O91" s="34"/>
      <c r="P91" s="34"/>
      <c r="Q91" s="34"/>
      <c r="R91" s="34"/>
      <c r="S91" s="34"/>
      <c r="T91" s="34"/>
      <c r="U91" s="34"/>
      <c r="V91" s="34"/>
      <c r="W91" s="34"/>
      <c r="X91" s="34"/>
      <c r="Y91" s="34"/>
      <c r="Z91" s="34"/>
      <c r="AA91" s="34"/>
      <c r="AB91" s="34"/>
    </row>
    <row r="92" spans="1:28" ht="15" customHeight="1" x14ac:dyDescent="0.2">
      <c r="A92" s="34"/>
      <c r="B92" s="42">
        <v>77</v>
      </c>
      <c r="C92" s="12" t="str">
        <f t="shared" si="2"/>
        <v>5/2027</v>
      </c>
      <c r="D92" s="43">
        <f t="shared" si="0"/>
        <v>0.01</v>
      </c>
      <c r="E92" s="1146">
        <f t="shared" si="3"/>
        <v>1290.9131703420203</v>
      </c>
      <c r="F92" s="1150"/>
      <c r="G92" s="1146">
        <f t="shared" si="4"/>
        <v>1390.5530932180141</v>
      </c>
      <c r="H92" s="1147"/>
      <c r="I92" s="1148"/>
      <c r="J92" s="1149"/>
      <c r="K92" s="45" t="e">
        <f t="shared" si="5"/>
        <v>#DIV/0!</v>
      </c>
      <c r="L92" s="1151">
        <f t="shared" si="1"/>
        <v>-1390.5530932180141</v>
      </c>
      <c r="M92" s="1152"/>
      <c r="N92" s="34"/>
      <c r="O92" s="34"/>
      <c r="P92" s="34"/>
      <c r="Q92" s="34"/>
      <c r="R92" s="34"/>
      <c r="S92" s="34"/>
      <c r="T92" s="34"/>
      <c r="U92" s="34"/>
      <c r="V92" s="34"/>
      <c r="W92" s="34"/>
      <c r="X92" s="34"/>
      <c r="Y92" s="34"/>
      <c r="Z92" s="34"/>
      <c r="AA92" s="34"/>
      <c r="AB92" s="34"/>
    </row>
    <row r="93" spans="1:28" ht="15" customHeight="1" x14ac:dyDescent="0.2">
      <c r="A93" s="34"/>
      <c r="B93" s="42">
        <v>78</v>
      </c>
      <c r="C93" s="12" t="str">
        <f t="shared" si="2"/>
        <v>6/2027</v>
      </c>
      <c r="D93" s="43">
        <f t="shared" si="0"/>
        <v>0.01</v>
      </c>
      <c r="E93" s="1146">
        <f t="shared" si="3"/>
        <v>1303.8223020454404</v>
      </c>
      <c r="F93" s="1150"/>
      <c r="G93" s="1146">
        <f t="shared" si="4"/>
        <v>1404.4586241501943</v>
      </c>
      <c r="H93" s="1147"/>
      <c r="I93" s="1148"/>
      <c r="J93" s="1149"/>
      <c r="K93" s="45" t="e">
        <f t="shared" si="5"/>
        <v>#DIV/0!</v>
      </c>
      <c r="L93" s="1151">
        <f t="shared" si="1"/>
        <v>-1404.4586241501943</v>
      </c>
      <c r="M93" s="1152"/>
      <c r="N93" s="34"/>
      <c r="O93" s="34"/>
      <c r="P93" s="34"/>
      <c r="Q93" s="34"/>
      <c r="R93" s="34"/>
      <c r="S93" s="34"/>
      <c r="T93" s="34"/>
      <c r="U93" s="34"/>
      <c r="V93" s="34"/>
      <c r="W93" s="34"/>
      <c r="X93" s="34"/>
      <c r="Y93" s="34"/>
      <c r="Z93" s="34"/>
      <c r="AA93" s="34"/>
      <c r="AB93" s="34"/>
    </row>
    <row r="94" spans="1:28" ht="15" customHeight="1" x14ac:dyDescent="0.2">
      <c r="A94" s="34"/>
      <c r="B94" s="42">
        <v>79</v>
      </c>
      <c r="C94" s="12" t="str">
        <f t="shared" si="2"/>
        <v>7/2027</v>
      </c>
      <c r="D94" s="43">
        <f t="shared" si="0"/>
        <v>0.01</v>
      </c>
      <c r="E94" s="1146">
        <f t="shared" si="3"/>
        <v>1316.8605250658948</v>
      </c>
      <c r="F94" s="1150"/>
      <c r="G94" s="1146">
        <f t="shared" si="4"/>
        <v>1418.5032103916963</v>
      </c>
      <c r="H94" s="1147"/>
      <c r="I94" s="1148"/>
      <c r="J94" s="1149"/>
      <c r="K94" s="45" t="e">
        <f t="shared" si="5"/>
        <v>#DIV/0!</v>
      </c>
      <c r="L94" s="1151">
        <f t="shared" si="1"/>
        <v>-1418.5032103916963</v>
      </c>
      <c r="M94" s="1152"/>
      <c r="N94" s="34"/>
      <c r="O94" s="34"/>
      <c r="P94" s="34"/>
      <c r="Q94" s="34"/>
      <c r="R94" s="34"/>
      <c r="S94" s="34"/>
      <c r="T94" s="34"/>
      <c r="U94" s="34"/>
      <c r="V94" s="34"/>
      <c r="W94" s="34"/>
      <c r="X94" s="34"/>
      <c r="Y94" s="34"/>
      <c r="Z94" s="34"/>
      <c r="AA94" s="34"/>
      <c r="AB94" s="34"/>
    </row>
    <row r="95" spans="1:28" ht="15" customHeight="1" x14ac:dyDescent="0.2">
      <c r="A95" s="34"/>
      <c r="B95" s="42">
        <v>80</v>
      </c>
      <c r="C95" s="12" t="str">
        <f t="shared" si="2"/>
        <v>8/2027</v>
      </c>
      <c r="D95" s="43">
        <f t="shared" si="0"/>
        <v>0.01</v>
      </c>
      <c r="E95" s="1146">
        <f t="shared" si="3"/>
        <v>1330.0291303165536</v>
      </c>
      <c r="F95" s="1150"/>
      <c r="G95" s="1146">
        <f t="shared" si="4"/>
        <v>1432.6882424956132</v>
      </c>
      <c r="H95" s="1147"/>
      <c r="I95" s="1148"/>
      <c r="J95" s="1149"/>
      <c r="K95" s="45" t="e">
        <f t="shared" si="5"/>
        <v>#DIV/0!</v>
      </c>
      <c r="L95" s="1151">
        <f t="shared" si="1"/>
        <v>-1432.6882424956132</v>
      </c>
      <c r="M95" s="1152"/>
      <c r="N95" s="34"/>
      <c r="O95" s="34"/>
      <c r="P95" s="34"/>
      <c r="Q95" s="34"/>
      <c r="R95" s="34"/>
      <c r="S95" s="34"/>
      <c r="T95" s="34"/>
      <c r="U95" s="34"/>
      <c r="V95" s="34"/>
      <c r="W95" s="34"/>
      <c r="X95" s="34"/>
      <c r="Y95" s="34"/>
      <c r="Z95" s="34"/>
      <c r="AA95" s="34"/>
      <c r="AB95" s="34"/>
    </row>
    <row r="96" spans="1:28" ht="15" customHeight="1" x14ac:dyDescent="0.2">
      <c r="A96" s="34"/>
      <c r="B96" s="42">
        <v>81</v>
      </c>
      <c r="C96" s="12" t="str">
        <f t="shared" si="2"/>
        <v>9/2027</v>
      </c>
      <c r="D96" s="43">
        <f t="shared" si="0"/>
        <v>0.01</v>
      </c>
      <c r="E96" s="1146">
        <f t="shared" si="3"/>
        <v>1343.3294216197191</v>
      </c>
      <c r="F96" s="1150"/>
      <c r="G96" s="1146">
        <f t="shared" si="4"/>
        <v>1447.0151249205694</v>
      </c>
      <c r="H96" s="1147"/>
      <c r="I96" s="1148"/>
      <c r="J96" s="1149"/>
      <c r="K96" s="45" t="e">
        <f t="shared" si="5"/>
        <v>#DIV/0!</v>
      </c>
      <c r="L96" s="1151">
        <f t="shared" si="1"/>
        <v>-1447.0151249205694</v>
      </c>
      <c r="M96" s="1152"/>
      <c r="N96" s="34"/>
      <c r="O96" s="34"/>
      <c r="P96" s="34"/>
      <c r="Q96" s="34"/>
      <c r="R96" s="34"/>
      <c r="S96" s="34"/>
      <c r="T96" s="34"/>
      <c r="U96" s="34"/>
      <c r="V96" s="34"/>
      <c r="W96" s="34"/>
      <c r="X96" s="34"/>
      <c r="Y96" s="34"/>
      <c r="Z96" s="34"/>
      <c r="AA96" s="34"/>
      <c r="AB96" s="34"/>
    </row>
    <row r="97" spans="1:28" ht="15" customHeight="1" x14ac:dyDescent="0.2">
      <c r="A97" s="34"/>
      <c r="B97" s="42">
        <v>82</v>
      </c>
      <c r="C97" s="12" t="str">
        <f t="shared" si="2"/>
        <v>10/2027</v>
      </c>
      <c r="D97" s="43">
        <f t="shared" si="0"/>
        <v>0.01</v>
      </c>
      <c r="E97" s="1146">
        <f t="shared" si="3"/>
        <v>1356.7627158359164</v>
      </c>
      <c r="F97" s="1150"/>
      <c r="G97" s="1146">
        <f t="shared" si="4"/>
        <v>1461.485276169775</v>
      </c>
      <c r="H97" s="1147"/>
      <c r="I97" s="1148"/>
      <c r="J97" s="1149"/>
      <c r="K97" s="45" t="e">
        <f t="shared" si="5"/>
        <v>#DIV/0!</v>
      </c>
      <c r="L97" s="1151">
        <f t="shared" si="1"/>
        <v>-1461.485276169775</v>
      </c>
      <c r="M97" s="1152"/>
      <c r="N97" s="34"/>
      <c r="O97" s="34"/>
      <c r="P97" s="34"/>
      <c r="Q97" s="34"/>
      <c r="R97" s="34"/>
      <c r="S97" s="34"/>
      <c r="T97" s="34"/>
      <c r="U97" s="34"/>
      <c r="V97" s="34"/>
      <c r="W97" s="34"/>
      <c r="X97" s="34"/>
      <c r="Y97" s="34"/>
      <c r="Z97" s="34"/>
      <c r="AA97" s="34"/>
      <c r="AB97" s="34"/>
    </row>
    <row r="98" spans="1:28" ht="15" customHeight="1" x14ac:dyDescent="0.2">
      <c r="A98" s="34"/>
      <c r="B98" s="42">
        <v>83</v>
      </c>
      <c r="C98" s="12" t="str">
        <f t="shared" si="2"/>
        <v>11/2027</v>
      </c>
      <c r="D98" s="43">
        <f t="shared" si="0"/>
        <v>0.01</v>
      </c>
      <c r="E98" s="1146">
        <f t="shared" si="3"/>
        <v>1370.3303429942755</v>
      </c>
      <c r="F98" s="1150"/>
      <c r="G98" s="1146">
        <f t="shared" si="4"/>
        <v>1476.1001289314727</v>
      </c>
      <c r="H98" s="1147"/>
      <c r="I98" s="1148"/>
      <c r="J98" s="1149"/>
      <c r="K98" s="45" t="e">
        <f t="shared" si="5"/>
        <v>#DIV/0!</v>
      </c>
      <c r="L98" s="1151">
        <f t="shared" si="1"/>
        <v>-1476.1001289314727</v>
      </c>
      <c r="M98" s="1152"/>
      <c r="N98" s="34"/>
      <c r="O98" s="34"/>
      <c r="P98" s="34"/>
      <c r="Q98" s="34"/>
      <c r="R98" s="34"/>
      <c r="S98" s="34"/>
      <c r="T98" s="34"/>
      <c r="U98" s="34"/>
      <c r="V98" s="34"/>
      <c r="W98" s="34"/>
      <c r="X98" s="34"/>
      <c r="Y98" s="34"/>
      <c r="Z98" s="34"/>
      <c r="AA98" s="34"/>
      <c r="AB98" s="34"/>
    </row>
    <row r="99" spans="1:28" ht="15" customHeight="1" x14ac:dyDescent="0.2">
      <c r="A99" s="34"/>
      <c r="B99" s="42">
        <v>84</v>
      </c>
      <c r="C99" s="12" t="str">
        <f t="shared" si="2"/>
        <v>12/2027</v>
      </c>
      <c r="D99" s="43">
        <f t="shared" si="0"/>
        <v>0.01</v>
      </c>
      <c r="E99" s="1146">
        <f t="shared" si="3"/>
        <v>1384.0336464242182</v>
      </c>
      <c r="F99" s="1150"/>
      <c r="G99" s="1146">
        <f t="shared" si="4"/>
        <v>1490.8611302207873</v>
      </c>
      <c r="H99" s="1147"/>
      <c r="I99" s="1148"/>
      <c r="J99" s="1149"/>
      <c r="K99" s="45" t="e">
        <f t="shared" si="5"/>
        <v>#DIV/0!</v>
      </c>
      <c r="L99" s="1151">
        <f t="shared" si="1"/>
        <v>-1490.8611302207873</v>
      </c>
      <c r="M99" s="1152"/>
      <c r="N99" s="34"/>
      <c r="O99" s="34"/>
      <c r="P99" s="34"/>
      <c r="Q99" s="34"/>
      <c r="R99" s="34"/>
      <c r="S99" s="34"/>
      <c r="T99" s="34"/>
      <c r="U99" s="34"/>
      <c r="V99" s="34"/>
      <c r="W99" s="34"/>
      <c r="X99" s="34"/>
      <c r="Y99" s="34"/>
      <c r="Z99" s="34"/>
      <c r="AA99" s="34"/>
      <c r="AB99" s="34"/>
    </row>
    <row r="100" spans="1:28" ht="15" customHeight="1" x14ac:dyDescent="0.2">
      <c r="A100" s="34"/>
      <c r="B100" s="42">
        <v>85</v>
      </c>
      <c r="C100" s="12" t="str">
        <f t="shared" si="2"/>
        <v>1/2028</v>
      </c>
      <c r="D100" s="43">
        <f t="shared" si="0"/>
        <v>0.01</v>
      </c>
      <c r="E100" s="1146">
        <f t="shared" si="3"/>
        <v>1397.8739828884604</v>
      </c>
      <c r="F100" s="1150"/>
      <c r="G100" s="1146">
        <f t="shared" si="4"/>
        <v>1505.7697415229952</v>
      </c>
      <c r="H100" s="1147"/>
      <c r="I100" s="1148"/>
      <c r="J100" s="1149"/>
      <c r="K100" s="45" t="e">
        <f t="shared" si="5"/>
        <v>#DIV/0!</v>
      </c>
      <c r="L100" s="1151">
        <f t="shared" si="1"/>
        <v>-1505.7697415229952</v>
      </c>
      <c r="M100" s="1152"/>
      <c r="N100" s="34"/>
      <c r="O100" s="34"/>
      <c r="P100" s="34"/>
      <c r="Q100" s="34"/>
      <c r="R100" s="34"/>
      <c r="S100" s="34"/>
      <c r="T100" s="34"/>
      <c r="U100" s="34"/>
      <c r="V100" s="34"/>
      <c r="W100" s="34"/>
      <c r="X100" s="34"/>
      <c r="Y100" s="34"/>
      <c r="Z100" s="34"/>
      <c r="AA100" s="34"/>
      <c r="AB100" s="34"/>
    </row>
    <row r="101" spans="1:28" ht="15" customHeight="1" x14ac:dyDescent="0.2">
      <c r="A101" s="34"/>
      <c r="B101" s="42">
        <v>86</v>
      </c>
      <c r="C101" s="12" t="str">
        <f t="shared" si="2"/>
        <v>2/2028</v>
      </c>
      <c r="D101" s="43">
        <f t="shared" si="0"/>
        <v>0.01</v>
      </c>
      <c r="E101" s="1146">
        <f t="shared" si="3"/>
        <v>1411.8527227173449</v>
      </c>
      <c r="F101" s="1150"/>
      <c r="G101" s="1146">
        <f t="shared" si="4"/>
        <v>1520.8274389382252</v>
      </c>
      <c r="H101" s="1147"/>
      <c r="I101" s="1148"/>
      <c r="J101" s="1149"/>
      <c r="K101" s="45" t="e">
        <f t="shared" si="5"/>
        <v>#DIV/0!</v>
      </c>
      <c r="L101" s="1151">
        <f t="shared" si="1"/>
        <v>-1520.8274389382252</v>
      </c>
      <c r="M101" s="1152"/>
      <c r="N101" s="34"/>
      <c r="O101" s="34"/>
      <c r="P101" s="34"/>
      <c r="Q101" s="34"/>
      <c r="R101" s="34"/>
      <c r="S101" s="34"/>
      <c r="T101" s="34"/>
      <c r="U101" s="34"/>
      <c r="V101" s="34"/>
      <c r="W101" s="34"/>
      <c r="X101" s="34"/>
      <c r="Y101" s="34"/>
      <c r="Z101" s="34"/>
      <c r="AA101" s="34"/>
      <c r="AB101" s="34"/>
    </row>
    <row r="102" spans="1:28" ht="15" customHeight="1" x14ac:dyDescent="0.2">
      <c r="A102" s="34"/>
      <c r="B102" s="42">
        <v>87</v>
      </c>
      <c r="C102" s="12" t="str">
        <f t="shared" si="2"/>
        <v>3/2028</v>
      </c>
      <c r="D102" s="43">
        <f t="shared" si="0"/>
        <v>0.01</v>
      </c>
      <c r="E102" s="1146">
        <f t="shared" si="3"/>
        <v>1425.9712499445184</v>
      </c>
      <c r="F102" s="1150"/>
      <c r="G102" s="1146">
        <f t="shared" si="4"/>
        <v>1536.0357133276075</v>
      </c>
      <c r="H102" s="1147"/>
      <c r="I102" s="1148"/>
      <c r="J102" s="1149"/>
      <c r="K102" s="45" t="e">
        <f t="shared" si="5"/>
        <v>#DIV/0!</v>
      </c>
      <c r="L102" s="1151">
        <f t="shared" si="1"/>
        <v>-1536.0357133276075</v>
      </c>
      <c r="M102" s="1152"/>
      <c r="N102" s="34"/>
      <c r="O102" s="34"/>
      <c r="P102" s="34"/>
      <c r="Q102" s="34"/>
      <c r="R102" s="34"/>
      <c r="S102" s="34"/>
      <c r="T102" s="34"/>
      <c r="U102" s="34"/>
      <c r="V102" s="34"/>
      <c r="W102" s="34"/>
      <c r="X102" s="34"/>
      <c r="Y102" s="34"/>
      <c r="Z102" s="34"/>
      <c r="AA102" s="34"/>
      <c r="AB102" s="34"/>
    </row>
    <row r="103" spans="1:28" ht="15" customHeight="1" x14ac:dyDescent="0.2">
      <c r="A103" s="34"/>
      <c r="B103" s="42">
        <v>88</v>
      </c>
      <c r="C103" s="12" t="str">
        <f t="shared" si="2"/>
        <v>4/2028</v>
      </c>
      <c r="D103" s="43">
        <f t="shared" si="0"/>
        <v>0.01</v>
      </c>
      <c r="E103" s="1146">
        <f t="shared" si="3"/>
        <v>1440.2309624439636</v>
      </c>
      <c r="F103" s="1150"/>
      <c r="G103" s="1146">
        <f t="shared" si="4"/>
        <v>1551.3960704608835</v>
      </c>
      <c r="H103" s="1147"/>
      <c r="I103" s="1148"/>
      <c r="J103" s="1149"/>
      <c r="K103" s="45" t="e">
        <f t="shared" si="5"/>
        <v>#DIV/0!</v>
      </c>
      <c r="L103" s="1151">
        <f t="shared" si="1"/>
        <v>-1551.3960704608835</v>
      </c>
      <c r="M103" s="1152"/>
      <c r="N103" s="34"/>
      <c r="O103" s="34"/>
      <c r="P103" s="34"/>
      <c r="Q103" s="34"/>
      <c r="R103" s="34"/>
      <c r="S103" s="34"/>
      <c r="T103" s="34"/>
      <c r="U103" s="34"/>
      <c r="V103" s="34"/>
      <c r="W103" s="34"/>
      <c r="X103" s="34"/>
      <c r="Y103" s="34"/>
      <c r="Z103" s="34"/>
      <c r="AA103" s="34"/>
      <c r="AB103" s="34"/>
    </row>
    <row r="104" spans="1:28" ht="15" customHeight="1" x14ac:dyDescent="0.2">
      <c r="A104" s="34"/>
      <c r="B104" s="42">
        <v>89</v>
      </c>
      <c r="C104" s="12" t="str">
        <f t="shared" si="2"/>
        <v>5/2028</v>
      </c>
      <c r="D104" s="43">
        <f t="shared" si="0"/>
        <v>0.01</v>
      </c>
      <c r="E104" s="1146">
        <f t="shared" si="3"/>
        <v>1454.6332720684031</v>
      </c>
      <c r="F104" s="1150"/>
      <c r="G104" s="1146">
        <f t="shared" si="4"/>
        <v>1566.9100311654922</v>
      </c>
      <c r="H104" s="1147"/>
      <c r="I104" s="1148"/>
      <c r="J104" s="1149"/>
      <c r="K104" s="45" t="e">
        <f t="shared" si="5"/>
        <v>#DIV/0!</v>
      </c>
      <c r="L104" s="1151">
        <f t="shared" si="1"/>
        <v>-1566.9100311654922</v>
      </c>
      <c r="M104" s="1152"/>
      <c r="N104" s="34"/>
      <c r="O104" s="34"/>
      <c r="P104" s="34"/>
      <c r="Q104" s="34"/>
      <c r="R104" s="34"/>
      <c r="S104" s="34"/>
      <c r="T104" s="34"/>
      <c r="U104" s="34"/>
      <c r="V104" s="34"/>
      <c r="W104" s="34"/>
      <c r="X104" s="34"/>
      <c r="Y104" s="34"/>
      <c r="Z104" s="34"/>
      <c r="AA104" s="34"/>
      <c r="AB104" s="34"/>
    </row>
    <row r="105" spans="1:28" ht="15" customHeight="1" x14ac:dyDescent="0.2">
      <c r="A105" s="34"/>
      <c r="B105" s="42">
        <v>90</v>
      </c>
      <c r="C105" s="12" t="str">
        <f t="shared" si="2"/>
        <v>6/2028</v>
      </c>
      <c r="D105" s="43">
        <f t="shared" si="0"/>
        <v>0.01</v>
      </c>
      <c r="E105" s="1146">
        <f t="shared" si="3"/>
        <v>1469.1796047890871</v>
      </c>
      <c r="F105" s="1150"/>
      <c r="G105" s="1146">
        <f t="shared" si="4"/>
        <v>1582.5791314771473</v>
      </c>
      <c r="H105" s="1147"/>
      <c r="I105" s="1148"/>
      <c r="J105" s="1149"/>
      <c r="K105" s="45" t="e">
        <f t="shared" si="5"/>
        <v>#DIV/0!</v>
      </c>
      <c r="L105" s="1151">
        <f t="shared" si="1"/>
        <v>-1582.5791314771473</v>
      </c>
      <c r="M105" s="1152"/>
      <c r="N105" s="34"/>
      <c r="O105" s="34"/>
      <c r="P105" s="34"/>
      <c r="Q105" s="34"/>
      <c r="R105" s="34"/>
      <c r="S105" s="34"/>
      <c r="T105" s="34"/>
      <c r="U105" s="34"/>
      <c r="V105" s="34"/>
      <c r="W105" s="34"/>
      <c r="X105" s="34"/>
      <c r="Y105" s="34"/>
      <c r="Z105" s="34"/>
      <c r="AA105" s="34"/>
      <c r="AB105" s="34"/>
    </row>
    <row r="106" spans="1:28" ht="15" customHeight="1" x14ac:dyDescent="0.2">
      <c r="A106" s="34"/>
      <c r="B106" s="42">
        <v>91</v>
      </c>
      <c r="C106" s="12" t="str">
        <f t="shared" si="2"/>
        <v>7/2028</v>
      </c>
      <c r="D106" s="43">
        <f t="shared" si="0"/>
        <v>0.01</v>
      </c>
      <c r="E106" s="1146">
        <f t="shared" si="3"/>
        <v>1483.871400836978</v>
      </c>
      <c r="F106" s="1150"/>
      <c r="G106" s="1146">
        <f t="shared" si="4"/>
        <v>1598.4049227919188</v>
      </c>
      <c r="H106" s="1147"/>
      <c r="I106" s="1148"/>
      <c r="J106" s="1149"/>
      <c r="K106" s="45" t="e">
        <f t="shared" si="5"/>
        <v>#DIV/0!</v>
      </c>
      <c r="L106" s="1151">
        <f t="shared" si="1"/>
        <v>-1598.4049227919188</v>
      </c>
      <c r="M106" s="1152"/>
      <c r="N106" s="34"/>
      <c r="O106" s="34"/>
      <c r="P106" s="34"/>
      <c r="Q106" s="34"/>
      <c r="R106" s="34"/>
      <c r="S106" s="34"/>
      <c r="T106" s="34"/>
      <c r="U106" s="34"/>
      <c r="V106" s="34"/>
      <c r="W106" s="34"/>
      <c r="X106" s="34"/>
      <c r="Y106" s="34"/>
      <c r="Z106" s="34"/>
      <c r="AA106" s="34"/>
      <c r="AB106" s="34"/>
    </row>
    <row r="107" spans="1:28" ht="15" customHeight="1" x14ac:dyDescent="0.2">
      <c r="A107" s="34"/>
      <c r="B107" s="42">
        <v>92</v>
      </c>
      <c r="C107" s="12" t="str">
        <f t="shared" si="2"/>
        <v>8/2028</v>
      </c>
      <c r="D107" s="43">
        <f t="shared" si="0"/>
        <v>0.01</v>
      </c>
      <c r="E107" s="1146">
        <f t="shared" si="3"/>
        <v>1498.7101148453478</v>
      </c>
      <c r="F107" s="1150"/>
      <c r="G107" s="1146">
        <f t="shared" si="4"/>
        <v>1614.3889720198381</v>
      </c>
      <c r="H107" s="1147"/>
      <c r="I107" s="1148"/>
      <c r="J107" s="1149"/>
      <c r="K107" s="45" t="e">
        <f t="shared" si="5"/>
        <v>#DIV/0!</v>
      </c>
      <c r="L107" s="1151">
        <f t="shared" si="1"/>
        <v>-1614.3889720198381</v>
      </c>
      <c r="M107" s="1152"/>
      <c r="N107" s="34"/>
      <c r="O107" s="34"/>
      <c r="P107" s="34"/>
      <c r="Q107" s="34"/>
      <c r="R107" s="34"/>
      <c r="S107" s="34"/>
      <c r="T107" s="34"/>
      <c r="U107" s="34"/>
      <c r="V107" s="34"/>
      <c r="W107" s="34"/>
      <c r="X107" s="34"/>
      <c r="Y107" s="34"/>
      <c r="Z107" s="34"/>
      <c r="AA107" s="34"/>
      <c r="AB107" s="34"/>
    </row>
    <row r="108" spans="1:28" ht="15" customHeight="1" x14ac:dyDescent="0.2">
      <c r="A108" s="34"/>
      <c r="B108" s="42">
        <v>93</v>
      </c>
      <c r="C108" s="12" t="str">
        <f t="shared" si="2"/>
        <v>9/2028</v>
      </c>
      <c r="D108" s="43">
        <f t="shared" si="0"/>
        <v>0.01</v>
      </c>
      <c r="E108" s="1146">
        <f t="shared" si="3"/>
        <v>1513.6972159938014</v>
      </c>
      <c r="F108" s="1150"/>
      <c r="G108" s="1146">
        <f t="shared" si="4"/>
        <v>1630.5328617400364</v>
      </c>
      <c r="H108" s="1147"/>
      <c r="I108" s="1148"/>
      <c r="J108" s="1149"/>
      <c r="K108" s="45" t="e">
        <f t="shared" si="5"/>
        <v>#DIV/0!</v>
      </c>
      <c r="L108" s="1151">
        <f t="shared" si="1"/>
        <v>-1630.5328617400364</v>
      </c>
      <c r="M108" s="1152"/>
      <c r="N108" s="34"/>
      <c r="O108" s="34"/>
      <c r="P108" s="34"/>
      <c r="Q108" s="34"/>
      <c r="R108" s="34"/>
      <c r="S108" s="34"/>
      <c r="T108" s="34"/>
      <c r="U108" s="34"/>
      <c r="V108" s="34"/>
      <c r="W108" s="34"/>
      <c r="X108" s="34"/>
      <c r="Y108" s="34"/>
      <c r="Z108" s="34"/>
      <c r="AA108" s="34"/>
      <c r="AB108" s="34"/>
    </row>
    <row r="109" spans="1:28" ht="15" customHeight="1" x14ac:dyDescent="0.2">
      <c r="A109" s="34"/>
      <c r="B109" s="42">
        <v>94</v>
      </c>
      <c r="C109" s="12" t="str">
        <f t="shared" si="2"/>
        <v>10/2028</v>
      </c>
      <c r="D109" s="43">
        <f t="shared" si="0"/>
        <v>0.01</v>
      </c>
      <c r="E109" s="1146">
        <f t="shared" si="3"/>
        <v>1528.8341881537394</v>
      </c>
      <c r="F109" s="1150"/>
      <c r="G109" s="1146">
        <f t="shared" si="4"/>
        <v>1646.8381903574368</v>
      </c>
      <c r="H109" s="1147"/>
      <c r="I109" s="1148"/>
      <c r="J109" s="1149"/>
      <c r="K109" s="45" t="e">
        <f t="shared" si="5"/>
        <v>#DIV/0!</v>
      </c>
      <c r="L109" s="1151">
        <f t="shared" si="1"/>
        <v>-1646.8381903574368</v>
      </c>
      <c r="M109" s="1152"/>
      <c r="N109" s="34"/>
      <c r="O109" s="34"/>
      <c r="P109" s="34"/>
      <c r="Q109" s="34"/>
      <c r="R109" s="34"/>
      <c r="S109" s="34"/>
      <c r="T109" s="34"/>
      <c r="U109" s="34"/>
      <c r="V109" s="34"/>
      <c r="W109" s="34"/>
      <c r="X109" s="34"/>
      <c r="Y109" s="34"/>
      <c r="Z109" s="34"/>
      <c r="AA109" s="34"/>
      <c r="AB109" s="34"/>
    </row>
    <row r="110" spans="1:28" ht="15" customHeight="1" x14ac:dyDescent="0.2">
      <c r="A110" s="34"/>
      <c r="B110" s="42">
        <v>95</v>
      </c>
      <c r="C110" s="12" t="str">
        <f t="shared" si="2"/>
        <v>11/2028</v>
      </c>
      <c r="D110" s="43">
        <f t="shared" si="0"/>
        <v>0.01</v>
      </c>
      <c r="E110" s="1146">
        <f t="shared" si="3"/>
        <v>1544.1225300352769</v>
      </c>
      <c r="F110" s="1150"/>
      <c r="G110" s="1146">
        <f t="shared" si="4"/>
        <v>1663.3065722610113</v>
      </c>
      <c r="H110" s="1147"/>
      <c r="I110" s="1148"/>
      <c r="J110" s="1149"/>
      <c r="K110" s="45" t="e">
        <f t="shared" si="5"/>
        <v>#DIV/0!</v>
      </c>
      <c r="L110" s="1151">
        <f t="shared" si="1"/>
        <v>-1663.3065722610113</v>
      </c>
      <c r="M110" s="1152"/>
      <c r="N110" s="34"/>
      <c r="O110" s="34"/>
      <c r="P110" s="34"/>
      <c r="Q110" s="34"/>
      <c r="R110" s="34"/>
      <c r="S110" s="34"/>
      <c r="T110" s="34"/>
      <c r="U110" s="34"/>
      <c r="V110" s="34"/>
      <c r="W110" s="34"/>
      <c r="X110" s="34"/>
      <c r="Y110" s="34"/>
      <c r="Z110" s="34"/>
      <c r="AA110" s="34"/>
      <c r="AB110" s="34"/>
    </row>
    <row r="111" spans="1:28" ht="15" customHeight="1" x14ac:dyDescent="0.2">
      <c r="A111" s="34"/>
      <c r="B111" s="42">
        <v>96</v>
      </c>
      <c r="C111" s="12" t="str">
        <f t="shared" si="2"/>
        <v>12/2028</v>
      </c>
      <c r="D111" s="43">
        <f t="shared" si="0"/>
        <v>0.01</v>
      </c>
      <c r="E111" s="1146">
        <f t="shared" si="3"/>
        <v>1559.5637553356296</v>
      </c>
      <c r="F111" s="1150"/>
      <c r="G111" s="1146">
        <f t="shared" si="4"/>
        <v>1679.9396379836214</v>
      </c>
      <c r="H111" s="1147"/>
      <c r="I111" s="1148"/>
      <c r="J111" s="1149"/>
      <c r="K111" s="45" t="e">
        <f t="shared" si="5"/>
        <v>#DIV/0!</v>
      </c>
      <c r="L111" s="1151">
        <f t="shared" si="1"/>
        <v>-1679.9396379836214</v>
      </c>
      <c r="M111" s="1152"/>
      <c r="N111" s="34"/>
      <c r="O111" s="34"/>
      <c r="P111" s="34"/>
      <c r="Q111" s="34"/>
      <c r="R111" s="34"/>
      <c r="S111" s="34"/>
      <c r="T111" s="34"/>
      <c r="U111" s="34"/>
      <c r="V111" s="34"/>
      <c r="W111" s="34"/>
      <c r="X111" s="34"/>
      <c r="Y111" s="34"/>
      <c r="Z111" s="34"/>
      <c r="AA111" s="34"/>
      <c r="AB111" s="34"/>
    </row>
    <row r="112" spans="1:28" ht="15" customHeight="1" x14ac:dyDescent="0.2">
      <c r="A112" s="34"/>
      <c r="B112" s="42">
        <v>97</v>
      </c>
      <c r="C112" s="12" t="str">
        <f t="shared" si="2"/>
        <v>1/2029</v>
      </c>
      <c r="D112" s="43">
        <f t="shared" si="0"/>
        <v>0.01</v>
      </c>
      <c r="E112" s="1146">
        <f t="shared" si="3"/>
        <v>1575.1593928889858</v>
      </c>
      <c r="F112" s="1150"/>
      <c r="G112" s="1146">
        <f t="shared" si="4"/>
        <v>1696.7390343634577</v>
      </c>
      <c r="H112" s="1147"/>
      <c r="I112" s="1148"/>
      <c r="J112" s="1149"/>
      <c r="K112" s="45" t="e">
        <f t="shared" si="5"/>
        <v>#DIV/0!</v>
      </c>
      <c r="L112" s="1151">
        <f t="shared" si="1"/>
        <v>-1696.7390343634577</v>
      </c>
      <c r="M112" s="1152"/>
      <c r="N112" s="34"/>
      <c r="O112" s="34"/>
      <c r="P112" s="34"/>
      <c r="Q112" s="34"/>
      <c r="R112" s="34"/>
      <c r="S112" s="34"/>
      <c r="T112" s="34"/>
      <c r="U112" s="34"/>
      <c r="V112" s="34"/>
      <c r="W112" s="34"/>
      <c r="X112" s="34"/>
      <c r="Y112" s="34"/>
      <c r="Z112" s="34"/>
      <c r="AA112" s="34"/>
      <c r="AB112" s="34"/>
    </row>
    <row r="113" spans="1:28" ht="15" customHeight="1" x14ac:dyDescent="0.2">
      <c r="A113" s="34"/>
      <c r="B113" s="42">
        <v>98</v>
      </c>
      <c r="C113" s="12" t="str">
        <f t="shared" si="2"/>
        <v>2/2029</v>
      </c>
      <c r="D113" s="43">
        <f t="shared" si="0"/>
        <v>0.01</v>
      </c>
      <c r="E113" s="1146">
        <f t="shared" si="3"/>
        <v>1590.9109868178757</v>
      </c>
      <c r="F113" s="1150"/>
      <c r="G113" s="1146">
        <f t="shared" si="4"/>
        <v>1713.7064247070923</v>
      </c>
      <c r="H113" s="1147"/>
      <c r="I113" s="1148"/>
      <c r="J113" s="1149"/>
      <c r="K113" s="45" t="e">
        <f t="shared" si="5"/>
        <v>#DIV/0!</v>
      </c>
      <c r="L113" s="1151">
        <f t="shared" si="1"/>
        <v>-1713.7064247070923</v>
      </c>
      <c r="M113" s="1152"/>
      <c r="N113" s="34"/>
      <c r="O113" s="34"/>
      <c r="P113" s="34"/>
      <c r="Q113" s="34"/>
      <c r="R113" s="34"/>
      <c r="S113" s="34"/>
      <c r="T113" s="34"/>
      <c r="U113" s="34"/>
      <c r="V113" s="34"/>
      <c r="W113" s="34"/>
      <c r="X113" s="34"/>
      <c r="Y113" s="34"/>
      <c r="Z113" s="34"/>
      <c r="AA113" s="34"/>
      <c r="AB113" s="34"/>
    </row>
    <row r="114" spans="1:28" ht="15" customHeight="1" x14ac:dyDescent="0.2">
      <c r="A114" s="34"/>
      <c r="B114" s="42">
        <v>99</v>
      </c>
      <c r="C114" s="12" t="str">
        <f t="shared" si="2"/>
        <v>3/2029</v>
      </c>
      <c r="D114" s="43">
        <f t="shared" si="0"/>
        <v>0.01</v>
      </c>
      <c r="E114" s="1146">
        <f t="shared" si="3"/>
        <v>1606.8200966860545</v>
      </c>
      <c r="F114" s="1150"/>
      <c r="G114" s="1146">
        <f t="shared" si="4"/>
        <v>1730.8434889541631</v>
      </c>
      <c r="H114" s="1147"/>
      <c r="I114" s="1148"/>
      <c r="J114" s="1149"/>
      <c r="K114" s="45" t="e">
        <f t="shared" si="5"/>
        <v>#DIV/0!</v>
      </c>
      <c r="L114" s="1151">
        <f t="shared" si="1"/>
        <v>-1730.8434889541631</v>
      </c>
      <c r="M114" s="1152"/>
      <c r="N114" s="34"/>
      <c r="O114" s="34"/>
      <c r="P114" s="34"/>
      <c r="Q114" s="34"/>
      <c r="R114" s="34"/>
      <c r="S114" s="34"/>
      <c r="T114" s="34"/>
      <c r="U114" s="34"/>
      <c r="V114" s="34"/>
      <c r="W114" s="34"/>
      <c r="X114" s="34"/>
      <c r="Y114" s="34"/>
      <c r="Z114" s="34"/>
      <c r="AA114" s="34"/>
      <c r="AB114" s="34"/>
    </row>
    <row r="115" spans="1:28" ht="15" customHeight="1" x14ac:dyDescent="0.2">
      <c r="A115" s="34"/>
      <c r="B115" s="42">
        <v>100</v>
      </c>
      <c r="C115" s="12" t="str">
        <f t="shared" si="2"/>
        <v>4/2029</v>
      </c>
      <c r="D115" s="43">
        <f t="shared" si="0"/>
        <v>0.01</v>
      </c>
      <c r="E115" s="1146">
        <f t="shared" si="3"/>
        <v>1622.8882976529151</v>
      </c>
      <c r="F115" s="1150"/>
      <c r="G115" s="1146">
        <f t="shared" si="4"/>
        <v>1748.1519238437047</v>
      </c>
      <c r="H115" s="1147"/>
      <c r="I115" s="1148"/>
      <c r="J115" s="1149"/>
      <c r="K115" s="45" t="e">
        <f t="shared" si="5"/>
        <v>#DIV/0!</v>
      </c>
      <c r="L115" s="1151">
        <f t="shared" si="1"/>
        <v>-1748.1519238437047</v>
      </c>
      <c r="M115" s="1152"/>
      <c r="N115" s="34"/>
      <c r="O115" s="34"/>
      <c r="P115" s="34"/>
      <c r="Q115" s="34"/>
      <c r="R115" s="34"/>
      <c r="S115" s="34"/>
      <c r="T115" s="34"/>
      <c r="U115" s="34"/>
      <c r="V115" s="34"/>
      <c r="W115" s="34"/>
      <c r="X115" s="34"/>
      <c r="Y115" s="34"/>
      <c r="Z115" s="34"/>
      <c r="AA115" s="34"/>
      <c r="AB115" s="34"/>
    </row>
    <row r="116" spans="1:28" ht="15" customHeight="1" x14ac:dyDescent="0.2">
      <c r="A116" s="34"/>
      <c r="B116" s="42">
        <v>101</v>
      </c>
      <c r="C116" s="12" t="str">
        <f t="shared" si="2"/>
        <v>5/2029</v>
      </c>
      <c r="D116" s="43">
        <f t="shared" si="0"/>
        <v>0.01</v>
      </c>
      <c r="E116" s="1146">
        <f t="shared" si="3"/>
        <v>1639.1171806294442</v>
      </c>
      <c r="F116" s="1150"/>
      <c r="G116" s="1146">
        <f t="shared" si="4"/>
        <v>1765.6334430821419</v>
      </c>
      <c r="H116" s="1147"/>
      <c r="I116" s="1148"/>
      <c r="J116" s="1149"/>
      <c r="K116" s="45" t="e">
        <f t="shared" si="5"/>
        <v>#DIV/0!</v>
      </c>
      <c r="L116" s="1151">
        <f t="shared" si="1"/>
        <v>-1765.6334430821419</v>
      </c>
      <c r="M116" s="1152"/>
      <c r="N116" s="34"/>
      <c r="O116" s="34"/>
      <c r="P116" s="34"/>
      <c r="Q116" s="34"/>
      <c r="R116" s="34"/>
      <c r="S116" s="34"/>
      <c r="T116" s="34"/>
      <c r="U116" s="34"/>
      <c r="V116" s="34"/>
      <c r="W116" s="34"/>
      <c r="X116" s="34"/>
      <c r="Y116" s="34"/>
      <c r="Z116" s="34"/>
      <c r="AA116" s="34"/>
      <c r="AB116" s="34"/>
    </row>
    <row r="117" spans="1:28" ht="15" customHeight="1" x14ac:dyDescent="0.2">
      <c r="A117" s="34"/>
      <c r="B117" s="42">
        <v>102</v>
      </c>
      <c r="C117" s="12" t="str">
        <f t="shared" si="2"/>
        <v>6/2029</v>
      </c>
      <c r="D117" s="43">
        <f t="shared" si="0"/>
        <v>0.01</v>
      </c>
      <c r="E117" s="1146">
        <f t="shared" si="3"/>
        <v>1655.5083524357387</v>
      </c>
      <c r="F117" s="1150"/>
      <c r="G117" s="1146">
        <f t="shared" si="4"/>
        <v>1783.2897775129634</v>
      </c>
      <c r="H117" s="1147"/>
      <c r="I117" s="1148"/>
      <c r="J117" s="1149"/>
      <c r="K117" s="45" t="e">
        <f t="shared" si="5"/>
        <v>#DIV/0!</v>
      </c>
      <c r="L117" s="1151">
        <f t="shared" si="1"/>
        <v>-1783.2897775129634</v>
      </c>
      <c r="M117" s="1152"/>
      <c r="N117" s="34"/>
      <c r="O117" s="34"/>
      <c r="P117" s="34"/>
      <c r="Q117" s="34"/>
      <c r="R117" s="34"/>
      <c r="S117" s="34"/>
      <c r="T117" s="34"/>
      <c r="U117" s="34"/>
      <c r="V117" s="34"/>
      <c r="W117" s="34"/>
      <c r="X117" s="34"/>
      <c r="Y117" s="34"/>
      <c r="Z117" s="34"/>
      <c r="AA117" s="34"/>
      <c r="AB117" s="34"/>
    </row>
    <row r="118" spans="1:28" ht="15" customHeight="1" x14ac:dyDescent="0.2">
      <c r="A118" s="34"/>
      <c r="B118" s="42">
        <v>103</v>
      </c>
      <c r="C118" s="12" t="str">
        <f t="shared" si="2"/>
        <v>7/2029</v>
      </c>
      <c r="D118" s="43">
        <f t="shared" si="0"/>
        <v>0.01</v>
      </c>
      <c r="E118" s="1146">
        <f t="shared" si="3"/>
        <v>1672.0634359600961</v>
      </c>
      <c r="F118" s="1150"/>
      <c r="G118" s="1146">
        <f t="shared" si="4"/>
        <v>1801.122675288093</v>
      </c>
      <c r="H118" s="1147"/>
      <c r="I118" s="1148"/>
      <c r="J118" s="1149"/>
      <c r="K118" s="45" t="e">
        <f t="shared" si="5"/>
        <v>#DIV/0!</v>
      </c>
      <c r="L118" s="1151">
        <f t="shared" si="1"/>
        <v>-1801.122675288093</v>
      </c>
      <c r="M118" s="1152"/>
      <c r="N118" s="34"/>
      <c r="O118" s="34"/>
      <c r="P118" s="34"/>
      <c r="Q118" s="34"/>
      <c r="R118" s="34"/>
      <c r="S118" s="34"/>
      <c r="T118" s="34"/>
      <c r="U118" s="34"/>
      <c r="V118" s="34"/>
      <c r="W118" s="34"/>
      <c r="X118" s="34"/>
      <c r="Y118" s="34"/>
      <c r="Z118" s="34"/>
      <c r="AA118" s="34"/>
      <c r="AB118" s="34"/>
    </row>
    <row r="119" spans="1:28" ht="15" customHeight="1" x14ac:dyDescent="0.2">
      <c r="A119" s="34"/>
      <c r="B119" s="42">
        <v>104</v>
      </c>
      <c r="C119" s="12" t="str">
        <f t="shared" si="2"/>
        <v>8/2029</v>
      </c>
      <c r="D119" s="43">
        <f t="shared" si="0"/>
        <v>0.01</v>
      </c>
      <c r="E119" s="1146">
        <f t="shared" si="3"/>
        <v>1688.7840703196971</v>
      </c>
      <c r="F119" s="1150"/>
      <c r="G119" s="1146">
        <f t="shared" si="4"/>
        <v>1819.1339020409739</v>
      </c>
      <c r="H119" s="1147"/>
      <c r="I119" s="1148"/>
      <c r="J119" s="1149"/>
      <c r="K119" s="45" t="e">
        <f t="shared" si="5"/>
        <v>#DIV/0!</v>
      </c>
      <c r="L119" s="1151">
        <f t="shared" si="1"/>
        <v>-1819.1339020409739</v>
      </c>
      <c r="M119" s="1152"/>
      <c r="N119" s="34"/>
      <c r="O119" s="34"/>
      <c r="P119" s="34"/>
      <c r="Q119" s="34"/>
      <c r="R119" s="34"/>
      <c r="S119" s="34"/>
      <c r="T119" s="34"/>
      <c r="U119" s="34"/>
      <c r="V119" s="34"/>
      <c r="W119" s="34"/>
      <c r="X119" s="34"/>
      <c r="Y119" s="34"/>
      <c r="Z119" s="34"/>
      <c r="AA119" s="34"/>
      <c r="AB119" s="34"/>
    </row>
    <row r="120" spans="1:28" ht="15" customHeight="1" x14ac:dyDescent="0.2">
      <c r="A120" s="34"/>
      <c r="B120" s="42">
        <v>105</v>
      </c>
      <c r="C120" s="12" t="str">
        <f t="shared" si="2"/>
        <v>9/2029</v>
      </c>
      <c r="D120" s="43">
        <f t="shared" si="0"/>
        <v>0.01</v>
      </c>
      <c r="E120" s="1146">
        <f t="shared" si="3"/>
        <v>1705.6719110228942</v>
      </c>
      <c r="F120" s="1150"/>
      <c r="G120" s="1146">
        <f t="shared" si="4"/>
        <v>1837.3252410613836</v>
      </c>
      <c r="H120" s="1147"/>
      <c r="I120" s="1148"/>
      <c r="J120" s="1149"/>
      <c r="K120" s="45" t="e">
        <f t="shared" si="5"/>
        <v>#DIV/0!</v>
      </c>
      <c r="L120" s="1151">
        <f t="shared" si="1"/>
        <v>-1837.3252410613836</v>
      </c>
      <c r="M120" s="1152"/>
      <c r="N120" s="34"/>
      <c r="O120" s="34"/>
      <c r="P120" s="34"/>
      <c r="Q120" s="34"/>
      <c r="R120" s="34"/>
      <c r="S120" s="34"/>
      <c r="T120" s="34"/>
      <c r="U120" s="34"/>
      <c r="V120" s="34"/>
      <c r="W120" s="34"/>
      <c r="X120" s="34"/>
      <c r="Y120" s="34"/>
      <c r="Z120" s="34"/>
      <c r="AA120" s="34"/>
      <c r="AB120" s="34"/>
    </row>
    <row r="121" spans="1:28" ht="15" customHeight="1" x14ac:dyDescent="0.2">
      <c r="A121" s="34"/>
      <c r="B121" s="42">
        <v>106</v>
      </c>
      <c r="C121" s="12" t="str">
        <f t="shared" si="2"/>
        <v>10/2029</v>
      </c>
      <c r="D121" s="43">
        <f t="shared" si="0"/>
        <v>0.01</v>
      </c>
      <c r="E121" s="1146">
        <f t="shared" si="3"/>
        <v>1722.728630133123</v>
      </c>
      <c r="F121" s="1150"/>
      <c r="G121" s="1146">
        <f t="shared" si="4"/>
        <v>1855.6984934719974</v>
      </c>
      <c r="H121" s="1147"/>
      <c r="I121" s="1148"/>
      <c r="J121" s="1149"/>
      <c r="K121" s="45" t="e">
        <f t="shared" si="5"/>
        <v>#DIV/0!</v>
      </c>
      <c r="L121" s="1151">
        <f t="shared" si="1"/>
        <v>-1855.6984934719974</v>
      </c>
      <c r="M121" s="1152"/>
      <c r="N121" s="34"/>
      <c r="O121" s="34"/>
      <c r="P121" s="34"/>
      <c r="Q121" s="34"/>
      <c r="R121" s="34"/>
      <c r="S121" s="34"/>
      <c r="T121" s="34"/>
      <c r="U121" s="34"/>
      <c r="V121" s="34"/>
      <c r="W121" s="34"/>
      <c r="X121" s="34"/>
      <c r="Y121" s="34"/>
      <c r="Z121" s="34"/>
      <c r="AA121" s="34"/>
      <c r="AB121" s="34"/>
    </row>
    <row r="122" spans="1:28" ht="15" customHeight="1" x14ac:dyDescent="0.2">
      <c r="A122" s="34"/>
      <c r="B122" s="42">
        <v>107</v>
      </c>
      <c r="C122" s="12" t="str">
        <f t="shared" si="2"/>
        <v>11/2029</v>
      </c>
      <c r="D122" s="43">
        <f t="shared" si="0"/>
        <v>0.01</v>
      </c>
      <c r="E122" s="1146">
        <f t="shared" si="3"/>
        <v>1739.9559164344544</v>
      </c>
      <c r="F122" s="1150"/>
      <c r="G122" s="1146">
        <f t="shared" si="4"/>
        <v>1874.2554784067174</v>
      </c>
      <c r="H122" s="1147"/>
      <c r="I122" s="1148"/>
      <c r="J122" s="1149"/>
      <c r="K122" s="45" t="e">
        <f t="shared" si="5"/>
        <v>#DIV/0!</v>
      </c>
      <c r="L122" s="1151">
        <f t="shared" si="1"/>
        <v>-1874.2554784067174</v>
      </c>
      <c r="M122" s="1152"/>
      <c r="N122" s="34"/>
      <c r="O122" s="34"/>
      <c r="P122" s="34"/>
      <c r="Q122" s="34"/>
      <c r="R122" s="34"/>
      <c r="S122" s="34"/>
      <c r="T122" s="34"/>
      <c r="U122" s="34"/>
      <c r="V122" s="34"/>
      <c r="W122" s="34"/>
      <c r="X122" s="34"/>
      <c r="Y122" s="34"/>
      <c r="Z122" s="34"/>
      <c r="AA122" s="34"/>
      <c r="AB122" s="34"/>
    </row>
    <row r="123" spans="1:28" ht="15" customHeight="1" x14ac:dyDescent="0.2">
      <c r="A123" s="34"/>
      <c r="B123" s="42">
        <v>108</v>
      </c>
      <c r="C123" s="12" t="str">
        <f t="shared" si="2"/>
        <v>12/2029</v>
      </c>
      <c r="D123" s="43">
        <f t="shared" si="0"/>
        <v>0.01</v>
      </c>
      <c r="E123" s="1146">
        <f t="shared" si="3"/>
        <v>1757.3554755987989</v>
      </c>
      <c r="F123" s="1150"/>
      <c r="G123" s="1146">
        <f t="shared" si="4"/>
        <v>1892.9980331907846</v>
      </c>
      <c r="H123" s="1147"/>
      <c r="I123" s="1148"/>
      <c r="J123" s="1149"/>
      <c r="K123" s="45" t="e">
        <f t="shared" si="5"/>
        <v>#DIV/0!</v>
      </c>
      <c r="L123" s="1151">
        <f t="shared" si="1"/>
        <v>-1892.9980331907846</v>
      </c>
      <c r="M123" s="1152"/>
      <c r="N123" s="34"/>
      <c r="O123" s="34"/>
      <c r="P123" s="34"/>
      <c r="Q123" s="34"/>
      <c r="R123" s="34"/>
      <c r="S123" s="34"/>
      <c r="T123" s="34"/>
      <c r="U123" s="34"/>
      <c r="V123" s="34"/>
      <c r="W123" s="34"/>
      <c r="X123" s="34"/>
      <c r="Y123" s="34"/>
      <c r="Z123" s="34"/>
      <c r="AA123" s="34"/>
      <c r="AB123" s="34"/>
    </row>
    <row r="124" spans="1:28" ht="15" customHeight="1" x14ac:dyDescent="0.2">
      <c r="A124" s="34"/>
      <c r="B124" s="42">
        <v>109</v>
      </c>
      <c r="C124" s="12" t="str">
        <f t="shared" si="2"/>
        <v>1/2030</v>
      </c>
      <c r="D124" s="43">
        <f t="shared" si="0"/>
        <v>0.01</v>
      </c>
      <c r="E124" s="1146">
        <f t="shared" si="3"/>
        <v>1774.9290303547868</v>
      </c>
      <c r="F124" s="1150"/>
      <c r="G124" s="1146">
        <f t="shared" si="4"/>
        <v>1911.9280135226925</v>
      </c>
      <c r="H124" s="1147"/>
      <c r="I124" s="1148"/>
      <c r="J124" s="1149"/>
      <c r="K124" s="45" t="e">
        <f t="shared" si="5"/>
        <v>#DIV/0!</v>
      </c>
      <c r="L124" s="1151">
        <f t="shared" si="1"/>
        <v>-1911.9280135226925</v>
      </c>
      <c r="M124" s="1152"/>
      <c r="N124" s="34"/>
      <c r="O124" s="34"/>
      <c r="P124" s="34"/>
      <c r="Q124" s="34"/>
      <c r="R124" s="34"/>
      <c r="S124" s="34"/>
      <c r="T124" s="34"/>
      <c r="U124" s="34"/>
      <c r="V124" s="34"/>
      <c r="W124" s="34"/>
      <c r="X124" s="34"/>
      <c r="Y124" s="34"/>
      <c r="Z124" s="34"/>
      <c r="AA124" s="34"/>
      <c r="AB124" s="34"/>
    </row>
    <row r="125" spans="1:28" ht="15" customHeight="1" x14ac:dyDescent="0.2">
      <c r="A125" s="34"/>
      <c r="B125" s="42">
        <v>110</v>
      </c>
      <c r="C125" s="12" t="str">
        <f t="shared" si="2"/>
        <v>2/2030</v>
      </c>
      <c r="D125" s="43">
        <f t="shared" si="0"/>
        <v>0.01</v>
      </c>
      <c r="E125" s="1146">
        <f t="shared" si="3"/>
        <v>1792.6783206583348</v>
      </c>
      <c r="F125" s="1150"/>
      <c r="G125" s="1146">
        <f t="shared" si="4"/>
        <v>1931.0472936579195</v>
      </c>
      <c r="H125" s="1147"/>
      <c r="I125" s="1148"/>
      <c r="J125" s="1149"/>
      <c r="K125" s="45" t="e">
        <f t="shared" si="5"/>
        <v>#DIV/0!</v>
      </c>
      <c r="L125" s="1151">
        <f t="shared" si="1"/>
        <v>-1931.0472936579195</v>
      </c>
      <c r="M125" s="1152"/>
      <c r="N125" s="34"/>
      <c r="O125" s="34"/>
      <c r="P125" s="34"/>
      <c r="Q125" s="34"/>
      <c r="R125" s="34"/>
      <c r="S125" s="34"/>
      <c r="T125" s="34"/>
      <c r="U125" s="34"/>
      <c r="V125" s="34"/>
      <c r="W125" s="34"/>
      <c r="X125" s="34"/>
      <c r="Y125" s="34"/>
      <c r="Z125" s="34"/>
      <c r="AA125" s="34"/>
      <c r="AB125" s="34"/>
    </row>
    <row r="126" spans="1:28" ht="15" customHeight="1" x14ac:dyDescent="0.2">
      <c r="A126" s="34"/>
      <c r="B126" s="42">
        <v>111</v>
      </c>
      <c r="C126" s="12" t="str">
        <f t="shared" si="2"/>
        <v>3/2030</v>
      </c>
      <c r="D126" s="43">
        <f t="shared" si="0"/>
        <v>0.01</v>
      </c>
      <c r="E126" s="1146">
        <f t="shared" si="3"/>
        <v>1810.6051038649182</v>
      </c>
      <c r="F126" s="1150"/>
      <c r="G126" s="1146">
        <f t="shared" si="4"/>
        <v>1950.3577665944986</v>
      </c>
      <c r="H126" s="1147"/>
      <c r="I126" s="1148"/>
      <c r="J126" s="1149"/>
      <c r="K126" s="45" t="e">
        <f t="shared" si="5"/>
        <v>#DIV/0!</v>
      </c>
      <c r="L126" s="1151">
        <f t="shared" si="1"/>
        <v>-1950.3577665944986</v>
      </c>
      <c r="M126" s="1152"/>
      <c r="N126" s="34"/>
      <c r="O126" s="34"/>
      <c r="P126" s="34"/>
      <c r="Q126" s="34"/>
      <c r="R126" s="34"/>
      <c r="S126" s="34"/>
      <c r="T126" s="34"/>
      <c r="U126" s="34"/>
      <c r="V126" s="34"/>
      <c r="W126" s="34"/>
      <c r="X126" s="34"/>
      <c r="Y126" s="34"/>
      <c r="Z126" s="34"/>
      <c r="AA126" s="34"/>
      <c r="AB126" s="34"/>
    </row>
    <row r="127" spans="1:28" ht="15" customHeight="1" x14ac:dyDescent="0.2">
      <c r="A127" s="34"/>
      <c r="B127" s="42">
        <v>112</v>
      </c>
      <c r="C127" s="12" t="str">
        <f t="shared" si="2"/>
        <v>4/2030</v>
      </c>
      <c r="D127" s="43">
        <f t="shared" si="0"/>
        <v>0.01</v>
      </c>
      <c r="E127" s="1146">
        <f t="shared" si="3"/>
        <v>1828.7111549035674</v>
      </c>
      <c r="F127" s="1150"/>
      <c r="G127" s="1146">
        <f t="shared" si="4"/>
        <v>1969.8613442604435</v>
      </c>
      <c r="H127" s="1147"/>
      <c r="I127" s="1148"/>
      <c r="J127" s="1149"/>
      <c r="K127" s="45" t="e">
        <f t="shared" si="5"/>
        <v>#DIV/0!</v>
      </c>
      <c r="L127" s="1151">
        <f t="shared" si="1"/>
        <v>-1969.8613442604435</v>
      </c>
      <c r="M127" s="1152"/>
      <c r="N127" s="34"/>
      <c r="O127" s="34"/>
      <c r="P127" s="34"/>
      <c r="Q127" s="34"/>
      <c r="R127" s="34"/>
      <c r="S127" s="34"/>
      <c r="T127" s="34"/>
      <c r="U127" s="34"/>
      <c r="V127" s="34"/>
      <c r="W127" s="34"/>
      <c r="X127" s="34"/>
      <c r="Y127" s="34"/>
      <c r="Z127" s="34"/>
      <c r="AA127" s="34"/>
      <c r="AB127" s="34"/>
    </row>
    <row r="128" spans="1:28" ht="15" customHeight="1" x14ac:dyDescent="0.2">
      <c r="A128" s="34"/>
      <c r="B128" s="42">
        <v>113</v>
      </c>
      <c r="C128" s="12" t="str">
        <f t="shared" si="2"/>
        <v>5/2030</v>
      </c>
      <c r="D128" s="43">
        <f t="shared" si="0"/>
        <v>0.01</v>
      </c>
      <c r="E128" s="1146">
        <f t="shared" si="3"/>
        <v>1846.998266452603</v>
      </c>
      <c r="F128" s="1150"/>
      <c r="G128" s="1146">
        <f t="shared" si="4"/>
        <v>1989.559957703048</v>
      </c>
      <c r="H128" s="1147"/>
      <c r="I128" s="1148"/>
      <c r="J128" s="1149"/>
      <c r="K128" s="45" t="e">
        <f t="shared" si="5"/>
        <v>#DIV/0!</v>
      </c>
      <c r="L128" s="1151">
        <f t="shared" si="1"/>
        <v>-1989.559957703048</v>
      </c>
      <c r="M128" s="1152"/>
      <c r="N128" s="34"/>
      <c r="O128" s="34"/>
      <c r="P128" s="34"/>
      <c r="Q128" s="34"/>
      <c r="R128" s="34"/>
      <c r="S128" s="34"/>
      <c r="T128" s="34"/>
      <c r="U128" s="34"/>
      <c r="V128" s="34"/>
      <c r="W128" s="34"/>
      <c r="X128" s="34"/>
      <c r="Y128" s="34"/>
      <c r="Z128" s="34"/>
      <c r="AA128" s="34"/>
      <c r="AB128" s="34"/>
    </row>
    <row r="129" spans="1:28" ht="15" customHeight="1" x14ac:dyDescent="0.2">
      <c r="A129" s="34"/>
      <c r="B129" s="42">
        <v>114</v>
      </c>
      <c r="C129" s="12" t="str">
        <f t="shared" si="2"/>
        <v>6/2030</v>
      </c>
      <c r="D129" s="43">
        <f t="shared" si="0"/>
        <v>0.01</v>
      </c>
      <c r="E129" s="1146">
        <f t="shared" si="3"/>
        <v>1865.4682491171291</v>
      </c>
      <c r="F129" s="1150"/>
      <c r="G129" s="1146">
        <f t="shared" si="4"/>
        <v>2009.4555572800784</v>
      </c>
      <c r="H129" s="1147"/>
      <c r="I129" s="1148"/>
      <c r="J129" s="1149"/>
      <c r="K129" s="45" t="e">
        <f t="shared" si="5"/>
        <v>#DIV/0!</v>
      </c>
      <c r="L129" s="1151">
        <f t="shared" si="1"/>
        <v>-2009.4555572800784</v>
      </c>
      <c r="M129" s="1152"/>
      <c r="N129" s="34"/>
      <c r="O129" s="34"/>
      <c r="P129" s="34"/>
      <c r="Q129" s="34"/>
      <c r="R129" s="34"/>
      <c r="S129" s="34"/>
      <c r="T129" s="34"/>
      <c r="U129" s="34"/>
      <c r="V129" s="34"/>
      <c r="W129" s="34"/>
      <c r="X129" s="34"/>
      <c r="Y129" s="34"/>
      <c r="Z129" s="34"/>
      <c r="AA129" s="34"/>
      <c r="AB129" s="34"/>
    </row>
    <row r="130" spans="1:28" ht="15" customHeight="1" x14ac:dyDescent="0.2">
      <c r="A130" s="34"/>
      <c r="B130" s="42">
        <v>115</v>
      </c>
      <c r="C130" s="12" t="str">
        <f t="shared" si="2"/>
        <v>7/2030</v>
      </c>
      <c r="D130" s="43">
        <f t="shared" si="0"/>
        <v>0.01</v>
      </c>
      <c r="E130" s="1146">
        <f t="shared" si="3"/>
        <v>1884.1229316083004</v>
      </c>
      <c r="F130" s="1150"/>
      <c r="G130" s="1146">
        <f t="shared" si="4"/>
        <v>2029.5501128528792</v>
      </c>
      <c r="H130" s="1147"/>
      <c r="I130" s="1148"/>
      <c r="J130" s="1149"/>
      <c r="K130" s="45" t="e">
        <f t="shared" si="5"/>
        <v>#DIV/0!</v>
      </c>
      <c r="L130" s="1151">
        <f t="shared" si="1"/>
        <v>-2029.5501128528792</v>
      </c>
      <c r="M130" s="1152"/>
      <c r="N130" s="34"/>
      <c r="O130" s="34"/>
      <c r="P130" s="34"/>
      <c r="Q130" s="34"/>
      <c r="R130" s="34"/>
      <c r="S130" s="34"/>
      <c r="T130" s="34"/>
      <c r="U130" s="34"/>
      <c r="V130" s="34"/>
      <c r="W130" s="34"/>
      <c r="X130" s="34"/>
      <c r="Y130" s="34"/>
      <c r="Z130" s="34"/>
      <c r="AA130" s="34"/>
      <c r="AB130" s="34"/>
    </row>
    <row r="131" spans="1:28" ht="15" customHeight="1" x14ac:dyDescent="0.2">
      <c r="A131" s="34"/>
      <c r="B131" s="42">
        <v>116</v>
      </c>
      <c r="C131" s="12" t="str">
        <f t="shared" si="2"/>
        <v>8/2030</v>
      </c>
      <c r="D131" s="43">
        <f t="shared" si="0"/>
        <v>0.01</v>
      </c>
      <c r="E131" s="1146">
        <f t="shared" si="3"/>
        <v>1902.9641609243833</v>
      </c>
      <c r="F131" s="1150"/>
      <c r="G131" s="1146">
        <f t="shared" si="4"/>
        <v>2049.845613981408</v>
      </c>
      <c r="H131" s="1147"/>
      <c r="I131" s="1148"/>
      <c r="J131" s="1149"/>
      <c r="K131" s="45" t="e">
        <f t="shared" si="5"/>
        <v>#DIV/0!</v>
      </c>
      <c r="L131" s="1151">
        <f t="shared" si="1"/>
        <v>-2049.845613981408</v>
      </c>
      <c r="M131" s="1152"/>
      <c r="N131" s="34"/>
      <c r="O131" s="34"/>
      <c r="P131" s="34"/>
      <c r="Q131" s="34"/>
      <c r="R131" s="34"/>
      <c r="S131" s="34"/>
      <c r="T131" s="34"/>
      <c r="U131" s="34"/>
      <c r="V131" s="34"/>
      <c r="W131" s="34"/>
      <c r="X131" s="34"/>
      <c r="Y131" s="34"/>
      <c r="Z131" s="34"/>
      <c r="AA131" s="34"/>
      <c r="AB131" s="34"/>
    </row>
    <row r="132" spans="1:28" ht="15" customHeight="1" x14ac:dyDescent="0.2">
      <c r="A132" s="34"/>
      <c r="B132" s="42">
        <v>117</v>
      </c>
      <c r="C132" s="12" t="str">
        <f t="shared" si="2"/>
        <v>9/2030</v>
      </c>
      <c r="D132" s="43">
        <f t="shared" si="0"/>
        <v>0.01</v>
      </c>
      <c r="E132" s="1146">
        <f t="shared" si="3"/>
        <v>1921.9938025336271</v>
      </c>
      <c r="F132" s="1150"/>
      <c r="G132" s="1146">
        <f t="shared" si="4"/>
        <v>2070.3440701212221</v>
      </c>
      <c r="H132" s="1147"/>
      <c r="I132" s="1148"/>
      <c r="J132" s="1149"/>
      <c r="K132" s="45" t="e">
        <f t="shared" si="5"/>
        <v>#DIV/0!</v>
      </c>
      <c r="L132" s="1151">
        <f t="shared" si="1"/>
        <v>-2070.3440701212221</v>
      </c>
      <c r="M132" s="1152"/>
      <c r="N132" s="34"/>
      <c r="O132" s="34"/>
      <c r="P132" s="34"/>
      <c r="Q132" s="34"/>
      <c r="R132" s="34"/>
      <c r="S132" s="34"/>
      <c r="T132" s="34"/>
      <c r="U132" s="34"/>
      <c r="V132" s="34"/>
      <c r="W132" s="34"/>
      <c r="X132" s="34"/>
      <c r="Y132" s="34"/>
      <c r="Z132" s="34"/>
      <c r="AA132" s="34"/>
      <c r="AB132" s="34"/>
    </row>
    <row r="133" spans="1:28" ht="15" customHeight="1" x14ac:dyDescent="0.2">
      <c r="A133" s="34"/>
      <c r="B133" s="42">
        <v>118</v>
      </c>
      <c r="C133" s="12" t="str">
        <f t="shared" si="2"/>
        <v>10/2030</v>
      </c>
      <c r="D133" s="43">
        <f t="shared" si="0"/>
        <v>0.01</v>
      </c>
      <c r="E133" s="1146">
        <f t="shared" si="3"/>
        <v>1941.2137405589633</v>
      </c>
      <c r="F133" s="1150"/>
      <c r="G133" s="1146">
        <f t="shared" si="4"/>
        <v>2091.0475108224341</v>
      </c>
      <c r="H133" s="1147"/>
      <c r="I133" s="1148"/>
      <c r="J133" s="1149"/>
      <c r="K133" s="45" t="e">
        <f t="shared" si="5"/>
        <v>#DIV/0!</v>
      </c>
      <c r="L133" s="1151">
        <f t="shared" si="1"/>
        <v>-2091.0475108224341</v>
      </c>
      <c r="M133" s="1152"/>
      <c r="N133" s="34"/>
      <c r="O133" s="34"/>
      <c r="P133" s="34"/>
      <c r="Q133" s="34"/>
      <c r="R133" s="34"/>
      <c r="S133" s="34"/>
      <c r="T133" s="34"/>
      <c r="U133" s="34"/>
      <c r="V133" s="34"/>
      <c r="W133" s="34"/>
      <c r="X133" s="34"/>
      <c r="Y133" s="34"/>
      <c r="Z133" s="34"/>
      <c r="AA133" s="34"/>
      <c r="AB133" s="34"/>
    </row>
    <row r="134" spans="1:28" ht="15" customHeight="1" x14ac:dyDescent="0.2">
      <c r="A134" s="34"/>
      <c r="B134" s="42">
        <v>119</v>
      </c>
      <c r="C134" s="12" t="str">
        <f t="shared" si="2"/>
        <v>11/2030</v>
      </c>
      <c r="D134" s="43">
        <f t="shared" si="0"/>
        <v>0.01</v>
      </c>
      <c r="E134" s="1146">
        <f t="shared" si="3"/>
        <v>1960.625877964553</v>
      </c>
      <c r="F134" s="1150"/>
      <c r="G134" s="1146">
        <f t="shared" si="4"/>
        <v>2111.9579859306587</v>
      </c>
      <c r="H134" s="1147"/>
      <c r="I134" s="1148"/>
      <c r="J134" s="1149"/>
      <c r="K134" s="45" t="e">
        <f t="shared" si="5"/>
        <v>#DIV/0!</v>
      </c>
      <c r="L134" s="1151">
        <f t="shared" si="1"/>
        <v>-2111.9579859306587</v>
      </c>
      <c r="M134" s="1152"/>
      <c r="N134" s="34"/>
      <c r="O134" s="34"/>
      <c r="P134" s="34"/>
      <c r="Q134" s="34"/>
      <c r="R134" s="34"/>
      <c r="S134" s="34"/>
      <c r="T134" s="34"/>
      <c r="U134" s="34"/>
      <c r="V134" s="34"/>
      <c r="W134" s="34"/>
      <c r="X134" s="34"/>
      <c r="Y134" s="34"/>
      <c r="Z134" s="34"/>
      <c r="AA134" s="34"/>
      <c r="AB134" s="34"/>
    </row>
    <row r="135" spans="1:28" ht="15" customHeight="1" x14ac:dyDescent="0.2">
      <c r="A135" s="34"/>
      <c r="B135" s="42">
        <v>120</v>
      </c>
      <c r="C135" s="12" t="str">
        <f t="shared" si="2"/>
        <v>12/2030</v>
      </c>
      <c r="D135" s="43">
        <f t="shared" si="0"/>
        <v>0.01</v>
      </c>
      <c r="E135" s="1146">
        <f t="shared" si="3"/>
        <v>1980.2321367441984</v>
      </c>
      <c r="F135" s="1150"/>
      <c r="G135" s="1146">
        <f t="shared" si="4"/>
        <v>2133.0775657899653</v>
      </c>
      <c r="H135" s="1147"/>
      <c r="I135" s="1148"/>
      <c r="J135" s="1149"/>
      <c r="K135" s="45" t="e">
        <f t="shared" si="5"/>
        <v>#DIV/0!</v>
      </c>
      <c r="L135" s="1151">
        <f t="shared" si="1"/>
        <v>-2133.0775657899653</v>
      </c>
      <c r="M135" s="1152"/>
      <c r="N135" s="34"/>
      <c r="O135" s="34"/>
      <c r="P135" s="34"/>
      <c r="Q135" s="34"/>
      <c r="R135" s="34"/>
      <c r="S135" s="34"/>
      <c r="T135" s="34"/>
      <c r="U135" s="34"/>
      <c r="V135" s="34"/>
      <c r="W135" s="34"/>
      <c r="X135" s="34"/>
      <c r="Y135" s="34"/>
      <c r="Z135" s="34"/>
      <c r="AA135" s="34"/>
      <c r="AB135" s="34"/>
    </row>
    <row r="136" spans="1:28" ht="15" customHeight="1" x14ac:dyDescent="0.2">
      <c r="A136" s="34"/>
      <c r="B136" s="42">
        <v>121</v>
      </c>
      <c r="C136" s="12" t="str">
        <f t="shared" si="2"/>
        <v>1/2031</v>
      </c>
      <c r="D136" s="43">
        <f t="shared" si="0"/>
        <v>0.01</v>
      </c>
      <c r="E136" s="1146">
        <f t="shared" si="3"/>
        <v>2000.0344581116403</v>
      </c>
      <c r="F136" s="1150"/>
      <c r="G136" s="1146">
        <f t="shared" si="4"/>
        <v>2154.408341447865</v>
      </c>
      <c r="H136" s="1147"/>
      <c r="I136" s="1148"/>
      <c r="J136" s="1149"/>
      <c r="K136" s="45" t="e">
        <f t="shared" si="5"/>
        <v>#DIV/0!</v>
      </c>
      <c r="L136" s="1151">
        <f t="shared" si="1"/>
        <v>-2154.408341447865</v>
      </c>
      <c r="M136" s="1152"/>
      <c r="N136" s="34"/>
      <c r="O136" s="34"/>
      <c r="P136" s="34"/>
      <c r="Q136" s="34"/>
      <c r="R136" s="34"/>
      <c r="S136" s="34"/>
      <c r="T136" s="34"/>
      <c r="U136" s="34"/>
      <c r="V136" s="34"/>
      <c r="W136" s="34"/>
      <c r="X136" s="34"/>
      <c r="Y136" s="34"/>
      <c r="Z136" s="34"/>
      <c r="AA136" s="34"/>
      <c r="AB136" s="34"/>
    </row>
    <row r="137" spans="1:28" ht="15" customHeight="1" x14ac:dyDescent="0.2">
      <c r="A137" s="34"/>
      <c r="B137" s="42">
        <v>122</v>
      </c>
      <c r="C137" s="12" t="str">
        <f t="shared" si="2"/>
        <v>2/2031</v>
      </c>
      <c r="D137" s="43">
        <f t="shared" si="0"/>
        <v>0.01</v>
      </c>
      <c r="E137" s="1146">
        <f t="shared" si="3"/>
        <v>2020.0348026927568</v>
      </c>
      <c r="F137" s="1150"/>
      <c r="G137" s="1146">
        <f t="shared" si="4"/>
        <v>2175.9524248623438</v>
      </c>
      <c r="H137" s="1147"/>
      <c r="I137" s="1148"/>
      <c r="J137" s="1149"/>
      <c r="K137" s="45" t="e">
        <f t="shared" si="5"/>
        <v>#DIV/0!</v>
      </c>
      <c r="L137" s="1151">
        <f t="shared" si="1"/>
        <v>-2175.9524248623438</v>
      </c>
      <c r="M137" s="1152"/>
      <c r="N137" s="34"/>
      <c r="O137" s="34"/>
      <c r="P137" s="34"/>
      <c r="Q137" s="34"/>
      <c r="R137" s="34"/>
      <c r="S137" s="34"/>
      <c r="T137" s="34"/>
      <c r="U137" s="34"/>
      <c r="V137" s="34"/>
      <c r="W137" s="34"/>
      <c r="X137" s="34"/>
      <c r="Y137" s="34"/>
      <c r="Z137" s="34"/>
      <c r="AA137" s="34"/>
      <c r="AB137" s="34"/>
    </row>
    <row r="138" spans="1:28" ht="15" customHeight="1" x14ac:dyDescent="0.2">
      <c r="A138" s="34"/>
      <c r="B138" s="42">
        <v>123</v>
      </c>
      <c r="C138" s="12" t="str">
        <f t="shared" si="2"/>
        <v>3/2031</v>
      </c>
      <c r="D138" s="43">
        <f t="shared" si="0"/>
        <v>0.01</v>
      </c>
      <c r="E138" s="1146">
        <f t="shared" si="3"/>
        <v>2040.2351507196843</v>
      </c>
      <c r="F138" s="1150"/>
      <c r="G138" s="1146">
        <f t="shared" si="4"/>
        <v>2197.7119491109675</v>
      </c>
      <c r="H138" s="1147"/>
      <c r="I138" s="1148"/>
      <c r="J138" s="1149"/>
      <c r="K138" s="45" t="e">
        <f t="shared" si="5"/>
        <v>#DIV/0!</v>
      </c>
      <c r="L138" s="1151">
        <f t="shared" si="1"/>
        <v>-2197.7119491109675</v>
      </c>
      <c r="M138" s="1152"/>
      <c r="N138" s="34"/>
      <c r="O138" s="34"/>
      <c r="P138" s="34"/>
      <c r="Q138" s="34"/>
      <c r="R138" s="34"/>
      <c r="S138" s="34"/>
      <c r="T138" s="34"/>
      <c r="U138" s="34"/>
      <c r="V138" s="34"/>
      <c r="W138" s="34"/>
      <c r="X138" s="34"/>
      <c r="Y138" s="34"/>
      <c r="Z138" s="34"/>
      <c r="AA138" s="34"/>
      <c r="AB138" s="34"/>
    </row>
    <row r="139" spans="1:28" ht="15" customHeight="1" x14ac:dyDescent="0.2">
      <c r="A139" s="34"/>
      <c r="B139" s="42">
        <v>124</v>
      </c>
      <c r="C139" s="12" t="str">
        <f t="shared" si="2"/>
        <v>4/2031</v>
      </c>
      <c r="D139" s="43">
        <f t="shared" si="0"/>
        <v>0.01</v>
      </c>
      <c r="E139" s="1146">
        <f t="shared" si="3"/>
        <v>2060.6375022268812</v>
      </c>
      <c r="F139" s="1150"/>
      <c r="G139" s="1146">
        <f t="shared" si="4"/>
        <v>2219.689068602077</v>
      </c>
      <c r="H139" s="1147"/>
      <c r="I139" s="1148"/>
      <c r="J139" s="1149"/>
      <c r="K139" s="45" t="e">
        <f t="shared" si="5"/>
        <v>#DIV/0!</v>
      </c>
      <c r="L139" s="1151">
        <f t="shared" si="1"/>
        <v>-2219.689068602077</v>
      </c>
      <c r="M139" s="1152"/>
      <c r="N139" s="34"/>
      <c r="O139" s="34"/>
      <c r="P139" s="34"/>
      <c r="Q139" s="34"/>
      <c r="R139" s="34"/>
      <c r="S139" s="34"/>
      <c r="T139" s="34"/>
      <c r="U139" s="34"/>
      <c r="V139" s="34"/>
      <c r="W139" s="34"/>
      <c r="X139" s="34"/>
      <c r="Y139" s="34"/>
      <c r="Z139" s="34"/>
      <c r="AA139" s="34"/>
      <c r="AB139" s="34"/>
    </row>
    <row r="140" spans="1:28" ht="15" customHeight="1" x14ac:dyDescent="0.2">
      <c r="A140" s="34"/>
      <c r="B140" s="42">
        <v>125</v>
      </c>
      <c r="C140" s="12" t="str">
        <f t="shared" si="2"/>
        <v>5/2031</v>
      </c>
      <c r="D140" s="43">
        <f t="shared" si="0"/>
        <v>0.01</v>
      </c>
      <c r="E140" s="1146">
        <f t="shared" si="3"/>
        <v>2081.24387724915</v>
      </c>
      <c r="F140" s="1150"/>
      <c r="G140" s="1146">
        <f t="shared" si="4"/>
        <v>2241.8859592880976</v>
      </c>
      <c r="H140" s="1147"/>
      <c r="I140" s="1148"/>
      <c r="J140" s="1149"/>
      <c r="K140" s="45" t="e">
        <f t="shared" si="5"/>
        <v>#DIV/0!</v>
      </c>
      <c r="L140" s="1151">
        <f t="shared" si="1"/>
        <v>-2241.8859592880976</v>
      </c>
      <c r="M140" s="1152"/>
      <c r="N140" s="34"/>
      <c r="O140" s="34"/>
      <c r="P140" s="34"/>
      <c r="Q140" s="34"/>
      <c r="R140" s="34"/>
      <c r="S140" s="34"/>
      <c r="T140" s="34"/>
      <c r="U140" s="34"/>
      <c r="V140" s="34"/>
      <c r="W140" s="34"/>
      <c r="X140" s="34"/>
      <c r="Y140" s="34"/>
      <c r="Z140" s="34"/>
      <c r="AA140" s="34"/>
      <c r="AB140" s="34"/>
    </row>
    <row r="141" spans="1:28" ht="15" customHeight="1" x14ac:dyDescent="0.2">
      <c r="A141" s="34"/>
      <c r="B141" s="42">
        <v>126</v>
      </c>
      <c r="C141" s="12" t="str">
        <f t="shared" si="2"/>
        <v>6/2031</v>
      </c>
      <c r="D141" s="43">
        <f t="shared" si="0"/>
        <v>0.01</v>
      </c>
      <c r="E141" s="1146">
        <f t="shared" si="3"/>
        <v>2102.0563160216416</v>
      </c>
      <c r="F141" s="1150"/>
      <c r="G141" s="1146">
        <f t="shared" si="4"/>
        <v>2264.3048188809785</v>
      </c>
      <c r="H141" s="1147"/>
      <c r="I141" s="1148"/>
      <c r="J141" s="1149"/>
      <c r="K141" s="45" t="e">
        <f t="shared" si="5"/>
        <v>#DIV/0!</v>
      </c>
      <c r="L141" s="1151">
        <f t="shared" si="1"/>
        <v>-2264.3048188809785</v>
      </c>
      <c r="M141" s="1152"/>
      <c r="N141" s="34"/>
      <c r="O141" s="34"/>
      <c r="P141" s="34"/>
      <c r="Q141" s="34"/>
      <c r="R141" s="34"/>
      <c r="S141" s="34"/>
      <c r="T141" s="34"/>
      <c r="U141" s="34"/>
      <c r="V141" s="34"/>
      <c r="W141" s="34"/>
      <c r="X141" s="34"/>
      <c r="Y141" s="34"/>
      <c r="Z141" s="34"/>
      <c r="AA141" s="34"/>
      <c r="AB141" s="34"/>
    </row>
    <row r="142" spans="1:28" ht="15" customHeight="1" x14ac:dyDescent="0.2">
      <c r="A142" s="34"/>
      <c r="B142" s="42">
        <v>127</v>
      </c>
      <c r="C142" s="12" t="str">
        <f t="shared" si="2"/>
        <v>7/2031</v>
      </c>
      <c r="D142" s="43">
        <f t="shared" si="0"/>
        <v>0.01</v>
      </c>
      <c r="E142" s="1146">
        <f t="shared" si="3"/>
        <v>2123.0768791818582</v>
      </c>
      <c r="F142" s="1150"/>
      <c r="G142" s="1146">
        <f t="shared" si="4"/>
        <v>2286.9478670697881</v>
      </c>
      <c r="H142" s="1147"/>
      <c r="I142" s="1148"/>
      <c r="J142" s="1149"/>
      <c r="K142" s="45" t="e">
        <f t="shared" si="5"/>
        <v>#DIV/0!</v>
      </c>
      <c r="L142" s="1151">
        <f t="shared" si="1"/>
        <v>-2286.9478670697881</v>
      </c>
      <c r="M142" s="1152"/>
      <c r="N142" s="34"/>
      <c r="O142" s="34"/>
      <c r="P142" s="34"/>
      <c r="Q142" s="34"/>
      <c r="R142" s="34"/>
      <c r="S142" s="34"/>
      <c r="T142" s="34"/>
      <c r="U142" s="34"/>
      <c r="V142" s="34"/>
      <c r="W142" s="34"/>
      <c r="X142" s="34"/>
      <c r="Y142" s="34"/>
      <c r="Z142" s="34"/>
      <c r="AA142" s="34"/>
      <c r="AB142" s="34"/>
    </row>
    <row r="143" spans="1:28" ht="15" customHeight="1" x14ac:dyDescent="0.2">
      <c r="A143" s="34"/>
      <c r="B143" s="42">
        <v>128</v>
      </c>
      <c r="C143" s="12" t="str">
        <f t="shared" si="2"/>
        <v>8/2031</v>
      </c>
      <c r="D143" s="43">
        <f t="shared" si="0"/>
        <v>0.01</v>
      </c>
      <c r="E143" s="1146">
        <f t="shared" si="3"/>
        <v>2144.3076479736769</v>
      </c>
      <c r="F143" s="1150"/>
      <c r="G143" s="1146">
        <f t="shared" si="4"/>
        <v>2309.817345740486</v>
      </c>
      <c r="H143" s="1147"/>
      <c r="I143" s="1148"/>
      <c r="J143" s="1149"/>
      <c r="K143" s="45" t="e">
        <f t="shared" si="5"/>
        <v>#DIV/0!</v>
      </c>
      <c r="L143" s="1151">
        <f t="shared" si="1"/>
        <v>-2309.817345740486</v>
      </c>
      <c r="M143" s="1152"/>
      <c r="N143" s="34"/>
      <c r="O143" s="34"/>
      <c r="P143" s="34"/>
      <c r="Q143" s="34"/>
      <c r="R143" s="34"/>
      <c r="S143" s="34"/>
      <c r="T143" s="34"/>
      <c r="U143" s="34"/>
      <c r="V143" s="34"/>
      <c r="W143" s="34"/>
      <c r="X143" s="34"/>
      <c r="Y143" s="34"/>
      <c r="Z143" s="34"/>
      <c r="AA143" s="34"/>
      <c r="AB143" s="34"/>
    </row>
    <row r="144" spans="1:28" ht="15" customHeight="1" x14ac:dyDescent="0.2">
      <c r="A144" s="34"/>
      <c r="B144" s="42">
        <v>129</v>
      </c>
      <c r="C144" s="12" t="str">
        <f t="shared" si="2"/>
        <v>9/2031</v>
      </c>
      <c r="D144" s="43">
        <f t="shared" si="0"/>
        <v>0.01</v>
      </c>
      <c r="E144" s="1146">
        <f t="shared" si="3"/>
        <v>2165.7507244534136</v>
      </c>
      <c r="F144" s="1150"/>
      <c r="G144" s="1146">
        <f t="shared" si="4"/>
        <v>2332.9155191978907</v>
      </c>
      <c r="H144" s="1147"/>
      <c r="I144" s="1148"/>
      <c r="J144" s="1149"/>
      <c r="K144" s="45" t="e">
        <f t="shared" si="5"/>
        <v>#DIV/0!</v>
      </c>
      <c r="L144" s="1151">
        <f t="shared" si="1"/>
        <v>-2332.9155191978907</v>
      </c>
      <c r="M144" s="1152"/>
      <c r="N144" s="34"/>
      <c r="O144" s="34"/>
      <c r="P144" s="34"/>
      <c r="Q144" s="34"/>
      <c r="R144" s="34"/>
      <c r="S144" s="34"/>
      <c r="T144" s="34"/>
      <c r="U144" s="34"/>
      <c r="V144" s="34"/>
      <c r="W144" s="34"/>
      <c r="X144" s="34"/>
      <c r="Y144" s="34"/>
      <c r="Z144" s="34"/>
      <c r="AA144" s="34"/>
      <c r="AB144" s="34"/>
    </row>
    <row r="145" spans="1:28" ht="15" customHeight="1" x14ac:dyDescent="0.2">
      <c r="A145" s="34"/>
      <c r="B145" s="42">
        <v>130</v>
      </c>
      <c r="C145" s="12" t="str">
        <f t="shared" si="2"/>
        <v>10/2031</v>
      </c>
      <c r="D145" s="43">
        <f t="shared" si="0"/>
        <v>0.01</v>
      </c>
      <c r="E145" s="1146">
        <f t="shared" si="3"/>
        <v>2187.4082316979475</v>
      </c>
      <c r="F145" s="1150"/>
      <c r="G145" s="1146">
        <f t="shared" si="4"/>
        <v>2356.2446743898695</v>
      </c>
      <c r="H145" s="1147"/>
      <c r="I145" s="1148"/>
      <c r="J145" s="1149"/>
      <c r="K145" s="45" t="e">
        <f t="shared" si="5"/>
        <v>#DIV/0!</v>
      </c>
      <c r="L145" s="1151">
        <f t="shared" si="1"/>
        <v>-2356.2446743898695</v>
      </c>
      <c r="M145" s="1152"/>
      <c r="N145" s="34"/>
      <c r="O145" s="34"/>
      <c r="P145" s="34"/>
      <c r="Q145" s="34"/>
      <c r="R145" s="34"/>
      <c r="S145" s="34"/>
      <c r="T145" s="34"/>
      <c r="U145" s="34"/>
      <c r="V145" s="34"/>
      <c r="W145" s="34"/>
      <c r="X145" s="34"/>
      <c r="Y145" s="34"/>
      <c r="Z145" s="34"/>
      <c r="AA145" s="34"/>
      <c r="AB145" s="34"/>
    </row>
    <row r="146" spans="1:28" ht="15" customHeight="1" x14ac:dyDescent="0.2">
      <c r="A146" s="34"/>
      <c r="B146" s="42">
        <v>131</v>
      </c>
      <c r="C146" s="12" t="str">
        <f t="shared" si="2"/>
        <v>11/2031</v>
      </c>
      <c r="D146" s="43">
        <f t="shared" si="0"/>
        <v>0.01</v>
      </c>
      <c r="E146" s="1146">
        <f t="shared" si="3"/>
        <v>2209.2823140149271</v>
      </c>
      <c r="F146" s="1150"/>
      <c r="G146" s="1146">
        <f t="shared" si="4"/>
        <v>2379.8071211337683</v>
      </c>
      <c r="H146" s="1147"/>
      <c r="I146" s="1148"/>
      <c r="J146" s="1149"/>
      <c r="K146" s="45" t="e">
        <f t="shared" si="5"/>
        <v>#DIV/0!</v>
      </c>
      <c r="L146" s="1151">
        <f t="shared" si="1"/>
        <v>-2379.8071211337683</v>
      </c>
      <c r="M146" s="1152"/>
      <c r="N146" s="34"/>
      <c r="O146" s="34"/>
      <c r="P146" s="34"/>
      <c r="Q146" s="34"/>
      <c r="R146" s="34"/>
      <c r="S146" s="34"/>
      <c r="T146" s="34"/>
      <c r="U146" s="34"/>
      <c r="V146" s="34"/>
      <c r="W146" s="34"/>
      <c r="X146" s="34"/>
      <c r="Y146" s="34"/>
      <c r="Z146" s="34"/>
      <c r="AA146" s="34"/>
      <c r="AB146" s="34"/>
    </row>
    <row r="147" spans="1:28" ht="15" customHeight="1" x14ac:dyDescent="0.2">
      <c r="A147" s="34"/>
      <c r="B147" s="42">
        <v>132</v>
      </c>
      <c r="C147" s="12" t="str">
        <f t="shared" si="2"/>
        <v>12/2031</v>
      </c>
      <c r="D147" s="43">
        <f t="shared" si="0"/>
        <v>0.01</v>
      </c>
      <c r="E147" s="1146">
        <f t="shared" si="3"/>
        <v>2231.3751371550766</v>
      </c>
      <c r="F147" s="1150"/>
      <c r="G147" s="1146">
        <f t="shared" si="4"/>
        <v>2403.6051923451059</v>
      </c>
      <c r="H147" s="1147"/>
      <c r="I147" s="1148"/>
      <c r="J147" s="1149"/>
      <c r="K147" s="45" t="e">
        <f t="shared" si="5"/>
        <v>#DIV/0!</v>
      </c>
      <c r="L147" s="1151">
        <f t="shared" si="1"/>
        <v>-2403.6051923451059</v>
      </c>
      <c r="M147" s="1152"/>
      <c r="N147" s="34"/>
      <c r="O147" s="34"/>
      <c r="P147" s="34"/>
      <c r="Q147" s="34"/>
      <c r="R147" s="34"/>
      <c r="S147" s="34"/>
      <c r="T147" s="34"/>
      <c r="U147" s="34"/>
      <c r="V147" s="34"/>
      <c r="W147" s="34"/>
      <c r="X147" s="34"/>
      <c r="Y147" s="34"/>
      <c r="Z147" s="34"/>
      <c r="AA147" s="34"/>
      <c r="AB147" s="34"/>
    </row>
    <row r="148" spans="1:28" ht="15" customHeight="1" x14ac:dyDescent="0.2">
      <c r="A148" s="34"/>
      <c r="B148" s="42">
        <v>133</v>
      </c>
      <c r="C148" s="12" t="str">
        <f t="shared" si="2"/>
        <v>1/2032</v>
      </c>
      <c r="D148" s="43">
        <f t="shared" si="0"/>
        <v>0.01</v>
      </c>
      <c r="E148" s="1146">
        <f t="shared" si="3"/>
        <v>2253.6888885266271</v>
      </c>
      <c r="F148" s="1150"/>
      <c r="G148" s="1146">
        <f t="shared" si="4"/>
        <v>2427.6412442685569</v>
      </c>
      <c r="H148" s="1147"/>
      <c r="I148" s="1148"/>
      <c r="J148" s="1149"/>
      <c r="K148" s="45" t="e">
        <f t="shared" si="5"/>
        <v>#DIV/0!</v>
      </c>
      <c r="L148" s="1151">
        <f t="shared" si="1"/>
        <v>-2427.6412442685569</v>
      </c>
      <c r="M148" s="1152"/>
      <c r="N148" s="34"/>
      <c r="O148" s="34"/>
      <c r="P148" s="34"/>
      <c r="Q148" s="34"/>
      <c r="R148" s="34"/>
      <c r="S148" s="34"/>
      <c r="T148" s="34"/>
      <c r="U148" s="34"/>
      <c r="V148" s="34"/>
      <c r="W148" s="34"/>
      <c r="X148" s="34"/>
      <c r="Y148" s="34"/>
      <c r="Z148" s="34"/>
      <c r="AA148" s="34"/>
      <c r="AB148" s="34"/>
    </row>
    <row r="149" spans="1:28" ht="15" customHeight="1" x14ac:dyDescent="0.2">
      <c r="A149" s="34"/>
      <c r="B149" s="42">
        <v>134</v>
      </c>
      <c r="C149" s="12" t="str">
        <f t="shared" si="2"/>
        <v>2/2032</v>
      </c>
      <c r="D149" s="43">
        <f t="shared" si="0"/>
        <v>0.01</v>
      </c>
      <c r="E149" s="1146">
        <f t="shared" si="3"/>
        <v>2276.2257774118934</v>
      </c>
      <c r="F149" s="1150"/>
      <c r="G149" s="1146">
        <f t="shared" si="4"/>
        <v>2451.9176567112427</v>
      </c>
      <c r="H149" s="1147"/>
      <c r="I149" s="1148"/>
      <c r="J149" s="1149"/>
      <c r="K149" s="45" t="e">
        <f t="shared" si="5"/>
        <v>#DIV/0!</v>
      </c>
      <c r="L149" s="1151">
        <f t="shared" si="1"/>
        <v>-2451.9176567112427</v>
      </c>
      <c r="M149" s="1152"/>
      <c r="N149" s="34"/>
      <c r="O149" s="34"/>
      <c r="P149" s="34"/>
      <c r="Q149" s="34"/>
      <c r="R149" s="34"/>
      <c r="S149" s="34"/>
      <c r="T149" s="34"/>
      <c r="U149" s="34"/>
      <c r="V149" s="34"/>
      <c r="W149" s="34"/>
      <c r="X149" s="34"/>
      <c r="Y149" s="34"/>
      <c r="Z149" s="34"/>
      <c r="AA149" s="34"/>
      <c r="AB149" s="34"/>
    </row>
    <row r="150" spans="1:28" ht="15" customHeight="1" x14ac:dyDescent="0.2">
      <c r="A150" s="34"/>
      <c r="B150" s="42">
        <v>135</v>
      </c>
      <c r="C150" s="12" t="str">
        <f t="shared" si="2"/>
        <v>3/2032</v>
      </c>
      <c r="D150" s="43">
        <f t="shared" si="0"/>
        <v>0.01</v>
      </c>
      <c r="E150" s="1146">
        <f t="shared" si="3"/>
        <v>2298.9880351860124</v>
      </c>
      <c r="F150" s="1150"/>
      <c r="G150" s="1146">
        <f t="shared" si="4"/>
        <v>2476.4368332783552</v>
      </c>
      <c r="H150" s="1147"/>
      <c r="I150" s="1148"/>
      <c r="J150" s="1149"/>
      <c r="K150" s="45" t="e">
        <f t="shared" si="5"/>
        <v>#DIV/0!</v>
      </c>
      <c r="L150" s="1151">
        <f t="shared" si="1"/>
        <v>-2476.4368332783552</v>
      </c>
      <c r="M150" s="1152"/>
      <c r="N150" s="34"/>
      <c r="O150" s="34"/>
      <c r="P150" s="34"/>
      <c r="Q150" s="34"/>
      <c r="R150" s="34"/>
      <c r="S150" s="34"/>
      <c r="T150" s="34"/>
      <c r="U150" s="34"/>
      <c r="V150" s="34"/>
      <c r="W150" s="34"/>
      <c r="X150" s="34"/>
      <c r="Y150" s="34"/>
      <c r="Z150" s="34"/>
      <c r="AA150" s="34"/>
      <c r="AB150" s="34"/>
    </row>
    <row r="151" spans="1:28" ht="15" customHeight="1" x14ac:dyDescent="0.2">
      <c r="A151" s="34"/>
      <c r="B151" s="42">
        <v>136</v>
      </c>
      <c r="C151" s="12" t="str">
        <f t="shared" si="2"/>
        <v>4/2032</v>
      </c>
      <c r="D151" s="43">
        <f t="shared" si="0"/>
        <v>0.01</v>
      </c>
      <c r="E151" s="1146">
        <f t="shared" si="3"/>
        <v>2321.9779155378724</v>
      </c>
      <c r="F151" s="1150"/>
      <c r="G151" s="1146">
        <f t="shared" si="4"/>
        <v>2501.2012016111389</v>
      </c>
      <c r="H151" s="1147"/>
      <c r="I151" s="1148"/>
      <c r="J151" s="1149"/>
      <c r="K151" s="45" t="e">
        <f t="shared" si="5"/>
        <v>#DIV/0!</v>
      </c>
      <c r="L151" s="1151">
        <f t="shared" si="1"/>
        <v>-2501.2012016111389</v>
      </c>
      <c r="M151" s="1152"/>
      <c r="N151" s="34"/>
      <c r="O151" s="34"/>
      <c r="P151" s="34"/>
      <c r="Q151" s="34"/>
      <c r="R151" s="34"/>
      <c r="S151" s="34"/>
      <c r="T151" s="34"/>
      <c r="U151" s="34"/>
      <c r="V151" s="34"/>
      <c r="W151" s="34"/>
      <c r="X151" s="34"/>
      <c r="Y151" s="34"/>
      <c r="Z151" s="34"/>
      <c r="AA151" s="34"/>
      <c r="AB151" s="34"/>
    </row>
    <row r="152" spans="1:28" ht="15" customHeight="1" x14ac:dyDescent="0.2">
      <c r="A152" s="34"/>
      <c r="B152" s="42">
        <v>137</v>
      </c>
      <c r="C152" s="12" t="str">
        <f t="shared" si="2"/>
        <v>5/2032</v>
      </c>
      <c r="D152" s="43">
        <f t="shared" si="0"/>
        <v>0.01</v>
      </c>
      <c r="E152" s="1146">
        <f t="shared" si="3"/>
        <v>2345.1976946932509</v>
      </c>
      <c r="F152" s="1150"/>
      <c r="G152" s="1146">
        <f t="shared" si="4"/>
        <v>2526.2132136272503</v>
      </c>
      <c r="H152" s="1147"/>
      <c r="I152" s="1148"/>
      <c r="J152" s="1149"/>
      <c r="K152" s="45" t="e">
        <f t="shared" si="5"/>
        <v>#DIV/0!</v>
      </c>
      <c r="L152" s="1151">
        <f t="shared" si="1"/>
        <v>-2526.2132136272503</v>
      </c>
      <c r="M152" s="1152"/>
      <c r="N152" s="34"/>
      <c r="O152" s="34"/>
      <c r="P152" s="34"/>
      <c r="Q152" s="34"/>
      <c r="R152" s="34"/>
      <c r="S152" s="34"/>
      <c r="T152" s="34"/>
      <c r="U152" s="34"/>
      <c r="V152" s="34"/>
      <c r="W152" s="34"/>
      <c r="X152" s="34"/>
      <c r="Y152" s="34"/>
      <c r="Z152" s="34"/>
      <c r="AA152" s="34"/>
      <c r="AB152" s="34"/>
    </row>
    <row r="153" spans="1:28" ht="15" customHeight="1" x14ac:dyDescent="0.2">
      <c r="A153" s="34"/>
      <c r="B153" s="42">
        <v>138</v>
      </c>
      <c r="C153" s="12" t="str">
        <f t="shared" si="2"/>
        <v>6/2032</v>
      </c>
      <c r="D153" s="43">
        <f t="shared" si="0"/>
        <v>0.01</v>
      </c>
      <c r="E153" s="1146">
        <f t="shared" si="3"/>
        <v>2368.6496716401834</v>
      </c>
      <c r="F153" s="1150"/>
      <c r="G153" s="1146">
        <f t="shared" si="4"/>
        <v>2551.4753457635229</v>
      </c>
      <c r="H153" s="1147"/>
      <c r="I153" s="1148"/>
      <c r="J153" s="1149"/>
      <c r="K153" s="45" t="e">
        <f t="shared" si="5"/>
        <v>#DIV/0!</v>
      </c>
      <c r="L153" s="1151">
        <f t="shared" si="1"/>
        <v>-2551.4753457635229</v>
      </c>
      <c r="M153" s="1152"/>
      <c r="N153" s="34"/>
      <c r="O153" s="34"/>
      <c r="P153" s="34"/>
      <c r="Q153" s="34"/>
      <c r="R153" s="34"/>
      <c r="S153" s="34"/>
      <c r="T153" s="34"/>
      <c r="U153" s="34"/>
      <c r="V153" s="34"/>
      <c r="W153" s="34"/>
      <c r="X153" s="34"/>
      <c r="Y153" s="34"/>
      <c r="Z153" s="34"/>
      <c r="AA153" s="34"/>
      <c r="AB153" s="34"/>
    </row>
    <row r="154" spans="1:28" ht="15" customHeight="1" x14ac:dyDescent="0.2">
      <c r="A154" s="34"/>
      <c r="B154" s="42">
        <v>139</v>
      </c>
      <c r="C154" s="12" t="str">
        <f t="shared" si="2"/>
        <v>7/2032</v>
      </c>
      <c r="D154" s="43">
        <f t="shared" si="0"/>
        <v>0.01</v>
      </c>
      <c r="E154" s="1146">
        <f t="shared" si="3"/>
        <v>2392.3361683565854</v>
      </c>
      <c r="F154" s="1150"/>
      <c r="G154" s="1146">
        <f t="shared" si="4"/>
        <v>2576.9900992211583</v>
      </c>
      <c r="H154" s="1147"/>
      <c r="I154" s="1148"/>
      <c r="J154" s="1149"/>
      <c r="K154" s="45" t="e">
        <f t="shared" si="5"/>
        <v>#DIV/0!</v>
      </c>
      <c r="L154" s="1151">
        <f t="shared" si="1"/>
        <v>-2576.9900992211583</v>
      </c>
      <c r="M154" s="1152"/>
      <c r="N154" s="34"/>
      <c r="O154" s="34"/>
      <c r="P154" s="34"/>
      <c r="Q154" s="34"/>
      <c r="R154" s="34"/>
      <c r="S154" s="34"/>
      <c r="T154" s="34"/>
      <c r="U154" s="34"/>
      <c r="V154" s="34"/>
      <c r="W154" s="34"/>
      <c r="X154" s="34"/>
      <c r="Y154" s="34"/>
      <c r="Z154" s="34"/>
      <c r="AA154" s="34"/>
      <c r="AB154" s="34"/>
    </row>
    <row r="155" spans="1:28" ht="15" customHeight="1" x14ac:dyDescent="0.2">
      <c r="A155" s="34"/>
      <c r="B155" s="42">
        <v>140</v>
      </c>
      <c r="C155" s="12" t="str">
        <f t="shared" si="2"/>
        <v>8/2032</v>
      </c>
      <c r="D155" s="43">
        <f t="shared" si="0"/>
        <v>0.01</v>
      </c>
      <c r="E155" s="1146">
        <f t="shared" si="3"/>
        <v>2416.2595300401513</v>
      </c>
      <c r="F155" s="1150"/>
      <c r="G155" s="1146">
        <f t="shared" si="4"/>
        <v>2602.7600002133699</v>
      </c>
      <c r="H155" s="1147"/>
      <c r="I155" s="1148"/>
      <c r="J155" s="1149"/>
      <c r="K155" s="45" t="e">
        <f t="shared" si="5"/>
        <v>#DIV/0!</v>
      </c>
      <c r="L155" s="1151">
        <f t="shared" si="1"/>
        <v>-2602.7600002133699</v>
      </c>
      <c r="M155" s="1152"/>
      <c r="N155" s="34"/>
      <c r="O155" s="34"/>
      <c r="P155" s="34"/>
      <c r="Q155" s="34"/>
      <c r="R155" s="34"/>
      <c r="S155" s="34"/>
      <c r="T155" s="34"/>
      <c r="U155" s="34"/>
      <c r="V155" s="34"/>
      <c r="W155" s="34"/>
      <c r="X155" s="34"/>
      <c r="Y155" s="34"/>
      <c r="Z155" s="34"/>
      <c r="AA155" s="34"/>
      <c r="AB155" s="34"/>
    </row>
    <row r="156" spans="1:28" ht="15" customHeight="1" x14ac:dyDescent="0.2">
      <c r="A156" s="34"/>
      <c r="B156" s="42">
        <v>141</v>
      </c>
      <c r="C156" s="12" t="str">
        <f t="shared" si="2"/>
        <v>9/2032</v>
      </c>
      <c r="D156" s="43">
        <f t="shared" si="0"/>
        <v>0.01</v>
      </c>
      <c r="E156" s="1146">
        <f t="shared" si="3"/>
        <v>2440.4221253405526</v>
      </c>
      <c r="F156" s="1150"/>
      <c r="G156" s="1146">
        <f t="shared" si="4"/>
        <v>2628.7876002155035</v>
      </c>
      <c r="H156" s="1147"/>
      <c r="I156" s="1148"/>
      <c r="J156" s="1149"/>
      <c r="K156" s="45" t="e">
        <f t="shared" si="5"/>
        <v>#DIV/0!</v>
      </c>
      <c r="L156" s="1151">
        <f t="shared" si="1"/>
        <v>-2628.7876002155035</v>
      </c>
      <c r="M156" s="1152"/>
      <c r="N156" s="34"/>
      <c r="O156" s="34"/>
      <c r="P156" s="34"/>
      <c r="Q156" s="34"/>
      <c r="R156" s="34"/>
      <c r="S156" s="34"/>
      <c r="T156" s="34"/>
      <c r="U156" s="34"/>
      <c r="V156" s="34"/>
      <c r="W156" s="34"/>
      <c r="X156" s="34"/>
      <c r="Y156" s="34"/>
      <c r="Z156" s="34"/>
      <c r="AA156" s="34"/>
      <c r="AB156" s="34"/>
    </row>
    <row r="157" spans="1:28" ht="15" customHeight="1" x14ac:dyDescent="0.2">
      <c r="A157" s="34"/>
      <c r="B157" s="42">
        <v>142</v>
      </c>
      <c r="C157" s="12" t="str">
        <f t="shared" si="2"/>
        <v>10/2032</v>
      </c>
      <c r="D157" s="43">
        <f t="shared" si="0"/>
        <v>0.01</v>
      </c>
      <c r="E157" s="1146">
        <f t="shared" si="3"/>
        <v>2464.8263465939581</v>
      </c>
      <c r="F157" s="1150"/>
      <c r="G157" s="1146">
        <f t="shared" si="4"/>
        <v>2655.0754762176584</v>
      </c>
      <c r="H157" s="1147"/>
      <c r="I157" s="1148"/>
      <c r="J157" s="1149"/>
      <c r="K157" s="45" t="e">
        <f t="shared" si="5"/>
        <v>#DIV/0!</v>
      </c>
      <c r="L157" s="1151">
        <f t="shared" si="1"/>
        <v>-2655.0754762176584</v>
      </c>
      <c r="M157" s="1152"/>
      <c r="N157" s="34"/>
      <c r="O157" s="34"/>
      <c r="P157" s="34"/>
      <c r="Q157" s="34"/>
      <c r="R157" s="34"/>
      <c r="S157" s="34"/>
      <c r="T157" s="34"/>
      <c r="U157" s="34"/>
      <c r="V157" s="34"/>
      <c r="W157" s="34"/>
      <c r="X157" s="34"/>
      <c r="Y157" s="34"/>
      <c r="Z157" s="34"/>
      <c r="AA157" s="34"/>
      <c r="AB157" s="34"/>
    </row>
    <row r="158" spans="1:28" ht="15" customHeight="1" x14ac:dyDescent="0.2">
      <c r="A158" s="34"/>
      <c r="B158" s="42">
        <v>143</v>
      </c>
      <c r="C158" s="12" t="str">
        <f t="shared" si="2"/>
        <v>11/2032</v>
      </c>
      <c r="D158" s="43">
        <f t="shared" si="0"/>
        <v>0.01</v>
      </c>
      <c r="E158" s="1146">
        <f t="shared" si="3"/>
        <v>2489.4746100598977</v>
      </c>
      <c r="F158" s="1150"/>
      <c r="G158" s="1146">
        <f t="shared" si="4"/>
        <v>2681.6262309798349</v>
      </c>
      <c r="H158" s="1147"/>
      <c r="I158" s="1148"/>
      <c r="J158" s="1149"/>
      <c r="K158" s="45" t="e">
        <f t="shared" si="5"/>
        <v>#DIV/0!</v>
      </c>
      <c r="L158" s="1151">
        <f t="shared" si="1"/>
        <v>-2681.6262309798349</v>
      </c>
      <c r="M158" s="1152"/>
      <c r="N158" s="34"/>
      <c r="O158" s="34"/>
      <c r="P158" s="34"/>
      <c r="Q158" s="34"/>
      <c r="R158" s="34"/>
      <c r="S158" s="34"/>
      <c r="T158" s="34"/>
      <c r="U158" s="34"/>
      <c r="V158" s="34"/>
      <c r="W158" s="34"/>
      <c r="X158" s="34"/>
      <c r="Y158" s="34"/>
      <c r="Z158" s="34"/>
      <c r="AA158" s="34"/>
      <c r="AB158" s="34"/>
    </row>
    <row r="159" spans="1:28" ht="15" customHeight="1" x14ac:dyDescent="0.2">
      <c r="A159" s="34"/>
      <c r="B159" s="42">
        <v>144</v>
      </c>
      <c r="C159" s="12" t="str">
        <f t="shared" si="2"/>
        <v>12/2032</v>
      </c>
      <c r="D159" s="43">
        <f t="shared" si="0"/>
        <v>0.01</v>
      </c>
      <c r="E159" s="1146">
        <f t="shared" si="3"/>
        <v>2514.3693561604969</v>
      </c>
      <c r="F159" s="1150"/>
      <c r="G159" s="1146">
        <f t="shared" si="4"/>
        <v>2708.4424932896331</v>
      </c>
      <c r="H159" s="1147"/>
      <c r="I159" s="1148"/>
      <c r="J159" s="1149"/>
      <c r="K159" s="45" t="e">
        <f t="shared" si="5"/>
        <v>#DIV/0!</v>
      </c>
      <c r="L159" s="1151">
        <f t="shared" si="1"/>
        <v>-2708.4424932896331</v>
      </c>
      <c r="M159" s="1152"/>
      <c r="N159" s="34"/>
      <c r="O159" s="34"/>
      <c r="P159" s="34"/>
      <c r="Q159" s="34"/>
      <c r="R159" s="34"/>
      <c r="S159" s="34"/>
      <c r="T159" s="34"/>
      <c r="U159" s="34"/>
      <c r="V159" s="34"/>
      <c r="W159" s="34"/>
      <c r="X159" s="34"/>
      <c r="Y159" s="34"/>
      <c r="Z159" s="34"/>
      <c r="AA159" s="34"/>
      <c r="AB159" s="34"/>
    </row>
    <row r="160" spans="1:28" ht="15" customHeight="1" x14ac:dyDescent="0.2">
      <c r="A160" s="34"/>
      <c r="B160" s="42">
        <v>145</v>
      </c>
      <c r="C160" s="12" t="str">
        <f t="shared" si="2"/>
        <v>1/2033</v>
      </c>
      <c r="D160" s="43">
        <f t="shared" si="0"/>
        <v>0.01</v>
      </c>
      <c r="E160" s="1146">
        <f t="shared" si="3"/>
        <v>2539.5130497221016</v>
      </c>
      <c r="F160" s="1150"/>
      <c r="G160" s="1146">
        <f t="shared" si="4"/>
        <v>2735.5269182225293</v>
      </c>
      <c r="H160" s="1147"/>
      <c r="I160" s="1148"/>
      <c r="J160" s="1149"/>
      <c r="K160" s="45" t="e">
        <f t="shared" si="5"/>
        <v>#DIV/0!</v>
      </c>
      <c r="L160" s="1151">
        <f t="shared" si="1"/>
        <v>-2735.5269182225293</v>
      </c>
      <c r="M160" s="1152"/>
      <c r="N160" s="34"/>
      <c r="O160" s="34"/>
      <c r="P160" s="34"/>
      <c r="Q160" s="34"/>
      <c r="R160" s="34"/>
      <c r="S160" s="34"/>
      <c r="T160" s="34"/>
      <c r="U160" s="34"/>
      <c r="V160" s="34"/>
      <c r="W160" s="34"/>
      <c r="X160" s="34"/>
      <c r="Y160" s="34"/>
      <c r="Z160" s="34"/>
      <c r="AA160" s="34"/>
      <c r="AB160" s="34"/>
    </row>
    <row r="161" spans="1:28" ht="15" customHeight="1" x14ac:dyDescent="0.2">
      <c r="A161" s="34"/>
      <c r="B161" s="42">
        <v>146</v>
      </c>
      <c r="C161" s="12" t="str">
        <f t="shared" si="2"/>
        <v>2/2033</v>
      </c>
      <c r="D161" s="43">
        <f t="shared" si="0"/>
        <v>0.01</v>
      </c>
      <c r="E161" s="1146">
        <f t="shared" si="3"/>
        <v>2564.9081802193227</v>
      </c>
      <c r="F161" s="1150"/>
      <c r="G161" s="1146">
        <f t="shared" si="4"/>
        <v>2762.8821874047544</v>
      </c>
      <c r="H161" s="1147"/>
      <c r="I161" s="1148"/>
      <c r="J161" s="1149"/>
      <c r="K161" s="45" t="e">
        <f t="shared" si="5"/>
        <v>#DIV/0!</v>
      </c>
      <c r="L161" s="1151">
        <f t="shared" si="1"/>
        <v>-2762.8821874047544</v>
      </c>
      <c r="M161" s="1152"/>
      <c r="N161" s="34"/>
      <c r="O161" s="34"/>
      <c r="P161" s="34"/>
      <c r="Q161" s="34"/>
      <c r="R161" s="34"/>
      <c r="S161" s="34"/>
      <c r="T161" s="34"/>
      <c r="U161" s="34"/>
      <c r="V161" s="34"/>
      <c r="W161" s="34"/>
      <c r="X161" s="34"/>
      <c r="Y161" s="34"/>
      <c r="Z161" s="34"/>
      <c r="AA161" s="34"/>
      <c r="AB161" s="34"/>
    </row>
    <row r="162" spans="1:28" ht="15" customHeight="1" x14ac:dyDescent="0.2">
      <c r="A162" s="34"/>
      <c r="B162" s="42">
        <v>147</v>
      </c>
      <c r="C162" s="12" t="str">
        <f t="shared" si="2"/>
        <v>3/2033</v>
      </c>
      <c r="D162" s="43">
        <f t="shared" si="0"/>
        <v>0.01</v>
      </c>
      <c r="E162" s="1146">
        <f t="shared" si="3"/>
        <v>2590.5572620215162</v>
      </c>
      <c r="F162" s="1150"/>
      <c r="G162" s="1146">
        <f t="shared" si="4"/>
        <v>2790.5110092788018</v>
      </c>
      <c r="H162" s="1147"/>
      <c r="I162" s="1148"/>
      <c r="J162" s="1149"/>
      <c r="K162" s="45" t="e">
        <f t="shared" si="5"/>
        <v>#DIV/0!</v>
      </c>
      <c r="L162" s="1151">
        <f t="shared" si="1"/>
        <v>-2790.5110092788018</v>
      </c>
      <c r="M162" s="1152"/>
      <c r="N162" s="34"/>
      <c r="O162" s="34"/>
      <c r="P162" s="34"/>
      <c r="Q162" s="34"/>
      <c r="R162" s="34"/>
      <c r="S162" s="34"/>
      <c r="T162" s="34"/>
      <c r="U162" s="34"/>
      <c r="V162" s="34"/>
      <c r="W162" s="34"/>
      <c r="X162" s="34"/>
      <c r="Y162" s="34"/>
      <c r="Z162" s="34"/>
      <c r="AA162" s="34"/>
      <c r="AB162" s="34"/>
    </row>
    <row r="163" spans="1:28" ht="15" customHeight="1" x14ac:dyDescent="0.2">
      <c r="A163" s="34"/>
      <c r="B163" s="42">
        <v>148</v>
      </c>
      <c r="C163" s="12" t="str">
        <f t="shared" si="2"/>
        <v>4/2033</v>
      </c>
      <c r="D163" s="43">
        <f t="shared" si="0"/>
        <v>0.01</v>
      </c>
      <c r="E163" s="1146">
        <f t="shared" si="3"/>
        <v>2616.4628346417312</v>
      </c>
      <c r="F163" s="1150"/>
      <c r="G163" s="1146">
        <f t="shared" si="4"/>
        <v>2818.41611937159</v>
      </c>
      <c r="H163" s="1147"/>
      <c r="I163" s="1148"/>
      <c r="J163" s="1149"/>
      <c r="K163" s="45" t="e">
        <f t="shared" si="5"/>
        <v>#DIV/0!</v>
      </c>
      <c r="L163" s="1151">
        <f t="shared" si="1"/>
        <v>-2818.41611937159</v>
      </c>
      <c r="M163" s="1152"/>
      <c r="N163" s="34"/>
      <c r="O163" s="34"/>
      <c r="P163" s="34"/>
      <c r="Q163" s="34"/>
      <c r="R163" s="34"/>
      <c r="S163" s="34"/>
      <c r="T163" s="34"/>
      <c r="U163" s="34"/>
      <c r="V163" s="34"/>
      <c r="W163" s="34"/>
      <c r="X163" s="34"/>
      <c r="Y163" s="34"/>
      <c r="Z163" s="34"/>
      <c r="AA163" s="34"/>
      <c r="AB163" s="34"/>
    </row>
    <row r="164" spans="1:28" ht="15" customHeight="1" x14ac:dyDescent="0.2">
      <c r="A164" s="34"/>
      <c r="B164" s="42">
        <v>149</v>
      </c>
      <c r="C164" s="12" t="str">
        <f t="shared" si="2"/>
        <v>5/2033</v>
      </c>
      <c r="D164" s="43">
        <f t="shared" si="0"/>
        <v>0.01</v>
      </c>
      <c r="E164" s="1146">
        <f t="shared" si="3"/>
        <v>2642.6274629881486</v>
      </c>
      <c r="F164" s="1150"/>
      <c r="G164" s="1146">
        <f t="shared" si="4"/>
        <v>2846.6002805653056</v>
      </c>
      <c r="H164" s="1147"/>
      <c r="I164" s="1148"/>
      <c r="J164" s="1149"/>
      <c r="K164" s="45" t="e">
        <f t="shared" si="5"/>
        <v>#DIV/0!</v>
      </c>
      <c r="L164" s="1151">
        <f t="shared" si="1"/>
        <v>-2846.6002805653056</v>
      </c>
      <c r="M164" s="1152"/>
      <c r="N164" s="34"/>
      <c r="O164" s="34"/>
      <c r="P164" s="34"/>
      <c r="Q164" s="34"/>
      <c r="R164" s="34"/>
      <c r="S164" s="34"/>
      <c r="T164" s="34"/>
      <c r="U164" s="34"/>
      <c r="V164" s="34"/>
      <c r="W164" s="34"/>
      <c r="X164" s="34"/>
      <c r="Y164" s="34"/>
      <c r="Z164" s="34"/>
      <c r="AA164" s="34"/>
      <c r="AB164" s="34"/>
    </row>
    <row r="165" spans="1:28" ht="15" customHeight="1" x14ac:dyDescent="0.2">
      <c r="A165" s="34"/>
      <c r="B165" s="42">
        <v>150</v>
      </c>
      <c r="C165" s="12" t="str">
        <f t="shared" si="2"/>
        <v>6/2033</v>
      </c>
      <c r="D165" s="43">
        <f t="shared" si="0"/>
        <v>0.01</v>
      </c>
      <c r="E165" s="1146">
        <f t="shared" si="3"/>
        <v>2669.05373761803</v>
      </c>
      <c r="F165" s="1150"/>
      <c r="G165" s="1146">
        <f t="shared" si="4"/>
        <v>2875.0662833709589</v>
      </c>
      <c r="H165" s="1147"/>
      <c r="I165" s="1148"/>
      <c r="J165" s="1149"/>
      <c r="K165" s="45" t="e">
        <f t="shared" si="5"/>
        <v>#DIV/0!</v>
      </c>
      <c r="L165" s="1151">
        <f t="shared" si="1"/>
        <v>-2875.0662833709589</v>
      </c>
      <c r="M165" s="1152"/>
      <c r="N165" s="34"/>
      <c r="O165" s="34"/>
      <c r="P165" s="34"/>
      <c r="Q165" s="34"/>
      <c r="R165" s="34"/>
      <c r="S165" s="34"/>
      <c r="T165" s="34"/>
      <c r="U165" s="34"/>
      <c r="V165" s="34"/>
      <c r="W165" s="34"/>
      <c r="X165" s="34"/>
      <c r="Y165" s="34"/>
      <c r="Z165" s="34"/>
      <c r="AA165" s="34"/>
      <c r="AB165" s="34"/>
    </row>
    <row r="166" spans="1:28" ht="15" customHeight="1" x14ac:dyDescent="0.2">
      <c r="A166" s="34"/>
      <c r="B166" s="42">
        <v>151</v>
      </c>
      <c r="C166" s="12" t="str">
        <f t="shared" si="2"/>
        <v>7/2033</v>
      </c>
      <c r="D166" s="43">
        <f t="shared" si="0"/>
        <v>0.01</v>
      </c>
      <c r="E166" s="1146">
        <f t="shared" si="3"/>
        <v>2695.7442749942102</v>
      </c>
      <c r="F166" s="1150"/>
      <c r="G166" s="1146">
        <f t="shared" si="4"/>
        <v>2903.8169462046685</v>
      </c>
      <c r="H166" s="1147"/>
      <c r="I166" s="1148"/>
      <c r="J166" s="1149"/>
      <c r="K166" s="45" t="e">
        <f t="shared" si="5"/>
        <v>#DIV/0!</v>
      </c>
      <c r="L166" s="1151">
        <f t="shared" si="1"/>
        <v>-2903.8169462046685</v>
      </c>
      <c r="M166" s="1152"/>
      <c r="N166" s="34"/>
      <c r="O166" s="34"/>
      <c r="P166" s="34"/>
      <c r="Q166" s="34"/>
      <c r="R166" s="34"/>
      <c r="S166" s="34"/>
      <c r="T166" s="34"/>
      <c r="U166" s="34"/>
      <c r="V166" s="34"/>
      <c r="W166" s="34"/>
      <c r="X166" s="34"/>
      <c r="Y166" s="34"/>
      <c r="Z166" s="34"/>
      <c r="AA166" s="34"/>
      <c r="AB166" s="34"/>
    </row>
    <row r="167" spans="1:28" ht="15" customHeight="1" x14ac:dyDescent="0.2">
      <c r="A167" s="34"/>
      <c r="B167" s="42">
        <v>152</v>
      </c>
      <c r="C167" s="12" t="str">
        <f t="shared" si="2"/>
        <v>8/2033</v>
      </c>
      <c r="D167" s="43">
        <f t="shared" si="0"/>
        <v>0.01</v>
      </c>
      <c r="E167" s="1146">
        <f t="shared" si="3"/>
        <v>2722.7017177441521</v>
      </c>
      <c r="F167" s="1150"/>
      <c r="G167" s="1146">
        <f t="shared" si="4"/>
        <v>2932.8551156667154</v>
      </c>
      <c r="H167" s="1147"/>
      <c r="I167" s="1148"/>
      <c r="J167" s="1149"/>
      <c r="K167" s="45" t="e">
        <f t="shared" si="5"/>
        <v>#DIV/0!</v>
      </c>
      <c r="L167" s="1151">
        <f t="shared" si="1"/>
        <v>-2932.8551156667154</v>
      </c>
      <c r="M167" s="1152"/>
      <c r="N167" s="34"/>
      <c r="O167" s="34"/>
      <c r="P167" s="34"/>
      <c r="Q167" s="34"/>
      <c r="R167" s="34"/>
      <c r="S167" s="34"/>
      <c r="T167" s="34"/>
      <c r="U167" s="34"/>
      <c r="V167" s="34"/>
      <c r="W167" s="34"/>
      <c r="X167" s="34"/>
      <c r="Y167" s="34"/>
      <c r="Z167" s="34"/>
      <c r="AA167" s="34"/>
      <c r="AB167" s="34"/>
    </row>
    <row r="168" spans="1:28" ht="15" customHeight="1" x14ac:dyDescent="0.2">
      <c r="A168" s="34"/>
      <c r="B168" s="42">
        <v>153</v>
      </c>
      <c r="C168" s="12" t="str">
        <f t="shared" si="2"/>
        <v>9/2033</v>
      </c>
      <c r="D168" s="43">
        <f t="shared" si="0"/>
        <v>0.01</v>
      </c>
      <c r="E168" s="1146">
        <f t="shared" si="3"/>
        <v>2749.9287349215938</v>
      </c>
      <c r="F168" s="1150"/>
      <c r="G168" s="1146">
        <f t="shared" si="4"/>
        <v>2962.1836668233827</v>
      </c>
      <c r="H168" s="1147"/>
      <c r="I168" s="1148"/>
      <c r="J168" s="1149"/>
      <c r="K168" s="45" t="e">
        <f t="shared" si="5"/>
        <v>#DIV/0!</v>
      </c>
      <c r="L168" s="1151">
        <f t="shared" si="1"/>
        <v>-2962.1836668233827</v>
      </c>
      <c r="M168" s="1152"/>
      <c r="N168" s="34"/>
      <c r="O168" s="34"/>
      <c r="P168" s="34"/>
      <c r="Q168" s="34"/>
      <c r="R168" s="34"/>
      <c r="S168" s="34"/>
      <c r="T168" s="34"/>
      <c r="U168" s="34"/>
      <c r="V168" s="34"/>
      <c r="W168" s="34"/>
      <c r="X168" s="34"/>
      <c r="Y168" s="34"/>
      <c r="Z168" s="34"/>
      <c r="AA168" s="34"/>
      <c r="AB168" s="34"/>
    </row>
    <row r="169" spans="1:28" ht="15" customHeight="1" x14ac:dyDescent="0.2">
      <c r="A169" s="34"/>
      <c r="B169" s="42">
        <v>154</v>
      </c>
      <c r="C169" s="12" t="str">
        <f t="shared" si="2"/>
        <v>10/2033</v>
      </c>
      <c r="D169" s="43">
        <f t="shared" si="0"/>
        <v>0.01</v>
      </c>
      <c r="E169" s="1146">
        <f t="shared" si="3"/>
        <v>2777.4280222708098</v>
      </c>
      <c r="F169" s="1150"/>
      <c r="G169" s="1146">
        <f t="shared" si="4"/>
        <v>2991.8055034916165</v>
      </c>
      <c r="H169" s="1147"/>
      <c r="I169" s="1148"/>
      <c r="J169" s="1149"/>
      <c r="K169" s="45" t="e">
        <f t="shared" si="5"/>
        <v>#DIV/0!</v>
      </c>
      <c r="L169" s="1151">
        <f t="shared" si="1"/>
        <v>-2991.8055034916165</v>
      </c>
      <c r="M169" s="1152"/>
      <c r="N169" s="34"/>
      <c r="O169" s="34"/>
      <c r="P169" s="34"/>
      <c r="Q169" s="34"/>
      <c r="R169" s="34"/>
      <c r="S169" s="34"/>
      <c r="T169" s="34"/>
      <c r="U169" s="34"/>
      <c r="V169" s="34"/>
      <c r="W169" s="34"/>
      <c r="X169" s="34"/>
      <c r="Y169" s="34"/>
      <c r="Z169" s="34"/>
      <c r="AA169" s="34"/>
      <c r="AB169" s="34"/>
    </row>
    <row r="170" spans="1:28" ht="15" customHeight="1" x14ac:dyDescent="0.2">
      <c r="A170" s="34"/>
      <c r="B170" s="42">
        <v>155</v>
      </c>
      <c r="C170" s="12" t="str">
        <f t="shared" si="2"/>
        <v>11/2033</v>
      </c>
      <c r="D170" s="43">
        <f t="shared" si="0"/>
        <v>0.01</v>
      </c>
      <c r="E170" s="1146">
        <f t="shared" si="3"/>
        <v>2805.2023024935179</v>
      </c>
      <c r="F170" s="1150"/>
      <c r="G170" s="1146">
        <f t="shared" si="4"/>
        <v>3021.7235585265325</v>
      </c>
      <c r="H170" s="1147"/>
      <c r="I170" s="1148"/>
      <c r="J170" s="1149"/>
      <c r="K170" s="45" t="e">
        <f t="shared" si="5"/>
        <v>#DIV/0!</v>
      </c>
      <c r="L170" s="1151">
        <f t="shared" si="1"/>
        <v>-3021.7235585265325</v>
      </c>
      <c r="M170" s="1152"/>
      <c r="N170" s="34"/>
      <c r="O170" s="34"/>
      <c r="P170" s="34"/>
      <c r="Q170" s="34"/>
      <c r="R170" s="34"/>
      <c r="S170" s="34"/>
      <c r="T170" s="34"/>
      <c r="U170" s="34"/>
      <c r="V170" s="34"/>
      <c r="W170" s="34"/>
      <c r="X170" s="34"/>
      <c r="Y170" s="34"/>
      <c r="Z170" s="34"/>
      <c r="AA170" s="34"/>
      <c r="AB170" s="34"/>
    </row>
    <row r="171" spans="1:28" ht="15" customHeight="1" x14ac:dyDescent="0.2">
      <c r="A171" s="34"/>
      <c r="B171" s="42">
        <v>156</v>
      </c>
      <c r="C171" s="12" t="str">
        <f t="shared" si="2"/>
        <v>12/2033</v>
      </c>
      <c r="D171" s="43">
        <f t="shared" si="0"/>
        <v>0.01</v>
      </c>
      <c r="E171" s="1146">
        <f t="shared" si="3"/>
        <v>2833.2543255184532</v>
      </c>
      <c r="F171" s="1150"/>
      <c r="G171" s="1146">
        <f t="shared" si="4"/>
        <v>3051.9407941117979</v>
      </c>
      <c r="H171" s="1147"/>
      <c r="I171" s="1148"/>
      <c r="J171" s="1149"/>
      <c r="K171" s="45" t="e">
        <f t="shared" si="5"/>
        <v>#DIV/0!</v>
      </c>
      <c r="L171" s="1151">
        <f t="shared" si="1"/>
        <v>-3051.9407941117979</v>
      </c>
      <c r="M171" s="1152"/>
      <c r="N171" s="34"/>
      <c r="O171" s="34"/>
      <c r="P171" s="34"/>
      <c r="Q171" s="34"/>
      <c r="R171" s="34"/>
      <c r="S171" s="34"/>
      <c r="T171" s="34"/>
      <c r="U171" s="34"/>
      <c r="V171" s="34"/>
      <c r="W171" s="34"/>
      <c r="X171" s="34"/>
      <c r="Y171" s="34"/>
      <c r="Z171" s="34"/>
      <c r="AA171" s="34"/>
      <c r="AB171" s="34"/>
    </row>
    <row r="172" spans="1:28" ht="15" customHeight="1" x14ac:dyDescent="0.2">
      <c r="A172" s="34"/>
      <c r="B172" s="42">
        <v>157</v>
      </c>
      <c r="C172" s="12" t="str">
        <f t="shared" si="2"/>
        <v>1/2034</v>
      </c>
      <c r="D172" s="43">
        <f t="shared" si="0"/>
        <v>0.01</v>
      </c>
      <c r="E172" s="1146">
        <f t="shared" si="3"/>
        <v>2861.5868687736379</v>
      </c>
      <c r="F172" s="1150"/>
      <c r="G172" s="1146">
        <f t="shared" si="4"/>
        <v>3082.460202052916</v>
      </c>
      <c r="H172" s="1147"/>
      <c r="I172" s="1148"/>
      <c r="J172" s="1149"/>
      <c r="K172" s="45" t="e">
        <f t="shared" si="5"/>
        <v>#DIV/0!</v>
      </c>
      <c r="L172" s="1151">
        <f t="shared" si="1"/>
        <v>-3082.460202052916</v>
      </c>
      <c r="M172" s="1152"/>
      <c r="N172" s="34"/>
      <c r="O172" s="34"/>
      <c r="P172" s="34"/>
      <c r="Q172" s="34"/>
      <c r="R172" s="34"/>
      <c r="S172" s="34"/>
      <c r="T172" s="34"/>
      <c r="U172" s="34"/>
      <c r="V172" s="34"/>
      <c r="W172" s="34"/>
      <c r="X172" s="34"/>
      <c r="Y172" s="34"/>
      <c r="Z172" s="34"/>
      <c r="AA172" s="34"/>
      <c r="AB172" s="34"/>
    </row>
    <row r="173" spans="1:28" ht="15" customHeight="1" x14ac:dyDescent="0.2">
      <c r="A173" s="34"/>
      <c r="B173" s="42">
        <v>158</v>
      </c>
      <c r="C173" s="12" t="str">
        <f t="shared" si="2"/>
        <v>2/2034</v>
      </c>
      <c r="D173" s="43">
        <f t="shared" si="0"/>
        <v>0.01</v>
      </c>
      <c r="E173" s="1146">
        <f t="shared" si="3"/>
        <v>2890.2027374613745</v>
      </c>
      <c r="F173" s="1150"/>
      <c r="G173" s="1146">
        <f t="shared" si="4"/>
        <v>3113.2848040734452</v>
      </c>
      <c r="H173" s="1147"/>
      <c r="I173" s="1148"/>
      <c r="J173" s="1149"/>
      <c r="K173" s="45" t="e">
        <f t="shared" si="5"/>
        <v>#DIV/0!</v>
      </c>
      <c r="L173" s="1151">
        <f t="shared" si="1"/>
        <v>-3113.2848040734452</v>
      </c>
      <c r="M173" s="1152"/>
      <c r="N173" s="34"/>
      <c r="O173" s="34"/>
      <c r="P173" s="34"/>
      <c r="Q173" s="34"/>
      <c r="R173" s="34"/>
      <c r="S173" s="34"/>
      <c r="T173" s="34"/>
      <c r="U173" s="34"/>
      <c r="V173" s="34"/>
      <c r="W173" s="34"/>
      <c r="X173" s="34"/>
      <c r="Y173" s="34"/>
      <c r="Z173" s="34"/>
      <c r="AA173" s="34"/>
      <c r="AB173" s="34"/>
    </row>
    <row r="174" spans="1:28" ht="15" customHeight="1" x14ac:dyDescent="0.2">
      <c r="A174" s="34"/>
      <c r="B174" s="42">
        <v>159</v>
      </c>
      <c r="C174" s="12" t="str">
        <f t="shared" si="2"/>
        <v>3/2034</v>
      </c>
      <c r="D174" s="43">
        <f t="shared" si="0"/>
        <v>0.01</v>
      </c>
      <c r="E174" s="1146">
        <f t="shared" si="3"/>
        <v>2919.1047648359881</v>
      </c>
      <c r="F174" s="1150"/>
      <c r="G174" s="1146">
        <f t="shared" si="4"/>
        <v>3144.4176521141799</v>
      </c>
      <c r="H174" s="1147"/>
      <c r="I174" s="1148"/>
      <c r="J174" s="1149"/>
      <c r="K174" s="45" t="e">
        <f t="shared" si="5"/>
        <v>#DIV/0!</v>
      </c>
      <c r="L174" s="1151">
        <f t="shared" si="1"/>
        <v>-3144.4176521141799</v>
      </c>
      <c r="M174" s="1152"/>
      <c r="N174" s="34"/>
      <c r="O174" s="34"/>
      <c r="P174" s="34"/>
      <c r="Q174" s="34"/>
      <c r="R174" s="34"/>
      <c r="S174" s="34"/>
      <c r="T174" s="34"/>
      <c r="U174" s="34"/>
      <c r="V174" s="34"/>
      <c r="W174" s="34"/>
      <c r="X174" s="34"/>
      <c r="Y174" s="34"/>
      <c r="Z174" s="34"/>
      <c r="AA174" s="34"/>
      <c r="AB174" s="34"/>
    </row>
    <row r="175" spans="1:28" ht="15" customHeight="1" x14ac:dyDescent="0.2">
      <c r="A175" s="34"/>
      <c r="B175" s="42">
        <v>160</v>
      </c>
      <c r="C175" s="12" t="str">
        <f t="shared" si="2"/>
        <v>4/2034</v>
      </c>
      <c r="D175" s="43">
        <f t="shared" si="0"/>
        <v>0.01</v>
      </c>
      <c r="E175" s="1146">
        <f t="shared" si="3"/>
        <v>2948.2958124843481</v>
      </c>
      <c r="F175" s="1150"/>
      <c r="G175" s="1146">
        <f t="shared" si="4"/>
        <v>3175.8618286353217</v>
      </c>
      <c r="H175" s="1147"/>
      <c r="I175" s="1148"/>
      <c r="J175" s="1149"/>
      <c r="K175" s="45" t="e">
        <f t="shared" si="5"/>
        <v>#DIV/0!</v>
      </c>
      <c r="L175" s="1151">
        <f t="shared" si="1"/>
        <v>-3175.8618286353217</v>
      </c>
      <c r="M175" s="1152"/>
      <c r="N175" s="34"/>
      <c r="O175" s="34"/>
      <c r="P175" s="34"/>
      <c r="Q175" s="34"/>
      <c r="R175" s="34"/>
      <c r="S175" s="34"/>
      <c r="T175" s="34"/>
      <c r="U175" s="34"/>
      <c r="V175" s="34"/>
      <c r="W175" s="34"/>
      <c r="X175" s="34"/>
      <c r="Y175" s="34"/>
      <c r="Z175" s="34"/>
      <c r="AA175" s="34"/>
      <c r="AB175" s="34"/>
    </row>
    <row r="176" spans="1:28" ht="15" customHeight="1" x14ac:dyDescent="0.2">
      <c r="A176" s="34"/>
      <c r="B176" s="42">
        <v>161</v>
      </c>
      <c r="C176" s="12" t="str">
        <f t="shared" si="2"/>
        <v>5/2034</v>
      </c>
      <c r="D176" s="43">
        <f t="shared" si="0"/>
        <v>0.01</v>
      </c>
      <c r="E176" s="1146">
        <f t="shared" si="3"/>
        <v>2977.7787706091917</v>
      </c>
      <c r="F176" s="1150"/>
      <c r="G176" s="1146">
        <f t="shared" si="4"/>
        <v>3207.620446921675</v>
      </c>
      <c r="H176" s="1147"/>
      <c r="I176" s="1148"/>
      <c r="J176" s="1149"/>
      <c r="K176" s="45" t="e">
        <f t="shared" si="5"/>
        <v>#DIV/0!</v>
      </c>
      <c r="L176" s="1151">
        <f t="shared" si="1"/>
        <v>-3207.620446921675</v>
      </c>
      <c r="M176" s="1152"/>
      <c r="N176" s="34"/>
      <c r="O176" s="34"/>
      <c r="P176" s="34"/>
      <c r="Q176" s="34"/>
      <c r="R176" s="34"/>
      <c r="S176" s="34"/>
      <c r="T176" s="34"/>
      <c r="U176" s="34"/>
      <c r="V176" s="34"/>
      <c r="W176" s="34"/>
      <c r="X176" s="34"/>
      <c r="Y176" s="34"/>
      <c r="Z176" s="34"/>
      <c r="AA176" s="34"/>
      <c r="AB176" s="34"/>
    </row>
    <row r="177" spans="1:28" ht="15" customHeight="1" x14ac:dyDescent="0.2">
      <c r="A177" s="34"/>
      <c r="B177" s="42">
        <v>162</v>
      </c>
      <c r="C177" s="12" t="str">
        <f t="shared" si="2"/>
        <v>6/2034</v>
      </c>
      <c r="D177" s="43">
        <f t="shared" si="0"/>
        <v>0.01</v>
      </c>
      <c r="E177" s="1146">
        <f t="shared" si="3"/>
        <v>3007.5565583152838</v>
      </c>
      <c r="F177" s="1150"/>
      <c r="G177" s="1146">
        <f t="shared" si="4"/>
        <v>3239.6966513908919</v>
      </c>
      <c r="H177" s="1147"/>
      <c r="I177" s="1148"/>
      <c r="J177" s="1149"/>
      <c r="K177" s="45" t="e">
        <f t="shared" si="5"/>
        <v>#DIV/0!</v>
      </c>
      <c r="L177" s="1151">
        <f t="shared" si="1"/>
        <v>-3239.6966513908919</v>
      </c>
      <c r="M177" s="1152"/>
      <c r="N177" s="34"/>
      <c r="O177" s="34"/>
      <c r="P177" s="34"/>
      <c r="Q177" s="34"/>
      <c r="R177" s="34"/>
      <c r="S177" s="34"/>
      <c r="T177" s="34"/>
      <c r="U177" s="34"/>
      <c r="V177" s="34"/>
      <c r="W177" s="34"/>
      <c r="X177" s="34"/>
      <c r="Y177" s="34"/>
      <c r="Z177" s="34"/>
      <c r="AA177" s="34"/>
      <c r="AB177" s="34"/>
    </row>
    <row r="178" spans="1:28" ht="15" customHeight="1" x14ac:dyDescent="0.2">
      <c r="A178" s="34"/>
      <c r="B178" s="42">
        <v>163</v>
      </c>
      <c r="C178" s="12" t="str">
        <f t="shared" si="2"/>
        <v>7/2034</v>
      </c>
      <c r="D178" s="43">
        <f t="shared" si="0"/>
        <v>0.01</v>
      </c>
      <c r="E178" s="1146">
        <f t="shared" si="3"/>
        <v>3037.6321238984365</v>
      </c>
      <c r="F178" s="1150"/>
      <c r="G178" s="1146">
        <f t="shared" si="4"/>
        <v>3272.0936179048008</v>
      </c>
      <c r="H178" s="1147"/>
      <c r="I178" s="1148"/>
      <c r="J178" s="1149"/>
      <c r="K178" s="45" t="e">
        <f t="shared" si="5"/>
        <v>#DIV/0!</v>
      </c>
      <c r="L178" s="1151">
        <f t="shared" si="1"/>
        <v>-3272.0936179048008</v>
      </c>
      <c r="M178" s="1152"/>
      <c r="N178" s="34"/>
      <c r="O178" s="34"/>
      <c r="P178" s="34"/>
      <c r="Q178" s="34"/>
      <c r="R178" s="34"/>
      <c r="S178" s="34"/>
      <c r="T178" s="34"/>
      <c r="U178" s="34"/>
      <c r="V178" s="34"/>
      <c r="W178" s="34"/>
      <c r="X178" s="34"/>
      <c r="Y178" s="34"/>
      <c r="Z178" s="34"/>
      <c r="AA178" s="34"/>
      <c r="AB178" s="34"/>
    </row>
    <row r="179" spans="1:28" ht="15" customHeight="1" x14ac:dyDescent="0.2">
      <c r="A179" s="34"/>
      <c r="B179" s="42">
        <v>164</v>
      </c>
      <c r="C179" s="12" t="str">
        <f t="shared" si="2"/>
        <v>8/2034</v>
      </c>
      <c r="D179" s="43">
        <f t="shared" si="0"/>
        <v>0.01</v>
      </c>
      <c r="E179" s="1146">
        <f t="shared" si="3"/>
        <v>3068.0084451374209</v>
      </c>
      <c r="F179" s="1150"/>
      <c r="G179" s="1146">
        <f t="shared" si="4"/>
        <v>3304.8145540838486</v>
      </c>
      <c r="H179" s="1147"/>
      <c r="I179" s="1148"/>
      <c r="J179" s="1149"/>
      <c r="K179" s="45" t="e">
        <f t="shared" si="5"/>
        <v>#DIV/0!</v>
      </c>
      <c r="L179" s="1151">
        <f t="shared" si="1"/>
        <v>-3304.8145540838486</v>
      </c>
      <c r="M179" s="1152"/>
      <c r="N179" s="34"/>
      <c r="O179" s="34"/>
      <c r="P179" s="34"/>
      <c r="Q179" s="34"/>
      <c r="R179" s="34"/>
      <c r="S179" s="34"/>
      <c r="T179" s="34"/>
      <c r="U179" s="34"/>
      <c r="V179" s="34"/>
      <c r="W179" s="34"/>
      <c r="X179" s="34"/>
      <c r="Y179" s="34"/>
      <c r="Z179" s="34"/>
      <c r="AA179" s="34"/>
      <c r="AB179" s="34"/>
    </row>
    <row r="180" spans="1:28" ht="15" customHeight="1" x14ac:dyDescent="0.2">
      <c r="A180" s="34"/>
      <c r="B180" s="42">
        <v>165</v>
      </c>
      <c r="C180" s="12" t="str">
        <f t="shared" si="2"/>
        <v>9/2034</v>
      </c>
      <c r="D180" s="43">
        <f t="shared" si="0"/>
        <v>0.01</v>
      </c>
      <c r="E180" s="1146">
        <f t="shared" si="3"/>
        <v>3098.6885295887951</v>
      </c>
      <c r="F180" s="1150"/>
      <c r="G180" s="1146">
        <f t="shared" si="4"/>
        <v>3337.8626996246871</v>
      </c>
      <c r="H180" s="1147"/>
      <c r="I180" s="1148"/>
      <c r="J180" s="1149"/>
      <c r="K180" s="45" t="e">
        <f t="shared" si="5"/>
        <v>#DIV/0!</v>
      </c>
      <c r="L180" s="1151">
        <f t="shared" si="1"/>
        <v>-3337.8626996246871</v>
      </c>
      <c r="M180" s="1152"/>
      <c r="N180" s="34"/>
      <c r="O180" s="34"/>
      <c r="P180" s="34"/>
      <c r="Q180" s="34"/>
      <c r="R180" s="34"/>
      <c r="S180" s="34"/>
      <c r="T180" s="34"/>
      <c r="U180" s="34"/>
      <c r="V180" s="34"/>
      <c r="W180" s="34"/>
      <c r="X180" s="34"/>
      <c r="Y180" s="34"/>
      <c r="Z180" s="34"/>
      <c r="AA180" s="34"/>
      <c r="AB180" s="34"/>
    </row>
    <row r="181" spans="1:28" ht="15" customHeight="1" x14ac:dyDescent="0.2">
      <c r="A181" s="34"/>
      <c r="B181" s="42">
        <v>166</v>
      </c>
      <c r="C181" s="12" t="str">
        <f t="shared" si="2"/>
        <v>10/2034</v>
      </c>
      <c r="D181" s="43">
        <f t="shared" si="0"/>
        <v>0.01</v>
      </c>
      <c r="E181" s="1146">
        <f t="shared" si="3"/>
        <v>3129.6754148846831</v>
      </c>
      <c r="F181" s="1150"/>
      <c r="G181" s="1146">
        <f t="shared" si="4"/>
        <v>3371.2413266209342</v>
      </c>
      <c r="H181" s="1147"/>
      <c r="I181" s="1148"/>
      <c r="J181" s="1149"/>
      <c r="K181" s="45" t="e">
        <f t="shared" si="5"/>
        <v>#DIV/0!</v>
      </c>
      <c r="L181" s="1151">
        <f t="shared" si="1"/>
        <v>-3371.2413266209342</v>
      </c>
      <c r="M181" s="1152"/>
      <c r="N181" s="34"/>
      <c r="O181" s="34"/>
      <c r="P181" s="34"/>
      <c r="Q181" s="34"/>
      <c r="R181" s="34"/>
      <c r="S181" s="34"/>
      <c r="T181" s="34"/>
      <c r="U181" s="34"/>
      <c r="V181" s="34"/>
      <c r="W181" s="34"/>
      <c r="X181" s="34"/>
      <c r="Y181" s="34"/>
      <c r="Z181" s="34"/>
      <c r="AA181" s="34"/>
      <c r="AB181" s="34"/>
    </row>
    <row r="182" spans="1:28" ht="15" customHeight="1" x14ac:dyDescent="0.2">
      <c r="A182" s="34"/>
      <c r="B182" s="42">
        <v>167</v>
      </c>
      <c r="C182" s="12" t="str">
        <f t="shared" si="2"/>
        <v>11/2034</v>
      </c>
      <c r="D182" s="43">
        <f t="shared" si="0"/>
        <v>0.01</v>
      </c>
      <c r="E182" s="1146">
        <f t="shared" si="3"/>
        <v>3160.97216903353</v>
      </c>
      <c r="F182" s="1150"/>
      <c r="G182" s="1146">
        <f t="shared" si="4"/>
        <v>3404.9537398871435</v>
      </c>
      <c r="H182" s="1147"/>
      <c r="I182" s="1148"/>
      <c r="J182" s="1149"/>
      <c r="K182" s="45" t="e">
        <f t="shared" si="5"/>
        <v>#DIV/0!</v>
      </c>
      <c r="L182" s="1151">
        <f t="shared" si="1"/>
        <v>-3404.9537398871435</v>
      </c>
      <c r="M182" s="1152"/>
      <c r="N182" s="34"/>
      <c r="O182" s="34"/>
      <c r="P182" s="34"/>
      <c r="Q182" s="34"/>
      <c r="R182" s="34"/>
      <c r="S182" s="34"/>
      <c r="T182" s="34"/>
      <c r="U182" s="34"/>
      <c r="V182" s="34"/>
      <c r="W182" s="34"/>
      <c r="X182" s="34"/>
      <c r="Y182" s="34"/>
      <c r="Z182" s="34"/>
      <c r="AA182" s="34"/>
      <c r="AB182" s="34"/>
    </row>
    <row r="183" spans="1:28" ht="15" customHeight="1" x14ac:dyDescent="0.2">
      <c r="A183" s="34"/>
      <c r="B183" s="42">
        <v>168</v>
      </c>
      <c r="C183" s="12" t="str">
        <f t="shared" si="2"/>
        <v>12/2034</v>
      </c>
      <c r="D183" s="43">
        <f t="shared" si="0"/>
        <v>0.01</v>
      </c>
      <c r="E183" s="1146">
        <f t="shared" si="3"/>
        <v>3192.5818907238654</v>
      </c>
      <c r="F183" s="1150"/>
      <c r="G183" s="1146">
        <f t="shared" si="4"/>
        <v>3439.003277286015</v>
      </c>
      <c r="H183" s="1147"/>
      <c r="I183" s="1148"/>
      <c r="J183" s="1149"/>
      <c r="K183" s="45" t="e">
        <f t="shared" si="5"/>
        <v>#DIV/0!</v>
      </c>
      <c r="L183" s="1151">
        <f t="shared" si="1"/>
        <v>-3439.003277286015</v>
      </c>
      <c r="M183" s="1152"/>
      <c r="N183" s="34"/>
      <c r="O183" s="34"/>
      <c r="P183" s="34"/>
      <c r="Q183" s="34"/>
      <c r="R183" s="34"/>
      <c r="S183" s="34"/>
      <c r="T183" s="34"/>
      <c r="U183" s="34"/>
      <c r="V183" s="34"/>
      <c r="W183" s="34"/>
      <c r="X183" s="34"/>
      <c r="Y183" s="34"/>
      <c r="Z183" s="34"/>
      <c r="AA183" s="34"/>
      <c r="AB183" s="34"/>
    </row>
    <row r="184" spans="1:28" ht="15" customHeight="1" x14ac:dyDescent="0.2">
      <c r="A184" s="34"/>
      <c r="B184" s="42">
        <v>169</v>
      </c>
      <c r="C184" s="12" t="str">
        <f t="shared" si="2"/>
        <v>1/2035</v>
      </c>
      <c r="D184" s="43">
        <f t="shared" si="0"/>
        <v>0.01</v>
      </c>
      <c r="E184" s="1146">
        <f t="shared" si="3"/>
        <v>3224.5077096311043</v>
      </c>
      <c r="F184" s="1150"/>
      <c r="G184" s="1146">
        <f t="shared" si="4"/>
        <v>3473.3933100588752</v>
      </c>
      <c r="H184" s="1147"/>
      <c r="I184" s="1148"/>
      <c r="J184" s="1149"/>
      <c r="K184" s="45" t="e">
        <f t="shared" si="5"/>
        <v>#DIV/0!</v>
      </c>
      <c r="L184" s="1151">
        <f t="shared" si="1"/>
        <v>-3473.3933100588752</v>
      </c>
      <c r="M184" s="1152"/>
      <c r="N184" s="34"/>
      <c r="O184" s="34"/>
      <c r="P184" s="34"/>
      <c r="Q184" s="34"/>
      <c r="R184" s="34"/>
      <c r="S184" s="34"/>
      <c r="T184" s="34"/>
      <c r="U184" s="34"/>
      <c r="V184" s="34"/>
      <c r="W184" s="34"/>
      <c r="X184" s="34"/>
      <c r="Y184" s="34"/>
      <c r="Z184" s="34"/>
      <c r="AA184" s="34"/>
      <c r="AB184" s="34"/>
    </row>
    <row r="185" spans="1:28" ht="15" customHeight="1" x14ac:dyDescent="0.2">
      <c r="A185" s="34"/>
      <c r="B185" s="42">
        <v>170</v>
      </c>
      <c r="C185" s="12" t="str">
        <f t="shared" si="2"/>
        <v>2/2035</v>
      </c>
      <c r="D185" s="43">
        <f t="shared" si="0"/>
        <v>0.01</v>
      </c>
      <c r="E185" s="1146">
        <f t="shared" si="3"/>
        <v>3256.7527867274152</v>
      </c>
      <c r="F185" s="1150"/>
      <c r="G185" s="1146">
        <f t="shared" si="4"/>
        <v>3508.1272431594639</v>
      </c>
      <c r="H185" s="1147"/>
      <c r="I185" s="1148"/>
      <c r="J185" s="1149"/>
      <c r="K185" s="45" t="e">
        <f t="shared" si="5"/>
        <v>#DIV/0!</v>
      </c>
      <c r="L185" s="1151">
        <f t="shared" si="1"/>
        <v>-3508.1272431594639</v>
      </c>
      <c r="M185" s="1152"/>
      <c r="N185" s="34"/>
      <c r="O185" s="34"/>
      <c r="P185" s="34"/>
      <c r="Q185" s="34"/>
      <c r="R185" s="34"/>
      <c r="S185" s="34"/>
      <c r="T185" s="34"/>
      <c r="U185" s="34"/>
      <c r="V185" s="34"/>
      <c r="W185" s="34"/>
      <c r="X185" s="34"/>
      <c r="Y185" s="34"/>
      <c r="Z185" s="34"/>
      <c r="AA185" s="34"/>
      <c r="AB185" s="34"/>
    </row>
    <row r="186" spans="1:28" ht="15" customHeight="1" x14ac:dyDescent="0.2">
      <c r="A186" s="34"/>
      <c r="B186" s="42">
        <v>171</v>
      </c>
      <c r="C186" s="12" t="str">
        <f t="shared" si="2"/>
        <v>3/2035</v>
      </c>
      <c r="D186" s="43">
        <f t="shared" si="0"/>
        <v>0.01</v>
      </c>
      <c r="E186" s="1146">
        <f t="shared" si="3"/>
        <v>3289.3203145946895</v>
      </c>
      <c r="F186" s="1150"/>
      <c r="G186" s="1146">
        <f t="shared" si="4"/>
        <v>3543.2085155910586</v>
      </c>
      <c r="H186" s="1147"/>
      <c r="I186" s="1148"/>
      <c r="J186" s="1149"/>
      <c r="K186" s="45" t="e">
        <f t="shared" si="5"/>
        <v>#DIV/0!</v>
      </c>
      <c r="L186" s="1151">
        <f t="shared" si="1"/>
        <v>-3543.2085155910586</v>
      </c>
      <c r="M186" s="1152"/>
      <c r="N186" s="34"/>
      <c r="O186" s="34"/>
      <c r="P186" s="34"/>
      <c r="Q186" s="34"/>
      <c r="R186" s="34"/>
      <c r="S186" s="34"/>
      <c r="T186" s="34"/>
      <c r="U186" s="34"/>
      <c r="V186" s="34"/>
      <c r="W186" s="34"/>
      <c r="X186" s="34"/>
      <c r="Y186" s="34"/>
      <c r="Z186" s="34"/>
      <c r="AA186" s="34"/>
      <c r="AB186" s="34"/>
    </row>
    <row r="187" spans="1:28" ht="15" customHeight="1" x14ac:dyDescent="0.2">
      <c r="A187" s="34"/>
      <c r="B187" s="42">
        <v>172</v>
      </c>
      <c r="C187" s="12" t="str">
        <f t="shared" si="2"/>
        <v>4/2035</v>
      </c>
      <c r="D187" s="43">
        <f t="shared" si="0"/>
        <v>0.01</v>
      </c>
      <c r="E187" s="1146">
        <f t="shared" si="3"/>
        <v>3322.2135177406362</v>
      </c>
      <c r="F187" s="1150"/>
      <c r="G187" s="1146">
        <f t="shared" si="4"/>
        <v>3578.6406007469691</v>
      </c>
      <c r="H187" s="1147"/>
      <c r="I187" s="1148"/>
      <c r="J187" s="1149"/>
      <c r="K187" s="45" t="e">
        <f t="shared" si="5"/>
        <v>#DIV/0!</v>
      </c>
      <c r="L187" s="1151">
        <f t="shared" si="1"/>
        <v>-3578.6406007469691</v>
      </c>
      <c r="M187" s="1152"/>
      <c r="N187" s="34"/>
      <c r="O187" s="34"/>
      <c r="P187" s="34"/>
      <c r="Q187" s="34"/>
      <c r="R187" s="34"/>
      <c r="S187" s="34"/>
      <c r="T187" s="34"/>
      <c r="U187" s="34"/>
      <c r="V187" s="34"/>
      <c r="W187" s="34"/>
      <c r="X187" s="34"/>
      <c r="Y187" s="34"/>
      <c r="Z187" s="34"/>
      <c r="AA187" s="34"/>
      <c r="AB187" s="34"/>
    </row>
    <row r="188" spans="1:28" ht="15" customHeight="1" x14ac:dyDescent="0.2">
      <c r="A188" s="34"/>
      <c r="B188" s="42">
        <v>173</v>
      </c>
      <c r="C188" s="12" t="str">
        <f t="shared" si="2"/>
        <v>5/2035</v>
      </c>
      <c r="D188" s="43">
        <f t="shared" si="0"/>
        <v>0.01</v>
      </c>
      <c r="E188" s="1146">
        <f t="shared" si="3"/>
        <v>3355.4356529180427</v>
      </c>
      <c r="F188" s="1150"/>
      <c r="G188" s="1146">
        <f t="shared" si="4"/>
        <v>3614.4270067544389</v>
      </c>
      <c r="H188" s="1147"/>
      <c r="I188" s="1148"/>
      <c r="J188" s="1149"/>
      <c r="K188" s="45" t="e">
        <f t="shared" si="5"/>
        <v>#DIV/0!</v>
      </c>
      <c r="L188" s="1151">
        <f t="shared" si="1"/>
        <v>-3614.4270067544389</v>
      </c>
      <c r="M188" s="1152"/>
      <c r="N188" s="34"/>
      <c r="O188" s="34"/>
      <c r="P188" s="34"/>
      <c r="Q188" s="34"/>
      <c r="R188" s="34"/>
      <c r="S188" s="34"/>
      <c r="T188" s="34"/>
      <c r="U188" s="34"/>
      <c r="V188" s="34"/>
      <c r="W188" s="34"/>
      <c r="X188" s="34"/>
      <c r="Y188" s="34"/>
      <c r="Z188" s="34"/>
      <c r="AA188" s="34"/>
      <c r="AB188" s="34"/>
    </row>
    <row r="189" spans="1:28" ht="15" customHeight="1" x14ac:dyDescent="0.2">
      <c r="A189" s="34"/>
      <c r="B189" s="42">
        <v>174</v>
      </c>
      <c r="C189" s="12" t="str">
        <f t="shared" si="2"/>
        <v>6/2035</v>
      </c>
      <c r="D189" s="43">
        <f t="shared" si="0"/>
        <v>0.01</v>
      </c>
      <c r="E189" s="1146">
        <f t="shared" si="3"/>
        <v>3388.9900094472232</v>
      </c>
      <c r="F189" s="1150"/>
      <c r="G189" s="1146">
        <f t="shared" si="4"/>
        <v>3650.5712768219832</v>
      </c>
      <c r="H189" s="1147"/>
      <c r="I189" s="1148"/>
      <c r="J189" s="1149"/>
      <c r="K189" s="45" t="e">
        <f t="shared" si="5"/>
        <v>#DIV/0!</v>
      </c>
      <c r="L189" s="1151">
        <f t="shared" si="1"/>
        <v>-3650.5712768219832</v>
      </c>
      <c r="M189" s="1152"/>
      <c r="N189" s="34"/>
      <c r="O189" s="34"/>
      <c r="P189" s="34"/>
      <c r="Q189" s="34"/>
      <c r="R189" s="34"/>
      <c r="S189" s="34"/>
      <c r="T189" s="34"/>
      <c r="U189" s="34"/>
      <c r="V189" s="34"/>
      <c r="W189" s="34"/>
      <c r="X189" s="34"/>
      <c r="Y189" s="34"/>
      <c r="Z189" s="34"/>
      <c r="AA189" s="34"/>
      <c r="AB189" s="34"/>
    </row>
    <row r="190" spans="1:28" ht="15" customHeight="1" x14ac:dyDescent="0.2">
      <c r="A190" s="34"/>
      <c r="B190" s="42">
        <v>175</v>
      </c>
      <c r="C190" s="12" t="str">
        <f t="shared" si="2"/>
        <v>7/2035</v>
      </c>
      <c r="D190" s="43">
        <f t="shared" si="0"/>
        <v>0.01</v>
      </c>
      <c r="E190" s="1146">
        <f t="shared" si="3"/>
        <v>3422.8799095416953</v>
      </c>
      <c r="F190" s="1150"/>
      <c r="G190" s="1146">
        <f t="shared" si="4"/>
        <v>3687.0769895902031</v>
      </c>
      <c r="H190" s="1147"/>
      <c r="I190" s="1148"/>
      <c r="J190" s="1149"/>
      <c r="K190" s="45" t="e">
        <f t="shared" si="5"/>
        <v>#DIV/0!</v>
      </c>
      <c r="L190" s="1151">
        <f t="shared" si="1"/>
        <v>-3687.0769895902031</v>
      </c>
      <c r="M190" s="1152"/>
      <c r="N190" s="34"/>
      <c r="O190" s="34"/>
      <c r="P190" s="34"/>
      <c r="Q190" s="34"/>
      <c r="R190" s="34"/>
      <c r="S190" s="34"/>
      <c r="T190" s="34"/>
      <c r="U190" s="34"/>
      <c r="V190" s="34"/>
      <c r="W190" s="34"/>
      <c r="X190" s="34"/>
      <c r="Y190" s="34"/>
      <c r="Z190" s="34"/>
      <c r="AA190" s="34"/>
      <c r="AB190" s="34"/>
    </row>
    <row r="191" spans="1:28" ht="15" customHeight="1" x14ac:dyDescent="0.2">
      <c r="A191" s="34"/>
      <c r="B191" s="42">
        <v>176</v>
      </c>
      <c r="C191" s="12" t="str">
        <f t="shared" si="2"/>
        <v>8/2035</v>
      </c>
      <c r="D191" s="43">
        <f t="shared" si="0"/>
        <v>0.01</v>
      </c>
      <c r="E191" s="1146">
        <f t="shared" si="3"/>
        <v>3457.1087086371122</v>
      </c>
      <c r="F191" s="1150"/>
      <c r="G191" s="1146">
        <f t="shared" si="4"/>
        <v>3723.947759486105</v>
      </c>
      <c r="H191" s="1147"/>
      <c r="I191" s="1148"/>
      <c r="J191" s="1149"/>
      <c r="K191" s="45" t="e">
        <f t="shared" si="5"/>
        <v>#DIV/0!</v>
      </c>
      <c r="L191" s="1151">
        <f t="shared" si="1"/>
        <v>-3723.947759486105</v>
      </c>
      <c r="M191" s="1152"/>
      <c r="N191" s="34"/>
      <c r="O191" s="34"/>
      <c r="P191" s="34"/>
      <c r="Q191" s="34"/>
      <c r="R191" s="34"/>
      <c r="S191" s="34"/>
      <c r="T191" s="34"/>
      <c r="U191" s="34"/>
      <c r="V191" s="34"/>
      <c r="W191" s="34"/>
      <c r="X191" s="34"/>
      <c r="Y191" s="34"/>
      <c r="Z191" s="34"/>
      <c r="AA191" s="34"/>
      <c r="AB191" s="34"/>
    </row>
    <row r="192" spans="1:28" ht="15" customHeight="1" x14ac:dyDescent="0.2">
      <c r="A192" s="34"/>
      <c r="B192" s="42">
        <v>177</v>
      </c>
      <c r="C192" s="12" t="str">
        <f t="shared" si="2"/>
        <v>9/2035</v>
      </c>
      <c r="D192" s="43">
        <f t="shared" si="0"/>
        <v>0.01</v>
      </c>
      <c r="E192" s="1146">
        <f t="shared" si="3"/>
        <v>3491.6797957234835</v>
      </c>
      <c r="F192" s="1150"/>
      <c r="G192" s="1146">
        <f t="shared" si="4"/>
        <v>3761.187237080966</v>
      </c>
      <c r="H192" s="1147"/>
      <c r="I192" s="1148"/>
      <c r="J192" s="1149"/>
      <c r="K192" s="45" t="e">
        <f t="shared" si="5"/>
        <v>#DIV/0!</v>
      </c>
      <c r="L192" s="1151">
        <f t="shared" si="1"/>
        <v>-3761.187237080966</v>
      </c>
      <c r="M192" s="1152"/>
      <c r="N192" s="34"/>
      <c r="O192" s="34"/>
      <c r="P192" s="34"/>
      <c r="Q192" s="34"/>
      <c r="R192" s="34"/>
      <c r="S192" s="34"/>
      <c r="T192" s="34"/>
      <c r="U192" s="34"/>
      <c r="V192" s="34"/>
      <c r="W192" s="34"/>
      <c r="X192" s="34"/>
      <c r="Y192" s="34"/>
      <c r="Z192" s="34"/>
      <c r="AA192" s="34"/>
      <c r="AB192" s="34"/>
    </row>
    <row r="193" spans="1:28" ht="15" customHeight="1" x14ac:dyDescent="0.2">
      <c r="A193" s="34"/>
      <c r="B193" s="42">
        <v>178</v>
      </c>
      <c r="C193" s="12" t="str">
        <f t="shared" si="2"/>
        <v>10/2035</v>
      </c>
      <c r="D193" s="43">
        <f t="shared" si="0"/>
        <v>0.01</v>
      </c>
      <c r="E193" s="1146">
        <f t="shared" si="3"/>
        <v>3526.5965936807183</v>
      </c>
      <c r="F193" s="1150"/>
      <c r="G193" s="1146">
        <f t="shared" si="4"/>
        <v>3798.7991094517756</v>
      </c>
      <c r="H193" s="1147"/>
      <c r="I193" s="1148"/>
      <c r="J193" s="1149"/>
      <c r="K193" s="45" t="e">
        <f t="shared" si="5"/>
        <v>#DIV/0!</v>
      </c>
      <c r="L193" s="1151">
        <f t="shared" si="1"/>
        <v>-3798.7991094517756</v>
      </c>
      <c r="M193" s="1152"/>
      <c r="N193" s="34"/>
      <c r="O193" s="34"/>
      <c r="P193" s="34"/>
      <c r="Q193" s="34"/>
      <c r="R193" s="34"/>
      <c r="S193" s="34"/>
      <c r="T193" s="34"/>
      <c r="U193" s="34"/>
      <c r="V193" s="34"/>
      <c r="W193" s="34"/>
      <c r="X193" s="34"/>
      <c r="Y193" s="34"/>
      <c r="Z193" s="34"/>
      <c r="AA193" s="34"/>
      <c r="AB193" s="34"/>
    </row>
    <row r="194" spans="1:28" ht="15" customHeight="1" x14ac:dyDescent="0.2">
      <c r="A194" s="34"/>
      <c r="B194" s="42">
        <v>179</v>
      </c>
      <c r="C194" s="12" t="str">
        <f t="shared" si="2"/>
        <v>11/2035</v>
      </c>
      <c r="D194" s="43">
        <f t="shared" si="0"/>
        <v>0.01</v>
      </c>
      <c r="E194" s="1146">
        <f t="shared" si="3"/>
        <v>3561.8625596175257</v>
      </c>
      <c r="F194" s="1150"/>
      <c r="G194" s="1146">
        <f t="shared" si="4"/>
        <v>3836.7871005462935</v>
      </c>
      <c r="H194" s="1147"/>
      <c r="I194" s="1148"/>
      <c r="J194" s="1149"/>
      <c r="K194" s="45" t="e">
        <f t="shared" si="5"/>
        <v>#DIV/0!</v>
      </c>
      <c r="L194" s="1151">
        <f t="shared" si="1"/>
        <v>-3836.7871005462935</v>
      </c>
      <c r="M194" s="1152"/>
      <c r="N194" s="34"/>
      <c r="O194" s="34"/>
      <c r="P194" s="34"/>
      <c r="Q194" s="34"/>
      <c r="R194" s="34"/>
      <c r="S194" s="34"/>
      <c r="T194" s="34"/>
      <c r="U194" s="34"/>
      <c r="V194" s="34"/>
      <c r="W194" s="34"/>
      <c r="X194" s="34"/>
      <c r="Y194" s="34"/>
      <c r="Z194" s="34"/>
      <c r="AA194" s="34"/>
      <c r="AB194" s="34"/>
    </row>
    <row r="195" spans="1:28" ht="15" customHeight="1" x14ac:dyDescent="0.2">
      <c r="A195" s="34"/>
      <c r="B195" s="42">
        <v>180</v>
      </c>
      <c r="C195" s="12" t="str">
        <f t="shared" si="2"/>
        <v>12/2035</v>
      </c>
      <c r="D195" s="43">
        <f t="shared" si="0"/>
        <v>0.01</v>
      </c>
      <c r="E195" s="1146">
        <f t="shared" si="3"/>
        <v>3597.4811852137009</v>
      </c>
      <c r="F195" s="1150"/>
      <c r="G195" s="1146">
        <f t="shared" si="4"/>
        <v>3875.1549715517563</v>
      </c>
      <c r="H195" s="1147"/>
      <c r="I195" s="1148"/>
      <c r="J195" s="1149"/>
      <c r="K195" s="45" t="e">
        <f t="shared" si="5"/>
        <v>#DIV/0!</v>
      </c>
      <c r="L195" s="1151">
        <f t="shared" si="1"/>
        <v>-3875.1549715517563</v>
      </c>
      <c r="M195" s="1152"/>
      <c r="N195" s="34"/>
      <c r="O195" s="34"/>
      <c r="P195" s="34"/>
      <c r="Q195" s="34"/>
      <c r="R195" s="34"/>
      <c r="S195" s="34"/>
      <c r="T195" s="34"/>
      <c r="U195" s="34"/>
      <c r="V195" s="34"/>
      <c r="W195" s="34"/>
      <c r="X195" s="34"/>
      <c r="Y195" s="34"/>
      <c r="Z195" s="34"/>
      <c r="AA195" s="34"/>
      <c r="AB195" s="34"/>
    </row>
    <row r="196" spans="1:28" ht="15" customHeight="1" x14ac:dyDescent="0.2">
      <c r="A196" s="34"/>
      <c r="B196" s="42">
        <v>181</v>
      </c>
      <c r="C196" s="12" t="str">
        <f t="shared" si="2"/>
        <v>1/2036</v>
      </c>
      <c r="D196" s="43">
        <f t="shared" si="0"/>
        <v>0.01</v>
      </c>
      <c r="E196" s="1146">
        <f t="shared" si="3"/>
        <v>3633.4559970658379</v>
      </c>
      <c r="F196" s="1150"/>
      <c r="G196" s="1146">
        <f t="shared" si="4"/>
        <v>3913.906521267274</v>
      </c>
      <c r="H196" s="1147"/>
      <c r="I196" s="1148"/>
      <c r="J196" s="1149"/>
      <c r="K196" s="45" t="e">
        <f t="shared" si="5"/>
        <v>#DIV/0!</v>
      </c>
      <c r="L196" s="1151">
        <f t="shared" si="1"/>
        <v>-3913.906521267274</v>
      </c>
      <c r="M196" s="1152"/>
      <c r="N196" s="34"/>
      <c r="O196" s="34"/>
      <c r="P196" s="34"/>
      <c r="Q196" s="34"/>
      <c r="R196" s="34"/>
      <c r="S196" s="34"/>
      <c r="T196" s="34"/>
      <c r="U196" s="34"/>
      <c r="V196" s="34"/>
      <c r="W196" s="34"/>
      <c r="X196" s="34"/>
      <c r="Y196" s="34"/>
      <c r="Z196" s="34"/>
      <c r="AA196" s="34"/>
      <c r="AB196" s="34"/>
    </row>
    <row r="197" spans="1:28" ht="15" customHeight="1" x14ac:dyDescent="0.2">
      <c r="A197" s="34"/>
      <c r="B197" s="42">
        <v>182</v>
      </c>
      <c r="C197" s="12" t="str">
        <f t="shared" si="2"/>
        <v>2/2036</v>
      </c>
      <c r="D197" s="43">
        <f t="shared" si="0"/>
        <v>0.01</v>
      </c>
      <c r="E197" s="1146">
        <f t="shared" si="3"/>
        <v>3669.7905570364965</v>
      </c>
      <c r="F197" s="1150"/>
      <c r="G197" s="1146">
        <f t="shared" si="4"/>
        <v>3953.0455864799469</v>
      </c>
      <c r="H197" s="1147"/>
      <c r="I197" s="1148"/>
      <c r="J197" s="1149"/>
      <c r="K197" s="45" t="e">
        <f t="shared" si="5"/>
        <v>#DIV/0!</v>
      </c>
      <c r="L197" s="1151">
        <f t="shared" si="1"/>
        <v>-3953.0455864799469</v>
      </c>
      <c r="M197" s="1152"/>
      <c r="N197" s="34"/>
      <c r="O197" s="34"/>
      <c r="P197" s="34"/>
      <c r="Q197" s="34"/>
      <c r="R197" s="34"/>
      <c r="S197" s="34"/>
      <c r="T197" s="34"/>
      <c r="U197" s="34"/>
      <c r="V197" s="34"/>
      <c r="W197" s="34"/>
      <c r="X197" s="34"/>
      <c r="Y197" s="34"/>
      <c r="Z197" s="34"/>
      <c r="AA197" s="34"/>
      <c r="AB197" s="34"/>
    </row>
    <row r="198" spans="1:28" ht="15" customHeight="1" x14ac:dyDescent="0.2">
      <c r="A198" s="34"/>
      <c r="B198" s="42">
        <v>183</v>
      </c>
      <c r="C198" s="12" t="str">
        <f t="shared" si="2"/>
        <v>3/2036</v>
      </c>
      <c r="D198" s="43">
        <f t="shared" si="0"/>
        <v>0.01</v>
      </c>
      <c r="E198" s="1146">
        <f t="shared" si="3"/>
        <v>3706.4884626068615</v>
      </c>
      <c r="F198" s="1150"/>
      <c r="G198" s="1146">
        <f t="shared" si="4"/>
        <v>3992.5760423447464</v>
      </c>
      <c r="H198" s="1147"/>
      <c r="I198" s="1148"/>
      <c r="J198" s="1149"/>
      <c r="K198" s="45" t="e">
        <f t="shared" si="5"/>
        <v>#DIV/0!</v>
      </c>
      <c r="L198" s="1151">
        <f t="shared" si="1"/>
        <v>-3992.5760423447464</v>
      </c>
      <c r="M198" s="1152"/>
      <c r="N198" s="34"/>
      <c r="O198" s="34"/>
      <c r="P198" s="34"/>
      <c r="Q198" s="34"/>
      <c r="R198" s="34"/>
      <c r="S198" s="34"/>
      <c r="T198" s="34"/>
      <c r="U198" s="34"/>
      <c r="V198" s="34"/>
      <c r="W198" s="34"/>
      <c r="X198" s="34"/>
      <c r="Y198" s="34"/>
      <c r="Z198" s="34"/>
      <c r="AA198" s="34"/>
      <c r="AB198" s="34"/>
    </row>
    <row r="199" spans="1:28" ht="15" customHeight="1" x14ac:dyDescent="0.2">
      <c r="A199" s="34"/>
      <c r="B199" s="42">
        <v>184</v>
      </c>
      <c r="C199" s="12" t="str">
        <f t="shared" si="2"/>
        <v>4/2036</v>
      </c>
      <c r="D199" s="43">
        <f t="shared" si="0"/>
        <v>0.01</v>
      </c>
      <c r="E199" s="1146">
        <f t="shared" si="3"/>
        <v>3743.5533472329303</v>
      </c>
      <c r="F199" s="1150"/>
      <c r="G199" s="1146">
        <f t="shared" si="4"/>
        <v>4032.501802768194</v>
      </c>
      <c r="H199" s="1147"/>
      <c r="I199" s="1148"/>
      <c r="J199" s="1149"/>
      <c r="K199" s="45" t="e">
        <f t="shared" si="5"/>
        <v>#DIV/0!</v>
      </c>
      <c r="L199" s="1151">
        <f t="shared" si="1"/>
        <v>-4032.501802768194</v>
      </c>
      <c r="M199" s="1152"/>
      <c r="N199" s="34"/>
      <c r="O199" s="34"/>
      <c r="P199" s="34"/>
      <c r="Q199" s="34"/>
      <c r="R199" s="34"/>
      <c r="S199" s="34"/>
      <c r="T199" s="34"/>
      <c r="U199" s="34"/>
      <c r="V199" s="34"/>
      <c r="W199" s="34"/>
      <c r="X199" s="34"/>
      <c r="Y199" s="34"/>
      <c r="Z199" s="34"/>
      <c r="AA199" s="34"/>
      <c r="AB199" s="34"/>
    </row>
    <row r="200" spans="1:28" ht="15" customHeight="1" x14ac:dyDescent="0.2">
      <c r="A200" s="34"/>
      <c r="B200" s="42">
        <v>185</v>
      </c>
      <c r="C200" s="12" t="str">
        <f t="shared" si="2"/>
        <v>5/2036</v>
      </c>
      <c r="D200" s="43">
        <f t="shared" si="0"/>
        <v>0.01</v>
      </c>
      <c r="E200" s="1146">
        <f t="shared" si="3"/>
        <v>3780.9888807052594</v>
      </c>
      <c r="F200" s="1150"/>
      <c r="G200" s="1146">
        <f t="shared" si="4"/>
        <v>4072.8268207958758</v>
      </c>
      <c r="H200" s="1147"/>
      <c r="I200" s="1148"/>
      <c r="J200" s="1149"/>
      <c r="K200" s="45" t="e">
        <f t="shared" si="5"/>
        <v>#DIV/0!</v>
      </c>
      <c r="L200" s="1151">
        <f t="shared" si="1"/>
        <v>-4072.8268207958758</v>
      </c>
      <c r="M200" s="1152"/>
      <c r="N200" s="34"/>
      <c r="O200" s="34"/>
      <c r="P200" s="34"/>
      <c r="Q200" s="34"/>
      <c r="R200" s="34"/>
      <c r="S200" s="34"/>
      <c r="T200" s="34"/>
      <c r="U200" s="34"/>
      <c r="V200" s="34"/>
      <c r="W200" s="34"/>
      <c r="X200" s="34"/>
      <c r="Y200" s="34"/>
      <c r="Z200" s="34"/>
      <c r="AA200" s="34"/>
      <c r="AB200" s="34"/>
    </row>
    <row r="201" spans="1:28" ht="15" customHeight="1" x14ac:dyDescent="0.2">
      <c r="A201" s="34"/>
      <c r="B201" s="42">
        <v>186</v>
      </c>
      <c r="C201" s="12" t="str">
        <f t="shared" si="2"/>
        <v>6/2036</v>
      </c>
      <c r="D201" s="43">
        <f t="shared" si="0"/>
        <v>0.01</v>
      </c>
      <c r="E201" s="1146">
        <f t="shared" si="3"/>
        <v>3818.798769512312</v>
      </c>
      <c r="F201" s="1150"/>
      <c r="G201" s="1146">
        <f t="shared" si="4"/>
        <v>4113.5550890038348</v>
      </c>
      <c r="H201" s="1147"/>
      <c r="I201" s="1148"/>
      <c r="J201" s="1149"/>
      <c r="K201" s="45" t="e">
        <f t="shared" si="5"/>
        <v>#DIV/0!</v>
      </c>
      <c r="L201" s="1151">
        <f t="shared" si="1"/>
        <v>-4113.5550890038348</v>
      </c>
      <c r="M201" s="1152"/>
      <c r="N201" s="34"/>
      <c r="O201" s="34"/>
      <c r="P201" s="34"/>
      <c r="Q201" s="34"/>
      <c r="R201" s="34"/>
      <c r="S201" s="34"/>
      <c r="T201" s="34"/>
      <c r="U201" s="34"/>
      <c r="V201" s="34"/>
      <c r="W201" s="34"/>
      <c r="X201" s="34"/>
      <c r="Y201" s="34"/>
      <c r="Z201" s="34"/>
      <c r="AA201" s="34"/>
      <c r="AB201" s="34"/>
    </row>
    <row r="202" spans="1:28" ht="15" customHeight="1" x14ac:dyDescent="0.2">
      <c r="A202" s="34"/>
      <c r="B202" s="42">
        <v>187</v>
      </c>
      <c r="C202" s="12" t="str">
        <f t="shared" si="2"/>
        <v>7/2036</v>
      </c>
      <c r="D202" s="43">
        <f t="shared" si="0"/>
        <v>0.01</v>
      </c>
      <c r="E202" s="1146">
        <f t="shared" si="3"/>
        <v>3856.9867572074349</v>
      </c>
      <c r="F202" s="1150"/>
      <c r="G202" s="1146">
        <f t="shared" si="4"/>
        <v>4154.6906398938736</v>
      </c>
      <c r="H202" s="1147"/>
      <c r="I202" s="1148"/>
      <c r="J202" s="1149"/>
      <c r="K202" s="45" t="e">
        <f t="shared" si="5"/>
        <v>#DIV/0!</v>
      </c>
      <c r="L202" s="1151">
        <f t="shared" si="1"/>
        <v>-4154.6906398938736</v>
      </c>
      <c r="M202" s="1152"/>
      <c r="N202" s="34"/>
      <c r="O202" s="34"/>
      <c r="P202" s="34"/>
      <c r="Q202" s="34"/>
      <c r="R202" s="34"/>
      <c r="S202" s="34"/>
      <c r="T202" s="34"/>
      <c r="U202" s="34"/>
      <c r="V202" s="34"/>
      <c r="W202" s="34"/>
      <c r="X202" s="34"/>
      <c r="Y202" s="34"/>
      <c r="Z202" s="34"/>
      <c r="AA202" s="34"/>
      <c r="AB202" s="34"/>
    </row>
    <row r="203" spans="1:28" ht="15" customHeight="1" x14ac:dyDescent="0.2">
      <c r="A203" s="34"/>
      <c r="B203" s="42">
        <v>188</v>
      </c>
      <c r="C203" s="12" t="str">
        <f t="shared" si="2"/>
        <v>8/2036</v>
      </c>
      <c r="D203" s="43">
        <f t="shared" si="0"/>
        <v>0.01</v>
      </c>
      <c r="E203" s="1146">
        <f t="shared" si="3"/>
        <v>3895.5566247795091</v>
      </c>
      <c r="F203" s="1150"/>
      <c r="G203" s="1146">
        <f t="shared" si="4"/>
        <v>4196.2375462928121</v>
      </c>
      <c r="H203" s="1147"/>
      <c r="I203" s="1148"/>
      <c r="J203" s="1149"/>
      <c r="K203" s="45" t="e">
        <f t="shared" si="5"/>
        <v>#DIV/0!</v>
      </c>
      <c r="L203" s="1151">
        <f t="shared" si="1"/>
        <v>-4196.2375462928121</v>
      </c>
      <c r="M203" s="1152"/>
      <c r="N203" s="34"/>
      <c r="O203" s="34"/>
      <c r="P203" s="34"/>
      <c r="Q203" s="34"/>
      <c r="R203" s="34"/>
      <c r="S203" s="34"/>
      <c r="T203" s="34"/>
      <c r="U203" s="34"/>
      <c r="V203" s="34"/>
      <c r="W203" s="34"/>
      <c r="X203" s="34"/>
      <c r="Y203" s="34"/>
      <c r="Z203" s="34"/>
      <c r="AA203" s="34"/>
      <c r="AB203" s="34"/>
    </row>
    <row r="204" spans="1:28" ht="15" customHeight="1" x14ac:dyDescent="0.2">
      <c r="A204" s="34"/>
      <c r="B204" s="42">
        <v>189</v>
      </c>
      <c r="C204" s="12" t="str">
        <f t="shared" si="2"/>
        <v>9/2036</v>
      </c>
      <c r="D204" s="43">
        <f t="shared" si="0"/>
        <v>0.01</v>
      </c>
      <c r="E204" s="1146">
        <f t="shared" si="3"/>
        <v>3934.5121910273042</v>
      </c>
      <c r="F204" s="1150"/>
      <c r="G204" s="1146">
        <f t="shared" si="4"/>
        <v>4238.1999217557404</v>
      </c>
      <c r="H204" s="1147"/>
      <c r="I204" s="1148"/>
      <c r="J204" s="1149"/>
      <c r="K204" s="45" t="e">
        <f t="shared" si="5"/>
        <v>#DIV/0!</v>
      </c>
      <c r="L204" s="1151">
        <f t="shared" si="1"/>
        <v>-4238.1999217557404</v>
      </c>
      <c r="M204" s="1152"/>
      <c r="N204" s="34"/>
      <c r="O204" s="34"/>
      <c r="P204" s="34"/>
      <c r="Q204" s="34"/>
      <c r="R204" s="34"/>
      <c r="S204" s="34"/>
      <c r="T204" s="34"/>
      <c r="U204" s="34"/>
      <c r="V204" s="34"/>
      <c r="W204" s="34"/>
      <c r="X204" s="34"/>
      <c r="Y204" s="34"/>
      <c r="Z204" s="34"/>
      <c r="AA204" s="34"/>
      <c r="AB204" s="34"/>
    </row>
    <row r="205" spans="1:28" ht="15" customHeight="1" x14ac:dyDescent="0.2">
      <c r="A205" s="34"/>
      <c r="B205" s="42">
        <v>190</v>
      </c>
      <c r="C205" s="12" t="str">
        <f t="shared" si="2"/>
        <v>10/2036</v>
      </c>
      <c r="D205" s="43">
        <f t="shared" si="0"/>
        <v>0.01</v>
      </c>
      <c r="E205" s="1146">
        <f t="shared" si="3"/>
        <v>3973.8573129375773</v>
      </c>
      <c r="F205" s="1150"/>
      <c r="G205" s="1146">
        <f t="shared" si="4"/>
        <v>4280.5819209732981</v>
      </c>
      <c r="H205" s="1147"/>
      <c r="I205" s="1148"/>
      <c r="J205" s="1149"/>
      <c r="K205" s="45" t="e">
        <f t="shared" si="5"/>
        <v>#DIV/0!</v>
      </c>
      <c r="L205" s="1151">
        <f t="shared" si="1"/>
        <v>-4280.5819209732981</v>
      </c>
      <c r="M205" s="1152"/>
      <c r="N205" s="34"/>
      <c r="O205" s="34"/>
      <c r="P205" s="34"/>
      <c r="Q205" s="34"/>
      <c r="R205" s="34"/>
      <c r="S205" s="34"/>
      <c r="T205" s="34"/>
      <c r="U205" s="34"/>
      <c r="V205" s="34"/>
      <c r="W205" s="34"/>
      <c r="X205" s="34"/>
      <c r="Y205" s="34"/>
      <c r="Z205" s="34"/>
      <c r="AA205" s="34"/>
      <c r="AB205" s="34"/>
    </row>
    <row r="206" spans="1:28" ht="15" customHeight="1" x14ac:dyDescent="0.2">
      <c r="A206" s="34"/>
      <c r="B206" s="42">
        <v>191</v>
      </c>
      <c r="C206" s="12" t="str">
        <f t="shared" si="2"/>
        <v>11/2036</v>
      </c>
      <c r="D206" s="43">
        <f t="shared" si="0"/>
        <v>0.01</v>
      </c>
      <c r="E206" s="1146">
        <f t="shared" si="3"/>
        <v>4013.595886066953</v>
      </c>
      <c r="F206" s="1150"/>
      <c r="G206" s="1146">
        <f t="shared" si="4"/>
        <v>4323.3877401830314</v>
      </c>
      <c r="H206" s="1147"/>
      <c r="I206" s="1148"/>
      <c r="J206" s="1149"/>
      <c r="K206" s="45" t="e">
        <f t="shared" si="5"/>
        <v>#DIV/0!</v>
      </c>
      <c r="L206" s="1151">
        <f t="shared" si="1"/>
        <v>-4323.3877401830314</v>
      </c>
      <c r="M206" s="1152"/>
      <c r="N206" s="34"/>
      <c r="O206" s="34"/>
      <c r="P206" s="34"/>
      <c r="Q206" s="34"/>
      <c r="R206" s="34"/>
      <c r="S206" s="34"/>
      <c r="T206" s="34"/>
      <c r="U206" s="34"/>
      <c r="V206" s="34"/>
      <c r="W206" s="34"/>
      <c r="X206" s="34"/>
      <c r="Y206" s="34"/>
      <c r="Z206" s="34"/>
      <c r="AA206" s="34"/>
      <c r="AB206" s="34"/>
    </row>
    <row r="207" spans="1:28" ht="15" customHeight="1" x14ac:dyDescent="0.2">
      <c r="A207" s="34"/>
      <c r="B207" s="42">
        <v>192</v>
      </c>
      <c r="C207" s="12" t="str">
        <f t="shared" si="2"/>
        <v>12/2036</v>
      </c>
      <c r="D207" s="43">
        <f t="shared" si="0"/>
        <v>0.01</v>
      </c>
      <c r="E207" s="1146">
        <f t="shared" si="3"/>
        <v>4053.7318449276227</v>
      </c>
      <c r="F207" s="1150"/>
      <c r="G207" s="1146">
        <f t="shared" si="4"/>
        <v>4366.6216175848613</v>
      </c>
      <c r="H207" s="1147"/>
      <c r="I207" s="1148"/>
      <c r="J207" s="1149"/>
      <c r="K207" s="45" t="e">
        <f t="shared" si="5"/>
        <v>#DIV/0!</v>
      </c>
      <c r="L207" s="1151">
        <f t="shared" si="1"/>
        <v>-4366.6216175848613</v>
      </c>
      <c r="M207" s="1152"/>
      <c r="N207" s="34"/>
      <c r="O207" s="34"/>
      <c r="P207" s="34"/>
      <c r="Q207" s="34"/>
      <c r="R207" s="34"/>
      <c r="S207" s="34"/>
      <c r="T207" s="34"/>
      <c r="U207" s="34"/>
      <c r="V207" s="34"/>
      <c r="W207" s="34"/>
      <c r="X207" s="34"/>
      <c r="Y207" s="34"/>
      <c r="Z207" s="34"/>
      <c r="AA207" s="34"/>
      <c r="AB207" s="34"/>
    </row>
    <row r="208" spans="1:28" ht="15" customHeight="1" x14ac:dyDescent="0.2">
      <c r="A208" s="34"/>
      <c r="B208" s="42">
        <v>193</v>
      </c>
      <c r="C208" s="12" t="str">
        <f t="shared" si="2"/>
        <v>1/2037</v>
      </c>
      <c r="D208" s="43">
        <f t="shared" si="0"/>
        <v>0.01</v>
      </c>
      <c r="E208" s="1146">
        <f t="shared" si="3"/>
        <v>4094.2691633768991</v>
      </c>
      <c r="F208" s="1150"/>
      <c r="G208" s="1146">
        <f t="shared" si="4"/>
        <v>4410.2878337607099</v>
      </c>
      <c r="H208" s="1147"/>
      <c r="I208" s="1148"/>
      <c r="J208" s="1149"/>
      <c r="K208" s="45" t="e">
        <f t="shared" si="5"/>
        <v>#DIV/0!</v>
      </c>
      <c r="L208" s="1151">
        <f t="shared" si="1"/>
        <v>-4410.2878337607099</v>
      </c>
      <c r="M208" s="1152"/>
      <c r="N208" s="34"/>
      <c r="O208" s="34"/>
      <c r="P208" s="34"/>
      <c r="Q208" s="34"/>
      <c r="R208" s="34"/>
      <c r="S208" s="34"/>
      <c r="T208" s="34"/>
      <c r="U208" s="34"/>
      <c r="V208" s="34"/>
      <c r="W208" s="34"/>
      <c r="X208" s="34"/>
      <c r="Y208" s="34"/>
      <c r="Z208" s="34"/>
      <c r="AA208" s="34"/>
      <c r="AB208" s="34"/>
    </row>
    <row r="209" spans="1:28" ht="15" customHeight="1" x14ac:dyDescent="0.2">
      <c r="A209" s="34"/>
      <c r="B209" s="42">
        <v>194</v>
      </c>
      <c r="C209" s="12" t="str">
        <f t="shared" si="2"/>
        <v>2/2037</v>
      </c>
      <c r="D209" s="43">
        <f t="shared" si="0"/>
        <v>0.01</v>
      </c>
      <c r="E209" s="1146">
        <f t="shared" si="3"/>
        <v>4135.2118550106679</v>
      </c>
      <c r="F209" s="1150"/>
      <c r="G209" s="1146">
        <f t="shared" si="4"/>
        <v>4454.3907120983167</v>
      </c>
      <c r="H209" s="1147"/>
      <c r="I209" s="1148"/>
      <c r="J209" s="1149"/>
      <c r="K209" s="45" t="e">
        <f t="shared" si="5"/>
        <v>#DIV/0!</v>
      </c>
      <c r="L209" s="1151">
        <f t="shared" si="1"/>
        <v>-4454.3907120983167</v>
      </c>
      <c r="M209" s="1152"/>
      <c r="N209" s="34"/>
      <c r="O209" s="34"/>
      <c r="P209" s="34"/>
      <c r="Q209" s="34"/>
      <c r="R209" s="34"/>
      <c r="S209" s="34"/>
      <c r="T209" s="34"/>
      <c r="U209" s="34"/>
      <c r="V209" s="34"/>
      <c r="W209" s="34"/>
      <c r="X209" s="34"/>
      <c r="Y209" s="34"/>
      <c r="Z209" s="34"/>
      <c r="AA209" s="34"/>
      <c r="AB209" s="34"/>
    </row>
    <row r="210" spans="1:28" ht="15" customHeight="1" x14ac:dyDescent="0.2">
      <c r="A210" s="34"/>
      <c r="B210" s="42">
        <v>195</v>
      </c>
      <c r="C210" s="12" t="str">
        <f t="shared" si="2"/>
        <v>3/2037</v>
      </c>
      <c r="D210" s="43">
        <f t="shared" si="0"/>
        <v>0.01</v>
      </c>
      <c r="E210" s="1146">
        <f t="shared" si="3"/>
        <v>4176.5639735607747</v>
      </c>
      <c r="F210" s="1150"/>
      <c r="G210" s="1146">
        <f t="shared" si="4"/>
        <v>4498.9346192192997</v>
      </c>
      <c r="H210" s="1147"/>
      <c r="I210" s="1148"/>
      <c r="J210" s="1149"/>
      <c r="K210" s="45" t="e">
        <f t="shared" si="5"/>
        <v>#DIV/0!</v>
      </c>
      <c r="L210" s="1151">
        <f t="shared" si="1"/>
        <v>-4498.9346192192997</v>
      </c>
      <c r="M210" s="1152"/>
      <c r="N210" s="34"/>
      <c r="O210" s="34"/>
      <c r="P210" s="34"/>
      <c r="Q210" s="34"/>
      <c r="R210" s="34"/>
      <c r="S210" s="34"/>
      <c r="T210" s="34"/>
      <c r="U210" s="34"/>
      <c r="V210" s="34"/>
      <c r="W210" s="34"/>
      <c r="X210" s="34"/>
      <c r="Y210" s="34"/>
      <c r="Z210" s="34"/>
      <c r="AA210" s="34"/>
      <c r="AB210" s="34"/>
    </row>
    <row r="211" spans="1:28" ht="15" customHeight="1" x14ac:dyDescent="0.2">
      <c r="A211" s="34"/>
      <c r="B211" s="42">
        <v>196</v>
      </c>
      <c r="C211" s="12" t="str">
        <f t="shared" si="2"/>
        <v>4/2037</v>
      </c>
      <c r="D211" s="43">
        <f t="shared" si="0"/>
        <v>0.01</v>
      </c>
      <c r="E211" s="1146">
        <f t="shared" si="3"/>
        <v>4218.3296132963824</v>
      </c>
      <c r="F211" s="1150"/>
      <c r="G211" s="1146">
        <f t="shared" si="4"/>
        <v>4543.9239654114926</v>
      </c>
      <c r="H211" s="1147"/>
      <c r="I211" s="1148"/>
      <c r="J211" s="1149"/>
      <c r="K211" s="45" t="e">
        <f t="shared" si="5"/>
        <v>#DIV/0!</v>
      </c>
      <c r="L211" s="1151">
        <f t="shared" si="1"/>
        <v>-4543.9239654114926</v>
      </c>
      <c r="M211" s="1152"/>
      <c r="N211" s="34"/>
      <c r="O211" s="34"/>
      <c r="P211" s="34"/>
      <c r="Q211" s="34"/>
      <c r="R211" s="34"/>
      <c r="S211" s="34"/>
      <c r="T211" s="34"/>
      <c r="U211" s="34"/>
      <c r="V211" s="34"/>
      <c r="W211" s="34"/>
      <c r="X211" s="34"/>
      <c r="Y211" s="34"/>
      <c r="Z211" s="34"/>
      <c r="AA211" s="34"/>
      <c r="AB211" s="34"/>
    </row>
    <row r="212" spans="1:28" ht="15" customHeight="1" x14ac:dyDescent="0.2">
      <c r="A212" s="34"/>
      <c r="B212" s="42">
        <v>197</v>
      </c>
      <c r="C212" s="12" t="str">
        <f t="shared" si="2"/>
        <v>5/2037</v>
      </c>
      <c r="D212" s="43">
        <f t="shared" si="0"/>
        <v>0.01</v>
      </c>
      <c r="E212" s="1146">
        <f t="shared" si="3"/>
        <v>4260.5129094293461</v>
      </c>
      <c r="F212" s="1150"/>
      <c r="G212" s="1146">
        <f t="shared" si="4"/>
        <v>4589.3632050656079</v>
      </c>
      <c r="H212" s="1147"/>
      <c r="I212" s="1148"/>
      <c r="J212" s="1149"/>
      <c r="K212" s="45" t="e">
        <f t="shared" si="5"/>
        <v>#DIV/0!</v>
      </c>
      <c r="L212" s="1151">
        <f t="shared" si="1"/>
        <v>-4589.3632050656079</v>
      </c>
      <c r="M212" s="1152"/>
      <c r="N212" s="34"/>
      <c r="O212" s="34"/>
      <c r="P212" s="34"/>
      <c r="Q212" s="34"/>
      <c r="R212" s="34"/>
      <c r="S212" s="34"/>
      <c r="T212" s="34"/>
      <c r="U212" s="34"/>
      <c r="V212" s="34"/>
      <c r="W212" s="34"/>
      <c r="X212" s="34"/>
      <c r="Y212" s="34"/>
      <c r="Z212" s="34"/>
      <c r="AA212" s="34"/>
      <c r="AB212" s="34"/>
    </row>
    <row r="213" spans="1:28" ht="15" customHeight="1" x14ac:dyDescent="0.2">
      <c r="A213" s="34"/>
      <c r="B213" s="42">
        <v>198</v>
      </c>
      <c r="C213" s="12" t="str">
        <f t="shared" si="2"/>
        <v>6/2037</v>
      </c>
      <c r="D213" s="43">
        <f t="shared" si="0"/>
        <v>0.01</v>
      </c>
      <c r="E213" s="1146">
        <f t="shared" si="3"/>
        <v>4303.1180385236394</v>
      </c>
      <c r="F213" s="1150"/>
      <c r="G213" s="1146">
        <f t="shared" si="4"/>
        <v>4635.2568371162643</v>
      </c>
      <c r="H213" s="1147"/>
      <c r="I213" s="1148"/>
      <c r="J213" s="1149"/>
      <c r="K213" s="45" t="e">
        <f t="shared" si="5"/>
        <v>#DIV/0!</v>
      </c>
      <c r="L213" s="1151">
        <f t="shared" si="1"/>
        <v>-4635.2568371162643</v>
      </c>
      <c r="M213" s="1152"/>
      <c r="N213" s="34"/>
      <c r="O213" s="34"/>
      <c r="P213" s="34"/>
      <c r="Q213" s="34"/>
      <c r="R213" s="34"/>
      <c r="S213" s="34"/>
      <c r="T213" s="34"/>
      <c r="U213" s="34"/>
      <c r="V213" s="34"/>
      <c r="W213" s="34"/>
      <c r="X213" s="34"/>
      <c r="Y213" s="34"/>
      <c r="Z213" s="34"/>
      <c r="AA213" s="34"/>
      <c r="AB213" s="34"/>
    </row>
    <row r="214" spans="1:28" ht="15" customHeight="1" x14ac:dyDescent="0.2">
      <c r="A214" s="34"/>
      <c r="B214" s="42">
        <v>199</v>
      </c>
      <c r="C214" s="12" t="str">
        <f t="shared" si="2"/>
        <v>7/2037</v>
      </c>
      <c r="D214" s="43">
        <f t="shared" si="0"/>
        <v>0.01</v>
      </c>
      <c r="E214" s="1146">
        <f t="shared" si="3"/>
        <v>4346.1492189088758</v>
      </c>
      <c r="F214" s="1150"/>
      <c r="G214" s="1146">
        <f t="shared" si="4"/>
        <v>4681.6094054874266</v>
      </c>
      <c r="H214" s="1147"/>
      <c r="I214" s="1148"/>
      <c r="J214" s="1149"/>
      <c r="K214" s="45" t="e">
        <f t="shared" si="5"/>
        <v>#DIV/0!</v>
      </c>
      <c r="L214" s="1151">
        <f t="shared" si="1"/>
        <v>-4681.6094054874266</v>
      </c>
      <c r="M214" s="1152"/>
      <c r="N214" s="34"/>
      <c r="O214" s="34"/>
      <c r="P214" s="34"/>
      <c r="Q214" s="34"/>
      <c r="R214" s="34"/>
      <c r="S214" s="34"/>
      <c r="T214" s="34"/>
      <c r="U214" s="34"/>
      <c r="V214" s="34"/>
      <c r="W214" s="34"/>
      <c r="X214" s="34"/>
      <c r="Y214" s="34"/>
      <c r="Z214" s="34"/>
      <c r="AA214" s="34"/>
      <c r="AB214" s="34"/>
    </row>
    <row r="215" spans="1:28" ht="15" customHeight="1" x14ac:dyDescent="0.2">
      <c r="A215" s="34"/>
      <c r="B215" s="42">
        <v>200</v>
      </c>
      <c r="C215" s="12" t="str">
        <f t="shared" si="2"/>
        <v>8/2037</v>
      </c>
      <c r="D215" s="43">
        <f t="shared" si="0"/>
        <v>0.01</v>
      </c>
      <c r="E215" s="1146">
        <f t="shared" si="3"/>
        <v>4389.6107110979647</v>
      </c>
      <c r="F215" s="1150"/>
      <c r="G215" s="1146">
        <f t="shared" si="4"/>
        <v>4728.4254995423007</v>
      </c>
      <c r="H215" s="1147"/>
      <c r="I215" s="1148"/>
      <c r="J215" s="1149"/>
      <c r="K215" s="45" t="e">
        <f t="shared" si="5"/>
        <v>#DIV/0!</v>
      </c>
      <c r="L215" s="1151">
        <f t="shared" si="1"/>
        <v>-4728.4254995423007</v>
      </c>
      <c r="M215" s="1152"/>
      <c r="N215" s="34"/>
      <c r="O215" s="34"/>
      <c r="P215" s="34"/>
      <c r="Q215" s="34"/>
      <c r="R215" s="34"/>
      <c r="S215" s="34"/>
      <c r="T215" s="34"/>
      <c r="U215" s="34"/>
      <c r="V215" s="34"/>
      <c r="W215" s="34"/>
      <c r="X215" s="34"/>
      <c r="Y215" s="34"/>
      <c r="Z215" s="34"/>
      <c r="AA215" s="34"/>
      <c r="AB215" s="34"/>
    </row>
    <row r="216" spans="1:28" ht="15" customHeight="1" x14ac:dyDescent="0.2">
      <c r="A216" s="34"/>
      <c r="B216" s="42">
        <v>201</v>
      </c>
      <c r="C216" s="12" t="str">
        <f t="shared" si="2"/>
        <v>9/2037</v>
      </c>
      <c r="D216" s="43">
        <f t="shared" si="0"/>
        <v>0.01</v>
      </c>
      <c r="E216" s="1146">
        <f t="shared" si="3"/>
        <v>4433.5068182089444</v>
      </c>
      <c r="F216" s="1150"/>
      <c r="G216" s="1146">
        <f t="shared" si="4"/>
        <v>4775.7097545377237</v>
      </c>
      <c r="H216" s="1147"/>
      <c r="I216" s="1148"/>
      <c r="J216" s="1149"/>
      <c r="K216" s="45" t="e">
        <f t="shared" si="5"/>
        <v>#DIV/0!</v>
      </c>
      <c r="L216" s="1151">
        <f t="shared" si="1"/>
        <v>-4775.7097545377237</v>
      </c>
      <c r="M216" s="1152"/>
      <c r="N216" s="34"/>
      <c r="O216" s="34"/>
      <c r="P216" s="34"/>
      <c r="Q216" s="34"/>
      <c r="R216" s="34"/>
      <c r="S216" s="34"/>
      <c r="T216" s="34"/>
      <c r="U216" s="34"/>
      <c r="V216" s="34"/>
      <c r="W216" s="34"/>
      <c r="X216" s="34"/>
      <c r="Y216" s="34"/>
      <c r="Z216" s="34"/>
      <c r="AA216" s="34"/>
      <c r="AB216" s="34"/>
    </row>
    <row r="217" spans="1:28" ht="15" customHeight="1" x14ac:dyDescent="0.2">
      <c r="A217" s="34"/>
      <c r="B217" s="42">
        <v>202</v>
      </c>
      <c r="C217" s="12" t="str">
        <f t="shared" si="2"/>
        <v>10/2037</v>
      </c>
      <c r="D217" s="43">
        <f t="shared" si="0"/>
        <v>0.01</v>
      </c>
      <c r="E217" s="1146">
        <f t="shared" si="3"/>
        <v>4477.8418863910338</v>
      </c>
      <c r="F217" s="1150"/>
      <c r="G217" s="1146">
        <f t="shared" si="4"/>
        <v>4823.466852083101</v>
      </c>
      <c r="H217" s="1147"/>
      <c r="I217" s="1148"/>
      <c r="J217" s="1149"/>
      <c r="K217" s="45" t="e">
        <f t="shared" si="5"/>
        <v>#DIV/0!</v>
      </c>
      <c r="L217" s="1151">
        <f t="shared" si="1"/>
        <v>-4823.466852083101</v>
      </c>
      <c r="M217" s="1152"/>
      <c r="N217" s="34"/>
      <c r="O217" s="34"/>
      <c r="P217" s="34"/>
      <c r="Q217" s="34"/>
      <c r="R217" s="34"/>
      <c r="S217" s="34"/>
      <c r="T217" s="34"/>
      <c r="U217" s="34"/>
      <c r="V217" s="34"/>
      <c r="W217" s="34"/>
      <c r="X217" s="34"/>
      <c r="Y217" s="34"/>
      <c r="Z217" s="34"/>
      <c r="AA217" s="34"/>
      <c r="AB217" s="34"/>
    </row>
    <row r="218" spans="1:28" ht="15" customHeight="1" x14ac:dyDescent="0.2">
      <c r="A218" s="34"/>
      <c r="B218" s="42">
        <v>203</v>
      </c>
      <c r="C218" s="12" t="str">
        <f t="shared" si="2"/>
        <v>11/2037</v>
      </c>
      <c r="D218" s="43">
        <f t="shared" si="0"/>
        <v>0.01</v>
      </c>
      <c r="E218" s="1146">
        <f t="shared" si="3"/>
        <v>4522.6203052549445</v>
      </c>
      <c r="F218" s="1150"/>
      <c r="G218" s="1146">
        <f t="shared" si="4"/>
        <v>4871.7015206039323</v>
      </c>
      <c r="H218" s="1147"/>
      <c r="I218" s="1148"/>
      <c r="J218" s="1149"/>
      <c r="K218" s="45" t="e">
        <f t="shared" si="5"/>
        <v>#DIV/0!</v>
      </c>
      <c r="L218" s="1151">
        <f t="shared" si="1"/>
        <v>-4871.7015206039323</v>
      </c>
      <c r="M218" s="1152"/>
      <c r="N218" s="34"/>
      <c r="O218" s="34"/>
      <c r="P218" s="34"/>
      <c r="Q218" s="34"/>
      <c r="R218" s="34"/>
      <c r="S218" s="34"/>
      <c r="T218" s="34"/>
      <c r="U218" s="34"/>
      <c r="V218" s="34"/>
      <c r="W218" s="34"/>
      <c r="X218" s="34"/>
      <c r="Y218" s="34"/>
      <c r="Z218" s="34"/>
      <c r="AA218" s="34"/>
      <c r="AB218" s="34"/>
    </row>
    <row r="219" spans="1:28" ht="15" customHeight="1" x14ac:dyDescent="0.2">
      <c r="A219" s="34"/>
      <c r="B219" s="42">
        <v>204</v>
      </c>
      <c r="C219" s="12" t="str">
        <f t="shared" si="2"/>
        <v>12/2037</v>
      </c>
      <c r="D219" s="43">
        <f t="shared" si="0"/>
        <v>0.01</v>
      </c>
      <c r="E219" s="1146">
        <f t="shared" si="3"/>
        <v>4567.8465083074943</v>
      </c>
      <c r="F219" s="1150"/>
      <c r="G219" s="1146">
        <f t="shared" si="4"/>
        <v>4920.4185358099712</v>
      </c>
      <c r="H219" s="1147"/>
      <c r="I219" s="1148"/>
      <c r="J219" s="1149"/>
      <c r="K219" s="45" t="e">
        <f t="shared" si="5"/>
        <v>#DIV/0!</v>
      </c>
      <c r="L219" s="1151">
        <f t="shared" si="1"/>
        <v>-4920.4185358099712</v>
      </c>
      <c r="M219" s="1152"/>
      <c r="N219" s="34"/>
      <c r="O219" s="34"/>
      <c r="P219" s="34"/>
      <c r="Q219" s="34"/>
      <c r="R219" s="34"/>
      <c r="S219" s="34"/>
      <c r="T219" s="34"/>
      <c r="U219" s="34"/>
      <c r="V219" s="34"/>
      <c r="W219" s="34"/>
      <c r="X219" s="34"/>
      <c r="Y219" s="34"/>
      <c r="Z219" s="34"/>
      <c r="AA219" s="34"/>
      <c r="AB219" s="34"/>
    </row>
    <row r="220" spans="1:28" ht="15" customHeight="1" x14ac:dyDescent="0.2">
      <c r="A220" s="34"/>
      <c r="B220" s="42">
        <v>205</v>
      </c>
      <c r="C220" s="12" t="str">
        <f t="shared" si="2"/>
        <v>1/2038</v>
      </c>
      <c r="D220" s="43">
        <f t="shared" si="0"/>
        <v>0.01</v>
      </c>
      <c r="E220" s="1146">
        <f t="shared" si="3"/>
        <v>4613.5249733905694</v>
      </c>
      <c r="F220" s="1150"/>
      <c r="G220" s="1146">
        <f t="shared" si="4"/>
        <v>4969.6227211680707</v>
      </c>
      <c r="H220" s="1147"/>
      <c r="I220" s="1148"/>
      <c r="J220" s="1149"/>
      <c r="K220" s="45" t="e">
        <f t="shared" si="5"/>
        <v>#DIV/0!</v>
      </c>
      <c r="L220" s="1151">
        <f t="shared" si="1"/>
        <v>-4969.6227211680707</v>
      </c>
      <c r="M220" s="1152"/>
      <c r="N220" s="34"/>
      <c r="O220" s="34"/>
      <c r="P220" s="34"/>
      <c r="Q220" s="34"/>
      <c r="R220" s="34"/>
      <c r="S220" s="34"/>
      <c r="T220" s="34"/>
      <c r="U220" s="34"/>
      <c r="V220" s="34"/>
      <c r="W220" s="34"/>
      <c r="X220" s="34"/>
      <c r="Y220" s="34"/>
      <c r="Z220" s="34"/>
      <c r="AA220" s="34"/>
      <c r="AB220" s="34"/>
    </row>
    <row r="221" spans="1:28" ht="15" customHeight="1" x14ac:dyDescent="0.2">
      <c r="A221" s="34"/>
      <c r="B221" s="42">
        <v>206</v>
      </c>
      <c r="C221" s="12" t="str">
        <f t="shared" si="2"/>
        <v>2/2038</v>
      </c>
      <c r="D221" s="43">
        <f t="shared" si="0"/>
        <v>0.01</v>
      </c>
      <c r="E221" s="1146">
        <f t="shared" si="3"/>
        <v>4659.6602231244751</v>
      </c>
      <c r="F221" s="1150"/>
      <c r="G221" s="1146">
        <f t="shared" si="4"/>
        <v>5019.3189483797514</v>
      </c>
      <c r="H221" s="1147"/>
      <c r="I221" s="1148"/>
      <c r="J221" s="1149"/>
      <c r="K221" s="45" t="e">
        <f t="shared" si="5"/>
        <v>#DIV/0!</v>
      </c>
      <c r="L221" s="1151">
        <f t="shared" si="1"/>
        <v>-5019.3189483797514</v>
      </c>
      <c r="M221" s="1152"/>
      <c r="N221" s="34"/>
      <c r="O221" s="34"/>
      <c r="P221" s="34"/>
      <c r="Q221" s="34"/>
      <c r="R221" s="34"/>
      <c r="S221" s="34"/>
      <c r="T221" s="34"/>
      <c r="U221" s="34"/>
      <c r="V221" s="34"/>
      <c r="W221" s="34"/>
      <c r="X221" s="34"/>
      <c r="Y221" s="34"/>
      <c r="Z221" s="34"/>
      <c r="AA221" s="34"/>
      <c r="AB221" s="34"/>
    </row>
    <row r="222" spans="1:28" ht="15" customHeight="1" x14ac:dyDescent="0.2">
      <c r="A222" s="34"/>
      <c r="B222" s="42">
        <v>207</v>
      </c>
      <c r="C222" s="12" t="str">
        <f t="shared" si="2"/>
        <v>3/2038</v>
      </c>
      <c r="D222" s="43">
        <f t="shared" si="0"/>
        <v>0.01</v>
      </c>
      <c r="E222" s="1146">
        <f t="shared" si="3"/>
        <v>4706.2568253557201</v>
      </c>
      <c r="F222" s="1150"/>
      <c r="G222" s="1146">
        <f t="shared" si="4"/>
        <v>5069.5121378635486</v>
      </c>
      <c r="H222" s="1147"/>
      <c r="I222" s="1148"/>
      <c r="J222" s="1149"/>
      <c r="K222" s="45" t="e">
        <f t="shared" si="5"/>
        <v>#DIV/0!</v>
      </c>
      <c r="L222" s="1151">
        <f t="shared" si="1"/>
        <v>-5069.5121378635486</v>
      </c>
      <c r="M222" s="1152"/>
      <c r="N222" s="34"/>
      <c r="O222" s="34"/>
      <c r="P222" s="34"/>
      <c r="Q222" s="34"/>
      <c r="R222" s="34"/>
      <c r="S222" s="34"/>
      <c r="T222" s="34"/>
      <c r="U222" s="34"/>
      <c r="V222" s="34"/>
      <c r="W222" s="34"/>
      <c r="X222" s="34"/>
      <c r="Y222" s="34"/>
      <c r="Z222" s="34"/>
      <c r="AA222" s="34"/>
      <c r="AB222" s="34"/>
    </row>
    <row r="223" spans="1:28" ht="15" customHeight="1" x14ac:dyDescent="0.2">
      <c r="A223" s="34"/>
      <c r="B223" s="42">
        <v>208</v>
      </c>
      <c r="C223" s="12" t="str">
        <f t="shared" si="2"/>
        <v>4/2038</v>
      </c>
      <c r="D223" s="43">
        <f t="shared" si="0"/>
        <v>0.01</v>
      </c>
      <c r="E223" s="1146">
        <f t="shared" si="3"/>
        <v>4753.3193936092775</v>
      </c>
      <c r="F223" s="1150"/>
      <c r="G223" s="1146">
        <f t="shared" si="4"/>
        <v>5120.2072592421837</v>
      </c>
      <c r="H223" s="1147"/>
      <c r="I223" s="1148"/>
      <c r="J223" s="1149"/>
      <c r="K223" s="45" t="e">
        <f t="shared" si="5"/>
        <v>#DIV/0!</v>
      </c>
      <c r="L223" s="1151">
        <f t="shared" si="1"/>
        <v>-5120.2072592421837</v>
      </c>
      <c r="M223" s="1152"/>
      <c r="N223" s="34"/>
      <c r="O223" s="34"/>
      <c r="P223" s="34"/>
      <c r="Q223" s="34"/>
      <c r="R223" s="34"/>
      <c r="S223" s="34"/>
      <c r="T223" s="34"/>
      <c r="U223" s="34"/>
      <c r="V223" s="34"/>
      <c r="W223" s="34"/>
      <c r="X223" s="34"/>
      <c r="Y223" s="34"/>
      <c r="Z223" s="34"/>
      <c r="AA223" s="34"/>
      <c r="AB223" s="34"/>
    </row>
    <row r="224" spans="1:28" ht="15" customHeight="1" x14ac:dyDescent="0.2">
      <c r="A224" s="34"/>
      <c r="B224" s="42">
        <v>209</v>
      </c>
      <c r="C224" s="12" t="str">
        <f t="shared" si="2"/>
        <v>5/2038</v>
      </c>
      <c r="D224" s="43">
        <f t="shared" si="0"/>
        <v>0.01</v>
      </c>
      <c r="E224" s="1146">
        <f t="shared" si="3"/>
        <v>4800.8525875453706</v>
      </c>
      <c r="F224" s="1150"/>
      <c r="G224" s="1146">
        <f t="shared" si="4"/>
        <v>5171.4093318346058</v>
      </c>
      <c r="H224" s="1147"/>
      <c r="I224" s="1148"/>
      <c r="J224" s="1149"/>
      <c r="K224" s="45" t="e">
        <f t="shared" si="5"/>
        <v>#DIV/0!</v>
      </c>
      <c r="L224" s="1151">
        <f t="shared" si="1"/>
        <v>-5171.4093318346058</v>
      </c>
      <c r="M224" s="1152"/>
      <c r="N224" s="34"/>
      <c r="O224" s="34"/>
      <c r="P224" s="34"/>
      <c r="Q224" s="34"/>
      <c r="R224" s="34"/>
      <c r="S224" s="34"/>
      <c r="T224" s="34"/>
      <c r="U224" s="34"/>
      <c r="V224" s="34"/>
      <c r="W224" s="34"/>
      <c r="X224" s="34"/>
      <c r="Y224" s="34"/>
      <c r="Z224" s="34"/>
      <c r="AA224" s="34"/>
      <c r="AB224" s="34"/>
    </row>
    <row r="225" spans="1:28" ht="15" customHeight="1" x14ac:dyDescent="0.2">
      <c r="A225" s="34"/>
      <c r="B225" s="42">
        <v>210</v>
      </c>
      <c r="C225" s="12" t="str">
        <f t="shared" si="2"/>
        <v>6/2038</v>
      </c>
      <c r="D225" s="43">
        <f t="shared" si="0"/>
        <v>0.01</v>
      </c>
      <c r="E225" s="1146">
        <f t="shared" si="3"/>
        <v>4848.861113420824</v>
      </c>
      <c r="F225" s="1150"/>
      <c r="G225" s="1146">
        <f t="shared" si="4"/>
        <v>5223.1234251529522</v>
      </c>
      <c r="H225" s="1147"/>
      <c r="I225" s="1148"/>
      <c r="J225" s="1149"/>
      <c r="K225" s="45" t="e">
        <f t="shared" si="5"/>
        <v>#DIV/0!</v>
      </c>
      <c r="L225" s="1151">
        <f t="shared" si="1"/>
        <v>-5223.1234251529522</v>
      </c>
      <c r="M225" s="1152"/>
      <c r="N225" s="34"/>
      <c r="O225" s="34"/>
      <c r="P225" s="34"/>
      <c r="Q225" s="34"/>
      <c r="R225" s="34"/>
      <c r="S225" s="34"/>
      <c r="T225" s="34"/>
      <c r="U225" s="34"/>
      <c r="V225" s="34"/>
      <c r="W225" s="34"/>
      <c r="X225" s="34"/>
      <c r="Y225" s="34"/>
      <c r="Z225" s="34"/>
      <c r="AA225" s="34"/>
      <c r="AB225" s="34"/>
    </row>
    <row r="226" spans="1:28" ht="15" customHeight="1" x14ac:dyDescent="0.2">
      <c r="A226" s="34"/>
      <c r="B226" s="42">
        <v>211</v>
      </c>
      <c r="C226" s="12" t="str">
        <f t="shared" si="2"/>
        <v>7/2038</v>
      </c>
      <c r="D226" s="43">
        <f t="shared" si="0"/>
        <v>0.01</v>
      </c>
      <c r="E226" s="1146">
        <f t="shared" si="3"/>
        <v>4897.3497245550325</v>
      </c>
      <c r="F226" s="1150"/>
      <c r="G226" s="1146">
        <f t="shared" si="4"/>
        <v>5275.3546594044819</v>
      </c>
      <c r="H226" s="1147"/>
      <c r="I226" s="1148"/>
      <c r="J226" s="1149"/>
      <c r="K226" s="45" t="e">
        <f t="shared" si="5"/>
        <v>#DIV/0!</v>
      </c>
      <c r="L226" s="1151">
        <f t="shared" si="1"/>
        <v>-5275.3546594044819</v>
      </c>
      <c r="M226" s="1152"/>
      <c r="N226" s="34"/>
      <c r="O226" s="34"/>
      <c r="P226" s="34"/>
      <c r="Q226" s="34"/>
      <c r="R226" s="34"/>
      <c r="S226" s="34"/>
      <c r="T226" s="34"/>
      <c r="U226" s="34"/>
      <c r="V226" s="34"/>
      <c r="W226" s="34"/>
      <c r="X226" s="34"/>
      <c r="Y226" s="34"/>
      <c r="Z226" s="34"/>
      <c r="AA226" s="34"/>
      <c r="AB226" s="34"/>
    </row>
    <row r="227" spans="1:28" ht="15" customHeight="1" x14ac:dyDescent="0.2">
      <c r="A227" s="34"/>
      <c r="B227" s="42">
        <v>212</v>
      </c>
      <c r="C227" s="12" t="str">
        <f t="shared" si="2"/>
        <v>8/2038</v>
      </c>
      <c r="D227" s="43">
        <f t="shared" si="0"/>
        <v>0.01</v>
      </c>
      <c r="E227" s="1146">
        <f t="shared" si="3"/>
        <v>4946.3232218005824</v>
      </c>
      <c r="F227" s="1150"/>
      <c r="G227" s="1146">
        <f t="shared" si="4"/>
        <v>5328.1082059985265</v>
      </c>
      <c r="H227" s="1147"/>
      <c r="I227" s="1148"/>
      <c r="J227" s="1149"/>
      <c r="K227" s="45" t="e">
        <f t="shared" si="5"/>
        <v>#DIV/0!</v>
      </c>
      <c r="L227" s="1151">
        <f t="shared" si="1"/>
        <v>-5328.1082059985265</v>
      </c>
      <c r="M227" s="1152"/>
      <c r="N227" s="34"/>
      <c r="O227" s="34"/>
      <c r="P227" s="34"/>
      <c r="Q227" s="34"/>
      <c r="R227" s="34"/>
      <c r="S227" s="34"/>
      <c r="T227" s="34"/>
      <c r="U227" s="34"/>
      <c r="V227" s="34"/>
      <c r="W227" s="34"/>
      <c r="X227" s="34"/>
      <c r="Y227" s="34"/>
      <c r="Z227" s="34"/>
      <c r="AA227" s="34"/>
      <c r="AB227" s="34"/>
    </row>
    <row r="228" spans="1:28" ht="15" customHeight="1" x14ac:dyDescent="0.2">
      <c r="A228" s="34"/>
      <c r="B228" s="42">
        <v>213</v>
      </c>
      <c r="C228" s="12" t="str">
        <f t="shared" si="2"/>
        <v>9/2038</v>
      </c>
      <c r="D228" s="43">
        <f t="shared" si="0"/>
        <v>0.01</v>
      </c>
      <c r="E228" s="1146">
        <f t="shared" si="3"/>
        <v>4995.7864540185883</v>
      </c>
      <c r="F228" s="1150"/>
      <c r="G228" s="1146">
        <f t="shared" si="4"/>
        <v>5381.3892880585117</v>
      </c>
      <c r="H228" s="1147"/>
      <c r="I228" s="1148"/>
      <c r="J228" s="1149"/>
      <c r="K228" s="45" t="e">
        <f t="shared" si="5"/>
        <v>#DIV/0!</v>
      </c>
      <c r="L228" s="1151">
        <f t="shared" si="1"/>
        <v>-5381.3892880585117</v>
      </c>
      <c r="M228" s="1152"/>
      <c r="N228" s="34"/>
      <c r="O228" s="34"/>
      <c r="P228" s="34"/>
      <c r="Q228" s="34"/>
      <c r="R228" s="34"/>
      <c r="S228" s="34"/>
      <c r="T228" s="34"/>
      <c r="U228" s="34"/>
      <c r="V228" s="34"/>
      <c r="W228" s="34"/>
      <c r="X228" s="34"/>
      <c r="Y228" s="34"/>
      <c r="Z228" s="34"/>
      <c r="AA228" s="34"/>
      <c r="AB228" s="34"/>
    </row>
    <row r="229" spans="1:28" ht="15" customHeight="1" x14ac:dyDescent="0.2">
      <c r="A229" s="34"/>
      <c r="B229" s="42">
        <v>214</v>
      </c>
      <c r="C229" s="12" t="str">
        <f t="shared" si="2"/>
        <v>10/2038</v>
      </c>
      <c r="D229" s="43">
        <f t="shared" si="0"/>
        <v>0.01</v>
      </c>
      <c r="E229" s="1146">
        <f t="shared" si="3"/>
        <v>5045.7443185587745</v>
      </c>
      <c r="F229" s="1150"/>
      <c r="G229" s="1146">
        <f t="shared" si="4"/>
        <v>5435.2031809390965</v>
      </c>
      <c r="H229" s="1147"/>
      <c r="I229" s="1148"/>
      <c r="J229" s="1149"/>
      <c r="K229" s="45" t="e">
        <f t="shared" si="5"/>
        <v>#DIV/0!</v>
      </c>
      <c r="L229" s="1151">
        <f t="shared" si="1"/>
        <v>-5435.2031809390965</v>
      </c>
      <c r="M229" s="1152"/>
      <c r="N229" s="34"/>
      <c r="O229" s="34"/>
      <c r="P229" s="34"/>
      <c r="Q229" s="34"/>
      <c r="R229" s="34"/>
      <c r="S229" s="34"/>
      <c r="T229" s="34"/>
      <c r="U229" s="34"/>
      <c r="V229" s="34"/>
      <c r="W229" s="34"/>
      <c r="X229" s="34"/>
      <c r="Y229" s="34"/>
      <c r="Z229" s="34"/>
      <c r="AA229" s="34"/>
      <c r="AB229" s="34"/>
    </row>
    <row r="230" spans="1:28" ht="15" customHeight="1" x14ac:dyDescent="0.2">
      <c r="A230" s="34"/>
      <c r="B230" s="42">
        <v>215</v>
      </c>
      <c r="C230" s="12" t="str">
        <f t="shared" si="2"/>
        <v>11/2038</v>
      </c>
      <c r="D230" s="43">
        <f t="shared" si="0"/>
        <v>0.01</v>
      </c>
      <c r="E230" s="1146">
        <f t="shared" si="3"/>
        <v>5096.2017617443626</v>
      </c>
      <c r="F230" s="1150"/>
      <c r="G230" s="1146">
        <f t="shared" si="4"/>
        <v>5489.5552127484871</v>
      </c>
      <c r="H230" s="1147"/>
      <c r="I230" s="1148"/>
      <c r="J230" s="1149"/>
      <c r="K230" s="45" t="e">
        <f t="shared" si="5"/>
        <v>#DIV/0!</v>
      </c>
      <c r="L230" s="1151">
        <f t="shared" si="1"/>
        <v>-5489.5552127484871</v>
      </c>
      <c r="M230" s="1152"/>
      <c r="N230" s="34"/>
      <c r="O230" s="34"/>
      <c r="P230" s="34"/>
      <c r="Q230" s="34"/>
      <c r="R230" s="34"/>
      <c r="S230" s="34"/>
      <c r="T230" s="34"/>
      <c r="U230" s="34"/>
      <c r="V230" s="34"/>
      <c r="W230" s="34"/>
      <c r="X230" s="34"/>
      <c r="Y230" s="34"/>
      <c r="Z230" s="34"/>
      <c r="AA230" s="34"/>
      <c r="AB230" s="34"/>
    </row>
    <row r="231" spans="1:28" ht="15" customHeight="1" x14ac:dyDescent="0.2">
      <c r="A231" s="34"/>
      <c r="B231" s="42">
        <v>216</v>
      </c>
      <c r="C231" s="12" t="str">
        <f t="shared" si="2"/>
        <v>12/2038</v>
      </c>
      <c r="D231" s="43">
        <f t="shared" si="0"/>
        <v>0.01</v>
      </c>
      <c r="E231" s="1146">
        <f t="shared" si="3"/>
        <v>5147.1637793618065</v>
      </c>
      <c r="F231" s="1150"/>
      <c r="G231" s="1146">
        <f t="shared" si="4"/>
        <v>5544.4507648759718</v>
      </c>
      <c r="H231" s="1147"/>
      <c r="I231" s="1148"/>
      <c r="J231" s="1149"/>
      <c r="K231" s="45" t="e">
        <f t="shared" si="5"/>
        <v>#DIV/0!</v>
      </c>
      <c r="L231" s="1151">
        <f t="shared" si="1"/>
        <v>-5544.4507648759718</v>
      </c>
      <c r="M231" s="1152"/>
      <c r="N231" s="34"/>
      <c r="O231" s="34"/>
      <c r="P231" s="34"/>
      <c r="Q231" s="34"/>
      <c r="R231" s="34"/>
      <c r="S231" s="34"/>
      <c r="T231" s="34"/>
      <c r="U231" s="34"/>
      <c r="V231" s="34"/>
      <c r="W231" s="34"/>
      <c r="X231" s="34"/>
      <c r="Y231" s="34"/>
      <c r="Z231" s="34"/>
      <c r="AA231" s="34"/>
      <c r="AB231" s="34"/>
    </row>
    <row r="232" spans="1:28" ht="15" customHeight="1" x14ac:dyDescent="0.2">
      <c r="A232" s="34"/>
      <c r="B232" s="42">
        <v>217</v>
      </c>
      <c r="C232" s="12" t="str">
        <f t="shared" si="2"/>
        <v>1/2039</v>
      </c>
      <c r="D232" s="43">
        <f t="shared" si="0"/>
        <v>0.01</v>
      </c>
      <c r="E232" s="1146">
        <f t="shared" si="3"/>
        <v>5198.6354171554249</v>
      </c>
      <c r="F232" s="1150"/>
      <c r="G232" s="1146">
        <f t="shared" si="4"/>
        <v>5599.8952725247318</v>
      </c>
      <c r="H232" s="1147"/>
      <c r="I232" s="1148"/>
      <c r="J232" s="1149"/>
      <c r="K232" s="45" t="e">
        <f t="shared" si="5"/>
        <v>#DIV/0!</v>
      </c>
      <c r="L232" s="1151">
        <f t="shared" si="1"/>
        <v>-5599.8952725247318</v>
      </c>
      <c r="M232" s="1152"/>
      <c r="N232" s="34"/>
      <c r="O232" s="34"/>
      <c r="P232" s="34"/>
      <c r="Q232" s="34"/>
      <c r="R232" s="34"/>
      <c r="S232" s="34"/>
      <c r="T232" s="34"/>
      <c r="U232" s="34"/>
      <c r="V232" s="34"/>
      <c r="W232" s="34"/>
      <c r="X232" s="34"/>
      <c r="Y232" s="34"/>
      <c r="Z232" s="34"/>
      <c r="AA232" s="34"/>
      <c r="AB232" s="34"/>
    </row>
    <row r="233" spans="1:28" ht="15" customHeight="1" x14ac:dyDescent="0.2">
      <c r="A233" s="34"/>
      <c r="B233" s="42">
        <v>218</v>
      </c>
      <c r="C233" s="12" t="str">
        <f t="shared" si="2"/>
        <v>2/2039</v>
      </c>
      <c r="D233" s="43">
        <f t="shared" si="0"/>
        <v>0.01</v>
      </c>
      <c r="E233" s="1146">
        <f t="shared" si="3"/>
        <v>5250.6217713269789</v>
      </c>
      <c r="F233" s="1150"/>
      <c r="G233" s="1146">
        <f t="shared" si="4"/>
        <v>5655.8942252499792</v>
      </c>
      <c r="H233" s="1147"/>
      <c r="I233" s="1148"/>
      <c r="J233" s="1149"/>
      <c r="K233" s="45" t="e">
        <f t="shared" si="5"/>
        <v>#DIV/0!</v>
      </c>
      <c r="L233" s="1151">
        <f t="shared" si="1"/>
        <v>-5655.8942252499792</v>
      </c>
      <c r="M233" s="1152"/>
      <c r="N233" s="34"/>
      <c r="O233" s="34"/>
      <c r="P233" s="34"/>
      <c r="Q233" s="34"/>
      <c r="R233" s="34"/>
      <c r="S233" s="34"/>
      <c r="T233" s="34"/>
      <c r="U233" s="34"/>
      <c r="V233" s="34"/>
      <c r="W233" s="34"/>
      <c r="X233" s="34"/>
      <c r="Y233" s="34"/>
      <c r="Z233" s="34"/>
      <c r="AA233" s="34"/>
      <c r="AB233" s="34"/>
    </row>
    <row r="234" spans="1:28" ht="15" customHeight="1" x14ac:dyDescent="0.2">
      <c r="A234" s="34"/>
      <c r="B234" s="42">
        <v>219</v>
      </c>
      <c r="C234" s="12" t="str">
        <f t="shared" si="2"/>
        <v>3/2039</v>
      </c>
      <c r="D234" s="43">
        <f t="shared" si="0"/>
        <v>0.01</v>
      </c>
      <c r="E234" s="1146">
        <f t="shared" si="3"/>
        <v>5303.1279890402484</v>
      </c>
      <c r="F234" s="1150"/>
      <c r="G234" s="1146">
        <f t="shared" si="4"/>
        <v>5712.4531675024791</v>
      </c>
      <c r="H234" s="1147"/>
      <c r="I234" s="1148"/>
      <c r="J234" s="1149"/>
      <c r="K234" s="45" t="e">
        <f t="shared" si="5"/>
        <v>#DIV/0!</v>
      </c>
      <c r="L234" s="1151">
        <f t="shared" si="1"/>
        <v>-5712.4531675024791</v>
      </c>
      <c r="M234" s="1152"/>
      <c r="N234" s="34"/>
      <c r="O234" s="34"/>
      <c r="P234" s="34"/>
      <c r="Q234" s="34"/>
      <c r="R234" s="34"/>
      <c r="S234" s="34"/>
      <c r="T234" s="34"/>
      <c r="U234" s="34"/>
      <c r="V234" s="34"/>
      <c r="W234" s="34"/>
      <c r="X234" s="34"/>
      <c r="Y234" s="34"/>
      <c r="Z234" s="34"/>
      <c r="AA234" s="34"/>
      <c r="AB234" s="34"/>
    </row>
    <row r="235" spans="1:28" ht="15" customHeight="1" x14ac:dyDescent="0.2">
      <c r="A235" s="34"/>
      <c r="B235" s="42">
        <v>220</v>
      </c>
      <c r="C235" s="12" t="str">
        <f t="shared" si="2"/>
        <v>4/2039</v>
      </c>
      <c r="D235" s="43">
        <f t="shared" si="0"/>
        <v>0.01</v>
      </c>
      <c r="E235" s="1146">
        <f t="shared" si="3"/>
        <v>5356.1592689306508</v>
      </c>
      <c r="F235" s="1150"/>
      <c r="G235" s="1146">
        <f t="shared" si="4"/>
        <v>5769.5776991775037</v>
      </c>
      <c r="H235" s="1147"/>
      <c r="I235" s="1148"/>
      <c r="J235" s="1149"/>
      <c r="K235" s="45" t="e">
        <f t="shared" si="5"/>
        <v>#DIV/0!</v>
      </c>
      <c r="L235" s="1151">
        <f t="shared" si="1"/>
        <v>-5769.5776991775037</v>
      </c>
      <c r="M235" s="1152"/>
      <c r="N235" s="34"/>
      <c r="O235" s="34"/>
      <c r="P235" s="34"/>
      <c r="Q235" s="34"/>
      <c r="R235" s="34"/>
      <c r="S235" s="34"/>
      <c r="T235" s="34"/>
      <c r="U235" s="34"/>
      <c r="V235" s="34"/>
      <c r="W235" s="34"/>
      <c r="X235" s="34"/>
      <c r="Y235" s="34"/>
      <c r="Z235" s="34"/>
      <c r="AA235" s="34"/>
      <c r="AB235" s="34"/>
    </row>
    <row r="236" spans="1:28" ht="15" customHeight="1" x14ac:dyDescent="0.2">
      <c r="A236" s="34"/>
      <c r="B236" s="42">
        <v>221</v>
      </c>
      <c r="C236" s="12" t="str">
        <f t="shared" si="2"/>
        <v>5/2039</v>
      </c>
      <c r="D236" s="43">
        <f t="shared" si="0"/>
        <v>0.01</v>
      </c>
      <c r="E236" s="1146">
        <f t="shared" si="3"/>
        <v>5409.7208616199568</v>
      </c>
      <c r="F236" s="1150"/>
      <c r="G236" s="1146">
        <f t="shared" si="4"/>
        <v>5827.2734761692791</v>
      </c>
      <c r="H236" s="1147"/>
      <c r="I236" s="1148"/>
      <c r="J236" s="1149"/>
      <c r="K236" s="45" t="e">
        <f t="shared" si="5"/>
        <v>#DIV/0!</v>
      </c>
      <c r="L236" s="1151">
        <f t="shared" si="1"/>
        <v>-5827.2734761692791</v>
      </c>
      <c r="M236" s="1152"/>
      <c r="N236" s="34"/>
      <c r="O236" s="34"/>
      <c r="P236" s="34"/>
      <c r="Q236" s="34"/>
      <c r="R236" s="34"/>
      <c r="S236" s="34"/>
      <c r="T236" s="34"/>
      <c r="U236" s="34"/>
      <c r="V236" s="34"/>
      <c r="W236" s="34"/>
      <c r="X236" s="34"/>
      <c r="Y236" s="34"/>
      <c r="Z236" s="34"/>
      <c r="AA236" s="34"/>
      <c r="AB236" s="34"/>
    </row>
    <row r="237" spans="1:28" ht="15" customHeight="1" x14ac:dyDescent="0.2">
      <c r="A237" s="34"/>
      <c r="B237" s="42">
        <v>222</v>
      </c>
      <c r="C237" s="12" t="str">
        <f t="shared" si="2"/>
        <v>6/2039</v>
      </c>
      <c r="D237" s="43">
        <f t="shared" si="0"/>
        <v>0.01</v>
      </c>
      <c r="E237" s="1146">
        <f t="shared" si="3"/>
        <v>5463.818070236156</v>
      </c>
      <c r="F237" s="1150"/>
      <c r="G237" s="1146">
        <f t="shared" si="4"/>
        <v>5885.5462109309719</v>
      </c>
      <c r="H237" s="1147"/>
      <c r="I237" s="1148"/>
      <c r="J237" s="1149"/>
      <c r="K237" s="45" t="e">
        <f t="shared" si="5"/>
        <v>#DIV/0!</v>
      </c>
      <c r="L237" s="1151">
        <f t="shared" si="1"/>
        <v>-5885.5462109309719</v>
      </c>
      <c r="M237" s="1152"/>
      <c r="N237" s="34"/>
      <c r="O237" s="34"/>
      <c r="P237" s="34"/>
      <c r="Q237" s="34"/>
      <c r="R237" s="34"/>
      <c r="S237" s="34"/>
      <c r="T237" s="34"/>
      <c r="U237" s="34"/>
      <c r="V237" s="34"/>
      <c r="W237" s="34"/>
      <c r="X237" s="34"/>
      <c r="Y237" s="34"/>
      <c r="Z237" s="34"/>
      <c r="AA237" s="34"/>
      <c r="AB237" s="34"/>
    </row>
    <row r="238" spans="1:28" ht="15" customHeight="1" x14ac:dyDescent="0.2">
      <c r="A238" s="34"/>
      <c r="B238" s="42">
        <v>223</v>
      </c>
      <c r="C238" s="12" t="str">
        <f t="shared" si="2"/>
        <v>7/2039</v>
      </c>
      <c r="D238" s="43">
        <f t="shared" si="0"/>
        <v>0.01</v>
      </c>
      <c r="E238" s="1146">
        <f t="shared" si="3"/>
        <v>5518.4562509385178</v>
      </c>
      <c r="F238" s="1150"/>
      <c r="G238" s="1146">
        <f t="shared" si="4"/>
        <v>5944.4016730402818</v>
      </c>
      <c r="H238" s="1147"/>
      <c r="I238" s="1148"/>
      <c r="J238" s="1149"/>
      <c r="K238" s="45" t="e">
        <f t="shared" si="5"/>
        <v>#DIV/0!</v>
      </c>
      <c r="L238" s="1151">
        <f t="shared" si="1"/>
        <v>-5944.4016730402818</v>
      </c>
      <c r="M238" s="1152"/>
      <c r="N238" s="34"/>
      <c r="O238" s="34"/>
      <c r="P238" s="34"/>
      <c r="Q238" s="34"/>
      <c r="R238" s="34"/>
      <c r="S238" s="34"/>
      <c r="T238" s="34"/>
      <c r="U238" s="34"/>
      <c r="V238" s="34"/>
      <c r="W238" s="34"/>
      <c r="X238" s="34"/>
      <c r="Y238" s="34"/>
      <c r="Z238" s="34"/>
      <c r="AA238" s="34"/>
      <c r="AB238" s="34"/>
    </row>
    <row r="239" spans="1:28" ht="15" customHeight="1" x14ac:dyDescent="0.2">
      <c r="A239" s="34"/>
      <c r="B239" s="42">
        <v>224</v>
      </c>
      <c r="C239" s="12" t="str">
        <f t="shared" si="2"/>
        <v>8/2039</v>
      </c>
      <c r="D239" s="43">
        <f t="shared" si="0"/>
        <v>0.01</v>
      </c>
      <c r="E239" s="1146">
        <f t="shared" si="3"/>
        <v>5573.6408134479034</v>
      </c>
      <c r="F239" s="1150"/>
      <c r="G239" s="1146">
        <f t="shared" si="4"/>
        <v>6003.8456897706847</v>
      </c>
      <c r="H239" s="1147"/>
      <c r="I239" s="1148"/>
      <c r="J239" s="1149"/>
      <c r="K239" s="45" t="e">
        <f t="shared" si="5"/>
        <v>#DIV/0!</v>
      </c>
      <c r="L239" s="1151">
        <f t="shared" si="1"/>
        <v>-6003.8456897706847</v>
      </c>
      <c r="M239" s="1152"/>
      <c r="N239" s="34"/>
      <c r="O239" s="34"/>
      <c r="P239" s="34"/>
      <c r="Q239" s="34"/>
      <c r="R239" s="34"/>
      <c r="S239" s="34"/>
      <c r="T239" s="34"/>
      <c r="U239" s="34"/>
      <c r="V239" s="34"/>
      <c r="W239" s="34"/>
      <c r="X239" s="34"/>
      <c r="Y239" s="34"/>
      <c r="Z239" s="34"/>
      <c r="AA239" s="34"/>
      <c r="AB239" s="34"/>
    </row>
    <row r="240" spans="1:28" ht="15" customHeight="1" x14ac:dyDescent="0.2">
      <c r="A240" s="34"/>
      <c r="B240" s="42">
        <v>225</v>
      </c>
      <c r="C240" s="12" t="str">
        <f t="shared" si="2"/>
        <v>9/2039</v>
      </c>
      <c r="D240" s="43">
        <f t="shared" si="0"/>
        <v>0.01</v>
      </c>
      <c r="E240" s="1146">
        <f t="shared" si="3"/>
        <v>5629.3772215823828</v>
      </c>
      <c r="F240" s="1150"/>
      <c r="G240" s="1146">
        <f t="shared" si="4"/>
        <v>6063.8841466683916</v>
      </c>
      <c r="H240" s="1147"/>
      <c r="I240" s="1148"/>
      <c r="J240" s="1149"/>
      <c r="K240" s="45" t="e">
        <f t="shared" si="5"/>
        <v>#DIV/0!</v>
      </c>
      <c r="L240" s="1151">
        <f t="shared" si="1"/>
        <v>-6063.8841466683916</v>
      </c>
      <c r="M240" s="1152"/>
      <c r="N240" s="34"/>
      <c r="O240" s="34"/>
      <c r="P240" s="34"/>
      <c r="Q240" s="34"/>
      <c r="R240" s="34"/>
      <c r="S240" s="34"/>
      <c r="T240" s="34"/>
      <c r="U240" s="34"/>
      <c r="V240" s="34"/>
      <c r="W240" s="34"/>
      <c r="X240" s="34"/>
      <c r="Y240" s="34"/>
      <c r="Z240" s="34"/>
      <c r="AA240" s="34"/>
      <c r="AB240" s="34"/>
    </row>
    <row r="241" spans="1:28" ht="15" customHeight="1" x14ac:dyDescent="0.2">
      <c r="A241" s="34"/>
      <c r="B241" s="42">
        <v>226</v>
      </c>
      <c r="C241" s="12" t="str">
        <f t="shared" si="2"/>
        <v>10/2039</v>
      </c>
      <c r="D241" s="43">
        <f t="shared" si="0"/>
        <v>0.01</v>
      </c>
      <c r="E241" s="1146">
        <f t="shared" si="3"/>
        <v>5685.6709937982068</v>
      </c>
      <c r="F241" s="1150"/>
      <c r="G241" s="1146">
        <f t="shared" si="4"/>
        <v>6124.5229881350751</v>
      </c>
      <c r="H241" s="1147"/>
      <c r="I241" s="1148"/>
      <c r="J241" s="1149"/>
      <c r="K241" s="45" t="e">
        <f t="shared" si="5"/>
        <v>#DIV/0!</v>
      </c>
      <c r="L241" s="1151">
        <f t="shared" si="1"/>
        <v>-6124.5229881350751</v>
      </c>
      <c r="M241" s="1152"/>
      <c r="N241" s="34"/>
      <c r="O241" s="34"/>
      <c r="P241" s="34"/>
      <c r="Q241" s="34"/>
      <c r="R241" s="34"/>
      <c r="S241" s="34"/>
      <c r="T241" s="34"/>
      <c r="U241" s="34"/>
      <c r="V241" s="34"/>
      <c r="W241" s="34"/>
      <c r="X241" s="34"/>
      <c r="Y241" s="34"/>
      <c r="Z241" s="34"/>
      <c r="AA241" s="34"/>
      <c r="AB241" s="34"/>
    </row>
    <row r="242" spans="1:28" ht="15" customHeight="1" x14ac:dyDescent="0.2">
      <c r="A242" s="34"/>
      <c r="B242" s="42">
        <v>227</v>
      </c>
      <c r="C242" s="12" t="str">
        <f t="shared" si="2"/>
        <v>11/2039</v>
      </c>
      <c r="D242" s="43">
        <f t="shared" si="0"/>
        <v>0.01</v>
      </c>
      <c r="E242" s="1146">
        <f t="shared" si="3"/>
        <v>5742.5277037361893</v>
      </c>
      <c r="F242" s="1150"/>
      <c r="G242" s="1146">
        <f t="shared" si="4"/>
        <v>6185.7682180164256</v>
      </c>
      <c r="H242" s="1147"/>
      <c r="I242" s="1148"/>
      <c r="J242" s="1149"/>
      <c r="K242" s="45" t="e">
        <f t="shared" si="5"/>
        <v>#DIV/0!</v>
      </c>
      <c r="L242" s="1151">
        <f t="shared" si="1"/>
        <v>-6185.7682180164256</v>
      </c>
      <c r="M242" s="1152"/>
      <c r="N242" s="34"/>
      <c r="O242" s="34"/>
      <c r="P242" s="34"/>
      <c r="Q242" s="34"/>
      <c r="R242" s="34"/>
      <c r="S242" s="34"/>
      <c r="T242" s="34"/>
      <c r="U242" s="34"/>
      <c r="V242" s="34"/>
      <c r="W242" s="34"/>
      <c r="X242" s="34"/>
      <c r="Y242" s="34"/>
      <c r="Z242" s="34"/>
      <c r="AA242" s="34"/>
      <c r="AB242" s="34"/>
    </row>
    <row r="243" spans="1:28" ht="15" customHeight="1" x14ac:dyDescent="0.2">
      <c r="A243" s="34"/>
      <c r="B243" s="42">
        <v>228</v>
      </c>
      <c r="C243" s="12" t="str">
        <f t="shared" si="2"/>
        <v>12/2039</v>
      </c>
      <c r="D243" s="43">
        <f t="shared" si="0"/>
        <v>0.01</v>
      </c>
      <c r="E243" s="1146">
        <f t="shared" si="3"/>
        <v>5799.9529807735516</v>
      </c>
      <c r="F243" s="1150"/>
      <c r="G243" s="1146">
        <f t="shared" si="4"/>
        <v>6247.62590019659</v>
      </c>
      <c r="H243" s="1147"/>
      <c r="I243" s="1148"/>
      <c r="J243" s="1149"/>
      <c r="K243" s="45" t="e">
        <f t="shared" si="5"/>
        <v>#DIV/0!</v>
      </c>
      <c r="L243" s="1151">
        <f t="shared" si="1"/>
        <v>-6247.62590019659</v>
      </c>
      <c r="M243" s="1152"/>
      <c r="N243" s="34"/>
      <c r="O243" s="34"/>
      <c r="P243" s="34"/>
      <c r="Q243" s="34"/>
      <c r="R243" s="34"/>
      <c r="S243" s="34"/>
      <c r="T243" s="34"/>
      <c r="U243" s="34"/>
      <c r="V243" s="34"/>
      <c r="W243" s="34"/>
      <c r="X243" s="34"/>
      <c r="Y243" s="34"/>
      <c r="Z243" s="34"/>
      <c r="AA243" s="34"/>
      <c r="AB243" s="34"/>
    </row>
    <row r="244" spans="1:28" ht="15" customHeight="1" x14ac:dyDescent="0.2">
      <c r="A244" s="34"/>
      <c r="B244" s="42">
        <v>229</v>
      </c>
      <c r="C244" s="12" t="str">
        <f t="shared" si="2"/>
        <v>1/2040</v>
      </c>
      <c r="D244" s="43">
        <f t="shared" si="0"/>
        <v>0.01</v>
      </c>
      <c r="E244" s="1146">
        <f t="shared" si="3"/>
        <v>5857.9525105812872</v>
      </c>
      <c r="F244" s="1150"/>
      <c r="G244" s="1146">
        <f t="shared" si="4"/>
        <v>6310.1021591985555</v>
      </c>
      <c r="H244" s="1147"/>
      <c r="I244" s="1148"/>
      <c r="J244" s="1149"/>
      <c r="K244" s="45" t="e">
        <f t="shared" si="5"/>
        <v>#DIV/0!</v>
      </c>
      <c r="L244" s="1151">
        <f t="shared" si="1"/>
        <v>-6310.1021591985555</v>
      </c>
      <c r="M244" s="1152"/>
      <c r="N244" s="34"/>
      <c r="O244" s="34"/>
      <c r="P244" s="34"/>
      <c r="Q244" s="34"/>
      <c r="R244" s="34"/>
      <c r="S244" s="34"/>
      <c r="T244" s="34"/>
      <c r="U244" s="34"/>
      <c r="V244" s="34"/>
      <c r="W244" s="34"/>
      <c r="X244" s="34"/>
      <c r="Y244" s="34"/>
      <c r="Z244" s="34"/>
      <c r="AA244" s="34"/>
      <c r="AB244" s="34"/>
    </row>
    <row r="245" spans="1:28" ht="15" customHeight="1" x14ac:dyDescent="0.2">
      <c r="A245" s="34"/>
      <c r="B245" s="42">
        <v>230</v>
      </c>
      <c r="C245" s="12" t="str">
        <f t="shared" si="2"/>
        <v>2/2040</v>
      </c>
      <c r="D245" s="43">
        <f t="shared" si="0"/>
        <v>0.01</v>
      </c>
      <c r="E245" s="1146">
        <f t="shared" si="3"/>
        <v>5916.5320356870998</v>
      </c>
      <c r="F245" s="1150"/>
      <c r="G245" s="1146">
        <f t="shared" si="4"/>
        <v>6373.2031807905414</v>
      </c>
      <c r="H245" s="1147"/>
      <c r="I245" s="1148"/>
      <c r="J245" s="1149"/>
      <c r="K245" s="45" t="e">
        <f t="shared" si="5"/>
        <v>#DIV/0!</v>
      </c>
      <c r="L245" s="1151">
        <f t="shared" si="1"/>
        <v>-6373.2031807905414</v>
      </c>
      <c r="M245" s="1152"/>
      <c r="N245" s="34"/>
      <c r="O245" s="34"/>
      <c r="P245" s="34"/>
      <c r="Q245" s="34"/>
      <c r="R245" s="34"/>
      <c r="S245" s="34"/>
      <c r="T245" s="34"/>
      <c r="U245" s="34"/>
      <c r="V245" s="34"/>
      <c r="W245" s="34"/>
      <c r="X245" s="34"/>
      <c r="Y245" s="34"/>
      <c r="Z245" s="34"/>
      <c r="AA245" s="34"/>
      <c r="AB245" s="34"/>
    </row>
    <row r="246" spans="1:28" ht="15" customHeight="1" x14ac:dyDescent="0.2">
      <c r="A246" s="34"/>
      <c r="B246" s="42">
        <v>231</v>
      </c>
      <c r="C246" s="12" t="str">
        <f t="shared" si="2"/>
        <v>3/2040</v>
      </c>
      <c r="D246" s="43">
        <f t="shared" si="0"/>
        <v>0.01</v>
      </c>
      <c r="E246" s="1146">
        <f t="shared" si="3"/>
        <v>5975.697356043971</v>
      </c>
      <c r="F246" s="1150"/>
      <c r="G246" s="1146">
        <f t="shared" si="4"/>
        <v>6436.9352125984469</v>
      </c>
      <c r="H246" s="1147"/>
      <c r="I246" s="1148"/>
      <c r="J246" s="1149"/>
      <c r="K246" s="45" t="e">
        <f t="shared" si="5"/>
        <v>#DIV/0!</v>
      </c>
      <c r="L246" s="1151">
        <f t="shared" si="1"/>
        <v>-6436.9352125984469</v>
      </c>
      <c r="M246" s="1152"/>
      <c r="N246" s="34"/>
      <c r="O246" s="34"/>
      <c r="P246" s="34"/>
      <c r="Q246" s="34"/>
      <c r="R246" s="34"/>
      <c r="S246" s="34"/>
      <c r="T246" s="34"/>
      <c r="U246" s="34"/>
      <c r="V246" s="34"/>
      <c r="W246" s="34"/>
      <c r="X246" s="34"/>
      <c r="Y246" s="34"/>
      <c r="Z246" s="34"/>
      <c r="AA246" s="34"/>
      <c r="AB246" s="34"/>
    </row>
    <row r="247" spans="1:28" ht="15" customHeight="1" x14ac:dyDescent="0.2">
      <c r="A247" s="34"/>
      <c r="B247" s="42">
        <v>232</v>
      </c>
      <c r="C247" s="12" t="str">
        <f t="shared" si="2"/>
        <v>4/2040</v>
      </c>
      <c r="D247" s="43">
        <f t="shared" si="0"/>
        <v>0.01</v>
      </c>
      <c r="E247" s="1146">
        <f t="shared" si="3"/>
        <v>6035.4543296044103</v>
      </c>
      <c r="F247" s="1150"/>
      <c r="G247" s="1146">
        <f t="shared" si="4"/>
        <v>6501.3045647244317</v>
      </c>
      <c r="H247" s="1147"/>
      <c r="I247" s="1148"/>
      <c r="J247" s="1149"/>
      <c r="K247" s="45" t="e">
        <f t="shared" si="5"/>
        <v>#DIV/0!</v>
      </c>
      <c r="L247" s="1151">
        <f t="shared" si="1"/>
        <v>-6501.3045647244317</v>
      </c>
      <c r="M247" s="1152"/>
      <c r="N247" s="34"/>
      <c r="O247" s="34"/>
      <c r="P247" s="34"/>
      <c r="Q247" s="34"/>
      <c r="R247" s="34"/>
      <c r="S247" s="34"/>
      <c r="T247" s="34"/>
      <c r="U247" s="34"/>
      <c r="V247" s="34"/>
      <c r="W247" s="34"/>
      <c r="X247" s="34"/>
      <c r="Y247" s="34"/>
      <c r="Z247" s="34"/>
      <c r="AA247" s="34"/>
      <c r="AB247" s="34"/>
    </row>
    <row r="248" spans="1:28" ht="15" customHeight="1" x14ac:dyDescent="0.2">
      <c r="A248" s="34"/>
      <c r="B248" s="42">
        <v>233</v>
      </c>
      <c r="C248" s="12" t="str">
        <f t="shared" si="2"/>
        <v>5/2040</v>
      </c>
      <c r="D248" s="43">
        <f t="shared" si="0"/>
        <v>0.01</v>
      </c>
      <c r="E248" s="1146">
        <f t="shared" si="3"/>
        <v>6095.8088729004548</v>
      </c>
      <c r="F248" s="1150"/>
      <c r="G248" s="1146">
        <f t="shared" si="4"/>
        <v>6566.317610371676</v>
      </c>
      <c r="H248" s="1147"/>
      <c r="I248" s="1148"/>
      <c r="J248" s="1149"/>
      <c r="K248" s="45" t="e">
        <f t="shared" si="5"/>
        <v>#DIV/0!</v>
      </c>
      <c r="L248" s="1151">
        <f t="shared" si="1"/>
        <v>-6566.317610371676</v>
      </c>
      <c r="M248" s="1152"/>
      <c r="N248" s="34"/>
      <c r="O248" s="34"/>
      <c r="P248" s="34"/>
      <c r="Q248" s="34"/>
      <c r="R248" s="34"/>
      <c r="S248" s="34"/>
      <c r="T248" s="34"/>
      <c r="U248" s="34"/>
      <c r="V248" s="34"/>
      <c r="W248" s="34"/>
      <c r="X248" s="34"/>
      <c r="Y248" s="34"/>
      <c r="Z248" s="34"/>
      <c r="AA248" s="34"/>
      <c r="AB248" s="34"/>
    </row>
    <row r="249" spans="1:28" ht="15" customHeight="1" x14ac:dyDescent="0.2">
      <c r="A249" s="34"/>
      <c r="B249" s="42">
        <v>234</v>
      </c>
      <c r="C249" s="12" t="str">
        <f t="shared" si="2"/>
        <v>6/2040</v>
      </c>
      <c r="D249" s="43">
        <f t="shared" si="0"/>
        <v>0.01</v>
      </c>
      <c r="E249" s="1146">
        <f t="shared" si="3"/>
        <v>6156.7669616294597</v>
      </c>
      <c r="F249" s="1150"/>
      <c r="G249" s="1146">
        <f t="shared" si="4"/>
        <v>6631.980786475393</v>
      </c>
      <c r="H249" s="1147"/>
      <c r="I249" s="1148"/>
      <c r="J249" s="1149"/>
      <c r="K249" s="45" t="e">
        <f t="shared" si="5"/>
        <v>#DIV/0!</v>
      </c>
      <c r="L249" s="1151">
        <f t="shared" si="1"/>
        <v>-6631.980786475393</v>
      </c>
      <c r="M249" s="1152"/>
      <c r="N249" s="34"/>
      <c r="O249" s="34"/>
      <c r="P249" s="34"/>
      <c r="Q249" s="34"/>
      <c r="R249" s="34"/>
      <c r="S249" s="34"/>
      <c r="T249" s="34"/>
      <c r="U249" s="34"/>
      <c r="V249" s="34"/>
      <c r="W249" s="34"/>
      <c r="X249" s="34"/>
      <c r="Y249" s="34"/>
      <c r="Z249" s="34"/>
      <c r="AA249" s="34"/>
      <c r="AB249" s="34"/>
    </row>
    <row r="250" spans="1:28" ht="15" customHeight="1" x14ac:dyDescent="0.2">
      <c r="A250" s="34"/>
      <c r="B250" s="42">
        <v>235</v>
      </c>
      <c r="C250" s="12" t="str">
        <f t="shared" si="2"/>
        <v>7/2040</v>
      </c>
      <c r="D250" s="43">
        <f t="shared" si="0"/>
        <v>0.01</v>
      </c>
      <c r="E250" s="1146">
        <f t="shared" si="3"/>
        <v>6218.3346312457543</v>
      </c>
      <c r="F250" s="1150"/>
      <c r="G250" s="1146">
        <f t="shared" si="4"/>
        <v>6698.3005943401467</v>
      </c>
      <c r="H250" s="1147"/>
      <c r="I250" s="1148"/>
      <c r="J250" s="1149"/>
      <c r="K250" s="45" t="e">
        <f t="shared" si="5"/>
        <v>#DIV/0!</v>
      </c>
      <c r="L250" s="1151">
        <f t="shared" si="1"/>
        <v>-6698.3005943401467</v>
      </c>
      <c r="M250" s="1152"/>
      <c r="N250" s="34"/>
      <c r="O250" s="34"/>
      <c r="P250" s="34"/>
      <c r="Q250" s="34"/>
      <c r="R250" s="34"/>
      <c r="S250" s="34"/>
      <c r="T250" s="34"/>
      <c r="U250" s="34"/>
      <c r="V250" s="34"/>
      <c r="W250" s="34"/>
      <c r="X250" s="34"/>
      <c r="Y250" s="34"/>
      <c r="Z250" s="34"/>
      <c r="AA250" s="34"/>
      <c r="AB250" s="34"/>
    </row>
    <row r="251" spans="1:28" ht="15" customHeight="1" x14ac:dyDescent="0.2">
      <c r="A251" s="34"/>
      <c r="B251" s="42">
        <v>236</v>
      </c>
      <c r="C251" s="12" t="str">
        <f t="shared" si="2"/>
        <v>8/2040</v>
      </c>
      <c r="D251" s="43">
        <f t="shared" si="0"/>
        <v>0.01</v>
      </c>
      <c r="E251" s="1146">
        <f t="shared" si="3"/>
        <v>6280.5179775582119</v>
      </c>
      <c r="F251" s="1150"/>
      <c r="G251" s="1146">
        <f t="shared" si="4"/>
        <v>6765.2836002835484</v>
      </c>
      <c r="H251" s="1147"/>
      <c r="I251" s="1148"/>
      <c r="J251" s="1149"/>
      <c r="K251" s="45" t="e">
        <f t="shared" si="5"/>
        <v>#DIV/0!</v>
      </c>
      <c r="L251" s="1151">
        <f t="shared" si="1"/>
        <v>-6765.2836002835484</v>
      </c>
      <c r="M251" s="1152"/>
      <c r="N251" s="34"/>
      <c r="O251" s="34"/>
      <c r="P251" s="34"/>
      <c r="Q251" s="34"/>
      <c r="R251" s="34"/>
      <c r="S251" s="34"/>
      <c r="T251" s="34"/>
      <c r="U251" s="34"/>
      <c r="V251" s="34"/>
      <c r="W251" s="34"/>
      <c r="X251" s="34"/>
      <c r="Y251" s="34"/>
      <c r="Z251" s="34"/>
      <c r="AA251" s="34"/>
      <c r="AB251" s="34"/>
    </row>
    <row r="252" spans="1:28" ht="15" customHeight="1" x14ac:dyDescent="0.2">
      <c r="A252" s="34"/>
      <c r="B252" s="42">
        <v>237</v>
      </c>
      <c r="C252" s="12" t="str">
        <f t="shared" si="2"/>
        <v>9/2040</v>
      </c>
      <c r="D252" s="43">
        <f t="shared" si="0"/>
        <v>0.01</v>
      </c>
      <c r="E252" s="1146">
        <f t="shared" si="3"/>
        <v>6343.3231573337944</v>
      </c>
      <c r="F252" s="1150"/>
      <c r="G252" s="1146">
        <f t="shared" si="4"/>
        <v>6832.9364362863835</v>
      </c>
      <c r="H252" s="1147"/>
      <c r="I252" s="1148"/>
      <c r="J252" s="1149"/>
      <c r="K252" s="45" t="e">
        <f t="shared" si="5"/>
        <v>#DIV/0!</v>
      </c>
      <c r="L252" s="1151">
        <f t="shared" si="1"/>
        <v>-6832.9364362863835</v>
      </c>
      <c r="M252" s="1152"/>
      <c r="N252" s="34"/>
      <c r="O252" s="34"/>
      <c r="P252" s="34"/>
      <c r="Q252" s="34"/>
      <c r="R252" s="34"/>
      <c r="S252" s="34"/>
      <c r="T252" s="34"/>
      <c r="U252" s="34"/>
      <c r="V252" s="34"/>
      <c r="W252" s="34"/>
      <c r="X252" s="34"/>
      <c r="Y252" s="34"/>
      <c r="Z252" s="34"/>
      <c r="AA252" s="34"/>
      <c r="AB252" s="34"/>
    </row>
    <row r="253" spans="1:28" ht="15" customHeight="1" x14ac:dyDescent="0.2">
      <c r="A253" s="34"/>
      <c r="B253" s="42">
        <v>238</v>
      </c>
      <c r="C253" s="12" t="str">
        <f t="shared" si="2"/>
        <v>10/2040</v>
      </c>
      <c r="D253" s="43">
        <f t="shared" si="0"/>
        <v>0.01</v>
      </c>
      <c r="E253" s="1146">
        <f t="shared" si="3"/>
        <v>6406.7563889071325</v>
      </c>
      <c r="F253" s="1150"/>
      <c r="G253" s="1146">
        <f t="shared" si="4"/>
        <v>6901.2658006492475</v>
      </c>
      <c r="H253" s="1147"/>
      <c r="I253" s="1148"/>
      <c r="J253" s="1149"/>
      <c r="K253" s="45" t="e">
        <f t="shared" si="5"/>
        <v>#DIV/0!</v>
      </c>
      <c r="L253" s="1151">
        <f t="shared" si="1"/>
        <v>-6901.2658006492475</v>
      </c>
      <c r="M253" s="1152"/>
      <c r="N253" s="34"/>
      <c r="O253" s="34"/>
      <c r="P253" s="34"/>
      <c r="Q253" s="34"/>
      <c r="R253" s="34"/>
      <c r="S253" s="34"/>
      <c r="T253" s="34"/>
      <c r="U253" s="34"/>
      <c r="V253" s="34"/>
      <c r="W253" s="34"/>
      <c r="X253" s="34"/>
      <c r="Y253" s="34"/>
      <c r="Z253" s="34"/>
      <c r="AA253" s="34"/>
      <c r="AB253" s="34"/>
    </row>
    <row r="254" spans="1:28" ht="15" customHeight="1" x14ac:dyDescent="0.2">
      <c r="A254" s="34"/>
      <c r="B254" s="42">
        <v>239</v>
      </c>
      <c r="C254" s="12" t="str">
        <f t="shared" si="2"/>
        <v>11/2040</v>
      </c>
      <c r="D254" s="43">
        <f t="shared" si="0"/>
        <v>0.01</v>
      </c>
      <c r="E254" s="1146">
        <f t="shared" si="3"/>
        <v>6470.8239527962041</v>
      </c>
      <c r="F254" s="1150"/>
      <c r="G254" s="1146">
        <f t="shared" si="4"/>
        <v>6970.27845865574</v>
      </c>
      <c r="H254" s="1147"/>
      <c r="I254" s="1148"/>
      <c r="J254" s="1149"/>
      <c r="K254" s="45" t="e">
        <f t="shared" si="5"/>
        <v>#DIV/0!</v>
      </c>
      <c r="L254" s="1151">
        <f t="shared" si="1"/>
        <v>-6970.27845865574</v>
      </c>
      <c r="M254" s="1152"/>
      <c r="N254" s="34"/>
      <c r="O254" s="34"/>
      <c r="P254" s="34"/>
      <c r="Q254" s="34"/>
      <c r="R254" s="34"/>
      <c r="S254" s="34"/>
      <c r="T254" s="34"/>
      <c r="U254" s="34"/>
      <c r="V254" s="34"/>
      <c r="W254" s="34"/>
      <c r="X254" s="34"/>
      <c r="Y254" s="34"/>
      <c r="Z254" s="34"/>
      <c r="AA254" s="34"/>
      <c r="AB254" s="34"/>
    </row>
    <row r="255" spans="1:28" ht="15" customHeight="1" x14ac:dyDescent="0.2">
      <c r="A255" s="34"/>
      <c r="B255" s="42">
        <v>240</v>
      </c>
      <c r="C255" s="12" t="str">
        <f t="shared" si="2"/>
        <v>12/2040</v>
      </c>
      <c r="D255" s="43">
        <f t="shared" si="0"/>
        <v>0.01</v>
      </c>
      <c r="E255" s="1146">
        <f t="shared" si="3"/>
        <v>6535.5321923241663</v>
      </c>
      <c r="F255" s="1150"/>
      <c r="G255" s="1146">
        <f t="shared" si="4"/>
        <v>7039.9812432422978</v>
      </c>
      <c r="H255" s="1147"/>
      <c r="I255" s="1148"/>
      <c r="J255" s="1149"/>
      <c r="K255" s="45" t="e">
        <f t="shared" si="5"/>
        <v>#DIV/0!</v>
      </c>
      <c r="L255" s="1151">
        <f t="shared" si="1"/>
        <v>-7039.9812432422978</v>
      </c>
      <c r="M255" s="1152"/>
      <c r="N255" s="34"/>
      <c r="O255" s="34"/>
      <c r="P255" s="34"/>
      <c r="Q255" s="34"/>
      <c r="R255" s="34"/>
      <c r="S255" s="34"/>
      <c r="T255" s="34"/>
      <c r="U255" s="34"/>
      <c r="V255" s="34"/>
      <c r="W255" s="34"/>
      <c r="X255" s="34"/>
      <c r="Y255" s="34"/>
      <c r="Z255" s="34"/>
      <c r="AA255" s="34"/>
      <c r="AB255" s="34"/>
    </row>
    <row r="256" spans="1:28" ht="15" customHeight="1" x14ac:dyDescent="0.2">
      <c r="A256" s="34"/>
      <c r="B256" s="42">
        <v>241</v>
      </c>
      <c r="C256" s="12" t="str">
        <f t="shared" si="2"/>
        <v>1/2041</v>
      </c>
      <c r="D256" s="43">
        <f t="shared" si="0"/>
        <v>0.01</v>
      </c>
      <c r="E256" s="1146">
        <f t="shared" si="3"/>
        <v>6600.887514247408</v>
      </c>
      <c r="F256" s="1150"/>
      <c r="G256" s="1146">
        <f t="shared" si="4"/>
        <v>7110.3810556747203</v>
      </c>
      <c r="H256" s="1147"/>
      <c r="I256" s="1148"/>
      <c r="J256" s="1149"/>
      <c r="K256" s="45" t="e">
        <f t="shared" si="5"/>
        <v>#DIV/0!</v>
      </c>
      <c r="L256" s="1151">
        <f t="shared" si="1"/>
        <v>-7110.3810556747203</v>
      </c>
      <c r="M256" s="1152"/>
      <c r="N256" s="34"/>
      <c r="O256" s="34"/>
      <c r="P256" s="34"/>
      <c r="Q256" s="34"/>
      <c r="R256" s="34"/>
      <c r="S256" s="34"/>
      <c r="T256" s="34"/>
      <c r="U256" s="34"/>
      <c r="V256" s="34"/>
      <c r="W256" s="34"/>
      <c r="X256" s="34"/>
      <c r="Y256" s="34"/>
      <c r="Z256" s="34"/>
      <c r="AA256" s="34"/>
      <c r="AB256" s="34"/>
    </row>
    <row r="257" spans="1:28" ht="15" customHeight="1" x14ac:dyDescent="0.2">
      <c r="A257" s="34"/>
      <c r="B257" s="42">
        <v>242</v>
      </c>
      <c r="C257" s="12" t="str">
        <f t="shared" si="2"/>
        <v>2/2041</v>
      </c>
      <c r="D257" s="43">
        <f t="shared" si="0"/>
        <v>0.01</v>
      </c>
      <c r="E257" s="1146">
        <f t="shared" si="3"/>
        <v>6666.8963893898817</v>
      </c>
      <c r="F257" s="1150"/>
      <c r="G257" s="1146">
        <f t="shared" si="4"/>
        <v>7181.4848662314671</v>
      </c>
      <c r="H257" s="1147"/>
      <c r="I257" s="1148"/>
      <c r="J257" s="1149"/>
      <c r="K257" s="45" t="e">
        <f t="shared" si="5"/>
        <v>#DIV/0!</v>
      </c>
      <c r="L257" s="1151">
        <f t="shared" si="1"/>
        <v>-7181.4848662314671</v>
      </c>
      <c r="M257" s="1152"/>
      <c r="N257" s="34"/>
      <c r="O257" s="34"/>
      <c r="P257" s="34"/>
      <c r="Q257" s="34"/>
      <c r="R257" s="34"/>
      <c r="S257" s="34"/>
      <c r="T257" s="34"/>
      <c r="U257" s="34"/>
      <c r="V257" s="34"/>
      <c r="W257" s="34"/>
      <c r="X257" s="34"/>
      <c r="Y257" s="34"/>
      <c r="Z257" s="34"/>
      <c r="AA257" s="34"/>
      <c r="AB257" s="34"/>
    </row>
    <row r="258" spans="1:28" ht="15" customHeight="1" x14ac:dyDescent="0.2">
      <c r="A258" s="34"/>
      <c r="B258" s="42">
        <v>243</v>
      </c>
      <c r="C258" s="12" t="str">
        <f t="shared" si="2"/>
        <v>3/2041</v>
      </c>
      <c r="D258" s="43">
        <f t="shared" si="0"/>
        <v>0.01</v>
      </c>
      <c r="E258" s="1146">
        <f t="shared" si="3"/>
        <v>6733.5653532837805</v>
      </c>
      <c r="F258" s="1150"/>
      <c r="G258" s="1146">
        <f t="shared" si="4"/>
        <v>7253.299714893782</v>
      </c>
      <c r="H258" s="1147"/>
      <c r="I258" s="1148"/>
      <c r="J258" s="1149"/>
      <c r="K258" s="45" t="e">
        <f t="shared" si="5"/>
        <v>#DIV/0!</v>
      </c>
      <c r="L258" s="1151">
        <f t="shared" si="1"/>
        <v>-7253.299714893782</v>
      </c>
      <c r="M258" s="1152"/>
      <c r="N258" s="34"/>
      <c r="O258" s="34"/>
      <c r="P258" s="34"/>
      <c r="Q258" s="34"/>
      <c r="R258" s="34"/>
      <c r="S258" s="34"/>
      <c r="T258" s="34"/>
      <c r="U258" s="34"/>
      <c r="V258" s="34"/>
      <c r="W258" s="34"/>
      <c r="X258" s="34"/>
      <c r="Y258" s="34"/>
      <c r="Z258" s="34"/>
      <c r="AA258" s="34"/>
      <c r="AB258" s="34"/>
    </row>
    <row r="259" spans="1:28" ht="15" customHeight="1" x14ac:dyDescent="0.2">
      <c r="A259" s="34"/>
      <c r="B259" s="42">
        <v>244</v>
      </c>
      <c r="C259" s="12" t="str">
        <f t="shared" si="2"/>
        <v>4/2041</v>
      </c>
      <c r="D259" s="43">
        <f t="shared" si="0"/>
        <v>0.01</v>
      </c>
      <c r="E259" s="1146">
        <f t="shared" si="3"/>
        <v>6800.9010068166181</v>
      </c>
      <c r="F259" s="1150"/>
      <c r="G259" s="1146">
        <f t="shared" si="4"/>
        <v>7325.8327120427202</v>
      </c>
      <c r="H259" s="1147"/>
      <c r="I259" s="1148"/>
      <c r="J259" s="1149"/>
      <c r="K259" s="45" t="e">
        <f t="shared" si="5"/>
        <v>#DIV/0!</v>
      </c>
      <c r="L259" s="1151">
        <f t="shared" si="1"/>
        <v>-7325.8327120427202</v>
      </c>
      <c r="M259" s="1152"/>
      <c r="N259" s="34"/>
      <c r="O259" s="34"/>
      <c r="P259" s="34"/>
      <c r="Q259" s="34"/>
      <c r="R259" s="34"/>
      <c r="S259" s="34"/>
      <c r="T259" s="34"/>
      <c r="U259" s="34"/>
      <c r="V259" s="34"/>
      <c r="W259" s="34"/>
      <c r="X259" s="34"/>
      <c r="Y259" s="34"/>
      <c r="Z259" s="34"/>
      <c r="AA259" s="34"/>
      <c r="AB259" s="34"/>
    </row>
    <row r="260" spans="1:28" ht="15" customHeight="1" x14ac:dyDescent="0.2">
      <c r="A260" s="34"/>
      <c r="B260" s="42">
        <v>245</v>
      </c>
      <c r="C260" s="12" t="str">
        <f t="shared" si="2"/>
        <v>5/2041</v>
      </c>
      <c r="D260" s="43">
        <f t="shared" si="0"/>
        <v>0.01</v>
      </c>
      <c r="E260" s="1146">
        <f t="shared" si="3"/>
        <v>6868.9100168847845</v>
      </c>
      <c r="F260" s="1150"/>
      <c r="G260" s="1146">
        <f t="shared" si="4"/>
        <v>7399.0910391631478</v>
      </c>
      <c r="H260" s="1147"/>
      <c r="I260" s="1148"/>
      <c r="J260" s="1149"/>
      <c r="K260" s="45" t="e">
        <f t="shared" si="5"/>
        <v>#DIV/0!</v>
      </c>
      <c r="L260" s="1151">
        <f t="shared" si="1"/>
        <v>-7399.0910391631478</v>
      </c>
      <c r="M260" s="1152"/>
      <c r="N260" s="34"/>
      <c r="O260" s="34"/>
      <c r="P260" s="34"/>
      <c r="Q260" s="34"/>
      <c r="R260" s="34"/>
      <c r="S260" s="34"/>
      <c r="T260" s="34"/>
      <c r="U260" s="34"/>
      <c r="V260" s="34"/>
      <c r="W260" s="34"/>
      <c r="X260" s="34"/>
      <c r="Y260" s="34"/>
      <c r="Z260" s="34"/>
      <c r="AA260" s="34"/>
      <c r="AB260" s="34"/>
    </row>
    <row r="261" spans="1:28" ht="15" customHeight="1" x14ac:dyDescent="0.2">
      <c r="A261" s="34"/>
      <c r="B261" s="42">
        <v>246</v>
      </c>
      <c r="C261" s="12" t="str">
        <f t="shared" si="2"/>
        <v>6/2041</v>
      </c>
      <c r="D261" s="43">
        <f t="shared" si="0"/>
        <v>0.01</v>
      </c>
      <c r="E261" s="1146">
        <f t="shared" si="3"/>
        <v>6937.5991170536327</v>
      </c>
      <c r="F261" s="1150"/>
      <c r="G261" s="1146">
        <f t="shared" si="4"/>
        <v>7473.0819495547794</v>
      </c>
      <c r="H261" s="1147"/>
      <c r="I261" s="1148"/>
      <c r="J261" s="1149"/>
      <c r="K261" s="45" t="e">
        <f t="shared" si="5"/>
        <v>#DIV/0!</v>
      </c>
      <c r="L261" s="1151">
        <f t="shared" si="1"/>
        <v>-7473.0819495547794</v>
      </c>
      <c r="M261" s="1152"/>
      <c r="N261" s="34"/>
      <c r="O261" s="34"/>
      <c r="P261" s="34"/>
      <c r="Q261" s="34"/>
      <c r="R261" s="34"/>
      <c r="S261" s="34"/>
      <c r="T261" s="34"/>
      <c r="U261" s="34"/>
      <c r="V261" s="34"/>
      <c r="W261" s="34"/>
      <c r="X261" s="34"/>
      <c r="Y261" s="34"/>
      <c r="Z261" s="34"/>
      <c r="AA261" s="34"/>
      <c r="AB261" s="34"/>
    </row>
    <row r="262" spans="1:28" ht="15" customHeight="1" x14ac:dyDescent="0.2">
      <c r="A262" s="34"/>
      <c r="B262" s="42">
        <v>247</v>
      </c>
      <c r="C262" s="12" t="str">
        <f t="shared" si="2"/>
        <v>7/2041</v>
      </c>
      <c r="D262" s="43">
        <f t="shared" si="0"/>
        <v>0.01</v>
      </c>
      <c r="E262" s="1146">
        <f t="shared" si="3"/>
        <v>7006.9751082241692</v>
      </c>
      <c r="F262" s="1150"/>
      <c r="G262" s="1146">
        <f t="shared" si="4"/>
        <v>7547.812769050327</v>
      </c>
      <c r="H262" s="1147"/>
      <c r="I262" s="1148"/>
      <c r="J262" s="1149"/>
      <c r="K262" s="45" t="e">
        <f t="shared" si="5"/>
        <v>#DIV/0!</v>
      </c>
      <c r="L262" s="1151">
        <f t="shared" si="1"/>
        <v>-7547.812769050327</v>
      </c>
      <c r="M262" s="1152"/>
      <c r="N262" s="34"/>
      <c r="O262" s="34"/>
      <c r="P262" s="34"/>
      <c r="Q262" s="34"/>
      <c r="R262" s="34"/>
      <c r="S262" s="34"/>
      <c r="T262" s="34"/>
      <c r="U262" s="34"/>
      <c r="V262" s="34"/>
      <c r="W262" s="34"/>
      <c r="X262" s="34"/>
      <c r="Y262" s="34"/>
      <c r="Z262" s="34"/>
      <c r="AA262" s="34"/>
      <c r="AB262" s="34"/>
    </row>
    <row r="263" spans="1:28" ht="15" customHeight="1" x14ac:dyDescent="0.2">
      <c r="A263" s="34"/>
      <c r="B263" s="42">
        <v>248</v>
      </c>
      <c r="C263" s="12" t="str">
        <f t="shared" si="2"/>
        <v>8/2041</v>
      </c>
      <c r="D263" s="43">
        <f t="shared" si="0"/>
        <v>0.01</v>
      </c>
      <c r="E263" s="1146">
        <f t="shared" si="3"/>
        <v>7077.0448593064111</v>
      </c>
      <c r="F263" s="1150"/>
      <c r="G263" s="1146">
        <f t="shared" si="4"/>
        <v>7623.2908967408302</v>
      </c>
      <c r="H263" s="1147"/>
      <c r="I263" s="1148"/>
      <c r="J263" s="1149"/>
      <c r="K263" s="45" t="e">
        <f t="shared" si="5"/>
        <v>#DIV/0!</v>
      </c>
      <c r="L263" s="1151">
        <f t="shared" si="1"/>
        <v>-7623.2908967408302</v>
      </c>
      <c r="M263" s="1152"/>
      <c r="N263" s="34"/>
      <c r="O263" s="34"/>
      <c r="P263" s="34"/>
      <c r="Q263" s="34"/>
      <c r="R263" s="34"/>
      <c r="S263" s="34"/>
      <c r="T263" s="34"/>
      <c r="U263" s="34"/>
      <c r="V263" s="34"/>
      <c r="W263" s="34"/>
      <c r="X263" s="34"/>
      <c r="Y263" s="34"/>
      <c r="Z263" s="34"/>
      <c r="AA263" s="34"/>
      <c r="AB263" s="34"/>
    </row>
    <row r="264" spans="1:28" ht="15" customHeight="1" x14ac:dyDescent="0.2">
      <c r="A264" s="34"/>
      <c r="B264" s="42">
        <v>249</v>
      </c>
      <c r="C264" s="12" t="str">
        <f t="shared" si="2"/>
        <v>9/2041</v>
      </c>
      <c r="D264" s="43">
        <f t="shared" si="0"/>
        <v>0.01</v>
      </c>
      <c r="E264" s="1146">
        <f t="shared" si="3"/>
        <v>7147.8153078994756</v>
      </c>
      <c r="F264" s="1150"/>
      <c r="G264" s="1146">
        <f t="shared" si="4"/>
        <v>7699.5238057082388</v>
      </c>
      <c r="H264" s="1147"/>
      <c r="I264" s="1148"/>
      <c r="J264" s="1149"/>
      <c r="K264" s="45" t="e">
        <f t="shared" si="5"/>
        <v>#DIV/0!</v>
      </c>
      <c r="L264" s="1151">
        <f t="shared" si="1"/>
        <v>-7699.5238057082388</v>
      </c>
      <c r="M264" s="1152"/>
      <c r="N264" s="34"/>
      <c r="O264" s="34"/>
      <c r="P264" s="34"/>
      <c r="Q264" s="34"/>
      <c r="R264" s="34"/>
      <c r="S264" s="34"/>
      <c r="T264" s="34"/>
      <c r="U264" s="34"/>
      <c r="V264" s="34"/>
      <c r="W264" s="34"/>
      <c r="X264" s="34"/>
      <c r="Y264" s="34"/>
      <c r="Z264" s="34"/>
      <c r="AA264" s="34"/>
      <c r="AB264" s="34"/>
    </row>
    <row r="265" spans="1:28" ht="15" customHeight="1" x14ac:dyDescent="0.2">
      <c r="A265" s="34"/>
      <c r="B265" s="42">
        <v>250</v>
      </c>
      <c r="C265" s="12" t="str">
        <f t="shared" si="2"/>
        <v>10/2041</v>
      </c>
      <c r="D265" s="43">
        <f t="shared" si="0"/>
        <v>0.01</v>
      </c>
      <c r="E265" s="1146">
        <f t="shared" si="3"/>
        <v>7219.2934609784706</v>
      </c>
      <c r="F265" s="1150"/>
      <c r="G265" s="1146">
        <f t="shared" si="4"/>
        <v>7776.5190437653209</v>
      </c>
      <c r="H265" s="1147"/>
      <c r="I265" s="1148"/>
      <c r="J265" s="1149"/>
      <c r="K265" s="45" t="e">
        <f t="shared" si="5"/>
        <v>#DIV/0!</v>
      </c>
      <c r="L265" s="1151">
        <f t="shared" si="1"/>
        <v>-7776.5190437653209</v>
      </c>
      <c r="M265" s="1152"/>
      <c r="N265" s="34"/>
      <c r="O265" s="34"/>
      <c r="P265" s="34"/>
      <c r="Q265" s="34"/>
      <c r="R265" s="34"/>
      <c r="S265" s="34"/>
      <c r="T265" s="34"/>
      <c r="U265" s="34"/>
      <c r="V265" s="34"/>
      <c r="W265" s="34"/>
      <c r="X265" s="34"/>
      <c r="Y265" s="34"/>
      <c r="Z265" s="34"/>
      <c r="AA265" s="34"/>
      <c r="AB265" s="34"/>
    </row>
    <row r="266" spans="1:28" ht="15" customHeight="1" x14ac:dyDescent="0.2">
      <c r="A266" s="34"/>
      <c r="B266" s="42">
        <v>251</v>
      </c>
      <c r="C266" s="12" t="str">
        <f t="shared" si="2"/>
        <v>11/2041</v>
      </c>
      <c r="D266" s="43">
        <f t="shared" si="0"/>
        <v>0.01</v>
      </c>
      <c r="E266" s="1146">
        <f t="shared" si="3"/>
        <v>7291.4863955882556</v>
      </c>
      <c r="F266" s="1150"/>
      <c r="G266" s="1146">
        <f t="shared" si="4"/>
        <v>7854.2842342029744</v>
      </c>
      <c r="H266" s="1147"/>
      <c r="I266" s="1148"/>
      <c r="J266" s="1149"/>
      <c r="K266" s="45" t="e">
        <f t="shared" si="5"/>
        <v>#DIV/0!</v>
      </c>
      <c r="L266" s="1151">
        <f t="shared" si="1"/>
        <v>-7854.2842342029744</v>
      </c>
      <c r="M266" s="1152"/>
      <c r="N266" s="34"/>
      <c r="O266" s="34"/>
      <c r="P266" s="34"/>
      <c r="Q266" s="34"/>
      <c r="R266" s="34"/>
      <c r="S266" s="34"/>
      <c r="T266" s="34"/>
      <c r="U266" s="34"/>
      <c r="V266" s="34"/>
      <c r="W266" s="34"/>
      <c r="X266" s="34"/>
      <c r="Y266" s="34"/>
      <c r="Z266" s="34"/>
      <c r="AA266" s="34"/>
      <c r="AB266" s="34"/>
    </row>
    <row r="267" spans="1:28" ht="15" customHeight="1" x14ac:dyDescent="0.2">
      <c r="A267" s="34"/>
      <c r="B267" s="42">
        <v>252</v>
      </c>
      <c r="C267" s="12" t="str">
        <f t="shared" si="2"/>
        <v>12/2041</v>
      </c>
      <c r="D267" s="43">
        <f t="shared" si="0"/>
        <v>0.01</v>
      </c>
      <c r="E267" s="1146">
        <f t="shared" si="3"/>
        <v>7364.4012595441382</v>
      </c>
      <c r="F267" s="1150"/>
      <c r="G267" s="1146">
        <f t="shared" si="4"/>
        <v>7932.8270765450043</v>
      </c>
      <c r="H267" s="1147"/>
      <c r="I267" s="1148"/>
      <c r="J267" s="1149"/>
      <c r="K267" s="45" t="e">
        <f t="shared" si="5"/>
        <v>#DIV/0!</v>
      </c>
      <c r="L267" s="1151">
        <f t="shared" si="1"/>
        <v>-7932.8270765450043</v>
      </c>
      <c r="M267" s="1152"/>
      <c r="N267" s="34"/>
      <c r="O267" s="34"/>
      <c r="P267" s="34"/>
      <c r="Q267" s="34"/>
      <c r="R267" s="34"/>
      <c r="S267" s="34"/>
      <c r="T267" s="34"/>
      <c r="U267" s="34"/>
      <c r="V267" s="34"/>
      <c r="W267" s="34"/>
      <c r="X267" s="34"/>
      <c r="Y267" s="34"/>
      <c r="Z267" s="34"/>
      <c r="AA267" s="34"/>
      <c r="AB267" s="34"/>
    </row>
    <row r="268" spans="1:28" ht="15" customHeight="1" x14ac:dyDescent="0.2">
      <c r="A268" s="34"/>
      <c r="B268" s="42">
        <v>253</v>
      </c>
      <c r="C268" s="12" t="str">
        <f t="shared" si="2"/>
        <v>1/2042</v>
      </c>
      <c r="D268" s="43">
        <f t="shared" si="0"/>
        <v>0.01</v>
      </c>
      <c r="E268" s="1146">
        <f t="shared" si="3"/>
        <v>7438.0452721395795</v>
      </c>
      <c r="F268" s="1150"/>
      <c r="G268" s="1146">
        <f t="shared" si="4"/>
        <v>8012.1553473104541</v>
      </c>
      <c r="H268" s="1147"/>
      <c r="I268" s="1148"/>
      <c r="J268" s="1149"/>
      <c r="K268" s="45" t="e">
        <f t="shared" si="5"/>
        <v>#DIV/0!</v>
      </c>
      <c r="L268" s="1151">
        <f t="shared" si="1"/>
        <v>-8012.1553473104541</v>
      </c>
      <c r="M268" s="1152"/>
      <c r="N268" s="34"/>
      <c r="O268" s="34"/>
      <c r="P268" s="34"/>
      <c r="Q268" s="34"/>
      <c r="R268" s="34"/>
      <c r="S268" s="34"/>
      <c r="T268" s="34"/>
      <c r="U268" s="34"/>
      <c r="V268" s="34"/>
      <c r="W268" s="34"/>
      <c r="X268" s="34"/>
      <c r="Y268" s="34"/>
      <c r="Z268" s="34"/>
      <c r="AA268" s="34"/>
      <c r="AB268" s="34"/>
    </row>
    <row r="269" spans="1:28" ht="15" customHeight="1" x14ac:dyDescent="0.2">
      <c r="A269" s="34"/>
      <c r="B269" s="42">
        <v>254</v>
      </c>
      <c r="C269" s="12" t="str">
        <f t="shared" si="2"/>
        <v>2/2042</v>
      </c>
      <c r="D269" s="43">
        <f t="shared" si="0"/>
        <v>0.01</v>
      </c>
      <c r="E269" s="1146">
        <f t="shared" si="3"/>
        <v>7512.4257248609756</v>
      </c>
      <c r="F269" s="1150"/>
      <c r="G269" s="1146">
        <f t="shared" si="4"/>
        <v>8092.2769007835586</v>
      </c>
      <c r="H269" s="1147"/>
      <c r="I269" s="1148"/>
      <c r="J269" s="1149"/>
      <c r="K269" s="45" t="e">
        <f t="shared" si="5"/>
        <v>#DIV/0!</v>
      </c>
      <c r="L269" s="1151">
        <f t="shared" si="1"/>
        <v>-8092.2769007835586</v>
      </c>
      <c r="M269" s="1152"/>
      <c r="N269" s="34"/>
      <c r="O269" s="34"/>
      <c r="P269" s="34"/>
      <c r="Q269" s="34"/>
      <c r="R269" s="34"/>
      <c r="S269" s="34"/>
      <c r="T269" s="34"/>
      <c r="U269" s="34"/>
      <c r="V269" s="34"/>
      <c r="W269" s="34"/>
      <c r="X269" s="34"/>
      <c r="Y269" s="34"/>
      <c r="Z269" s="34"/>
      <c r="AA269" s="34"/>
      <c r="AB269" s="34"/>
    </row>
    <row r="270" spans="1:28" ht="15" customHeight="1" x14ac:dyDescent="0.2">
      <c r="A270" s="34"/>
      <c r="B270" s="42">
        <v>255</v>
      </c>
      <c r="C270" s="12" t="str">
        <f t="shared" si="2"/>
        <v>3/2042</v>
      </c>
      <c r="D270" s="43">
        <f t="shared" si="0"/>
        <v>0.01</v>
      </c>
      <c r="E270" s="1146">
        <f t="shared" si="3"/>
        <v>7587.5499821095855</v>
      </c>
      <c r="F270" s="1150"/>
      <c r="G270" s="1146">
        <f t="shared" si="4"/>
        <v>8173.1996697913946</v>
      </c>
      <c r="H270" s="1147"/>
      <c r="I270" s="1148"/>
      <c r="J270" s="1149"/>
      <c r="K270" s="45" t="e">
        <f t="shared" si="5"/>
        <v>#DIV/0!</v>
      </c>
      <c r="L270" s="1151">
        <f t="shared" si="1"/>
        <v>-8173.1996697913946</v>
      </c>
      <c r="M270" s="1152"/>
      <c r="N270" s="34"/>
      <c r="O270" s="34"/>
      <c r="P270" s="34"/>
      <c r="Q270" s="34"/>
      <c r="R270" s="34"/>
      <c r="S270" s="34"/>
      <c r="T270" s="34"/>
      <c r="U270" s="34"/>
      <c r="V270" s="34"/>
      <c r="W270" s="34"/>
      <c r="X270" s="34"/>
      <c r="Y270" s="34"/>
      <c r="Z270" s="34"/>
      <c r="AA270" s="34"/>
      <c r="AB270" s="34"/>
    </row>
    <row r="271" spans="1:28" ht="15" customHeight="1" x14ac:dyDescent="0.2">
      <c r="A271" s="34"/>
      <c r="B271" s="42">
        <v>256</v>
      </c>
      <c r="C271" s="12" t="str">
        <f t="shared" si="2"/>
        <v>4/2042</v>
      </c>
      <c r="D271" s="43">
        <f t="shared" ref="D271:D525" si="6">Y$24</f>
        <v>0.01</v>
      </c>
      <c r="E271" s="1146">
        <f t="shared" si="3"/>
        <v>7663.4254819306816</v>
      </c>
      <c r="F271" s="1150"/>
      <c r="G271" s="1146">
        <f t="shared" si="4"/>
        <v>8254.9316664893086</v>
      </c>
      <c r="H271" s="1147"/>
      <c r="I271" s="1148"/>
      <c r="J271" s="1149"/>
      <c r="K271" s="45" t="e">
        <f t="shared" si="5"/>
        <v>#DIV/0!</v>
      </c>
      <c r="L271" s="1151">
        <f t="shared" ref="L271:L525" si="7">(I271-G271)</f>
        <v>-8254.9316664893086</v>
      </c>
      <c r="M271" s="1152"/>
      <c r="N271" s="34"/>
      <c r="O271" s="34"/>
      <c r="P271" s="34"/>
      <c r="Q271" s="34"/>
      <c r="R271" s="34"/>
      <c r="S271" s="34"/>
      <c r="T271" s="34"/>
      <c r="U271" s="34"/>
      <c r="V271" s="34"/>
      <c r="W271" s="34"/>
      <c r="X271" s="34"/>
      <c r="Y271" s="34"/>
      <c r="Z271" s="34"/>
      <c r="AA271" s="34"/>
      <c r="AB271" s="34"/>
    </row>
    <row r="272" spans="1:28" ht="15" customHeight="1" x14ac:dyDescent="0.2">
      <c r="A272" s="34"/>
      <c r="B272" s="42">
        <v>257</v>
      </c>
      <c r="C272" s="12" t="str">
        <f t="shared" ref="C272:C526" si="8">IF(MONTH(C271)=12,1,MONTH(C271)+1)&amp;"/"&amp;IF(MONTH(C271)=12,YEAR(C271)+1,YEAR(C271))</f>
        <v>5/2042</v>
      </c>
      <c r="D272" s="43">
        <f t="shared" si="6"/>
        <v>0.01</v>
      </c>
      <c r="E272" s="1146">
        <f t="shared" ref="E272:E526" si="9">E271+(D272*E271)</f>
        <v>7740.0597367499886</v>
      </c>
      <c r="F272" s="1150"/>
      <c r="G272" s="1146">
        <f t="shared" ref="G272:G526" si="10">G271+(D272*G271)</f>
        <v>8337.4809831542025</v>
      </c>
      <c r="H272" s="1147"/>
      <c r="I272" s="1148"/>
      <c r="J272" s="1149"/>
      <c r="K272" s="45" t="e">
        <f t="shared" ref="K272:K526" si="11">((I272/I271)/I272)*(I272-I271)</f>
        <v>#DIV/0!</v>
      </c>
      <c r="L272" s="1151">
        <f t="shared" si="7"/>
        <v>-8337.4809831542025</v>
      </c>
      <c r="M272" s="1152"/>
      <c r="N272" s="34"/>
      <c r="O272" s="34"/>
      <c r="P272" s="34"/>
      <c r="Q272" s="34"/>
      <c r="R272" s="34"/>
      <c r="S272" s="34"/>
      <c r="T272" s="34"/>
      <c r="U272" s="34"/>
      <c r="V272" s="34"/>
      <c r="W272" s="34"/>
      <c r="X272" s="34"/>
      <c r="Y272" s="34"/>
      <c r="Z272" s="34"/>
      <c r="AA272" s="34"/>
      <c r="AB272" s="34"/>
    </row>
    <row r="273" spans="1:28" ht="15" customHeight="1" x14ac:dyDescent="0.2">
      <c r="A273" s="34"/>
      <c r="B273" s="42">
        <v>258</v>
      </c>
      <c r="C273" s="12" t="str">
        <f t="shared" si="8"/>
        <v>6/2042</v>
      </c>
      <c r="D273" s="43">
        <f t="shared" si="6"/>
        <v>0.01</v>
      </c>
      <c r="E273" s="1146">
        <f t="shared" si="9"/>
        <v>7817.4603341174889</v>
      </c>
      <c r="F273" s="1150"/>
      <c r="G273" s="1146">
        <f t="shared" si="10"/>
        <v>8420.8557929857452</v>
      </c>
      <c r="H273" s="1147"/>
      <c r="I273" s="1148"/>
      <c r="J273" s="1149"/>
      <c r="K273" s="45" t="e">
        <f t="shared" si="11"/>
        <v>#DIV/0!</v>
      </c>
      <c r="L273" s="1151">
        <f t="shared" si="7"/>
        <v>-8420.8557929857452</v>
      </c>
      <c r="M273" s="1152"/>
      <c r="N273" s="34"/>
      <c r="O273" s="34"/>
      <c r="P273" s="34"/>
      <c r="Q273" s="34"/>
      <c r="R273" s="34"/>
      <c r="S273" s="34"/>
      <c r="T273" s="34"/>
      <c r="U273" s="34"/>
      <c r="V273" s="34"/>
      <c r="W273" s="34"/>
      <c r="X273" s="34"/>
      <c r="Y273" s="34"/>
      <c r="Z273" s="34"/>
      <c r="AA273" s="34"/>
      <c r="AB273" s="34"/>
    </row>
    <row r="274" spans="1:28" ht="15" customHeight="1" x14ac:dyDescent="0.2">
      <c r="A274" s="34"/>
      <c r="B274" s="42">
        <v>259</v>
      </c>
      <c r="C274" s="12" t="str">
        <f t="shared" si="8"/>
        <v>7/2042</v>
      </c>
      <c r="D274" s="43">
        <f t="shared" si="6"/>
        <v>0.01</v>
      </c>
      <c r="E274" s="1146">
        <f t="shared" si="9"/>
        <v>7895.6349374586634</v>
      </c>
      <c r="F274" s="1150"/>
      <c r="G274" s="1146">
        <f t="shared" si="10"/>
        <v>8505.0643509156034</v>
      </c>
      <c r="H274" s="1147"/>
      <c r="I274" s="1148"/>
      <c r="J274" s="1149"/>
      <c r="K274" s="45" t="e">
        <f t="shared" si="11"/>
        <v>#DIV/0!</v>
      </c>
      <c r="L274" s="1151">
        <f t="shared" si="7"/>
        <v>-8505.0643509156034</v>
      </c>
      <c r="M274" s="1152"/>
      <c r="N274" s="34"/>
      <c r="O274" s="34"/>
      <c r="P274" s="34"/>
      <c r="Q274" s="34"/>
      <c r="R274" s="34"/>
      <c r="S274" s="34"/>
      <c r="T274" s="34"/>
      <c r="U274" s="34"/>
      <c r="V274" s="34"/>
      <c r="W274" s="34"/>
      <c r="X274" s="34"/>
      <c r="Y274" s="34"/>
      <c r="Z274" s="34"/>
      <c r="AA274" s="34"/>
      <c r="AB274" s="34"/>
    </row>
    <row r="275" spans="1:28" ht="15" customHeight="1" x14ac:dyDescent="0.2">
      <c r="A275" s="34"/>
      <c r="B275" s="42">
        <v>260</v>
      </c>
      <c r="C275" s="12" t="str">
        <f t="shared" si="8"/>
        <v>8/2042</v>
      </c>
      <c r="D275" s="43">
        <f t="shared" si="6"/>
        <v>0.01</v>
      </c>
      <c r="E275" s="1146">
        <f t="shared" si="9"/>
        <v>7974.5912868332498</v>
      </c>
      <c r="F275" s="1150"/>
      <c r="G275" s="1146">
        <f t="shared" si="10"/>
        <v>8590.1149944247591</v>
      </c>
      <c r="H275" s="1147"/>
      <c r="I275" s="1148"/>
      <c r="J275" s="1149"/>
      <c r="K275" s="45" t="e">
        <f t="shared" si="11"/>
        <v>#DIV/0!</v>
      </c>
      <c r="L275" s="1151">
        <f t="shared" si="7"/>
        <v>-8590.1149944247591</v>
      </c>
      <c r="M275" s="1152"/>
      <c r="N275" s="34"/>
      <c r="O275" s="34"/>
      <c r="P275" s="34"/>
      <c r="Q275" s="34"/>
      <c r="R275" s="34"/>
      <c r="S275" s="34"/>
      <c r="T275" s="34"/>
      <c r="U275" s="34"/>
      <c r="V275" s="34"/>
      <c r="W275" s="34"/>
      <c r="X275" s="34"/>
      <c r="Y275" s="34"/>
      <c r="Z275" s="34"/>
      <c r="AA275" s="34"/>
      <c r="AB275" s="34"/>
    </row>
    <row r="276" spans="1:28" ht="15" customHeight="1" x14ac:dyDescent="0.2">
      <c r="A276" s="34"/>
      <c r="B276" s="42">
        <v>261</v>
      </c>
      <c r="C276" s="12" t="str">
        <f t="shared" si="8"/>
        <v>9/2042</v>
      </c>
      <c r="D276" s="43">
        <f t="shared" si="6"/>
        <v>0.01</v>
      </c>
      <c r="E276" s="1146">
        <f t="shared" si="9"/>
        <v>8054.337199701582</v>
      </c>
      <c r="F276" s="1150"/>
      <c r="G276" s="1146">
        <f t="shared" si="10"/>
        <v>8676.0161443690067</v>
      </c>
      <c r="H276" s="1147"/>
      <c r="I276" s="1148"/>
      <c r="J276" s="1149"/>
      <c r="K276" s="45" t="e">
        <f t="shared" si="11"/>
        <v>#DIV/0!</v>
      </c>
      <c r="L276" s="1151">
        <f t="shared" si="7"/>
        <v>-8676.0161443690067</v>
      </c>
      <c r="M276" s="1152"/>
      <c r="N276" s="34"/>
      <c r="O276" s="34"/>
      <c r="P276" s="34"/>
      <c r="Q276" s="34"/>
      <c r="R276" s="34"/>
      <c r="S276" s="34"/>
      <c r="T276" s="34"/>
      <c r="U276" s="34"/>
      <c r="V276" s="34"/>
      <c r="W276" s="34"/>
      <c r="X276" s="34"/>
      <c r="Y276" s="34"/>
      <c r="Z276" s="34"/>
      <c r="AA276" s="34"/>
      <c r="AB276" s="34"/>
    </row>
    <row r="277" spans="1:28" ht="15" customHeight="1" x14ac:dyDescent="0.2">
      <c r="A277" s="34"/>
      <c r="B277" s="42">
        <v>262</v>
      </c>
      <c r="C277" s="12" t="str">
        <f t="shared" si="8"/>
        <v>10/2042</v>
      </c>
      <c r="D277" s="43">
        <f t="shared" si="6"/>
        <v>0.01</v>
      </c>
      <c r="E277" s="1146">
        <f t="shared" si="9"/>
        <v>8134.880571698598</v>
      </c>
      <c r="F277" s="1150"/>
      <c r="G277" s="1146">
        <f t="shared" si="10"/>
        <v>8762.7763058126966</v>
      </c>
      <c r="H277" s="1147"/>
      <c r="I277" s="1148"/>
      <c r="J277" s="1149"/>
      <c r="K277" s="45" t="e">
        <f t="shared" si="11"/>
        <v>#DIV/0!</v>
      </c>
      <c r="L277" s="1151">
        <f t="shared" si="7"/>
        <v>-8762.7763058126966</v>
      </c>
      <c r="M277" s="1152"/>
      <c r="N277" s="34"/>
      <c r="O277" s="34"/>
      <c r="P277" s="34"/>
      <c r="Q277" s="34"/>
      <c r="R277" s="34"/>
      <c r="S277" s="34"/>
      <c r="T277" s="34"/>
      <c r="U277" s="34"/>
      <c r="V277" s="34"/>
      <c r="W277" s="34"/>
      <c r="X277" s="34"/>
      <c r="Y277" s="34"/>
      <c r="Z277" s="34"/>
      <c r="AA277" s="34"/>
      <c r="AB277" s="34"/>
    </row>
    <row r="278" spans="1:28" ht="15" customHeight="1" x14ac:dyDescent="0.2">
      <c r="A278" s="34"/>
      <c r="B278" s="42">
        <v>263</v>
      </c>
      <c r="C278" s="12" t="str">
        <f t="shared" si="8"/>
        <v>11/2042</v>
      </c>
      <c r="D278" s="43">
        <f t="shared" si="6"/>
        <v>0.01</v>
      </c>
      <c r="E278" s="1146">
        <f t="shared" si="9"/>
        <v>8216.2293774155842</v>
      </c>
      <c r="F278" s="1150"/>
      <c r="G278" s="1146">
        <f t="shared" si="10"/>
        <v>8850.4040688708228</v>
      </c>
      <c r="H278" s="1147"/>
      <c r="I278" s="1148"/>
      <c r="J278" s="1149"/>
      <c r="K278" s="45" t="e">
        <f t="shared" si="11"/>
        <v>#DIV/0!</v>
      </c>
      <c r="L278" s="1151">
        <f t="shared" si="7"/>
        <v>-8850.4040688708228</v>
      </c>
      <c r="M278" s="1152"/>
      <c r="N278" s="34"/>
      <c r="O278" s="34"/>
      <c r="P278" s="34"/>
      <c r="Q278" s="34"/>
      <c r="R278" s="34"/>
      <c r="S278" s="34"/>
      <c r="T278" s="34"/>
      <c r="U278" s="34"/>
      <c r="V278" s="34"/>
      <c r="W278" s="34"/>
      <c r="X278" s="34"/>
      <c r="Y278" s="34"/>
      <c r="Z278" s="34"/>
      <c r="AA278" s="34"/>
      <c r="AB278" s="34"/>
    </row>
    <row r="279" spans="1:28" ht="15" customHeight="1" x14ac:dyDescent="0.2">
      <c r="A279" s="34"/>
      <c r="B279" s="42">
        <v>264</v>
      </c>
      <c r="C279" s="12" t="str">
        <f t="shared" si="8"/>
        <v>12/2042</v>
      </c>
      <c r="D279" s="43">
        <f t="shared" si="6"/>
        <v>0.01</v>
      </c>
      <c r="E279" s="1146">
        <f t="shared" si="9"/>
        <v>8298.39167118974</v>
      </c>
      <c r="F279" s="1150"/>
      <c r="G279" s="1146">
        <f t="shared" si="10"/>
        <v>8938.9081095595302</v>
      </c>
      <c r="H279" s="1147"/>
      <c r="I279" s="1148"/>
      <c r="J279" s="1149"/>
      <c r="K279" s="45" t="e">
        <f t="shared" si="11"/>
        <v>#DIV/0!</v>
      </c>
      <c r="L279" s="1151">
        <f t="shared" si="7"/>
        <v>-8938.9081095595302</v>
      </c>
      <c r="M279" s="1152"/>
      <c r="N279" s="34"/>
      <c r="O279" s="34"/>
      <c r="P279" s="34"/>
      <c r="Q279" s="34"/>
      <c r="R279" s="34"/>
      <c r="S279" s="34"/>
      <c r="T279" s="34"/>
      <c r="U279" s="34"/>
      <c r="V279" s="34"/>
      <c r="W279" s="34"/>
      <c r="X279" s="34"/>
      <c r="Y279" s="34"/>
      <c r="Z279" s="34"/>
      <c r="AA279" s="34"/>
      <c r="AB279" s="34"/>
    </row>
    <row r="280" spans="1:28" ht="15" customHeight="1" x14ac:dyDescent="0.2">
      <c r="A280" s="34"/>
      <c r="B280" s="42">
        <v>265</v>
      </c>
      <c r="C280" s="12" t="str">
        <f t="shared" si="8"/>
        <v>1/2043</v>
      </c>
      <c r="D280" s="43">
        <f t="shared" si="6"/>
        <v>0.01</v>
      </c>
      <c r="E280" s="1146">
        <f t="shared" si="9"/>
        <v>8381.3755879016371</v>
      </c>
      <c r="F280" s="1150"/>
      <c r="G280" s="1146">
        <f t="shared" si="10"/>
        <v>9028.2971906551247</v>
      </c>
      <c r="H280" s="1147"/>
      <c r="I280" s="1148"/>
      <c r="J280" s="1149"/>
      <c r="K280" s="45" t="e">
        <f t="shared" si="11"/>
        <v>#DIV/0!</v>
      </c>
      <c r="L280" s="1151">
        <f t="shared" si="7"/>
        <v>-9028.2971906551247</v>
      </c>
      <c r="M280" s="1152"/>
      <c r="N280" s="34"/>
      <c r="O280" s="34"/>
      <c r="P280" s="34"/>
      <c r="Q280" s="34"/>
      <c r="R280" s="34"/>
      <c r="S280" s="34"/>
      <c r="T280" s="34"/>
      <c r="U280" s="34"/>
      <c r="V280" s="34"/>
      <c r="W280" s="34"/>
      <c r="X280" s="34"/>
      <c r="Y280" s="34"/>
      <c r="Z280" s="34"/>
      <c r="AA280" s="34"/>
      <c r="AB280" s="34"/>
    </row>
    <row r="281" spans="1:28" ht="15" customHeight="1" x14ac:dyDescent="0.2">
      <c r="A281" s="34"/>
      <c r="B281" s="42">
        <v>266</v>
      </c>
      <c r="C281" s="12" t="str">
        <f t="shared" si="8"/>
        <v>2/2043</v>
      </c>
      <c r="D281" s="43">
        <f t="shared" si="6"/>
        <v>0.01</v>
      </c>
      <c r="E281" s="1146">
        <f t="shared" si="9"/>
        <v>8465.1893437806539</v>
      </c>
      <c r="F281" s="1150"/>
      <c r="G281" s="1146">
        <f t="shared" si="10"/>
        <v>9118.5801625616768</v>
      </c>
      <c r="H281" s="1147"/>
      <c r="I281" s="1148"/>
      <c r="J281" s="1149"/>
      <c r="K281" s="45" t="e">
        <f t="shared" si="11"/>
        <v>#DIV/0!</v>
      </c>
      <c r="L281" s="1151">
        <f t="shared" si="7"/>
        <v>-9118.5801625616768</v>
      </c>
      <c r="M281" s="1152"/>
      <c r="N281" s="34"/>
      <c r="O281" s="34"/>
      <c r="P281" s="34"/>
      <c r="Q281" s="34"/>
      <c r="R281" s="34"/>
      <c r="S281" s="34"/>
      <c r="T281" s="34"/>
      <c r="U281" s="34"/>
      <c r="V281" s="34"/>
      <c r="W281" s="34"/>
      <c r="X281" s="34"/>
      <c r="Y281" s="34"/>
      <c r="Z281" s="34"/>
      <c r="AA281" s="34"/>
      <c r="AB281" s="34"/>
    </row>
    <row r="282" spans="1:28" ht="15" customHeight="1" x14ac:dyDescent="0.2">
      <c r="A282" s="34"/>
      <c r="B282" s="42">
        <v>267</v>
      </c>
      <c r="C282" s="12" t="str">
        <f t="shared" si="8"/>
        <v>3/2043</v>
      </c>
      <c r="D282" s="43">
        <f t="shared" si="6"/>
        <v>0.01</v>
      </c>
      <c r="E282" s="1146">
        <f t="shared" si="9"/>
        <v>8549.8412372184612</v>
      </c>
      <c r="F282" s="1150"/>
      <c r="G282" s="1146">
        <f t="shared" si="10"/>
        <v>9209.7659641872942</v>
      </c>
      <c r="H282" s="1147"/>
      <c r="I282" s="1148"/>
      <c r="J282" s="1149"/>
      <c r="K282" s="45" t="e">
        <f t="shared" si="11"/>
        <v>#DIV/0!</v>
      </c>
      <c r="L282" s="1151">
        <f t="shared" si="7"/>
        <v>-9209.7659641872942</v>
      </c>
      <c r="M282" s="1152"/>
      <c r="N282" s="34"/>
      <c r="O282" s="34"/>
      <c r="P282" s="34"/>
      <c r="Q282" s="34"/>
      <c r="R282" s="34"/>
      <c r="S282" s="34"/>
      <c r="T282" s="34"/>
      <c r="U282" s="34"/>
      <c r="V282" s="34"/>
      <c r="W282" s="34"/>
      <c r="X282" s="34"/>
      <c r="Y282" s="34"/>
      <c r="Z282" s="34"/>
      <c r="AA282" s="34"/>
      <c r="AB282" s="34"/>
    </row>
    <row r="283" spans="1:28" ht="15" customHeight="1" x14ac:dyDescent="0.2">
      <c r="A283" s="34"/>
      <c r="B283" s="42">
        <v>268</v>
      </c>
      <c r="C283" s="12" t="str">
        <f t="shared" si="8"/>
        <v>4/2043</v>
      </c>
      <c r="D283" s="43">
        <f t="shared" si="6"/>
        <v>0.01</v>
      </c>
      <c r="E283" s="1146">
        <f t="shared" si="9"/>
        <v>8635.3396495906454</v>
      </c>
      <c r="F283" s="1150"/>
      <c r="G283" s="1146">
        <f t="shared" si="10"/>
        <v>9301.8636238291674</v>
      </c>
      <c r="H283" s="1147"/>
      <c r="I283" s="1148"/>
      <c r="J283" s="1149"/>
      <c r="K283" s="45" t="e">
        <f t="shared" si="11"/>
        <v>#DIV/0!</v>
      </c>
      <c r="L283" s="1151">
        <f t="shared" si="7"/>
        <v>-9301.8636238291674</v>
      </c>
      <c r="M283" s="1152"/>
      <c r="N283" s="34"/>
      <c r="O283" s="34"/>
      <c r="P283" s="34"/>
      <c r="Q283" s="34"/>
      <c r="R283" s="34"/>
      <c r="S283" s="34"/>
      <c r="T283" s="34"/>
      <c r="U283" s="34"/>
      <c r="V283" s="34"/>
      <c r="W283" s="34"/>
      <c r="X283" s="34"/>
      <c r="Y283" s="34"/>
      <c r="Z283" s="34"/>
      <c r="AA283" s="34"/>
      <c r="AB283" s="34"/>
    </row>
    <row r="284" spans="1:28" ht="15" customHeight="1" x14ac:dyDescent="0.2">
      <c r="A284" s="34"/>
      <c r="B284" s="42">
        <v>269</v>
      </c>
      <c r="C284" s="12" t="str">
        <f t="shared" si="8"/>
        <v>5/2043</v>
      </c>
      <c r="D284" s="43">
        <f t="shared" si="6"/>
        <v>0.01</v>
      </c>
      <c r="E284" s="1146">
        <f t="shared" si="9"/>
        <v>8721.6930460865515</v>
      </c>
      <c r="F284" s="1150"/>
      <c r="G284" s="1146">
        <f t="shared" si="10"/>
        <v>9394.8822600674594</v>
      </c>
      <c r="H284" s="1147"/>
      <c r="I284" s="1148"/>
      <c r="J284" s="1149"/>
      <c r="K284" s="45" t="e">
        <f t="shared" si="11"/>
        <v>#DIV/0!</v>
      </c>
      <c r="L284" s="1151">
        <f t="shared" si="7"/>
        <v>-9394.8822600674594</v>
      </c>
      <c r="M284" s="1152"/>
      <c r="N284" s="34"/>
      <c r="O284" s="34"/>
      <c r="P284" s="34"/>
      <c r="Q284" s="34"/>
      <c r="R284" s="34"/>
      <c r="S284" s="34"/>
      <c r="T284" s="34"/>
      <c r="U284" s="34"/>
      <c r="V284" s="34"/>
      <c r="W284" s="34"/>
      <c r="X284" s="34"/>
      <c r="Y284" s="34"/>
      <c r="Z284" s="34"/>
      <c r="AA284" s="34"/>
      <c r="AB284" s="34"/>
    </row>
    <row r="285" spans="1:28" ht="15" customHeight="1" x14ac:dyDescent="0.2">
      <c r="A285" s="34"/>
      <c r="B285" s="42">
        <v>270</v>
      </c>
      <c r="C285" s="12" t="str">
        <f t="shared" si="8"/>
        <v>6/2043</v>
      </c>
      <c r="D285" s="43">
        <f t="shared" si="6"/>
        <v>0.01</v>
      </c>
      <c r="E285" s="1146">
        <f t="shared" si="9"/>
        <v>8808.9099765474166</v>
      </c>
      <c r="F285" s="1150"/>
      <c r="G285" s="1146">
        <f t="shared" si="10"/>
        <v>9488.8310826681336</v>
      </c>
      <c r="H285" s="1147"/>
      <c r="I285" s="1148"/>
      <c r="J285" s="1149"/>
      <c r="K285" s="45" t="e">
        <f t="shared" si="11"/>
        <v>#DIV/0!</v>
      </c>
      <c r="L285" s="1151">
        <f t="shared" si="7"/>
        <v>-9488.8310826681336</v>
      </c>
      <c r="M285" s="1152"/>
      <c r="N285" s="34"/>
      <c r="O285" s="34"/>
      <c r="P285" s="34"/>
      <c r="Q285" s="34"/>
      <c r="R285" s="34"/>
      <c r="S285" s="34"/>
      <c r="T285" s="34"/>
      <c r="U285" s="34"/>
      <c r="V285" s="34"/>
      <c r="W285" s="34"/>
      <c r="X285" s="34"/>
      <c r="Y285" s="34"/>
      <c r="Z285" s="34"/>
      <c r="AA285" s="34"/>
      <c r="AB285" s="34"/>
    </row>
    <row r="286" spans="1:28" ht="15" customHeight="1" x14ac:dyDescent="0.2">
      <c r="A286" s="34"/>
      <c r="B286" s="42">
        <v>271</v>
      </c>
      <c r="C286" s="12" t="str">
        <f t="shared" si="8"/>
        <v>7/2043</v>
      </c>
      <c r="D286" s="43">
        <f t="shared" si="6"/>
        <v>0.01</v>
      </c>
      <c r="E286" s="1146">
        <f t="shared" si="9"/>
        <v>8896.9990763128899</v>
      </c>
      <c r="F286" s="1150"/>
      <c r="G286" s="1146">
        <f t="shared" si="10"/>
        <v>9583.7193934948154</v>
      </c>
      <c r="H286" s="1147"/>
      <c r="I286" s="1148"/>
      <c r="J286" s="1149"/>
      <c r="K286" s="45" t="e">
        <f t="shared" si="11"/>
        <v>#DIV/0!</v>
      </c>
      <c r="L286" s="1151">
        <f t="shared" si="7"/>
        <v>-9583.7193934948154</v>
      </c>
      <c r="M286" s="1152"/>
      <c r="N286" s="34"/>
      <c r="O286" s="34"/>
      <c r="P286" s="34"/>
      <c r="Q286" s="34"/>
      <c r="R286" s="34"/>
      <c r="S286" s="34"/>
      <c r="T286" s="34"/>
      <c r="U286" s="34"/>
      <c r="V286" s="34"/>
      <c r="W286" s="34"/>
      <c r="X286" s="34"/>
      <c r="Y286" s="34"/>
      <c r="Z286" s="34"/>
      <c r="AA286" s="34"/>
      <c r="AB286" s="34"/>
    </row>
    <row r="287" spans="1:28" ht="15" customHeight="1" x14ac:dyDescent="0.2">
      <c r="A287" s="34"/>
      <c r="B287" s="42">
        <v>272</v>
      </c>
      <c r="C287" s="12" t="str">
        <f t="shared" si="8"/>
        <v>8/2043</v>
      </c>
      <c r="D287" s="43">
        <f t="shared" si="6"/>
        <v>0.01</v>
      </c>
      <c r="E287" s="1146">
        <f t="shared" si="9"/>
        <v>8985.9690670760192</v>
      </c>
      <c r="F287" s="1150"/>
      <c r="G287" s="1146">
        <f t="shared" si="10"/>
        <v>9679.5565874297645</v>
      </c>
      <c r="H287" s="1147"/>
      <c r="I287" s="1148"/>
      <c r="J287" s="1149"/>
      <c r="K287" s="45" t="e">
        <f t="shared" si="11"/>
        <v>#DIV/0!</v>
      </c>
      <c r="L287" s="1151">
        <f t="shared" si="7"/>
        <v>-9679.5565874297645</v>
      </c>
      <c r="M287" s="1152"/>
      <c r="N287" s="34"/>
      <c r="O287" s="34"/>
      <c r="P287" s="34"/>
      <c r="Q287" s="34"/>
      <c r="R287" s="34"/>
      <c r="S287" s="34"/>
      <c r="T287" s="34"/>
      <c r="U287" s="34"/>
      <c r="V287" s="34"/>
      <c r="W287" s="34"/>
      <c r="X287" s="34"/>
      <c r="Y287" s="34"/>
      <c r="Z287" s="34"/>
      <c r="AA287" s="34"/>
      <c r="AB287" s="34"/>
    </row>
    <row r="288" spans="1:28" ht="15" customHeight="1" x14ac:dyDescent="0.2">
      <c r="A288" s="34"/>
      <c r="B288" s="42">
        <v>273</v>
      </c>
      <c r="C288" s="12" t="str">
        <f t="shared" si="8"/>
        <v>9/2043</v>
      </c>
      <c r="D288" s="43">
        <f t="shared" si="6"/>
        <v>0.01</v>
      </c>
      <c r="E288" s="1146">
        <f t="shared" si="9"/>
        <v>9075.82875774678</v>
      </c>
      <c r="F288" s="1150"/>
      <c r="G288" s="1146">
        <f t="shared" si="10"/>
        <v>9776.3521533040621</v>
      </c>
      <c r="H288" s="1147"/>
      <c r="I288" s="1148"/>
      <c r="J288" s="1149"/>
      <c r="K288" s="45" t="e">
        <f t="shared" si="11"/>
        <v>#DIV/0!</v>
      </c>
      <c r="L288" s="1151">
        <f t="shared" si="7"/>
        <v>-9776.3521533040621</v>
      </c>
      <c r="M288" s="1152"/>
      <c r="N288" s="34"/>
      <c r="O288" s="34"/>
      <c r="P288" s="34"/>
      <c r="Q288" s="34"/>
      <c r="R288" s="34"/>
      <c r="S288" s="34"/>
      <c r="T288" s="34"/>
      <c r="U288" s="34"/>
      <c r="V288" s="34"/>
      <c r="W288" s="34"/>
      <c r="X288" s="34"/>
      <c r="Y288" s="34"/>
      <c r="Z288" s="34"/>
      <c r="AA288" s="34"/>
      <c r="AB288" s="34"/>
    </row>
    <row r="289" spans="1:28" ht="15" customHeight="1" x14ac:dyDescent="0.2">
      <c r="A289" s="34"/>
      <c r="B289" s="42">
        <v>274</v>
      </c>
      <c r="C289" s="12" t="str">
        <f t="shared" si="8"/>
        <v>10/2043</v>
      </c>
      <c r="D289" s="43">
        <f t="shared" si="6"/>
        <v>0.01</v>
      </c>
      <c r="E289" s="1146">
        <f t="shared" si="9"/>
        <v>9166.5870453242478</v>
      </c>
      <c r="F289" s="1150"/>
      <c r="G289" s="1146">
        <f t="shared" si="10"/>
        <v>9874.1156748371031</v>
      </c>
      <c r="H289" s="1147"/>
      <c r="I289" s="1148"/>
      <c r="J289" s="1149"/>
      <c r="K289" s="45" t="e">
        <f t="shared" si="11"/>
        <v>#DIV/0!</v>
      </c>
      <c r="L289" s="1151">
        <f t="shared" si="7"/>
        <v>-9874.1156748371031</v>
      </c>
      <c r="M289" s="1152"/>
      <c r="N289" s="34"/>
      <c r="O289" s="34"/>
      <c r="P289" s="34"/>
      <c r="Q289" s="34"/>
      <c r="R289" s="34"/>
      <c r="S289" s="34"/>
      <c r="T289" s="34"/>
      <c r="U289" s="34"/>
      <c r="V289" s="34"/>
      <c r="W289" s="34"/>
      <c r="X289" s="34"/>
      <c r="Y289" s="34"/>
      <c r="Z289" s="34"/>
      <c r="AA289" s="34"/>
      <c r="AB289" s="34"/>
    </row>
    <row r="290" spans="1:28" ht="15" customHeight="1" x14ac:dyDescent="0.2">
      <c r="A290" s="34"/>
      <c r="B290" s="42">
        <v>275</v>
      </c>
      <c r="C290" s="12" t="str">
        <f t="shared" si="8"/>
        <v>11/2043</v>
      </c>
      <c r="D290" s="43">
        <f t="shared" si="6"/>
        <v>0.01</v>
      </c>
      <c r="E290" s="1146">
        <f t="shared" si="9"/>
        <v>9258.2529157774898</v>
      </c>
      <c r="F290" s="1150"/>
      <c r="G290" s="1146">
        <f t="shared" si="10"/>
        <v>9972.8568315854736</v>
      </c>
      <c r="H290" s="1147"/>
      <c r="I290" s="1148"/>
      <c r="J290" s="1149"/>
      <c r="K290" s="45" t="e">
        <f t="shared" si="11"/>
        <v>#DIV/0!</v>
      </c>
      <c r="L290" s="1151">
        <f t="shared" si="7"/>
        <v>-9972.8568315854736</v>
      </c>
      <c r="M290" s="1152"/>
      <c r="N290" s="34"/>
      <c r="O290" s="34"/>
      <c r="P290" s="34"/>
      <c r="Q290" s="34"/>
      <c r="R290" s="34"/>
      <c r="S290" s="34"/>
      <c r="T290" s="34"/>
      <c r="U290" s="34"/>
      <c r="V290" s="34"/>
      <c r="W290" s="34"/>
      <c r="X290" s="34"/>
      <c r="Y290" s="34"/>
      <c r="Z290" s="34"/>
      <c r="AA290" s="34"/>
      <c r="AB290" s="34"/>
    </row>
    <row r="291" spans="1:28" ht="15" customHeight="1" x14ac:dyDescent="0.2">
      <c r="A291" s="34"/>
      <c r="B291" s="42">
        <v>276</v>
      </c>
      <c r="C291" s="12" t="str">
        <f t="shared" si="8"/>
        <v>12/2043</v>
      </c>
      <c r="D291" s="43">
        <f t="shared" si="6"/>
        <v>0.01</v>
      </c>
      <c r="E291" s="1146">
        <f t="shared" si="9"/>
        <v>9350.8354449352646</v>
      </c>
      <c r="F291" s="1150"/>
      <c r="G291" s="1146">
        <f t="shared" si="10"/>
        <v>10072.585399901329</v>
      </c>
      <c r="H291" s="1147"/>
      <c r="I291" s="1148"/>
      <c r="J291" s="1149"/>
      <c r="K291" s="45" t="e">
        <f t="shared" si="11"/>
        <v>#DIV/0!</v>
      </c>
      <c r="L291" s="1151">
        <f t="shared" si="7"/>
        <v>-10072.585399901329</v>
      </c>
      <c r="M291" s="1152"/>
      <c r="N291" s="34"/>
      <c r="O291" s="34"/>
      <c r="P291" s="34"/>
      <c r="Q291" s="34"/>
      <c r="R291" s="34"/>
      <c r="S291" s="34"/>
      <c r="T291" s="34"/>
      <c r="U291" s="34"/>
      <c r="V291" s="34"/>
      <c r="W291" s="34"/>
      <c r="X291" s="34"/>
      <c r="Y291" s="34"/>
      <c r="Z291" s="34"/>
      <c r="AA291" s="34"/>
      <c r="AB291" s="34"/>
    </row>
    <row r="292" spans="1:28" ht="15" customHeight="1" x14ac:dyDescent="0.2">
      <c r="A292" s="34"/>
      <c r="B292" s="42">
        <v>277</v>
      </c>
      <c r="C292" s="12" t="str">
        <f t="shared" si="8"/>
        <v>1/2044</v>
      </c>
      <c r="D292" s="43">
        <f t="shared" si="6"/>
        <v>0.01</v>
      </c>
      <c r="E292" s="1146">
        <f t="shared" si="9"/>
        <v>9444.3437993846164</v>
      </c>
      <c r="F292" s="1150"/>
      <c r="G292" s="1146">
        <f t="shared" si="10"/>
        <v>10173.311253900341</v>
      </c>
      <c r="H292" s="1147"/>
      <c r="I292" s="1148"/>
      <c r="J292" s="1149"/>
      <c r="K292" s="45" t="e">
        <f t="shared" si="11"/>
        <v>#DIV/0!</v>
      </c>
      <c r="L292" s="1151">
        <f t="shared" si="7"/>
        <v>-10173.311253900341</v>
      </c>
      <c r="M292" s="1152"/>
      <c r="N292" s="34"/>
      <c r="O292" s="34"/>
      <c r="P292" s="34"/>
      <c r="Q292" s="34"/>
      <c r="R292" s="34"/>
      <c r="S292" s="34"/>
      <c r="T292" s="34"/>
      <c r="U292" s="34"/>
      <c r="V292" s="34"/>
      <c r="W292" s="34"/>
      <c r="X292" s="34"/>
      <c r="Y292" s="34"/>
      <c r="Z292" s="34"/>
      <c r="AA292" s="34"/>
      <c r="AB292" s="34"/>
    </row>
    <row r="293" spans="1:28" ht="15" customHeight="1" x14ac:dyDescent="0.2">
      <c r="A293" s="34"/>
      <c r="B293" s="42">
        <v>278</v>
      </c>
      <c r="C293" s="12" t="str">
        <f t="shared" si="8"/>
        <v>2/2044</v>
      </c>
      <c r="D293" s="43">
        <f t="shared" si="6"/>
        <v>0.01</v>
      </c>
      <c r="E293" s="1146">
        <f t="shared" si="9"/>
        <v>9538.787237378463</v>
      </c>
      <c r="F293" s="1150"/>
      <c r="G293" s="1146">
        <f t="shared" si="10"/>
        <v>10275.044366439344</v>
      </c>
      <c r="H293" s="1147"/>
      <c r="I293" s="1148"/>
      <c r="J293" s="1149"/>
      <c r="K293" s="45" t="e">
        <f t="shared" si="11"/>
        <v>#DIV/0!</v>
      </c>
      <c r="L293" s="1151">
        <f t="shared" si="7"/>
        <v>-10275.044366439344</v>
      </c>
      <c r="M293" s="1152"/>
      <c r="N293" s="34"/>
      <c r="O293" s="34"/>
      <c r="P293" s="34"/>
      <c r="Q293" s="34"/>
      <c r="R293" s="34"/>
      <c r="S293" s="34"/>
      <c r="T293" s="34"/>
      <c r="U293" s="34"/>
      <c r="V293" s="34"/>
      <c r="W293" s="34"/>
      <c r="X293" s="34"/>
      <c r="Y293" s="34"/>
      <c r="Z293" s="34"/>
      <c r="AA293" s="34"/>
      <c r="AB293" s="34"/>
    </row>
    <row r="294" spans="1:28" ht="15" customHeight="1" x14ac:dyDescent="0.2">
      <c r="A294" s="34"/>
      <c r="B294" s="42">
        <v>279</v>
      </c>
      <c r="C294" s="12" t="str">
        <f t="shared" si="8"/>
        <v>3/2044</v>
      </c>
      <c r="D294" s="43">
        <f t="shared" si="6"/>
        <v>0.01</v>
      </c>
      <c r="E294" s="1146">
        <f t="shared" si="9"/>
        <v>9634.1751097522483</v>
      </c>
      <c r="F294" s="1150"/>
      <c r="G294" s="1146">
        <f t="shared" si="10"/>
        <v>10377.794810103738</v>
      </c>
      <c r="H294" s="1147"/>
      <c r="I294" s="1148"/>
      <c r="J294" s="1149"/>
      <c r="K294" s="45" t="e">
        <f t="shared" si="11"/>
        <v>#DIV/0!</v>
      </c>
      <c r="L294" s="1151">
        <f t="shared" si="7"/>
        <v>-10377.794810103738</v>
      </c>
      <c r="M294" s="1152"/>
      <c r="N294" s="34"/>
      <c r="O294" s="34"/>
      <c r="P294" s="34"/>
      <c r="Q294" s="34"/>
      <c r="R294" s="34"/>
      <c r="S294" s="34"/>
      <c r="T294" s="34"/>
      <c r="U294" s="34"/>
      <c r="V294" s="34"/>
      <c r="W294" s="34"/>
      <c r="X294" s="34"/>
      <c r="Y294" s="34"/>
      <c r="Z294" s="34"/>
      <c r="AA294" s="34"/>
      <c r="AB294" s="34"/>
    </row>
    <row r="295" spans="1:28" ht="15" customHeight="1" x14ac:dyDescent="0.2">
      <c r="A295" s="34"/>
      <c r="B295" s="42">
        <v>280</v>
      </c>
      <c r="C295" s="12" t="str">
        <f t="shared" si="8"/>
        <v>4/2044</v>
      </c>
      <c r="D295" s="43">
        <f t="shared" si="6"/>
        <v>0.01</v>
      </c>
      <c r="E295" s="1146">
        <f t="shared" si="9"/>
        <v>9730.5168608497715</v>
      </c>
      <c r="F295" s="1150"/>
      <c r="G295" s="1146">
        <f t="shared" si="10"/>
        <v>10481.572758204775</v>
      </c>
      <c r="H295" s="1147"/>
      <c r="I295" s="1148"/>
      <c r="J295" s="1149"/>
      <c r="K295" s="45" t="e">
        <f t="shared" si="11"/>
        <v>#DIV/0!</v>
      </c>
      <c r="L295" s="1151">
        <f t="shared" si="7"/>
        <v>-10481.572758204775</v>
      </c>
      <c r="M295" s="1152"/>
      <c r="N295" s="34"/>
      <c r="O295" s="34"/>
      <c r="P295" s="34"/>
      <c r="Q295" s="34"/>
      <c r="R295" s="34"/>
      <c r="S295" s="34"/>
      <c r="T295" s="34"/>
      <c r="U295" s="34"/>
      <c r="V295" s="34"/>
      <c r="W295" s="34"/>
      <c r="X295" s="34"/>
      <c r="Y295" s="34"/>
      <c r="Z295" s="34"/>
      <c r="AA295" s="34"/>
      <c r="AB295" s="34"/>
    </row>
    <row r="296" spans="1:28" ht="15" customHeight="1" x14ac:dyDescent="0.2">
      <c r="A296" s="34"/>
      <c r="B296" s="42">
        <v>281</v>
      </c>
      <c r="C296" s="12" t="str">
        <f t="shared" si="8"/>
        <v>5/2044</v>
      </c>
      <c r="D296" s="43">
        <f t="shared" si="6"/>
        <v>0.01</v>
      </c>
      <c r="E296" s="1146">
        <f t="shared" si="9"/>
        <v>9827.8220294582698</v>
      </c>
      <c r="F296" s="1150"/>
      <c r="G296" s="1146">
        <f t="shared" si="10"/>
        <v>10586.388485786823</v>
      </c>
      <c r="H296" s="1147"/>
      <c r="I296" s="1148"/>
      <c r="J296" s="1149"/>
      <c r="K296" s="45" t="e">
        <f t="shared" si="11"/>
        <v>#DIV/0!</v>
      </c>
      <c r="L296" s="1151">
        <f t="shared" si="7"/>
        <v>-10586.388485786823</v>
      </c>
      <c r="M296" s="1152"/>
      <c r="N296" s="34"/>
      <c r="O296" s="34"/>
      <c r="P296" s="34"/>
      <c r="Q296" s="34"/>
      <c r="R296" s="34"/>
      <c r="S296" s="34"/>
      <c r="T296" s="34"/>
      <c r="U296" s="34"/>
      <c r="V296" s="34"/>
      <c r="W296" s="34"/>
      <c r="X296" s="34"/>
      <c r="Y296" s="34"/>
      <c r="Z296" s="34"/>
      <c r="AA296" s="34"/>
      <c r="AB296" s="34"/>
    </row>
    <row r="297" spans="1:28" ht="15" customHeight="1" x14ac:dyDescent="0.2">
      <c r="A297" s="34"/>
      <c r="B297" s="42">
        <v>282</v>
      </c>
      <c r="C297" s="12" t="str">
        <f t="shared" si="8"/>
        <v>6/2044</v>
      </c>
      <c r="D297" s="43">
        <f t="shared" si="6"/>
        <v>0.01</v>
      </c>
      <c r="E297" s="1146">
        <f t="shared" si="9"/>
        <v>9926.1002497528516</v>
      </c>
      <c r="F297" s="1150"/>
      <c r="G297" s="1146">
        <f t="shared" si="10"/>
        <v>10692.252370644692</v>
      </c>
      <c r="H297" s="1147"/>
      <c r="I297" s="1148"/>
      <c r="J297" s="1149"/>
      <c r="K297" s="45" t="e">
        <f t="shared" si="11"/>
        <v>#DIV/0!</v>
      </c>
      <c r="L297" s="1151">
        <f t="shared" si="7"/>
        <v>-10692.252370644692</v>
      </c>
      <c r="M297" s="1152"/>
      <c r="N297" s="34"/>
      <c r="O297" s="34"/>
      <c r="P297" s="34"/>
      <c r="Q297" s="34"/>
      <c r="R297" s="34"/>
      <c r="S297" s="34"/>
      <c r="T297" s="34"/>
      <c r="U297" s="34"/>
      <c r="V297" s="34"/>
      <c r="W297" s="34"/>
      <c r="X297" s="34"/>
      <c r="Y297" s="34"/>
      <c r="Z297" s="34"/>
      <c r="AA297" s="34"/>
      <c r="AB297" s="34"/>
    </row>
    <row r="298" spans="1:28" ht="15" customHeight="1" x14ac:dyDescent="0.2">
      <c r="A298" s="34"/>
      <c r="B298" s="42">
        <v>283</v>
      </c>
      <c r="C298" s="12" t="str">
        <f t="shared" si="8"/>
        <v>7/2044</v>
      </c>
      <c r="D298" s="43">
        <f t="shared" si="6"/>
        <v>0.01</v>
      </c>
      <c r="E298" s="1146">
        <f t="shared" si="9"/>
        <v>10025.361252250381</v>
      </c>
      <c r="F298" s="1150"/>
      <c r="G298" s="1146">
        <f t="shared" si="10"/>
        <v>10799.174894351139</v>
      </c>
      <c r="H298" s="1147"/>
      <c r="I298" s="1148"/>
      <c r="J298" s="1149"/>
      <c r="K298" s="45" t="e">
        <f t="shared" si="11"/>
        <v>#DIV/0!</v>
      </c>
      <c r="L298" s="1151">
        <f t="shared" si="7"/>
        <v>-10799.174894351139</v>
      </c>
      <c r="M298" s="1152"/>
      <c r="N298" s="34"/>
      <c r="O298" s="34"/>
      <c r="P298" s="34"/>
      <c r="Q298" s="34"/>
      <c r="R298" s="34"/>
      <c r="S298" s="34"/>
      <c r="T298" s="34"/>
      <c r="U298" s="34"/>
      <c r="V298" s="34"/>
      <c r="W298" s="34"/>
      <c r="X298" s="34"/>
      <c r="Y298" s="34"/>
      <c r="Z298" s="34"/>
      <c r="AA298" s="34"/>
      <c r="AB298" s="34"/>
    </row>
    <row r="299" spans="1:28" ht="15" customHeight="1" x14ac:dyDescent="0.2">
      <c r="A299" s="34"/>
      <c r="B299" s="42">
        <v>284</v>
      </c>
      <c r="C299" s="12" t="str">
        <f t="shared" si="8"/>
        <v>8/2044</v>
      </c>
      <c r="D299" s="43">
        <f t="shared" si="6"/>
        <v>0.01</v>
      </c>
      <c r="E299" s="1146">
        <f t="shared" si="9"/>
        <v>10125.614864772884</v>
      </c>
      <c r="F299" s="1150"/>
      <c r="G299" s="1146">
        <f t="shared" si="10"/>
        <v>10907.166643294651</v>
      </c>
      <c r="H299" s="1147"/>
      <c r="I299" s="1148"/>
      <c r="J299" s="1149"/>
      <c r="K299" s="45" t="e">
        <f t="shared" si="11"/>
        <v>#DIV/0!</v>
      </c>
      <c r="L299" s="1151">
        <f t="shared" si="7"/>
        <v>-10907.166643294651</v>
      </c>
      <c r="M299" s="1152"/>
      <c r="N299" s="34"/>
      <c r="O299" s="34"/>
      <c r="P299" s="34"/>
      <c r="Q299" s="34"/>
      <c r="R299" s="34"/>
      <c r="S299" s="34"/>
      <c r="T299" s="34"/>
      <c r="U299" s="34"/>
      <c r="V299" s="34"/>
      <c r="W299" s="34"/>
      <c r="X299" s="34"/>
      <c r="Y299" s="34"/>
      <c r="Z299" s="34"/>
      <c r="AA299" s="34"/>
      <c r="AB299" s="34"/>
    </row>
    <row r="300" spans="1:28" ht="15" customHeight="1" x14ac:dyDescent="0.2">
      <c r="A300" s="34"/>
      <c r="B300" s="42">
        <v>285</v>
      </c>
      <c r="C300" s="12" t="str">
        <f t="shared" si="8"/>
        <v>9/2044</v>
      </c>
      <c r="D300" s="43">
        <f t="shared" si="6"/>
        <v>0.01</v>
      </c>
      <c r="E300" s="1146">
        <f t="shared" si="9"/>
        <v>10226.871013420612</v>
      </c>
      <c r="F300" s="1150"/>
      <c r="G300" s="1146">
        <f t="shared" si="10"/>
        <v>11016.238309727598</v>
      </c>
      <c r="H300" s="1147"/>
      <c r="I300" s="1148"/>
      <c r="J300" s="1149"/>
      <c r="K300" s="45" t="e">
        <f t="shared" si="11"/>
        <v>#DIV/0!</v>
      </c>
      <c r="L300" s="1151">
        <f t="shared" si="7"/>
        <v>-11016.238309727598</v>
      </c>
      <c r="M300" s="1152"/>
      <c r="N300" s="34"/>
      <c r="O300" s="34"/>
      <c r="P300" s="34"/>
      <c r="Q300" s="34"/>
      <c r="R300" s="34"/>
      <c r="S300" s="34"/>
      <c r="T300" s="34"/>
      <c r="U300" s="34"/>
      <c r="V300" s="34"/>
      <c r="W300" s="34"/>
      <c r="X300" s="34"/>
      <c r="Y300" s="34"/>
      <c r="Z300" s="34"/>
      <c r="AA300" s="34"/>
      <c r="AB300" s="34"/>
    </row>
    <row r="301" spans="1:28" ht="15" customHeight="1" x14ac:dyDescent="0.2">
      <c r="A301" s="34"/>
      <c r="B301" s="42">
        <v>286</v>
      </c>
      <c r="C301" s="12" t="str">
        <f t="shared" si="8"/>
        <v>10/2044</v>
      </c>
      <c r="D301" s="43">
        <f t="shared" si="6"/>
        <v>0.01</v>
      </c>
      <c r="E301" s="1146">
        <f t="shared" si="9"/>
        <v>10329.139723554817</v>
      </c>
      <c r="F301" s="1150"/>
      <c r="G301" s="1146">
        <f t="shared" si="10"/>
        <v>11126.400692824875</v>
      </c>
      <c r="H301" s="1147"/>
      <c r="I301" s="1148"/>
      <c r="J301" s="1149"/>
      <c r="K301" s="45" t="e">
        <f t="shared" si="11"/>
        <v>#DIV/0!</v>
      </c>
      <c r="L301" s="1151">
        <f t="shared" si="7"/>
        <v>-11126.400692824875</v>
      </c>
      <c r="M301" s="1152"/>
      <c r="N301" s="34"/>
      <c r="O301" s="34"/>
      <c r="P301" s="34"/>
      <c r="Q301" s="34"/>
      <c r="R301" s="34"/>
      <c r="S301" s="34"/>
      <c r="T301" s="34"/>
      <c r="U301" s="34"/>
      <c r="V301" s="34"/>
      <c r="W301" s="34"/>
      <c r="X301" s="34"/>
      <c r="Y301" s="34"/>
      <c r="Z301" s="34"/>
      <c r="AA301" s="34"/>
      <c r="AB301" s="34"/>
    </row>
    <row r="302" spans="1:28" ht="15" customHeight="1" x14ac:dyDescent="0.2">
      <c r="A302" s="34"/>
      <c r="B302" s="42">
        <v>287</v>
      </c>
      <c r="C302" s="12" t="str">
        <f t="shared" si="8"/>
        <v>11/2044</v>
      </c>
      <c r="D302" s="43">
        <f t="shared" si="6"/>
        <v>0.01</v>
      </c>
      <c r="E302" s="1146">
        <f t="shared" si="9"/>
        <v>10432.431120790367</v>
      </c>
      <c r="F302" s="1150"/>
      <c r="G302" s="1146">
        <f t="shared" si="10"/>
        <v>11237.664699753122</v>
      </c>
      <c r="H302" s="1147"/>
      <c r="I302" s="1148"/>
      <c r="J302" s="1149"/>
      <c r="K302" s="45" t="e">
        <f t="shared" si="11"/>
        <v>#DIV/0!</v>
      </c>
      <c r="L302" s="1151">
        <f t="shared" si="7"/>
        <v>-11237.664699753122</v>
      </c>
      <c r="M302" s="1152"/>
      <c r="N302" s="34"/>
      <c r="O302" s="34"/>
      <c r="P302" s="34"/>
      <c r="Q302" s="34"/>
      <c r="R302" s="34"/>
      <c r="S302" s="34"/>
      <c r="T302" s="34"/>
      <c r="U302" s="34"/>
      <c r="V302" s="34"/>
      <c r="W302" s="34"/>
      <c r="X302" s="34"/>
      <c r="Y302" s="34"/>
      <c r="Z302" s="34"/>
      <c r="AA302" s="34"/>
      <c r="AB302" s="34"/>
    </row>
    <row r="303" spans="1:28" ht="15" customHeight="1" x14ac:dyDescent="0.2">
      <c r="A303" s="34"/>
      <c r="B303" s="42">
        <v>288</v>
      </c>
      <c r="C303" s="12" t="str">
        <f t="shared" si="8"/>
        <v>12/2044</v>
      </c>
      <c r="D303" s="43">
        <f t="shared" si="6"/>
        <v>0.01</v>
      </c>
      <c r="E303" s="1146">
        <f t="shared" si="9"/>
        <v>10536.75543199827</v>
      </c>
      <c r="F303" s="1150"/>
      <c r="G303" s="1146">
        <f t="shared" si="10"/>
        <v>11350.041346750653</v>
      </c>
      <c r="H303" s="1147"/>
      <c r="I303" s="1148"/>
      <c r="J303" s="1149"/>
      <c r="K303" s="45" t="e">
        <f t="shared" si="11"/>
        <v>#DIV/0!</v>
      </c>
      <c r="L303" s="1151">
        <f t="shared" si="7"/>
        <v>-11350.041346750653</v>
      </c>
      <c r="M303" s="1152"/>
      <c r="N303" s="34"/>
      <c r="O303" s="34"/>
      <c r="P303" s="34"/>
      <c r="Q303" s="34"/>
      <c r="R303" s="34"/>
      <c r="S303" s="34"/>
      <c r="T303" s="34"/>
      <c r="U303" s="34"/>
      <c r="V303" s="34"/>
      <c r="W303" s="34"/>
      <c r="X303" s="34"/>
      <c r="Y303" s="34"/>
      <c r="Z303" s="34"/>
      <c r="AA303" s="34"/>
      <c r="AB303" s="34"/>
    </row>
    <row r="304" spans="1:28" ht="15" customHeight="1" x14ac:dyDescent="0.2">
      <c r="A304" s="34"/>
      <c r="B304" s="42">
        <v>289</v>
      </c>
      <c r="C304" s="12" t="str">
        <f t="shared" si="8"/>
        <v>1/2045</v>
      </c>
      <c r="D304" s="43">
        <f t="shared" si="6"/>
        <v>0.01</v>
      </c>
      <c r="E304" s="1146">
        <f t="shared" si="9"/>
        <v>10642.122986318253</v>
      </c>
      <c r="F304" s="1150"/>
      <c r="G304" s="1146">
        <f t="shared" si="10"/>
        <v>11463.541760218161</v>
      </c>
      <c r="H304" s="1147"/>
      <c r="I304" s="1148"/>
      <c r="J304" s="1149"/>
      <c r="K304" s="45" t="e">
        <f t="shared" si="11"/>
        <v>#DIV/0!</v>
      </c>
      <c r="L304" s="1151">
        <f t="shared" si="7"/>
        <v>-11463.541760218161</v>
      </c>
      <c r="M304" s="1152"/>
      <c r="N304" s="34"/>
      <c r="O304" s="34"/>
      <c r="P304" s="34"/>
      <c r="Q304" s="34"/>
      <c r="R304" s="34"/>
      <c r="S304" s="34"/>
      <c r="T304" s="34"/>
      <c r="U304" s="34"/>
      <c r="V304" s="34"/>
      <c r="W304" s="34"/>
      <c r="X304" s="34"/>
      <c r="Y304" s="34"/>
      <c r="Z304" s="34"/>
      <c r="AA304" s="34"/>
      <c r="AB304" s="34"/>
    </row>
    <row r="305" spans="1:28" ht="15" customHeight="1" x14ac:dyDescent="0.2">
      <c r="A305" s="34"/>
      <c r="B305" s="42">
        <v>290</v>
      </c>
      <c r="C305" s="12" t="str">
        <f t="shared" si="8"/>
        <v>2/2045</v>
      </c>
      <c r="D305" s="43">
        <f t="shared" si="6"/>
        <v>0.01</v>
      </c>
      <c r="E305" s="1146">
        <f t="shared" si="9"/>
        <v>10748.544216181435</v>
      </c>
      <c r="F305" s="1150"/>
      <c r="G305" s="1146">
        <f t="shared" si="10"/>
        <v>11578.177177820342</v>
      </c>
      <c r="H305" s="1147"/>
      <c r="I305" s="1148"/>
      <c r="J305" s="1149"/>
      <c r="K305" s="45" t="e">
        <f t="shared" si="11"/>
        <v>#DIV/0!</v>
      </c>
      <c r="L305" s="1151">
        <f t="shared" si="7"/>
        <v>-11578.177177820342</v>
      </c>
      <c r="M305" s="1152"/>
      <c r="N305" s="34"/>
      <c r="O305" s="34"/>
      <c r="P305" s="34"/>
      <c r="Q305" s="34"/>
      <c r="R305" s="34"/>
      <c r="S305" s="34"/>
      <c r="T305" s="34"/>
      <c r="U305" s="34"/>
      <c r="V305" s="34"/>
      <c r="W305" s="34"/>
      <c r="X305" s="34"/>
      <c r="Y305" s="34"/>
      <c r="Z305" s="34"/>
      <c r="AA305" s="34"/>
      <c r="AB305" s="34"/>
    </row>
    <row r="306" spans="1:28" ht="15" customHeight="1" x14ac:dyDescent="0.2">
      <c r="A306" s="34"/>
      <c r="B306" s="42">
        <v>291</v>
      </c>
      <c r="C306" s="12" t="str">
        <f t="shared" si="8"/>
        <v>3/2045</v>
      </c>
      <c r="D306" s="43">
        <f t="shared" si="6"/>
        <v>0.01</v>
      </c>
      <c r="E306" s="1146">
        <f t="shared" si="9"/>
        <v>10856.02965834325</v>
      </c>
      <c r="F306" s="1150"/>
      <c r="G306" s="1146">
        <f t="shared" si="10"/>
        <v>11693.958949598546</v>
      </c>
      <c r="H306" s="1147"/>
      <c r="I306" s="1148"/>
      <c r="J306" s="1149"/>
      <c r="K306" s="45" t="e">
        <f t="shared" si="11"/>
        <v>#DIV/0!</v>
      </c>
      <c r="L306" s="1151">
        <f t="shared" si="7"/>
        <v>-11693.958949598546</v>
      </c>
      <c r="M306" s="1152"/>
      <c r="N306" s="34"/>
      <c r="O306" s="34"/>
      <c r="P306" s="34"/>
      <c r="Q306" s="34"/>
      <c r="R306" s="34"/>
      <c r="S306" s="34"/>
      <c r="T306" s="34"/>
      <c r="U306" s="34"/>
      <c r="V306" s="34"/>
      <c r="W306" s="34"/>
      <c r="X306" s="34"/>
      <c r="Y306" s="34"/>
      <c r="Z306" s="34"/>
      <c r="AA306" s="34"/>
      <c r="AB306" s="34"/>
    </row>
    <row r="307" spans="1:28" ht="15" customHeight="1" x14ac:dyDescent="0.2">
      <c r="A307" s="34"/>
      <c r="B307" s="42">
        <v>292</v>
      </c>
      <c r="C307" s="12" t="str">
        <f t="shared" si="8"/>
        <v>4/2045</v>
      </c>
      <c r="D307" s="43">
        <f t="shared" si="6"/>
        <v>0.01</v>
      </c>
      <c r="E307" s="1146">
        <f t="shared" si="9"/>
        <v>10964.589954926683</v>
      </c>
      <c r="F307" s="1150"/>
      <c r="G307" s="1146">
        <f t="shared" si="10"/>
        <v>11810.898539094531</v>
      </c>
      <c r="H307" s="1147"/>
      <c r="I307" s="1148"/>
      <c r="J307" s="1149"/>
      <c r="K307" s="45" t="e">
        <f t="shared" si="11"/>
        <v>#DIV/0!</v>
      </c>
      <c r="L307" s="1151">
        <f t="shared" si="7"/>
        <v>-11810.898539094531</v>
      </c>
      <c r="M307" s="1152"/>
      <c r="N307" s="34"/>
      <c r="O307" s="34"/>
      <c r="P307" s="34"/>
      <c r="Q307" s="34"/>
      <c r="R307" s="34"/>
      <c r="S307" s="34"/>
      <c r="T307" s="34"/>
      <c r="U307" s="34"/>
      <c r="V307" s="34"/>
      <c r="W307" s="34"/>
      <c r="X307" s="34"/>
      <c r="Y307" s="34"/>
      <c r="Z307" s="34"/>
      <c r="AA307" s="34"/>
      <c r="AB307" s="34"/>
    </row>
    <row r="308" spans="1:28" ht="15" customHeight="1" x14ac:dyDescent="0.2">
      <c r="A308" s="34"/>
      <c r="B308" s="42">
        <v>293</v>
      </c>
      <c r="C308" s="12" t="str">
        <f t="shared" si="8"/>
        <v>5/2045</v>
      </c>
      <c r="D308" s="43">
        <f t="shared" si="6"/>
        <v>0.01</v>
      </c>
      <c r="E308" s="1146">
        <f t="shared" si="9"/>
        <v>11074.23585447595</v>
      </c>
      <c r="F308" s="1150"/>
      <c r="G308" s="1146">
        <f t="shared" si="10"/>
        <v>11929.007524485476</v>
      </c>
      <c r="H308" s="1147"/>
      <c r="I308" s="1148"/>
      <c r="J308" s="1149"/>
      <c r="K308" s="45" t="e">
        <f t="shared" si="11"/>
        <v>#DIV/0!</v>
      </c>
      <c r="L308" s="1151">
        <f t="shared" si="7"/>
        <v>-11929.007524485476</v>
      </c>
      <c r="M308" s="1152"/>
      <c r="N308" s="34"/>
      <c r="O308" s="34"/>
      <c r="P308" s="34"/>
      <c r="Q308" s="34"/>
      <c r="R308" s="34"/>
      <c r="S308" s="34"/>
      <c r="T308" s="34"/>
      <c r="U308" s="34"/>
      <c r="V308" s="34"/>
      <c r="W308" s="34"/>
      <c r="X308" s="34"/>
      <c r="Y308" s="34"/>
      <c r="Z308" s="34"/>
      <c r="AA308" s="34"/>
      <c r="AB308" s="34"/>
    </row>
    <row r="309" spans="1:28" ht="15" customHeight="1" x14ac:dyDescent="0.2">
      <c r="A309" s="34"/>
      <c r="B309" s="42">
        <v>294</v>
      </c>
      <c r="C309" s="12" t="str">
        <f t="shared" si="8"/>
        <v>6/2045</v>
      </c>
      <c r="D309" s="43">
        <f t="shared" si="6"/>
        <v>0.01</v>
      </c>
      <c r="E309" s="1146">
        <f t="shared" si="9"/>
        <v>11184.97821302071</v>
      </c>
      <c r="F309" s="1150"/>
      <c r="G309" s="1146">
        <f t="shared" si="10"/>
        <v>12048.297599730331</v>
      </c>
      <c r="H309" s="1147"/>
      <c r="I309" s="1148"/>
      <c r="J309" s="1149"/>
      <c r="K309" s="45" t="e">
        <f t="shared" si="11"/>
        <v>#DIV/0!</v>
      </c>
      <c r="L309" s="1151">
        <f t="shared" si="7"/>
        <v>-12048.297599730331</v>
      </c>
      <c r="M309" s="1152"/>
      <c r="N309" s="34"/>
      <c r="O309" s="34"/>
      <c r="P309" s="34"/>
      <c r="Q309" s="34"/>
      <c r="R309" s="34"/>
      <c r="S309" s="34"/>
      <c r="T309" s="34"/>
      <c r="U309" s="34"/>
      <c r="V309" s="34"/>
      <c r="W309" s="34"/>
      <c r="X309" s="34"/>
      <c r="Y309" s="34"/>
      <c r="Z309" s="34"/>
      <c r="AA309" s="34"/>
      <c r="AB309" s="34"/>
    </row>
    <row r="310" spans="1:28" ht="15" customHeight="1" x14ac:dyDescent="0.2">
      <c r="A310" s="34"/>
      <c r="B310" s="42">
        <v>295</v>
      </c>
      <c r="C310" s="12" t="str">
        <f t="shared" si="8"/>
        <v>7/2045</v>
      </c>
      <c r="D310" s="43">
        <f t="shared" si="6"/>
        <v>0.01</v>
      </c>
      <c r="E310" s="1146">
        <f t="shared" si="9"/>
        <v>11296.827995150916</v>
      </c>
      <c r="F310" s="1150"/>
      <c r="G310" s="1146">
        <f t="shared" si="10"/>
        <v>12168.780575727635</v>
      </c>
      <c r="H310" s="1147"/>
      <c r="I310" s="1148"/>
      <c r="J310" s="1149"/>
      <c r="K310" s="45" t="e">
        <f t="shared" si="11"/>
        <v>#DIV/0!</v>
      </c>
      <c r="L310" s="1151">
        <f t="shared" si="7"/>
        <v>-12168.780575727635</v>
      </c>
      <c r="M310" s="1152"/>
      <c r="N310" s="34"/>
      <c r="O310" s="34"/>
      <c r="P310" s="34"/>
      <c r="Q310" s="34"/>
      <c r="R310" s="34"/>
      <c r="S310" s="34"/>
      <c r="T310" s="34"/>
      <c r="U310" s="34"/>
      <c r="V310" s="34"/>
      <c r="W310" s="34"/>
      <c r="X310" s="34"/>
      <c r="Y310" s="34"/>
      <c r="Z310" s="34"/>
      <c r="AA310" s="34"/>
      <c r="AB310" s="34"/>
    </row>
    <row r="311" spans="1:28" ht="15" customHeight="1" x14ac:dyDescent="0.2">
      <c r="A311" s="34"/>
      <c r="B311" s="42">
        <v>296</v>
      </c>
      <c r="C311" s="12" t="str">
        <f t="shared" si="8"/>
        <v>8/2045</v>
      </c>
      <c r="D311" s="43">
        <f t="shared" si="6"/>
        <v>0.01</v>
      </c>
      <c r="E311" s="1146">
        <f t="shared" si="9"/>
        <v>11409.796275102424</v>
      </c>
      <c r="F311" s="1150"/>
      <c r="G311" s="1146">
        <f t="shared" si="10"/>
        <v>12290.46838148491</v>
      </c>
      <c r="H311" s="1147"/>
      <c r="I311" s="1148"/>
      <c r="J311" s="1149"/>
      <c r="K311" s="45" t="e">
        <f t="shared" si="11"/>
        <v>#DIV/0!</v>
      </c>
      <c r="L311" s="1151">
        <f t="shared" si="7"/>
        <v>-12290.46838148491</v>
      </c>
      <c r="M311" s="1152"/>
      <c r="N311" s="34"/>
      <c r="O311" s="34"/>
      <c r="P311" s="34"/>
      <c r="Q311" s="34"/>
      <c r="R311" s="34"/>
      <c r="S311" s="34"/>
      <c r="T311" s="34"/>
      <c r="U311" s="34"/>
      <c r="V311" s="34"/>
      <c r="W311" s="34"/>
      <c r="X311" s="34"/>
      <c r="Y311" s="34"/>
      <c r="Z311" s="34"/>
      <c r="AA311" s="34"/>
      <c r="AB311" s="34"/>
    </row>
    <row r="312" spans="1:28" ht="15" customHeight="1" x14ac:dyDescent="0.2">
      <c r="A312" s="34"/>
      <c r="B312" s="42">
        <v>297</v>
      </c>
      <c r="C312" s="12" t="str">
        <f t="shared" si="8"/>
        <v>9/2045</v>
      </c>
      <c r="D312" s="43">
        <f t="shared" si="6"/>
        <v>0.01</v>
      </c>
      <c r="E312" s="1146">
        <f t="shared" si="9"/>
        <v>11523.894237853448</v>
      </c>
      <c r="F312" s="1150"/>
      <c r="G312" s="1146">
        <f t="shared" si="10"/>
        <v>12413.37306529976</v>
      </c>
      <c r="H312" s="1147"/>
      <c r="I312" s="1148"/>
      <c r="J312" s="1149"/>
      <c r="K312" s="45" t="e">
        <f t="shared" si="11"/>
        <v>#DIV/0!</v>
      </c>
      <c r="L312" s="1151">
        <f t="shared" si="7"/>
        <v>-12413.37306529976</v>
      </c>
      <c r="M312" s="1152"/>
      <c r="N312" s="34"/>
      <c r="O312" s="34"/>
      <c r="P312" s="34"/>
      <c r="Q312" s="34"/>
      <c r="R312" s="34"/>
      <c r="S312" s="34"/>
      <c r="T312" s="34"/>
      <c r="U312" s="34"/>
      <c r="V312" s="34"/>
      <c r="W312" s="34"/>
      <c r="X312" s="34"/>
      <c r="Y312" s="34"/>
      <c r="Z312" s="34"/>
      <c r="AA312" s="34"/>
      <c r="AB312" s="34"/>
    </row>
    <row r="313" spans="1:28" ht="15" customHeight="1" x14ac:dyDescent="0.2">
      <c r="A313" s="34"/>
      <c r="B313" s="42">
        <v>298</v>
      </c>
      <c r="C313" s="12" t="str">
        <f t="shared" si="8"/>
        <v>10/2045</v>
      </c>
      <c r="D313" s="43">
        <f t="shared" si="6"/>
        <v>0.01</v>
      </c>
      <c r="E313" s="1146">
        <f t="shared" si="9"/>
        <v>11639.133180231984</v>
      </c>
      <c r="F313" s="1150"/>
      <c r="G313" s="1146">
        <f t="shared" si="10"/>
        <v>12537.506795952757</v>
      </c>
      <c r="H313" s="1147"/>
      <c r="I313" s="1148"/>
      <c r="J313" s="1149"/>
      <c r="K313" s="45" t="e">
        <f t="shared" si="11"/>
        <v>#DIV/0!</v>
      </c>
      <c r="L313" s="1151">
        <f t="shared" si="7"/>
        <v>-12537.506795952757</v>
      </c>
      <c r="M313" s="1152"/>
      <c r="N313" s="34"/>
      <c r="O313" s="34"/>
      <c r="P313" s="34"/>
      <c r="Q313" s="34"/>
      <c r="R313" s="34"/>
      <c r="S313" s="34"/>
      <c r="T313" s="34"/>
      <c r="U313" s="34"/>
      <c r="V313" s="34"/>
      <c r="W313" s="34"/>
      <c r="X313" s="34"/>
      <c r="Y313" s="34"/>
      <c r="Z313" s="34"/>
      <c r="AA313" s="34"/>
      <c r="AB313" s="34"/>
    </row>
    <row r="314" spans="1:28" ht="15" customHeight="1" x14ac:dyDescent="0.2">
      <c r="A314" s="34"/>
      <c r="B314" s="42">
        <v>299</v>
      </c>
      <c r="C314" s="12" t="str">
        <f t="shared" si="8"/>
        <v>11/2045</v>
      </c>
      <c r="D314" s="43">
        <f t="shared" si="6"/>
        <v>0.01</v>
      </c>
      <c r="E314" s="1146">
        <f t="shared" si="9"/>
        <v>11755.524512034304</v>
      </c>
      <c r="F314" s="1150"/>
      <c r="G314" s="1146">
        <f t="shared" si="10"/>
        <v>12662.881863912284</v>
      </c>
      <c r="H314" s="1147"/>
      <c r="I314" s="1148"/>
      <c r="J314" s="1149"/>
      <c r="K314" s="45" t="e">
        <f t="shared" si="11"/>
        <v>#DIV/0!</v>
      </c>
      <c r="L314" s="1151">
        <f t="shared" si="7"/>
        <v>-12662.881863912284</v>
      </c>
      <c r="M314" s="1152"/>
      <c r="N314" s="34"/>
      <c r="O314" s="34"/>
      <c r="P314" s="34"/>
      <c r="Q314" s="34"/>
      <c r="R314" s="34"/>
      <c r="S314" s="34"/>
      <c r="T314" s="34"/>
      <c r="U314" s="34"/>
      <c r="V314" s="34"/>
      <c r="W314" s="34"/>
      <c r="X314" s="34"/>
      <c r="Y314" s="34"/>
      <c r="Z314" s="34"/>
      <c r="AA314" s="34"/>
      <c r="AB314" s="34"/>
    </row>
    <row r="315" spans="1:28" ht="15" customHeight="1" x14ac:dyDescent="0.2">
      <c r="A315" s="34"/>
      <c r="B315" s="42">
        <v>300</v>
      </c>
      <c r="C315" s="12" t="str">
        <f t="shared" si="8"/>
        <v>12/2045</v>
      </c>
      <c r="D315" s="43">
        <f t="shared" si="6"/>
        <v>0.01</v>
      </c>
      <c r="E315" s="1146">
        <f t="shared" si="9"/>
        <v>11873.079757154648</v>
      </c>
      <c r="F315" s="1150"/>
      <c r="G315" s="1146">
        <f t="shared" si="10"/>
        <v>12789.510682551407</v>
      </c>
      <c r="H315" s="1147"/>
      <c r="I315" s="1148"/>
      <c r="J315" s="1149"/>
      <c r="K315" s="45" t="e">
        <f t="shared" si="11"/>
        <v>#DIV/0!</v>
      </c>
      <c r="L315" s="1151">
        <f t="shared" si="7"/>
        <v>-12789.510682551407</v>
      </c>
      <c r="M315" s="1152"/>
      <c r="N315" s="34"/>
      <c r="O315" s="34"/>
      <c r="P315" s="34"/>
      <c r="Q315" s="34"/>
      <c r="R315" s="34"/>
      <c r="S315" s="34"/>
      <c r="T315" s="34"/>
      <c r="U315" s="34"/>
      <c r="V315" s="34"/>
      <c r="W315" s="34"/>
      <c r="X315" s="34"/>
      <c r="Y315" s="34"/>
      <c r="Z315" s="34"/>
      <c r="AA315" s="34"/>
      <c r="AB315" s="34"/>
    </row>
    <row r="316" spans="1:28" ht="15" customHeight="1" x14ac:dyDescent="0.2">
      <c r="A316" s="34"/>
      <c r="B316" s="42">
        <v>301</v>
      </c>
      <c r="C316" s="12" t="str">
        <f t="shared" si="8"/>
        <v>1/2046</v>
      </c>
      <c r="D316" s="43">
        <f t="shared" si="6"/>
        <v>0.01</v>
      </c>
      <c r="E316" s="1146">
        <f t="shared" si="9"/>
        <v>11991.810554726195</v>
      </c>
      <c r="F316" s="1150"/>
      <c r="G316" s="1146">
        <f t="shared" si="10"/>
        <v>12917.40578937692</v>
      </c>
      <c r="H316" s="1147"/>
      <c r="I316" s="1148"/>
      <c r="J316" s="1149"/>
      <c r="K316" s="45" t="e">
        <f t="shared" si="11"/>
        <v>#DIV/0!</v>
      </c>
      <c r="L316" s="1151">
        <f t="shared" si="7"/>
        <v>-12917.40578937692</v>
      </c>
      <c r="M316" s="1152"/>
      <c r="N316" s="34"/>
      <c r="O316" s="34"/>
      <c r="P316" s="34"/>
      <c r="Q316" s="34"/>
      <c r="R316" s="34"/>
      <c r="S316" s="34"/>
      <c r="T316" s="34"/>
      <c r="U316" s="34"/>
      <c r="V316" s="34"/>
      <c r="W316" s="34"/>
      <c r="X316" s="34"/>
      <c r="Y316" s="34"/>
      <c r="Z316" s="34"/>
      <c r="AA316" s="34"/>
      <c r="AB316" s="34"/>
    </row>
    <row r="317" spans="1:28" ht="15" customHeight="1" x14ac:dyDescent="0.2">
      <c r="A317" s="34"/>
      <c r="B317" s="42">
        <v>302</v>
      </c>
      <c r="C317" s="12" t="str">
        <f t="shared" si="8"/>
        <v>2/2046</v>
      </c>
      <c r="D317" s="43">
        <f t="shared" si="6"/>
        <v>0.01</v>
      </c>
      <c r="E317" s="1146">
        <f t="shared" si="9"/>
        <v>12111.728660273457</v>
      </c>
      <c r="F317" s="1150"/>
      <c r="G317" s="1146">
        <f t="shared" si="10"/>
        <v>13046.57984727069</v>
      </c>
      <c r="H317" s="1147"/>
      <c r="I317" s="1148"/>
      <c r="J317" s="1149"/>
      <c r="K317" s="45" t="e">
        <f t="shared" si="11"/>
        <v>#DIV/0!</v>
      </c>
      <c r="L317" s="1151">
        <f t="shared" si="7"/>
        <v>-13046.57984727069</v>
      </c>
      <c r="M317" s="1152"/>
      <c r="N317" s="34"/>
      <c r="O317" s="34"/>
      <c r="P317" s="34"/>
      <c r="Q317" s="34"/>
      <c r="R317" s="34"/>
      <c r="S317" s="34"/>
      <c r="T317" s="34"/>
      <c r="U317" s="34"/>
      <c r="V317" s="34"/>
      <c r="W317" s="34"/>
      <c r="X317" s="34"/>
      <c r="Y317" s="34"/>
      <c r="Z317" s="34"/>
      <c r="AA317" s="34"/>
      <c r="AB317" s="34"/>
    </row>
    <row r="318" spans="1:28" ht="15" customHeight="1" x14ac:dyDescent="0.2">
      <c r="A318" s="34"/>
      <c r="B318" s="42">
        <v>303</v>
      </c>
      <c r="C318" s="12" t="str">
        <f t="shared" si="8"/>
        <v>3/2046</v>
      </c>
      <c r="D318" s="43">
        <f t="shared" si="6"/>
        <v>0.01</v>
      </c>
      <c r="E318" s="1146">
        <f t="shared" si="9"/>
        <v>12232.84594687619</v>
      </c>
      <c r="F318" s="1150"/>
      <c r="G318" s="1146">
        <f t="shared" si="10"/>
        <v>13177.045645743397</v>
      </c>
      <c r="H318" s="1147"/>
      <c r="I318" s="1148"/>
      <c r="J318" s="1149"/>
      <c r="K318" s="45" t="e">
        <f t="shared" si="11"/>
        <v>#DIV/0!</v>
      </c>
      <c r="L318" s="1151">
        <f t="shared" si="7"/>
        <v>-13177.045645743397</v>
      </c>
      <c r="M318" s="1152"/>
      <c r="N318" s="34"/>
      <c r="O318" s="34"/>
      <c r="P318" s="34"/>
      <c r="Q318" s="34"/>
      <c r="R318" s="34"/>
      <c r="S318" s="34"/>
      <c r="T318" s="34"/>
      <c r="U318" s="34"/>
      <c r="V318" s="34"/>
      <c r="W318" s="34"/>
      <c r="X318" s="34"/>
      <c r="Y318" s="34"/>
      <c r="Z318" s="34"/>
      <c r="AA318" s="34"/>
      <c r="AB318" s="34"/>
    </row>
    <row r="319" spans="1:28" ht="15" customHeight="1" x14ac:dyDescent="0.2">
      <c r="A319" s="34"/>
      <c r="B319" s="42">
        <v>304</v>
      </c>
      <c r="C319" s="12" t="str">
        <f t="shared" si="8"/>
        <v>4/2046</v>
      </c>
      <c r="D319" s="43">
        <f t="shared" si="6"/>
        <v>0.01</v>
      </c>
      <c r="E319" s="1146">
        <f t="shared" si="9"/>
        <v>12355.174406344951</v>
      </c>
      <c r="F319" s="1150"/>
      <c r="G319" s="1146">
        <f t="shared" si="10"/>
        <v>13308.816102200832</v>
      </c>
      <c r="H319" s="1147"/>
      <c r="I319" s="1148"/>
      <c r="J319" s="1149"/>
      <c r="K319" s="45" t="e">
        <f t="shared" si="11"/>
        <v>#DIV/0!</v>
      </c>
      <c r="L319" s="1151">
        <f t="shared" si="7"/>
        <v>-13308.816102200832</v>
      </c>
      <c r="M319" s="1152"/>
      <c r="N319" s="34"/>
      <c r="O319" s="34"/>
      <c r="P319" s="34"/>
      <c r="Q319" s="34"/>
      <c r="R319" s="34"/>
      <c r="S319" s="34"/>
      <c r="T319" s="34"/>
      <c r="U319" s="34"/>
      <c r="V319" s="34"/>
      <c r="W319" s="34"/>
      <c r="X319" s="34"/>
      <c r="Y319" s="34"/>
      <c r="Z319" s="34"/>
      <c r="AA319" s="34"/>
      <c r="AB319" s="34"/>
    </row>
    <row r="320" spans="1:28" ht="15" customHeight="1" x14ac:dyDescent="0.2">
      <c r="A320" s="34"/>
      <c r="B320" s="42">
        <v>305</v>
      </c>
      <c r="C320" s="12" t="str">
        <f t="shared" si="8"/>
        <v>5/2046</v>
      </c>
      <c r="D320" s="43">
        <f t="shared" si="6"/>
        <v>0.01</v>
      </c>
      <c r="E320" s="1146">
        <f t="shared" si="9"/>
        <v>12478.726150408402</v>
      </c>
      <c r="F320" s="1150"/>
      <c r="G320" s="1146">
        <f t="shared" si="10"/>
        <v>13441.904263222839</v>
      </c>
      <c r="H320" s="1147"/>
      <c r="I320" s="1148"/>
      <c r="J320" s="1149"/>
      <c r="K320" s="45" t="e">
        <f t="shared" si="11"/>
        <v>#DIV/0!</v>
      </c>
      <c r="L320" s="1151">
        <f t="shared" si="7"/>
        <v>-13441.904263222839</v>
      </c>
      <c r="M320" s="1152"/>
      <c r="N320" s="34"/>
      <c r="O320" s="34"/>
      <c r="P320" s="34"/>
      <c r="Q320" s="34"/>
      <c r="R320" s="34"/>
      <c r="S320" s="34"/>
      <c r="T320" s="34"/>
      <c r="U320" s="34"/>
      <c r="V320" s="34"/>
      <c r="W320" s="34"/>
      <c r="X320" s="34"/>
      <c r="Y320" s="34"/>
      <c r="Z320" s="34"/>
      <c r="AA320" s="34"/>
      <c r="AB320" s="34"/>
    </row>
    <row r="321" spans="1:28" ht="15" customHeight="1" x14ac:dyDescent="0.2">
      <c r="A321" s="34"/>
      <c r="B321" s="42">
        <v>306</v>
      </c>
      <c r="C321" s="12" t="str">
        <f t="shared" si="8"/>
        <v>6/2046</v>
      </c>
      <c r="D321" s="43">
        <f t="shared" si="6"/>
        <v>0.01</v>
      </c>
      <c r="E321" s="1146">
        <f t="shared" si="9"/>
        <v>12603.513411912485</v>
      </c>
      <c r="F321" s="1150"/>
      <c r="G321" s="1146">
        <f t="shared" si="10"/>
        <v>13576.323305855067</v>
      </c>
      <c r="H321" s="1147"/>
      <c r="I321" s="1148"/>
      <c r="J321" s="1149"/>
      <c r="K321" s="45" t="e">
        <f t="shared" si="11"/>
        <v>#DIV/0!</v>
      </c>
      <c r="L321" s="1151">
        <f t="shared" si="7"/>
        <v>-13576.323305855067</v>
      </c>
      <c r="M321" s="1152"/>
      <c r="N321" s="34"/>
      <c r="O321" s="34"/>
      <c r="P321" s="34"/>
      <c r="Q321" s="34"/>
      <c r="R321" s="34"/>
      <c r="S321" s="34"/>
      <c r="T321" s="34"/>
      <c r="U321" s="34"/>
      <c r="V321" s="34"/>
      <c r="W321" s="34"/>
      <c r="X321" s="34"/>
      <c r="Y321" s="34"/>
      <c r="Z321" s="34"/>
      <c r="AA321" s="34"/>
      <c r="AB321" s="34"/>
    </row>
    <row r="322" spans="1:28" ht="15" customHeight="1" x14ac:dyDescent="0.2">
      <c r="A322" s="34"/>
      <c r="B322" s="42">
        <v>307</v>
      </c>
      <c r="C322" s="12" t="str">
        <f t="shared" si="8"/>
        <v>7/2046</v>
      </c>
      <c r="D322" s="43">
        <f t="shared" si="6"/>
        <v>0.01</v>
      </c>
      <c r="E322" s="1146">
        <f t="shared" si="9"/>
        <v>12729.54854603161</v>
      </c>
      <c r="F322" s="1150"/>
      <c r="G322" s="1146">
        <f t="shared" si="10"/>
        <v>13712.086538913618</v>
      </c>
      <c r="H322" s="1147"/>
      <c r="I322" s="1148"/>
      <c r="J322" s="1149"/>
      <c r="K322" s="45" t="e">
        <f t="shared" si="11"/>
        <v>#DIV/0!</v>
      </c>
      <c r="L322" s="1151">
        <f t="shared" si="7"/>
        <v>-13712.086538913618</v>
      </c>
      <c r="M322" s="1152"/>
      <c r="N322" s="34"/>
      <c r="O322" s="34"/>
      <c r="P322" s="34"/>
      <c r="Q322" s="34"/>
      <c r="R322" s="34"/>
      <c r="S322" s="34"/>
      <c r="T322" s="34"/>
      <c r="U322" s="34"/>
      <c r="V322" s="34"/>
      <c r="W322" s="34"/>
      <c r="X322" s="34"/>
      <c r="Y322" s="34"/>
      <c r="Z322" s="34"/>
      <c r="AA322" s="34"/>
      <c r="AB322" s="34"/>
    </row>
    <row r="323" spans="1:28" ht="15" customHeight="1" x14ac:dyDescent="0.2">
      <c r="A323" s="34"/>
      <c r="B323" s="42">
        <v>308</v>
      </c>
      <c r="C323" s="12" t="str">
        <f t="shared" si="8"/>
        <v>8/2046</v>
      </c>
      <c r="D323" s="43">
        <f t="shared" si="6"/>
        <v>0.01</v>
      </c>
      <c r="E323" s="1146">
        <f t="shared" si="9"/>
        <v>12856.844031491926</v>
      </c>
      <c r="F323" s="1150"/>
      <c r="G323" s="1146">
        <f t="shared" si="10"/>
        <v>13849.207404302753</v>
      </c>
      <c r="H323" s="1147"/>
      <c r="I323" s="1148"/>
      <c r="J323" s="1149"/>
      <c r="K323" s="45" t="e">
        <f t="shared" si="11"/>
        <v>#DIV/0!</v>
      </c>
      <c r="L323" s="1151">
        <f t="shared" si="7"/>
        <v>-13849.207404302753</v>
      </c>
      <c r="M323" s="1152"/>
      <c r="N323" s="34"/>
      <c r="O323" s="34"/>
      <c r="P323" s="34"/>
      <c r="Q323" s="34"/>
      <c r="R323" s="34"/>
      <c r="S323" s="34"/>
      <c r="T323" s="34"/>
      <c r="U323" s="34"/>
      <c r="V323" s="34"/>
      <c r="W323" s="34"/>
      <c r="X323" s="34"/>
      <c r="Y323" s="34"/>
      <c r="Z323" s="34"/>
      <c r="AA323" s="34"/>
      <c r="AB323" s="34"/>
    </row>
    <row r="324" spans="1:28" ht="15" customHeight="1" x14ac:dyDescent="0.2">
      <c r="A324" s="34"/>
      <c r="B324" s="42">
        <v>309</v>
      </c>
      <c r="C324" s="12" t="str">
        <f t="shared" si="8"/>
        <v>9/2046</v>
      </c>
      <c r="D324" s="43">
        <f t="shared" si="6"/>
        <v>0.01</v>
      </c>
      <c r="E324" s="1146">
        <f t="shared" si="9"/>
        <v>12985.412471806845</v>
      </c>
      <c r="F324" s="1150"/>
      <c r="G324" s="1146">
        <f t="shared" si="10"/>
        <v>13987.699478345781</v>
      </c>
      <c r="H324" s="1147"/>
      <c r="I324" s="1148"/>
      <c r="J324" s="1149"/>
      <c r="K324" s="45" t="e">
        <f t="shared" si="11"/>
        <v>#DIV/0!</v>
      </c>
      <c r="L324" s="1151">
        <f t="shared" si="7"/>
        <v>-13987.699478345781</v>
      </c>
      <c r="M324" s="1152"/>
      <c r="N324" s="34"/>
      <c r="O324" s="34"/>
      <c r="P324" s="34"/>
      <c r="Q324" s="34"/>
      <c r="R324" s="34"/>
      <c r="S324" s="34"/>
      <c r="T324" s="34"/>
      <c r="U324" s="34"/>
      <c r="V324" s="34"/>
      <c r="W324" s="34"/>
      <c r="X324" s="34"/>
      <c r="Y324" s="34"/>
      <c r="Z324" s="34"/>
      <c r="AA324" s="34"/>
      <c r="AB324" s="34"/>
    </row>
    <row r="325" spans="1:28" ht="15" customHeight="1" x14ac:dyDescent="0.2">
      <c r="A325" s="34"/>
      <c r="B325" s="42">
        <v>310</v>
      </c>
      <c r="C325" s="12" t="str">
        <f t="shared" si="8"/>
        <v>10/2046</v>
      </c>
      <c r="D325" s="43">
        <f t="shared" si="6"/>
        <v>0.01</v>
      </c>
      <c r="E325" s="1146">
        <f t="shared" si="9"/>
        <v>13115.266596524914</v>
      </c>
      <c r="F325" s="1150"/>
      <c r="G325" s="1146">
        <f t="shared" si="10"/>
        <v>14127.576473129238</v>
      </c>
      <c r="H325" s="1147"/>
      <c r="I325" s="1148"/>
      <c r="J325" s="1149"/>
      <c r="K325" s="45" t="e">
        <f t="shared" si="11"/>
        <v>#DIV/0!</v>
      </c>
      <c r="L325" s="1151">
        <f t="shared" si="7"/>
        <v>-14127.576473129238</v>
      </c>
      <c r="M325" s="1152"/>
      <c r="N325" s="34"/>
      <c r="O325" s="34"/>
      <c r="P325" s="34"/>
      <c r="Q325" s="34"/>
      <c r="R325" s="34"/>
      <c r="S325" s="34"/>
      <c r="T325" s="34"/>
      <c r="U325" s="34"/>
      <c r="V325" s="34"/>
      <c r="W325" s="34"/>
      <c r="X325" s="34"/>
      <c r="Y325" s="34"/>
      <c r="Z325" s="34"/>
      <c r="AA325" s="34"/>
      <c r="AB325" s="34"/>
    </row>
    <row r="326" spans="1:28" ht="15" customHeight="1" x14ac:dyDescent="0.2">
      <c r="A326" s="34"/>
      <c r="B326" s="42">
        <v>311</v>
      </c>
      <c r="C326" s="12" t="str">
        <f t="shared" si="8"/>
        <v>11/2046</v>
      </c>
      <c r="D326" s="43">
        <f t="shared" si="6"/>
        <v>0.01</v>
      </c>
      <c r="E326" s="1146">
        <f t="shared" si="9"/>
        <v>13246.419262490164</v>
      </c>
      <c r="F326" s="1150"/>
      <c r="G326" s="1146">
        <f t="shared" si="10"/>
        <v>14268.85223786053</v>
      </c>
      <c r="H326" s="1147"/>
      <c r="I326" s="1148"/>
      <c r="J326" s="1149"/>
      <c r="K326" s="45" t="e">
        <f t="shared" si="11"/>
        <v>#DIV/0!</v>
      </c>
      <c r="L326" s="1151">
        <f t="shared" si="7"/>
        <v>-14268.85223786053</v>
      </c>
      <c r="M326" s="1152"/>
      <c r="N326" s="34"/>
      <c r="O326" s="34"/>
      <c r="P326" s="34"/>
      <c r="Q326" s="34"/>
      <c r="R326" s="34"/>
      <c r="S326" s="34"/>
      <c r="T326" s="34"/>
      <c r="U326" s="34"/>
      <c r="V326" s="34"/>
      <c r="W326" s="34"/>
      <c r="X326" s="34"/>
      <c r="Y326" s="34"/>
      <c r="Z326" s="34"/>
      <c r="AA326" s="34"/>
      <c r="AB326" s="34"/>
    </row>
    <row r="327" spans="1:28" ht="15" customHeight="1" x14ac:dyDescent="0.2">
      <c r="A327" s="34"/>
      <c r="B327" s="42">
        <v>312</v>
      </c>
      <c r="C327" s="12" t="str">
        <f t="shared" si="8"/>
        <v>12/2046</v>
      </c>
      <c r="D327" s="43">
        <f t="shared" si="6"/>
        <v>0.01</v>
      </c>
      <c r="E327" s="1146">
        <f t="shared" si="9"/>
        <v>13378.883455115067</v>
      </c>
      <c r="F327" s="1150"/>
      <c r="G327" s="1146">
        <f t="shared" si="10"/>
        <v>14411.540760239135</v>
      </c>
      <c r="H327" s="1147"/>
      <c r="I327" s="1148"/>
      <c r="J327" s="1149"/>
      <c r="K327" s="45" t="e">
        <f t="shared" si="11"/>
        <v>#DIV/0!</v>
      </c>
      <c r="L327" s="1151">
        <f t="shared" si="7"/>
        <v>-14411.540760239135</v>
      </c>
      <c r="M327" s="1152"/>
      <c r="N327" s="34"/>
      <c r="O327" s="34"/>
      <c r="P327" s="34"/>
      <c r="Q327" s="34"/>
      <c r="R327" s="34"/>
      <c r="S327" s="34"/>
      <c r="T327" s="34"/>
      <c r="U327" s="34"/>
      <c r="V327" s="34"/>
      <c r="W327" s="34"/>
      <c r="X327" s="34"/>
      <c r="Y327" s="34"/>
      <c r="Z327" s="34"/>
      <c r="AA327" s="34"/>
      <c r="AB327" s="34"/>
    </row>
    <row r="328" spans="1:28" ht="15" customHeight="1" x14ac:dyDescent="0.2">
      <c r="A328" s="34"/>
      <c r="B328" s="42">
        <v>313</v>
      </c>
      <c r="C328" s="12" t="str">
        <f t="shared" si="8"/>
        <v>1/2047</v>
      </c>
      <c r="D328" s="43">
        <f t="shared" si="6"/>
        <v>0.01</v>
      </c>
      <c r="E328" s="1146">
        <f t="shared" si="9"/>
        <v>13512.672289666218</v>
      </c>
      <c r="F328" s="1150"/>
      <c r="G328" s="1146">
        <f t="shared" si="10"/>
        <v>14555.656167841527</v>
      </c>
      <c r="H328" s="1147"/>
      <c r="I328" s="1148"/>
      <c r="J328" s="1149"/>
      <c r="K328" s="45" t="e">
        <f t="shared" si="11"/>
        <v>#DIV/0!</v>
      </c>
      <c r="L328" s="1151">
        <f t="shared" si="7"/>
        <v>-14555.656167841527</v>
      </c>
      <c r="M328" s="1152"/>
      <c r="N328" s="34"/>
      <c r="O328" s="34"/>
      <c r="P328" s="34"/>
      <c r="Q328" s="34"/>
      <c r="R328" s="34"/>
      <c r="S328" s="34"/>
      <c r="T328" s="34"/>
      <c r="U328" s="34"/>
      <c r="V328" s="34"/>
      <c r="W328" s="34"/>
      <c r="X328" s="34"/>
      <c r="Y328" s="34"/>
      <c r="Z328" s="34"/>
      <c r="AA328" s="34"/>
      <c r="AB328" s="34"/>
    </row>
    <row r="329" spans="1:28" ht="15" customHeight="1" x14ac:dyDescent="0.2">
      <c r="A329" s="34"/>
      <c r="B329" s="42">
        <v>314</v>
      </c>
      <c r="C329" s="12" t="str">
        <f t="shared" si="8"/>
        <v>2/2047</v>
      </c>
      <c r="D329" s="43">
        <f t="shared" si="6"/>
        <v>0.01</v>
      </c>
      <c r="E329" s="1146">
        <f t="shared" si="9"/>
        <v>13647.79901256288</v>
      </c>
      <c r="F329" s="1150"/>
      <c r="G329" s="1146">
        <f t="shared" si="10"/>
        <v>14701.212729519943</v>
      </c>
      <c r="H329" s="1147"/>
      <c r="I329" s="1148"/>
      <c r="J329" s="1149"/>
      <c r="K329" s="45" t="e">
        <f t="shared" si="11"/>
        <v>#DIV/0!</v>
      </c>
      <c r="L329" s="1151">
        <f t="shared" si="7"/>
        <v>-14701.212729519943</v>
      </c>
      <c r="M329" s="1152"/>
      <c r="N329" s="34"/>
      <c r="O329" s="34"/>
      <c r="P329" s="34"/>
      <c r="Q329" s="34"/>
      <c r="R329" s="34"/>
      <c r="S329" s="34"/>
      <c r="T329" s="34"/>
      <c r="U329" s="34"/>
      <c r="V329" s="34"/>
      <c r="W329" s="34"/>
      <c r="X329" s="34"/>
      <c r="Y329" s="34"/>
      <c r="Z329" s="34"/>
      <c r="AA329" s="34"/>
      <c r="AB329" s="34"/>
    </row>
    <row r="330" spans="1:28" ht="15" customHeight="1" x14ac:dyDescent="0.2">
      <c r="A330" s="34"/>
      <c r="B330" s="42">
        <v>315</v>
      </c>
      <c r="C330" s="12" t="str">
        <f t="shared" si="8"/>
        <v>3/2047</v>
      </c>
      <c r="D330" s="43">
        <f t="shared" si="6"/>
        <v>0.01</v>
      </c>
      <c r="E330" s="1146">
        <f t="shared" si="9"/>
        <v>13784.277002688508</v>
      </c>
      <c r="F330" s="1150"/>
      <c r="G330" s="1146">
        <f t="shared" si="10"/>
        <v>14848.224856815143</v>
      </c>
      <c r="H330" s="1147"/>
      <c r="I330" s="1148"/>
      <c r="J330" s="1149"/>
      <c r="K330" s="45" t="e">
        <f t="shared" si="11"/>
        <v>#DIV/0!</v>
      </c>
      <c r="L330" s="1151">
        <f t="shared" si="7"/>
        <v>-14848.224856815143</v>
      </c>
      <c r="M330" s="1152"/>
      <c r="N330" s="34"/>
      <c r="O330" s="34"/>
      <c r="P330" s="34"/>
      <c r="Q330" s="34"/>
      <c r="R330" s="34"/>
      <c r="S330" s="34"/>
      <c r="T330" s="34"/>
      <c r="U330" s="34"/>
      <c r="V330" s="34"/>
      <c r="W330" s="34"/>
      <c r="X330" s="34"/>
      <c r="Y330" s="34"/>
      <c r="Z330" s="34"/>
      <c r="AA330" s="34"/>
      <c r="AB330" s="34"/>
    </row>
    <row r="331" spans="1:28" ht="15" customHeight="1" x14ac:dyDescent="0.2">
      <c r="A331" s="34"/>
      <c r="B331" s="42">
        <v>316</v>
      </c>
      <c r="C331" s="12" t="str">
        <f t="shared" si="8"/>
        <v>4/2047</v>
      </c>
      <c r="D331" s="43">
        <f t="shared" si="6"/>
        <v>0.01</v>
      </c>
      <c r="E331" s="1146">
        <f t="shared" si="9"/>
        <v>13922.119772715394</v>
      </c>
      <c r="F331" s="1150"/>
      <c r="G331" s="1146">
        <f t="shared" si="10"/>
        <v>14996.707105383293</v>
      </c>
      <c r="H331" s="1147"/>
      <c r="I331" s="1148"/>
      <c r="J331" s="1149"/>
      <c r="K331" s="45" t="e">
        <f t="shared" si="11"/>
        <v>#DIV/0!</v>
      </c>
      <c r="L331" s="1151">
        <f t="shared" si="7"/>
        <v>-14996.707105383293</v>
      </c>
      <c r="M331" s="1152"/>
      <c r="N331" s="34"/>
      <c r="O331" s="34"/>
      <c r="P331" s="34"/>
      <c r="Q331" s="34"/>
      <c r="R331" s="34"/>
      <c r="S331" s="34"/>
      <c r="T331" s="34"/>
      <c r="U331" s="34"/>
      <c r="V331" s="34"/>
      <c r="W331" s="34"/>
      <c r="X331" s="34"/>
      <c r="Y331" s="34"/>
      <c r="Z331" s="34"/>
      <c r="AA331" s="34"/>
      <c r="AB331" s="34"/>
    </row>
    <row r="332" spans="1:28" ht="15" customHeight="1" x14ac:dyDescent="0.2">
      <c r="A332" s="34"/>
      <c r="B332" s="42">
        <v>317</v>
      </c>
      <c r="C332" s="12" t="str">
        <f t="shared" si="8"/>
        <v>5/2047</v>
      </c>
      <c r="D332" s="43">
        <f t="shared" si="6"/>
        <v>0.01</v>
      </c>
      <c r="E332" s="1146">
        <f t="shared" si="9"/>
        <v>14061.340970442548</v>
      </c>
      <c r="F332" s="1150"/>
      <c r="G332" s="1146">
        <f t="shared" si="10"/>
        <v>15146.674176437125</v>
      </c>
      <c r="H332" s="1147"/>
      <c r="I332" s="1148"/>
      <c r="J332" s="1149"/>
      <c r="K332" s="45" t="e">
        <f t="shared" si="11"/>
        <v>#DIV/0!</v>
      </c>
      <c r="L332" s="1151">
        <f t="shared" si="7"/>
        <v>-15146.674176437125</v>
      </c>
      <c r="M332" s="1152"/>
      <c r="N332" s="34"/>
      <c r="O332" s="34"/>
      <c r="P332" s="34"/>
      <c r="Q332" s="34"/>
      <c r="R332" s="34"/>
      <c r="S332" s="34"/>
      <c r="T332" s="34"/>
      <c r="U332" s="34"/>
      <c r="V332" s="34"/>
      <c r="W332" s="34"/>
      <c r="X332" s="34"/>
      <c r="Y332" s="34"/>
      <c r="Z332" s="34"/>
      <c r="AA332" s="34"/>
      <c r="AB332" s="34"/>
    </row>
    <row r="333" spans="1:28" ht="15" customHeight="1" x14ac:dyDescent="0.2">
      <c r="A333" s="34"/>
      <c r="B333" s="42">
        <v>318</v>
      </c>
      <c r="C333" s="12" t="str">
        <f t="shared" si="8"/>
        <v>6/2047</v>
      </c>
      <c r="D333" s="43">
        <f t="shared" si="6"/>
        <v>0.01</v>
      </c>
      <c r="E333" s="1146">
        <f t="shared" si="9"/>
        <v>14201.954380146974</v>
      </c>
      <c r="F333" s="1150"/>
      <c r="G333" s="1146">
        <f t="shared" si="10"/>
        <v>15298.140918201496</v>
      </c>
      <c r="H333" s="1147"/>
      <c r="I333" s="1148"/>
      <c r="J333" s="1149"/>
      <c r="K333" s="45" t="e">
        <f t="shared" si="11"/>
        <v>#DIV/0!</v>
      </c>
      <c r="L333" s="1151">
        <f t="shared" si="7"/>
        <v>-15298.140918201496</v>
      </c>
      <c r="M333" s="1152"/>
      <c r="N333" s="34"/>
      <c r="O333" s="34"/>
      <c r="P333" s="34"/>
      <c r="Q333" s="34"/>
      <c r="R333" s="34"/>
      <c r="S333" s="34"/>
      <c r="T333" s="34"/>
      <c r="U333" s="34"/>
      <c r="V333" s="34"/>
      <c r="W333" s="34"/>
      <c r="X333" s="34"/>
      <c r="Y333" s="34"/>
      <c r="Z333" s="34"/>
      <c r="AA333" s="34"/>
      <c r="AB333" s="34"/>
    </row>
    <row r="334" spans="1:28" ht="15" customHeight="1" x14ac:dyDescent="0.2">
      <c r="A334" s="34"/>
      <c r="B334" s="42">
        <v>319</v>
      </c>
      <c r="C334" s="12" t="str">
        <f t="shared" si="8"/>
        <v>7/2047</v>
      </c>
      <c r="D334" s="43">
        <f t="shared" si="6"/>
        <v>0.01</v>
      </c>
      <c r="E334" s="1146">
        <f t="shared" si="9"/>
        <v>14343.973923948442</v>
      </c>
      <c r="F334" s="1150"/>
      <c r="G334" s="1146">
        <f t="shared" si="10"/>
        <v>15451.122327383511</v>
      </c>
      <c r="H334" s="1147"/>
      <c r="I334" s="1148"/>
      <c r="J334" s="1149"/>
      <c r="K334" s="45" t="e">
        <f t="shared" si="11"/>
        <v>#DIV/0!</v>
      </c>
      <c r="L334" s="1151">
        <f t="shared" si="7"/>
        <v>-15451.122327383511</v>
      </c>
      <c r="M334" s="1152"/>
      <c r="N334" s="34"/>
      <c r="O334" s="34"/>
      <c r="P334" s="34"/>
      <c r="Q334" s="34"/>
      <c r="R334" s="34"/>
      <c r="S334" s="34"/>
      <c r="T334" s="34"/>
      <c r="U334" s="34"/>
      <c r="V334" s="34"/>
      <c r="W334" s="34"/>
      <c r="X334" s="34"/>
      <c r="Y334" s="34"/>
      <c r="Z334" s="34"/>
      <c r="AA334" s="34"/>
      <c r="AB334" s="34"/>
    </row>
    <row r="335" spans="1:28" ht="15" customHeight="1" x14ac:dyDescent="0.2">
      <c r="A335" s="34"/>
      <c r="B335" s="42">
        <v>320</v>
      </c>
      <c r="C335" s="12" t="str">
        <f t="shared" si="8"/>
        <v>8/2047</v>
      </c>
      <c r="D335" s="43">
        <f t="shared" si="6"/>
        <v>0.01</v>
      </c>
      <c r="E335" s="1146">
        <f t="shared" si="9"/>
        <v>14487.413663187926</v>
      </c>
      <c r="F335" s="1150"/>
      <c r="G335" s="1146">
        <f t="shared" si="10"/>
        <v>15605.633550657347</v>
      </c>
      <c r="H335" s="1147"/>
      <c r="I335" s="1148"/>
      <c r="J335" s="1149"/>
      <c r="K335" s="45" t="e">
        <f t="shared" si="11"/>
        <v>#DIV/0!</v>
      </c>
      <c r="L335" s="1151">
        <f t="shared" si="7"/>
        <v>-15605.633550657347</v>
      </c>
      <c r="M335" s="1152"/>
      <c r="N335" s="34"/>
      <c r="O335" s="34"/>
      <c r="P335" s="34"/>
      <c r="Q335" s="34"/>
      <c r="R335" s="34"/>
      <c r="S335" s="34"/>
      <c r="T335" s="34"/>
      <c r="U335" s="34"/>
      <c r="V335" s="34"/>
      <c r="W335" s="34"/>
      <c r="X335" s="34"/>
      <c r="Y335" s="34"/>
      <c r="Z335" s="34"/>
      <c r="AA335" s="34"/>
      <c r="AB335" s="34"/>
    </row>
    <row r="336" spans="1:28" ht="15" customHeight="1" x14ac:dyDescent="0.2">
      <c r="A336" s="34"/>
      <c r="B336" s="42">
        <v>321</v>
      </c>
      <c r="C336" s="12" t="str">
        <f t="shared" si="8"/>
        <v>9/2047</v>
      </c>
      <c r="D336" s="43">
        <f t="shared" si="6"/>
        <v>0.01</v>
      </c>
      <c r="E336" s="1146">
        <f t="shared" si="9"/>
        <v>14632.287799819806</v>
      </c>
      <c r="F336" s="1150"/>
      <c r="G336" s="1146">
        <f t="shared" si="10"/>
        <v>15761.68988616392</v>
      </c>
      <c r="H336" s="1147"/>
      <c r="I336" s="1148"/>
      <c r="J336" s="1149"/>
      <c r="K336" s="45" t="e">
        <f t="shared" si="11"/>
        <v>#DIV/0!</v>
      </c>
      <c r="L336" s="1151">
        <f t="shared" si="7"/>
        <v>-15761.68988616392</v>
      </c>
      <c r="M336" s="1152"/>
      <c r="N336" s="34"/>
      <c r="O336" s="34"/>
      <c r="P336" s="34"/>
      <c r="Q336" s="34"/>
      <c r="R336" s="34"/>
      <c r="S336" s="34"/>
      <c r="T336" s="34"/>
      <c r="U336" s="34"/>
      <c r="V336" s="34"/>
      <c r="W336" s="34"/>
      <c r="X336" s="34"/>
      <c r="Y336" s="34"/>
      <c r="Z336" s="34"/>
      <c r="AA336" s="34"/>
      <c r="AB336" s="34"/>
    </row>
    <row r="337" spans="1:28" ht="15" customHeight="1" x14ac:dyDescent="0.2">
      <c r="A337" s="34"/>
      <c r="B337" s="42">
        <v>322</v>
      </c>
      <c r="C337" s="12" t="str">
        <f t="shared" si="8"/>
        <v>10/2047</v>
      </c>
      <c r="D337" s="43">
        <f t="shared" si="6"/>
        <v>0.01</v>
      </c>
      <c r="E337" s="1146">
        <f t="shared" si="9"/>
        <v>14778.610677818004</v>
      </c>
      <c r="F337" s="1150"/>
      <c r="G337" s="1146">
        <f t="shared" si="10"/>
        <v>15919.306785025559</v>
      </c>
      <c r="H337" s="1147"/>
      <c r="I337" s="1148"/>
      <c r="J337" s="1149"/>
      <c r="K337" s="45" t="e">
        <f t="shared" si="11"/>
        <v>#DIV/0!</v>
      </c>
      <c r="L337" s="1151">
        <f t="shared" si="7"/>
        <v>-15919.306785025559</v>
      </c>
      <c r="M337" s="1152"/>
      <c r="N337" s="34"/>
      <c r="O337" s="34"/>
      <c r="P337" s="34"/>
      <c r="Q337" s="34"/>
      <c r="R337" s="34"/>
      <c r="S337" s="34"/>
      <c r="T337" s="34"/>
      <c r="U337" s="34"/>
      <c r="V337" s="34"/>
      <c r="W337" s="34"/>
      <c r="X337" s="34"/>
      <c r="Y337" s="34"/>
      <c r="Z337" s="34"/>
      <c r="AA337" s="34"/>
      <c r="AB337" s="34"/>
    </row>
    <row r="338" spans="1:28" ht="15" customHeight="1" x14ac:dyDescent="0.2">
      <c r="A338" s="34"/>
      <c r="B338" s="42">
        <v>323</v>
      </c>
      <c r="C338" s="12" t="str">
        <f t="shared" si="8"/>
        <v>11/2047</v>
      </c>
      <c r="D338" s="43">
        <f t="shared" si="6"/>
        <v>0.01</v>
      </c>
      <c r="E338" s="1146">
        <f t="shared" si="9"/>
        <v>14926.396784596183</v>
      </c>
      <c r="F338" s="1150"/>
      <c r="G338" s="1146">
        <f t="shared" si="10"/>
        <v>16078.499852875815</v>
      </c>
      <c r="H338" s="1147"/>
      <c r="I338" s="1148"/>
      <c r="J338" s="1149"/>
      <c r="K338" s="45" t="e">
        <f t="shared" si="11"/>
        <v>#DIV/0!</v>
      </c>
      <c r="L338" s="1151">
        <f t="shared" si="7"/>
        <v>-16078.499852875815</v>
      </c>
      <c r="M338" s="1152"/>
      <c r="N338" s="34"/>
      <c r="O338" s="34"/>
      <c r="P338" s="34"/>
      <c r="Q338" s="34"/>
      <c r="R338" s="34"/>
      <c r="S338" s="34"/>
      <c r="T338" s="34"/>
      <c r="U338" s="34"/>
      <c r="V338" s="34"/>
      <c r="W338" s="34"/>
      <c r="X338" s="34"/>
      <c r="Y338" s="34"/>
      <c r="Z338" s="34"/>
      <c r="AA338" s="34"/>
      <c r="AB338" s="34"/>
    </row>
    <row r="339" spans="1:28" ht="15" customHeight="1" x14ac:dyDescent="0.2">
      <c r="A339" s="34"/>
      <c r="B339" s="42">
        <v>324</v>
      </c>
      <c r="C339" s="12" t="str">
        <f t="shared" si="8"/>
        <v>12/2047</v>
      </c>
      <c r="D339" s="43">
        <f t="shared" si="6"/>
        <v>0.01</v>
      </c>
      <c r="E339" s="1146">
        <f t="shared" si="9"/>
        <v>15075.660752442145</v>
      </c>
      <c r="F339" s="1150"/>
      <c r="G339" s="1146">
        <f t="shared" si="10"/>
        <v>16239.284851404573</v>
      </c>
      <c r="H339" s="1147"/>
      <c r="I339" s="1148"/>
      <c r="J339" s="1149"/>
      <c r="K339" s="45" t="e">
        <f t="shared" si="11"/>
        <v>#DIV/0!</v>
      </c>
      <c r="L339" s="1151">
        <f t="shared" si="7"/>
        <v>-16239.284851404573</v>
      </c>
      <c r="M339" s="1152"/>
      <c r="N339" s="34"/>
      <c r="O339" s="34"/>
      <c r="P339" s="34"/>
      <c r="Q339" s="34"/>
      <c r="R339" s="34"/>
      <c r="S339" s="34"/>
      <c r="T339" s="34"/>
      <c r="U339" s="34"/>
      <c r="V339" s="34"/>
      <c r="W339" s="34"/>
      <c r="X339" s="34"/>
      <c r="Y339" s="34"/>
      <c r="Z339" s="34"/>
      <c r="AA339" s="34"/>
      <c r="AB339" s="34"/>
    </row>
    <row r="340" spans="1:28" ht="15" customHeight="1" x14ac:dyDescent="0.2">
      <c r="A340" s="34"/>
      <c r="B340" s="42">
        <v>325</v>
      </c>
      <c r="C340" s="12" t="str">
        <f t="shared" si="8"/>
        <v>1/2048</v>
      </c>
      <c r="D340" s="43">
        <f t="shared" si="6"/>
        <v>0.01</v>
      </c>
      <c r="E340" s="1146">
        <f t="shared" si="9"/>
        <v>15226.417359966566</v>
      </c>
      <c r="F340" s="1150"/>
      <c r="G340" s="1146">
        <f t="shared" si="10"/>
        <v>16401.677699918619</v>
      </c>
      <c r="H340" s="1147"/>
      <c r="I340" s="1148"/>
      <c r="J340" s="1149"/>
      <c r="K340" s="45" t="e">
        <f t="shared" si="11"/>
        <v>#DIV/0!</v>
      </c>
      <c r="L340" s="1151">
        <f t="shared" si="7"/>
        <v>-16401.677699918619</v>
      </c>
      <c r="M340" s="1152"/>
      <c r="N340" s="34"/>
      <c r="O340" s="34"/>
      <c r="P340" s="34"/>
      <c r="Q340" s="34"/>
      <c r="R340" s="34"/>
      <c r="S340" s="34"/>
      <c r="T340" s="34"/>
      <c r="U340" s="34"/>
      <c r="V340" s="34"/>
      <c r="W340" s="34"/>
      <c r="X340" s="34"/>
      <c r="Y340" s="34"/>
      <c r="Z340" s="34"/>
      <c r="AA340" s="34"/>
      <c r="AB340" s="34"/>
    </row>
    <row r="341" spans="1:28" ht="15" customHeight="1" x14ac:dyDescent="0.2">
      <c r="A341" s="34"/>
      <c r="B341" s="42">
        <v>326</v>
      </c>
      <c r="C341" s="12" t="str">
        <f t="shared" si="8"/>
        <v>2/2048</v>
      </c>
      <c r="D341" s="43">
        <f t="shared" si="6"/>
        <v>0.01</v>
      </c>
      <c r="E341" s="1146">
        <f t="shared" si="9"/>
        <v>15378.681533566232</v>
      </c>
      <c r="F341" s="1150"/>
      <c r="G341" s="1146">
        <f t="shared" si="10"/>
        <v>16565.694476917804</v>
      </c>
      <c r="H341" s="1147"/>
      <c r="I341" s="1148"/>
      <c r="J341" s="1149"/>
      <c r="K341" s="45" t="e">
        <f t="shared" si="11"/>
        <v>#DIV/0!</v>
      </c>
      <c r="L341" s="1151">
        <f t="shared" si="7"/>
        <v>-16565.694476917804</v>
      </c>
      <c r="M341" s="1152"/>
      <c r="N341" s="34"/>
      <c r="O341" s="34"/>
      <c r="P341" s="34"/>
      <c r="Q341" s="34"/>
      <c r="R341" s="34"/>
      <c r="S341" s="34"/>
      <c r="T341" s="34"/>
      <c r="U341" s="34"/>
      <c r="V341" s="34"/>
      <c r="W341" s="34"/>
      <c r="X341" s="34"/>
      <c r="Y341" s="34"/>
      <c r="Z341" s="34"/>
      <c r="AA341" s="34"/>
      <c r="AB341" s="34"/>
    </row>
    <row r="342" spans="1:28" ht="15" customHeight="1" x14ac:dyDescent="0.2">
      <c r="A342" s="34"/>
      <c r="B342" s="42">
        <v>327</v>
      </c>
      <c r="C342" s="12" t="str">
        <f t="shared" si="8"/>
        <v>3/2048</v>
      </c>
      <c r="D342" s="43">
        <f t="shared" si="6"/>
        <v>0.01</v>
      </c>
      <c r="E342" s="1146">
        <f t="shared" si="9"/>
        <v>15532.468348901895</v>
      </c>
      <c r="F342" s="1150"/>
      <c r="G342" s="1146">
        <f t="shared" si="10"/>
        <v>16731.351421686981</v>
      </c>
      <c r="H342" s="1147"/>
      <c r="I342" s="1148"/>
      <c r="J342" s="1149"/>
      <c r="K342" s="45" t="e">
        <f t="shared" si="11"/>
        <v>#DIV/0!</v>
      </c>
      <c r="L342" s="1151">
        <f t="shared" si="7"/>
        <v>-16731.351421686981</v>
      </c>
      <c r="M342" s="1152"/>
      <c r="N342" s="34"/>
      <c r="O342" s="34"/>
      <c r="P342" s="34"/>
      <c r="Q342" s="34"/>
      <c r="R342" s="34"/>
      <c r="S342" s="34"/>
      <c r="T342" s="34"/>
      <c r="U342" s="34"/>
      <c r="V342" s="34"/>
      <c r="W342" s="34"/>
      <c r="X342" s="34"/>
      <c r="Y342" s="34"/>
      <c r="Z342" s="34"/>
      <c r="AA342" s="34"/>
      <c r="AB342" s="34"/>
    </row>
    <row r="343" spans="1:28" ht="15" customHeight="1" x14ac:dyDescent="0.2">
      <c r="A343" s="34"/>
      <c r="B343" s="42">
        <v>328</v>
      </c>
      <c r="C343" s="12" t="str">
        <f t="shared" si="8"/>
        <v>4/2048</v>
      </c>
      <c r="D343" s="43">
        <f t="shared" si="6"/>
        <v>0.01</v>
      </c>
      <c r="E343" s="1146">
        <f t="shared" si="9"/>
        <v>15687.793032390915</v>
      </c>
      <c r="F343" s="1150"/>
      <c r="G343" s="1146">
        <f t="shared" si="10"/>
        <v>16898.664935903849</v>
      </c>
      <c r="H343" s="1147"/>
      <c r="I343" s="1148"/>
      <c r="J343" s="1149"/>
      <c r="K343" s="45" t="e">
        <f t="shared" si="11"/>
        <v>#DIV/0!</v>
      </c>
      <c r="L343" s="1151">
        <f t="shared" si="7"/>
        <v>-16898.664935903849</v>
      </c>
      <c r="M343" s="1152"/>
      <c r="N343" s="34"/>
      <c r="O343" s="34"/>
      <c r="P343" s="34"/>
      <c r="Q343" s="34"/>
      <c r="R343" s="34"/>
      <c r="S343" s="34"/>
      <c r="T343" s="34"/>
      <c r="U343" s="34"/>
      <c r="V343" s="34"/>
      <c r="W343" s="34"/>
      <c r="X343" s="34"/>
      <c r="Y343" s="34"/>
      <c r="Z343" s="34"/>
      <c r="AA343" s="34"/>
      <c r="AB343" s="34"/>
    </row>
    <row r="344" spans="1:28" ht="15" customHeight="1" x14ac:dyDescent="0.2">
      <c r="A344" s="34"/>
      <c r="B344" s="42">
        <v>329</v>
      </c>
      <c r="C344" s="12" t="str">
        <f t="shared" si="8"/>
        <v>5/2048</v>
      </c>
      <c r="D344" s="43">
        <f t="shared" si="6"/>
        <v>0.01</v>
      </c>
      <c r="E344" s="1146">
        <f t="shared" si="9"/>
        <v>15844.670962714825</v>
      </c>
      <c r="F344" s="1150"/>
      <c r="G344" s="1146">
        <f t="shared" si="10"/>
        <v>17067.651585262887</v>
      </c>
      <c r="H344" s="1147"/>
      <c r="I344" s="1148"/>
      <c r="J344" s="1149"/>
      <c r="K344" s="45" t="e">
        <f t="shared" si="11"/>
        <v>#DIV/0!</v>
      </c>
      <c r="L344" s="1151">
        <f t="shared" si="7"/>
        <v>-17067.651585262887</v>
      </c>
      <c r="M344" s="1152"/>
      <c r="N344" s="34"/>
      <c r="O344" s="34"/>
      <c r="P344" s="34"/>
      <c r="Q344" s="34"/>
      <c r="R344" s="34"/>
      <c r="S344" s="34"/>
      <c r="T344" s="34"/>
      <c r="U344" s="34"/>
      <c r="V344" s="34"/>
      <c r="W344" s="34"/>
      <c r="X344" s="34"/>
      <c r="Y344" s="34"/>
      <c r="Z344" s="34"/>
      <c r="AA344" s="34"/>
      <c r="AB344" s="34"/>
    </row>
    <row r="345" spans="1:28" ht="15" customHeight="1" x14ac:dyDescent="0.2">
      <c r="A345" s="34"/>
      <c r="B345" s="42">
        <v>330</v>
      </c>
      <c r="C345" s="12" t="str">
        <f t="shared" si="8"/>
        <v>6/2048</v>
      </c>
      <c r="D345" s="43">
        <f t="shared" si="6"/>
        <v>0.01</v>
      </c>
      <c r="E345" s="1146">
        <f t="shared" si="9"/>
        <v>16003.117672341972</v>
      </c>
      <c r="F345" s="1150"/>
      <c r="G345" s="1146">
        <f t="shared" si="10"/>
        <v>17238.328101115516</v>
      </c>
      <c r="H345" s="1147"/>
      <c r="I345" s="1148"/>
      <c r="J345" s="1149"/>
      <c r="K345" s="45" t="e">
        <f t="shared" si="11"/>
        <v>#DIV/0!</v>
      </c>
      <c r="L345" s="1151">
        <f t="shared" si="7"/>
        <v>-17238.328101115516</v>
      </c>
      <c r="M345" s="1152"/>
      <c r="N345" s="34"/>
      <c r="O345" s="34"/>
      <c r="P345" s="34"/>
      <c r="Q345" s="34"/>
      <c r="R345" s="34"/>
      <c r="S345" s="34"/>
      <c r="T345" s="34"/>
      <c r="U345" s="34"/>
      <c r="V345" s="34"/>
      <c r="W345" s="34"/>
      <c r="X345" s="34"/>
      <c r="Y345" s="34"/>
      <c r="Z345" s="34"/>
      <c r="AA345" s="34"/>
      <c r="AB345" s="34"/>
    </row>
    <row r="346" spans="1:28" ht="15" customHeight="1" x14ac:dyDescent="0.2">
      <c r="A346" s="34"/>
      <c r="B346" s="42">
        <v>331</v>
      </c>
      <c r="C346" s="12" t="str">
        <f t="shared" si="8"/>
        <v>7/2048</v>
      </c>
      <c r="D346" s="43">
        <f t="shared" si="6"/>
        <v>0.01</v>
      </c>
      <c r="E346" s="1146">
        <f t="shared" si="9"/>
        <v>16163.148849065392</v>
      </c>
      <c r="F346" s="1150"/>
      <c r="G346" s="1146">
        <f t="shared" si="10"/>
        <v>17410.711382126672</v>
      </c>
      <c r="H346" s="1147"/>
      <c r="I346" s="1148"/>
      <c r="J346" s="1149"/>
      <c r="K346" s="45" t="e">
        <f t="shared" si="11"/>
        <v>#DIV/0!</v>
      </c>
      <c r="L346" s="1151">
        <f t="shared" si="7"/>
        <v>-17410.711382126672</v>
      </c>
      <c r="M346" s="1152"/>
      <c r="N346" s="34"/>
      <c r="O346" s="34"/>
      <c r="P346" s="34"/>
      <c r="Q346" s="34"/>
      <c r="R346" s="34"/>
      <c r="S346" s="34"/>
      <c r="T346" s="34"/>
      <c r="U346" s="34"/>
      <c r="V346" s="34"/>
      <c r="W346" s="34"/>
      <c r="X346" s="34"/>
      <c r="Y346" s="34"/>
      <c r="Z346" s="34"/>
      <c r="AA346" s="34"/>
      <c r="AB346" s="34"/>
    </row>
    <row r="347" spans="1:28" ht="15" customHeight="1" x14ac:dyDescent="0.2">
      <c r="A347" s="34"/>
      <c r="B347" s="42">
        <v>332</v>
      </c>
      <c r="C347" s="12" t="str">
        <f t="shared" si="8"/>
        <v>8/2048</v>
      </c>
      <c r="D347" s="43">
        <f t="shared" si="6"/>
        <v>0.01</v>
      </c>
      <c r="E347" s="1146">
        <f t="shared" si="9"/>
        <v>16324.780337556045</v>
      </c>
      <c r="F347" s="1150"/>
      <c r="G347" s="1146">
        <f t="shared" si="10"/>
        <v>17584.81849594794</v>
      </c>
      <c r="H347" s="1147"/>
      <c r="I347" s="1148"/>
      <c r="J347" s="1149"/>
      <c r="K347" s="45" t="e">
        <f t="shared" si="11"/>
        <v>#DIV/0!</v>
      </c>
      <c r="L347" s="1151">
        <f t="shared" si="7"/>
        <v>-17584.81849594794</v>
      </c>
      <c r="M347" s="1152"/>
      <c r="N347" s="34"/>
      <c r="O347" s="34"/>
      <c r="P347" s="34"/>
      <c r="Q347" s="34"/>
      <c r="R347" s="34"/>
      <c r="S347" s="34"/>
      <c r="T347" s="34"/>
      <c r="U347" s="34"/>
      <c r="V347" s="34"/>
      <c r="W347" s="34"/>
      <c r="X347" s="34"/>
      <c r="Y347" s="34"/>
      <c r="Z347" s="34"/>
      <c r="AA347" s="34"/>
      <c r="AB347" s="34"/>
    </row>
    <row r="348" spans="1:28" ht="15" customHeight="1" x14ac:dyDescent="0.2">
      <c r="A348" s="34"/>
      <c r="B348" s="42">
        <v>333</v>
      </c>
      <c r="C348" s="12" t="str">
        <f t="shared" si="8"/>
        <v>9/2048</v>
      </c>
      <c r="D348" s="43">
        <f t="shared" si="6"/>
        <v>0.01</v>
      </c>
      <c r="E348" s="1146">
        <f t="shared" si="9"/>
        <v>16488.028140931605</v>
      </c>
      <c r="F348" s="1150"/>
      <c r="G348" s="1146">
        <f t="shared" si="10"/>
        <v>17760.66668090742</v>
      </c>
      <c r="H348" s="1147"/>
      <c r="I348" s="1148"/>
      <c r="J348" s="1149"/>
      <c r="K348" s="45" t="e">
        <f t="shared" si="11"/>
        <v>#DIV/0!</v>
      </c>
      <c r="L348" s="1151">
        <f t="shared" si="7"/>
        <v>-17760.66668090742</v>
      </c>
      <c r="M348" s="1152"/>
      <c r="N348" s="34"/>
      <c r="O348" s="34"/>
      <c r="P348" s="34"/>
      <c r="Q348" s="34"/>
      <c r="R348" s="34"/>
      <c r="S348" s="34"/>
      <c r="T348" s="34"/>
      <c r="U348" s="34"/>
      <c r="V348" s="34"/>
      <c r="W348" s="34"/>
      <c r="X348" s="34"/>
      <c r="Y348" s="34"/>
      <c r="Z348" s="34"/>
      <c r="AA348" s="34"/>
      <c r="AB348" s="34"/>
    </row>
    <row r="349" spans="1:28" ht="15" customHeight="1" x14ac:dyDescent="0.2">
      <c r="A349" s="34"/>
      <c r="B349" s="42">
        <v>334</v>
      </c>
      <c r="C349" s="12" t="str">
        <f t="shared" si="8"/>
        <v>10/2048</v>
      </c>
      <c r="D349" s="43">
        <f t="shared" si="6"/>
        <v>0.01</v>
      </c>
      <c r="E349" s="1146">
        <f t="shared" si="9"/>
        <v>16652.908422340923</v>
      </c>
      <c r="F349" s="1150"/>
      <c r="G349" s="1146">
        <f t="shared" si="10"/>
        <v>17938.273347716495</v>
      </c>
      <c r="H349" s="1147"/>
      <c r="I349" s="1148"/>
      <c r="J349" s="1149"/>
      <c r="K349" s="45" t="e">
        <f t="shared" si="11"/>
        <v>#DIV/0!</v>
      </c>
      <c r="L349" s="1151">
        <f t="shared" si="7"/>
        <v>-17938.273347716495</v>
      </c>
      <c r="M349" s="1152"/>
      <c r="N349" s="34"/>
      <c r="O349" s="34"/>
      <c r="P349" s="34"/>
      <c r="Q349" s="34"/>
      <c r="R349" s="34"/>
      <c r="S349" s="34"/>
      <c r="T349" s="34"/>
      <c r="U349" s="34"/>
      <c r="V349" s="34"/>
      <c r="W349" s="34"/>
      <c r="X349" s="34"/>
      <c r="Y349" s="34"/>
      <c r="Z349" s="34"/>
      <c r="AA349" s="34"/>
      <c r="AB349" s="34"/>
    </row>
    <row r="350" spans="1:28" ht="15" customHeight="1" x14ac:dyDescent="0.2">
      <c r="A350" s="34"/>
      <c r="B350" s="42">
        <v>335</v>
      </c>
      <c r="C350" s="12" t="str">
        <f t="shared" si="8"/>
        <v>11/2048</v>
      </c>
      <c r="D350" s="43">
        <f t="shared" si="6"/>
        <v>0.01</v>
      </c>
      <c r="E350" s="1146">
        <f t="shared" si="9"/>
        <v>16819.437506564333</v>
      </c>
      <c r="F350" s="1150"/>
      <c r="G350" s="1146">
        <f t="shared" si="10"/>
        <v>18117.656081193658</v>
      </c>
      <c r="H350" s="1147"/>
      <c r="I350" s="1148"/>
      <c r="J350" s="1149"/>
      <c r="K350" s="45" t="e">
        <f t="shared" si="11"/>
        <v>#DIV/0!</v>
      </c>
      <c r="L350" s="1151">
        <f t="shared" si="7"/>
        <v>-18117.656081193658</v>
      </c>
      <c r="M350" s="1152"/>
      <c r="N350" s="34"/>
      <c r="O350" s="34"/>
      <c r="P350" s="34"/>
      <c r="Q350" s="34"/>
      <c r="R350" s="34"/>
      <c r="S350" s="34"/>
      <c r="T350" s="34"/>
      <c r="U350" s="34"/>
      <c r="V350" s="34"/>
      <c r="W350" s="34"/>
      <c r="X350" s="34"/>
      <c r="Y350" s="34"/>
      <c r="Z350" s="34"/>
      <c r="AA350" s="34"/>
      <c r="AB350" s="34"/>
    </row>
    <row r="351" spans="1:28" ht="15" customHeight="1" x14ac:dyDescent="0.2">
      <c r="A351" s="34"/>
      <c r="B351" s="42">
        <v>336</v>
      </c>
      <c r="C351" s="12" t="str">
        <f t="shared" si="8"/>
        <v>12/2048</v>
      </c>
      <c r="D351" s="43">
        <f t="shared" si="6"/>
        <v>0.01</v>
      </c>
      <c r="E351" s="1146">
        <f t="shared" si="9"/>
        <v>16987.631881629975</v>
      </c>
      <c r="F351" s="1150"/>
      <c r="G351" s="1146">
        <f t="shared" si="10"/>
        <v>18298.832642005593</v>
      </c>
      <c r="H351" s="1147"/>
      <c r="I351" s="1148"/>
      <c r="J351" s="1149"/>
      <c r="K351" s="45" t="e">
        <f t="shared" si="11"/>
        <v>#DIV/0!</v>
      </c>
      <c r="L351" s="1151">
        <f t="shared" si="7"/>
        <v>-18298.832642005593</v>
      </c>
      <c r="M351" s="1152"/>
      <c r="N351" s="34"/>
      <c r="O351" s="34"/>
      <c r="P351" s="34"/>
      <c r="Q351" s="34"/>
      <c r="R351" s="34"/>
      <c r="S351" s="34"/>
      <c r="T351" s="34"/>
      <c r="U351" s="34"/>
      <c r="V351" s="34"/>
      <c r="W351" s="34"/>
      <c r="X351" s="34"/>
      <c r="Y351" s="34"/>
      <c r="Z351" s="34"/>
      <c r="AA351" s="34"/>
      <c r="AB351" s="34"/>
    </row>
    <row r="352" spans="1:28" ht="15" customHeight="1" x14ac:dyDescent="0.2">
      <c r="A352" s="34"/>
      <c r="B352" s="42">
        <v>337</v>
      </c>
      <c r="C352" s="12" t="str">
        <f t="shared" si="8"/>
        <v>1/2049</v>
      </c>
      <c r="D352" s="43">
        <f t="shared" si="6"/>
        <v>0.01</v>
      </c>
      <c r="E352" s="1146">
        <f t="shared" si="9"/>
        <v>17157.508200446275</v>
      </c>
      <c r="F352" s="1150"/>
      <c r="G352" s="1146">
        <f t="shared" si="10"/>
        <v>18481.820968425647</v>
      </c>
      <c r="H352" s="1147"/>
      <c r="I352" s="1148"/>
      <c r="J352" s="1149"/>
      <c r="K352" s="45" t="e">
        <f t="shared" si="11"/>
        <v>#DIV/0!</v>
      </c>
      <c r="L352" s="1151">
        <f t="shared" si="7"/>
        <v>-18481.820968425647</v>
      </c>
      <c r="M352" s="1152"/>
      <c r="N352" s="34"/>
      <c r="O352" s="34"/>
      <c r="P352" s="34"/>
      <c r="Q352" s="34"/>
      <c r="R352" s="34"/>
      <c r="S352" s="34"/>
      <c r="T352" s="34"/>
      <c r="U352" s="34"/>
      <c r="V352" s="34"/>
      <c r="W352" s="34"/>
      <c r="X352" s="34"/>
      <c r="Y352" s="34"/>
      <c r="Z352" s="34"/>
      <c r="AA352" s="34"/>
      <c r="AB352" s="34"/>
    </row>
    <row r="353" spans="1:28" ht="15" customHeight="1" x14ac:dyDescent="0.2">
      <c r="A353" s="34"/>
      <c r="B353" s="42">
        <v>338</v>
      </c>
      <c r="C353" s="12" t="str">
        <f t="shared" si="8"/>
        <v>2/2049</v>
      </c>
      <c r="D353" s="43">
        <f t="shared" si="6"/>
        <v>0.01</v>
      </c>
      <c r="E353" s="1146">
        <f t="shared" si="9"/>
        <v>17329.083282450738</v>
      </c>
      <c r="F353" s="1150"/>
      <c r="G353" s="1146">
        <f t="shared" si="10"/>
        <v>18666.639178109905</v>
      </c>
      <c r="H353" s="1147"/>
      <c r="I353" s="1148"/>
      <c r="J353" s="1149"/>
      <c r="K353" s="45" t="e">
        <f t="shared" si="11"/>
        <v>#DIV/0!</v>
      </c>
      <c r="L353" s="1151">
        <f t="shared" si="7"/>
        <v>-18666.639178109905</v>
      </c>
      <c r="M353" s="1152"/>
      <c r="N353" s="34"/>
      <c r="O353" s="34"/>
      <c r="P353" s="34"/>
      <c r="Q353" s="34"/>
      <c r="R353" s="34"/>
      <c r="S353" s="34"/>
      <c r="T353" s="34"/>
      <c r="U353" s="34"/>
      <c r="V353" s="34"/>
      <c r="W353" s="34"/>
      <c r="X353" s="34"/>
      <c r="Y353" s="34"/>
      <c r="Z353" s="34"/>
      <c r="AA353" s="34"/>
      <c r="AB353" s="34"/>
    </row>
    <row r="354" spans="1:28" ht="15" customHeight="1" x14ac:dyDescent="0.2">
      <c r="A354" s="34"/>
      <c r="B354" s="42">
        <v>339</v>
      </c>
      <c r="C354" s="12" t="str">
        <f t="shared" si="8"/>
        <v>3/2049</v>
      </c>
      <c r="D354" s="43">
        <f t="shared" si="6"/>
        <v>0.01</v>
      </c>
      <c r="E354" s="1146">
        <f t="shared" si="9"/>
        <v>17502.374115275245</v>
      </c>
      <c r="F354" s="1150"/>
      <c r="G354" s="1146">
        <f t="shared" si="10"/>
        <v>18853.305569891003</v>
      </c>
      <c r="H354" s="1147"/>
      <c r="I354" s="1148"/>
      <c r="J354" s="1149"/>
      <c r="K354" s="45" t="e">
        <f t="shared" si="11"/>
        <v>#DIV/0!</v>
      </c>
      <c r="L354" s="1151">
        <f t="shared" si="7"/>
        <v>-18853.305569891003</v>
      </c>
      <c r="M354" s="1152"/>
      <c r="N354" s="34"/>
      <c r="O354" s="34"/>
      <c r="P354" s="34"/>
      <c r="Q354" s="34"/>
      <c r="R354" s="34"/>
      <c r="S354" s="34"/>
      <c r="T354" s="34"/>
      <c r="U354" s="34"/>
      <c r="V354" s="34"/>
      <c r="W354" s="34"/>
      <c r="X354" s="34"/>
      <c r="Y354" s="34"/>
      <c r="Z354" s="34"/>
      <c r="AA354" s="34"/>
      <c r="AB354" s="34"/>
    </row>
    <row r="355" spans="1:28" ht="15" customHeight="1" x14ac:dyDescent="0.2">
      <c r="A355" s="34"/>
      <c r="B355" s="42">
        <v>340</v>
      </c>
      <c r="C355" s="12" t="str">
        <f t="shared" si="8"/>
        <v>4/2049</v>
      </c>
      <c r="D355" s="43">
        <f t="shared" si="6"/>
        <v>0.01</v>
      </c>
      <c r="E355" s="1146">
        <f t="shared" si="9"/>
        <v>17677.397856427997</v>
      </c>
      <c r="F355" s="1150"/>
      <c r="G355" s="1146">
        <f t="shared" si="10"/>
        <v>19041.838625589913</v>
      </c>
      <c r="H355" s="1147"/>
      <c r="I355" s="1148"/>
      <c r="J355" s="1149"/>
      <c r="K355" s="45" t="e">
        <f t="shared" si="11"/>
        <v>#DIV/0!</v>
      </c>
      <c r="L355" s="1151">
        <f t="shared" si="7"/>
        <v>-19041.838625589913</v>
      </c>
      <c r="M355" s="1152"/>
      <c r="N355" s="34"/>
      <c r="O355" s="34"/>
      <c r="P355" s="34"/>
      <c r="Q355" s="34"/>
      <c r="R355" s="34"/>
      <c r="S355" s="34"/>
      <c r="T355" s="34"/>
      <c r="U355" s="34"/>
      <c r="V355" s="34"/>
      <c r="W355" s="34"/>
      <c r="X355" s="34"/>
      <c r="Y355" s="34"/>
      <c r="Z355" s="34"/>
      <c r="AA355" s="34"/>
      <c r="AB355" s="34"/>
    </row>
    <row r="356" spans="1:28" ht="15" customHeight="1" x14ac:dyDescent="0.2">
      <c r="A356" s="34"/>
      <c r="B356" s="42">
        <v>341</v>
      </c>
      <c r="C356" s="12" t="str">
        <f t="shared" si="8"/>
        <v>5/2049</v>
      </c>
      <c r="D356" s="43">
        <f t="shared" si="6"/>
        <v>0.01</v>
      </c>
      <c r="E356" s="1146">
        <f t="shared" si="9"/>
        <v>17854.171834992278</v>
      </c>
      <c r="F356" s="1150"/>
      <c r="G356" s="1146">
        <f t="shared" si="10"/>
        <v>19232.257011845813</v>
      </c>
      <c r="H356" s="1147"/>
      <c r="I356" s="1148"/>
      <c r="J356" s="1149"/>
      <c r="K356" s="45" t="e">
        <f t="shared" si="11"/>
        <v>#DIV/0!</v>
      </c>
      <c r="L356" s="1151">
        <f t="shared" si="7"/>
        <v>-19232.257011845813</v>
      </c>
      <c r="M356" s="1152"/>
      <c r="N356" s="34"/>
      <c r="O356" s="34"/>
      <c r="P356" s="34"/>
      <c r="Q356" s="34"/>
      <c r="R356" s="34"/>
      <c r="S356" s="34"/>
      <c r="T356" s="34"/>
      <c r="U356" s="34"/>
      <c r="V356" s="34"/>
      <c r="W356" s="34"/>
      <c r="X356" s="34"/>
      <c r="Y356" s="34"/>
      <c r="Z356" s="34"/>
      <c r="AA356" s="34"/>
      <c r="AB356" s="34"/>
    </row>
    <row r="357" spans="1:28" ht="15" customHeight="1" x14ac:dyDescent="0.2">
      <c r="A357" s="34"/>
      <c r="B357" s="42">
        <v>342</v>
      </c>
      <c r="C357" s="12" t="str">
        <f t="shared" si="8"/>
        <v>6/2049</v>
      </c>
      <c r="D357" s="43">
        <f t="shared" si="6"/>
        <v>0.01</v>
      </c>
      <c r="E357" s="1146">
        <f t="shared" si="9"/>
        <v>18032.713553342201</v>
      </c>
      <c r="F357" s="1150"/>
      <c r="G357" s="1146">
        <f t="shared" si="10"/>
        <v>19424.57958196427</v>
      </c>
      <c r="H357" s="1147"/>
      <c r="I357" s="1148"/>
      <c r="J357" s="1149"/>
      <c r="K357" s="45" t="e">
        <f t="shared" si="11"/>
        <v>#DIV/0!</v>
      </c>
      <c r="L357" s="1151">
        <f t="shared" si="7"/>
        <v>-19424.57958196427</v>
      </c>
      <c r="M357" s="1152"/>
      <c r="N357" s="34"/>
      <c r="O357" s="34"/>
      <c r="P357" s="34"/>
      <c r="Q357" s="34"/>
      <c r="R357" s="34"/>
      <c r="S357" s="34"/>
      <c r="T357" s="34"/>
      <c r="U357" s="34"/>
      <c r="V357" s="34"/>
      <c r="W357" s="34"/>
      <c r="X357" s="34"/>
      <c r="Y357" s="34"/>
      <c r="Z357" s="34"/>
      <c r="AA357" s="34"/>
      <c r="AB357" s="34"/>
    </row>
    <row r="358" spans="1:28" ht="15" customHeight="1" x14ac:dyDescent="0.2">
      <c r="A358" s="34"/>
      <c r="B358" s="42">
        <v>343</v>
      </c>
      <c r="C358" s="12" t="str">
        <f t="shared" si="8"/>
        <v>7/2049</v>
      </c>
      <c r="D358" s="43">
        <f t="shared" si="6"/>
        <v>0.01</v>
      </c>
      <c r="E358" s="1146">
        <f t="shared" si="9"/>
        <v>18213.040688875622</v>
      </c>
      <c r="F358" s="1150"/>
      <c r="G358" s="1146">
        <f t="shared" si="10"/>
        <v>19618.825377783913</v>
      </c>
      <c r="H358" s="1147"/>
      <c r="I358" s="1148"/>
      <c r="J358" s="1149"/>
      <c r="K358" s="45" t="e">
        <f t="shared" si="11"/>
        <v>#DIV/0!</v>
      </c>
      <c r="L358" s="1151">
        <f t="shared" si="7"/>
        <v>-19618.825377783913</v>
      </c>
      <c r="M358" s="1152"/>
      <c r="N358" s="34"/>
      <c r="O358" s="34"/>
      <c r="P358" s="34"/>
      <c r="Q358" s="34"/>
      <c r="R358" s="34"/>
      <c r="S358" s="34"/>
      <c r="T358" s="34"/>
      <c r="U358" s="34"/>
      <c r="V358" s="34"/>
      <c r="W358" s="34"/>
      <c r="X358" s="34"/>
      <c r="Y358" s="34"/>
      <c r="Z358" s="34"/>
      <c r="AA358" s="34"/>
      <c r="AB358" s="34"/>
    </row>
    <row r="359" spans="1:28" ht="15" customHeight="1" x14ac:dyDescent="0.2">
      <c r="A359" s="34"/>
      <c r="B359" s="42">
        <v>344</v>
      </c>
      <c r="C359" s="12" t="str">
        <f t="shared" si="8"/>
        <v>8/2049</v>
      </c>
      <c r="D359" s="43">
        <f t="shared" si="6"/>
        <v>0.01</v>
      </c>
      <c r="E359" s="1146">
        <f t="shared" si="9"/>
        <v>18395.171095764377</v>
      </c>
      <c r="F359" s="1150"/>
      <c r="G359" s="1146">
        <f t="shared" si="10"/>
        <v>19815.013631561753</v>
      </c>
      <c r="H359" s="1147"/>
      <c r="I359" s="1148"/>
      <c r="J359" s="1149"/>
      <c r="K359" s="45" t="e">
        <f t="shared" si="11"/>
        <v>#DIV/0!</v>
      </c>
      <c r="L359" s="1151">
        <f t="shared" si="7"/>
        <v>-19815.013631561753</v>
      </c>
      <c r="M359" s="1152"/>
      <c r="N359" s="34"/>
      <c r="O359" s="34"/>
      <c r="P359" s="34"/>
      <c r="Q359" s="34"/>
      <c r="R359" s="34"/>
      <c r="S359" s="34"/>
      <c r="T359" s="34"/>
      <c r="U359" s="34"/>
      <c r="V359" s="34"/>
      <c r="W359" s="34"/>
      <c r="X359" s="34"/>
      <c r="Y359" s="34"/>
      <c r="Z359" s="34"/>
      <c r="AA359" s="34"/>
      <c r="AB359" s="34"/>
    </row>
    <row r="360" spans="1:28" ht="15" customHeight="1" x14ac:dyDescent="0.2">
      <c r="A360" s="34"/>
      <c r="B360" s="42">
        <v>345</v>
      </c>
      <c r="C360" s="12" t="str">
        <f t="shared" si="8"/>
        <v>9/2049</v>
      </c>
      <c r="D360" s="43">
        <f t="shared" si="6"/>
        <v>0.01</v>
      </c>
      <c r="E360" s="1146">
        <f t="shared" si="9"/>
        <v>18579.122806722022</v>
      </c>
      <c r="F360" s="1150"/>
      <c r="G360" s="1146">
        <f t="shared" si="10"/>
        <v>20013.16376787737</v>
      </c>
      <c r="H360" s="1147"/>
      <c r="I360" s="1148"/>
      <c r="J360" s="1149"/>
      <c r="K360" s="45" t="e">
        <f t="shared" si="11"/>
        <v>#DIV/0!</v>
      </c>
      <c r="L360" s="1151">
        <f t="shared" si="7"/>
        <v>-20013.16376787737</v>
      </c>
      <c r="M360" s="1152"/>
      <c r="N360" s="34"/>
      <c r="O360" s="34"/>
      <c r="P360" s="34"/>
      <c r="Q360" s="34"/>
      <c r="R360" s="34"/>
      <c r="S360" s="34"/>
      <c r="T360" s="34"/>
      <c r="U360" s="34"/>
      <c r="V360" s="34"/>
      <c r="W360" s="34"/>
      <c r="X360" s="34"/>
      <c r="Y360" s="34"/>
      <c r="Z360" s="34"/>
      <c r="AA360" s="34"/>
      <c r="AB360" s="34"/>
    </row>
    <row r="361" spans="1:28" ht="15" customHeight="1" x14ac:dyDescent="0.2">
      <c r="A361" s="34"/>
      <c r="B361" s="42">
        <v>346</v>
      </c>
      <c r="C361" s="12" t="str">
        <f t="shared" si="8"/>
        <v>10/2049</v>
      </c>
      <c r="D361" s="43">
        <f t="shared" si="6"/>
        <v>0.01</v>
      </c>
      <c r="E361" s="1146">
        <f t="shared" si="9"/>
        <v>18764.914034789243</v>
      </c>
      <c r="F361" s="1150"/>
      <c r="G361" s="1146">
        <f t="shared" si="10"/>
        <v>20213.295405556142</v>
      </c>
      <c r="H361" s="1147"/>
      <c r="I361" s="1148"/>
      <c r="J361" s="1149"/>
      <c r="K361" s="45" t="e">
        <f t="shared" si="11"/>
        <v>#DIV/0!</v>
      </c>
      <c r="L361" s="1151">
        <f t="shared" si="7"/>
        <v>-20213.295405556142</v>
      </c>
      <c r="M361" s="1152"/>
      <c r="N361" s="34"/>
      <c r="O361" s="34"/>
      <c r="P361" s="34"/>
      <c r="Q361" s="34"/>
      <c r="R361" s="34"/>
      <c r="S361" s="34"/>
      <c r="T361" s="34"/>
      <c r="U361" s="34"/>
      <c r="V361" s="34"/>
      <c r="W361" s="34"/>
      <c r="X361" s="34"/>
      <c r="Y361" s="34"/>
      <c r="Z361" s="34"/>
      <c r="AA361" s="34"/>
      <c r="AB361" s="34"/>
    </row>
    <row r="362" spans="1:28" ht="15" customHeight="1" x14ac:dyDescent="0.2">
      <c r="A362" s="34"/>
      <c r="B362" s="42">
        <v>347</v>
      </c>
      <c r="C362" s="12" t="str">
        <f t="shared" si="8"/>
        <v>11/2049</v>
      </c>
      <c r="D362" s="43">
        <f t="shared" si="6"/>
        <v>0.01</v>
      </c>
      <c r="E362" s="1146">
        <f t="shared" si="9"/>
        <v>18952.563175137137</v>
      </c>
      <c r="F362" s="1150"/>
      <c r="G362" s="1146">
        <f t="shared" si="10"/>
        <v>20415.428359611702</v>
      </c>
      <c r="H362" s="1147"/>
      <c r="I362" s="1148"/>
      <c r="J362" s="1149"/>
      <c r="K362" s="45" t="e">
        <f t="shared" si="11"/>
        <v>#DIV/0!</v>
      </c>
      <c r="L362" s="1151">
        <f t="shared" si="7"/>
        <v>-20415.428359611702</v>
      </c>
      <c r="M362" s="1152"/>
      <c r="N362" s="34"/>
      <c r="O362" s="34"/>
      <c r="P362" s="34"/>
      <c r="Q362" s="34"/>
      <c r="R362" s="34"/>
      <c r="S362" s="34"/>
      <c r="T362" s="34"/>
      <c r="U362" s="34"/>
      <c r="V362" s="34"/>
      <c r="W362" s="34"/>
      <c r="X362" s="34"/>
      <c r="Y362" s="34"/>
      <c r="Z362" s="34"/>
      <c r="AA362" s="34"/>
      <c r="AB362" s="34"/>
    </row>
    <row r="363" spans="1:28" ht="15" customHeight="1" x14ac:dyDescent="0.2">
      <c r="A363" s="34"/>
      <c r="B363" s="42">
        <v>348</v>
      </c>
      <c r="C363" s="12" t="str">
        <f t="shared" si="8"/>
        <v>12/2049</v>
      </c>
      <c r="D363" s="43">
        <f t="shared" si="6"/>
        <v>0.01</v>
      </c>
      <c r="E363" s="1146">
        <f t="shared" si="9"/>
        <v>19142.088806888507</v>
      </c>
      <c r="F363" s="1150"/>
      <c r="G363" s="1146">
        <f t="shared" si="10"/>
        <v>20619.582643207817</v>
      </c>
      <c r="H363" s="1147"/>
      <c r="I363" s="1148"/>
      <c r="J363" s="1149"/>
      <c r="K363" s="45" t="e">
        <f t="shared" si="11"/>
        <v>#DIV/0!</v>
      </c>
      <c r="L363" s="1151">
        <f t="shared" si="7"/>
        <v>-20619.582643207817</v>
      </c>
      <c r="M363" s="1152"/>
      <c r="N363" s="34"/>
      <c r="O363" s="34"/>
      <c r="P363" s="34"/>
      <c r="Q363" s="34"/>
      <c r="R363" s="34"/>
      <c r="S363" s="34"/>
      <c r="T363" s="34"/>
      <c r="U363" s="34"/>
      <c r="V363" s="34"/>
      <c r="W363" s="34"/>
      <c r="X363" s="34"/>
      <c r="Y363" s="34"/>
      <c r="Z363" s="34"/>
      <c r="AA363" s="34"/>
      <c r="AB363" s="34"/>
    </row>
    <row r="364" spans="1:28" ht="15" customHeight="1" x14ac:dyDescent="0.2">
      <c r="A364" s="34"/>
      <c r="B364" s="42">
        <v>349</v>
      </c>
      <c r="C364" s="12" t="str">
        <f t="shared" si="8"/>
        <v>1/2050</v>
      </c>
      <c r="D364" s="43">
        <f t="shared" si="6"/>
        <v>0.01</v>
      </c>
      <c r="E364" s="1146">
        <f t="shared" si="9"/>
        <v>19333.509694957393</v>
      </c>
      <c r="F364" s="1150"/>
      <c r="G364" s="1146">
        <f t="shared" si="10"/>
        <v>20825.778469639896</v>
      </c>
      <c r="H364" s="1147"/>
      <c r="I364" s="1148"/>
      <c r="J364" s="1149"/>
      <c r="K364" s="45" t="e">
        <f t="shared" si="11"/>
        <v>#DIV/0!</v>
      </c>
      <c r="L364" s="1151">
        <f t="shared" si="7"/>
        <v>-20825.778469639896</v>
      </c>
      <c r="M364" s="1152"/>
      <c r="N364" s="34"/>
      <c r="O364" s="34"/>
      <c r="P364" s="34"/>
      <c r="Q364" s="34"/>
      <c r="R364" s="34"/>
      <c r="S364" s="34"/>
      <c r="T364" s="34"/>
      <c r="U364" s="34"/>
      <c r="V364" s="34"/>
      <c r="W364" s="34"/>
      <c r="X364" s="34"/>
      <c r="Y364" s="34"/>
      <c r="Z364" s="34"/>
      <c r="AA364" s="34"/>
      <c r="AB364" s="34"/>
    </row>
    <row r="365" spans="1:28" ht="15" customHeight="1" x14ac:dyDescent="0.2">
      <c r="A365" s="34"/>
      <c r="B365" s="42">
        <v>350</v>
      </c>
      <c r="C365" s="12" t="str">
        <f t="shared" si="8"/>
        <v>2/2050</v>
      </c>
      <c r="D365" s="43">
        <f t="shared" si="6"/>
        <v>0.01</v>
      </c>
      <c r="E365" s="1146">
        <f t="shared" si="9"/>
        <v>19526.844791906966</v>
      </c>
      <c r="F365" s="1150"/>
      <c r="G365" s="1146">
        <f t="shared" si="10"/>
        <v>21034.036254336293</v>
      </c>
      <c r="H365" s="1147"/>
      <c r="I365" s="1148"/>
      <c r="J365" s="1149"/>
      <c r="K365" s="45" t="e">
        <f t="shared" si="11"/>
        <v>#DIV/0!</v>
      </c>
      <c r="L365" s="1151">
        <f t="shared" si="7"/>
        <v>-21034.036254336293</v>
      </c>
      <c r="M365" s="1152"/>
      <c r="N365" s="34"/>
      <c r="O365" s="34"/>
      <c r="P365" s="34"/>
      <c r="Q365" s="34"/>
      <c r="R365" s="34"/>
      <c r="S365" s="34"/>
      <c r="T365" s="34"/>
      <c r="U365" s="34"/>
      <c r="V365" s="34"/>
      <c r="W365" s="34"/>
      <c r="X365" s="34"/>
      <c r="Y365" s="34"/>
      <c r="Z365" s="34"/>
      <c r="AA365" s="34"/>
      <c r="AB365" s="34"/>
    </row>
    <row r="366" spans="1:28" ht="15" customHeight="1" x14ac:dyDescent="0.2">
      <c r="A366" s="34"/>
      <c r="B366" s="42">
        <v>351</v>
      </c>
      <c r="C366" s="12" t="str">
        <f t="shared" si="8"/>
        <v>3/2050</v>
      </c>
      <c r="D366" s="43">
        <f t="shared" si="6"/>
        <v>0.01</v>
      </c>
      <c r="E366" s="1146">
        <f t="shared" si="9"/>
        <v>19722.113239826034</v>
      </c>
      <c r="F366" s="1150"/>
      <c r="G366" s="1146">
        <f t="shared" si="10"/>
        <v>21244.376616879657</v>
      </c>
      <c r="H366" s="1147"/>
      <c r="I366" s="1148"/>
      <c r="J366" s="1149"/>
      <c r="K366" s="45" t="e">
        <f t="shared" si="11"/>
        <v>#DIV/0!</v>
      </c>
      <c r="L366" s="1151">
        <f t="shared" si="7"/>
        <v>-21244.376616879657</v>
      </c>
      <c r="M366" s="1152"/>
      <c r="N366" s="34"/>
      <c r="O366" s="34"/>
      <c r="P366" s="34"/>
      <c r="Q366" s="34"/>
      <c r="R366" s="34"/>
      <c r="S366" s="34"/>
      <c r="T366" s="34"/>
      <c r="U366" s="34"/>
      <c r="V366" s="34"/>
      <c r="W366" s="34"/>
      <c r="X366" s="34"/>
      <c r="Y366" s="34"/>
      <c r="Z366" s="34"/>
      <c r="AA366" s="34"/>
      <c r="AB366" s="34"/>
    </row>
    <row r="367" spans="1:28" ht="15" customHeight="1" x14ac:dyDescent="0.2">
      <c r="A367" s="34"/>
      <c r="B367" s="42">
        <v>352</v>
      </c>
      <c r="C367" s="12" t="str">
        <f t="shared" si="8"/>
        <v>4/2050</v>
      </c>
      <c r="D367" s="43">
        <f t="shared" si="6"/>
        <v>0.01</v>
      </c>
      <c r="E367" s="1146">
        <f t="shared" si="9"/>
        <v>19919.334372224293</v>
      </c>
      <c r="F367" s="1150"/>
      <c r="G367" s="1146">
        <f t="shared" si="10"/>
        <v>21456.820383048453</v>
      </c>
      <c r="H367" s="1147"/>
      <c r="I367" s="1148"/>
      <c r="J367" s="1149"/>
      <c r="K367" s="45" t="e">
        <f t="shared" si="11"/>
        <v>#DIV/0!</v>
      </c>
      <c r="L367" s="1151">
        <f t="shared" si="7"/>
        <v>-21456.820383048453</v>
      </c>
      <c r="M367" s="1152"/>
      <c r="N367" s="34"/>
      <c r="O367" s="34"/>
      <c r="P367" s="34"/>
      <c r="Q367" s="34"/>
      <c r="R367" s="34"/>
      <c r="S367" s="34"/>
      <c r="T367" s="34"/>
      <c r="U367" s="34"/>
      <c r="V367" s="34"/>
      <c r="W367" s="34"/>
      <c r="X367" s="34"/>
      <c r="Y367" s="34"/>
      <c r="Z367" s="34"/>
      <c r="AA367" s="34"/>
      <c r="AB367" s="34"/>
    </row>
    <row r="368" spans="1:28" ht="15" customHeight="1" x14ac:dyDescent="0.2">
      <c r="A368" s="34"/>
      <c r="B368" s="42">
        <v>353</v>
      </c>
      <c r="C368" s="12" t="str">
        <f t="shared" si="8"/>
        <v>5/2050</v>
      </c>
      <c r="D368" s="43">
        <f t="shared" si="6"/>
        <v>0.01</v>
      </c>
      <c r="E368" s="1146">
        <f t="shared" si="9"/>
        <v>20118.527715946537</v>
      </c>
      <c r="F368" s="1150"/>
      <c r="G368" s="1146">
        <f t="shared" si="10"/>
        <v>21671.388586878937</v>
      </c>
      <c r="H368" s="1147"/>
      <c r="I368" s="1148"/>
      <c r="J368" s="1149"/>
      <c r="K368" s="45" t="e">
        <f t="shared" si="11"/>
        <v>#DIV/0!</v>
      </c>
      <c r="L368" s="1151">
        <f t="shared" si="7"/>
        <v>-21671.388586878937</v>
      </c>
      <c r="M368" s="1152"/>
      <c r="N368" s="34"/>
      <c r="O368" s="34"/>
      <c r="P368" s="34"/>
      <c r="Q368" s="34"/>
      <c r="R368" s="34"/>
      <c r="S368" s="34"/>
      <c r="T368" s="34"/>
      <c r="U368" s="34"/>
      <c r="V368" s="34"/>
      <c r="W368" s="34"/>
      <c r="X368" s="34"/>
      <c r="Y368" s="34"/>
      <c r="Z368" s="34"/>
      <c r="AA368" s="34"/>
      <c r="AB368" s="34"/>
    </row>
    <row r="369" spans="1:28" ht="15" customHeight="1" x14ac:dyDescent="0.2">
      <c r="A369" s="34"/>
      <c r="B369" s="42">
        <v>354</v>
      </c>
      <c r="C369" s="12" t="str">
        <f t="shared" si="8"/>
        <v>6/2050</v>
      </c>
      <c r="D369" s="43">
        <f t="shared" si="6"/>
        <v>0.01</v>
      </c>
      <c r="E369" s="1146">
        <f t="shared" si="9"/>
        <v>20319.712993106001</v>
      </c>
      <c r="F369" s="1150"/>
      <c r="G369" s="1146">
        <f t="shared" si="10"/>
        <v>21888.102472747727</v>
      </c>
      <c r="H369" s="1147"/>
      <c r="I369" s="1148"/>
      <c r="J369" s="1149"/>
      <c r="K369" s="45" t="e">
        <f t="shared" si="11"/>
        <v>#DIV/0!</v>
      </c>
      <c r="L369" s="1151">
        <f t="shared" si="7"/>
        <v>-21888.102472747727</v>
      </c>
      <c r="M369" s="1152"/>
      <c r="N369" s="34"/>
      <c r="O369" s="34"/>
      <c r="P369" s="34"/>
      <c r="Q369" s="34"/>
      <c r="R369" s="34"/>
      <c r="S369" s="34"/>
      <c r="T369" s="34"/>
      <c r="U369" s="34"/>
      <c r="V369" s="34"/>
      <c r="W369" s="34"/>
      <c r="X369" s="34"/>
      <c r="Y369" s="34"/>
      <c r="Z369" s="34"/>
      <c r="AA369" s="34"/>
      <c r="AB369" s="34"/>
    </row>
    <row r="370" spans="1:28" ht="15" customHeight="1" x14ac:dyDescent="0.2">
      <c r="A370" s="34"/>
      <c r="B370" s="42">
        <v>355</v>
      </c>
      <c r="C370" s="12" t="str">
        <f t="shared" si="8"/>
        <v>7/2050</v>
      </c>
      <c r="D370" s="43">
        <f t="shared" si="6"/>
        <v>0.01</v>
      </c>
      <c r="E370" s="1146">
        <f t="shared" si="9"/>
        <v>20522.910123037062</v>
      </c>
      <c r="F370" s="1150"/>
      <c r="G370" s="1146">
        <f t="shared" si="10"/>
        <v>22106.983497475205</v>
      </c>
      <c r="H370" s="1147"/>
      <c r="I370" s="1148"/>
      <c r="J370" s="1149"/>
      <c r="K370" s="45" t="e">
        <f t="shared" si="11"/>
        <v>#DIV/0!</v>
      </c>
      <c r="L370" s="1151">
        <f t="shared" si="7"/>
        <v>-22106.983497475205</v>
      </c>
      <c r="M370" s="1152"/>
      <c r="N370" s="34"/>
      <c r="O370" s="34"/>
      <c r="P370" s="34"/>
      <c r="Q370" s="34"/>
      <c r="R370" s="34"/>
      <c r="S370" s="34"/>
      <c r="T370" s="34"/>
      <c r="U370" s="34"/>
      <c r="V370" s="34"/>
      <c r="W370" s="34"/>
      <c r="X370" s="34"/>
      <c r="Y370" s="34"/>
      <c r="Z370" s="34"/>
      <c r="AA370" s="34"/>
      <c r="AB370" s="34"/>
    </row>
    <row r="371" spans="1:28" ht="15" customHeight="1" x14ac:dyDescent="0.2">
      <c r="A371" s="34"/>
      <c r="B371" s="42">
        <v>356</v>
      </c>
      <c r="C371" s="12" t="str">
        <f t="shared" si="8"/>
        <v>8/2050</v>
      </c>
      <c r="D371" s="43">
        <f t="shared" si="6"/>
        <v>0.01</v>
      </c>
      <c r="E371" s="1146">
        <f t="shared" si="9"/>
        <v>20728.139224267434</v>
      </c>
      <c r="F371" s="1150"/>
      <c r="G371" s="1146">
        <f t="shared" si="10"/>
        <v>22328.053332449956</v>
      </c>
      <c r="H371" s="1147"/>
      <c r="I371" s="1148"/>
      <c r="J371" s="1149"/>
      <c r="K371" s="45" t="e">
        <f t="shared" si="11"/>
        <v>#DIV/0!</v>
      </c>
      <c r="L371" s="1151">
        <f t="shared" si="7"/>
        <v>-22328.053332449956</v>
      </c>
      <c r="M371" s="1152"/>
      <c r="N371" s="34"/>
      <c r="O371" s="34"/>
      <c r="P371" s="34"/>
      <c r="Q371" s="34"/>
      <c r="R371" s="34"/>
      <c r="S371" s="34"/>
      <c r="T371" s="34"/>
      <c r="U371" s="34"/>
      <c r="V371" s="34"/>
      <c r="W371" s="34"/>
      <c r="X371" s="34"/>
      <c r="Y371" s="34"/>
      <c r="Z371" s="34"/>
      <c r="AA371" s="34"/>
      <c r="AB371" s="34"/>
    </row>
    <row r="372" spans="1:28" ht="15" customHeight="1" x14ac:dyDescent="0.2">
      <c r="A372" s="34"/>
      <c r="B372" s="42">
        <v>357</v>
      </c>
      <c r="C372" s="12" t="str">
        <f t="shared" si="8"/>
        <v>9/2050</v>
      </c>
      <c r="D372" s="43">
        <f t="shared" si="6"/>
        <v>0.01</v>
      </c>
      <c r="E372" s="1146">
        <f t="shared" si="9"/>
        <v>20935.42061651011</v>
      </c>
      <c r="F372" s="1150"/>
      <c r="G372" s="1146">
        <f t="shared" si="10"/>
        <v>22551.333865774453</v>
      </c>
      <c r="H372" s="1147"/>
      <c r="I372" s="1148"/>
      <c r="J372" s="1149"/>
      <c r="K372" s="45" t="e">
        <f t="shared" si="11"/>
        <v>#DIV/0!</v>
      </c>
      <c r="L372" s="1151">
        <f t="shared" si="7"/>
        <v>-22551.333865774453</v>
      </c>
      <c r="M372" s="1152"/>
      <c r="N372" s="34"/>
      <c r="O372" s="34"/>
      <c r="P372" s="34"/>
      <c r="Q372" s="34"/>
      <c r="R372" s="34"/>
      <c r="S372" s="34"/>
      <c r="T372" s="34"/>
      <c r="U372" s="34"/>
      <c r="V372" s="34"/>
      <c r="W372" s="34"/>
      <c r="X372" s="34"/>
      <c r="Y372" s="34"/>
      <c r="Z372" s="34"/>
      <c r="AA372" s="34"/>
      <c r="AB372" s="34"/>
    </row>
    <row r="373" spans="1:28" ht="15" customHeight="1" x14ac:dyDescent="0.2">
      <c r="A373" s="34"/>
      <c r="B373" s="42">
        <v>358</v>
      </c>
      <c r="C373" s="12" t="str">
        <f t="shared" si="8"/>
        <v>10/2050</v>
      </c>
      <c r="D373" s="43">
        <f t="shared" si="6"/>
        <v>0.01</v>
      </c>
      <c r="E373" s="1146">
        <f t="shared" si="9"/>
        <v>21144.774822675212</v>
      </c>
      <c r="F373" s="1150"/>
      <c r="G373" s="1146">
        <f t="shared" si="10"/>
        <v>22776.847204432197</v>
      </c>
      <c r="H373" s="1147"/>
      <c r="I373" s="1148"/>
      <c r="J373" s="1149"/>
      <c r="K373" s="45" t="e">
        <f t="shared" si="11"/>
        <v>#DIV/0!</v>
      </c>
      <c r="L373" s="1151">
        <f t="shared" si="7"/>
        <v>-22776.847204432197</v>
      </c>
      <c r="M373" s="1152"/>
      <c r="N373" s="34"/>
      <c r="O373" s="34"/>
      <c r="P373" s="34"/>
      <c r="Q373" s="34"/>
      <c r="R373" s="34"/>
      <c r="S373" s="34"/>
      <c r="T373" s="34"/>
      <c r="U373" s="34"/>
      <c r="V373" s="34"/>
      <c r="W373" s="34"/>
      <c r="X373" s="34"/>
      <c r="Y373" s="34"/>
      <c r="Z373" s="34"/>
      <c r="AA373" s="34"/>
      <c r="AB373" s="34"/>
    </row>
    <row r="374" spans="1:28" ht="15" customHeight="1" x14ac:dyDescent="0.2">
      <c r="A374" s="34"/>
      <c r="B374" s="42">
        <v>359</v>
      </c>
      <c r="C374" s="12" t="str">
        <f t="shared" si="8"/>
        <v>11/2050</v>
      </c>
      <c r="D374" s="43">
        <f t="shared" si="6"/>
        <v>0.01</v>
      </c>
      <c r="E374" s="1146">
        <f t="shared" si="9"/>
        <v>21356.222570901966</v>
      </c>
      <c r="F374" s="1150"/>
      <c r="G374" s="1146">
        <f t="shared" si="10"/>
        <v>23004.615676476518</v>
      </c>
      <c r="H374" s="1147"/>
      <c r="I374" s="1148"/>
      <c r="J374" s="1149"/>
      <c r="K374" s="45" t="e">
        <f t="shared" si="11"/>
        <v>#DIV/0!</v>
      </c>
      <c r="L374" s="1151">
        <f t="shared" si="7"/>
        <v>-23004.615676476518</v>
      </c>
      <c r="M374" s="1152"/>
      <c r="N374" s="34"/>
      <c r="O374" s="34"/>
      <c r="P374" s="34"/>
      <c r="Q374" s="34"/>
      <c r="R374" s="34"/>
      <c r="S374" s="34"/>
      <c r="T374" s="34"/>
      <c r="U374" s="34"/>
      <c r="V374" s="34"/>
      <c r="W374" s="34"/>
      <c r="X374" s="34"/>
      <c r="Y374" s="34"/>
      <c r="Z374" s="34"/>
      <c r="AA374" s="34"/>
      <c r="AB374" s="34"/>
    </row>
    <row r="375" spans="1:28" ht="15" customHeight="1" x14ac:dyDescent="0.2">
      <c r="A375" s="34"/>
      <c r="B375" s="42">
        <v>360</v>
      </c>
      <c r="C375" s="12" t="str">
        <f t="shared" si="8"/>
        <v>12/2050</v>
      </c>
      <c r="D375" s="43">
        <f t="shared" si="6"/>
        <v>0.01</v>
      </c>
      <c r="E375" s="1146">
        <f t="shared" si="9"/>
        <v>21569.784796610984</v>
      </c>
      <c r="F375" s="1150"/>
      <c r="G375" s="1146">
        <f t="shared" si="10"/>
        <v>23234.661833241284</v>
      </c>
      <c r="H375" s="1147"/>
      <c r="I375" s="1148"/>
      <c r="J375" s="1149"/>
      <c r="K375" s="45" t="e">
        <f t="shared" si="11"/>
        <v>#DIV/0!</v>
      </c>
      <c r="L375" s="1151">
        <f t="shared" si="7"/>
        <v>-23234.661833241284</v>
      </c>
      <c r="M375" s="1152"/>
      <c r="N375" s="34"/>
      <c r="O375" s="34"/>
      <c r="P375" s="34"/>
      <c r="Q375" s="34"/>
      <c r="R375" s="34"/>
      <c r="S375" s="34"/>
      <c r="T375" s="34"/>
      <c r="U375" s="34"/>
      <c r="V375" s="34"/>
      <c r="W375" s="34"/>
      <c r="X375" s="34"/>
      <c r="Y375" s="34"/>
      <c r="Z375" s="34"/>
      <c r="AA375" s="34"/>
      <c r="AB375" s="34"/>
    </row>
    <row r="376" spans="1:28" ht="15" customHeight="1" x14ac:dyDescent="0.2">
      <c r="A376" s="34"/>
      <c r="B376" s="42">
        <v>361</v>
      </c>
      <c r="C376" s="12" t="str">
        <f t="shared" si="8"/>
        <v>1/2051</v>
      </c>
      <c r="D376" s="43">
        <f t="shared" si="6"/>
        <v>0.01</v>
      </c>
      <c r="E376" s="1146">
        <f t="shared" si="9"/>
        <v>21785.482644577092</v>
      </c>
      <c r="F376" s="1150"/>
      <c r="G376" s="1146">
        <f t="shared" si="10"/>
        <v>23467.008451573696</v>
      </c>
      <c r="H376" s="1147"/>
      <c r="I376" s="1148"/>
      <c r="J376" s="1149"/>
      <c r="K376" s="45" t="e">
        <f t="shared" si="11"/>
        <v>#DIV/0!</v>
      </c>
      <c r="L376" s="1151">
        <f t="shared" si="7"/>
        <v>-23467.008451573696</v>
      </c>
      <c r="M376" s="1152"/>
      <c r="N376" s="34"/>
      <c r="O376" s="34"/>
      <c r="P376" s="34"/>
      <c r="Q376" s="34"/>
      <c r="R376" s="34"/>
      <c r="S376" s="34"/>
      <c r="T376" s="34"/>
      <c r="U376" s="34"/>
      <c r="V376" s="34"/>
      <c r="W376" s="34"/>
      <c r="X376" s="34"/>
      <c r="Y376" s="34"/>
      <c r="Z376" s="34"/>
      <c r="AA376" s="34"/>
      <c r="AB376" s="34"/>
    </row>
    <row r="377" spans="1:28" ht="15" customHeight="1" x14ac:dyDescent="0.2">
      <c r="A377" s="34"/>
      <c r="B377" s="42">
        <v>362</v>
      </c>
      <c r="C377" s="12" t="str">
        <f t="shared" si="8"/>
        <v>2/2051</v>
      </c>
      <c r="D377" s="43">
        <f t="shared" si="6"/>
        <v>0.01</v>
      </c>
      <c r="E377" s="1146">
        <f t="shared" si="9"/>
        <v>22003.337471022864</v>
      </c>
      <c r="F377" s="1150"/>
      <c r="G377" s="1146">
        <f t="shared" si="10"/>
        <v>23701.678536089432</v>
      </c>
      <c r="H377" s="1147"/>
      <c r="I377" s="1148"/>
      <c r="J377" s="1149"/>
      <c r="K377" s="45" t="e">
        <f t="shared" si="11"/>
        <v>#DIV/0!</v>
      </c>
      <c r="L377" s="1151">
        <f t="shared" si="7"/>
        <v>-23701.678536089432</v>
      </c>
      <c r="M377" s="1152"/>
      <c r="N377" s="34"/>
      <c r="O377" s="34"/>
      <c r="P377" s="34"/>
      <c r="Q377" s="34"/>
      <c r="R377" s="34"/>
      <c r="S377" s="34"/>
      <c r="T377" s="34"/>
      <c r="U377" s="34"/>
      <c r="V377" s="34"/>
      <c r="W377" s="34"/>
      <c r="X377" s="34"/>
      <c r="Y377" s="34"/>
      <c r="Z377" s="34"/>
      <c r="AA377" s="34"/>
      <c r="AB377" s="34"/>
    </row>
    <row r="378" spans="1:28" ht="15" customHeight="1" x14ac:dyDescent="0.2">
      <c r="A378" s="34"/>
      <c r="B378" s="42">
        <v>363</v>
      </c>
      <c r="C378" s="12" t="str">
        <f t="shared" si="8"/>
        <v>3/2051</v>
      </c>
      <c r="D378" s="43">
        <f t="shared" si="6"/>
        <v>0.01</v>
      </c>
      <c r="E378" s="1146">
        <f t="shared" si="9"/>
        <v>22223.370845733094</v>
      </c>
      <c r="F378" s="1150"/>
      <c r="G378" s="1146">
        <f t="shared" si="10"/>
        <v>23938.695321450326</v>
      </c>
      <c r="H378" s="1147"/>
      <c r="I378" s="1148"/>
      <c r="J378" s="1149"/>
      <c r="K378" s="45" t="e">
        <f t="shared" si="11"/>
        <v>#DIV/0!</v>
      </c>
      <c r="L378" s="1151">
        <f t="shared" si="7"/>
        <v>-23938.695321450326</v>
      </c>
      <c r="M378" s="1152"/>
      <c r="N378" s="34"/>
      <c r="O378" s="34"/>
      <c r="P378" s="34"/>
      <c r="Q378" s="34"/>
      <c r="R378" s="34"/>
      <c r="S378" s="34"/>
      <c r="T378" s="34"/>
      <c r="U378" s="34"/>
      <c r="V378" s="34"/>
      <c r="W378" s="34"/>
      <c r="X378" s="34"/>
      <c r="Y378" s="34"/>
      <c r="Z378" s="34"/>
      <c r="AA378" s="34"/>
      <c r="AB378" s="34"/>
    </row>
    <row r="379" spans="1:28" ht="15" customHeight="1" x14ac:dyDescent="0.2">
      <c r="A379" s="34"/>
      <c r="B379" s="42">
        <v>364</v>
      </c>
      <c r="C379" s="12" t="str">
        <f t="shared" si="8"/>
        <v>4/2051</v>
      </c>
      <c r="D379" s="43">
        <f t="shared" si="6"/>
        <v>0.01</v>
      </c>
      <c r="E379" s="1146">
        <f t="shared" si="9"/>
        <v>22445.604554190424</v>
      </c>
      <c r="F379" s="1150"/>
      <c r="G379" s="1146">
        <f t="shared" si="10"/>
        <v>24178.08227466483</v>
      </c>
      <c r="H379" s="1147"/>
      <c r="I379" s="1148"/>
      <c r="J379" s="1149"/>
      <c r="K379" s="45" t="e">
        <f t="shared" si="11"/>
        <v>#DIV/0!</v>
      </c>
      <c r="L379" s="1151">
        <f t="shared" si="7"/>
        <v>-24178.08227466483</v>
      </c>
      <c r="M379" s="1152"/>
      <c r="N379" s="34"/>
      <c r="O379" s="34"/>
      <c r="P379" s="34"/>
      <c r="Q379" s="34"/>
      <c r="R379" s="34"/>
      <c r="S379" s="34"/>
      <c r="T379" s="34"/>
      <c r="U379" s="34"/>
      <c r="V379" s="34"/>
      <c r="W379" s="34"/>
      <c r="X379" s="34"/>
      <c r="Y379" s="34"/>
      <c r="Z379" s="34"/>
      <c r="AA379" s="34"/>
      <c r="AB379" s="34"/>
    </row>
    <row r="380" spans="1:28" ht="15" customHeight="1" x14ac:dyDescent="0.2">
      <c r="A380" s="34"/>
      <c r="B380" s="42">
        <v>365</v>
      </c>
      <c r="C380" s="12" t="str">
        <f t="shared" si="8"/>
        <v>5/2051</v>
      </c>
      <c r="D380" s="43">
        <f t="shared" si="6"/>
        <v>0.01</v>
      </c>
      <c r="E380" s="1146">
        <f t="shared" si="9"/>
        <v>22670.060599732329</v>
      </c>
      <c r="F380" s="1150"/>
      <c r="G380" s="1146">
        <f t="shared" si="10"/>
        <v>24419.863097411479</v>
      </c>
      <c r="H380" s="1147"/>
      <c r="I380" s="1148"/>
      <c r="J380" s="1149"/>
      <c r="K380" s="45" t="e">
        <f t="shared" si="11"/>
        <v>#DIV/0!</v>
      </c>
      <c r="L380" s="1151">
        <f t="shared" si="7"/>
        <v>-24419.863097411479</v>
      </c>
      <c r="M380" s="1152"/>
      <c r="N380" s="34"/>
      <c r="O380" s="34"/>
      <c r="P380" s="34"/>
      <c r="Q380" s="34"/>
      <c r="R380" s="34"/>
      <c r="S380" s="34"/>
      <c r="T380" s="34"/>
      <c r="U380" s="34"/>
      <c r="V380" s="34"/>
      <c r="W380" s="34"/>
      <c r="X380" s="34"/>
      <c r="Y380" s="34"/>
      <c r="Z380" s="34"/>
      <c r="AA380" s="34"/>
      <c r="AB380" s="34"/>
    </row>
    <row r="381" spans="1:28" ht="15" customHeight="1" x14ac:dyDescent="0.2">
      <c r="A381" s="34"/>
      <c r="B381" s="42">
        <v>366</v>
      </c>
      <c r="C381" s="12" t="str">
        <f t="shared" si="8"/>
        <v>6/2051</v>
      </c>
      <c r="D381" s="43">
        <f t="shared" si="6"/>
        <v>0.01</v>
      </c>
      <c r="E381" s="1146">
        <f t="shared" si="9"/>
        <v>22896.761205729654</v>
      </c>
      <c r="F381" s="1150"/>
      <c r="G381" s="1146">
        <f t="shared" si="10"/>
        <v>24664.061728385594</v>
      </c>
      <c r="H381" s="1147"/>
      <c r="I381" s="1148"/>
      <c r="J381" s="1149"/>
      <c r="K381" s="45" t="e">
        <f t="shared" si="11"/>
        <v>#DIV/0!</v>
      </c>
      <c r="L381" s="1151">
        <f t="shared" si="7"/>
        <v>-24664.061728385594</v>
      </c>
      <c r="M381" s="1152"/>
      <c r="N381" s="34"/>
      <c r="O381" s="34"/>
      <c r="P381" s="34"/>
      <c r="Q381" s="34"/>
      <c r="R381" s="34"/>
      <c r="S381" s="34"/>
      <c r="T381" s="34"/>
      <c r="U381" s="34"/>
      <c r="V381" s="34"/>
      <c r="W381" s="34"/>
      <c r="X381" s="34"/>
      <c r="Y381" s="34"/>
      <c r="Z381" s="34"/>
      <c r="AA381" s="34"/>
      <c r="AB381" s="34"/>
    </row>
    <row r="382" spans="1:28" ht="15" customHeight="1" x14ac:dyDescent="0.2">
      <c r="A382" s="34"/>
      <c r="B382" s="42">
        <v>367</v>
      </c>
      <c r="C382" s="12" t="str">
        <f t="shared" si="8"/>
        <v>7/2051</v>
      </c>
      <c r="D382" s="43">
        <f t="shared" si="6"/>
        <v>0.01</v>
      </c>
      <c r="E382" s="1146">
        <f t="shared" si="9"/>
        <v>23125.728817786949</v>
      </c>
      <c r="F382" s="1150"/>
      <c r="G382" s="1146">
        <f t="shared" si="10"/>
        <v>24910.702345669448</v>
      </c>
      <c r="H382" s="1147"/>
      <c r="I382" s="1148"/>
      <c r="J382" s="1149"/>
      <c r="K382" s="45" t="e">
        <f t="shared" si="11"/>
        <v>#DIV/0!</v>
      </c>
      <c r="L382" s="1151">
        <f t="shared" si="7"/>
        <v>-24910.702345669448</v>
      </c>
      <c r="M382" s="1152"/>
      <c r="N382" s="34"/>
      <c r="O382" s="34"/>
      <c r="P382" s="34"/>
      <c r="Q382" s="34"/>
      <c r="R382" s="34"/>
      <c r="S382" s="34"/>
      <c r="T382" s="34"/>
      <c r="U382" s="34"/>
      <c r="V382" s="34"/>
      <c r="W382" s="34"/>
      <c r="X382" s="34"/>
      <c r="Y382" s="34"/>
      <c r="Z382" s="34"/>
      <c r="AA382" s="34"/>
      <c r="AB382" s="34"/>
    </row>
    <row r="383" spans="1:28" ht="15" customHeight="1" x14ac:dyDescent="0.2">
      <c r="A383" s="34"/>
      <c r="B383" s="42">
        <v>368</v>
      </c>
      <c r="C383" s="12" t="str">
        <f t="shared" si="8"/>
        <v>8/2051</v>
      </c>
      <c r="D383" s="43">
        <f t="shared" si="6"/>
        <v>0.01</v>
      </c>
      <c r="E383" s="1146">
        <f t="shared" si="9"/>
        <v>23356.986105964817</v>
      </c>
      <c r="F383" s="1150"/>
      <c r="G383" s="1146">
        <f t="shared" si="10"/>
        <v>25159.809369126142</v>
      </c>
      <c r="H383" s="1147"/>
      <c r="I383" s="1148"/>
      <c r="J383" s="1149"/>
      <c r="K383" s="45" t="e">
        <f t="shared" si="11"/>
        <v>#DIV/0!</v>
      </c>
      <c r="L383" s="1151">
        <f t="shared" si="7"/>
        <v>-25159.809369126142</v>
      </c>
      <c r="M383" s="1152"/>
      <c r="N383" s="34"/>
      <c r="O383" s="34"/>
      <c r="P383" s="34"/>
      <c r="Q383" s="34"/>
      <c r="R383" s="34"/>
      <c r="S383" s="34"/>
      <c r="T383" s="34"/>
      <c r="U383" s="34"/>
      <c r="V383" s="34"/>
      <c r="W383" s="34"/>
      <c r="X383" s="34"/>
      <c r="Y383" s="34"/>
      <c r="Z383" s="34"/>
      <c r="AA383" s="34"/>
      <c r="AB383" s="34"/>
    </row>
    <row r="384" spans="1:28" ht="15" customHeight="1" x14ac:dyDescent="0.2">
      <c r="A384" s="34"/>
      <c r="B384" s="42">
        <v>369</v>
      </c>
      <c r="C384" s="12" t="str">
        <f t="shared" si="8"/>
        <v>9/2051</v>
      </c>
      <c r="D384" s="43">
        <f t="shared" si="6"/>
        <v>0.01</v>
      </c>
      <c r="E384" s="1146">
        <f t="shared" si="9"/>
        <v>23590.555967024466</v>
      </c>
      <c r="F384" s="1150"/>
      <c r="G384" s="1146">
        <f t="shared" si="10"/>
        <v>25411.407462817402</v>
      </c>
      <c r="H384" s="1147"/>
      <c r="I384" s="1148"/>
      <c r="J384" s="1149"/>
      <c r="K384" s="45" t="e">
        <f t="shared" si="11"/>
        <v>#DIV/0!</v>
      </c>
      <c r="L384" s="1151">
        <f t="shared" si="7"/>
        <v>-25411.407462817402</v>
      </c>
      <c r="M384" s="1152"/>
      <c r="N384" s="34"/>
      <c r="O384" s="34"/>
      <c r="P384" s="34"/>
      <c r="Q384" s="34"/>
      <c r="R384" s="34"/>
      <c r="S384" s="34"/>
      <c r="T384" s="34"/>
      <c r="U384" s="34"/>
      <c r="V384" s="34"/>
      <c r="W384" s="34"/>
      <c r="X384" s="34"/>
      <c r="Y384" s="34"/>
      <c r="Z384" s="34"/>
      <c r="AA384" s="34"/>
      <c r="AB384" s="34"/>
    </row>
    <row r="385" spans="1:28" ht="15" customHeight="1" x14ac:dyDescent="0.2">
      <c r="A385" s="34"/>
      <c r="B385" s="42">
        <v>370</v>
      </c>
      <c r="C385" s="12" t="str">
        <f t="shared" si="8"/>
        <v>10/2051</v>
      </c>
      <c r="D385" s="43">
        <f t="shared" si="6"/>
        <v>0.01</v>
      </c>
      <c r="E385" s="1146">
        <f t="shared" si="9"/>
        <v>23826.461526694711</v>
      </c>
      <c r="F385" s="1150"/>
      <c r="G385" s="1146">
        <f t="shared" si="10"/>
        <v>25665.521537445577</v>
      </c>
      <c r="H385" s="1147"/>
      <c r="I385" s="1148"/>
      <c r="J385" s="1149"/>
      <c r="K385" s="45" t="e">
        <f t="shared" si="11"/>
        <v>#DIV/0!</v>
      </c>
      <c r="L385" s="1151">
        <f t="shared" si="7"/>
        <v>-25665.521537445577</v>
      </c>
      <c r="M385" s="1152"/>
      <c r="N385" s="34"/>
      <c r="O385" s="34"/>
      <c r="P385" s="34"/>
      <c r="Q385" s="34"/>
      <c r="R385" s="34"/>
      <c r="S385" s="34"/>
      <c r="T385" s="34"/>
      <c r="U385" s="34"/>
      <c r="V385" s="34"/>
      <c r="W385" s="34"/>
      <c r="X385" s="34"/>
      <c r="Y385" s="34"/>
      <c r="Z385" s="34"/>
      <c r="AA385" s="34"/>
      <c r="AB385" s="34"/>
    </row>
    <row r="386" spans="1:28" ht="15" customHeight="1" x14ac:dyDescent="0.2">
      <c r="A386" s="34"/>
      <c r="B386" s="42">
        <v>371</v>
      </c>
      <c r="C386" s="12" t="str">
        <f t="shared" si="8"/>
        <v>11/2051</v>
      </c>
      <c r="D386" s="43">
        <f t="shared" si="6"/>
        <v>0.01</v>
      </c>
      <c r="E386" s="1146">
        <f t="shared" si="9"/>
        <v>24064.726141961659</v>
      </c>
      <c r="F386" s="1150"/>
      <c r="G386" s="1146">
        <f t="shared" si="10"/>
        <v>25922.176752820033</v>
      </c>
      <c r="H386" s="1147"/>
      <c r="I386" s="1148"/>
      <c r="J386" s="1149"/>
      <c r="K386" s="45" t="e">
        <f t="shared" si="11"/>
        <v>#DIV/0!</v>
      </c>
      <c r="L386" s="1151">
        <f t="shared" si="7"/>
        <v>-25922.176752820033</v>
      </c>
      <c r="M386" s="1152"/>
      <c r="N386" s="34"/>
      <c r="O386" s="34"/>
      <c r="P386" s="34"/>
      <c r="Q386" s="34"/>
      <c r="R386" s="34"/>
      <c r="S386" s="34"/>
      <c r="T386" s="34"/>
      <c r="U386" s="34"/>
      <c r="V386" s="34"/>
      <c r="W386" s="34"/>
      <c r="X386" s="34"/>
      <c r="Y386" s="34"/>
      <c r="Z386" s="34"/>
      <c r="AA386" s="34"/>
      <c r="AB386" s="34"/>
    </row>
    <row r="387" spans="1:28" ht="15" customHeight="1" x14ac:dyDescent="0.2">
      <c r="A387" s="34"/>
      <c r="B387" s="42">
        <v>372</v>
      </c>
      <c r="C387" s="12" t="str">
        <f t="shared" si="8"/>
        <v>12/2051</v>
      </c>
      <c r="D387" s="43">
        <f t="shared" si="6"/>
        <v>0.01</v>
      </c>
      <c r="E387" s="1146">
        <f t="shared" si="9"/>
        <v>24305.373403381276</v>
      </c>
      <c r="F387" s="1150"/>
      <c r="G387" s="1146">
        <f t="shared" si="10"/>
        <v>26181.398520348233</v>
      </c>
      <c r="H387" s="1147"/>
      <c r="I387" s="1148"/>
      <c r="J387" s="1149"/>
      <c r="K387" s="45" t="e">
        <f t="shared" si="11"/>
        <v>#DIV/0!</v>
      </c>
      <c r="L387" s="1151">
        <f t="shared" si="7"/>
        <v>-26181.398520348233</v>
      </c>
      <c r="M387" s="1152"/>
      <c r="N387" s="34"/>
      <c r="O387" s="34"/>
      <c r="P387" s="34"/>
      <c r="Q387" s="34"/>
      <c r="R387" s="34"/>
      <c r="S387" s="34"/>
      <c r="T387" s="34"/>
      <c r="U387" s="34"/>
      <c r="V387" s="34"/>
      <c r="W387" s="34"/>
      <c r="X387" s="34"/>
      <c r="Y387" s="34"/>
      <c r="Z387" s="34"/>
      <c r="AA387" s="34"/>
      <c r="AB387" s="34"/>
    </row>
    <row r="388" spans="1:28" ht="15" customHeight="1" x14ac:dyDescent="0.2">
      <c r="A388" s="34"/>
      <c r="B388" s="42">
        <v>373</v>
      </c>
      <c r="C388" s="12" t="str">
        <f t="shared" si="8"/>
        <v>1/2052</v>
      </c>
      <c r="D388" s="43">
        <f t="shared" si="6"/>
        <v>0.01</v>
      </c>
      <c r="E388" s="1146">
        <f t="shared" si="9"/>
        <v>24548.427137415089</v>
      </c>
      <c r="F388" s="1150"/>
      <c r="G388" s="1146">
        <f t="shared" si="10"/>
        <v>26443.212505551717</v>
      </c>
      <c r="H388" s="1147"/>
      <c r="I388" s="1148"/>
      <c r="J388" s="1149"/>
      <c r="K388" s="45" t="e">
        <f t="shared" si="11"/>
        <v>#DIV/0!</v>
      </c>
      <c r="L388" s="1151">
        <f t="shared" si="7"/>
        <v>-26443.212505551717</v>
      </c>
      <c r="M388" s="1152"/>
      <c r="N388" s="34"/>
      <c r="O388" s="34"/>
      <c r="P388" s="34"/>
      <c r="Q388" s="34"/>
      <c r="R388" s="34"/>
      <c r="S388" s="34"/>
      <c r="T388" s="34"/>
      <c r="U388" s="34"/>
      <c r="V388" s="34"/>
      <c r="W388" s="34"/>
      <c r="X388" s="34"/>
      <c r="Y388" s="34"/>
      <c r="Z388" s="34"/>
      <c r="AA388" s="34"/>
      <c r="AB388" s="34"/>
    </row>
    <row r="389" spans="1:28" ht="15" customHeight="1" x14ac:dyDescent="0.2">
      <c r="A389" s="34"/>
      <c r="B389" s="42">
        <v>374</v>
      </c>
      <c r="C389" s="12" t="str">
        <f t="shared" si="8"/>
        <v>2/2052</v>
      </c>
      <c r="D389" s="43">
        <f t="shared" si="6"/>
        <v>0.01</v>
      </c>
      <c r="E389" s="1146">
        <f t="shared" si="9"/>
        <v>24793.911408789238</v>
      </c>
      <c r="F389" s="1150"/>
      <c r="G389" s="1146">
        <f t="shared" si="10"/>
        <v>26707.644630607236</v>
      </c>
      <c r="H389" s="1147"/>
      <c r="I389" s="1148"/>
      <c r="J389" s="1149"/>
      <c r="K389" s="45" t="e">
        <f t="shared" si="11"/>
        <v>#DIV/0!</v>
      </c>
      <c r="L389" s="1151">
        <f t="shared" si="7"/>
        <v>-26707.644630607236</v>
      </c>
      <c r="M389" s="1152"/>
      <c r="N389" s="34"/>
      <c r="O389" s="34"/>
      <c r="P389" s="34"/>
      <c r="Q389" s="34"/>
      <c r="R389" s="34"/>
      <c r="S389" s="34"/>
      <c r="T389" s="34"/>
      <c r="U389" s="34"/>
      <c r="V389" s="34"/>
      <c r="W389" s="34"/>
      <c r="X389" s="34"/>
      <c r="Y389" s="34"/>
      <c r="Z389" s="34"/>
      <c r="AA389" s="34"/>
      <c r="AB389" s="34"/>
    </row>
    <row r="390" spans="1:28" ht="15" customHeight="1" x14ac:dyDescent="0.2">
      <c r="A390" s="34"/>
      <c r="B390" s="42">
        <v>375</v>
      </c>
      <c r="C390" s="12" t="str">
        <f t="shared" si="8"/>
        <v>3/2052</v>
      </c>
      <c r="D390" s="43">
        <f t="shared" si="6"/>
        <v>0.01</v>
      </c>
      <c r="E390" s="1146">
        <f t="shared" si="9"/>
        <v>25041.850522877128</v>
      </c>
      <c r="F390" s="1150"/>
      <c r="G390" s="1146">
        <f t="shared" si="10"/>
        <v>26974.721076913309</v>
      </c>
      <c r="H390" s="1147"/>
      <c r="I390" s="1148"/>
      <c r="J390" s="1149"/>
      <c r="K390" s="45" t="e">
        <f t="shared" si="11"/>
        <v>#DIV/0!</v>
      </c>
      <c r="L390" s="1151">
        <f t="shared" si="7"/>
        <v>-26974.721076913309</v>
      </c>
      <c r="M390" s="1152"/>
      <c r="N390" s="34"/>
      <c r="O390" s="34"/>
      <c r="P390" s="34"/>
      <c r="Q390" s="34"/>
      <c r="R390" s="34"/>
      <c r="S390" s="34"/>
      <c r="T390" s="34"/>
      <c r="U390" s="34"/>
      <c r="V390" s="34"/>
      <c r="W390" s="34"/>
      <c r="X390" s="34"/>
      <c r="Y390" s="34"/>
      <c r="Z390" s="34"/>
      <c r="AA390" s="34"/>
      <c r="AB390" s="34"/>
    </row>
    <row r="391" spans="1:28" ht="15" customHeight="1" x14ac:dyDescent="0.2">
      <c r="A391" s="34"/>
      <c r="B391" s="42">
        <v>376</v>
      </c>
      <c r="C391" s="12" t="str">
        <f t="shared" si="8"/>
        <v>4/2052</v>
      </c>
      <c r="D391" s="43">
        <f t="shared" si="6"/>
        <v>0.01</v>
      </c>
      <c r="E391" s="1146">
        <f t="shared" si="9"/>
        <v>25292.2690281059</v>
      </c>
      <c r="F391" s="1150"/>
      <c r="G391" s="1146">
        <f t="shared" si="10"/>
        <v>27244.468287682441</v>
      </c>
      <c r="H391" s="1147"/>
      <c r="I391" s="1148"/>
      <c r="J391" s="1149"/>
      <c r="K391" s="45" t="e">
        <f t="shared" si="11"/>
        <v>#DIV/0!</v>
      </c>
      <c r="L391" s="1151">
        <f t="shared" si="7"/>
        <v>-27244.468287682441</v>
      </c>
      <c r="M391" s="1152"/>
      <c r="N391" s="34"/>
      <c r="O391" s="34"/>
      <c r="P391" s="34"/>
      <c r="Q391" s="34"/>
      <c r="R391" s="34"/>
      <c r="S391" s="34"/>
      <c r="T391" s="34"/>
      <c r="U391" s="34"/>
      <c r="V391" s="34"/>
      <c r="W391" s="34"/>
      <c r="X391" s="34"/>
      <c r="Y391" s="34"/>
      <c r="Z391" s="34"/>
      <c r="AA391" s="34"/>
      <c r="AB391" s="34"/>
    </row>
    <row r="392" spans="1:28" ht="15" customHeight="1" x14ac:dyDescent="0.2">
      <c r="A392" s="34"/>
      <c r="B392" s="42">
        <v>377</v>
      </c>
      <c r="C392" s="12" t="str">
        <f t="shared" si="8"/>
        <v>5/2052</v>
      </c>
      <c r="D392" s="43">
        <f t="shared" si="6"/>
        <v>0.01</v>
      </c>
      <c r="E392" s="1146">
        <f t="shared" si="9"/>
        <v>25545.191718386959</v>
      </c>
      <c r="F392" s="1150"/>
      <c r="G392" s="1146">
        <f t="shared" si="10"/>
        <v>27516.912970559264</v>
      </c>
      <c r="H392" s="1147"/>
      <c r="I392" s="1148"/>
      <c r="J392" s="1149"/>
      <c r="K392" s="45" t="e">
        <f t="shared" si="11"/>
        <v>#DIV/0!</v>
      </c>
      <c r="L392" s="1151">
        <f t="shared" si="7"/>
        <v>-27516.912970559264</v>
      </c>
      <c r="M392" s="1152"/>
      <c r="N392" s="34"/>
      <c r="O392" s="34"/>
      <c r="P392" s="34"/>
      <c r="Q392" s="34"/>
      <c r="R392" s="34"/>
      <c r="S392" s="34"/>
      <c r="T392" s="34"/>
      <c r="U392" s="34"/>
      <c r="V392" s="34"/>
      <c r="W392" s="34"/>
      <c r="X392" s="34"/>
      <c r="Y392" s="34"/>
      <c r="Z392" s="34"/>
      <c r="AA392" s="34"/>
      <c r="AB392" s="34"/>
    </row>
    <row r="393" spans="1:28" ht="15" customHeight="1" x14ac:dyDescent="0.2">
      <c r="A393" s="34"/>
      <c r="B393" s="42">
        <v>378</v>
      </c>
      <c r="C393" s="12" t="str">
        <f t="shared" si="8"/>
        <v>6/2052</v>
      </c>
      <c r="D393" s="43">
        <f t="shared" si="6"/>
        <v>0.01</v>
      </c>
      <c r="E393" s="1146">
        <f t="shared" si="9"/>
        <v>25800.643635570828</v>
      </c>
      <c r="F393" s="1150"/>
      <c r="G393" s="1146">
        <f t="shared" si="10"/>
        <v>27792.082100264855</v>
      </c>
      <c r="H393" s="1147"/>
      <c r="I393" s="1148"/>
      <c r="J393" s="1149"/>
      <c r="K393" s="45" t="e">
        <f t="shared" si="11"/>
        <v>#DIV/0!</v>
      </c>
      <c r="L393" s="1151">
        <f t="shared" si="7"/>
        <v>-27792.082100264855</v>
      </c>
      <c r="M393" s="1152"/>
      <c r="N393" s="34"/>
      <c r="O393" s="34"/>
      <c r="P393" s="34"/>
      <c r="Q393" s="34"/>
      <c r="R393" s="34"/>
      <c r="S393" s="34"/>
      <c r="T393" s="34"/>
      <c r="U393" s="34"/>
      <c r="V393" s="34"/>
      <c r="W393" s="34"/>
      <c r="X393" s="34"/>
      <c r="Y393" s="34"/>
      <c r="Z393" s="34"/>
      <c r="AA393" s="34"/>
      <c r="AB393" s="34"/>
    </row>
    <row r="394" spans="1:28" ht="15" customHeight="1" x14ac:dyDescent="0.2">
      <c r="A394" s="34"/>
      <c r="B394" s="42">
        <v>379</v>
      </c>
      <c r="C394" s="12" t="str">
        <f t="shared" si="8"/>
        <v>7/2052</v>
      </c>
      <c r="D394" s="43">
        <f t="shared" si="6"/>
        <v>0.01</v>
      </c>
      <c r="E394" s="1146">
        <f t="shared" si="9"/>
        <v>26058.650071926535</v>
      </c>
      <c r="F394" s="1150"/>
      <c r="G394" s="1146">
        <f t="shared" si="10"/>
        <v>28070.002921267504</v>
      </c>
      <c r="H394" s="1147"/>
      <c r="I394" s="1148"/>
      <c r="J394" s="1149"/>
      <c r="K394" s="45" t="e">
        <f t="shared" si="11"/>
        <v>#DIV/0!</v>
      </c>
      <c r="L394" s="1151">
        <f t="shared" si="7"/>
        <v>-28070.002921267504</v>
      </c>
      <c r="M394" s="1152"/>
      <c r="N394" s="34"/>
      <c r="O394" s="34"/>
      <c r="P394" s="34"/>
      <c r="Q394" s="34"/>
      <c r="R394" s="34"/>
      <c r="S394" s="34"/>
      <c r="T394" s="34"/>
      <c r="U394" s="34"/>
      <c r="V394" s="34"/>
      <c r="W394" s="34"/>
      <c r="X394" s="34"/>
      <c r="Y394" s="34"/>
      <c r="Z394" s="34"/>
      <c r="AA394" s="34"/>
      <c r="AB394" s="34"/>
    </row>
    <row r="395" spans="1:28" ht="15" customHeight="1" x14ac:dyDescent="0.2">
      <c r="A395" s="34"/>
      <c r="B395" s="42">
        <v>380</v>
      </c>
      <c r="C395" s="12" t="str">
        <f t="shared" si="8"/>
        <v>8/2052</v>
      </c>
      <c r="D395" s="43">
        <f t="shared" si="6"/>
        <v>0.01</v>
      </c>
      <c r="E395" s="1146">
        <f t="shared" si="9"/>
        <v>26319.236572645801</v>
      </c>
      <c r="F395" s="1150"/>
      <c r="G395" s="1146">
        <f t="shared" si="10"/>
        <v>28350.702950480179</v>
      </c>
      <c r="H395" s="1147"/>
      <c r="I395" s="1148"/>
      <c r="J395" s="1149"/>
      <c r="K395" s="45" t="e">
        <f t="shared" si="11"/>
        <v>#DIV/0!</v>
      </c>
      <c r="L395" s="1151">
        <f t="shared" si="7"/>
        <v>-28350.702950480179</v>
      </c>
      <c r="M395" s="1152"/>
      <c r="N395" s="34"/>
      <c r="O395" s="34"/>
      <c r="P395" s="34"/>
      <c r="Q395" s="34"/>
      <c r="R395" s="34"/>
      <c r="S395" s="34"/>
      <c r="T395" s="34"/>
      <c r="U395" s="34"/>
      <c r="V395" s="34"/>
      <c r="W395" s="34"/>
      <c r="X395" s="34"/>
      <c r="Y395" s="34"/>
      <c r="Z395" s="34"/>
      <c r="AA395" s="34"/>
      <c r="AB395" s="34"/>
    </row>
    <row r="396" spans="1:28" ht="15" customHeight="1" x14ac:dyDescent="0.2">
      <c r="A396" s="34"/>
      <c r="B396" s="42">
        <v>381</v>
      </c>
      <c r="C396" s="12" t="str">
        <f t="shared" si="8"/>
        <v>9/2052</v>
      </c>
      <c r="D396" s="43">
        <f t="shared" si="6"/>
        <v>0.01</v>
      </c>
      <c r="E396" s="1146">
        <f t="shared" si="9"/>
        <v>26582.428938372261</v>
      </c>
      <c r="F396" s="1150"/>
      <c r="G396" s="1146">
        <f t="shared" si="10"/>
        <v>28634.209979984982</v>
      </c>
      <c r="H396" s="1147"/>
      <c r="I396" s="1148"/>
      <c r="J396" s="1149"/>
      <c r="K396" s="45" t="e">
        <f t="shared" si="11"/>
        <v>#DIV/0!</v>
      </c>
      <c r="L396" s="1151">
        <f t="shared" si="7"/>
        <v>-28634.209979984982</v>
      </c>
      <c r="M396" s="1152"/>
      <c r="N396" s="34"/>
      <c r="O396" s="34"/>
      <c r="P396" s="34"/>
      <c r="Q396" s="34"/>
      <c r="R396" s="34"/>
      <c r="S396" s="34"/>
      <c r="T396" s="34"/>
      <c r="U396" s="34"/>
      <c r="V396" s="34"/>
      <c r="W396" s="34"/>
      <c r="X396" s="34"/>
      <c r="Y396" s="34"/>
      <c r="Z396" s="34"/>
      <c r="AA396" s="34"/>
      <c r="AB396" s="34"/>
    </row>
    <row r="397" spans="1:28" ht="15" customHeight="1" x14ac:dyDescent="0.2">
      <c r="A397" s="34"/>
      <c r="B397" s="42">
        <v>382</v>
      </c>
      <c r="C397" s="12" t="str">
        <f t="shared" si="8"/>
        <v>10/2052</v>
      </c>
      <c r="D397" s="43">
        <f t="shared" si="6"/>
        <v>0.01</v>
      </c>
      <c r="E397" s="1146">
        <f t="shared" si="9"/>
        <v>26848.253227755984</v>
      </c>
      <c r="F397" s="1150"/>
      <c r="G397" s="1146">
        <f t="shared" si="10"/>
        <v>28920.552079784833</v>
      </c>
      <c r="H397" s="1147"/>
      <c r="I397" s="1148"/>
      <c r="J397" s="1149"/>
      <c r="K397" s="45" t="e">
        <f t="shared" si="11"/>
        <v>#DIV/0!</v>
      </c>
      <c r="L397" s="1151">
        <f t="shared" si="7"/>
        <v>-28920.552079784833</v>
      </c>
      <c r="M397" s="1152"/>
      <c r="N397" s="34"/>
      <c r="O397" s="34"/>
      <c r="P397" s="34"/>
      <c r="Q397" s="34"/>
      <c r="R397" s="34"/>
      <c r="S397" s="34"/>
      <c r="T397" s="34"/>
      <c r="U397" s="34"/>
      <c r="V397" s="34"/>
      <c r="W397" s="34"/>
      <c r="X397" s="34"/>
      <c r="Y397" s="34"/>
      <c r="Z397" s="34"/>
      <c r="AA397" s="34"/>
      <c r="AB397" s="34"/>
    </row>
    <row r="398" spans="1:28" ht="15" customHeight="1" x14ac:dyDescent="0.2">
      <c r="A398" s="34"/>
      <c r="B398" s="42">
        <v>383</v>
      </c>
      <c r="C398" s="12" t="str">
        <f t="shared" si="8"/>
        <v>11/2052</v>
      </c>
      <c r="D398" s="43">
        <f t="shared" si="6"/>
        <v>0.01</v>
      </c>
      <c r="E398" s="1146">
        <f t="shared" si="9"/>
        <v>27116.735760033545</v>
      </c>
      <c r="F398" s="1150"/>
      <c r="G398" s="1146">
        <f t="shared" si="10"/>
        <v>29209.757600582681</v>
      </c>
      <c r="H398" s="1147"/>
      <c r="I398" s="1148"/>
      <c r="J398" s="1149"/>
      <c r="K398" s="45" t="e">
        <f t="shared" si="11"/>
        <v>#DIV/0!</v>
      </c>
      <c r="L398" s="1151">
        <f t="shared" si="7"/>
        <v>-29209.757600582681</v>
      </c>
      <c r="M398" s="1152"/>
      <c r="N398" s="34"/>
      <c r="O398" s="34"/>
      <c r="P398" s="34"/>
      <c r="Q398" s="34"/>
      <c r="R398" s="34"/>
      <c r="S398" s="34"/>
      <c r="T398" s="34"/>
      <c r="U398" s="34"/>
      <c r="V398" s="34"/>
      <c r="W398" s="34"/>
      <c r="X398" s="34"/>
      <c r="Y398" s="34"/>
      <c r="Z398" s="34"/>
      <c r="AA398" s="34"/>
      <c r="AB398" s="34"/>
    </row>
    <row r="399" spans="1:28" ht="15" customHeight="1" x14ac:dyDescent="0.2">
      <c r="A399" s="34"/>
      <c r="B399" s="42">
        <v>384</v>
      </c>
      <c r="C399" s="12" t="str">
        <f t="shared" si="8"/>
        <v>12/2052</v>
      </c>
      <c r="D399" s="43">
        <f t="shared" si="6"/>
        <v>0.01</v>
      </c>
      <c r="E399" s="1146">
        <f t="shared" si="9"/>
        <v>27387.903117633879</v>
      </c>
      <c r="F399" s="1150"/>
      <c r="G399" s="1146">
        <f t="shared" si="10"/>
        <v>29501.855176588509</v>
      </c>
      <c r="H399" s="1147"/>
      <c r="I399" s="1148"/>
      <c r="J399" s="1149"/>
      <c r="K399" s="45" t="e">
        <f t="shared" si="11"/>
        <v>#DIV/0!</v>
      </c>
      <c r="L399" s="1151">
        <f t="shared" si="7"/>
        <v>-29501.855176588509</v>
      </c>
      <c r="M399" s="1152"/>
      <c r="N399" s="34"/>
      <c r="O399" s="34"/>
      <c r="P399" s="34"/>
      <c r="Q399" s="34"/>
      <c r="R399" s="34"/>
      <c r="S399" s="34"/>
      <c r="T399" s="34"/>
      <c r="U399" s="34"/>
      <c r="V399" s="34"/>
      <c r="W399" s="34"/>
      <c r="X399" s="34"/>
      <c r="Y399" s="34"/>
      <c r="Z399" s="34"/>
      <c r="AA399" s="34"/>
      <c r="AB399" s="34"/>
    </row>
    <row r="400" spans="1:28" ht="15" customHeight="1" x14ac:dyDescent="0.2">
      <c r="A400" s="34"/>
      <c r="B400" s="42">
        <v>385</v>
      </c>
      <c r="C400" s="12" t="str">
        <f t="shared" si="8"/>
        <v>1/2053</v>
      </c>
      <c r="D400" s="43">
        <f t="shared" si="6"/>
        <v>0.01</v>
      </c>
      <c r="E400" s="1146">
        <f t="shared" si="9"/>
        <v>27661.78214881022</v>
      </c>
      <c r="F400" s="1150"/>
      <c r="G400" s="1146">
        <f t="shared" si="10"/>
        <v>29796.873728354396</v>
      </c>
      <c r="H400" s="1147"/>
      <c r="I400" s="1148"/>
      <c r="J400" s="1149"/>
      <c r="K400" s="45" t="e">
        <f t="shared" si="11"/>
        <v>#DIV/0!</v>
      </c>
      <c r="L400" s="1151">
        <f t="shared" si="7"/>
        <v>-29796.873728354396</v>
      </c>
      <c r="M400" s="1152"/>
      <c r="N400" s="34"/>
      <c r="O400" s="34"/>
      <c r="P400" s="34"/>
      <c r="Q400" s="34"/>
      <c r="R400" s="34"/>
      <c r="S400" s="34"/>
      <c r="T400" s="34"/>
      <c r="U400" s="34"/>
      <c r="V400" s="34"/>
      <c r="W400" s="34"/>
      <c r="X400" s="34"/>
      <c r="Y400" s="34"/>
      <c r="Z400" s="34"/>
      <c r="AA400" s="34"/>
      <c r="AB400" s="34"/>
    </row>
    <row r="401" spans="1:28" ht="15" customHeight="1" x14ac:dyDescent="0.2">
      <c r="A401" s="34"/>
      <c r="B401" s="42">
        <v>386</v>
      </c>
      <c r="C401" s="12" t="str">
        <f t="shared" si="8"/>
        <v>2/2053</v>
      </c>
      <c r="D401" s="43">
        <f t="shared" si="6"/>
        <v>0.01</v>
      </c>
      <c r="E401" s="1146">
        <f t="shared" si="9"/>
        <v>27938.399970298324</v>
      </c>
      <c r="F401" s="1150"/>
      <c r="G401" s="1146">
        <f t="shared" si="10"/>
        <v>30094.842465637939</v>
      </c>
      <c r="H401" s="1147"/>
      <c r="I401" s="1148"/>
      <c r="J401" s="1149"/>
      <c r="K401" s="45" t="e">
        <f t="shared" si="11"/>
        <v>#DIV/0!</v>
      </c>
      <c r="L401" s="1151">
        <f t="shared" si="7"/>
        <v>-30094.842465637939</v>
      </c>
      <c r="M401" s="1152"/>
      <c r="N401" s="34"/>
      <c r="O401" s="34"/>
      <c r="P401" s="34"/>
      <c r="Q401" s="34"/>
      <c r="R401" s="34"/>
      <c r="S401" s="34"/>
      <c r="T401" s="34"/>
      <c r="U401" s="34"/>
      <c r="V401" s="34"/>
      <c r="W401" s="34"/>
      <c r="X401" s="34"/>
      <c r="Y401" s="34"/>
      <c r="Z401" s="34"/>
      <c r="AA401" s="34"/>
      <c r="AB401" s="34"/>
    </row>
    <row r="402" spans="1:28" ht="15" customHeight="1" x14ac:dyDescent="0.2">
      <c r="A402" s="34"/>
      <c r="B402" s="42">
        <v>387</v>
      </c>
      <c r="C402" s="12" t="str">
        <f t="shared" si="8"/>
        <v>3/2053</v>
      </c>
      <c r="D402" s="43">
        <f t="shared" si="6"/>
        <v>0.01</v>
      </c>
      <c r="E402" s="1146">
        <f t="shared" si="9"/>
        <v>28217.783970001306</v>
      </c>
      <c r="F402" s="1150"/>
      <c r="G402" s="1146">
        <f t="shared" si="10"/>
        <v>30395.79089029432</v>
      </c>
      <c r="H402" s="1147"/>
      <c r="I402" s="1148"/>
      <c r="J402" s="1149"/>
      <c r="K402" s="45" t="e">
        <f t="shared" si="11"/>
        <v>#DIV/0!</v>
      </c>
      <c r="L402" s="1151">
        <f t="shared" si="7"/>
        <v>-30395.79089029432</v>
      </c>
      <c r="M402" s="1152"/>
      <c r="N402" s="34"/>
      <c r="O402" s="34"/>
      <c r="P402" s="34"/>
      <c r="Q402" s="34"/>
      <c r="R402" s="34"/>
      <c r="S402" s="34"/>
      <c r="T402" s="34"/>
      <c r="U402" s="34"/>
      <c r="V402" s="34"/>
      <c r="W402" s="34"/>
      <c r="X402" s="34"/>
      <c r="Y402" s="34"/>
      <c r="Z402" s="34"/>
      <c r="AA402" s="34"/>
      <c r="AB402" s="34"/>
    </row>
    <row r="403" spans="1:28" ht="15" customHeight="1" x14ac:dyDescent="0.2">
      <c r="A403" s="34"/>
      <c r="B403" s="42">
        <v>388</v>
      </c>
      <c r="C403" s="12" t="str">
        <f t="shared" si="8"/>
        <v>4/2053</v>
      </c>
      <c r="D403" s="43">
        <f t="shared" si="6"/>
        <v>0.01</v>
      </c>
      <c r="E403" s="1146">
        <f t="shared" si="9"/>
        <v>28499.961809701319</v>
      </c>
      <c r="F403" s="1150"/>
      <c r="G403" s="1146">
        <f t="shared" si="10"/>
        <v>30699.748799197263</v>
      </c>
      <c r="H403" s="1147"/>
      <c r="I403" s="1148"/>
      <c r="J403" s="1149"/>
      <c r="K403" s="45" t="e">
        <f t="shared" si="11"/>
        <v>#DIV/0!</v>
      </c>
      <c r="L403" s="1151">
        <f t="shared" si="7"/>
        <v>-30699.748799197263</v>
      </c>
      <c r="M403" s="1152"/>
      <c r="N403" s="34"/>
      <c r="O403" s="34"/>
      <c r="P403" s="34"/>
      <c r="Q403" s="34"/>
      <c r="R403" s="34"/>
      <c r="S403" s="34"/>
      <c r="T403" s="34"/>
      <c r="U403" s="34"/>
      <c r="V403" s="34"/>
      <c r="W403" s="34"/>
      <c r="X403" s="34"/>
      <c r="Y403" s="34"/>
      <c r="Z403" s="34"/>
      <c r="AA403" s="34"/>
      <c r="AB403" s="34"/>
    </row>
    <row r="404" spans="1:28" ht="15" customHeight="1" x14ac:dyDescent="0.2">
      <c r="A404" s="34"/>
      <c r="B404" s="42">
        <v>389</v>
      </c>
      <c r="C404" s="12" t="str">
        <f t="shared" si="8"/>
        <v>5/2053</v>
      </c>
      <c r="D404" s="43">
        <f t="shared" si="6"/>
        <v>0.01</v>
      </c>
      <c r="E404" s="1146">
        <f t="shared" si="9"/>
        <v>28784.961427798331</v>
      </c>
      <c r="F404" s="1150"/>
      <c r="G404" s="1146">
        <f t="shared" si="10"/>
        <v>31006.746287189235</v>
      </c>
      <c r="H404" s="1147"/>
      <c r="I404" s="1148"/>
      <c r="J404" s="1149"/>
      <c r="K404" s="45" t="e">
        <f t="shared" si="11"/>
        <v>#DIV/0!</v>
      </c>
      <c r="L404" s="1151">
        <f t="shared" si="7"/>
        <v>-31006.746287189235</v>
      </c>
      <c r="M404" s="1152"/>
      <c r="N404" s="34"/>
      <c r="O404" s="34"/>
      <c r="P404" s="34"/>
      <c r="Q404" s="34"/>
      <c r="R404" s="34"/>
      <c r="S404" s="34"/>
      <c r="T404" s="34"/>
      <c r="U404" s="34"/>
      <c r="V404" s="34"/>
      <c r="W404" s="34"/>
      <c r="X404" s="34"/>
      <c r="Y404" s="34"/>
      <c r="Z404" s="34"/>
      <c r="AA404" s="34"/>
      <c r="AB404" s="34"/>
    </row>
    <row r="405" spans="1:28" ht="15" customHeight="1" x14ac:dyDescent="0.2">
      <c r="A405" s="34"/>
      <c r="B405" s="42">
        <v>390</v>
      </c>
      <c r="C405" s="12" t="str">
        <f t="shared" si="8"/>
        <v>6/2053</v>
      </c>
      <c r="D405" s="43">
        <f t="shared" si="6"/>
        <v>0.01</v>
      </c>
      <c r="E405" s="1146">
        <f t="shared" si="9"/>
        <v>29072.811042076315</v>
      </c>
      <c r="F405" s="1150"/>
      <c r="G405" s="1146">
        <f t="shared" si="10"/>
        <v>31316.813750061126</v>
      </c>
      <c r="H405" s="1147"/>
      <c r="I405" s="1148"/>
      <c r="J405" s="1149"/>
      <c r="K405" s="45" t="e">
        <f t="shared" si="11"/>
        <v>#DIV/0!</v>
      </c>
      <c r="L405" s="1151">
        <f t="shared" si="7"/>
        <v>-31316.813750061126</v>
      </c>
      <c r="M405" s="1152"/>
      <c r="N405" s="34"/>
      <c r="O405" s="34"/>
      <c r="P405" s="34"/>
      <c r="Q405" s="34"/>
      <c r="R405" s="34"/>
      <c r="S405" s="34"/>
      <c r="T405" s="34"/>
      <c r="U405" s="34"/>
      <c r="V405" s="34"/>
      <c r="W405" s="34"/>
      <c r="X405" s="34"/>
      <c r="Y405" s="34"/>
      <c r="Z405" s="34"/>
      <c r="AA405" s="34"/>
      <c r="AB405" s="34"/>
    </row>
    <row r="406" spans="1:28" ht="15" customHeight="1" x14ac:dyDescent="0.2">
      <c r="A406" s="34"/>
      <c r="B406" s="42">
        <v>391</v>
      </c>
      <c r="C406" s="12" t="str">
        <f t="shared" si="8"/>
        <v>7/2053</v>
      </c>
      <c r="D406" s="43">
        <f t="shared" si="6"/>
        <v>0.01</v>
      </c>
      <c r="E406" s="1146">
        <f t="shared" si="9"/>
        <v>29363.539152497076</v>
      </c>
      <c r="F406" s="1150"/>
      <c r="G406" s="1146">
        <f t="shared" si="10"/>
        <v>31629.981887561738</v>
      </c>
      <c r="H406" s="1147"/>
      <c r="I406" s="1148"/>
      <c r="J406" s="1149"/>
      <c r="K406" s="45" t="e">
        <f t="shared" si="11"/>
        <v>#DIV/0!</v>
      </c>
      <c r="L406" s="1151">
        <f t="shared" si="7"/>
        <v>-31629.981887561738</v>
      </c>
      <c r="M406" s="1152"/>
      <c r="N406" s="34"/>
      <c r="O406" s="34"/>
      <c r="P406" s="34"/>
      <c r="Q406" s="34"/>
      <c r="R406" s="34"/>
      <c r="S406" s="34"/>
      <c r="T406" s="34"/>
      <c r="U406" s="34"/>
      <c r="V406" s="34"/>
      <c r="W406" s="34"/>
      <c r="X406" s="34"/>
      <c r="Y406" s="34"/>
      <c r="Z406" s="34"/>
      <c r="AA406" s="34"/>
      <c r="AB406" s="34"/>
    </row>
    <row r="407" spans="1:28" ht="15" customHeight="1" x14ac:dyDescent="0.2">
      <c r="A407" s="34"/>
      <c r="B407" s="42">
        <v>392</v>
      </c>
      <c r="C407" s="12" t="str">
        <f t="shared" si="8"/>
        <v>8/2053</v>
      </c>
      <c r="D407" s="43">
        <f t="shared" si="6"/>
        <v>0.01</v>
      </c>
      <c r="E407" s="1146">
        <f t="shared" si="9"/>
        <v>29657.174544022047</v>
      </c>
      <c r="F407" s="1150"/>
      <c r="G407" s="1146">
        <f t="shared" si="10"/>
        <v>31946.281706437356</v>
      </c>
      <c r="H407" s="1147"/>
      <c r="I407" s="1148"/>
      <c r="J407" s="1149"/>
      <c r="K407" s="45" t="e">
        <f t="shared" si="11"/>
        <v>#DIV/0!</v>
      </c>
      <c r="L407" s="1151">
        <f t="shared" si="7"/>
        <v>-31946.281706437356</v>
      </c>
      <c r="M407" s="1152"/>
      <c r="N407" s="34"/>
      <c r="O407" s="34"/>
      <c r="P407" s="34"/>
      <c r="Q407" s="34"/>
      <c r="R407" s="34"/>
      <c r="S407" s="34"/>
      <c r="T407" s="34"/>
      <c r="U407" s="34"/>
      <c r="V407" s="34"/>
      <c r="W407" s="34"/>
      <c r="X407" s="34"/>
      <c r="Y407" s="34"/>
      <c r="Z407" s="34"/>
      <c r="AA407" s="34"/>
      <c r="AB407" s="34"/>
    </row>
    <row r="408" spans="1:28" ht="15" customHeight="1" x14ac:dyDescent="0.2">
      <c r="A408" s="34"/>
      <c r="B408" s="42">
        <v>393</v>
      </c>
      <c r="C408" s="12" t="str">
        <f t="shared" si="8"/>
        <v>9/2053</v>
      </c>
      <c r="D408" s="43">
        <f t="shared" si="6"/>
        <v>0.01</v>
      </c>
      <c r="E408" s="1146">
        <f t="shared" si="9"/>
        <v>29953.746289462269</v>
      </c>
      <c r="F408" s="1150"/>
      <c r="G408" s="1146">
        <f t="shared" si="10"/>
        <v>32265.744523501729</v>
      </c>
      <c r="H408" s="1147"/>
      <c r="I408" s="1148"/>
      <c r="J408" s="1149"/>
      <c r="K408" s="45" t="e">
        <f t="shared" si="11"/>
        <v>#DIV/0!</v>
      </c>
      <c r="L408" s="1151">
        <f t="shared" si="7"/>
        <v>-32265.744523501729</v>
      </c>
      <c r="M408" s="1152"/>
      <c r="N408" s="34"/>
      <c r="O408" s="34"/>
      <c r="P408" s="34"/>
      <c r="Q408" s="34"/>
      <c r="R408" s="34"/>
      <c r="S408" s="34"/>
      <c r="T408" s="34"/>
      <c r="U408" s="34"/>
      <c r="V408" s="34"/>
      <c r="W408" s="34"/>
      <c r="X408" s="34"/>
      <c r="Y408" s="34"/>
      <c r="Z408" s="34"/>
      <c r="AA408" s="34"/>
      <c r="AB408" s="34"/>
    </row>
    <row r="409" spans="1:28" ht="15" customHeight="1" x14ac:dyDescent="0.2">
      <c r="A409" s="34"/>
      <c r="B409" s="42">
        <v>394</v>
      </c>
      <c r="C409" s="12" t="str">
        <f t="shared" si="8"/>
        <v>10/2053</v>
      </c>
      <c r="D409" s="43">
        <f t="shared" si="6"/>
        <v>0.01</v>
      </c>
      <c r="E409" s="1146">
        <f t="shared" si="9"/>
        <v>30253.283752356892</v>
      </c>
      <c r="F409" s="1150"/>
      <c r="G409" s="1146">
        <f t="shared" si="10"/>
        <v>32588.401968736747</v>
      </c>
      <c r="H409" s="1147"/>
      <c r="I409" s="1148"/>
      <c r="J409" s="1149"/>
      <c r="K409" s="45" t="e">
        <f t="shared" si="11"/>
        <v>#DIV/0!</v>
      </c>
      <c r="L409" s="1151">
        <f t="shared" si="7"/>
        <v>-32588.401968736747</v>
      </c>
      <c r="M409" s="1152"/>
      <c r="N409" s="34"/>
      <c r="O409" s="34"/>
      <c r="P409" s="34"/>
      <c r="Q409" s="34"/>
      <c r="R409" s="34"/>
      <c r="S409" s="34"/>
      <c r="T409" s="34"/>
      <c r="U409" s="34"/>
      <c r="V409" s="34"/>
      <c r="W409" s="34"/>
      <c r="X409" s="34"/>
      <c r="Y409" s="34"/>
      <c r="Z409" s="34"/>
      <c r="AA409" s="34"/>
      <c r="AB409" s="34"/>
    </row>
    <row r="410" spans="1:28" ht="15" customHeight="1" x14ac:dyDescent="0.2">
      <c r="A410" s="34"/>
      <c r="B410" s="42">
        <v>395</v>
      </c>
      <c r="C410" s="12" t="str">
        <f t="shared" si="8"/>
        <v>11/2053</v>
      </c>
      <c r="D410" s="43">
        <f t="shared" si="6"/>
        <v>0.01</v>
      </c>
      <c r="E410" s="1146">
        <f t="shared" si="9"/>
        <v>30555.816589880462</v>
      </c>
      <c r="F410" s="1150"/>
      <c r="G410" s="1146">
        <f t="shared" si="10"/>
        <v>32914.285988424112</v>
      </c>
      <c r="H410" s="1147"/>
      <c r="I410" s="1148"/>
      <c r="J410" s="1149"/>
      <c r="K410" s="45" t="e">
        <f t="shared" si="11"/>
        <v>#DIV/0!</v>
      </c>
      <c r="L410" s="1151">
        <f t="shared" si="7"/>
        <v>-32914.285988424112</v>
      </c>
      <c r="M410" s="1152"/>
      <c r="N410" s="34"/>
      <c r="O410" s="34"/>
      <c r="P410" s="34"/>
      <c r="Q410" s="34"/>
      <c r="R410" s="34"/>
      <c r="S410" s="34"/>
      <c r="T410" s="34"/>
      <c r="U410" s="34"/>
      <c r="V410" s="34"/>
      <c r="W410" s="34"/>
      <c r="X410" s="34"/>
      <c r="Y410" s="34"/>
      <c r="Z410" s="34"/>
      <c r="AA410" s="34"/>
      <c r="AB410" s="34"/>
    </row>
    <row r="411" spans="1:28" ht="15" customHeight="1" x14ac:dyDescent="0.2">
      <c r="A411" s="34"/>
      <c r="B411" s="42">
        <v>396</v>
      </c>
      <c r="C411" s="12" t="str">
        <f t="shared" si="8"/>
        <v>12/2053</v>
      </c>
      <c r="D411" s="43">
        <f t="shared" si="6"/>
        <v>0.01</v>
      </c>
      <c r="E411" s="1146">
        <f t="shared" si="9"/>
        <v>30861.374755779267</v>
      </c>
      <c r="F411" s="1150"/>
      <c r="G411" s="1146">
        <f t="shared" si="10"/>
        <v>33243.428848308351</v>
      </c>
      <c r="H411" s="1147"/>
      <c r="I411" s="1148"/>
      <c r="J411" s="1149"/>
      <c r="K411" s="45" t="e">
        <f t="shared" si="11"/>
        <v>#DIV/0!</v>
      </c>
      <c r="L411" s="1151">
        <f t="shared" si="7"/>
        <v>-33243.428848308351</v>
      </c>
      <c r="M411" s="1152"/>
      <c r="N411" s="34"/>
      <c r="O411" s="34"/>
      <c r="P411" s="34"/>
      <c r="Q411" s="34"/>
      <c r="R411" s="34"/>
      <c r="S411" s="34"/>
      <c r="T411" s="34"/>
      <c r="U411" s="34"/>
      <c r="V411" s="34"/>
      <c r="W411" s="34"/>
      <c r="X411" s="34"/>
      <c r="Y411" s="34"/>
      <c r="Z411" s="34"/>
      <c r="AA411" s="34"/>
      <c r="AB411" s="34"/>
    </row>
    <row r="412" spans="1:28" ht="15" customHeight="1" x14ac:dyDescent="0.2">
      <c r="A412" s="34"/>
      <c r="B412" s="42">
        <v>397</v>
      </c>
      <c r="C412" s="12" t="str">
        <f t="shared" si="8"/>
        <v>1/2054</v>
      </c>
      <c r="D412" s="43">
        <f t="shared" si="6"/>
        <v>0.01</v>
      </c>
      <c r="E412" s="1146">
        <f t="shared" si="9"/>
        <v>31169.988503337059</v>
      </c>
      <c r="F412" s="1150"/>
      <c r="G412" s="1146">
        <f t="shared" si="10"/>
        <v>33575.863136791435</v>
      </c>
      <c r="H412" s="1147"/>
      <c r="I412" s="1148"/>
      <c r="J412" s="1149"/>
      <c r="K412" s="45" t="e">
        <f t="shared" si="11"/>
        <v>#DIV/0!</v>
      </c>
      <c r="L412" s="1151">
        <f t="shared" si="7"/>
        <v>-33575.863136791435</v>
      </c>
      <c r="M412" s="1152"/>
      <c r="N412" s="34"/>
      <c r="O412" s="34"/>
      <c r="P412" s="34"/>
      <c r="Q412" s="34"/>
      <c r="R412" s="34"/>
      <c r="S412" s="34"/>
      <c r="T412" s="34"/>
      <c r="U412" s="34"/>
      <c r="V412" s="34"/>
      <c r="W412" s="34"/>
      <c r="X412" s="34"/>
      <c r="Y412" s="34"/>
      <c r="Z412" s="34"/>
      <c r="AA412" s="34"/>
      <c r="AB412" s="34"/>
    </row>
    <row r="413" spans="1:28" ht="15" customHeight="1" x14ac:dyDescent="0.2">
      <c r="A413" s="34"/>
      <c r="B413" s="42">
        <v>398</v>
      </c>
      <c r="C413" s="12" t="str">
        <f t="shared" si="8"/>
        <v>2/2054</v>
      </c>
      <c r="D413" s="43">
        <f t="shared" si="6"/>
        <v>0.01</v>
      </c>
      <c r="E413" s="1146">
        <f t="shared" si="9"/>
        <v>31481.688388370429</v>
      </c>
      <c r="F413" s="1150"/>
      <c r="G413" s="1146">
        <f t="shared" si="10"/>
        <v>33911.621768159348</v>
      </c>
      <c r="H413" s="1147"/>
      <c r="I413" s="1148"/>
      <c r="J413" s="1149"/>
      <c r="K413" s="45" t="e">
        <f t="shared" si="11"/>
        <v>#DIV/0!</v>
      </c>
      <c r="L413" s="1151">
        <f t="shared" si="7"/>
        <v>-33911.621768159348</v>
      </c>
      <c r="M413" s="1152"/>
      <c r="N413" s="34"/>
      <c r="O413" s="34"/>
      <c r="P413" s="34"/>
      <c r="Q413" s="34"/>
      <c r="R413" s="34"/>
      <c r="S413" s="34"/>
      <c r="T413" s="34"/>
      <c r="U413" s="34"/>
      <c r="V413" s="34"/>
      <c r="W413" s="34"/>
      <c r="X413" s="34"/>
      <c r="Y413" s="34"/>
      <c r="Z413" s="34"/>
      <c r="AA413" s="34"/>
      <c r="AB413" s="34"/>
    </row>
    <row r="414" spans="1:28" ht="15" customHeight="1" x14ac:dyDescent="0.2">
      <c r="A414" s="34"/>
      <c r="B414" s="42">
        <v>399</v>
      </c>
      <c r="C414" s="12" t="str">
        <f t="shared" si="8"/>
        <v>3/2054</v>
      </c>
      <c r="D414" s="43">
        <f t="shared" si="6"/>
        <v>0.01</v>
      </c>
      <c r="E414" s="1146">
        <f t="shared" si="9"/>
        <v>31796.505272254133</v>
      </c>
      <c r="F414" s="1150"/>
      <c r="G414" s="1146">
        <f t="shared" si="10"/>
        <v>34250.73798584094</v>
      </c>
      <c r="H414" s="1147"/>
      <c r="I414" s="1148"/>
      <c r="J414" s="1149"/>
      <c r="K414" s="45" t="e">
        <f t="shared" si="11"/>
        <v>#DIV/0!</v>
      </c>
      <c r="L414" s="1151">
        <f t="shared" si="7"/>
        <v>-34250.73798584094</v>
      </c>
      <c r="M414" s="1152"/>
      <c r="N414" s="34"/>
      <c r="O414" s="34"/>
      <c r="P414" s="34"/>
      <c r="Q414" s="34"/>
      <c r="R414" s="34"/>
      <c r="S414" s="34"/>
      <c r="T414" s="34"/>
      <c r="U414" s="34"/>
      <c r="V414" s="34"/>
      <c r="W414" s="34"/>
      <c r="X414" s="34"/>
      <c r="Y414" s="34"/>
      <c r="Z414" s="34"/>
      <c r="AA414" s="34"/>
      <c r="AB414" s="34"/>
    </row>
    <row r="415" spans="1:28" ht="15" customHeight="1" x14ac:dyDescent="0.2">
      <c r="A415" s="34"/>
      <c r="B415" s="42">
        <v>400</v>
      </c>
      <c r="C415" s="12" t="str">
        <f t="shared" si="8"/>
        <v>4/2054</v>
      </c>
      <c r="D415" s="43">
        <f t="shared" si="6"/>
        <v>0.01</v>
      </c>
      <c r="E415" s="1146">
        <f t="shared" si="9"/>
        <v>32114.470324976675</v>
      </c>
      <c r="F415" s="1150"/>
      <c r="G415" s="1146">
        <f t="shared" si="10"/>
        <v>34593.245365699353</v>
      </c>
      <c r="H415" s="1147"/>
      <c r="I415" s="1148"/>
      <c r="J415" s="1149"/>
      <c r="K415" s="45" t="e">
        <f t="shared" si="11"/>
        <v>#DIV/0!</v>
      </c>
      <c r="L415" s="1151">
        <f t="shared" si="7"/>
        <v>-34593.245365699353</v>
      </c>
      <c r="M415" s="1152"/>
      <c r="N415" s="34"/>
      <c r="O415" s="34"/>
      <c r="P415" s="34"/>
      <c r="Q415" s="34"/>
      <c r="R415" s="34"/>
      <c r="S415" s="34"/>
      <c r="T415" s="34"/>
      <c r="U415" s="34"/>
      <c r="V415" s="34"/>
      <c r="W415" s="34"/>
      <c r="X415" s="34"/>
      <c r="Y415" s="34"/>
      <c r="Z415" s="34"/>
      <c r="AA415" s="34"/>
      <c r="AB415" s="34"/>
    </row>
    <row r="416" spans="1:28" ht="15" customHeight="1" x14ac:dyDescent="0.2">
      <c r="A416" s="34"/>
      <c r="B416" s="42">
        <v>401</v>
      </c>
      <c r="C416" s="12" t="str">
        <f t="shared" si="8"/>
        <v>5/2054</v>
      </c>
      <c r="D416" s="43">
        <f t="shared" si="6"/>
        <v>0.01</v>
      </c>
      <c r="E416" s="1146">
        <f t="shared" si="9"/>
        <v>32435.615028226443</v>
      </c>
      <c r="F416" s="1150"/>
      <c r="G416" s="1146">
        <f t="shared" si="10"/>
        <v>34939.177819356344</v>
      </c>
      <c r="H416" s="1147"/>
      <c r="I416" s="1148"/>
      <c r="J416" s="1149"/>
      <c r="K416" s="45" t="e">
        <f t="shared" si="11"/>
        <v>#DIV/0!</v>
      </c>
      <c r="L416" s="1151">
        <f t="shared" si="7"/>
        <v>-34939.177819356344</v>
      </c>
      <c r="M416" s="1152"/>
      <c r="N416" s="34"/>
      <c r="O416" s="34"/>
      <c r="P416" s="34"/>
      <c r="Q416" s="34"/>
      <c r="R416" s="34"/>
      <c r="S416" s="34"/>
      <c r="T416" s="34"/>
      <c r="U416" s="34"/>
      <c r="V416" s="34"/>
      <c r="W416" s="34"/>
      <c r="X416" s="34"/>
      <c r="Y416" s="34"/>
      <c r="Z416" s="34"/>
      <c r="AA416" s="34"/>
      <c r="AB416" s="34"/>
    </row>
    <row r="417" spans="1:28" ht="15" customHeight="1" x14ac:dyDescent="0.2">
      <c r="A417" s="34"/>
      <c r="B417" s="42">
        <v>402</v>
      </c>
      <c r="C417" s="12" t="str">
        <f t="shared" si="8"/>
        <v>6/2054</v>
      </c>
      <c r="D417" s="43">
        <f t="shared" si="6"/>
        <v>0.01</v>
      </c>
      <c r="E417" s="1146">
        <f t="shared" si="9"/>
        <v>32759.971178508706</v>
      </c>
      <c r="F417" s="1150"/>
      <c r="G417" s="1146">
        <f t="shared" si="10"/>
        <v>35288.569597549911</v>
      </c>
      <c r="H417" s="1147"/>
      <c r="I417" s="1148"/>
      <c r="J417" s="1149"/>
      <c r="K417" s="45" t="e">
        <f t="shared" si="11"/>
        <v>#DIV/0!</v>
      </c>
      <c r="L417" s="1151">
        <f t="shared" si="7"/>
        <v>-35288.569597549911</v>
      </c>
      <c r="M417" s="1152"/>
      <c r="N417" s="34"/>
      <c r="O417" s="34"/>
      <c r="P417" s="34"/>
      <c r="Q417" s="34"/>
      <c r="R417" s="34"/>
      <c r="S417" s="34"/>
      <c r="T417" s="34"/>
      <c r="U417" s="34"/>
      <c r="V417" s="34"/>
      <c r="W417" s="34"/>
      <c r="X417" s="34"/>
      <c r="Y417" s="34"/>
      <c r="Z417" s="34"/>
      <c r="AA417" s="34"/>
      <c r="AB417" s="34"/>
    </row>
    <row r="418" spans="1:28" ht="15" customHeight="1" x14ac:dyDescent="0.2">
      <c r="A418" s="34"/>
      <c r="B418" s="42">
        <v>403</v>
      </c>
      <c r="C418" s="12" t="str">
        <f t="shared" si="8"/>
        <v>7/2054</v>
      </c>
      <c r="D418" s="43">
        <f t="shared" si="6"/>
        <v>0.01</v>
      </c>
      <c r="E418" s="1146">
        <f t="shared" si="9"/>
        <v>33087.570890293791</v>
      </c>
      <c r="F418" s="1150"/>
      <c r="G418" s="1146">
        <f t="shared" si="10"/>
        <v>35641.455293525411</v>
      </c>
      <c r="H418" s="1147"/>
      <c r="I418" s="1148"/>
      <c r="J418" s="1149"/>
      <c r="K418" s="45" t="e">
        <f t="shared" si="11"/>
        <v>#DIV/0!</v>
      </c>
      <c r="L418" s="1151">
        <f t="shared" si="7"/>
        <v>-35641.455293525411</v>
      </c>
      <c r="M418" s="1152"/>
      <c r="N418" s="34"/>
      <c r="O418" s="34"/>
      <c r="P418" s="34"/>
      <c r="Q418" s="34"/>
      <c r="R418" s="34"/>
      <c r="S418" s="34"/>
      <c r="T418" s="34"/>
      <c r="U418" s="34"/>
      <c r="V418" s="34"/>
      <c r="W418" s="34"/>
      <c r="X418" s="34"/>
      <c r="Y418" s="34"/>
      <c r="Z418" s="34"/>
      <c r="AA418" s="34"/>
      <c r="AB418" s="34"/>
    </row>
    <row r="419" spans="1:28" ht="15" customHeight="1" x14ac:dyDescent="0.2">
      <c r="A419" s="34"/>
      <c r="B419" s="42">
        <v>404</v>
      </c>
      <c r="C419" s="12" t="str">
        <f t="shared" si="8"/>
        <v>8/2054</v>
      </c>
      <c r="D419" s="43">
        <f t="shared" si="6"/>
        <v>0.01</v>
      </c>
      <c r="E419" s="1146">
        <f t="shared" si="9"/>
        <v>33418.44659919673</v>
      </c>
      <c r="F419" s="1150"/>
      <c r="G419" s="1146">
        <f t="shared" si="10"/>
        <v>35997.869846460664</v>
      </c>
      <c r="H419" s="1147"/>
      <c r="I419" s="1148"/>
      <c r="J419" s="1149"/>
      <c r="K419" s="45" t="e">
        <f t="shared" si="11"/>
        <v>#DIV/0!</v>
      </c>
      <c r="L419" s="1151">
        <f t="shared" si="7"/>
        <v>-35997.869846460664</v>
      </c>
      <c r="M419" s="1152"/>
      <c r="N419" s="34"/>
      <c r="O419" s="34"/>
      <c r="P419" s="34"/>
      <c r="Q419" s="34"/>
      <c r="R419" s="34"/>
      <c r="S419" s="34"/>
      <c r="T419" s="34"/>
      <c r="U419" s="34"/>
      <c r="V419" s="34"/>
      <c r="W419" s="34"/>
      <c r="X419" s="34"/>
      <c r="Y419" s="34"/>
      <c r="Z419" s="34"/>
      <c r="AA419" s="34"/>
      <c r="AB419" s="34"/>
    </row>
    <row r="420" spans="1:28" ht="15" customHeight="1" x14ac:dyDescent="0.2">
      <c r="A420" s="34"/>
      <c r="B420" s="42">
        <v>405</v>
      </c>
      <c r="C420" s="12" t="str">
        <f t="shared" si="8"/>
        <v>9/2054</v>
      </c>
      <c r="D420" s="43">
        <f t="shared" si="6"/>
        <v>0.01</v>
      </c>
      <c r="E420" s="1146">
        <f t="shared" si="9"/>
        <v>33752.631065188696</v>
      </c>
      <c r="F420" s="1150"/>
      <c r="G420" s="1146">
        <f t="shared" si="10"/>
        <v>36357.848544925269</v>
      </c>
      <c r="H420" s="1147"/>
      <c r="I420" s="1148"/>
      <c r="J420" s="1149"/>
      <c r="K420" s="45" t="e">
        <f t="shared" si="11"/>
        <v>#DIV/0!</v>
      </c>
      <c r="L420" s="1151">
        <f t="shared" si="7"/>
        <v>-36357.848544925269</v>
      </c>
      <c r="M420" s="1152"/>
      <c r="N420" s="34"/>
      <c r="O420" s="34"/>
      <c r="P420" s="34"/>
      <c r="Q420" s="34"/>
      <c r="R420" s="34"/>
      <c r="S420" s="34"/>
      <c r="T420" s="34"/>
      <c r="U420" s="34"/>
      <c r="V420" s="34"/>
      <c r="W420" s="34"/>
      <c r="X420" s="34"/>
      <c r="Y420" s="34"/>
      <c r="Z420" s="34"/>
      <c r="AA420" s="34"/>
      <c r="AB420" s="34"/>
    </row>
    <row r="421" spans="1:28" ht="15" customHeight="1" x14ac:dyDescent="0.2">
      <c r="A421" s="34"/>
      <c r="B421" s="42">
        <v>406</v>
      </c>
      <c r="C421" s="12" t="str">
        <f t="shared" si="8"/>
        <v>10/2054</v>
      </c>
      <c r="D421" s="43">
        <f t="shared" si="6"/>
        <v>0.01</v>
      </c>
      <c r="E421" s="1146">
        <f t="shared" si="9"/>
        <v>34090.157375840587</v>
      </c>
      <c r="F421" s="1150"/>
      <c r="G421" s="1146">
        <f t="shared" si="10"/>
        <v>36721.427030374522</v>
      </c>
      <c r="H421" s="1147"/>
      <c r="I421" s="1148"/>
      <c r="J421" s="1149"/>
      <c r="K421" s="45" t="e">
        <f t="shared" si="11"/>
        <v>#DIV/0!</v>
      </c>
      <c r="L421" s="1151">
        <f t="shared" si="7"/>
        <v>-36721.427030374522</v>
      </c>
      <c r="M421" s="1152"/>
      <c r="N421" s="34"/>
      <c r="O421" s="34"/>
      <c r="P421" s="34"/>
      <c r="Q421" s="34"/>
      <c r="R421" s="34"/>
      <c r="S421" s="34"/>
      <c r="T421" s="34"/>
      <c r="U421" s="34"/>
      <c r="V421" s="34"/>
      <c r="W421" s="34"/>
      <c r="X421" s="34"/>
      <c r="Y421" s="34"/>
      <c r="Z421" s="34"/>
      <c r="AA421" s="34"/>
      <c r="AB421" s="34"/>
    </row>
    <row r="422" spans="1:28" ht="15" customHeight="1" x14ac:dyDescent="0.2">
      <c r="A422" s="34"/>
      <c r="B422" s="42">
        <v>407</v>
      </c>
      <c r="C422" s="12" t="str">
        <f t="shared" si="8"/>
        <v>11/2054</v>
      </c>
      <c r="D422" s="43">
        <f t="shared" si="6"/>
        <v>0.01</v>
      </c>
      <c r="E422" s="1146">
        <f t="shared" si="9"/>
        <v>34431.058949598992</v>
      </c>
      <c r="F422" s="1150"/>
      <c r="G422" s="1146">
        <f t="shared" si="10"/>
        <v>37088.641300678268</v>
      </c>
      <c r="H422" s="1147"/>
      <c r="I422" s="1148"/>
      <c r="J422" s="1149"/>
      <c r="K422" s="45" t="e">
        <f t="shared" si="11"/>
        <v>#DIV/0!</v>
      </c>
      <c r="L422" s="1151">
        <f t="shared" si="7"/>
        <v>-37088.641300678268</v>
      </c>
      <c r="M422" s="1152"/>
      <c r="N422" s="34"/>
      <c r="O422" s="34"/>
      <c r="P422" s="34"/>
      <c r="Q422" s="34"/>
      <c r="R422" s="34"/>
      <c r="S422" s="34"/>
      <c r="T422" s="34"/>
      <c r="U422" s="34"/>
      <c r="V422" s="34"/>
      <c r="W422" s="34"/>
      <c r="X422" s="34"/>
      <c r="Y422" s="34"/>
      <c r="Z422" s="34"/>
      <c r="AA422" s="34"/>
      <c r="AB422" s="34"/>
    </row>
    <row r="423" spans="1:28" ht="15" customHeight="1" x14ac:dyDescent="0.2">
      <c r="A423" s="34"/>
      <c r="B423" s="42">
        <v>408</v>
      </c>
      <c r="C423" s="12" t="str">
        <f t="shared" si="8"/>
        <v>12/2054</v>
      </c>
      <c r="D423" s="43">
        <f t="shared" si="6"/>
        <v>0.01</v>
      </c>
      <c r="E423" s="1146">
        <f t="shared" si="9"/>
        <v>34775.36953909498</v>
      </c>
      <c r="F423" s="1150"/>
      <c r="G423" s="1146">
        <f t="shared" si="10"/>
        <v>37459.527713685049</v>
      </c>
      <c r="H423" s="1147"/>
      <c r="I423" s="1148"/>
      <c r="J423" s="1149"/>
      <c r="K423" s="45" t="e">
        <f t="shared" si="11"/>
        <v>#DIV/0!</v>
      </c>
      <c r="L423" s="1151">
        <f t="shared" si="7"/>
        <v>-37459.527713685049</v>
      </c>
      <c r="M423" s="1152"/>
      <c r="N423" s="34"/>
      <c r="O423" s="34"/>
      <c r="P423" s="34"/>
      <c r="Q423" s="34"/>
      <c r="R423" s="34"/>
      <c r="S423" s="34"/>
      <c r="T423" s="34"/>
      <c r="U423" s="34"/>
      <c r="V423" s="34"/>
      <c r="W423" s="34"/>
      <c r="X423" s="34"/>
      <c r="Y423" s="34"/>
      <c r="Z423" s="34"/>
      <c r="AA423" s="34"/>
      <c r="AB423" s="34"/>
    </row>
    <row r="424" spans="1:28" ht="15" customHeight="1" x14ac:dyDescent="0.2">
      <c r="A424" s="34"/>
      <c r="B424" s="42">
        <v>409</v>
      </c>
      <c r="C424" s="12" t="str">
        <f t="shared" si="8"/>
        <v>1/2055</v>
      </c>
      <c r="D424" s="43">
        <f t="shared" si="6"/>
        <v>0.01</v>
      </c>
      <c r="E424" s="1146">
        <f t="shared" si="9"/>
        <v>35123.123234485931</v>
      </c>
      <c r="F424" s="1150"/>
      <c r="G424" s="1146">
        <f t="shared" si="10"/>
        <v>37834.122990821903</v>
      </c>
      <c r="H424" s="1147"/>
      <c r="I424" s="1148"/>
      <c r="J424" s="1149"/>
      <c r="K424" s="45" t="e">
        <f t="shared" si="11"/>
        <v>#DIV/0!</v>
      </c>
      <c r="L424" s="1151">
        <f t="shared" si="7"/>
        <v>-37834.122990821903</v>
      </c>
      <c r="M424" s="1152"/>
      <c r="N424" s="34"/>
      <c r="O424" s="34"/>
      <c r="P424" s="34"/>
      <c r="Q424" s="34"/>
      <c r="R424" s="34"/>
      <c r="S424" s="34"/>
      <c r="T424" s="34"/>
      <c r="U424" s="34"/>
      <c r="V424" s="34"/>
      <c r="W424" s="34"/>
      <c r="X424" s="34"/>
      <c r="Y424" s="34"/>
      <c r="Z424" s="34"/>
      <c r="AA424" s="34"/>
      <c r="AB424" s="34"/>
    </row>
    <row r="425" spans="1:28" ht="15" customHeight="1" x14ac:dyDescent="0.2">
      <c r="A425" s="34"/>
      <c r="B425" s="42">
        <v>410</v>
      </c>
      <c r="C425" s="12" t="str">
        <f t="shared" si="8"/>
        <v>2/2055</v>
      </c>
      <c r="D425" s="43">
        <f t="shared" si="6"/>
        <v>0.01</v>
      </c>
      <c r="E425" s="1146">
        <f t="shared" si="9"/>
        <v>35474.354466830788</v>
      </c>
      <c r="F425" s="1150"/>
      <c r="G425" s="1146">
        <f t="shared" si="10"/>
        <v>38212.464220730122</v>
      </c>
      <c r="H425" s="1147"/>
      <c r="I425" s="1148"/>
      <c r="J425" s="1149"/>
      <c r="K425" s="45" t="e">
        <f t="shared" si="11"/>
        <v>#DIV/0!</v>
      </c>
      <c r="L425" s="1151">
        <f t="shared" si="7"/>
        <v>-38212.464220730122</v>
      </c>
      <c r="M425" s="1152"/>
      <c r="N425" s="34"/>
      <c r="O425" s="34"/>
      <c r="P425" s="34"/>
      <c r="Q425" s="34"/>
      <c r="R425" s="34"/>
      <c r="S425" s="34"/>
      <c r="T425" s="34"/>
      <c r="U425" s="34"/>
      <c r="V425" s="34"/>
      <c r="W425" s="34"/>
      <c r="X425" s="34"/>
      <c r="Y425" s="34"/>
      <c r="Z425" s="34"/>
      <c r="AA425" s="34"/>
      <c r="AB425" s="34"/>
    </row>
    <row r="426" spans="1:28" ht="15" customHeight="1" x14ac:dyDescent="0.2">
      <c r="A426" s="34"/>
      <c r="B426" s="42">
        <v>411</v>
      </c>
      <c r="C426" s="12" t="str">
        <f t="shared" si="8"/>
        <v>3/2055</v>
      </c>
      <c r="D426" s="43">
        <f t="shared" si="6"/>
        <v>0.01</v>
      </c>
      <c r="E426" s="1146">
        <f t="shared" si="9"/>
        <v>35829.098011499096</v>
      </c>
      <c r="F426" s="1150"/>
      <c r="G426" s="1146">
        <f t="shared" si="10"/>
        <v>38594.588862937424</v>
      </c>
      <c r="H426" s="1147"/>
      <c r="I426" s="1148"/>
      <c r="J426" s="1149"/>
      <c r="K426" s="45" t="e">
        <f t="shared" si="11"/>
        <v>#DIV/0!</v>
      </c>
      <c r="L426" s="1151">
        <f t="shared" si="7"/>
        <v>-38594.588862937424</v>
      </c>
      <c r="M426" s="1152"/>
      <c r="N426" s="34"/>
      <c r="O426" s="34"/>
      <c r="P426" s="34"/>
      <c r="Q426" s="34"/>
      <c r="R426" s="34"/>
      <c r="S426" s="34"/>
      <c r="T426" s="34"/>
      <c r="U426" s="34"/>
      <c r="V426" s="34"/>
      <c r="W426" s="34"/>
      <c r="X426" s="34"/>
      <c r="Y426" s="34"/>
      <c r="Z426" s="34"/>
      <c r="AA426" s="34"/>
      <c r="AB426" s="34"/>
    </row>
    <row r="427" spans="1:28" ht="15" customHeight="1" x14ac:dyDescent="0.2">
      <c r="A427" s="34"/>
      <c r="B427" s="42">
        <v>412</v>
      </c>
      <c r="C427" s="12" t="str">
        <f t="shared" si="8"/>
        <v>4/2055</v>
      </c>
      <c r="D427" s="43">
        <f t="shared" si="6"/>
        <v>0.01</v>
      </c>
      <c r="E427" s="1146">
        <f t="shared" si="9"/>
        <v>36187.388991614091</v>
      </c>
      <c r="F427" s="1150"/>
      <c r="G427" s="1146">
        <f t="shared" si="10"/>
        <v>38980.534751566796</v>
      </c>
      <c r="H427" s="1147"/>
      <c r="I427" s="1148"/>
      <c r="J427" s="1149"/>
      <c r="K427" s="45" t="e">
        <f t="shared" si="11"/>
        <v>#DIV/0!</v>
      </c>
      <c r="L427" s="1151">
        <f t="shared" si="7"/>
        <v>-38980.534751566796</v>
      </c>
      <c r="M427" s="1152"/>
      <c r="N427" s="34"/>
      <c r="O427" s="34"/>
      <c r="P427" s="34"/>
      <c r="Q427" s="34"/>
      <c r="R427" s="34"/>
      <c r="S427" s="34"/>
      <c r="T427" s="34"/>
      <c r="U427" s="34"/>
      <c r="V427" s="34"/>
      <c r="W427" s="34"/>
      <c r="X427" s="34"/>
      <c r="Y427" s="34"/>
      <c r="Z427" s="34"/>
      <c r="AA427" s="34"/>
      <c r="AB427" s="34"/>
    </row>
    <row r="428" spans="1:28" ht="15" customHeight="1" x14ac:dyDescent="0.2">
      <c r="A428" s="34"/>
      <c r="B428" s="42">
        <v>413</v>
      </c>
      <c r="C428" s="12" t="str">
        <f t="shared" si="8"/>
        <v>5/2055</v>
      </c>
      <c r="D428" s="43">
        <f t="shared" si="6"/>
        <v>0.01</v>
      </c>
      <c r="E428" s="1146">
        <f t="shared" si="9"/>
        <v>36549.262881530231</v>
      </c>
      <c r="F428" s="1150"/>
      <c r="G428" s="1146">
        <f t="shared" si="10"/>
        <v>39370.340099082467</v>
      </c>
      <c r="H428" s="1147"/>
      <c r="I428" s="1148"/>
      <c r="J428" s="1149"/>
      <c r="K428" s="45" t="e">
        <f t="shared" si="11"/>
        <v>#DIV/0!</v>
      </c>
      <c r="L428" s="1151">
        <f t="shared" si="7"/>
        <v>-39370.340099082467</v>
      </c>
      <c r="M428" s="1152"/>
      <c r="N428" s="34"/>
      <c r="O428" s="34"/>
      <c r="P428" s="34"/>
      <c r="Q428" s="34"/>
      <c r="R428" s="34"/>
      <c r="S428" s="34"/>
      <c r="T428" s="34"/>
      <c r="U428" s="34"/>
      <c r="V428" s="34"/>
      <c r="W428" s="34"/>
      <c r="X428" s="34"/>
      <c r="Y428" s="34"/>
      <c r="Z428" s="34"/>
      <c r="AA428" s="34"/>
      <c r="AB428" s="34"/>
    </row>
    <row r="429" spans="1:28" ht="15" customHeight="1" x14ac:dyDescent="0.2">
      <c r="A429" s="34"/>
      <c r="B429" s="42">
        <v>414</v>
      </c>
      <c r="C429" s="12" t="str">
        <f t="shared" si="8"/>
        <v>6/2055</v>
      </c>
      <c r="D429" s="43">
        <f t="shared" si="6"/>
        <v>0.01</v>
      </c>
      <c r="E429" s="1146">
        <f t="shared" si="9"/>
        <v>36914.755510345531</v>
      </c>
      <c r="F429" s="1150"/>
      <c r="G429" s="1146">
        <f t="shared" si="10"/>
        <v>39764.04350007329</v>
      </c>
      <c r="H429" s="1147"/>
      <c r="I429" s="1148"/>
      <c r="J429" s="1149"/>
      <c r="K429" s="45" t="e">
        <f t="shared" si="11"/>
        <v>#DIV/0!</v>
      </c>
      <c r="L429" s="1151">
        <f t="shared" si="7"/>
        <v>-39764.04350007329</v>
      </c>
      <c r="M429" s="1152"/>
      <c r="N429" s="34"/>
      <c r="O429" s="34"/>
      <c r="P429" s="34"/>
      <c r="Q429" s="34"/>
      <c r="R429" s="34"/>
      <c r="S429" s="34"/>
      <c r="T429" s="34"/>
      <c r="U429" s="34"/>
      <c r="V429" s="34"/>
      <c r="W429" s="34"/>
      <c r="X429" s="34"/>
      <c r="Y429" s="34"/>
      <c r="Z429" s="34"/>
      <c r="AA429" s="34"/>
      <c r="AB429" s="34"/>
    </row>
    <row r="430" spans="1:28" ht="15" customHeight="1" x14ac:dyDescent="0.2">
      <c r="A430" s="34"/>
      <c r="B430" s="42">
        <v>415</v>
      </c>
      <c r="C430" s="12" t="str">
        <f t="shared" si="8"/>
        <v>7/2055</v>
      </c>
      <c r="D430" s="43">
        <f t="shared" si="6"/>
        <v>0.01</v>
      </c>
      <c r="E430" s="1146">
        <f t="shared" si="9"/>
        <v>37283.903065448983</v>
      </c>
      <c r="F430" s="1150"/>
      <c r="G430" s="1146">
        <f t="shared" si="10"/>
        <v>40161.683935074027</v>
      </c>
      <c r="H430" s="1147"/>
      <c r="I430" s="1148"/>
      <c r="J430" s="1149"/>
      <c r="K430" s="45" t="e">
        <f t="shared" si="11"/>
        <v>#DIV/0!</v>
      </c>
      <c r="L430" s="1151">
        <f t="shared" si="7"/>
        <v>-40161.683935074027</v>
      </c>
      <c r="M430" s="1152"/>
      <c r="N430" s="34"/>
      <c r="O430" s="34"/>
      <c r="P430" s="34"/>
      <c r="Q430" s="34"/>
      <c r="R430" s="34"/>
      <c r="S430" s="34"/>
      <c r="T430" s="34"/>
      <c r="U430" s="34"/>
      <c r="V430" s="34"/>
      <c r="W430" s="34"/>
      <c r="X430" s="34"/>
      <c r="Y430" s="34"/>
      <c r="Z430" s="34"/>
      <c r="AA430" s="34"/>
      <c r="AB430" s="34"/>
    </row>
    <row r="431" spans="1:28" ht="15" customHeight="1" x14ac:dyDescent="0.2">
      <c r="A431" s="34"/>
      <c r="B431" s="42">
        <v>416</v>
      </c>
      <c r="C431" s="12" t="str">
        <f t="shared" si="8"/>
        <v>8/2055</v>
      </c>
      <c r="D431" s="43">
        <f t="shared" si="6"/>
        <v>0.01</v>
      </c>
      <c r="E431" s="1146">
        <f t="shared" si="9"/>
        <v>37656.742096103473</v>
      </c>
      <c r="F431" s="1150"/>
      <c r="G431" s="1146">
        <f t="shared" si="10"/>
        <v>40563.300774424766</v>
      </c>
      <c r="H431" s="1147"/>
      <c r="I431" s="1148"/>
      <c r="J431" s="1149"/>
      <c r="K431" s="45" t="e">
        <f t="shared" si="11"/>
        <v>#DIV/0!</v>
      </c>
      <c r="L431" s="1151">
        <f t="shared" si="7"/>
        <v>-40563.300774424766</v>
      </c>
      <c r="M431" s="1152"/>
      <c r="N431" s="34"/>
      <c r="O431" s="34"/>
      <c r="P431" s="34"/>
      <c r="Q431" s="34"/>
      <c r="R431" s="34"/>
      <c r="S431" s="34"/>
      <c r="T431" s="34"/>
      <c r="U431" s="34"/>
      <c r="V431" s="34"/>
      <c r="W431" s="34"/>
      <c r="X431" s="34"/>
      <c r="Y431" s="34"/>
      <c r="Z431" s="34"/>
      <c r="AA431" s="34"/>
      <c r="AB431" s="34"/>
    </row>
    <row r="432" spans="1:28" ht="15" customHeight="1" x14ac:dyDescent="0.2">
      <c r="A432" s="34"/>
      <c r="B432" s="42">
        <v>417</v>
      </c>
      <c r="C432" s="12" t="str">
        <f t="shared" si="8"/>
        <v>9/2055</v>
      </c>
      <c r="D432" s="43">
        <f t="shared" si="6"/>
        <v>0.01</v>
      </c>
      <c r="E432" s="1146">
        <f t="shared" si="9"/>
        <v>38033.30951706451</v>
      </c>
      <c r="F432" s="1150"/>
      <c r="G432" s="1146">
        <f t="shared" si="10"/>
        <v>40968.933782169013</v>
      </c>
      <c r="H432" s="1147"/>
      <c r="I432" s="1148"/>
      <c r="J432" s="1149"/>
      <c r="K432" s="45" t="e">
        <f t="shared" si="11"/>
        <v>#DIV/0!</v>
      </c>
      <c r="L432" s="1151">
        <f t="shared" si="7"/>
        <v>-40968.933782169013</v>
      </c>
      <c r="M432" s="1152"/>
      <c r="N432" s="34"/>
      <c r="O432" s="34"/>
      <c r="P432" s="34"/>
      <c r="Q432" s="34"/>
      <c r="R432" s="34"/>
      <c r="S432" s="34"/>
      <c r="T432" s="34"/>
      <c r="U432" s="34"/>
      <c r="V432" s="34"/>
      <c r="W432" s="34"/>
      <c r="X432" s="34"/>
      <c r="Y432" s="34"/>
      <c r="Z432" s="34"/>
      <c r="AA432" s="34"/>
      <c r="AB432" s="34"/>
    </row>
    <row r="433" spans="1:28" ht="15" customHeight="1" x14ac:dyDescent="0.2">
      <c r="A433" s="34"/>
      <c r="B433" s="42">
        <v>418</v>
      </c>
      <c r="C433" s="12" t="str">
        <f t="shared" si="8"/>
        <v>10/2055</v>
      </c>
      <c r="D433" s="43">
        <f t="shared" si="6"/>
        <v>0.01</v>
      </c>
      <c r="E433" s="1146">
        <f t="shared" si="9"/>
        <v>38413.642612235155</v>
      </c>
      <c r="F433" s="1150"/>
      <c r="G433" s="1146">
        <f t="shared" si="10"/>
        <v>41378.623119990705</v>
      </c>
      <c r="H433" s="1147"/>
      <c r="I433" s="1148"/>
      <c r="J433" s="1149"/>
      <c r="K433" s="45" t="e">
        <f t="shared" si="11"/>
        <v>#DIV/0!</v>
      </c>
      <c r="L433" s="1151">
        <f t="shared" si="7"/>
        <v>-41378.623119990705</v>
      </c>
      <c r="M433" s="1152"/>
      <c r="N433" s="34"/>
      <c r="O433" s="34"/>
      <c r="P433" s="34"/>
      <c r="Q433" s="34"/>
      <c r="R433" s="34"/>
      <c r="S433" s="34"/>
      <c r="T433" s="34"/>
      <c r="U433" s="34"/>
      <c r="V433" s="34"/>
      <c r="W433" s="34"/>
      <c r="X433" s="34"/>
      <c r="Y433" s="34"/>
      <c r="Z433" s="34"/>
      <c r="AA433" s="34"/>
      <c r="AB433" s="34"/>
    </row>
    <row r="434" spans="1:28" ht="15" customHeight="1" x14ac:dyDescent="0.2">
      <c r="A434" s="34"/>
      <c r="B434" s="42">
        <v>419</v>
      </c>
      <c r="C434" s="12" t="str">
        <f t="shared" si="8"/>
        <v>11/2055</v>
      </c>
      <c r="D434" s="43">
        <f t="shared" si="6"/>
        <v>0.01</v>
      </c>
      <c r="E434" s="1146">
        <f t="shared" si="9"/>
        <v>38797.779038357505</v>
      </c>
      <c r="F434" s="1150"/>
      <c r="G434" s="1146">
        <f t="shared" si="10"/>
        <v>41792.40935119061</v>
      </c>
      <c r="H434" s="1147"/>
      <c r="I434" s="1148"/>
      <c r="J434" s="1149"/>
      <c r="K434" s="45" t="e">
        <f t="shared" si="11"/>
        <v>#DIV/0!</v>
      </c>
      <c r="L434" s="1151">
        <f t="shared" si="7"/>
        <v>-41792.40935119061</v>
      </c>
      <c r="M434" s="1152"/>
      <c r="N434" s="34"/>
      <c r="O434" s="34"/>
      <c r="P434" s="34"/>
      <c r="Q434" s="34"/>
      <c r="R434" s="34"/>
      <c r="S434" s="34"/>
      <c r="T434" s="34"/>
      <c r="U434" s="34"/>
      <c r="V434" s="34"/>
      <c r="W434" s="34"/>
      <c r="X434" s="34"/>
      <c r="Y434" s="34"/>
      <c r="Z434" s="34"/>
      <c r="AA434" s="34"/>
      <c r="AB434" s="34"/>
    </row>
    <row r="435" spans="1:28" ht="15" customHeight="1" x14ac:dyDescent="0.2">
      <c r="A435" s="34"/>
      <c r="B435" s="42">
        <v>420</v>
      </c>
      <c r="C435" s="12" t="str">
        <f t="shared" si="8"/>
        <v>12/2055</v>
      </c>
      <c r="D435" s="43">
        <f t="shared" si="6"/>
        <v>0.01</v>
      </c>
      <c r="E435" s="1146">
        <f t="shared" si="9"/>
        <v>39185.756828741083</v>
      </c>
      <c r="F435" s="1150"/>
      <c r="G435" s="1146">
        <f t="shared" si="10"/>
        <v>42210.333444702519</v>
      </c>
      <c r="H435" s="1147"/>
      <c r="I435" s="1148"/>
      <c r="J435" s="1149"/>
      <c r="K435" s="45" t="e">
        <f t="shared" si="11"/>
        <v>#DIV/0!</v>
      </c>
      <c r="L435" s="1151">
        <f t="shared" si="7"/>
        <v>-42210.333444702519</v>
      </c>
      <c r="M435" s="1152"/>
      <c r="N435" s="34"/>
      <c r="O435" s="34"/>
      <c r="P435" s="34"/>
      <c r="Q435" s="34"/>
      <c r="R435" s="34"/>
      <c r="S435" s="34"/>
      <c r="T435" s="34"/>
      <c r="U435" s="34"/>
      <c r="V435" s="34"/>
      <c r="W435" s="34"/>
      <c r="X435" s="34"/>
      <c r="Y435" s="34"/>
      <c r="Z435" s="34"/>
      <c r="AA435" s="34"/>
      <c r="AB435" s="34"/>
    </row>
    <row r="436" spans="1:28" ht="15" customHeight="1" x14ac:dyDescent="0.2">
      <c r="A436" s="34"/>
      <c r="B436" s="42">
        <v>421</v>
      </c>
      <c r="C436" s="12" t="str">
        <f t="shared" si="8"/>
        <v>1/2056</v>
      </c>
      <c r="D436" s="43">
        <f t="shared" si="6"/>
        <v>0.01</v>
      </c>
      <c r="E436" s="1146">
        <f t="shared" si="9"/>
        <v>39577.614397028497</v>
      </c>
      <c r="F436" s="1150"/>
      <c r="G436" s="1146">
        <f t="shared" si="10"/>
        <v>42632.436779149546</v>
      </c>
      <c r="H436" s="1147"/>
      <c r="I436" s="1148"/>
      <c r="J436" s="1149"/>
      <c r="K436" s="45" t="e">
        <f t="shared" si="11"/>
        <v>#DIV/0!</v>
      </c>
      <c r="L436" s="1151">
        <f t="shared" si="7"/>
        <v>-42632.436779149546</v>
      </c>
      <c r="M436" s="1152"/>
      <c r="N436" s="34"/>
      <c r="O436" s="34"/>
      <c r="P436" s="34"/>
      <c r="Q436" s="34"/>
      <c r="R436" s="34"/>
      <c r="S436" s="34"/>
      <c r="T436" s="34"/>
      <c r="U436" s="34"/>
      <c r="V436" s="34"/>
      <c r="W436" s="34"/>
      <c r="X436" s="34"/>
      <c r="Y436" s="34"/>
      <c r="Z436" s="34"/>
      <c r="AA436" s="34"/>
      <c r="AB436" s="34"/>
    </row>
    <row r="437" spans="1:28" ht="15" customHeight="1" x14ac:dyDescent="0.2">
      <c r="A437" s="34"/>
      <c r="B437" s="42">
        <v>422</v>
      </c>
      <c r="C437" s="12" t="str">
        <f t="shared" si="8"/>
        <v>2/2056</v>
      </c>
      <c r="D437" s="43">
        <f t="shared" si="6"/>
        <v>0.01</v>
      </c>
      <c r="E437" s="1146">
        <f t="shared" si="9"/>
        <v>39973.390540998786</v>
      </c>
      <c r="F437" s="1150"/>
      <c r="G437" s="1146">
        <f t="shared" si="10"/>
        <v>43058.76114694104</v>
      </c>
      <c r="H437" s="1147"/>
      <c r="I437" s="1148"/>
      <c r="J437" s="1149"/>
      <c r="K437" s="45" t="e">
        <f t="shared" si="11"/>
        <v>#DIV/0!</v>
      </c>
      <c r="L437" s="1151">
        <f t="shared" si="7"/>
        <v>-43058.76114694104</v>
      </c>
      <c r="M437" s="1152"/>
      <c r="N437" s="34"/>
      <c r="O437" s="34"/>
      <c r="P437" s="34"/>
      <c r="Q437" s="34"/>
      <c r="R437" s="34"/>
      <c r="S437" s="34"/>
      <c r="T437" s="34"/>
      <c r="U437" s="34"/>
      <c r="V437" s="34"/>
      <c r="W437" s="34"/>
      <c r="X437" s="34"/>
      <c r="Y437" s="34"/>
      <c r="Z437" s="34"/>
      <c r="AA437" s="34"/>
      <c r="AB437" s="34"/>
    </row>
    <row r="438" spans="1:28" ht="15" customHeight="1" x14ac:dyDescent="0.2">
      <c r="A438" s="34"/>
      <c r="B438" s="42">
        <v>423</v>
      </c>
      <c r="C438" s="12" t="str">
        <f t="shared" si="8"/>
        <v>3/2056</v>
      </c>
      <c r="D438" s="43">
        <f t="shared" si="6"/>
        <v>0.01</v>
      </c>
      <c r="E438" s="1146">
        <f t="shared" si="9"/>
        <v>40373.124446408772</v>
      </c>
      <c r="F438" s="1150"/>
      <c r="G438" s="1146">
        <f t="shared" si="10"/>
        <v>43489.348758410451</v>
      </c>
      <c r="H438" s="1147"/>
      <c r="I438" s="1148"/>
      <c r="J438" s="1149"/>
      <c r="K438" s="45" t="e">
        <f t="shared" si="11"/>
        <v>#DIV/0!</v>
      </c>
      <c r="L438" s="1151">
        <f t="shared" si="7"/>
        <v>-43489.348758410451</v>
      </c>
      <c r="M438" s="1152"/>
      <c r="N438" s="34"/>
      <c r="O438" s="34"/>
      <c r="P438" s="34"/>
      <c r="Q438" s="34"/>
      <c r="R438" s="34"/>
      <c r="S438" s="34"/>
      <c r="T438" s="34"/>
      <c r="U438" s="34"/>
      <c r="V438" s="34"/>
      <c r="W438" s="34"/>
      <c r="X438" s="34"/>
      <c r="Y438" s="34"/>
      <c r="Z438" s="34"/>
      <c r="AA438" s="34"/>
      <c r="AB438" s="34"/>
    </row>
    <row r="439" spans="1:28" ht="15" customHeight="1" x14ac:dyDescent="0.2">
      <c r="A439" s="34"/>
      <c r="B439" s="42">
        <v>424</v>
      </c>
      <c r="C439" s="12" t="str">
        <f t="shared" si="8"/>
        <v>4/2056</v>
      </c>
      <c r="D439" s="43">
        <f t="shared" si="6"/>
        <v>0.01</v>
      </c>
      <c r="E439" s="1146">
        <f t="shared" si="9"/>
        <v>40776.855690872857</v>
      </c>
      <c r="F439" s="1150"/>
      <c r="G439" s="1146">
        <f t="shared" si="10"/>
        <v>43924.242245994559</v>
      </c>
      <c r="H439" s="1147"/>
      <c r="I439" s="1148"/>
      <c r="J439" s="1149"/>
      <c r="K439" s="45" t="e">
        <f t="shared" si="11"/>
        <v>#DIV/0!</v>
      </c>
      <c r="L439" s="1151">
        <f t="shared" si="7"/>
        <v>-43924.242245994559</v>
      </c>
      <c r="M439" s="1152"/>
      <c r="N439" s="34"/>
      <c r="O439" s="34"/>
      <c r="P439" s="34"/>
      <c r="Q439" s="34"/>
      <c r="R439" s="34"/>
      <c r="S439" s="34"/>
      <c r="T439" s="34"/>
      <c r="U439" s="34"/>
      <c r="V439" s="34"/>
      <c r="W439" s="34"/>
      <c r="X439" s="34"/>
      <c r="Y439" s="34"/>
      <c r="Z439" s="34"/>
      <c r="AA439" s="34"/>
      <c r="AB439" s="34"/>
    </row>
    <row r="440" spans="1:28" ht="15" customHeight="1" x14ac:dyDescent="0.2">
      <c r="A440" s="34"/>
      <c r="B440" s="42">
        <v>425</v>
      </c>
      <c r="C440" s="12" t="str">
        <f t="shared" si="8"/>
        <v>5/2056</v>
      </c>
      <c r="D440" s="43">
        <f t="shared" si="6"/>
        <v>0.01</v>
      </c>
      <c r="E440" s="1146">
        <f t="shared" si="9"/>
        <v>41184.624247781583</v>
      </c>
      <c r="F440" s="1150"/>
      <c r="G440" s="1146">
        <f t="shared" si="10"/>
        <v>44363.484668454505</v>
      </c>
      <c r="H440" s="1147"/>
      <c r="I440" s="1148"/>
      <c r="J440" s="1149"/>
      <c r="K440" s="45" t="e">
        <f t="shared" si="11"/>
        <v>#DIV/0!</v>
      </c>
      <c r="L440" s="1151">
        <f t="shared" si="7"/>
        <v>-44363.484668454505</v>
      </c>
      <c r="M440" s="1152"/>
      <c r="N440" s="34"/>
      <c r="O440" s="34"/>
      <c r="P440" s="34"/>
      <c r="Q440" s="34"/>
      <c r="R440" s="34"/>
      <c r="S440" s="34"/>
      <c r="T440" s="34"/>
      <c r="U440" s="34"/>
      <c r="V440" s="34"/>
      <c r="W440" s="34"/>
      <c r="X440" s="34"/>
      <c r="Y440" s="34"/>
      <c r="Z440" s="34"/>
      <c r="AA440" s="34"/>
      <c r="AB440" s="34"/>
    </row>
    <row r="441" spans="1:28" ht="15" customHeight="1" x14ac:dyDescent="0.2">
      <c r="A441" s="34"/>
      <c r="B441" s="42">
        <v>426</v>
      </c>
      <c r="C441" s="12" t="str">
        <f t="shared" si="8"/>
        <v>6/2056</v>
      </c>
      <c r="D441" s="43">
        <f t="shared" si="6"/>
        <v>0.01</v>
      </c>
      <c r="E441" s="1146">
        <f t="shared" si="9"/>
        <v>41596.470490259402</v>
      </c>
      <c r="F441" s="1150"/>
      <c r="G441" s="1146">
        <f t="shared" si="10"/>
        <v>44807.119515139049</v>
      </c>
      <c r="H441" s="1147"/>
      <c r="I441" s="1148"/>
      <c r="J441" s="1149"/>
      <c r="K441" s="45" t="e">
        <f t="shared" si="11"/>
        <v>#DIV/0!</v>
      </c>
      <c r="L441" s="1151">
        <f t="shared" si="7"/>
        <v>-44807.119515139049</v>
      </c>
      <c r="M441" s="1152"/>
      <c r="N441" s="34"/>
      <c r="O441" s="34"/>
      <c r="P441" s="34"/>
      <c r="Q441" s="34"/>
      <c r="R441" s="34"/>
      <c r="S441" s="34"/>
      <c r="T441" s="34"/>
      <c r="U441" s="34"/>
      <c r="V441" s="34"/>
      <c r="W441" s="34"/>
      <c r="X441" s="34"/>
      <c r="Y441" s="34"/>
      <c r="Z441" s="34"/>
      <c r="AA441" s="34"/>
      <c r="AB441" s="34"/>
    </row>
    <row r="442" spans="1:28" ht="15" customHeight="1" x14ac:dyDescent="0.2">
      <c r="A442" s="34"/>
      <c r="B442" s="42">
        <v>427</v>
      </c>
      <c r="C442" s="12" t="str">
        <f t="shared" si="8"/>
        <v>7/2056</v>
      </c>
      <c r="D442" s="43">
        <f t="shared" si="6"/>
        <v>0.01</v>
      </c>
      <c r="E442" s="1146">
        <f t="shared" si="9"/>
        <v>42012.435195161997</v>
      </c>
      <c r="F442" s="1150"/>
      <c r="G442" s="1146">
        <f t="shared" si="10"/>
        <v>45255.190710290437</v>
      </c>
      <c r="H442" s="1147"/>
      <c r="I442" s="1148"/>
      <c r="J442" s="1149"/>
      <c r="K442" s="45" t="e">
        <f t="shared" si="11"/>
        <v>#DIV/0!</v>
      </c>
      <c r="L442" s="1151">
        <f t="shared" si="7"/>
        <v>-45255.190710290437</v>
      </c>
      <c r="M442" s="1152"/>
      <c r="N442" s="34"/>
      <c r="O442" s="34"/>
      <c r="P442" s="34"/>
      <c r="Q442" s="34"/>
      <c r="R442" s="34"/>
      <c r="S442" s="34"/>
      <c r="T442" s="34"/>
      <c r="U442" s="34"/>
      <c r="V442" s="34"/>
      <c r="W442" s="34"/>
      <c r="X442" s="34"/>
      <c r="Y442" s="34"/>
      <c r="Z442" s="34"/>
      <c r="AA442" s="34"/>
      <c r="AB442" s="34"/>
    </row>
    <row r="443" spans="1:28" ht="15" customHeight="1" x14ac:dyDescent="0.2">
      <c r="A443" s="34"/>
      <c r="B443" s="42">
        <v>428</v>
      </c>
      <c r="C443" s="12" t="str">
        <f t="shared" si="8"/>
        <v>8/2056</v>
      </c>
      <c r="D443" s="43">
        <f t="shared" si="6"/>
        <v>0.01</v>
      </c>
      <c r="E443" s="1146">
        <f t="shared" si="9"/>
        <v>42432.559547113618</v>
      </c>
      <c r="F443" s="1150"/>
      <c r="G443" s="1146">
        <f t="shared" si="10"/>
        <v>45707.742617393342</v>
      </c>
      <c r="H443" s="1147"/>
      <c r="I443" s="1148"/>
      <c r="J443" s="1149"/>
      <c r="K443" s="45" t="e">
        <f t="shared" si="11"/>
        <v>#DIV/0!</v>
      </c>
      <c r="L443" s="1151">
        <f t="shared" si="7"/>
        <v>-45707.742617393342</v>
      </c>
      <c r="M443" s="1152"/>
      <c r="N443" s="34"/>
      <c r="O443" s="34"/>
      <c r="P443" s="34"/>
      <c r="Q443" s="34"/>
      <c r="R443" s="34"/>
      <c r="S443" s="34"/>
      <c r="T443" s="34"/>
      <c r="U443" s="34"/>
      <c r="V443" s="34"/>
      <c r="W443" s="34"/>
      <c r="X443" s="34"/>
      <c r="Y443" s="34"/>
      <c r="Z443" s="34"/>
      <c r="AA443" s="34"/>
      <c r="AB443" s="34"/>
    </row>
    <row r="444" spans="1:28" ht="15" customHeight="1" x14ac:dyDescent="0.2">
      <c r="A444" s="34"/>
      <c r="B444" s="42">
        <v>429</v>
      </c>
      <c r="C444" s="12" t="str">
        <f t="shared" si="8"/>
        <v>9/2056</v>
      </c>
      <c r="D444" s="43">
        <f t="shared" si="6"/>
        <v>0.01</v>
      </c>
      <c r="E444" s="1146">
        <f t="shared" si="9"/>
        <v>42856.885142584753</v>
      </c>
      <c r="F444" s="1150"/>
      <c r="G444" s="1146">
        <f t="shared" si="10"/>
        <v>46164.820043567277</v>
      </c>
      <c r="H444" s="1147"/>
      <c r="I444" s="1148"/>
      <c r="J444" s="1149"/>
      <c r="K444" s="45" t="e">
        <f t="shared" si="11"/>
        <v>#DIV/0!</v>
      </c>
      <c r="L444" s="1151">
        <f t="shared" si="7"/>
        <v>-46164.820043567277</v>
      </c>
      <c r="M444" s="1152"/>
      <c r="N444" s="34"/>
      <c r="O444" s="34"/>
      <c r="P444" s="34"/>
      <c r="Q444" s="34"/>
      <c r="R444" s="34"/>
      <c r="S444" s="34"/>
      <c r="T444" s="34"/>
      <c r="U444" s="34"/>
      <c r="V444" s="34"/>
      <c r="W444" s="34"/>
      <c r="X444" s="34"/>
      <c r="Y444" s="34"/>
      <c r="Z444" s="34"/>
      <c r="AA444" s="34"/>
      <c r="AB444" s="34"/>
    </row>
    <row r="445" spans="1:28" ht="15" customHeight="1" x14ac:dyDescent="0.2">
      <c r="A445" s="34"/>
      <c r="B445" s="42">
        <v>430</v>
      </c>
      <c r="C445" s="12" t="str">
        <f t="shared" si="8"/>
        <v>10/2056</v>
      </c>
      <c r="D445" s="43">
        <f t="shared" si="6"/>
        <v>0.01</v>
      </c>
      <c r="E445" s="1146">
        <f t="shared" si="9"/>
        <v>43285.453994010604</v>
      </c>
      <c r="F445" s="1150"/>
      <c r="G445" s="1146">
        <f t="shared" si="10"/>
        <v>46626.46824400295</v>
      </c>
      <c r="H445" s="1147"/>
      <c r="I445" s="1148"/>
      <c r="J445" s="1149"/>
      <c r="K445" s="45" t="e">
        <f t="shared" si="11"/>
        <v>#DIV/0!</v>
      </c>
      <c r="L445" s="1151">
        <f t="shared" si="7"/>
        <v>-46626.46824400295</v>
      </c>
      <c r="M445" s="1152"/>
      <c r="N445" s="34"/>
      <c r="O445" s="34"/>
      <c r="P445" s="34"/>
      <c r="Q445" s="34"/>
      <c r="R445" s="34"/>
      <c r="S445" s="34"/>
      <c r="T445" s="34"/>
      <c r="U445" s="34"/>
      <c r="V445" s="34"/>
      <c r="W445" s="34"/>
      <c r="X445" s="34"/>
      <c r="Y445" s="34"/>
      <c r="Z445" s="34"/>
      <c r="AA445" s="34"/>
      <c r="AB445" s="34"/>
    </row>
    <row r="446" spans="1:28" ht="15" customHeight="1" x14ac:dyDescent="0.2">
      <c r="A446" s="34"/>
      <c r="B446" s="42">
        <v>431</v>
      </c>
      <c r="C446" s="12" t="str">
        <f t="shared" si="8"/>
        <v>11/2056</v>
      </c>
      <c r="D446" s="43">
        <f t="shared" si="6"/>
        <v>0.01</v>
      </c>
      <c r="E446" s="1146">
        <f t="shared" si="9"/>
        <v>43718.308533950709</v>
      </c>
      <c r="F446" s="1150"/>
      <c r="G446" s="1146">
        <f t="shared" si="10"/>
        <v>47092.732926442979</v>
      </c>
      <c r="H446" s="1147"/>
      <c r="I446" s="1148"/>
      <c r="J446" s="1149"/>
      <c r="K446" s="45" t="e">
        <f t="shared" si="11"/>
        <v>#DIV/0!</v>
      </c>
      <c r="L446" s="1151">
        <f t="shared" si="7"/>
        <v>-47092.732926442979</v>
      </c>
      <c r="M446" s="1152"/>
      <c r="N446" s="34"/>
      <c r="O446" s="34"/>
      <c r="P446" s="34"/>
      <c r="Q446" s="34"/>
      <c r="R446" s="34"/>
      <c r="S446" s="34"/>
      <c r="T446" s="34"/>
      <c r="U446" s="34"/>
      <c r="V446" s="34"/>
      <c r="W446" s="34"/>
      <c r="X446" s="34"/>
      <c r="Y446" s="34"/>
      <c r="Z446" s="34"/>
      <c r="AA446" s="34"/>
      <c r="AB446" s="34"/>
    </row>
    <row r="447" spans="1:28" ht="15" customHeight="1" x14ac:dyDescent="0.2">
      <c r="A447" s="34"/>
      <c r="B447" s="42">
        <v>432</v>
      </c>
      <c r="C447" s="12" t="str">
        <f t="shared" si="8"/>
        <v>12/2056</v>
      </c>
      <c r="D447" s="43">
        <f t="shared" si="6"/>
        <v>0.01</v>
      </c>
      <c r="E447" s="1146">
        <f t="shared" si="9"/>
        <v>44155.491619290216</v>
      </c>
      <c r="F447" s="1150"/>
      <c r="G447" s="1146">
        <f t="shared" si="10"/>
        <v>47563.660255707407</v>
      </c>
      <c r="H447" s="1147"/>
      <c r="I447" s="1148"/>
      <c r="J447" s="1149"/>
      <c r="K447" s="45" t="e">
        <f t="shared" si="11"/>
        <v>#DIV/0!</v>
      </c>
      <c r="L447" s="1151">
        <f t="shared" si="7"/>
        <v>-47563.660255707407</v>
      </c>
      <c r="M447" s="1152"/>
      <c r="N447" s="34"/>
      <c r="O447" s="34"/>
      <c r="P447" s="34"/>
      <c r="Q447" s="34"/>
      <c r="R447" s="34"/>
      <c r="S447" s="34"/>
      <c r="T447" s="34"/>
      <c r="U447" s="34"/>
      <c r="V447" s="34"/>
      <c r="W447" s="34"/>
      <c r="X447" s="34"/>
      <c r="Y447" s="34"/>
      <c r="Z447" s="34"/>
      <c r="AA447" s="34"/>
      <c r="AB447" s="34"/>
    </row>
    <row r="448" spans="1:28" ht="15" customHeight="1" x14ac:dyDescent="0.2">
      <c r="A448" s="34"/>
      <c r="B448" s="42">
        <v>433</v>
      </c>
      <c r="C448" s="12" t="str">
        <f t="shared" si="8"/>
        <v>1/2057</v>
      </c>
      <c r="D448" s="43">
        <f t="shared" si="6"/>
        <v>0.01</v>
      </c>
      <c r="E448" s="1146">
        <f t="shared" si="9"/>
        <v>44597.046535483118</v>
      </c>
      <c r="F448" s="1150"/>
      <c r="G448" s="1146">
        <f t="shared" si="10"/>
        <v>48039.296858264483</v>
      </c>
      <c r="H448" s="1147"/>
      <c r="I448" s="1148"/>
      <c r="J448" s="1149"/>
      <c r="K448" s="45" t="e">
        <f t="shared" si="11"/>
        <v>#DIV/0!</v>
      </c>
      <c r="L448" s="1151">
        <f t="shared" si="7"/>
        <v>-48039.296858264483</v>
      </c>
      <c r="M448" s="1152"/>
      <c r="N448" s="34"/>
      <c r="O448" s="34"/>
      <c r="P448" s="34"/>
      <c r="Q448" s="34"/>
      <c r="R448" s="34"/>
      <c r="S448" s="34"/>
      <c r="T448" s="34"/>
      <c r="U448" s="34"/>
      <c r="V448" s="34"/>
      <c r="W448" s="34"/>
      <c r="X448" s="34"/>
      <c r="Y448" s="34"/>
      <c r="Z448" s="34"/>
      <c r="AA448" s="34"/>
      <c r="AB448" s="34"/>
    </row>
    <row r="449" spans="1:28" ht="15" customHeight="1" x14ac:dyDescent="0.2">
      <c r="A449" s="34"/>
      <c r="B449" s="42">
        <v>434</v>
      </c>
      <c r="C449" s="12" t="str">
        <f t="shared" si="8"/>
        <v>2/2057</v>
      </c>
      <c r="D449" s="43">
        <f t="shared" si="6"/>
        <v>0.01</v>
      </c>
      <c r="E449" s="1146">
        <f t="shared" si="9"/>
        <v>45043.01700083795</v>
      </c>
      <c r="F449" s="1150"/>
      <c r="G449" s="1146">
        <f t="shared" si="10"/>
        <v>48519.689826847127</v>
      </c>
      <c r="H449" s="1147"/>
      <c r="I449" s="1148"/>
      <c r="J449" s="1149"/>
      <c r="K449" s="45" t="e">
        <f t="shared" si="11"/>
        <v>#DIV/0!</v>
      </c>
      <c r="L449" s="1151">
        <f t="shared" si="7"/>
        <v>-48519.689826847127</v>
      </c>
      <c r="M449" s="1152"/>
      <c r="N449" s="34"/>
      <c r="O449" s="34"/>
      <c r="P449" s="34"/>
      <c r="Q449" s="34"/>
      <c r="R449" s="34"/>
      <c r="S449" s="34"/>
      <c r="T449" s="34"/>
      <c r="U449" s="34"/>
      <c r="V449" s="34"/>
      <c r="W449" s="34"/>
      <c r="X449" s="34"/>
      <c r="Y449" s="34"/>
      <c r="Z449" s="34"/>
      <c r="AA449" s="34"/>
      <c r="AB449" s="34"/>
    </row>
    <row r="450" spans="1:28" ht="15" customHeight="1" x14ac:dyDescent="0.2">
      <c r="A450" s="34"/>
      <c r="B450" s="42">
        <v>435</v>
      </c>
      <c r="C450" s="12" t="str">
        <f t="shared" si="8"/>
        <v>3/2057</v>
      </c>
      <c r="D450" s="43">
        <f t="shared" si="6"/>
        <v>0.01</v>
      </c>
      <c r="E450" s="1146">
        <f t="shared" si="9"/>
        <v>45493.447170846332</v>
      </c>
      <c r="F450" s="1150"/>
      <c r="G450" s="1146">
        <f t="shared" si="10"/>
        <v>49004.886725115597</v>
      </c>
      <c r="H450" s="1147"/>
      <c r="I450" s="1148"/>
      <c r="J450" s="1149"/>
      <c r="K450" s="45" t="e">
        <f t="shared" si="11"/>
        <v>#DIV/0!</v>
      </c>
      <c r="L450" s="1151">
        <f t="shared" si="7"/>
        <v>-49004.886725115597</v>
      </c>
      <c r="M450" s="1152"/>
      <c r="N450" s="34"/>
      <c r="O450" s="34"/>
      <c r="P450" s="34"/>
      <c r="Q450" s="34"/>
      <c r="R450" s="34"/>
      <c r="S450" s="34"/>
      <c r="T450" s="34"/>
      <c r="U450" s="34"/>
      <c r="V450" s="34"/>
      <c r="W450" s="34"/>
      <c r="X450" s="34"/>
      <c r="Y450" s="34"/>
      <c r="Z450" s="34"/>
      <c r="AA450" s="34"/>
      <c r="AB450" s="34"/>
    </row>
    <row r="451" spans="1:28" ht="15" customHeight="1" x14ac:dyDescent="0.2">
      <c r="A451" s="34"/>
      <c r="B451" s="42">
        <v>436</v>
      </c>
      <c r="C451" s="12" t="str">
        <f t="shared" si="8"/>
        <v>4/2057</v>
      </c>
      <c r="D451" s="43">
        <f t="shared" si="6"/>
        <v>0.01</v>
      </c>
      <c r="E451" s="1146">
        <f t="shared" si="9"/>
        <v>45948.381642554792</v>
      </c>
      <c r="F451" s="1150"/>
      <c r="G451" s="1146">
        <f t="shared" si="10"/>
        <v>49494.935592366754</v>
      </c>
      <c r="H451" s="1147"/>
      <c r="I451" s="1148"/>
      <c r="J451" s="1149"/>
      <c r="K451" s="45" t="e">
        <f t="shared" si="11"/>
        <v>#DIV/0!</v>
      </c>
      <c r="L451" s="1151">
        <f t="shared" si="7"/>
        <v>-49494.935592366754</v>
      </c>
      <c r="M451" s="1152"/>
      <c r="N451" s="34"/>
      <c r="O451" s="34"/>
      <c r="P451" s="34"/>
      <c r="Q451" s="34"/>
      <c r="R451" s="34"/>
      <c r="S451" s="34"/>
      <c r="T451" s="34"/>
      <c r="U451" s="34"/>
      <c r="V451" s="34"/>
      <c r="W451" s="34"/>
      <c r="X451" s="34"/>
      <c r="Y451" s="34"/>
      <c r="Z451" s="34"/>
      <c r="AA451" s="34"/>
      <c r="AB451" s="34"/>
    </row>
    <row r="452" spans="1:28" ht="15" customHeight="1" x14ac:dyDescent="0.2">
      <c r="A452" s="34"/>
      <c r="B452" s="42">
        <v>437</v>
      </c>
      <c r="C452" s="12" t="str">
        <f t="shared" si="8"/>
        <v>5/2057</v>
      </c>
      <c r="D452" s="43">
        <f t="shared" si="6"/>
        <v>0.01</v>
      </c>
      <c r="E452" s="1146">
        <f t="shared" si="9"/>
        <v>46407.865458980341</v>
      </c>
      <c r="F452" s="1150"/>
      <c r="G452" s="1146">
        <f t="shared" si="10"/>
        <v>49989.884948290419</v>
      </c>
      <c r="H452" s="1147"/>
      <c r="I452" s="1148"/>
      <c r="J452" s="1149"/>
      <c r="K452" s="45" t="e">
        <f t="shared" si="11"/>
        <v>#DIV/0!</v>
      </c>
      <c r="L452" s="1151">
        <f t="shared" si="7"/>
        <v>-49989.884948290419</v>
      </c>
      <c r="M452" s="1152"/>
      <c r="N452" s="34"/>
      <c r="O452" s="34"/>
      <c r="P452" s="34"/>
      <c r="Q452" s="34"/>
      <c r="R452" s="34"/>
      <c r="S452" s="34"/>
      <c r="T452" s="34"/>
      <c r="U452" s="34"/>
      <c r="V452" s="34"/>
      <c r="W452" s="34"/>
      <c r="X452" s="34"/>
      <c r="Y452" s="34"/>
      <c r="Z452" s="34"/>
      <c r="AA452" s="34"/>
      <c r="AB452" s="34"/>
    </row>
    <row r="453" spans="1:28" ht="15" customHeight="1" x14ac:dyDescent="0.2">
      <c r="A453" s="34"/>
      <c r="B453" s="42">
        <v>438</v>
      </c>
      <c r="C453" s="12" t="str">
        <f t="shared" si="8"/>
        <v>6/2057</v>
      </c>
      <c r="D453" s="43">
        <f t="shared" si="6"/>
        <v>0.01</v>
      </c>
      <c r="E453" s="1146">
        <f t="shared" si="9"/>
        <v>46871.944113570142</v>
      </c>
      <c r="F453" s="1150"/>
      <c r="G453" s="1146">
        <f t="shared" si="10"/>
        <v>50489.783797773322</v>
      </c>
      <c r="H453" s="1147"/>
      <c r="I453" s="1148"/>
      <c r="J453" s="1149"/>
      <c r="K453" s="45" t="e">
        <f t="shared" si="11"/>
        <v>#DIV/0!</v>
      </c>
      <c r="L453" s="1151">
        <f t="shared" si="7"/>
        <v>-50489.783797773322</v>
      </c>
      <c r="M453" s="1152"/>
      <c r="N453" s="34"/>
      <c r="O453" s="34"/>
      <c r="P453" s="34"/>
      <c r="Q453" s="34"/>
      <c r="R453" s="34"/>
      <c r="S453" s="34"/>
      <c r="T453" s="34"/>
      <c r="U453" s="34"/>
      <c r="V453" s="34"/>
      <c r="W453" s="34"/>
      <c r="X453" s="34"/>
      <c r="Y453" s="34"/>
      <c r="Z453" s="34"/>
      <c r="AA453" s="34"/>
      <c r="AB453" s="34"/>
    </row>
    <row r="454" spans="1:28" ht="15" customHeight="1" x14ac:dyDescent="0.2">
      <c r="A454" s="34"/>
      <c r="B454" s="42">
        <v>439</v>
      </c>
      <c r="C454" s="12" t="str">
        <f t="shared" si="8"/>
        <v>7/2057</v>
      </c>
      <c r="D454" s="43">
        <f t="shared" si="6"/>
        <v>0.01</v>
      </c>
      <c r="E454" s="1146">
        <f t="shared" si="9"/>
        <v>47340.663554705847</v>
      </c>
      <c r="F454" s="1150"/>
      <c r="G454" s="1146">
        <f t="shared" si="10"/>
        <v>50994.681635751054</v>
      </c>
      <c r="H454" s="1147"/>
      <c r="I454" s="1148"/>
      <c r="J454" s="1149"/>
      <c r="K454" s="45" t="e">
        <f t="shared" si="11"/>
        <v>#DIV/0!</v>
      </c>
      <c r="L454" s="1151">
        <f t="shared" si="7"/>
        <v>-50994.681635751054</v>
      </c>
      <c r="M454" s="1152"/>
      <c r="N454" s="34"/>
      <c r="O454" s="34"/>
      <c r="P454" s="34"/>
      <c r="Q454" s="34"/>
      <c r="R454" s="34"/>
      <c r="S454" s="34"/>
      <c r="T454" s="34"/>
      <c r="U454" s="34"/>
      <c r="V454" s="34"/>
      <c r="W454" s="34"/>
      <c r="X454" s="34"/>
      <c r="Y454" s="34"/>
      <c r="Z454" s="34"/>
      <c r="AA454" s="34"/>
      <c r="AB454" s="34"/>
    </row>
    <row r="455" spans="1:28" ht="15" customHeight="1" x14ac:dyDescent="0.2">
      <c r="A455" s="34"/>
      <c r="B455" s="42">
        <v>440</v>
      </c>
      <c r="C455" s="12" t="str">
        <f t="shared" si="8"/>
        <v>8/2057</v>
      </c>
      <c r="D455" s="43">
        <f t="shared" si="6"/>
        <v>0.01</v>
      </c>
      <c r="E455" s="1146">
        <f t="shared" si="9"/>
        <v>47814.070190252904</v>
      </c>
      <c r="F455" s="1150"/>
      <c r="G455" s="1146">
        <f t="shared" si="10"/>
        <v>51504.628452108562</v>
      </c>
      <c r="H455" s="1147"/>
      <c r="I455" s="1148"/>
      <c r="J455" s="1149"/>
      <c r="K455" s="45" t="e">
        <f t="shared" si="11"/>
        <v>#DIV/0!</v>
      </c>
      <c r="L455" s="1151">
        <f t="shared" si="7"/>
        <v>-51504.628452108562</v>
      </c>
      <c r="M455" s="1152"/>
      <c r="N455" s="34"/>
      <c r="O455" s="34"/>
      <c r="P455" s="34"/>
      <c r="Q455" s="34"/>
      <c r="R455" s="34"/>
      <c r="S455" s="34"/>
      <c r="T455" s="34"/>
      <c r="U455" s="34"/>
      <c r="V455" s="34"/>
      <c r="W455" s="34"/>
      <c r="X455" s="34"/>
      <c r="Y455" s="34"/>
      <c r="Z455" s="34"/>
      <c r="AA455" s="34"/>
      <c r="AB455" s="34"/>
    </row>
    <row r="456" spans="1:28" ht="15" customHeight="1" x14ac:dyDescent="0.2">
      <c r="A456" s="34"/>
      <c r="B456" s="42">
        <v>441</v>
      </c>
      <c r="C456" s="12" t="str">
        <f t="shared" si="8"/>
        <v>9/2057</v>
      </c>
      <c r="D456" s="43">
        <f t="shared" si="6"/>
        <v>0.01</v>
      </c>
      <c r="E456" s="1146">
        <f t="shared" si="9"/>
        <v>48292.210892155432</v>
      </c>
      <c r="F456" s="1150"/>
      <c r="G456" s="1146">
        <f t="shared" si="10"/>
        <v>52019.674736629648</v>
      </c>
      <c r="H456" s="1147"/>
      <c r="I456" s="1148"/>
      <c r="J456" s="1149"/>
      <c r="K456" s="45" t="e">
        <f t="shared" si="11"/>
        <v>#DIV/0!</v>
      </c>
      <c r="L456" s="1151">
        <f t="shared" si="7"/>
        <v>-52019.674736629648</v>
      </c>
      <c r="M456" s="1152"/>
      <c r="N456" s="34"/>
      <c r="O456" s="34"/>
      <c r="P456" s="34"/>
      <c r="Q456" s="34"/>
      <c r="R456" s="34"/>
      <c r="S456" s="34"/>
      <c r="T456" s="34"/>
      <c r="U456" s="34"/>
      <c r="V456" s="34"/>
      <c r="W456" s="34"/>
      <c r="X456" s="34"/>
      <c r="Y456" s="34"/>
      <c r="Z456" s="34"/>
      <c r="AA456" s="34"/>
      <c r="AB456" s="34"/>
    </row>
    <row r="457" spans="1:28" ht="15" customHeight="1" x14ac:dyDescent="0.2">
      <c r="A457" s="34"/>
      <c r="B457" s="42">
        <v>442</v>
      </c>
      <c r="C457" s="12" t="str">
        <f t="shared" si="8"/>
        <v>10/2057</v>
      </c>
      <c r="D457" s="43">
        <f t="shared" si="6"/>
        <v>0.01</v>
      </c>
      <c r="E457" s="1146">
        <f t="shared" si="9"/>
        <v>48775.133001076989</v>
      </c>
      <c r="F457" s="1150"/>
      <c r="G457" s="1146">
        <f t="shared" si="10"/>
        <v>52539.871483995943</v>
      </c>
      <c r="H457" s="1147"/>
      <c r="I457" s="1148"/>
      <c r="J457" s="1149"/>
      <c r="K457" s="45" t="e">
        <f t="shared" si="11"/>
        <v>#DIV/0!</v>
      </c>
      <c r="L457" s="1151">
        <f t="shared" si="7"/>
        <v>-52539.871483995943</v>
      </c>
      <c r="M457" s="1152"/>
      <c r="N457" s="34"/>
      <c r="O457" s="34"/>
      <c r="P457" s="34"/>
      <c r="Q457" s="34"/>
      <c r="R457" s="34"/>
      <c r="S457" s="34"/>
      <c r="T457" s="34"/>
      <c r="U457" s="34"/>
      <c r="V457" s="34"/>
      <c r="W457" s="34"/>
      <c r="X457" s="34"/>
      <c r="Y457" s="34"/>
      <c r="Z457" s="34"/>
      <c r="AA457" s="34"/>
      <c r="AB457" s="34"/>
    </row>
    <row r="458" spans="1:28" ht="15" customHeight="1" x14ac:dyDescent="0.2">
      <c r="A458" s="34"/>
      <c r="B458" s="42">
        <v>443</v>
      </c>
      <c r="C458" s="12" t="str">
        <f t="shared" si="8"/>
        <v>11/2057</v>
      </c>
      <c r="D458" s="43">
        <f t="shared" si="6"/>
        <v>0.01</v>
      </c>
      <c r="E458" s="1146">
        <f t="shared" si="9"/>
        <v>49262.884331087756</v>
      </c>
      <c r="F458" s="1150"/>
      <c r="G458" s="1146">
        <f t="shared" si="10"/>
        <v>53065.270198835904</v>
      </c>
      <c r="H458" s="1147"/>
      <c r="I458" s="1148"/>
      <c r="J458" s="1149"/>
      <c r="K458" s="45" t="e">
        <f t="shared" si="11"/>
        <v>#DIV/0!</v>
      </c>
      <c r="L458" s="1151">
        <f t="shared" si="7"/>
        <v>-53065.270198835904</v>
      </c>
      <c r="M458" s="1152"/>
      <c r="N458" s="34"/>
      <c r="O458" s="34"/>
      <c r="P458" s="34"/>
      <c r="Q458" s="34"/>
      <c r="R458" s="34"/>
      <c r="S458" s="34"/>
      <c r="T458" s="34"/>
      <c r="U458" s="34"/>
      <c r="V458" s="34"/>
      <c r="W458" s="34"/>
      <c r="X458" s="34"/>
      <c r="Y458" s="34"/>
      <c r="Z458" s="34"/>
      <c r="AA458" s="34"/>
      <c r="AB458" s="34"/>
    </row>
    <row r="459" spans="1:28" ht="15" customHeight="1" x14ac:dyDescent="0.2">
      <c r="A459" s="34"/>
      <c r="B459" s="42">
        <v>444</v>
      </c>
      <c r="C459" s="12" t="str">
        <f t="shared" si="8"/>
        <v>12/2057</v>
      </c>
      <c r="D459" s="43">
        <f t="shared" si="6"/>
        <v>0.01</v>
      </c>
      <c r="E459" s="1146">
        <f t="shared" si="9"/>
        <v>49755.513174398635</v>
      </c>
      <c r="F459" s="1150"/>
      <c r="G459" s="1146">
        <f t="shared" si="10"/>
        <v>53595.922900824262</v>
      </c>
      <c r="H459" s="1147"/>
      <c r="I459" s="1148"/>
      <c r="J459" s="1149"/>
      <c r="K459" s="45" t="e">
        <f t="shared" si="11"/>
        <v>#DIV/0!</v>
      </c>
      <c r="L459" s="1151">
        <f t="shared" si="7"/>
        <v>-53595.922900824262</v>
      </c>
      <c r="M459" s="1152"/>
      <c r="N459" s="34"/>
      <c r="O459" s="34"/>
      <c r="P459" s="34"/>
      <c r="Q459" s="34"/>
      <c r="R459" s="34"/>
      <c r="S459" s="34"/>
      <c r="T459" s="34"/>
      <c r="U459" s="34"/>
      <c r="V459" s="34"/>
      <c r="W459" s="34"/>
      <c r="X459" s="34"/>
      <c r="Y459" s="34"/>
      <c r="Z459" s="34"/>
      <c r="AA459" s="34"/>
      <c r="AB459" s="34"/>
    </row>
    <row r="460" spans="1:28" ht="15" customHeight="1" x14ac:dyDescent="0.2">
      <c r="A460" s="34"/>
      <c r="B460" s="42">
        <v>445</v>
      </c>
      <c r="C460" s="12" t="str">
        <f t="shared" si="8"/>
        <v>1/2058</v>
      </c>
      <c r="D460" s="43">
        <f t="shared" si="6"/>
        <v>0.01</v>
      </c>
      <c r="E460" s="1146">
        <f t="shared" si="9"/>
        <v>50253.068306142624</v>
      </c>
      <c r="F460" s="1150"/>
      <c r="G460" s="1146">
        <f t="shared" si="10"/>
        <v>54131.882129832506</v>
      </c>
      <c r="H460" s="1147"/>
      <c r="I460" s="1148"/>
      <c r="J460" s="1149"/>
      <c r="K460" s="45" t="e">
        <f t="shared" si="11"/>
        <v>#DIV/0!</v>
      </c>
      <c r="L460" s="1151">
        <f t="shared" si="7"/>
        <v>-54131.882129832506</v>
      </c>
      <c r="M460" s="1152"/>
      <c r="N460" s="34"/>
      <c r="O460" s="34"/>
      <c r="P460" s="34"/>
      <c r="Q460" s="34"/>
      <c r="R460" s="34"/>
      <c r="S460" s="34"/>
      <c r="T460" s="34"/>
      <c r="U460" s="34"/>
      <c r="V460" s="34"/>
      <c r="W460" s="34"/>
      <c r="X460" s="34"/>
      <c r="Y460" s="34"/>
      <c r="Z460" s="34"/>
      <c r="AA460" s="34"/>
      <c r="AB460" s="34"/>
    </row>
    <row r="461" spans="1:28" ht="15" customHeight="1" x14ac:dyDescent="0.2">
      <c r="A461" s="34"/>
      <c r="B461" s="42">
        <v>446</v>
      </c>
      <c r="C461" s="12" t="str">
        <f t="shared" si="8"/>
        <v>2/2058</v>
      </c>
      <c r="D461" s="43">
        <f t="shared" si="6"/>
        <v>0.01</v>
      </c>
      <c r="E461" s="1146">
        <f t="shared" si="9"/>
        <v>50755.598989204052</v>
      </c>
      <c r="F461" s="1150"/>
      <c r="G461" s="1146">
        <f t="shared" si="10"/>
        <v>54673.200951130828</v>
      </c>
      <c r="H461" s="1147"/>
      <c r="I461" s="1148"/>
      <c r="J461" s="1149"/>
      <c r="K461" s="45" t="e">
        <f t="shared" si="11"/>
        <v>#DIV/0!</v>
      </c>
      <c r="L461" s="1151">
        <f t="shared" si="7"/>
        <v>-54673.200951130828</v>
      </c>
      <c r="M461" s="1152"/>
      <c r="N461" s="34"/>
      <c r="O461" s="34"/>
      <c r="P461" s="34"/>
      <c r="Q461" s="34"/>
      <c r="R461" s="34"/>
      <c r="S461" s="34"/>
      <c r="T461" s="34"/>
      <c r="U461" s="34"/>
      <c r="V461" s="34"/>
      <c r="W461" s="34"/>
      <c r="X461" s="34"/>
      <c r="Y461" s="34"/>
      <c r="Z461" s="34"/>
      <c r="AA461" s="34"/>
      <c r="AB461" s="34"/>
    </row>
    <row r="462" spans="1:28" ht="15" customHeight="1" x14ac:dyDescent="0.2">
      <c r="A462" s="34"/>
      <c r="B462" s="42">
        <v>447</v>
      </c>
      <c r="C462" s="12" t="str">
        <f t="shared" si="8"/>
        <v>3/2058</v>
      </c>
      <c r="D462" s="43">
        <f t="shared" si="6"/>
        <v>0.01</v>
      </c>
      <c r="E462" s="1146">
        <f t="shared" si="9"/>
        <v>51263.154979096093</v>
      </c>
      <c r="F462" s="1150"/>
      <c r="G462" s="1146">
        <f t="shared" si="10"/>
        <v>55219.932960642138</v>
      </c>
      <c r="H462" s="1147"/>
      <c r="I462" s="1148"/>
      <c r="J462" s="1149"/>
      <c r="K462" s="45" t="e">
        <f t="shared" si="11"/>
        <v>#DIV/0!</v>
      </c>
      <c r="L462" s="1151">
        <f t="shared" si="7"/>
        <v>-55219.932960642138</v>
      </c>
      <c r="M462" s="1152"/>
      <c r="N462" s="34"/>
      <c r="O462" s="34"/>
      <c r="P462" s="34"/>
      <c r="Q462" s="34"/>
      <c r="R462" s="34"/>
      <c r="S462" s="34"/>
      <c r="T462" s="34"/>
      <c r="U462" s="34"/>
      <c r="V462" s="34"/>
      <c r="W462" s="34"/>
      <c r="X462" s="34"/>
      <c r="Y462" s="34"/>
      <c r="Z462" s="34"/>
      <c r="AA462" s="34"/>
      <c r="AB462" s="34"/>
    </row>
    <row r="463" spans="1:28" ht="15" customHeight="1" x14ac:dyDescent="0.2">
      <c r="A463" s="34"/>
      <c r="B463" s="42">
        <v>448</v>
      </c>
      <c r="C463" s="12" t="str">
        <f t="shared" si="8"/>
        <v>4/2058</v>
      </c>
      <c r="D463" s="43">
        <f t="shared" si="6"/>
        <v>0.01</v>
      </c>
      <c r="E463" s="1146">
        <f t="shared" si="9"/>
        <v>51775.786528887053</v>
      </c>
      <c r="F463" s="1150"/>
      <c r="G463" s="1146">
        <f t="shared" si="10"/>
        <v>55772.132290248563</v>
      </c>
      <c r="H463" s="1147"/>
      <c r="I463" s="1148"/>
      <c r="J463" s="1149"/>
      <c r="K463" s="45" t="e">
        <f t="shared" si="11"/>
        <v>#DIV/0!</v>
      </c>
      <c r="L463" s="1151">
        <f t="shared" si="7"/>
        <v>-55772.132290248563</v>
      </c>
      <c r="M463" s="1152"/>
      <c r="N463" s="34"/>
      <c r="O463" s="34"/>
      <c r="P463" s="34"/>
      <c r="Q463" s="34"/>
      <c r="R463" s="34"/>
      <c r="S463" s="34"/>
      <c r="T463" s="34"/>
      <c r="U463" s="34"/>
      <c r="V463" s="34"/>
      <c r="W463" s="34"/>
      <c r="X463" s="34"/>
      <c r="Y463" s="34"/>
      <c r="Z463" s="34"/>
      <c r="AA463" s="34"/>
      <c r="AB463" s="34"/>
    </row>
    <row r="464" spans="1:28" ht="15" customHeight="1" x14ac:dyDescent="0.2">
      <c r="A464" s="34"/>
      <c r="B464" s="42">
        <v>449</v>
      </c>
      <c r="C464" s="12" t="str">
        <f t="shared" si="8"/>
        <v>5/2058</v>
      </c>
      <c r="D464" s="43">
        <f t="shared" si="6"/>
        <v>0.01</v>
      </c>
      <c r="E464" s="1146">
        <f t="shared" si="9"/>
        <v>52293.544394175922</v>
      </c>
      <c r="F464" s="1150"/>
      <c r="G464" s="1146">
        <f t="shared" si="10"/>
        <v>56329.853613151048</v>
      </c>
      <c r="H464" s="1147"/>
      <c r="I464" s="1148"/>
      <c r="J464" s="1149"/>
      <c r="K464" s="45" t="e">
        <f t="shared" si="11"/>
        <v>#DIV/0!</v>
      </c>
      <c r="L464" s="1151">
        <f t="shared" si="7"/>
        <v>-56329.853613151048</v>
      </c>
      <c r="M464" s="1152"/>
      <c r="N464" s="34"/>
      <c r="O464" s="34"/>
      <c r="P464" s="34"/>
      <c r="Q464" s="34"/>
      <c r="R464" s="34"/>
      <c r="S464" s="34"/>
      <c r="T464" s="34"/>
      <c r="U464" s="34"/>
      <c r="V464" s="34"/>
      <c r="W464" s="34"/>
      <c r="X464" s="34"/>
      <c r="Y464" s="34"/>
      <c r="Z464" s="34"/>
      <c r="AA464" s="34"/>
      <c r="AB464" s="34"/>
    </row>
    <row r="465" spans="1:28" ht="15" customHeight="1" x14ac:dyDescent="0.2">
      <c r="A465" s="34"/>
      <c r="B465" s="42">
        <v>450</v>
      </c>
      <c r="C465" s="12" t="str">
        <f t="shared" si="8"/>
        <v>6/2058</v>
      </c>
      <c r="D465" s="43">
        <f t="shared" si="6"/>
        <v>0.01</v>
      </c>
      <c r="E465" s="1146">
        <f t="shared" si="9"/>
        <v>52816.479838117681</v>
      </c>
      <c r="F465" s="1150"/>
      <c r="G465" s="1146">
        <f t="shared" si="10"/>
        <v>56893.152149282556</v>
      </c>
      <c r="H465" s="1147"/>
      <c r="I465" s="1148"/>
      <c r="J465" s="1149"/>
      <c r="K465" s="45" t="e">
        <f t="shared" si="11"/>
        <v>#DIV/0!</v>
      </c>
      <c r="L465" s="1151">
        <f t="shared" si="7"/>
        <v>-56893.152149282556</v>
      </c>
      <c r="M465" s="1152"/>
      <c r="N465" s="34"/>
      <c r="O465" s="34"/>
      <c r="P465" s="34"/>
      <c r="Q465" s="34"/>
      <c r="R465" s="34"/>
      <c r="S465" s="34"/>
      <c r="T465" s="34"/>
      <c r="U465" s="34"/>
      <c r="V465" s="34"/>
      <c r="W465" s="34"/>
      <c r="X465" s="34"/>
      <c r="Y465" s="34"/>
      <c r="Z465" s="34"/>
      <c r="AA465" s="34"/>
      <c r="AB465" s="34"/>
    </row>
    <row r="466" spans="1:28" ht="15" customHeight="1" x14ac:dyDescent="0.2">
      <c r="A466" s="34"/>
      <c r="B466" s="42">
        <v>451</v>
      </c>
      <c r="C466" s="12" t="str">
        <f t="shared" si="8"/>
        <v>7/2058</v>
      </c>
      <c r="D466" s="43">
        <f t="shared" si="6"/>
        <v>0.01</v>
      </c>
      <c r="E466" s="1146">
        <f t="shared" si="9"/>
        <v>53344.644636498859</v>
      </c>
      <c r="F466" s="1150"/>
      <c r="G466" s="1146">
        <f t="shared" si="10"/>
        <v>57462.083670775384</v>
      </c>
      <c r="H466" s="1147"/>
      <c r="I466" s="1148"/>
      <c r="J466" s="1149"/>
      <c r="K466" s="45" t="e">
        <f t="shared" si="11"/>
        <v>#DIV/0!</v>
      </c>
      <c r="L466" s="1151">
        <f t="shared" si="7"/>
        <v>-57462.083670775384</v>
      </c>
      <c r="M466" s="1152"/>
      <c r="N466" s="34"/>
      <c r="O466" s="34"/>
      <c r="P466" s="34"/>
      <c r="Q466" s="34"/>
      <c r="R466" s="34"/>
      <c r="S466" s="34"/>
      <c r="T466" s="34"/>
      <c r="U466" s="34"/>
      <c r="V466" s="34"/>
      <c r="W466" s="34"/>
      <c r="X466" s="34"/>
      <c r="Y466" s="34"/>
      <c r="Z466" s="34"/>
      <c r="AA466" s="34"/>
      <c r="AB466" s="34"/>
    </row>
    <row r="467" spans="1:28" ht="15" customHeight="1" x14ac:dyDescent="0.2">
      <c r="A467" s="34"/>
      <c r="B467" s="42">
        <v>452</v>
      </c>
      <c r="C467" s="12" t="str">
        <f t="shared" si="8"/>
        <v>8/2058</v>
      </c>
      <c r="D467" s="43">
        <f t="shared" si="6"/>
        <v>0.01</v>
      </c>
      <c r="E467" s="1146">
        <f t="shared" si="9"/>
        <v>53878.091082863844</v>
      </c>
      <c r="F467" s="1150"/>
      <c r="G467" s="1146">
        <f t="shared" si="10"/>
        <v>58036.70450748314</v>
      </c>
      <c r="H467" s="1147"/>
      <c r="I467" s="1148"/>
      <c r="J467" s="1149"/>
      <c r="K467" s="45" t="e">
        <f t="shared" si="11"/>
        <v>#DIV/0!</v>
      </c>
      <c r="L467" s="1151">
        <f t="shared" si="7"/>
        <v>-58036.70450748314</v>
      </c>
      <c r="M467" s="1152"/>
      <c r="N467" s="34"/>
      <c r="O467" s="34"/>
      <c r="P467" s="34"/>
      <c r="Q467" s="34"/>
      <c r="R467" s="34"/>
      <c r="S467" s="34"/>
      <c r="T467" s="34"/>
      <c r="U467" s="34"/>
      <c r="V467" s="34"/>
      <c r="W467" s="34"/>
      <c r="X467" s="34"/>
      <c r="Y467" s="34"/>
      <c r="Z467" s="34"/>
      <c r="AA467" s="34"/>
      <c r="AB467" s="34"/>
    </row>
    <row r="468" spans="1:28" ht="15" customHeight="1" x14ac:dyDescent="0.2">
      <c r="A468" s="34"/>
      <c r="B468" s="42">
        <v>453</v>
      </c>
      <c r="C468" s="12" t="str">
        <f t="shared" si="8"/>
        <v>9/2058</v>
      </c>
      <c r="D468" s="43">
        <f t="shared" si="6"/>
        <v>0.01</v>
      </c>
      <c r="E468" s="1146">
        <f t="shared" si="9"/>
        <v>54416.871993692483</v>
      </c>
      <c r="F468" s="1150"/>
      <c r="G468" s="1146">
        <f t="shared" si="10"/>
        <v>58617.071552557973</v>
      </c>
      <c r="H468" s="1147"/>
      <c r="I468" s="1148"/>
      <c r="J468" s="1149"/>
      <c r="K468" s="45" t="e">
        <f t="shared" si="11"/>
        <v>#DIV/0!</v>
      </c>
      <c r="L468" s="1151">
        <f t="shared" si="7"/>
        <v>-58617.071552557973</v>
      </c>
      <c r="M468" s="1152"/>
      <c r="N468" s="34"/>
      <c r="O468" s="34"/>
      <c r="P468" s="34"/>
      <c r="Q468" s="34"/>
      <c r="R468" s="34"/>
      <c r="S468" s="34"/>
      <c r="T468" s="34"/>
      <c r="U468" s="34"/>
      <c r="V468" s="34"/>
      <c r="W468" s="34"/>
      <c r="X468" s="34"/>
      <c r="Y468" s="34"/>
      <c r="Z468" s="34"/>
      <c r="AA468" s="34"/>
      <c r="AB468" s="34"/>
    </row>
    <row r="469" spans="1:28" ht="15" customHeight="1" x14ac:dyDescent="0.2">
      <c r="A469" s="34"/>
      <c r="B469" s="42">
        <v>454</v>
      </c>
      <c r="C469" s="12" t="str">
        <f t="shared" si="8"/>
        <v>10/2058</v>
      </c>
      <c r="D469" s="43">
        <f t="shared" si="6"/>
        <v>0.01</v>
      </c>
      <c r="E469" s="1146">
        <f t="shared" si="9"/>
        <v>54961.040713629409</v>
      </c>
      <c r="F469" s="1150"/>
      <c r="G469" s="1146">
        <f t="shared" si="10"/>
        <v>59203.242268083552</v>
      </c>
      <c r="H469" s="1147"/>
      <c r="I469" s="1148"/>
      <c r="J469" s="1149"/>
      <c r="K469" s="45" t="e">
        <f t="shared" si="11"/>
        <v>#DIV/0!</v>
      </c>
      <c r="L469" s="1151">
        <f t="shared" si="7"/>
        <v>-59203.242268083552</v>
      </c>
      <c r="M469" s="1152"/>
      <c r="N469" s="34"/>
      <c r="O469" s="34"/>
      <c r="P469" s="34"/>
      <c r="Q469" s="34"/>
      <c r="R469" s="34"/>
      <c r="S469" s="34"/>
      <c r="T469" s="34"/>
      <c r="U469" s="34"/>
      <c r="V469" s="34"/>
      <c r="W469" s="34"/>
      <c r="X469" s="34"/>
      <c r="Y469" s="34"/>
      <c r="Z469" s="34"/>
      <c r="AA469" s="34"/>
      <c r="AB469" s="34"/>
    </row>
    <row r="470" spans="1:28" ht="15" customHeight="1" x14ac:dyDescent="0.2">
      <c r="A470" s="34"/>
      <c r="B470" s="42">
        <v>455</v>
      </c>
      <c r="C470" s="12" t="str">
        <f t="shared" si="8"/>
        <v>11/2058</v>
      </c>
      <c r="D470" s="43">
        <f t="shared" si="6"/>
        <v>0.01</v>
      </c>
      <c r="E470" s="1146">
        <f t="shared" si="9"/>
        <v>55510.651120765702</v>
      </c>
      <c r="F470" s="1150"/>
      <c r="G470" s="1146">
        <f t="shared" si="10"/>
        <v>59795.274690764389</v>
      </c>
      <c r="H470" s="1147"/>
      <c r="I470" s="1148"/>
      <c r="J470" s="1149"/>
      <c r="K470" s="45" t="e">
        <f t="shared" si="11"/>
        <v>#DIV/0!</v>
      </c>
      <c r="L470" s="1151">
        <f t="shared" si="7"/>
        <v>-59795.274690764389</v>
      </c>
      <c r="M470" s="1152"/>
      <c r="N470" s="34"/>
      <c r="O470" s="34"/>
      <c r="P470" s="34"/>
      <c r="Q470" s="34"/>
      <c r="R470" s="34"/>
      <c r="S470" s="34"/>
      <c r="T470" s="34"/>
      <c r="U470" s="34"/>
      <c r="V470" s="34"/>
      <c r="W470" s="34"/>
      <c r="X470" s="34"/>
      <c r="Y470" s="34"/>
      <c r="Z470" s="34"/>
      <c r="AA470" s="34"/>
      <c r="AB470" s="34"/>
    </row>
    <row r="471" spans="1:28" ht="15" customHeight="1" x14ac:dyDescent="0.2">
      <c r="A471" s="34"/>
      <c r="B471" s="42">
        <v>456</v>
      </c>
      <c r="C471" s="12" t="str">
        <f t="shared" si="8"/>
        <v>12/2058</v>
      </c>
      <c r="D471" s="43">
        <f t="shared" si="6"/>
        <v>0.01</v>
      </c>
      <c r="E471" s="1146">
        <f t="shared" si="9"/>
        <v>56065.757631973356</v>
      </c>
      <c r="F471" s="1150"/>
      <c r="G471" s="1146">
        <f t="shared" si="10"/>
        <v>60393.227437672031</v>
      </c>
      <c r="H471" s="1147"/>
      <c r="I471" s="1148"/>
      <c r="J471" s="1149"/>
      <c r="K471" s="45" t="e">
        <f t="shared" si="11"/>
        <v>#DIV/0!</v>
      </c>
      <c r="L471" s="1151">
        <f t="shared" si="7"/>
        <v>-60393.227437672031</v>
      </c>
      <c r="M471" s="1152"/>
      <c r="N471" s="34"/>
      <c r="O471" s="34"/>
      <c r="P471" s="34"/>
      <c r="Q471" s="34"/>
      <c r="R471" s="34"/>
      <c r="S471" s="34"/>
      <c r="T471" s="34"/>
      <c r="U471" s="34"/>
      <c r="V471" s="34"/>
      <c r="W471" s="34"/>
      <c r="X471" s="34"/>
      <c r="Y471" s="34"/>
      <c r="Z471" s="34"/>
      <c r="AA471" s="34"/>
      <c r="AB471" s="34"/>
    </row>
    <row r="472" spans="1:28" ht="15" customHeight="1" x14ac:dyDescent="0.2">
      <c r="A472" s="34"/>
      <c r="B472" s="42">
        <v>457</v>
      </c>
      <c r="C472" s="12" t="str">
        <f t="shared" si="8"/>
        <v>1/2059</v>
      </c>
      <c r="D472" s="43">
        <f t="shared" si="6"/>
        <v>0.01</v>
      </c>
      <c r="E472" s="1146">
        <f t="shared" si="9"/>
        <v>56626.415208293089</v>
      </c>
      <c r="F472" s="1150"/>
      <c r="G472" s="1146">
        <f t="shared" si="10"/>
        <v>60997.159712048749</v>
      </c>
      <c r="H472" s="1147"/>
      <c r="I472" s="1148"/>
      <c r="J472" s="1149"/>
      <c r="K472" s="45" t="e">
        <f t="shared" si="11"/>
        <v>#DIV/0!</v>
      </c>
      <c r="L472" s="1151">
        <f t="shared" si="7"/>
        <v>-60997.159712048749</v>
      </c>
      <c r="M472" s="1152"/>
      <c r="N472" s="34"/>
      <c r="O472" s="34"/>
      <c r="P472" s="34"/>
      <c r="Q472" s="34"/>
      <c r="R472" s="34"/>
      <c r="S472" s="34"/>
      <c r="T472" s="34"/>
      <c r="U472" s="34"/>
      <c r="V472" s="34"/>
      <c r="W472" s="34"/>
      <c r="X472" s="34"/>
      <c r="Y472" s="34"/>
      <c r="Z472" s="34"/>
      <c r="AA472" s="34"/>
      <c r="AB472" s="34"/>
    </row>
    <row r="473" spans="1:28" ht="15" customHeight="1" x14ac:dyDescent="0.2">
      <c r="A473" s="34"/>
      <c r="B473" s="42">
        <v>458</v>
      </c>
      <c r="C473" s="12" t="str">
        <f t="shared" si="8"/>
        <v>2/2059</v>
      </c>
      <c r="D473" s="43">
        <f t="shared" si="6"/>
        <v>0.01</v>
      </c>
      <c r="E473" s="1146">
        <f t="shared" si="9"/>
        <v>57192.679360376016</v>
      </c>
      <c r="F473" s="1150"/>
      <c r="G473" s="1146">
        <f t="shared" si="10"/>
        <v>61607.131309169235</v>
      </c>
      <c r="H473" s="1147"/>
      <c r="I473" s="1148"/>
      <c r="J473" s="1149"/>
      <c r="K473" s="45" t="e">
        <f t="shared" si="11"/>
        <v>#DIV/0!</v>
      </c>
      <c r="L473" s="1151">
        <f t="shared" si="7"/>
        <v>-61607.131309169235</v>
      </c>
      <c r="M473" s="1152"/>
      <c r="N473" s="34"/>
      <c r="O473" s="34"/>
      <c r="P473" s="34"/>
      <c r="Q473" s="34"/>
      <c r="R473" s="34"/>
      <c r="S473" s="34"/>
      <c r="T473" s="34"/>
      <c r="U473" s="34"/>
      <c r="V473" s="34"/>
      <c r="W473" s="34"/>
      <c r="X473" s="34"/>
      <c r="Y473" s="34"/>
      <c r="Z473" s="34"/>
      <c r="AA473" s="34"/>
      <c r="AB473" s="34"/>
    </row>
    <row r="474" spans="1:28" ht="15" customHeight="1" x14ac:dyDescent="0.2">
      <c r="A474" s="34"/>
      <c r="B474" s="42">
        <v>459</v>
      </c>
      <c r="C474" s="12" t="str">
        <f t="shared" si="8"/>
        <v>3/2059</v>
      </c>
      <c r="D474" s="43">
        <f t="shared" si="6"/>
        <v>0.01</v>
      </c>
      <c r="E474" s="1146">
        <f t="shared" si="9"/>
        <v>57764.606153979774</v>
      </c>
      <c r="F474" s="1150"/>
      <c r="G474" s="1146">
        <f t="shared" si="10"/>
        <v>62223.202622260927</v>
      </c>
      <c r="H474" s="1147"/>
      <c r="I474" s="1148"/>
      <c r="J474" s="1149"/>
      <c r="K474" s="45" t="e">
        <f t="shared" si="11"/>
        <v>#DIV/0!</v>
      </c>
      <c r="L474" s="1151">
        <f t="shared" si="7"/>
        <v>-62223.202622260927</v>
      </c>
      <c r="M474" s="1152"/>
      <c r="N474" s="34"/>
      <c r="O474" s="34"/>
      <c r="P474" s="34"/>
      <c r="Q474" s="34"/>
      <c r="R474" s="34"/>
      <c r="S474" s="34"/>
      <c r="T474" s="34"/>
      <c r="U474" s="34"/>
      <c r="V474" s="34"/>
      <c r="W474" s="34"/>
      <c r="X474" s="34"/>
      <c r="Y474" s="34"/>
      <c r="Z474" s="34"/>
      <c r="AA474" s="34"/>
      <c r="AB474" s="34"/>
    </row>
    <row r="475" spans="1:28" ht="15" customHeight="1" x14ac:dyDescent="0.2">
      <c r="A475" s="34"/>
      <c r="B475" s="42">
        <v>460</v>
      </c>
      <c r="C475" s="12" t="str">
        <f t="shared" si="8"/>
        <v>4/2059</v>
      </c>
      <c r="D475" s="43">
        <f t="shared" si="6"/>
        <v>0.01</v>
      </c>
      <c r="E475" s="1146">
        <f t="shared" si="9"/>
        <v>58342.252215519569</v>
      </c>
      <c r="F475" s="1150"/>
      <c r="G475" s="1146">
        <f t="shared" si="10"/>
        <v>62845.434648483533</v>
      </c>
      <c r="H475" s="1147"/>
      <c r="I475" s="1148"/>
      <c r="J475" s="1149"/>
      <c r="K475" s="45" t="e">
        <f t="shared" si="11"/>
        <v>#DIV/0!</v>
      </c>
      <c r="L475" s="1151">
        <f t="shared" si="7"/>
        <v>-62845.434648483533</v>
      </c>
      <c r="M475" s="1152"/>
      <c r="N475" s="34"/>
      <c r="O475" s="34"/>
      <c r="P475" s="34"/>
      <c r="Q475" s="34"/>
      <c r="R475" s="34"/>
      <c r="S475" s="34"/>
      <c r="T475" s="34"/>
      <c r="U475" s="34"/>
      <c r="V475" s="34"/>
      <c r="W475" s="34"/>
      <c r="X475" s="34"/>
      <c r="Y475" s="34"/>
      <c r="Z475" s="34"/>
      <c r="AA475" s="34"/>
      <c r="AB475" s="34"/>
    </row>
    <row r="476" spans="1:28" ht="15" customHeight="1" x14ac:dyDescent="0.2">
      <c r="A476" s="34"/>
      <c r="B476" s="42">
        <v>461</v>
      </c>
      <c r="C476" s="12" t="str">
        <f t="shared" si="8"/>
        <v>5/2059</v>
      </c>
      <c r="D476" s="43">
        <f t="shared" si="6"/>
        <v>0.01</v>
      </c>
      <c r="E476" s="1146">
        <f t="shared" si="9"/>
        <v>58925.674737674766</v>
      </c>
      <c r="F476" s="1150"/>
      <c r="G476" s="1146">
        <f t="shared" si="10"/>
        <v>63473.888994968365</v>
      </c>
      <c r="H476" s="1147"/>
      <c r="I476" s="1148"/>
      <c r="J476" s="1149"/>
      <c r="K476" s="45" t="e">
        <f t="shared" si="11"/>
        <v>#DIV/0!</v>
      </c>
      <c r="L476" s="1151">
        <f t="shared" si="7"/>
        <v>-63473.888994968365</v>
      </c>
      <c r="M476" s="1152"/>
      <c r="N476" s="34"/>
      <c r="O476" s="34"/>
      <c r="P476" s="34"/>
      <c r="Q476" s="34"/>
      <c r="R476" s="34"/>
      <c r="S476" s="34"/>
      <c r="T476" s="34"/>
      <c r="U476" s="34"/>
      <c r="V476" s="34"/>
      <c r="W476" s="34"/>
      <c r="X476" s="34"/>
      <c r="Y476" s="34"/>
      <c r="Z476" s="34"/>
      <c r="AA476" s="34"/>
      <c r="AB476" s="34"/>
    </row>
    <row r="477" spans="1:28" ht="15" customHeight="1" x14ac:dyDescent="0.2">
      <c r="A477" s="34"/>
      <c r="B477" s="42">
        <v>462</v>
      </c>
      <c r="C477" s="12" t="str">
        <f t="shared" si="8"/>
        <v>6/2059</v>
      </c>
      <c r="D477" s="43">
        <f t="shared" si="6"/>
        <v>0.01</v>
      </c>
      <c r="E477" s="1146">
        <f t="shared" si="9"/>
        <v>59514.931485051515</v>
      </c>
      <c r="F477" s="1150"/>
      <c r="G477" s="1146">
        <f t="shared" si="10"/>
        <v>64108.627884918053</v>
      </c>
      <c r="H477" s="1147"/>
      <c r="I477" s="1148"/>
      <c r="J477" s="1149"/>
      <c r="K477" s="45" t="e">
        <f t="shared" si="11"/>
        <v>#DIV/0!</v>
      </c>
      <c r="L477" s="1151">
        <f t="shared" si="7"/>
        <v>-64108.627884918053</v>
      </c>
      <c r="M477" s="1152"/>
      <c r="N477" s="34"/>
      <c r="O477" s="34"/>
      <c r="P477" s="34"/>
      <c r="Q477" s="34"/>
      <c r="R477" s="34"/>
      <c r="S477" s="34"/>
      <c r="T477" s="34"/>
      <c r="U477" s="34"/>
      <c r="V477" s="34"/>
      <c r="W477" s="34"/>
      <c r="X477" s="34"/>
      <c r="Y477" s="34"/>
      <c r="Z477" s="34"/>
      <c r="AA477" s="34"/>
      <c r="AB477" s="34"/>
    </row>
    <row r="478" spans="1:28" ht="15" customHeight="1" x14ac:dyDescent="0.2">
      <c r="A478" s="34"/>
      <c r="B478" s="42">
        <v>463</v>
      </c>
      <c r="C478" s="12" t="str">
        <f t="shared" si="8"/>
        <v>7/2059</v>
      </c>
      <c r="D478" s="43">
        <f t="shared" si="6"/>
        <v>0.01</v>
      </c>
      <c r="E478" s="1146">
        <f t="shared" si="9"/>
        <v>60110.080799902033</v>
      </c>
      <c r="F478" s="1150"/>
      <c r="G478" s="1146">
        <f t="shared" si="10"/>
        <v>64749.714163767232</v>
      </c>
      <c r="H478" s="1147"/>
      <c r="I478" s="1148"/>
      <c r="J478" s="1149"/>
      <c r="K478" s="45" t="e">
        <f t="shared" si="11"/>
        <v>#DIV/0!</v>
      </c>
      <c r="L478" s="1151">
        <f t="shared" si="7"/>
        <v>-64749.714163767232</v>
      </c>
      <c r="M478" s="1152"/>
      <c r="N478" s="34"/>
      <c r="O478" s="34"/>
      <c r="P478" s="34"/>
      <c r="Q478" s="34"/>
      <c r="R478" s="34"/>
      <c r="S478" s="34"/>
      <c r="T478" s="34"/>
      <c r="U478" s="34"/>
      <c r="V478" s="34"/>
      <c r="W478" s="34"/>
      <c r="X478" s="34"/>
      <c r="Y478" s="34"/>
      <c r="Z478" s="34"/>
      <c r="AA478" s="34"/>
      <c r="AB478" s="34"/>
    </row>
    <row r="479" spans="1:28" ht="15" customHeight="1" x14ac:dyDescent="0.2">
      <c r="A479" s="34"/>
      <c r="B479" s="42">
        <v>464</v>
      </c>
      <c r="C479" s="12" t="str">
        <f t="shared" si="8"/>
        <v>8/2059</v>
      </c>
      <c r="D479" s="43">
        <f t="shared" si="6"/>
        <v>0.01</v>
      </c>
      <c r="E479" s="1146">
        <f t="shared" si="9"/>
        <v>60711.181607901053</v>
      </c>
      <c r="F479" s="1150"/>
      <c r="G479" s="1146">
        <f t="shared" si="10"/>
        <v>65397.211305404904</v>
      </c>
      <c r="H479" s="1147"/>
      <c r="I479" s="1148"/>
      <c r="J479" s="1149"/>
      <c r="K479" s="45" t="e">
        <f t="shared" si="11"/>
        <v>#DIV/0!</v>
      </c>
      <c r="L479" s="1151">
        <f t="shared" si="7"/>
        <v>-65397.211305404904</v>
      </c>
      <c r="M479" s="1152"/>
      <c r="N479" s="34"/>
      <c r="O479" s="34"/>
      <c r="P479" s="34"/>
      <c r="Q479" s="34"/>
      <c r="R479" s="34"/>
      <c r="S479" s="34"/>
      <c r="T479" s="34"/>
      <c r="U479" s="34"/>
      <c r="V479" s="34"/>
      <c r="W479" s="34"/>
      <c r="X479" s="34"/>
      <c r="Y479" s="34"/>
      <c r="Z479" s="34"/>
      <c r="AA479" s="34"/>
      <c r="AB479" s="34"/>
    </row>
    <row r="480" spans="1:28" ht="15" customHeight="1" x14ac:dyDescent="0.2">
      <c r="A480" s="34"/>
      <c r="B480" s="42">
        <v>465</v>
      </c>
      <c r="C480" s="12" t="str">
        <f t="shared" si="8"/>
        <v>9/2059</v>
      </c>
      <c r="D480" s="43">
        <f t="shared" si="6"/>
        <v>0.01</v>
      </c>
      <c r="E480" s="1146">
        <f t="shared" si="9"/>
        <v>61318.293423980067</v>
      </c>
      <c r="F480" s="1150"/>
      <c r="G480" s="1146">
        <f t="shared" si="10"/>
        <v>66051.183418458953</v>
      </c>
      <c r="H480" s="1147"/>
      <c r="I480" s="1148"/>
      <c r="J480" s="1149"/>
      <c r="K480" s="45" t="e">
        <f t="shared" si="11"/>
        <v>#DIV/0!</v>
      </c>
      <c r="L480" s="1151">
        <f t="shared" si="7"/>
        <v>-66051.183418458953</v>
      </c>
      <c r="M480" s="1152"/>
      <c r="N480" s="34"/>
      <c r="O480" s="34"/>
      <c r="P480" s="34"/>
      <c r="Q480" s="34"/>
      <c r="R480" s="34"/>
      <c r="S480" s="34"/>
      <c r="T480" s="34"/>
      <c r="U480" s="34"/>
      <c r="V480" s="34"/>
      <c r="W480" s="34"/>
      <c r="X480" s="34"/>
      <c r="Y480" s="34"/>
      <c r="Z480" s="34"/>
      <c r="AA480" s="34"/>
      <c r="AB480" s="34"/>
    </row>
    <row r="481" spans="1:28" ht="15" customHeight="1" x14ac:dyDescent="0.2">
      <c r="A481" s="34"/>
      <c r="B481" s="42">
        <v>466</v>
      </c>
      <c r="C481" s="12" t="str">
        <f t="shared" si="8"/>
        <v>10/2059</v>
      </c>
      <c r="D481" s="43">
        <f t="shared" si="6"/>
        <v>0.01</v>
      </c>
      <c r="E481" s="1146">
        <f t="shared" si="9"/>
        <v>61931.476358219865</v>
      </c>
      <c r="F481" s="1150"/>
      <c r="G481" s="1146">
        <f t="shared" si="10"/>
        <v>66711.695252643549</v>
      </c>
      <c r="H481" s="1147"/>
      <c r="I481" s="1148"/>
      <c r="J481" s="1149"/>
      <c r="K481" s="45" t="e">
        <f t="shared" si="11"/>
        <v>#DIV/0!</v>
      </c>
      <c r="L481" s="1151">
        <f t="shared" si="7"/>
        <v>-66711.695252643549</v>
      </c>
      <c r="M481" s="1152"/>
      <c r="N481" s="34"/>
      <c r="O481" s="34"/>
      <c r="P481" s="34"/>
      <c r="Q481" s="34"/>
      <c r="R481" s="34"/>
      <c r="S481" s="34"/>
      <c r="T481" s="34"/>
      <c r="U481" s="34"/>
      <c r="V481" s="34"/>
      <c r="W481" s="34"/>
      <c r="X481" s="34"/>
      <c r="Y481" s="34"/>
      <c r="Z481" s="34"/>
      <c r="AA481" s="34"/>
      <c r="AB481" s="34"/>
    </row>
    <row r="482" spans="1:28" ht="15" customHeight="1" x14ac:dyDescent="0.2">
      <c r="A482" s="34"/>
      <c r="B482" s="42">
        <v>467</v>
      </c>
      <c r="C482" s="12" t="str">
        <f t="shared" si="8"/>
        <v>11/2059</v>
      </c>
      <c r="D482" s="43">
        <f t="shared" si="6"/>
        <v>0.01</v>
      </c>
      <c r="E482" s="1146">
        <f t="shared" si="9"/>
        <v>62550.79112180206</v>
      </c>
      <c r="F482" s="1150"/>
      <c r="G482" s="1146">
        <f t="shared" si="10"/>
        <v>67378.81220516999</v>
      </c>
      <c r="H482" s="1147"/>
      <c r="I482" s="1148"/>
      <c r="J482" s="1149"/>
      <c r="K482" s="45" t="e">
        <f t="shared" si="11"/>
        <v>#DIV/0!</v>
      </c>
      <c r="L482" s="1151">
        <f t="shared" si="7"/>
        <v>-67378.81220516999</v>
      </c>
      <c r="M482" s="1152"/>
      <c r="N482" s="34"/>
      <c r="O482" s="34"/>
      <c r="P482" s="34"/>
      <c r="Q482" s="34"/>
      <c r="R482" s="34"/>
      <c r="S482" s="34"/>
      <c r="T482" s="34"/>
      <c r="U482" s="34"/>
      <c r="V482" s="34"/>
      <c r="W482" s="34"/>
      <c r="X482" s="34"/>
      <c r="Y482" s="34"/>
      <c r="Z482" s="34"/>
      <c r="AA482" s="34"/>
      <c r="AB482" s="34"/>
    </row>
    <row r="483" spans="1:28" ht="15" customHeight="1" x14ac:dyDescent="0.2">
      <c r="A483" s="34"/>
      <c r="B483" s="42">
        <v>468</v>
      </c>
      <c r="C483" s="12" t="str">
        <f t="shared" si="8"/>
        <v>12/2059</v>
      </c>
      <c r="D483" s="43">
        <f t="shared" si="6"/>
        <v>0.01</v>
      </c>
      <c r="E483" s="1146">
        <f t="shared" si="9"/>
        <v>63176.299033020077</v>
      </c>
      <c r="F483" s="1150"/>
      <c r="G483" s="1146">
        <f t="shared" si="10"/>
        <v>68052.600327221691</v>
      </c>
      <c r="H483" s="1147"/>
      <c r="I483" s="1148"/>
      <c r="J483" s="1149"/>
      <c r="K483" s="45" t="e">
        <f t="shared" si="11"/>
        <v>#DIV/0!</v>
      </c>
      <c r="L483" s="1151">
        <f t="shared" si="7"/>
        <v>-68052.600327221691</v>
      </c>
      <c r="M483" s="1152"/>
      <c r="N483" s="34"/>
      <c r="O483" s="34"/>
      <c r="P483" s="34"/>
      <c r="Q483" s="34"/>
      <c r="R483" s="34"/>
      <c r="S483" s="34"/>
      <c r="T483" s="34"/>
      <c r="U483" s="34"/>
      <c r="V483" s="34"/>
      <c r="W483" s="34"/>
      <c r="X483" s="34"/>
      <c r="Y483" s="34"/>
      <c r="Z483" s="34"/>
      <c r="AA483" s="34"/>
      <c r="AB483" s="34"/>
    </row>
    <row r="484" spans="1:28" ht="15" customHeight="1" x14ac:dyDescent="0.2">
      <c r="A484" s="34"/>
      <c r="B484" s="42">
        <v>469</v>
      </c>
      <c r="C484" s="12" t="str">
        <f t="shared" si="8"/>
        <v>1/2060</v>
      </c>
      <c r="D484" s="43">
        <f t="shared" si="6"/>
        <v>0.01</v>
      </c>
      <c r="E484" s="1146">
        <f t="shared" si="9"/>
        <v>63808.062023350278</v>
      </c>
      <c r="F484" s="1150"/>
      <c r="G484" s="1146">
        <f t="shared" si="10"/>
        <v>68733.126330493906</v>
      </c>
      <c r="H484" s="1147"/>
      <c r="I484" s="1148"/>
      <c r="J484" s="1149"/>
      <c r="K484" s="45" t="e">
        <f t="shared" si="11"/>
        <v>#DIV/0!</v>
      </c>
      <c r="L484" s="1151">
        <f t="shared" si="7"/>
        <v>-68733.126330493906</v>
      </c>
      <c r="M484" s="1152"/>
      <c r="N484" s="34"/>
      <c r="O484" s="34"/>
      <c r="P484" s="34"/>
      <c r="Q484" s="34"/>
      <c r="R484" s="34"/>
      <c r="S484" s="34"/>
      <c r="T484" s="34"/>
      <c r="U484" s="34"/>
      <c r="V484" s="34"/>
      <c r="W484" s="34"/>
      <c r="X484" s="34"/>
      <c r="Y484" s="34"/>
      <c r="Z484" s="34"/>
      <c r="AA484" s="34"/>
      <c r="AB484" s="34"/>
    </row>
    <row r="485" spans="1:28" ht="15" customHeight="1" x14ac:dyDescent="0.2">
      <c r="A485" s="34"/>
      <c r="B485" s="42">
        <v>470</v>
      </c>
      <c r="C485" s="12" t="str">
        <f t="shared" si="8"/>
        <v>2/2060</v>
      </c>
      <c r="D485" s="43">
        <f t="shared" si="6"/>
        <v>0.01</v>
      </c>
      <c r="E485" s="1146">
        <f t="shared" si="9"/>
        <v>64446.142643583778</v>
      </c>
      <c r="F485" s="1150"/>
      <c r="G485" s="1146">
        <f t="shared" si="10"/>
        <v>69420.457593798841</v>
      </c>
      <c r="H485" s="1147"/>
      <c r="I485" s="1148"/>
      <c r="J485" s="1149"/>
      <c r="K485" s="45" t="e">
        <f t="shared" si="11"/>
        <v>#DIV/0!</v>
      </c>
      <c r="L485" s="1151">
        <f t="shared" si="7"/>
        <v>-69420.457593798841</v>
      </c>
      <c r="M485" s="1152"/>
      <c r="N485" s="34"/>
      <c r="O485" s="34"/>
      <c r="P485" s="34"/>
      <c r="Q485" s="34"/>
      <c r="R485" s="34"/>
      <c r="S485" s="34"/>
      <c r="T485" s="34"/>
      <c r="U485" s="34"/>
      <c r="V485" s="34"/>
      <c r="W485" s="34"/>
      <c r="X485" s="34"/>
      <c r="Y485" s="34"/>
      <c r="Z485" s="34"/>
      <c r="AA485" s="34"/>
      <c r="AB485" s="34"/>
    </row>
    <row r="486" spans="1:28" ht="15" customHeight="1" x14ac:dyDescent="0.2">
      <c r="A486" s="34"/>
      <c r="B486" s="42">
        <v>471</v>
      </c>
      <c r="C486" s="12" t="str">
        <f t="shared" si="8"/>
        <v>3/2060</v>
      </c>
      <c r="D486" s="43">
        <f t="shared" si="6"/>
        <v>0.01</v>
      </c>
      <c r="E486" s="1146">
        <f t="shared" si="9"/>
        <v>65090.604070019617</v>
      </c>
      <c r="F486" s="1150"/>
      <c r="G486" s="1146">
        <f t="shared" si="10"/>
        <v>70114.662169736825</v>
      </c>
      <c r="H486" s="1147"/>
      <c r="I486" s="1148"/>
      <c r="J486" s="1149"/>
      <c r="K486" s="45" t="e">
        <f t="shared" si="11"/>
        <v>#DIV/0!</v>
      </c>
      <c r="L486" s="1151">
        <f t="shared" si="7"/>
        <v>-70114.662169736825</v>
      </c>
      <c r="M486" s="1152"/>
      <c r="N486" s="34"/>
      <c r="O486" s="34"/>
      <c r="P486" s="34"/>
      <c r="Q486" s="34"/>
      <c r="R486" s="34"/>
      <c r="S486" s="34"/>
      <c r="T486" s="34"/>
      <c r="U486" s="34"/>
      <c r="V486" s="34"/>
      <c r="W486" s="34"/>
      <c r="X486" s="34"/>
      <c r="Y486" s="34"/>
      <c r="Z486" s="34"/>
      <c r="AA486" s="34"/>
      <c r="AB486" s="34"/>
    </row>
    <row r="487" spans="1:28" ht="15" customHeight="1" x14ac:dyDescent="0.2">
      <c r="A487" s="34"/>
      <c r="B487" s="42">
        <v>472</v>
      </c>
      <c r="C487" s="12" t="str">
        <f t="shared" si="8"/>
        <v>4/2060</v>
      </c>
      <c r="D487" s="43">
        <f t="shared" si="6"/>
        <v>0.01</v>
      </c>
      <c r="E487" s="1146">
        <f t="shared" si="9"/>
        <v>65741.510110719813</v>
      </c>
      <c r="F487" s="1150"/>
      <c r="G487" s="1146">
        <f t="shared" si="10"/>
        <v>70815.808791434189</v>
      </c>
      <c r="H487" s="1147"/>
      <c r="I487" s="1148"/>
      <c r="J487" s="1149"/>
      <c r="K487" s="45" t="e">
        <f t="shared" si="11"/>
        <v>#DIV/0!</v>
      </c>
      <c r="L487" s="1151">
        <f t="shared" si="7"/>
        <v>-70815.808791434189</v>
      </c>
      <c r="M487" s="1152"/>
      <c r="N487" s="34"/>
      <c r="O487" s="34"/>
      <c r="P487" s="34"/>
      <c r="Q487" s="34"/>
      <c r="R487" s="34"/>
      <c r="S487" s="34"/>
      <c r="T487" s="34"/>
      <c r="U487" s="34"/>
      <c r="V487" s="34"/>
      <c r="W487" s="34"/>
      <c r="X487" s="34"/>
      <c r="Y487" s="34"/>
      <c r="Z487" s="34"/>
      <c r="AA487" s="34"/>
      <c r="AB487" s="34"/>
    </row>
    <row r="488" spans="1:28" ht="15" customHeight="1" x14ac:dyDescent="0.2">
      <c r="A488" s="34"/>
      <c r="B488" s="42">
        <v>473</v>
      </c>
      <c r="C488" s="12" t="str">
        <f t="shared" si="8"/>
        <v>5/2060</v>
      </c>
      <c r="D488" s="43">
        <f t="shared" si="6"/>
        <v>0.01</v>
      </c>
      <c r="E488" s="1146">
        <f t="shared" si="9"/>
        <v>66398.925211827009</v>
      </c>
      <c r="F488" s="1150"/>
      <c r="G488" s="1146">
        <f t="shared" si="10"/>
        <v>71523.966879348533</v>
      </c>
      <c r="H488" s="1147"/>
      <c r="I488" s="1148"/>
      <c r="J488" s="1149"/>
      <c r="K488" s="45" t="e">
        <f t="shared" si="11"/>
        <v>#DIV/0!</v>
      </c>
      <c r="L488" s="1151">
        <f t="shared" si="7"/>
        <v>-71523.966879348533</v>
      </c>
      <c r="M488" s="1152"/>
      <c r="N488" s="34"/>
      <c r="O488" s="34"/>
      <c r="P488" s="34"/>
      <c r="Q488" s="34"/>
      <c r="R488" s="34"/>
      <c r="S488" s="34"/>
      <c r="T488" s="34"/>
      <c r="U488" s="34"/>
      <c r="V488" s="34"/>
      <c r="W488" s="34"/>
      <c r="X488" s="34"/>
      <c r="Y488" s="34"/>
      <c r="Z488" s="34"/>
      <c r="AA488" s="34"/>
      <c r="AB488" s="34"/>
    </row>
    <row r="489" spans="1:28" ht="15" customHeight="1" x14ac:dyDescent="0.2">
      <c r="A489" s="34"/>
      <c r="B489" s="42">
        <v>474</v>
      </c>
      <c r="C489" s="12" t="str">
        <f t="shared" si="8"/>
        <v>6/2060</v>
      </c>
      <c r="D489" s="43">
        <f t="shared" si="6"/>
        <v>0.01</v>
      </c>
      <c r="E489" s="1146">
        <f t="shared" si="9"/>
        <v>67062.914463945286</v>
      </c>
      <c r="F489" s="1150"/>
      <c r="G489" s="1146">
        <f t="shared" si="10"/>
        <v>72239.206548142014</v>
      </c>
      <c r="H489" s="1147"/>
      <c r="I489" s="1148"/>
      <c r="J489" s="1149"/>
      <c r="K489" s="45" t="e">
        <f t="shared" si="11"/>
        <v>#DIV/0!</v>
      </c>
      <c r="L489" s="1151">
        <f t="shared" si="7"/>
        <v>-72239.206548142014</v>
      </c>
      <c r="M489" s="1152"/>
      <c r="N489" s="34"/>
      <c r="O489" s="34"/>
      <c r="P489" s="34"/>
      <c r="Q489" s="34"/>
      <c r="R489" s="34"/>
      <c r="S489" s="34"/>
      <c r="T489" s="34"/>
      <c r="U489" s="34"/>
      <c r="V489" s="34"/>
      <c r="W489" s="34"/>
      <c r="X489" s="34"/>
      <c r="Y489" s="34"/>
      <c r="Z489" s="34"/>
      <c r="AA489" s="34"/>
      <c r="AB489" s="34"/>
    </row>
    <row r="490" spans="1:28" ht="15" customHeight="1" x14ac:dyDescent="0.2">
      <c r="A490" s="34"/>
      <c r="B490" s="42">
        <v>475</v>
      </c>
      <c r="C490" s="12" t="str">
        <f t="shared" si="8"/>
        <v>7/2060</v>
      </c>
      <c r="D490" s="43">
        <f t="shared" si="6"/>
        <v>0.01</v>
      </c>
      <c r="E490" s="1146">
        <f t="shared" si="9"/>
        <v>67733.543608584732</v>
      </c>
      <c r="F490" s="1150"/>
      <c r="G490" s="1146">
        <f t="shared" si="10"/>
        <v>72961.598613623428</v>
      </c>
      <c r="H490" s="1147"/>
      <c r="I490" s="1148"/>
      <c r="J490" s="1149"/>
      <c r="K490" s="45" t="e">
        <f t="shared" si="11"/>
        <v>#DIV/0!</v>
      </c>
      <c r="L490" s="1151">
        <f t="shared" si="7"/>
        <v>-72961.598613623428</v>
      </c>
      <c r="M490" s="1152"/>
      <c r="N490" s="34"/>
      <c r="O490" s="34"/>
      <c r="P490" s="34"/>
      <c r="Q490" s="34"/>
      <c r="R490" s="34"/>
      <c r="S490" s="34"/>
      <c r="T490" s="34"/>
      <c r="U490" s="34"/>
      <c r="V490" s="34"/>
      <c r="W490" s="34"/>
      <c r="X490" s="34"/>
      <c r="Y490" s="34"/>
      <c r="Z490" s="34"/>
      <c r="AA490" s="34"/>
      <c r="AB490" s="34"/>
    </row>
    <row r="491" spans="1:28" ht="15" customHeight="1" x14ac:dyDescent="0.2">
      <c r="A491" s="34"/>
      <c r="B491" s="42">
        <v>476</v>
      </c>
      <c r="C491" s="12" t="str">
        <f t="shared" si="8"/>
        <v>8/2060</v>
      </c>
      <c r="D491" s="43">
        <f t="shared" si="6"/>
        <v>0.01</v>
      </c>
      <c r="E491" s="1146">
        <f t="shared" si="9"/>
        <v>68410.879044670583</v>
      </c>
      <c r="F491" s="1150"/>
      <c r="G491" s="1146">
        <f t="shared" si="10"/>
        <v>73691.214599759667</v>
      </c>
      <c r="H491" s="1147"/>
      <c r="I491" s="1148"/>
      <c r="J491" s="1149"/>
      <c r="K491" s="45" t="e">
        <f t="shared" si="11"/>
        <v>#DIV/0!</v>
      </c>
      <c r="L491" s="1151">
        <f t="shared" si="7"/>
        <v>-73691.214599759667</v>
      </c>
      <c r="M491" s="1152"/>
      <c r="N491" s="34"/>
      <c r="O491" s="34"/>
      <c r="P491" s="34"/>
      <c r="Q491" s="34"/>
      <c r="R491" s="34"/>
      <c r="S491" s="34"/>
      <c r="T491" s="34"/>
      <c r="U491" s="34"/>
      <c r="V491" s="34"/>
      <c r="W491" s="34"/>
      <c r="X491" s="34"/>
      <c r="Y491" s="34"/>
      <c r="Z491" s="34"/>
      <c r="AA491" s="34"/>
      <c r="AB491" s="34"/>
    </row>
    <row r="492" spans="1:28" ht="15" customHeight="1" x14ac:dyDescent="0.2">
      <c r="A492" s="34"/>
      <c r="B492" s="42">
        <v>477</v>
      </c>
      <c r="C492" s="12" t="str">
        <f t="shared" si="8"/>
        <v>9/2060</v>
      </c>
      <c r="D492" s="43">
        <f t="shared" si="6"/>
        <v>0.01</v>
      </c>
      <c r="E492" s="1146">
        <f t="shared" si="9"/>
        <v>69094.987835117296</v>
      </c>
      <c r="F492" s="1150"/>
      <c r="G492" s="1146">
        <f t="shared" si="10"/>
        <v>74428.126745757269</v>
      </c>
      <c r="H492" s="1147"/>
      <c r="I492" s="1148"/>
      <c r="J492" s="1149"/>
      <c r="K492" s="45" t="e">
        <f t="shared" si="11"/>
        <v>#DIV/0!</v>
      </c>
      <c r="L492" s="1151">
        <f t="shared" si="7"/>
        <v>-74428.126745757269</v>
      </c>
      <c r="M492" s="1152"/>
      <c r="N492" s="34"/>
      <c r="O492" s="34"/>
      <c r="P492" s="34"/>
      <c r="Q492" s="34"/>
      <c r="R492" s="34"/>
      <c r="S492" s="34"/>
      <c r="T492" s="34"/>
      <c r="U492" s="34"/>
      <c r="V492" s="34"/>
      <c r="W492" s="34"/>
      <c r="X492" s="34"/>
      <c r="Y492" s="34"/>
      <c r="Z492" s="34"/>
      <c r="AA492" s="34"/>
      <c r="AB492" s="34"/>
    </row>
    <row r="493" spans="1:28" ht="15" customHeight="1" x14ac:dyDescent="0.2">
      <c r="A493" s="34"/>
      <c r="B493" s="42">
        <v>478</v>
      </c>
      <c r="C493" s="12" t="str">
        <f t="shared" si="8"/>
        <v>10/2060</v>
      </c>
      <c r="D493" s="43">
        <f t="shared" si="6"/>
        <v>0.01</v>
      </c>
      <c r="E493" s="1146">
        <f t="shared" si="9"/>
        <v>69785.937713468462</v>
      </c>
      <c r="F493" s="1150"/>
      <c r="G493" s="1146">
        <f t="shared" si="10"/>
        <v>75172.408013214837</v>
      </c>
      <c r="H493" s="1147"/>
      <c r="I493" s="1148"/>
      <c r="J493" s="1149"/>
      <c r="K493" s="45" t="e">
        <f t="shared" si="11"/>
        <v>#DIV/0!</v>
      </c>
      <c r="L493" s="1151">
        <f t="shared" si="7"/>
        <v>-75172.408013214837</v>
      </c>
      <c r="M493" s="1152"/>
      <c r="N493" s="34"/>
      <c r="O493" s="34"/>
      <c r="P493" s="34"/>
      <c r="Q493" s="34"/>
      <c r="R493" s="34"/>
      <c r="S493" s="34"/>
      <c r="T493" s="34"/>
      <c r="U493" s="34"/>
      <c r="V493" s="34"/>
      <c r="W493" s="34"/>
      <c r="X493" s="34"/>
      <c r="Y493" s="34"/>
      <c r="Z493" s="34"/>
      <c r="AA493" s="34"/>
      <c r="AB493" s="34"/>
    </row>
    <row r="494" spans="1:28" ht="15" customHeight="1" x14ac:dyDescent="0.2">
      <c r="A494" s="34"/>
      <c r="B494" s="42">
        <v>479</v>
      </c>
      <c r="C494" s="12" t="str">
        <f t="shared" si="8"/>
        <v>11/2060</v>
      </c>
      <c r="D494" s="43">
        <f t="shared" si="6"/>
        <v>0.01</v>
      </c>
      <c r="E494" s="1146">
        <f t="shared" si="9"/>
        <v>70483.797090603141</v>
      </c>
      <c r="F494" s="1150"/>
      <c r="G494" s="1146">
        <f t="shared" si="10"/>
        <v>75924.132093346983</v>
      </c>
      <c r="H494" s="1147"/>
      <c r="I494" s="1148"/>
      <c r="J494" s="1149"/>
      <c r="K494" s="45" t="e">
        <f t="shared" si="11"/>
        <v>#DIV/0!</v>
      </c>
      <c r="L494" s="1151">
        <f t="shared" si="7"/>
        <v>-75924.132093346983</v>
      </c>
      <c r="M494" s="1152"/>
      <c r="N494" s="34"/>
      <c r="O494" s="34"/>
      <c r="P494" s="34"/>
      <c r="Q494" s="34"/>
      <c r="R494" s="34"/>
      <c r="S494" s="34"/>
      <c r="T494" s="34"/>
      <c r="U494" s="34"/>
      <c r="V494" s="34"/>
      <c r="W494" s="34"/>
      <c r="X494" s="34"/>
      <c r="Y494" s="34"/>
      <c r="Z494" s="34"/>
      <c r="AA494" s="34"/>
      <c r="AB494" s="34"/>
    </row>
    <row r="495" spans="1:28" ht="15" customHeight="1" x14ac:dyDescent="0.2">
      <c r="A495" s="34"/>
      <c r="B495" s="42">
        <v>480</v>
      </c>
      <c r="C495" s="12" t="str">
        <f t="shared" si="8"/>
        <v>12/2060</v>
      </c>
      <c r="D495" s="43">
        <f t="shared" si="6"/>
        <v>0.01</v>
      </c>
      <c r="E495" s="1146">
        <f t="shared" si="9"/>
        <v>71188.635061509165</v>
      </c>
      <c r="F495" s="1150"/>
      <c r="G495" s="1146">
        <f t="shared" si="10"/>
        <v>76683.373414280446</v>
      </c>
      <c r="H495" s="1147"/>
      <c r="I495" s="1148"/>
      <c r="J495" s="1149"/>
      <c r="K495" s="45" t="e">
        <f t="shared" si="11"/>
        <v>#DIV/0!</v>
      </c>
      <c r="L495" s="1151">
        <f t="shared" si="7"/>
        <v>-76683.373414280446</v>
      </c>
      <c r="M495" s="1152"/>
      <c r="N495" s="34"/>
      <c r="O495" s="34"/>
      <c r="P495" s="34"/>
      <c r="Q495" s="34"/>
      <c r="R495" s="34"/>
      <c r="S495" s="34"/>
      <c r="T495" s="34"/>
      <c r="U495" s="34"/>
      <c r="V495" s="34"/>
      <c r="W495" s="34"/>
      <c r="X495" s="34"/>
      <c r="Y495" s="34"/>
      <c r="Z495" s="34"/>
      <c r="AA495" s="34"/>
      <c r="AB495" s="34"/>
    </row>
    <row r="496" spans="1:28" ht="15" customHeight="1" x14ac:dyDescent="0.2">
      <c r="A496" s="34"/>
      <c r="B496" s="42">
        <v>481</v>
      </c>
      <c r="C496" s="12" t="str">
        <f t="shared" si="8"/>
        <v>1/2061</v>
      </c>
      <c r="D496" s="43">
        <f t="shared" si="6"/>
        <v>0.01</v>
      </c>
      <c r="E496" s="1146">
        <f t="shared" si="9"/>
        <v>71900.521412124261</v>
      </c>
      <c r="F496" s="1150"/>
      <c r="G496" s="1146">
        <f t="shared" si="10"/>
        <v>77450.207148423244</v>
      </c>
      <c r="H496" s="1147"/>
      <c r="I496" s="1148"/>
      <c r="J496" s="1149"/>
      <c r="K496" s="45" t="e">
        <f t="shared" si="11"/>
        <v>#DIV/0!</v>
      </c>
      <c r="L496" s="1151">
        <f t="shared" si="7"/>
        <v>-77450.207148423244</v>
      </c>
      <c r="M496" s="1152"/>
      <c r="N496" s="34"/>
      <c r="O496" s="34"/>
      <c r="P496" s="34"/>
      <c r="Q496" s="34"/>
      <c r="R496" s="34"/>
      <c r="S496" s="34"/>
      <c r="T496" s="34"/>
      <c r="U496" s="34"/>
      <c r="V496" s="34"/>
      <c r="W496" s="34"/>
      <c r="X496" s="34"/>
      <c r="Y496" s="34"/>
      <c r="Z496" s="34"/>
      <c r="AA496" s="34"/>
      <c r="AB496" s="34"/>
    </row>
    <row r="497" spans="1:28" ht="15" customHeight="1" x14ac:dyDescent="0.2">
      <c r="A497" s="34"/>
      <c r="B497" s="42">
        <v>482</v>
      </c>
      <c r="C497" s="12" t="str">
        <f t="shared" si="8"/>
        <v>2/2061</v>
      </c>
      <c r="D497" s="43">
        <f t="shared" si="6"/>
        <v>0.01</v>
      </c>
      <c r="E497" s="1146">
        <f t="shared" si="9"/>
        <v>72619.526626245497</v>
      </c>
      <c r="F497" s="1150"/>
      <c r="G497" s="1146">
        <f t="shared" si="10"/>
        <v>78224.709219907483</v>
      </c>
      <c r="H497" s="1147"/>
      <c r="I497" s="1148"/>
      <c r="J497" s="1149"/>
      <c r="K497" s="45" t="e">
        <f t="shared" si="11"/>
        <v>#DIV/0!</v>
      </c>
      <c r="L497" s="1151">
        <f t="shared" si="7"/>
        <v>-78224.709219907483</v>
      </c>
      <c r="M497" s="1152"/>
      <c r="N497" s="34"/>
      <c r="O497" s="34"/>
      <c r="P497" s="34"/>
      <c r="Q497" s="34"/>
      <c r="R497" s="34"/>
      <c r="S497" s="34"/>
      <c r="T497" s="34"/>
      <c r="U497" s="34"/>
      <c r="V497" s="34"/>
      <c r="W497" s="34"/>
      <c r="X497" s="34"/>
      <c r="Y497" s="34"/>
      <c r="Z497" s="34"/>
      <c r="AA497" s="34"/>
      <c r="AB497" s="34"/>
    </row>
    <row r="498" spans="1:28" ht="15" customHeight="1" x14ac:dyDescent="0.2">
      <c r="A498" s="34"/>
      <c r="B498" s="42">
        <v>483</v>
      </c>
      <c r="C498" s="12" t="str">
        <f t="shared" si="8"/>
        <v>3/2061</v>
      </c>
      <c r="D498" s="43">
        <f t="shared" si="6"/>
        <v>0.01</v>
      </c>
      <c r="E498" s="1146">
        <f t="shared" si="9"/>
        <v>73345.721892507951</v>
      </c>
      <c r="F498" s="1150"/>
      <c r="G498" s="1146">
        <f t="shared" si="10"/>
        <v>79006.956312106558</v>
      </c>
      <c r="H498" s="1147"/>
      <c r="I498" s="1148"/>
      <c r="J498" s="1149"/>
      <c r="K498" s="45" t="e">
        <f t="shared" si="11"/>
        <v>#DIV/0!</v>
      </c>
      <c r="L498" s="1151">
        <f t="shared" si="7"/>
        <v>-79006.956312106558</v>
      </c>
      <c r="M498" s="1152"/>
      <c r="N498" s="34"/>
      <c r="O498" s="34"/>
      <c r="P498" s="34"/>
      <c r="Q498" s="34"/>
      <c r="R498" s="34"/>
      <c r="S498" s="34"/>
      <c r="T498" s="34"/>
      <c r="U498" s="34"/>
      <c r="V498" s="34"/>
      <c r="W498" s="34"/>
      <c r="X498" s="34"/>
      <c r="Y498" s="34"/>
      <c r="Z498" s="34"/>
      <c r="AA498" s="34"/>
      <c r="AB498" s="34"/>
    </row>
    <row r="499" spans="1:28" ht="15" customHeight="1" x14ac:dyDescent="0.2">
      <c r="A499" s="34"/>
      <c r="B499" s="42">
        <v>484</v>
      </c>
      <c r="C499" s="12" t="str">
        <f t="shared" si="8"/>
        <v>4/2061</v>
      </c>
      <c r="D499" s="43">
        <f t="shared" si="6"/>
        <v>0.01</v>
      </c>
      <c r="E499" s="1146">
        <f t="shared" si="9"/>
        <v>74079.179111433026</v>
      </c>
      <c r="F499" s="1150"/>
      <c r="G499" s="1146">
        <f t="shared" si="10"/>
        <v>79797.025875227628</v>
      </c>
      <c r="H499" s="1147"/>
      <c r="I499" s="1148"/>
      <c r="J499" s="1149"/>
      <c r="K499" s="45" t="e">
        <f t="shared" si="11"/>
        <v>#DIV/0!</v>
      </c>
      <c r="L499" s="1151">
        <f t="shared" si="7"/>
        <v>-79797.025875227628</v>
      </c>
      <c r="M499" s="1152"/>
      <c r="N499" s="34"/>
      <c r="O499" s="34"/>
      <c r="P499" s="34"/>
      <c r="Q499" s="34"/>
      <c r="R499" s="34"/>
      <c r="S499" s="34"/>
      <c r="T499" s="34"/>
      <c r="U499" s="34"/>
      <c r="V499" s="34"/>
      <c r="W499" s="34"/>
      <c r="X499" s="34"/>
      <c r="Y499" s="34"/>
      <c r="Z499" s="34"/>
      <c r="AA499" s="34"/>
      <c r="AB499" s="34"/>
    </row>
    <row r="500" spans="1:28" ht="15" customHeight="1" x14ac:dyDescent="0.2">
      <c r="A500" s="34"/>
      <c r="B500" s="42">
        <v>485</v>
      </c>
      <c r="C500" s="12" t="str">
        <f t="shared" si="8"/>
        <v>5/2061</v>
      </c>
      <c r="D500" s="43">
        <f t="shared" si="6"/>
        <v>0.01</v>
      </c>
      <c r="E500" s="1146">
        <f t="shared" si="9"/>
        <v>74819.970902547357</v>
      </c>
      <c r="F500" s="1150"/>
      <c r="G500" s="1146">
        <f t="shared" si="10"/>
        <v>80594.996133979905</v>
      </c>
      <c r="H500" s="1147"/>
      <c r="I500" s="1148"/>
      <c r="J500" s="1149"/>
      <c r="K500" s="45" t="e">
        <f t="shared" si="11"/>
        <v>#DIV/0!</v>
      </c>
      <c r="L500" s="1151">
        <f t="shared" si="7"/>
        <v>-80594.996133979905</v>
      </c>
      <c r="M500" s="1152"/>
      <c r="N500" s="34"/>
      <c r="O500" s="34"/>
      <c r="P500" s="34"/>
      <c r="Q500" s="34"/>
      <c r="R500" s="34"/>
      <c r="S500" s="34"/>
      <c r="T500" s="34"/>
      <c r="U500" s="34"/>
      <c r="V500" s="34"/>
      <c r="W500" s="34"/>
      <c r="X500" s="34"/>
      <c r="Y500" s="34"/>
      <c r="Z500" s="34"/>
      <c r="AA500" s="34"/>
      <c r="AB500" s="34"/>
    </row>
    <row r="501" spans="1:28" ht="15" customHeight="1" x14ac:dyDescent="0.2">
      <c r="A501" s="34"/>
      <c r="B501" s="42">
        <v>486</v>
      </c>
      <c r="C501" s="12" t="str">
        <f t="shared" si="8"/>
        <v>6/2061</v>
      </c>
      <c r="D501" s="43">
        <f t="shared" si="6"/>
        <v>0.01</v>
      </c>
      <c r="E501" s="1146">
        <f t="shared" si="9"/>
        <v>75568.17061157283</v>
      </c>
      <c r="F501" s="1150"/>
      <c r="G501" s="1146">
        <f t="shared" si="10"/>
        <v>81400.946095319698</v>
      </c>
      <c r="H501" s="1147"/>
      <c r="I501" s="1148"/>
      <c r="J501" s="1149"/>
      <c r="K501" s="45" t="e">
        <f t="shared" si="11"/>
        <v>#DIV/0!</v>
      </c>
      <c r="L501" s="1151">
        <f t="shared" si="7"/>
        <v>-81400.946095319698</v>
      </c>
      <c r="M501" s="1152"/>
      <c r="N501" s="34"/>
      <c r="O501" s="34"/>
      <c r="P501" s="34"/>
      <c r="Q501" s="34"/>
      <c r="R501" s="34"/>
      <c r="S501" s="34"/>
      <c r="T501" s="34"/>
      <c r="U501" s="34"/>
      <c r="V501" s="34"/>
      <c r="W501" s="34"/>
      <c r="X501" s="34"/>
      <c r="Y501" s="34"/>
      <c r="Z501" s="34"/>
      <c r="AA501" s="34"/>
      <c r="AB501" s="34"/>
    </row>
    <row r="502" spans="1:28" ht="15" customHeight="1" x14ac:dyDescent="0.2">
      <c r="A502" s="34"/>
      <c r="B502" s="42">
        <v>487</v>
      </c>
      <c r="C502" s="12" t="str">
        <f t="shared" si="8"/>
        <v>7/2061</v>
      </c>
      <c r="D502" s="43">
        <f t="shared" si="6"/>
        <v>0.01</v>
      </c>
      <c r="E502" s="1146">
        <f t="shared" si="9"/>
        <v>76323.852317688565</v>
      </c>
      <c r="F502" s="1150"/>
      <c r="G502" s="1146">
        <f t="shared" si="10"/>
        <v>82214.955556272893</v>
      </c>
      <c r="H502" s="1147"/>
      <c r="I502" s="1148"/>
      <c r="J502" s="1149"/>
      <c r="K502" s="45" t="e">
        <f t="shared" si="11"/>
        <v>#DIV/0!</v>
      </c>
      <c r="L502" s="1151">
        <f t="shared" si="7"/>
        <v>-82214.955556272893</v>
      </c>
      <c r="M502" s="1152"/>
      <c r="N502" s="34"/>
      <c r="O502" s="34"/>
      <c r="P502" s="34"/>
      <c r="Q502" s="34"/>
      <c r="R502" s="34"/>
      <c r="S502" s="34"/>
      <c r="T502" s="34"/>
      <c r="U502" s="34"/>
      <c r="V502" s="34"/>
      <c r="W502" s="34"/>
      <c r="X502" s="34"/>
      <c r="Y502" s="34"/>
      <c r="Z502" s="34"/>
      <c r="AA502" s="34"/>
      <c r="AB502" s="34"/>
    </row>
    <row r="503" spans="1:28" ht="15" customHeight="1" x14ac:dyDescent="0.2">
      <c r="A503" s="34"/>
      <c r="B503" s="42">
        <v>488</v>
      </c>
      <c r="C503" s="12" t="str">
        <f t="shared" si="8"/>
        <v>8/2061</v>
      </c>
      <c r="D503" s="43">
        <f t="shared" si="6"/>
        <v>0.01</v>
      </c>
      <c r="E503" s="1146">
        <f t="shared" si="9"/>
        <v>77087.09084086545</v>
      </c>
      <c r="F503" s="1150"/>
      <c r="G503" s="1146">
        <f t="shared" si="10"/>
        <v>83037.105111835626</v>
      </c>
      <c r="H503" s="1147"/>
      <c r="I503" s="1148"/>
      <c r="J503" s="1149"/>
      <c r="K503" s="45" t="e">
        <f t="shared" si="11"/>
        <v>#DIV/0!</v>
      </c>
      <c r="L503" s="1151">
        <f t="shared" si="7"/>
        <v>-83037.105111835626</v>
      </c>
      <c r="M503" s="1152"/>
      <c r="N503" s="34"/>
      <c r="O503" s="34"/>
      <c r="P503" s="34"/>
      <c r="Q503" s="34"/>
      <c r="R503" s="34"/>
      <c r="S503" s="34"/>
      <c r="T503" s="34"/>
      <c r="U503" s="34"/>
      <c r="V503" s="34"/>
      <c r="W503" s="34"/>
      <c r="X503" s="34"/>
      <c r="Y503" s="34"/>
      <c r="Z503" s="34"/>
      <c r="AA503" s="34"/>
      <c r="AB503" s="34"/>
    </row>
    <row r="504" spans="1:28" ht="15" customHeight="1" x14ac:dyDescent="0.2">
      <c r="A504" s="34"/>
      <c r="B504" s="42">
        <v>489</v>
      </c>
      <c r="C504" s="12" t="str">
        <f t="shared" si="8"/>
        <v>9/2061</v>
      </c>
      <c r="D504" s="43">
        <f t="shared" si="6"/>
        <v>0.01</v>
      </c>
      <c r="E504" s="1146">
        <f t="shared" si="9"/>
        <v>77857.961749274109</v>
      </c>
      <c r="F504" s="1150"/>
      <c r="G504" s="1146">
        <f t="shared" si="10"/>
        <v>83867.476162953986</v>
      </c>
      <c r="H504" s="1147"/>
      <c r="I504" s="1148"/>
      <c r="J504" s="1149"/>
      <c r="K504" s="45" t="e">
        <f t="shared" si="11"/>
        <v>#DIV/0!</v>
      </c>
      <c r="L504" s="1151">
        <f t="shared" si="7"/>
        <v>-83867.476162953986</v>
      </c>
      <c r="M504" s="1152"/>
      <c r="N504" s="34"/>
      <c r="O504" s="34"/>
      <c r="P504" s="34"/>
      <c r="Q504" s="34"/>
      <c r="R504" s="34"/>
      <c r="S504" s="34"/>
      <c r="T504" s="34"/>
      <c r="U504" s="34"/>
      <c r="V504" s="34"/>
      <c r="W504" s="34"/>
      <c r="X504" s="34"/>
      <c r="Y504" s="34"/>
      <c r="Z504" s="34"/>
      <c r="AA504" s="34"/>
      <c r="AB504" s="34"/>
    </row>
    <row r="505" spans="1:28" ht="15" customHeight="1" x14ac:dyDescent="0.2">
      <c r="A505" s="34"/>
      <c r="B505" s="42">
        <v>490</v>
      </c>
      <c r="C505" s="12" t="str">
        <f t="shared" si="8"/>
        <v>10/2061</v>
      </c>
      <c r="D505" s="43">
        <f t="shared" si="6"/>
        <v>0.01</v>
      </c>
      <c r="E505" s="1146">
        <f t="shared" si="9"/>
        <v>78636.541366766847</v>
      </c>
      <c r="F505" s="1150"/>
      <c r="G505" s="1146">
        <f t="shared" si="10"/>
        <v>84706.150924583533</v>
      </c>
      <c r="H505" s="1147"/>
      <c r="I505" s="1148"/>
      <c r="J505" s="1149"/>
      <c r="K505" s="45" t="e">
        <f t="shared" si="11"/>
        <v>#DIV/0!</v>
      </c>
      <c r="L505" s="1151">
        <f t="shared" si="7"/>
        <v>-84706.150924583533</v>
      </c>
      <c r="M505" s="1152"/>
      <c r="N505" s="34"/>
      <c r="O505" s="34"/>
      <c r="P505" s="34"/>
      <c r="Q505" s="34"/>
      <c r="R505" s="34"/>
      <c r="S505" s="34"/>
      <c r="T505" s="34"/>
      <c r="U505" s="34"/>
      <c r="V505" s="34"/>
      <c r="W505" s="34"/>
      <c r="X505" s="34"/>
      <c r="Y505" s="34"/>
      <c r="Z505" s="34"/>
      <c r="AA505" s="34"/>
      <c r="AB505" s="34"/>
    </row>
    <row r="506" spans="1:28" ht="15" customHeight="1" x14ac:dyDescent="0.2">
      <c r="A506" s="34"/>
      <c r="B506" s="42">
        <v>491</v>
      </c>
      <c r="C506" s="12" t="str">
        <f t="shared" si="8"/>
        <v>11/2061</v>
      </c>
      <c r="D506" s="43">
        <f t="shared" si="6"/>
        <v>0.01</v>
      </c>
      <c r="E506" s="1146">
        <f t="shared" si="9"/>
        <v>79422.90678043451</v>
      </c>
      <c r="F506" s="1150"/>
      <c r="G506" s="1146">
        <f t="shared" si="10"/>
        <v>85553.212433829365</v>
      </c>
      <c r="H506" s="1147"/>
      <c r="I506" s="1148"/>
      <c r="J506" s="1149"/>
      <c r="K506" s="45" t="e">
        <f t="shared" si="11"/>
        <v>#DIV/0!</v>
      </c>
      <c r="L506" s="1151">
        <f t="shared" si="7"/>
        <v>-85553.212433829365</v>
      </c>
      <c r="M506" s="1152"/>
      <c r="N506" s="34"/>
      <c r="O506" s="34"/>
      <c r="P506" s="34"/>
      <c r="Q506" s="34"/>
      <c r="R506" s="34"/>
      <c r="S506" s="34"/>
      <c r="T506" s="34"/>
      <c r="U506" s="34"/>
      <c r="V506" s="34"/>
      <c r="W506" s="34"/>
      <c r="X506" s="34"/>
      <c r="Y506" s="34"/>
      <c r="Z506" s="34"/>
      <c r="AA506" s="34"/>
      <c r="AB506" s="34"/>
    </row>
    <row r="507" spans="1:28" ht="15" customHeight="1" x14ac:dyDescent="0.2">
      <c r="A507" s="34"/>
      <c r="B507" s="42">
        <v>492</v>
      </c>
      <c r="C507" s="12" t="str">
        <f t="shared" si="8"/>
        <v>12/2061</v>
      </c>
      <c r="D507" s="43">
        <f t="shared" si="6"/>
        <v>0.01</v>
      </c>
      <c r="E507" s="1146">
        <f t="shared" si="9"/>
        <v>80217.13584823886</v>
      </c>
      <c r="F507" s="1150"/>
      <c r="G507" s="1146">
        <f t="shared" si="10"/>
        <v>86408.744558167658</v>
      </c>
      <c r="H507" s="1147"/>
      <c r="I507" s="1148"/>
      <c r="J507" s="1149"/>
      <c r="K507" s="45" t="e">
        <f t="shared" si="11"/>
        <v>#DIV/0!</v>
      </c>
      <c r="L507" s="1151">
        <f t="shared" si="7"/>
        <v>-86408.744558167658</v>
      </c>
      <c r="M507" s="1152"/>
      <c r="N507" s="34"/>
      <c r="O507" s="34"/>
      <c r="P507" s="34"/>
      <c r="Q507" s="34"/>
      <c r="R507" s="34"/>
      <c r="S507" s="34"/>
      <c r="T507" s="34"/>
      <c r="U507" s="34"/>
      <c r="V507" s="34"/>
      <c r="W507" s="34"/>
      <c r="X507" s="34"/>
      <c r="Y507" s="34"/>
      <c r="Z507" s="34"/>
      <c r="AA507" s="34"/>
      <c r="AB507" s="34"/>
    </row>
    <row r="508" spans="1:28" ht="15" customHeight="1" x14ac:dyDescent="0.2">
      <c r="A508" s="34"/>
      <c r="B508" s="42">
        <v>493</v>
      </c>
      <c r="C508" s="12" t="str">
        <f t="shared" si="8"/>
        <v>1/2062</v>
      </c>
      <c r="D508" s="43">
        <f t="shared" si="6"/>
        <v>0.01</v>
      </c>
      <c r="E508" s="1146">
        <f t="shared" si="9"/>
        <v>81019.307206721249</v>
      </c>
      <c r="F508" s="1150"/>
      <c r="G508" s="1146">
        <f t="shared" si="10"/>
        <v>87272.832003749339</v>
      </c>
      <c r="H508" s="1147"/>
      <c r="I508" s="1148"/>
      <c r="J508" s="1149"/>
      <c r="K508" s="45" t="e">
        <f t="shared" si="11"/>
        <v>#DIV/0!</v>
      </c>
      <c r="L508" s="1151">
        <f t="shared" si="7"/>
        <v>-87272.832003749339</v>
      </c>
      <c r="M508" s="1152"/>
      <c r="N508" s="34"/>
      <c r="O508" s="34"/>
      <c r="P508" s="34"/>
      <c r="Q508" s="34"/>
      <c r="R508" s="34"/>
      <c r="S508" s="34"/>
      <c r="T508" s="34"/>
      <c r="U508" s="34"/>
      <c r="V508" s="34"/>
      <c r="W508" s="34"/>
      <c r="X508" s="34"/>
      <c r="Y508" s="34"/>
      <c r="Z508" s="34"/>
      <c r="AA508" s="34"/>
      <c r="AB508" s="34"/>
    </row>
    <row r="509" spans="1:28" ht="15" customHeight="1" x14ac:dyDescent="0.2">
      <c r="A509" s="34"/>
      <c r="B509" s="42">
        <v>494</v>
      </c>
      <c r="C509" s="12" t="str">
        <f t="shared" si="8"/>
        <v>2/2062</v>
      </c>
      <c r="D509" s="43">
        <f t="shared" si="6"/>
        <v>0.01</v>
      </c>
      <c r="E509" s="1146">
        <f t="shared" si="9"/>
        <v>81829.500278788459</v>
      </c>
      <c r="F509" s="1150"/>
      <c r="G509" s="1146">
        <f t="shared" si="10"/>
        <v>88145.560323786834</v>
      </c>
      <c r="H509" s="1147"/>
      <c r="I509" s="1148"/>
      <c r="J509" s="1149"/>
      <c r="K509" s="45" t="e">
        <f t="shared" si="11"/>
        <v>#DIV/0!</v>
      </c>
      <c r="L509" s="1151">
        <f t="shared" si="7"/>
        <v>-88145.560323786834</v>
      </c>
      <c r="M509" s="1152"/>
      <c r="N509" s="34"/>
      <c r="O509" s="34"/>
      <c r="P509" s="34"/>
      <c r="Q509" s="34"/>
      <c r="R509" s="34"/>
      <c r="S509" s="34"/>
      <c r="T509" s="34"/>
      <c r="U509" s="34"/>
      <c r="V509" s="34"/>
      <c r="W509" s="34"/>
      <c r="X509" s="34"/>
      <c r="Y509" s="34"/>
      <c r="Z509" s="34"/>
      <c r="AA509" s="34"/>
      <c r="AB509" s="34"/>
    </row>
    <row r="510" spans="1:28" ht="15" customHeight="1" x14ac:dyDescent="0.2">
      <c r="A510" s="34"/>
      <c r="B510" s="42">
        <v>495</v>
      </c>
      <c r="C510" s="12" t="str">
        <f t="shared" si="8"/>
        <v>3/2062</v>
      </c>
      <c r="D510" s="43">
        <f t="shared" si="6"/>
        <v>0.01</v>
      </c>
      <c r="E510" s="1146">
        <f t="shared" si="9"/>
        <v>82647.795281576342</v>
      </c>
      <c r="F510" s="1150"/>
      <c r="G510" s="1146">
        <f t="shared" si="10"/>
        <v>89027.01592702471</v>
      </c>
      <c r="H510" s="1147"/>
      <c r="I510" s="1148"/>
      <c r="J510" s="1149"/>
      <c r="K510" s="45" t="e">
        <f t="shared" si="11"/>
        <v>#DIV/0!</v>
      </c>
      <c r="L510" s="1151">
        <f t="shared" si="7"/>
        <v>-89027.01592702471</v>
      </c>
      <c r="M510" s="1152"/>
      <c r="N510" s="34"/>
      <c r="O510" s="34"/>
      <c r="P510" s="34"/>
      <c r="Q510" s="34"/>
      <c r="R510" s="34"/>
      <c r="S510" s="34"/>
      <c r="T510" s="34"/>
      <c r="U510" s="34"/>
      <c r="V510" s="34"/>
      <c r="W510" s="34"/>
      <c r="X510" s="34"/>
      <c r="Y510" s="34"/>
      <c r="Z510" s="34"/>
      <c r="AA510" s="34"/>
      <c r="AB510" s="34"/>
    </row>
    <row r="511" spans="1:28" ht="15" customHeight="1" x14ac:dyDescent="0.2">
      <c r="A511" s="34"/>
      <c r="B511" s="42">
        <v>496</v>
      </c>
      <c r="C511" s="12" t="str">
        <f t="shared" si="8"/>
        <v>4/2062</v>
      </c>
      <c r="D511" s="43">
        <f t="shared" si="6"/>
        <v>0.01</v>
      </c>
      <c r="E511" s="1146">
        <f t="shared" si="9"/>
        <v>83474.273234392109</v>
      </c>
      <c r="F511" s="1150"/>
      <c r="G511" s="1146">
        <f t="shared" si="10"/>
        <v>89917.28608629496</v>
      </c>
      <c r="H511" s="1147"/>
      <c r="I511" s="1148"/>
      <c r="J511" s="1149"/>
      <c r="K511" s="45" t="e">
        <f t="shared" si="11"/>
        <v>#DIV/0!</v>
      </c>
      <c r="L511" s="1151">
        <f t="shared" si="7"/>
        <v>-89917.28608629496</v>
      </c>
      <c r="M511" s="1152"/>
      <c r="N511" s="34"/>
      <c r="O511" s="34"/>
      <c r="P511" s="34"/>
      <c r="Q511" s="34"/>
      <c r="R511" s="34"/>
      <c r="S511" s="34"/>
      <c r="T511" s="34"/>
      <c r="U511" s="34"/>
      <c r="V511" s="34"/>
      <c r="W511" s="34"/>
      <c r="X511" s="34"/>
      <c r="Y511" s="34"/>
      <c r="Z511" s="34"/>
      <c r="AA511" s="34"/>
      <c r="AB511" s="34"/>
    </row>
    <row r="512" spans="1:28" ht="15" customHeight="1" x14ac:dyDescent="0.2">
      <c r="A512" s="34"/>
      <c r="B512" s="42">
        <v>497</v>
      </c>
      <c r="C512" s="12" t="str">
        <f t="shared" si="8"/>
        <v>5/2062</v>
      </c>
      <c r="D512" s="43">
        <f t="shared" si="6"/>
        <v>0.01</v>
      </c>
      <c r="E512" s="1146">
        <f t="shared" si="9"/>
        <v>84309.015966736028</v>
      </c>
      <c r="F512" s="1150"/>
      <c r="G512" s="1146">
        <f t="shared" si="10"/>
        <v>90816.458947157909</v>
      </c>
      <c r="H512" s="1147"/>
      <c r="I512" s="1148"/>
      <c r="J512" s="1149"/>
      <c r="K512" s="45" t="e">
        <f t="shared" si="11"/>
        <v>#DIV/0!</v>
      </c>
      <c r="L512" s="1151">
        <f t="shared" si="7"/>
        <v>-90816.458947157909</v>
      </c>
      <c r="M512" s="1152"/>
      <c r="N512" s="34"/>
      <c r="O512" s="34"/>
      <c r="P512" s="34"/>
      <c r="Q512" s="34"/>
      <c r="R512" s="34"/>
      <c r="S512" s="34"/>
      <c r="T512" s="34"/>
      <c r="U512" s="34"/>
      <c r="V512" s="34"/>
      <c r="W512" s="34"/>
      <c r="X512" s="34"/>
      <c r="Y512" s="34"/>
      <c r="Z512" s="34"/>
      <c r="AA512" s="34"/>
      <c r="AB512" s="34"/>
    </row>
    <row r="513" spans="1:28" ht="15" customHeight="1" x14ac:dyDescent="0.2">
      <c r="A513" s="34"/>
      <c r="B513" s="42">
        <v>498</v>
      </c>
      <c r="C513" s="12" t="str">
        <f t="shared" si="8"/>
        <v>6/2062</v>
      </c>
      <c r="D513" s="43">
        <f t="shared" si="6"/>
        <v>0.01</v>
      </c>
      <c r="E513" s="1146">
        <f t="shared" si="9"/>
        <v>85152.106126403392</v>
      </c>
      <c r="F513" s="1150"/>
      <c r="G513" s="1146">
        <f t="shared" si="10"/>
        <v>91724.623536629486</v>
      </c>
      <c r="H513" s="1147"/>
      <c r="I513" s="1148"/>
      <c r="J513" s="1149"/>
      <c r="K513" s="45" t="e">
        <f t="shared" si="11"/>
        <v>#DIV/0!</v>
      </c>
      <c r="L513" s="1151">
        <f t="shared" si="7"/>
        <v>-91724.623536629486</v>
      </c>
      <c r="M513" s="1152"/>
      <c r="N513" s="34"/>
      <c r="O513" s="34"/>
      <c r="P513" s="34"/>
      <c r="Q513" s="34"/>
      <c r="R513" s="34"/>
      <c r="S513" s="34"/>
      <c r="T513" s="34"/>
      <c r="U513" s="34"/>
      <c r="V513" s="34"/>
      <c r="W513" s="34"/>
      <c r="X513" s="34"/>
      <c r="Y513" s="34"/>
      <c r="Z513" s="34"/>
      <c r="AA513" s="34"/>
      <c r="AB513" s="34"/>
    </row>
    <row r="514" spans="1:28" ht="15" customHeight="1" x14ac:dyDescent="0.2">
      <c r="A514" s="34"/>
      <c r="B514" s="42">
        <v>499</v>
      </c>
      <c r="C514" s="12" t="str">
        <f t="shared" si="8"/>
        <v>7/2062</v>
      </c>
      <c r="D514" s="43">
        <f t="shared" si="6"/>
        <v>0.01</v>
      </c>
      <c r="E514" s="1146">
        <f t="shared" si="9"/>
        <v>86003.627187667429</v>
      </c>
      <c r="F514" s="1150"/>
      <c r="G514" s="1146">
        <f t="shared" si="10"/>
        <v>92641.869771995785</v>
      </c>
      <c r="H514" s="1147"/>
      <c r="I514" s="1148"/>
      <c r="J514" s="1149"/>
      <c r="K514" s="45" t="e">
        <f t="shared" si="11"/>
        <v>#DIV/0!</v>
      </c>
      <c r="L514" s="1151">
        <f t="shared" si="7"/>
        <v>-92641.869771995785</v>
      </c>
      <c r="M514" s="1152"/>
      <c r="N514" s="34"/>
      <c r="O514" s="34"/>
      <c r="P514" s="34"/>
      <c r="Q514" s="34"/>
      <c r="R514" s="34"/>
      <c r="S514" s="34"/>
      <c r="T514" s="34"/>
      <c r="U514" s="34"/>
      <c r="V514" s="34"/>
      <c r="W514" s="34"/>
      <c r="X514" s="34"/>
      <c r="Y514" s="34"/>
      <c r="Z514" s="34"/>
      <c r="AA514" s="34"/>
      <c r="AB514" s="34"/>
    </row>
    <row r="515" spans="1:28" ht="15" customHeight="1" x14ac:dyDescent="0.2">
      <c r="A515" s="34"/>
      <c r="B515" s="42">
        <v>500</v>
      </c>
      <c r="C515" s="12" t="str">
        <f t="shared" si="8"/>
        <v>8/2062</v>
      </c>
      <c r="D515" s="43">
        <f t="shared" si="6"/>
        <v>0.01</v>
      </c>
      <c r="E515" s="1146">
        <f t="shared" si="9"/>
        <v>86863.663459544099</v>
      </c>
      <c r="F515" s="1150"/>
      <c r="G515" s="1146">
        <f t="shared" si="10"/>
        <v>93568.288469715742</v>
      </c>
      <c r="H515" s="1147"/>
      <c r="I515" s="1148"/>
      <c r="J515" s="1149"/>
      <c r="K515" s="45" t="e">
        <f t="shared" si="11"/>
        <v>#DIV/0!</v>
      </c>
      <c r="L515" s="1151">
        <f t="shared" si="7"/>
        <v>-93568.288469715742</v>
      </c>
      <c r="M515" s="1152"/>
      <c r="N515" s="34"/>
      <c r="O515" s="34"/>
      <c r="P515" s="34"/>
      <c r="Q515" s="34"/>
      <c r="R515" s="34"/>
      <c r="S515" s="34"/>
      <c r="T515" s="34"/>
      <c r="U515" s="34"/>
      <c r="V515" s="34"/>
      <c r="W515" s="34"/>
      <c r="X515" s="34"/>
      <c r="Y515" s="34"/>
      <c r="Z515" s="34"/>
      <c r="AA515" s="34"/>
      <c r="AB515" s="34"/>
    </row>
    <row r="516" spans="1:28" ht="15" customHeight="1" x14ac:dyDescent="0.2">
      <c r="A516" s="34"/>
      <c r="B516" s="42">
        <v>501</v>
      </c>
      <c r="C516" s="12" t="str">
        <f t="shared" si="8"/>
        <v>9/2062</v>
      </c>
      <c r="D516" s="43">
        <f t="shared" si="6"/>
        <v>0.01</v>
      </c>
      <c r="E516" s="1146">
        <f t="shared" si="9"/>
        <v>87732.300094139544</v>
      </c>
      <c r="F516" s="1150"/>
      <c r="G516" s="1146">
        <f t="shared" si="10"/>
        <v>94503.971354412904</v>
      </c>
      <c r="H516" s="1147"/>
      <c r="I516" s="1148"/>
      <c r="J516" s="1149"/>
      <c r="K516" s="45" t="e">
        <f t="shared" si="11"/>
        <v>#DIV/0!</v>
      </c>
      <c r="L516" s="1151">
        <f t="shared" si="7"/>
        <v>-94503.971354412904</v>
      </c>
      <c r="M516" s="1152"/>
      <c r="N516" s="34"/>
      <c r="O516" s="34"/>
      <c r="P516" s="34"/>
      <c r="Q516" s="34"/>
      <c r="R516" s="34"/>
      <c r="S516" s="34"/>
      <c r="T516" s="34"/>
      <c r="U516" s="34"/>
      <c r="V516" s="34"/>
      <c r="W516" s="34"/>
      <c r="X516" s="34"/>
      <c r="Y516" s="34"/>
      <c r="Z516" s="34"/>
      <c r="AA516" s="34"/>
      <c r="AB516" s="34"/>
    </row>
    <row r="517" spans="1:28" ht="15" customHeight="1" x14ac:dyDescent="0.2">
      <c r="A517" s="34"/>
      <c r="B517" s="42">
        <v>502</v>
      </c>
      <c r="C517" s="12" t="str">
        <f t="shared" si="8"/>
        <v>10/2062</v>
      </c>
      <c r="D517" s="43">
        <f t="shared" si="6"/>
        <v>0.01</v>
      </c>
      <c r="E517" s="1146">
        <f t="shared" si="9"/>
        <v>88609.62309508094</v>
      </c>
      <c r="F517" s="1150"/>
      <c r="G517" s="1146">
        <f t="shared" si="10"/>
        <v>95449.011067957035</v>
      </c>
      <c r="H517" s="1147"/>
      <c r="I517" s="1148"/>
      <c r="J517" s="1149"/>
      <c r="K517" s="45" t="e">
        <f t="shared" si="11"/>
        <v>#DIV/0!</v>
      </c>
      <c r="L517" s="1151">
        <f t="shared" si="7"/>
        <v>-95449.011067957035</v>
      </c>
      <c r="M517" s="1152"/>
      <c r="N517" s="34"/>
      <c r="O517" s="34"/>
      <c r="P517" s="34"/>
      <c r="Q517" s="34"/>
      <c r="R517" s="34"/>
      <c r="S517" s="34"/>
      <c r="T517" s="34"/>
      <c r="U517" s="34"/>
      <c r="V517" s="34"/>
      <c r="W517" s="34"/>
      <c r="X517" s="34"/>
      <c r="Y517" s="34"/>
      <c r="Z517" s="34"/>
      <c r="AA517" s="34"/>
      <c r="AB517" s="34"/>
    </row>
    <row r="518" spans="1:28" ht="15" customHeight="1" x14ac:dyDescent="0.2">
      <c r="A518" s="34"/>
      <c r="B518" s="42">
        <v>503</v>
      </c>
      <c r="C518" s="12" t="str">
        <f t="shared" si="8"/>
        <v>11/2062</v>
      </c>
      <c r="D518" s="43">
        <f t="shared" si="6"/>
        <v>0.01</v>
      </c>
      <c r="E518" s="1146">
        <f t="shared" si="9"/>
        <v>89495.719326031744</v>
      </c>
      <c r="F518" s="1150"/>
      <c r="G518" s="1146">
        <f t="shared" si="10"/>
        <v>96403.501178636609</v>
      </c>
      <c r="H518" s="1147"/>
      <c r="I518" s="1148"/>
      <c r="J518" s="1149"/>
      <c r="K518" s="45" t="e">
        <f t="shared" si="11"/>
        <v>#DIV/0!</v>
      </c>
      <c r="L518" s="1151">
        <f t="shared" si="7"/>
        <v>-96403.501178636609</v>
      </c>
      <c r="M518" s="1152"/>
      <c r="N518" s="34"/>
      <c r="O518" s="34"/>
      <c r="P518" s="34"/>
      <c r="Q518" s="34"/>
      <c r="R518" s="34"/>
      <c r="S518" s="34"/>
      <c r="T518" s="34"/>
      <c r="U518" s="34"/>
      <c r="V518" s="34"/>
      <c r="W518" s="34"/>
      <c r="X518" s="34"/>
      <c r="Y518" s="34"/>
      <c r="Z518" s="34"/>
      <c r="AA518" s="34"/>
      <c r="AB518" s="34"/>
    </row>
    <row r="519" spans="1:28" ht="15" customHeight="1" x14ac:dyDescent="0.2">
      <c r="A519" s="34"/>
      <c r="B519" s="42">
        <v>504</v>
      </c>
      <c r="C519" s="12" t="str">
        <f t="shared" si="8"/>
        <v>12/2062</v>
      </c>
      <c r="D519" s="43">
        <f t="shared" si="6"/>
        <v>0.01</v>
      </c>
      <c r="E519" s="1146">
        <f t="shared" si="9"/>
        <v>90390.676519292057</v>
      </c>
      <c r="F519" s="1150"/>
      <c r="G519" s="1146">
        <f t="shared" si="10"/>
        <v>97367.536190422979</v>
      </c>
      <c r="H519" s="1147"/>
      <c r="I519" s="1148"/>
      <c r="J519" s="1149"/>
      <c r="K519" s="45" t="e">
        <f t="shared" si="11"/>
        <v>#DIV/0!</v>
      </c>
      <c r="L519" s="1151">
        <f t="shared" si="7"/>
        <v>-97367.536190422979</v>
      </c>
      <c r="M519" s="1152"/>
      <c r="N519" s="34"/>
      <c r="O519" s="34"/>
      <c r="P519" s="34"/>
      <c r="Q519" s="34"/>
      <c r="R519" s="34"/>
      <c r="S519" s="34"/>
      <c r="T519" s="34"/>
      <c r="U519" s="34"/>
      <c r="V519" s="34"/>
      <c r="W519" s="34"/>
      <c r="X519" s="34"/>
      <c r="Y519" s="34"/>
      <c r="Z519" s="34"/>
      <c r="AA519" s="34"/>
      <c r="AB519" s="34"/>
    </row>
    <row r="520" spans="1:28" ht="15" customHeight="1" x14ac:dyDescent="0.2">
      <c r="A520" s="34"/>
      <c r="B520" s="42">
        <v>505</v>
      </c>
      <c r="C520" s="12" t="str">
        <f t="shared" si="8"/>
        <v>1/2063</v>
      </c>
      <c r="D520" s="43">
        <f t="shared" si="6"/>
        <v>0.01</v>
      </c>
      <c r="E520" s="1146">
        <f t="shared" si="9"/>
        <v>91294.583284484979</v>
      </c>
      <c r="F520" s="1150"/>
      <c r="G520" s="1146">
        <f t="shared" si="10"/>
        <v>98341.211552327208</v>
      </c>
      <c r="H520" s="1147"/>
      <c r="I520" s="1148"/>
      <c r="J520" s="1149"/>
      <c r="K520" s="45" t="e">
        <f t="shared" si="11"/>
        <v>#DIV/0!</v>
      </c>
      <c r="L520" s="1151">
        <f t="shared" si="7"/>
        <v>-98341.211552327208</v>
      </c>
      <c r="M520" s="1152"/>
      <c r="N520" s="34"/>
      <c r="O520" s="34"/>
      <c r="P520" s="34"/>
      <c r="Q520" s="34"/>
      <c r="R520" s="34"/>
      <c r="S520" s="34"/>
      <c r="T520" s="34"/>
      <c r="U520" s="34"/>
      <c r="V520" s="34"/>
      <c r="W520" s="34"/>
      <c r="X520" s="34"/>
      <c r="Y520" s="34"/>
      <c r="Z520" s="34"/>
      <c r="AA520" s="34"/>
      <c r="AB520" s="34"/>
    </row>
    <row r="521" spans="1:28" ht="15" customHeight="1" x14ac:dyDescent="0.2">
      <c r="A521" s="34"/>
      <c r="B521" s="42">
        <v>506</v>
      </c>
      <c r="C521" s="12" t="str">
        <f t="shared" si="8"/>
        <v>2/2063</v>
      </c>
      <c r="D521" s="43">
        <f t="shared" si="6"/>
        <v>0.01</v>
      </c>
      <c r="E521" s="1146">
        <f t="shared" si="9"/>
        <v>92207.529117329832</v>
      </c>
      <c r="F521" s="1150"/>
      <c r="G521" s="1146">
        <f t="shared" si="10"/>
        <v>99324.623667850479</v>
      </c>
      <c r="H521" s="1147"/>
      <c r="I521" s="1148"/>
      <c r="J521" s="1149"/>
      <c r="K521" s="45" t="e">
        <f t="shared" si="11"/>
        <v>#DIV/0!</v>
      </c>
      <c r="L521" s="1151">
        <f t="shared" si="7"/>
        <v>-99324.623667850479</v>
      </c>
      <c r="M521" s="1152"/>
      <c r="N521" s="34"/>
      <c r="O521" s="34"/>
      <c r="P521" s="34"/>
      <c r="Q521" s="34"/>
      <c r="R521" s="34"/>
      <c r="S521" s="34"/>
      <c r="T521" s="34"/>
      <c r="U521" s="34"/>
      <c r="V521" s="34"/>
      <c r="W521" s="34"/>
      <c r="X521" s="34"/>
      <c r="Y521" s="34"/>
      <c r="Z521" s="34"/>
      <c r="AA521" s="34"/>
      <c r="AB521" s="34"/>
    </row>
    <row r="522" spans="1:28" ht="15" customHeight="1" x14ac:dyDescent="0.2">
      <c r="A522" s="34"/>
      <c r="B522" s="42">
        <v>507</v>
      </c>
      <c r="C522" s="12" t="str">
        <f t="shared" si="8"/>
        <v>3/2063</v>
      </c>
      <c r="D522" s="43">
        <f t="shared" si="6"/>
        <v>0.01</v>
      </c>
      <c r="E522" s="1146">
        <f t="shared" si="9"/>
        <v>93129.604408503132</v>
      </c>
      <c r="F522" s="1150"/>
      <c r="G522" s="1146">
        <f t="shared" si="10"/>
        <v>100317.86990452898</v>
      </c>
      <c r="H522" s="1147"/>
      <c r="I522" s="1148"/>
      <c r="J522" s="1149"/>
      <c r="K522" s="45" t="e">
        <f t="shared" si="11"/>
        <v>#DIV/0!</v>
      </c>
      <c r="L522" s="1151">
        <f t="shared" si="7"/>
        <v>-100317.86990452898</v>
      </c>
      <c r="M522" s="1152"/>
      <c r="N522" s="34"/>
      <c r="O522" s="34"/>
      <c r="P522" s="34"/>
      <c r="Q522" s="34"/>
      <c r="R522" s="34"/>
      <c r="S522" s="34"/>
      <c r="T522" s="34"/>
      <c r="U522" s="34"/>
      <c r="V522" s="34"/>
      <c r="W522" s="34"/>
      <c r="X522" s="34"/>
      <c r="Y522" s="34"/>
      <c r="Z522" s="34"/>
      <c r="AA522" s="34"/>
      <c r="AB522" s="34"/>
    </row>
    <row r="523" spans="1:28" ht="15" customHeight="1" x14ac:dyDescent="0.2">
      <c r="A523" s="34"/>
      <c r="B523" s="42">
        <v>508</v>
      </c>
      <c r="C523" s="12" t="str">
        <f t="shared" si="8"/>
        <v>4/2063</v>
      </c>
      <c r="D523" s="43">
        <f t="shared" si="6"/>
        <v>0.01</v>
      </c>
      <c r="E523" s="1146">
        <f t="shared" si="9"/>
        <v>94060.900452588161</v>
      </c>
      <c r="F523" s="1150"/>
      <c r="G523" s="1146">
        <f t="shared" si="10"/>
        <v>101321.04860357428</v>
      </c>
      <c r="H523" s="1147"/>
      <c r="I523" s="1148"/>
      <c r="J523" s="1149"/>
      <c r="K523" s="45" t="e">
        <f t="shared" si="11"/>
        <v>#DIV/0!</v>
      </c>
      <c r="L523" s="1151">
        <f t="shared" si="7"/>
        <v>-101321.04860357428</v>
      </c>
      <c r="M523" s="1152"/>
      <c r="N523" s="34"/>
      <c r="O523" s="34"/>
      <c r="P523" s="34"/>
      <c r="Q523" s="34"/>
      <c r="R523" s="34"/>
      <c r="S523" s="34"/>
      <c r="T523" s="34"/>
      <c r="U523" s="34"/>
      <c r="V523" s="34"/>
      <c r="W523" s="34"/>
      <c r="X523" s="34"/>
      <c r="Y523" s="34"/>
      <c r="Z523" s="34"/>
      <c r="AA523" s="34"/>
      <c r="AB523" s="34"/>
    </row>
    <row r="524" spans="1:28" ht="15" customHeight="1" x14ac:dyDescent="0.2">
      <c r="A524" s="34"/>
      <c r="B524" s="42">
        <v>509</v>
      </c>
      <c r="C524" s="12" t="str">
        <f t="shared" si="8"/>
        <v>5/2063</v>
      </c>
      <c r="D524" s="43">
        <f t="shared" si="6"/>
        <v>0.01</v>
      </c>
      <c r="E524" s="1146">
        <f t="shared" si="9"/>
        <v>95001.509457114036</v>
      </c>
      <c r="F524" s="1150"/>
      <c r="G524" s="1146">
        <f t="shared" si="10"/>
        <v>102334.25908961002</v>
      </c>
      <c r="H524" s="1147"/>
      <c r="I524" s="1148"/>
      <c r="J524" s="1149"/>
      <c r="K524" s="45" t="e">
        <f t="shared" si="11"/>
        <v>#DIV/0!</v>
      </c>
      <c r="L524" s="1151">
        <f t="shared" si="7"/>
        <v>-102334.25908961002</v>
      </c>
      <c r="M524" s="1152"/>
      <c r="N524" s="34"/>
      <c r="O524" s="34"/>
      <c r="P524" s="34"/>
      <c r="Q524" s="34"/>
      <c r="R524" s="34"/>
      <c r="S524" s="34"/>
      <c r="T524" s="34"/>
      <c r="U524" s="34"/>
      <c r="V524" s="34"/>
      <c r="W524" s="34"/>
      <c r="X524" s="34"/>
      <c r="Y524" s="34"/>
      <c r="Z524" s="34"/>
      <c r="AA524" s="34"/>
      <c r="AB524" s="34"/>
    </row>
    <row r="525" spans="1:28" ht="15" customHeight="1" x14ac:dyDescent="0.2">
      <c r="A525" s="34"/>
      <c r="B525" s="42">
        <v>510</v>
      </c>
      <c r="C525" s="12" t="str">
        <f t="shared" si="8"/>
        <v>6/2063</v>
      </c>
      <c r="D525" s="43">
        <f t="shared" si="6"/>
        <v>0.01</v>
      </c>
      <c r="E525" s="1146">
        <f t="shared" si="9"/>
        <v>95951.524551685172</v>
      </c>
      <c r="F525" s="1150"/>
      <c r="G525" s="1146">
        <f t="shared" si="10"/>
        <v>103357.60168050612</v>
      </c>
      <c r="H525" s="1147"/>
      <c r="I525" s="1148"/>
      <c r="J525" s="1149"/>
      <c r="K525" s="45" t="e">
        <f t="shared" si="11"/>
        <v>#DIV/0!</v>
      </c>
      <c r="L525" s="1151">
        <f t="shared" si="7"/>
        <v>-103357.60168050612</v>
      </c>
      <c r="M525" s="1152"/>
      <c r="N525" s="34"/>
      <c r="O525" s="34"/>
      <c r="P525" s="34"/>
      <c r="Q525" s="34"/>
      <c r="R525" s="34"/>
      <c r="S525" s="34"/>
      <c r="T525" s="34"/>
      <c r="U525" s="34"/>
      <c r="V525" s="34"/>
      <c r="W525" s="34"/>
      <c r="X525" s="34"/>
      <c r="Y525" s="34"/>
      <c r="Z525" s="34"/>
      <c r="AA525" s="34"/>
      <c r="AB525" s="34"/>
    </row>
    <row r="526" spans="1:28" ht="15" customHeight="1" x14ac:dyDescent="0.2">
      <c r="A526" s="34"/>
      <c r="B526" s="42">
        <v>511</v>
      </c>
      <c r="C526" s="12" t="str">
        <f t="shared" si="8"/>
        <v>7/2063</v>
      </c>
      <c r="D526" s="43">
        <f t="shared" ref="D526:D615" si="12">Y$24</f>
        <v>0.01</v>
      </c>
      <c r="E526" s="1146">
        <f t="shared" si="9"/>
        <v>96911.039797202029</v>
      </c>
      <c r="F526" s="1150"/>
      <c r="G526" s="1146">
        <f t="shared" si="10"/>
        <v>104391.17769731118</v>
      </c>
      <c r="H526" s="1147"/>
      <c r="I526" s="1148"/>
      <c r="J526" s="1149"/>
      <c r="K526" s="45" t="e">
        <f t="shared" si="11"/>
        <v>#DIV/0!</v>
      </c>
      <c r="L526" s="1151">
        <f t="shared" ref="L526:L615" si="13">(I526-G526)</f>
        <v>-104391.17769731118</v>
      </c>
      <c r="M526" s="1152"/>
      <c r="N526" s="34"/>
      <c r="O526" s="34"/>
      <c r="P526" s="34"/>
      <c r="Q526" s="34"/>
      <c r="R526" s="34"/>
      <c r="S526" s="34"/>
      <c r="T526" s="34"/>
      <c r="U526" s="34"/>
      <c r="V526" s="34"/>
      <c r="W526" s="34"/>
      <c r="X526" s="34"/>
      <c r="Y526" s="34"/>
      <c r="Z526" s="34"/>
      <c r="AA526" s="34"/>
      <c r="AB526" s="34"/>
    </row>
    <row r="527" spans="1:28" ht="15" customHeight="1" x14ac:dyDescent="0.2">
      <c r="A527" s="34"/>
      <c r="B527" s="42">
        <v>512</v>
      </c>
      <c r="C527" s="12" t="str">
        <f t="shared" ref="C527:C615" si="14">IF(MONTH(C526)=12,1,MONTH(C526)+1)&amp;"/"&amp;IF(MONTH(C526)=12,YEAR(C526)+1,YEAR(C526))</f>
        <v>8/2063</v>
      </c>
      <c r="D527" s="43">
        <f t="shared" si="12"/>
        <v>0.01</v>
      </c>
      <c r="E527" s="1146">
        <f t="shared" ref="E527:E615" si="15">E526+(D527*E526)</f>
        <v>97880.15019517405</v>
      </c>
      <c r="F527" s="1150"/>
      <c r="G527" s="1146">
        <f t="shared" ref="G527:G615" si="16">G526+(D527*G526)</f>
        <v>105435.08947428429</v>
      </c>
      <c r="H527" s="1147"/>
      <c r="I527" s="1148"/>
      <c r="J527" s="1149"/>
      <c r="K527" s="45" t="e">
        <f t="shared" ref="K527:K615" si="17">((I527/I526)/I527)*(I527-I526)</f>
        <v>#DIV/0!</v>
      </c>
      <c r="L527" s="1151">
        <f t="shared" si="13"/>
        <v>-105435.08947428429</v>
      </c>
      <c r="M527" s="1152"/>
      <c r="N527" s="34"/>
      <c r="O527" s="34"/>
      <c r="P527" s="34"/>
      <c r="Q527" s="34"/>
      <c r="R527" s="34"/>
      <c r="S527" s="34"/>
      <c r="T527" s="34"/>
      <c r="U527" s="34"/>
      <c r="V527" s="34"/>
      <c r="W527" s="34"/>
      <c r="X527" s="34"/>
      <c r="Y527" s="34"/>
      <c r="Z527" s="34"/>
      <c r="AA527" s="34"/>
      <c r="AB527" s="34"/>
    </row>
    <row r="528" spans="1:28" ht="15" customHeight="1" x14ac:dyDescent="0.2">
      <c r="A528" s="34"/>
      <c r="B528" s="42">
        <v>513</v>
      </c>
      <c r="C528" s="12" t="str">
        <f t="shared" si="14"/>
        <v>9/2063</v>
      </c>
      <c r="D528" s="43">
        <f t="shared" si="12"/>
        <v>0.01</v>
      </c>
      <c r="E528" s="1146">
        <f t="shared" si="15"/>
        <v>98858.951697125784</v>
      </c>
      <c r="F528" s="1150"/>
      <c r="G528" s="1146">
        <f t="shared" si="16"/>
        <v>106489.44036902714</v>
      </c>
      <c r="H528" s="1147"/>
      <c r="I528" s="1148"/>
      <c r="J528" s="1149"/>
      <c r="K528" s="45" t="e">
        <f t="shared" si="17"/>
        <v>#DIV/0!</v>
      </c>
      <c r="L528" s="1151">
        <f t="shared" si="13"/>
        <v>-106489.44036902714</v>
      </c>
      <c r="M528" s="1152"/>
      <c r="N528" s="34"/>
      <c r="O528" s="34"/>
      <c r="P528" s="34"/>
      <c r="Q528" s="34"/>
      <c r="R528" s="34"/>
      <c r="S528" s="34"/>
      <c r="T528" s="34"/>
      <c r="U528" s="34"/>
      <c r="V528" s="34"/>
      <c r="W528" s="34"/>
      <c r="X528" s="34"/>
      <c r="Y528" s="34"/>
      <c r="Z528" s="34"/>
      <c r="AA528" s="34"/>
      <c r="AB528" s="34"/>
    </row>
    <row r="529" spans="1:28" ht="15" customHeight="1" x14ac:dyDescent="0.2">
      <c r="A529" s="34"/>
      <c r="B529" s="42">
        <v>514</v>
      </c>
      <c r="C529" s="12" t="str">
        <f t="shared" si="14"/>
        <v>10/2063</v>
      </c>
      <c r="D529" s="43">
        <f t="shared" si="12"/>
        <v>0.01</v>
      </c>
      <c r="E529" s="1146">
        <f t="shared" si="15"/>
        <v>99847.541214097044</v>
      </c>
      <c r="F529" s="1150"/>
      <c r="G529" s="1146">
        <f t="shared" si="16"/>
        <v>107554.33477271741</v>
      </c>
      <c r="H529" s="1147"/>
      <c r="I529" s="1148"/>
      <c r="J529" s="1149"/>
      <c r="K529" s="45" t="e">
        <f t="shared" si="17"/>
        <v>#DIV/0!</v>
      </c>
      <c r="L529" s="1151">
        <f t="shared" si="13"/>
        <v>-107554.33477271741</v>
      </c>
      <c r="M529" s="1152"/>
      <c r="N529" s="34"/>
      <c r="O529" s="34"/>
      <c r="P529" s="34"/>
      <c r="Q529" s="34"/>
      <c r="R529" s="34"/>
      <c r="S529" s="34"/>
      <c r="T529" s="34"/>
      <c r="U529" s="34"/>
      <c r="V529" s="34"/>
      <c r="W529" s="34"/>
      <c r="X529" s="34"/>
      <c r="Y529" s="34"/>
      <c r="Z529" s="34"/>
      <c r="AA529" s="34"/>
      <c r="AB529" s="34"/>
    </row>
    <row r="530" spans="1:28" ht="15" customHeight="1" x14ac:dyDescent="0.2">
      <c r="A530" s="34"/>
      <c r="B530" s="42">
        <v>515</v>
      </c>
      <c r="C530" s="12" t="str">
        <f t="shared" si="14"/>
        <v>11/2063</v>
      </c>
      <c r="D530" s="43">
        <f t="shared" si="12"/>
        <v>0.01</v>
      </c>
      <c r="E530" s="1146">
        <f t="shared" si="15"/>
        <v>100846.01662623801</v>
      </c>
      <c r="F530" s="1150"/>
      <c r="G530" s="1146">
        <f t="shared" si="16"/>
        <v>108629.87812044458</v>
      </c>
      <c r="H530" s="1147"/>
      <c r="I530" s="1148"/>
      <c r="J530" s="1149"/>
      <c r="K530" s="45" t="e">
        <f t="shared" si="17"/>
        <v>#DIV/0!</v>
      </c>
      <c r="L530" s="1151">
        <f t="shared" si="13"/>
        <v>-108629.87812044458</v>
      </c>
      <c r="M530" s="1152"/>
      <c r="N530" s="34"/>
      <c r="O530" s="34"/>
      <c r="P530" s="34"/>
      <c r="Q530" s="34"/>
      <c r="R530" s="34"/>
      <c r="S530" s="34"/>
      <c r="T530" s="34"/>
      <c r="U530" s="34"/>
      <c r="V530" s="34"/>
      <c r="W530" s="34"/>
      <c r="X530" s="34"/>
      <c r="Y530" s="34"/>
      <c r="Z530" s="34"/>
      <c r="AA530" s="34"/>
      <c r="AB530" s="34"/>
    </row>
    <row r="531" spans="1:28" ht="15" customHeight="1" x14ac:dyDescent="0.2">
      <c r="A531" s="34"/>
      <c r="B531" s="42">
        <v>516</v>
      </c>
      <c r="C531" s="12" t="str">
        <f t="shared" si="14"/>
        <v>12/2063</v>
      </c>
      <c r="D531" s="43">
        <f t="shared" si="12"/>
        <v>0.01</v>
      </c>
      <c r="E531" s="1146">
        <f t="shared" si="15"/>
        <v>101854.47679250038</v>
      </c>
      <c r="F531" s="1150"/>
      <c r="G531" s="1146">
        <f t="shared" si="16"/>
        <v>109716.17690164903</v>
      </c>
      <c r="H531" s="1147"/>
      <c r="I531" s="1148"/>
      <c r="J531" s="1149"/>
      <c r="K531" s="45" t="e">
        <f t="shared" si="17"/>
        <v>#DIV/0!</v>
      </c>
      <c r="L531" s="1151">
        <f t="shared" si="13"/>
        <v>-109716.17690164903</v>
      </c>
      <c r="M531" s="1152"/>
      <c r="N531" s="34"/>
      <c r="O531" s="34"/>
      <c r="P531" s="34"/>
      <c r="Q531" s="34"/>
      <c r="R531" s="34"/>
      <c r="S531" s="34"/>
      <c r="T531" s="34"/>
      <c r="U531" s="34"/>
      <c r="V531" s="34"/>
      <c r="W531" s="34"/>
      <c r="X531" s="34"/>
      <c r="Y531" s="34"/>
      <c r="Z531" s="34"/>
      <c r="AA531" s="34"/>
      <c r="AB531" s="34"/>
    </row>
    <row r="532" spans="1:28" ht="15" customHeight="1" x14ac:dyDescent="0.2">
      <c r="A532" s="34"/>
      <c r="B532" s="42">
        <v>517</v>
      </c>
      <c r="C532" s="12" t="str">
        <f t="shared" si="14"/>
        <v>1/2064</v>
      </c>
      <c r="D532" s="43">
        <f t="shared" si="12"/>
        <v>0.01</v>
      </c>
      <c r="E532" s="1146">
        <f t="shared" si="15"/>
        <v>102873.02156042539</v>
      </c>
      <c r="F532" s="1150"/>
      <c r="G532" s="1146">
        <f t="shared" si="16"/>
        <v>110813.33867066551</v>
      </c>
      <c r="H532" s="1147"/>
      <c r="I532" s="1148"/>
      <c r="J532" s="1149"/>
      <c r="K532" s="45" t="e">
        <f t="shared" si="17"/>
        <v>#DIV/0!</v>
      </c>
      <c r="L532" s="1151">
        <f t="shared" si="13"/>
        <v>-110813.33867066551</v>
      </c>
      <c r="M532" s="1152"/>
      <c r="N532" s="34"/>
      <c r="O532" s="34"/>
      <c r="P532" s="34"/>
      <c r="Q532" s="34"/>
      <c r="R532" s="34"/>
      <c r="S532" s="34"/>
      <c r="T532" s="34"/>
      <c r="U532" s="34"/>
      <c r="V532" s="34"/>
      <c r="W532" s="34"/>
      <c r="X532" s="34"/>
      <c r="Y532" s="34"/>
      <c r="Z532" s="34"/>
      <c r="AA532" s="34"/>
      <c r="AB532" s="34"/>
    </row>
    <row r="533" spans="1:28" ht="15" customHeight="1" x14ac:dyDescent="0.2">
      <c r="A533" s="34"/>
      <c r="B533" s="42">
        <v>518</v>
      </c>
      <c r="C533" s="12" t="str">
        <f t="shared" si="14"/>
        <v>2/2064</v>
      </c>
      <c r="D533" s="43">
        <f t="shared" si="12"/>
        <v>0.01</v>
      </c>
      <c r="E533" s="1146">
        <f t="shared" si="15"/>
        <v>103901.75177602965</v>
      </c>
      <c r="F533" s="1150"/>
      <c r="G533" s="1146">
        <f t="shared" si="16"/>
        <v>111921.47205737217</v>
      </c>
      <c r="H533" s="1147"/>
      <c r="I533" s="1148"/>
      <c r="J533" s="1149"/>
      <c r="K533" s="45" t="e">
        <f t="shared" si="17"/>
        <v>#DIV/0!</v>
      </c>
      <c r="L533" s="1151">
        <f t="shared" si="13"/>
        <v>-111921.47205737217</v>
      </c>
      <c r="M533" s="1152"/>
      <c r="N533" s="34"/>
      <c r="O533" s="34"/>
      <c r="P533" s="34"/>
      <c r="Q533" s="34"/>
      <c r="R533" s="34"/>
      <c r="S533" s="34"/>
      <c r="T533" s="34"/>
      <c r="U533" s="34"/>
      <c r="V533" s="34"/>
      <c r="W533" s="34"/>
      <c r="X533" s="34"/>
      <c r="Y533" s="34"/>
      <c r="Z533" s="34"/>
      <c r="AA533" s="34"/>
      <c r="AB533" s="34"/>
    </row>
    <row r="534" spans="1:28" ht="15" customHeight="1" x14ac:dyDescent="0.2">
      <c r="A534" s="34"/>
      <c r="B534" s="42">
        <v>519</v>
      </c>
      <c r="C534" s="12" t="str">
        <f t="shared" si="14"/>
        <v>3/2064</v>
      </c>
      <c r="D534" s="43">
        <f t="shared" si="12"/>
        <v>0.01</v>
      </c>
      <c r="E534" s="1146">
        <f t="shared" si="15"/>
        <v>104940.76929378994</v>
      </c>
      <c r="F534" s="1150"/>
      <c r="G534" s="1146">
        <f t="shared" si="16"/>
        <v>113040.6867779459</v>
      </c>
      <c r="H534" s="1147"/>
      <c r="I534" s="1148"/>
      <c r="J534" s="1149"/>
      <c r="K534" s="45" t="e">
        <f t="shared" si="17"/>
        <v>#DIV/0!</v>
      </c>
      <c r="L534" s="1151">
        <f t="shared" si="13"/>
        <v>-113040.6867779459</v>
      </c>
      <c r="M534" s="1152"/>
      <c r="N534" s="34"/>
      <c r="O534" s="34"/>
      <c r="P534" s="34"/>
      <c r="Q534" s="34"/>
      <c r="R534" s="34"/>
      <c r="S534" s="34"/>
      <c r="T534" s="34"/>
      <c r="U534" s="34"/>
      <c r="V534" s="34"/>
      <c r="W534" s="34"/>
      <c r="X534" s="34"/>
      <c r="Y534" s="34"/>
      <c r="Z534" s="34"/>
      <c r="AA534" s="34"/>
      <c r="AB534" s="34"/>
    </row>
    <row r="535" spans="1:28" ht="15" customHeight="1" x14ac:dyDescent="0.2">
      <c r="A535" s="34"/>
      <c r="B535" s="42">
        <v>520</v>
      </c>
      <c r="C535" s="12" t="str">
        <f t="shared" si="14"/>
        <v>4/2064</v>
      </c>
      <c r="D535" s="43">
        <f t="shared" si="12"/>
        <v>0.01</v>
      </c>
      <c r="E535" s="1146">
        <f t="shared" si="15"/>
        <v>105990.17698672783</v>
      </c>
      <c r="F535" s="1150"/>
      <c r="G535" s="1146">
        <f t="shared" si="16"/>
        <v>114171.09364572536</v>
      </c>
      <c r="H535" s="1147"/>
      <c r="I535" s="1148"/>
      <c r="J535" s="1149"/>
      <c r="K535" s="45" t="e">
        <f t="shared" si="17"/>
        <v>#DIV/0!</v>
      </c>
      <c r="L535" s="1151">
        <f t="shared" si="13"/>
        <v>-114171.09364572536</v>
      </c>
      <c r="M535" s="1152"/>
      <c r="N535" s="34"/>
      <c r="O535" s="34"/>
      <c r="P535" s="34"/>
      <c r="Q535" s="34"/>
      <c r="R535" s="34"/>
      <c r="S535" s="34"/>
      <c r="T535" s="34"/>
      <c r="U535" s="34"/>
      <c r="V535" s="34"/>
      <c r="W535" s="34"/>
      <c r="X535" s="34"/>
      <c r="Y535" s="34"/>
      <c r="Z535" s="34"/>
      <c r="AA535" s="34"/>
      <c r="AB535" s="34"/>
    </row>
    <row r="536" spans="1:28" ht="15" customHeight="1" x14ac:dyDescent="0.2">
      <c r="A536" s="34"/>
      <c r="B536" s="42">
        <v>521</v>
      </c>
      <c r="C536" s="12" t="str">
        <f t="shared" si="14"/>
        <v>5/2064</v>
      </c>
      <c r="D536" s="43">
        <f t="shared" si="12"/>
        <v>0.01</v>
      </c>
      <c r="E536" s="1146">
        <f t="shared" si="15"/>
        <v>107050.07875659512</v>
      </c>
      <c r="F536" s="1150"/>
      <c r="G536" s="1146">
        <f t="shared" si="16"/>
        <v>115312.80458218261</v>
      </c>
      <c r="H536" s="1147"/>
      <c r="I536" s="1148"/>
      <c r="J536" s="1149"/>
      <c r="K536" s="45" t="e">
        <f t="shared" si="17"/>
        <v>#DIV/0!</v>
      </c>
      <c r="L536" s="1151">
        <f t="shared" si="13"/>
        <v>-115312.80458218261</v>
      </c>
      <c r="M536" s="1152"/>
      <c r="N536" s="34"/>
      <c r="O536" s="34"/>
      <c r="P536" s="34"/>
      <c r="Q536" s="34"/>
      <c r="R536" s="34"/>
      <c r="S536" s="34"/>
      <c r="T536" s="34"/>
      <c r="U536" s="34"/>
      <c r="V536" s="34"/>
      <c r="W536" s="34"/>
      <c r="X536" s="34"/>
      <c r="Y536" s="34"/>
      <c r="Z536" s="34"/>
      <c r="AA536" s="34"/>
      <c r="AB536" s="34"/>
    </row>
    <row r="537" spans="1:28" ht="15" customHeight="1" x14ac:dyDescent="0.2">
      <c r="A537" s="34"/>
      <c r="B537" s="42">
        <v>522</v>
      </c>
      <c r="C537" s="12" t="str">
        <f t="shared" si="14"/>
        <v>6/2064</v>
      </c>
      <c r="D537" s="43">
        <f t="shared" si="12"/>
        <v>0.01</v>
      </c>
      <c r="E537" s="1146">
        <f t="shared" si="15"/>
        <v>108120.57954416107</v>
      </c>
      <c r="F537" s="1150"/>
      <c r="G537" s="1146">
        <f t="shared" si="16"/>
        <v>116465.93262800443</v>
      </c>
      <c r="H537" s="1147"/>
      <c r="I537" s="1148"/>
      <c r="J537" s="1149"/>
      <c r="K537" s="45" t="e">
        <f t="shared" si="17"/>
        <v>#DIV/0!</v>
      </c>
      <c r="L537" s="1151">
        <f t="shared" si="13"/>
        <v>-116465.93262800443</v>
      </c>
      <c r="M537" s="1152"/>
      <c r="N537" s="34"/>
      <c r="O537" s="34"/>
      <c r="P537" s="34"/>
      <c r="Q537" s="34"/>
      <c r="R537" s="34"/>
      <c r="S537" s="34"/>
      <c r="T537" s="34"/>
      <c r="U537" s="34"/>
      <c r="V537" s="34"/>
      <c r="W537" s="34"/>
      <c r="X537" s="34"/>
      <c r="Y537" s="34"/>
      <c r="Z537" s="34"/>
      <c r="AA537" s="34"/>
      <c r="AB537" s="34"/>
    </row>
    <row r="538" spans="1:28" ht="15" customHeight="1" x14ac:dyDescent="0.2">
      <c r="A538" s="34"/>
      <c r="B538" s="42">
        <v>523</v>
      </c>
      <c r="C538" s="12" t="str">
        <f t="shared" si="14"/>
        <v>7/2064</v>
      </c>
      <c r="D538" s="43">
        <f t="shared" si="12"/>
        <v>0.01</v>
      </c>
      <c r="E538" s="1146">
        <f t="shared" si="15"/>
        <v>109201.78533960268</v>
      </c>
      <c r="F538" s="1150"/>
      <c r="G538" s="1146">
        <f t="shared" si="16"/>
        <v>117630.59195428448</v>
      </c>
      <c r="H538" s="1147"/>
      <c r="I538" s="1148"/>
      <c r="J538" s="1149"/>
      <c r="K538" s="45" t="e">
        <f t="shared" si="17"/>
        <v>#DIV/0!</v>
      </c>
      <c r="L538" s="1151">
        <f t="shared" si="13"/>
        <v>-117630.59195428448</v>
      </c>
      <c r="M538" s="1152"/>
      <c r="N538" s="34"/>
      <c r="O538" s="34"/>
      <c r="P538" s="34"/>
      <c r="Q538" s="34"/>
      <c r="R538" s="34"/>
      <c r="S538" s="34"/>
      <c r="T538" s="34"/>
      <c r="U538" s="34"/>
      <c r="V538" s="34"/>
      <c r="W538" s="34"/>
      <c r="X538" s="34"/>
      <c r="Y538" s="34"/>
      <c r="Z538" s="34"/>
      <c r="AA538" s="34"/>
      <c r="AB538" s="34"/>
    </row>
    <row r="539" spans="1:28" ht="15" customHeight="1" x14ac:dyDescent="0.2">
      <c r="A539" s="34"/>
      <c r="B539" s="42">
        <v>524</v>
      </c>
      <c r="C539" s="12" t="str">
        <f t="shared" si="14"/>
        <v>8/2064</v>
      </c>
      <c r="D539" s="43">
        <f t="shared" si="12"/>
        <v>0.01</v>
      </c>
      <c r="E539" s="1146">
        <f t="shared" si="15"/>
        <v>110293.8031929987</v>
      </c>
      <c r="F539" s="1150"/>
      <c r="G539" s="1146">
        <f t="shared" si="16"/>
        <v>118806.89787382733</v>
      </c>
      <c r="H539" s="1147"/>
      <c r="I539" s="1148"/>
      <c r="J539" s="1149"/>
      <c r="K539" s="45" t="e">
        <f t="shared" si="17"/>
        <v>#DIV/0!</v>
      </c>
      <c r="L539" s="1151">
        <f t="shared" si="13"/>
        <v>-118806.89787382733</v>
      </c>
      <c r="M539" s="1152"/>
      <c r="N539" s="34"/>
      <c r="O539" s="34"/>
      <c r="P539" s="34"/>
      <c r="Q539" s="34"/>
      <c r="R539" s="34"/>
      <c r="S539" s="34"/>
      <c r="T539" s="34"/>
      <c r="U539" s="34"/>
      <c r="V539" s="34"/>
      <c r="W539" s="34"/>
      <c r="X539" s="34"/>
      <c r="Y539" s="34"/>
      <c r="Z539" s="34"/>
      <c r="AA539" s="34"/>
      <c r="AB539" s="34"/>
    </row>
    <row r="540" spans="1:28" ht="15" customHeight="1" x14ac:dyDescent="0.2">
      <c r="A540" s="34"/>
      <c r="B540" s="42">
        <v>525</v>
      </c>
      <c r="C540" s="12" t="str">
        <f t="shared" si="14"/>
        <v>9/2064</v>
      </c>
      <c r="D540" s="43">
        <f t="shared" si="12"/>
        <v>0.01</v>
      </c>
      <c r="E540" s="1146">
        <f t="shared" si="15"/>
        <v>111396.74122492869</v>
      </c>
      <c r="F540" s="1150"/>
      <c r="G540" s="1146">
        <f t="shared" si="16"/>
        <v>119994.9668525656</v>
      </c>
      <c r="H540" s="1147"/>
      <c r="I540" s="1148"/>
      <c r="J540" s="1149"/>
      <c r="K540" s="45" t="e">
        <f t="shared" si="17"/>
        <v>#DIV/0!</v>
      </c>
      <c r="L540" s="1151">
        <f t="shared" si="13"/>
        <v>-119994.9668525656</v>
      </c>
      <c r="M540" s="1152"/>
      <c r="N540" s="34"/>
      <c r="O540" s="34"/>
      <c r="P540" s="34"/>
      <c r="Q540" s="34"/>
      <c r="R540" s="34"/>
      <c r="S540" s="34"/>
      <c r="T540" s="34"/>
      <c r="U540" s="34"/>
      <c r="V540" s="34"/>
      <c r="W540" s="34"/>
      <c r="X540" s="34"/>
      <c r="Y540" s="34"/>
      <c r="Z540" s="34"/>
      <c r="AA540" s="34"/>
      <c r="AB540" s="34"/>
    </row>
    <row r="541" spans="1:28" ht="15" customHeight="1" x14ac:dyDescent="0.2">
      <c r="A541" s="34"/>
      <c r="B541" s="42">
        <v>526</v>
      </c>
      <c r="C541" s="12" t="str">
        <f t="shared" si="14"/>
        <v>10/2064</v>
      </c>
      <c r="D541" s="43">
        <f t="shared" si="12"/>
        <v>0.01</v>
      </c>
      <c r="E541" s="1146">
        <f t="shared" si="15"/>
        <v>112510.70863717797</v>
      </c>
      <c r="F541" s="1150"/>
      <c r="G541" s="1146">
        <f t="shared" si="16"/>
        <v>121194.91652109126</v>
      </c>
      <c r="H541" s="1147"/>
      <c r="I541" s="1148"/>
      <c r="J541" s="1149"/>
      <c r="K541" s="45" t="e">
        <f t="shared" si="17"/>
        <v>#DIV/0!</v>
      </c>
      <c r="L541" s="1151">
        <f t="shared" si="13"/>
        <v>-121194.91652109126</v>
      </c>
      <c r="M541" s="1152"/>
      <c r="N541" s="34"/>
      <c r="O541" s="34"/>
      <c r="P541" s="34"/>
      <c r="Q541" s="34"/>
      <c r="R541" s="34"/>
      <c r="S541" s="34"/>
      <c r="T541" s="34"/>
      <c r="U541" s="34"/>
      <c r="V541" s="34"/>
      <c r="W541" s="34"/>
      <c r="X541" s="34"/>
      <c r="Y541" s="34"/>
      <c r="Z541" s="34"/>
      <c r="AA541" s="34"/>
      <c r="AB541" s="34"/>
    </row>
    <row r="542" spans="1:28" ht="15" customHeight="1" x14ac:dyDescent="0.2">
      <c r="A542" s="34"/>
      <c r="B542" s="42">
        <v>527</v>
      </c>
      <c r="C542" s="12" t="str">
        <f t="shared" si="14"/>
        <v>11/2064</v>
      </c>
      <c r="D542" s="43">
        <f t="shared" si="12"/>
        <v>0.01</v>
      </c>
      <c r="E542" s="1146">
        <f t="shared" si="15"/>
        <v>113635.81572354975</v>
      </c>
      <c r="F542" s="1150"/>
      <c r="G542" s="1146">
        <f t="shared" si="16"/>
        <v>122406.86568630218</v>
      </c>
      <c r="H542" s="1147"/>
      <c r="I542" s="1148"/>
      <c r="J542" s="1149"/>
      <c r="K542" s="45" t="e">
        <f t="shared" si="17"/>
        <v>#DIV/0!</v>
      </c>
      <c r="L542" s="1151">
        <f t="shared" si="13"/>
        <v>-122406.86568630218</v>
      </c>
      <c r="M542" s="1152"/>
      <c r="N542" s="34"/>
      <c r="O542" s="34"/>
      <c r="P542" s="34"/>
      <c r="Q542" s="34"/>
      <c r="R542" s="34"/>
      <c r="S542" s="34"/>
      <c r="T542" s="34"/>
      <c r="U542" s="34"/>
      <c r="V542" s="34"/>
      <c r="W542" s="34"/>
      <c r="X542" s="34"/>
      <c r="Y542" s="34"/>
      <c r="Z542" s="34"/>
      <c r="AA542" s="34"/>
      <c r="AB542" s="34"/>
    </row>
    <row r="543" spans="1:28" ht="15" customHeight="1" x14ac:dyDescent="0.2">
      <c r="A543" s="34"/>
      <c r="B543" s="42">
        <v>528</v>
      </c>
      <c r="C543" s="12" t="str">
        <f t="shared" si="14"/>
        <v>12/2064</v>
      </c>
      <c r="D543" s="43">
        <f t="shared" si="12"/>
        <v>0.01</v>
      </c>
      <c r="E543" s="1146">
        <f t="shared" si="15"/>
        <v>114772.17388078525</v>
      </c>
      <c r="F543" s="1150"/>
      <c r="G543" s="1146">
        <f t="shared" si="16"/>
        <v>123630.93434316519</v>
      </c>
      <c r="H543" s="1147"/>
      <c r="I543" s="1148"/>
      <c r="J543" s="1149"/>
      <c r="K543" s="45" t="e">
        <f t="shared" si="17"/>
        <v>#DIV/0!</v>
      </c>
      <c r="L543" s="1151">
        <f t="shared" si="13"/>
        <v>-123630.93434316519</v>
      </c>
      <c r="M543" s="1152"/>
      <c r="N543" s="34"/>
      <c r="O543" s="34"/>
      <c r="P543" s="34"/>
      <c r="Q543" s="34"/>
      <c r="R543" s="34"/>
      <c r="S543" s="34"/>
      <c r="T543" s="34"/>
      <c r="U543" s="34"/>
      <c r="V543" s="34"/>
      <c r="W543" s="34"/>
      <c r="X543" s="34"/>
      <c r="Y543" s="34"/>
      <c r="Z543" s="34"/>
      <c r="AA543" s="34"/>
      <c r="AB543" s="34"/>
    </row>
    <row r="544" spans="1:28" ht="15" customHeight="1" x14ac:dyDescent="0.2">
      <c r="A544" s="34"/>
      <c r="B544" s="42">
        <v>529</v>
      </c>
      <c r="C544" s="12" t="str">
        <f t="shared" si="14"/>
        <v>1/2065</v>
      </c>
      <c r="D544" s="43">
        <f t="shared" si="12"/>
        <v>0.01</v>
      </c>
      <c r="E544" s="1146">
        <f t="shared" si="15"/>
        <v>115919.89561959311</v>
      </c>
      <c r="F544" s="1150"/>
      <c r="G544" s="1146">
        <f t="shared" si="16"/>
        <v>124867.24368659685</v>
      </c>
      <c r="H544" s="1147"/>
      <c r="I544" s="1148"/>
      <c r="J544" s="1149"/>
      <c r="K544" s="45" t="e">
        <f t="shared" si="17"/>
        <v>#DIV/0!</v>
      </c>
      <c r="L544" s="1151">
        <f t="shared" si="13"/>
        <v>-124867.24368659685</v>
      </c>
      <c r="M544" s="1152"/>
      <c r="N544" s="34"/>
      <c r="O544" s="34"/>
      <c r="P544" s="34"/>
      <c r="Q544" s="34"/>
      <c r="R544" s="34"/>
      <c r="S544" s="34"/>
      <c r="T544" s="34"/>
      <c r="U544" s="34"/>
      <c r="V544" s="34"/>
      <c r="W544" s="34"/>
      <c r="X544" s="34"/>
      <c r="Y544" s="34"/>
      <c r="Z544" s="34"/>
      <c r="AA544" s="34"/>
      <c r="AB544" s="34"/>
    </row>
    <row r="545" spans="1:28" ht="15" customHeight="1" x14ac:dyDescent="0.2">
      <c r="A545" s="34"/>
      <c r="B545" s="42">
        <v>530</v>
      </c>
      <c r="C545" s="12" t="str">
        <f t="shared" si="14"/>
        <v>2/2065</v>
      </c>
      <c r="D545" s="43">
        <f t="shared" si="12"/>
        <v>0.01</v>
      </c>
      <c r="E545" s="1146">
        <f t="shared" si="15"/>
        <v>117079.09457578904</v>
      </c>
      <c r="F545" s="1150"/>
      <c r="G545" s="1146">
        <f t="shared" si="16"/>
        <v>126115.91612346281</v>
      </c>
      <c r="H545" s="1147"/>
      <c r="I545" s="1148"/>
      <c r="J545" s="1149"/>
      <c r="K545" s="45" t="e">
        <f t="shared" si="17"/>
        <v>#DIV/0!</v>
      </c>
      <c r="L545" s="1151">
        <f t="shared" si="13"/>
        <v>-126115.91612346281</v>
      </c>
      <c r="M545" s="1152"/>
      <c r="N545" s="34"/>
      <c r="O545" s="34"/>
      <c r="P545" s="34"/>
      <c r="Q545" s="34"/>
      <c r="R545" s="34"/>
      <c r="S545" s="34"/>
      <c r="T545" s="34"/>
      <c r="U545" s="34"/>
      <c r="V545" s="34"/>
      <c r="W545" s="34"/>
      <c r="X545" s="34"/>
      <c r="Y545" s="34"/>
      <c r="Z545" s="34"/>
      <c r="AA545" s="34"/>
      <c r="AB545" s="34"/>
    </row>
    <row r="546" spans="1:28" ht="15" customHeight="1" x14ac:dyDescent="0.2">
      <c r="A546" s="34"/>
      <c r="B546" s="42">
        <v>531</v>
      </c>
      <c r="C546" s="12" t="str">
        <f t="shared" si="14"/>
        <v>3/2065</v>
      </c>
      <c r="D546" s="43">
        <f t="shared" si="12"/>
        <v>0.01</v>
      </c>
      <c r="E546" s="1146">
        <f t="shared" si="15"/>
        <v>118249.88552154694</v>
      </c>
      <c r="F546" s="1150"/>
      <c r="G546" s="1146">
        <f t="shared" si="16"/>
        <v>127377.07528469744</v>
      </c>
      <c r="H546" s="1147"/>
      <c r="I546" s="1148"/>
      <c r="J546" s="1149"/>
      <c r="K546" s="45" t="e">
        <f t="shared" si="17"/>
        <v>#DIV/0!</v>
      </c>
      <c r="L546" s="1151">
        <f t="shared" si="13"/>
        <v>-127377.07528469744</v>
      </c>
      <c r="M546" s="1152"/>
      <c r="N546" s="34"/>
      <c r="O546" s="34"/>
      <c r="P546" s="34"/>
      <c r="Q546" s="34"/>
      <c r="R546" s="34"/>
      <c r="S546" s="34"/>
      <c r="T546" s="34"/>
      <c r="U546" s="34"/>
      <c r="V546" s="34"/>
      <c r="W546" s="34"/>
      <c r="X546" s="34"/>
      <c r="Y546" s="34"/>
      <c r="Z546" s="34"/>
      <c r="AA546" s="34"/>
      <c r="AB546" s="34"/>
    </row>
    <row r="547" spans="1:28" ht="15" customHeight="1" x14ac:dyDescent="0.2">
      <c r="A547" s="34"/>
      <c r="B547" s="42">
        <v>532</v>
      </c>
      <c r="C547" s="12" t="str">
        <f t="shared" si="14"/>
        <v>4/2065</v>
      </c>
      <c r="D547" s="43">
        <f t="shared" si="12"/>
        <v>0.01</v>
      </c>
      <c r="E547" s="1146">
        <f t="shared" si="15"/>
        <v>119432.38437676241</v>
      </c>
      <c r="F547" s="1150"/>
      <c r="G547" s="1146">
        <f t="shared" si="16"/>
        <v>128650.84603754441</v>
      </c>
      <c r="H547" s="1147"/>
      <c r="I547" s="1148"/>
      <c r="J547" s="1149"/>
      <c r="K547" s="45" t="e">
        <f t="shared" si="17"/>
        <v>#DIV/0!</v>
      </c>
      <c r="L547" s="1151">
        <f t="shared" si="13"/>
        <v>-128650.84603754441</v>
      </c>
      <c r="M547" s="1152"/>
      <c r="N547" s="34"/>
      <c r="O547" s="34"/>
      <c r="P547" s="34"/>
      <c r="Q547" s="34"/>
      <c r="R547" s="34"/>
      <c r="S547" s="34"/>
      <c r="T547" s="34"/>
      <c r="U547" s="34"/>
      <c r="V547" s="34"/>
      <c r="W547" s="34"/>
      <c r="X547" s="34"/>
      <c r="Y547" s="34"/>
      <c r="Z547" s="34"/>
      <c r="AA547" s="34"/>
      <c r="AB547" s="34"/>
    </row>
    <row r="548" spans="1:28" ht="15" customHeight="1" x14ac:dyDescent="0.2">
      <c r="A548" s="34"/>
      <c r="B548" s="42">
        <v>533</v>
      </c>
      <c r="C548" s="12" t="str">
        <f t="shared" si="14"/>
        <v>5/2065</v>
      </c>
      <c r="D548" s="43">
        <f t="shared" si="12"/>
        <v>0.01</v>
      </c>
      <c r="E548" s="1146">
        <f t="shared" si="15"/>
        <v>120626.70822053002</v>
      </c>
      <c r="F548" s="1150"/>
      <c r="G548" s="1146">
        <f t="shared" si="16"/>
        <v>129937.35449791986</v>
      </c>
      <c r="H548" s="1147"/>
      <c r="I548" s="1148"/>
      <c r="J548" s="1149"/>
      <c r="K548" s="45" t="e">
        <f t="shared" si="17"/>
        <v>#DIV/0!</v>
      </c>
      <c r="L548" s="1151">
        <f t="shared" si="13"/>
        <v>-129937.35449791986</v>
      </c>
      <c r="M548" s="1152"/>
      <c r="N548" s="34"/>
      <c r="O548" s="34"/>
      <c r="P548" s="34"/>
      <c r="Q548" s="34"/>
      <c r="R548" s="34"/>
      <c r="S548" s="34"/>
      <c r="T548" s="34"/>
      <c r="U548" s="34"/>
      <c r="V548" s="34"/>
      <c r="W548" s="34"/>
      <c r="X548" s="34"/>
      <c r="Y548" s="34"/>
      <c r="Z548" s="34"/>
      <c r="AA548" s="34"/>
      <c r="AB548" s="34"/>
    </row>
    <row r="549" spans="1:28" ht="15" customHeight="1" x14ac:dyDescent="0.2">
      <c r="A549" s="34"/>
      <c r="B549" s="42">
        <v>534</v>
      </c>
      <c r="C549" s="12" t="str">
        <f t="shared" si="14"/>
        <v>6/2065</v>
      </c>
      <c r="D549" s="43">
        <f t="shared" si="12"/>
        <v>0.01</v>
      </c>
      <c r="E549" s="1146">
        <f t="shared" si="15"/>
        <v>121832.97530273533</v>
      </c>
      <c r="F549" s="1150"/>
      <c r="G549" s="1146">
        <f t="shared" si="16"/>
        <v>131236.72804289905</v>
      </c>
      <c r="H549" s="1147"/>
      <c r="I549" s="1148"/>
      <c r="J549" s="1149"/>
      <c r="K549" s="45" t="e">
        <f t="shared" si="17"/>
        <v>#DIV/0!</v>
      </c>
      <c r="L549" s="1151">
        <f t="shared" si="13"/>
        <v>-131236.72804289905</v>
      </c>
      <c r="M549" s="1152"/>
      <c r="N549" s="34"/>
      <c r="O549" s="34"/>
      <c r="P549" s="34"/>
      <c r="Q549" s="34"/>
      <c r="R549" s="34"/>
      <c r="S549" s="34"/>
      <c r="T549" s="34"/>
      <c r="U549" s="34"/>
      <c r="V549" s="34"/>
      <c r="W549" s="34"/>
      <c r="X549" s="34"/>
      <c r="Y549" s="34"/>
      <c r="Z549" s="34"/>
      <c r="AA549" s="34"/>
      <c r="AB549" s="34"/>
    </row>
    <row r="550" spans="1:28" ht="15" customHeight="1" x14ac:dyDescent="0.2">
      <c r="A550" s="34"/>
      <c r="B550" s="42">
        <v>535</v>
      </c>
      <c r="C550" s="12" t="str">
        <f t="shared" si="14"/>
        <v>7/2065</v>
      </c>
      <c r="D550" s="43">
        <f t="shared" si="12"/>
        <v>0.01</v>
      </c>
      <c r="E550" s="1146">
        <f t="shared" si="15"/>
        <v>123051.30505576268</v>
      </c>
      <c r="F550" s="1150"/>
      <c r="G550" s="1146">
        <f t="shared" si="16"/>
        <v>132549.09532332805</v>
      </c>
      <c r="H550" s="1147"/>
      <c r="I550" s="1148"/>
      <c r="J550" s="1149"/>
      <c r="K550" s="45" t="e">
        <f t="shared" si="17"/>
        <v>#DIV/0!</v>
      </c>
      <c r="L550" s="1151">
        <f t="shared" si="13"/>
        <v>-132549.09532332805</v>
      </c>
      <c r="M550" s="1152"/>
      <c r="N550" s="34"/>
      <c r="O550" s="34"/>
      <c r="P550" s="34"/>
      <c r="Q550" s="34"/>
      <c r="R550" s="34"/>
      <c r="S550" s="34"/>
      <c r="T550" s="34"/>
      <c r="U550" s="34"/>
      <c r="V550" s="34"/>
      <c r="W550" s="34"/>
      <c r="X550" s="34"/>
      <c r="Y550" s="34"/>
      <c r="Z550" s="34"/>
      <c r="AA550" s="34"/>
      <c r="AB550" s="34"/>
    </row>
    <row r="551" spans="1:28" ht="15" customHeight="1" x14ac:dyDescent="0.2">
      <c r="A551" s="34"/>
      <c r="B551" s="42">
        <v>536</v>
      </c>
      <c r="C551" s="12" t="str">
        <f t="shared" si="14"/>
        <v>8/2065</v>
      </c>
      <c r="D551" s="43">
        <f t="shared" si="12"/>
        <v>0.01</v>
      </c>
      <c r="E551" s="1146">
        <f t="shared" si="15"/>
        <v>124281.81810632031</v>
      </c>
      <c r="F551" s="1150"/>
      <c r="G551" s="1146">
        <f t="shared" si="16"/>
        <v>133874.58627656131</v>
      </c>
      <c r="H551" s="1147"/>
      <c r="I551" s="1148"/>
      <c r="J551" s="1149"/>
      <c r="K551" s="45" t="e">
        <f t="shared" si="17"/>
        <v>#DIV/0!</v>
      </c>
      <c r="L551" s="1151">
        <f t="shared" si="13"/>
        <v>-133874.58627656131</v>
      </c>
      <c r="M551" s="1152"/>
      <c r="N551" s="34"/>
      <c r="O551" s="34"/>
      <c r="P551" s="34"/>
      <c r="Q551" s="34"/>
      <c r="R551" s="34"/>
      <c r="S551" s="34"/>
      <c r="T551" s="34"/>
      <c r="U551" s="34"/>
      <c r="V551" s="34"/>
      <c r="W551" s="34"/>
      <c r="X551" s="34"/>
      <c r="Y551" s="34"/>
      <c r="Z551" s="34"/>
      <c r="AA551" s="34"/>
      <c r="AB551" s="34"/>
    </row>
    <row r="552" spans="1:28" ht="15" customHeight="1" x14ac:dyDescent="0.2">
      <c r="A552" s="34"/>
      <c r="B552" s="42">
        <v>537</v>
      </c>
      <c r="C552" s="12" t="str">
        <f t="shared" si="14"/>
        <v>9/2065</v>
      </c>
      <c r="D552" s="43">
        <f t="shared" si="12"/>
        <v>0.01</v>
      </c>
      <c r="E552" s="1146">
        <f t="shared" si="15"/>
        <v>125524.63628738352</v>
      </c>
      <c r="F552" s="1150"/>
      <c r="G552" s="1146">
        <f t="shared" si="16"/>
        <v>135213.33213932693</v>
      </c>
      <c r="H552" s="1147"/>
      <c r="I552" s="1148"/>
      <c r="J552" s="1149"/>
      <c r="K552" s="45" t="e">
        <f t="shared" si="17"/>
        <v>#DIV/0!</v>
      </c>
      <c r="L552" s="1151">
        <f t="shared" si="13"/>
        <v>-135213.33213932693</v>
      </c>
      <c r="M552" s="1152"/>
      <c r="N552" s="34"/>
      <c r="O552" s="34"/>
      <c r="P552" s="34"/>
      <c r="Q552" s="34"/>
      <c r="R552" s="34"/>
      <c r="S552" s="34"/>
      <c r="T552" s="34"/>
      <c r="U552" s="34"/>
      <c r="V552" s="34"/>
      <c r="W552" s="34"/>
      <c r="X552" s="34"/>
      <c r="Y552" s="34"/>
      <c r="Z552" s="34"/>
      <c r="AA552" s="34"/>
      <c r="AB552" s="34"/>
    </row>
    <row r="553" spans="1:28" ht="15" customHeight="1" x14ac:dyDescent="0.2">
      <c r="A553" s="34"/>
      <c r="B553" s="42">
        <v>538</v>
      </c>
      <c r="C553" s="12" t="str">
        <f t="shared" si="14"/>
        <v>10/2065</v>
      </c>
      <c r="D553" s="43">
        <f t="shared" si="12"/>
        <v>0.01</v>
      </c>
      <c r="E553" s="1146">
        <f t="shared" si="15"/>
        <v>126779.88265025735</v>
      </c>
      <c r="F553" s="1150"/>
      <c r="G553" s="1146">
        <f t="shared" si="16"/>
        <v>136565.46546072021</v>
      </c>
      <c r="H553" s="1147"/>
      <c r="I553" s="1148"/>
      <c r="J553" s="1149"/>
      <c r="K553" s="45" t="e">
        <f t="shared" si="17"/>
        <v>#DIV/0!</v>
      </c>
      <c r="L553" s="1151">
        <f t="shared" si="13"/>
        <v>-136565.46546072021</v>
      </c>
      <c r="M553" s="1152"/>
      <c r="N553" s="34"/>
      <c r="O553" s="34"/>
      <c r="P553" s="34"/>
      <c r="Q553" s="34"/>
      <c r="R553" s="34"/>
      <c r="S553" s="34"/>
      <c r="T553" s="34"/>
      <c r="U553" s="34"/>
      <c r="V553" s="34"/>
      <c r="W553" s="34"/>
      <c r="X553" s="34"/>
      <c r="Y553" s="34"/>
      <c r="Z553" s="34"/>
      <c r="AA553" s="34"/>
      <c r="AB553" s="34"/>
    </row>
    <row r="554" spans="1:28" ht="15" customHeight="1" x14ac:dyDescent="0.2">
      <c r="A554" s="34"/>
      <c r="B554" s="42">
        <v>539</v>
      </c>
      <c r="C554" s="12" t="str">
        <f t="shared" si="14"/>
        <v>11/2065</v>
      </c>
      <c r="D554" s="43">
        <f t="shared" si="12"/>
        <v>0.01</v>
      </c>
      <c r="E554" s="1146">
        <f t="shared" si="15"/>
        <v>128047.68147675993</v>
      </c>
      <c r="F554" s="1150"/>
      <c r="G554" s="1146">
        <f t="shared" si="16"/>
        <v>137931.12011532742</v>
      </c>
      <c r="H554" s="1147"/>
      <c r="I554" s="1148"/>
      <c r="J554" s="1149"/>
      <c r="K554" s="45" t="e">
        <f t="shared" si="17"/>
        <v>#DIV/0!</v>
      </c>
      <c r="L554" s="1151">
        <f t="shared" si="13"/>
        <v>-137931.12011532742</v>
      </c>
      <c r="M554" s="1152"/>
      <c r="N554" s="34"/>
      <c r="O554" s="34"/>
      <c r="P554" s="34"/>
      <c r="Q554" s="34"/>
      <c r="R554" s="34"/>
      <c r="S554" s="34"/>
      <c r="T554" s="34"/>
      <c r="U554" s="34"/>
      <c r="V554" s="34"/>
      <c r="W554" s="34"/>
      <c r="X554" s="34"/>
      <c r="Y554" s="34"/>
      <c r="Z554" s="34"/>
      <c r="AA554" s="34"/>
      <c r="AB554" s="34"/>
    </row>
    <row r="555" spans="1:28" ht="15" customHeight="1" x14ac:dyDescent="0.2">
      <c r="A555" s="34"/>
      <c r="B555" s="42">
        <v>540</v>
      </c>
      <c r="C555" s="12" t="str">
        <f t="shared" si="14"/>
        <v>12/2065</v>
      </c>
      <c r="D555" s="43">
        <f t="shared" si="12"/>
        <v>0.01</v>
      </c>
      <c r="E555" s="1146">
        <f t="shared" si="15"/>
        <v>129328.15829152752</v>
      </c>
      <c r="F555" s="1150"/>
      <c r="G555" s="1146">
        <f t="shared" si="16"/>
        <v>139310.43131648068</v>
      </c>
      <c r="H555" s="1147"/>
      <c r="I555" s="1148"/>
      <c r="J555" s="1149"/>
      <c r="K555" s="45" t="e">
        <f t="shared" si="17"/>
        <v>#DIV/0!</v>
      </c>
      <c r="L555" s="1151">
        <f t="shared" si="13"/>
        <v>-139310.43131648068</v>
      </c>
      <c r="M555" s="1152"/>
      <c r="N555" s="34"/>
      <c r="O555" s="34"/>
      <c r="P555" s="34"/>
      <c r="Q555" s="34"/>
      <c r="R555" s="34"/>
      <c r="S555" s="34"/>
      <c r="T555" s="34"/>
      <c r="U555" s="34"/>
      <c r="V555" s="34"/>
      <c r="W555" s="34"/>
      <c r="X555" s="34"/>
      <c r="Y555" s="34"/>
      <c r="Z555" s="34"/>
      <c r="AA555" s="34"/>
      <c r="AB555" s="34"/>
    </row>
    <row r="556" spans="1:28" ht="15" customHeight="1" x14ac:dyDescent="0.2">
      <c r="A556" s="34"/>
      <c r="B556" s="42">
        <v>541</v>
      </c>
      <c r="C556" s="12" t="str">
        <f t="shared" si="14"/>
        <v>1/2066</v>
      </c>
      <c r="D556" s="43">
        <f t="shared" si="12"/>
        <v>0.01</v>
      </c>
      <c r="E556" s="1146">
        <f t="shared" si="15"/>
        <v>130621.4398744428</v>
      </c>
      <c r="F556" s="1150"/>
      <c r="G556" s="1146">
        <f t="shared" si="16"/>
        <v>140703.53562964548</v>
      </c>
      <c r="H556" s="1147"/>
      <c r="I556" s="1148"/>
      <c r="J556" s="1149"/>
      <c r="K556" s="45" t="e">
        <f t="shared" si="17"/>
        <v>#DIV/0!</v>
      </c>
      <c r="L556" s="1151">
        <f t="shared" si="13"/>
        <v>-140703.53562964548</v>
      </c>
      <c r="M556" s="1152"/>
      <c r="N556" s="34"/>
      <c r="O556" s="34"/>
      <c r="P556" s="34"/>
      <c r="Q556" s="34"/>
      <c r="R556" s="34"/>
      <c r="S556" s="34"/>
      <c r="T556" s="34"/>
      <c r="U556" s="34"/>
      <c r="V556" s="34"/>
      <c r="W556" s="34"/>
      <c r="X556" s="34"/>
      <c r="Y556" s="34"/>
      <c r="Z556" s="34"/>
      <c r="AA556" s="34"/>
      <c r="AB556" s="34"/>
    </row>
    <row r="557" spans="1:28" ht="15" customHeight="1" x14ac:dyDescent="0.2">
      <c r="A557" s="34"/>
      <c r="B557" s="42">
        <v>542</v>
      </c>
      <c r="C557" s="12" t="str">
        <f t="shared" si="14"/>
        <v>2/2066</v>
      </c>
      <c r="D557" s="43">
        <f t="shared" si="12"/>
        <v>0.01</v>
      </c>
      <c r="E557" s="1146">
        <f t="shared" si="15"/>
        <v>131927.65427318722</v>
      </c>
      <c r="F557" s="1150"/>
      <c r="G557" s="1146">
        <f t="shared" si="16"/>
        <v>142110.57098594194</v>
      </c>
      <c r="H557" s="1147"/>
      <c r="I557" s="1148"/>
      <c r="J557" s="1149"/>
      <c r="K557" s="45" t="e">
        <f t="shared" si="17"/>
        <v>#DIV/0!</v>
      </c>
      <c r="L557" s="1151">
        <f t="shared" si="13"/>
        <v>-142110.57098594194</v>
      </c>
      <c r="M557" s="1152"/>
      <c r="N557" s="34"/>
      <c r="O557" s="34"/>
      <c r="P557" s="34"/>
      <c r="Q557" s="34"/>
      <c r="R557" s="34"/>
      <c r="S557" s="34"/>
      <c r="T557" s="34"/>
      <c r="U557" s="34"/>
      <c r="V557" s="34"/>
      <c r="W557" s="34"/>
      <c r="X557" s="34"/>
      <c r="Y557" s="34"/>
      <c r="Z557" s="34"/>
      <c r="AA557" s="34"/>
      <c r="AB557" s="34"/>
    </row>
    <row r="558" spans="1:28" ht="15" customHeight="1" x14ac:dyDescent="0.2">
      <c r="A558" s="34"/>
      <c r="B558" s="42">
        <v>543</v>
      </c>
      <c r="C558" s="12" t="str">
        <f t="shared" si="14"/>
        <v>3/2066</v>
      </c>
      <c r="D558" s="43">
        <f t="shared" si="12"/>
        <v>0.01</v>
      </c>
      <c r="E558" s="1146">
        <f t="shared" si="15"/>
        <v>133246.9308159191</v>
      </c>
      <c r="F558" s="1150"/>
      <c r="G558" s="1146">
        <f t="shared" si="16"/>
        <v>143531.67669580138</v>
      </c>
      <c r="H558" s="1147"/>
      <c r="I558" s="1148"/>
      <c r="J558" s="1149"/>
      <c r="K558" s="45" t="e">
        <f t="shared" si="17"/>
        <v>#DIV/0!</v>
      </c>
      <c r="L558" s="1151">
        <f t="shared" si="13"/>
        <v>-143531.67669580138</v>
      </c>
      <c r="M558" s="1152"/>
      <c r="N558" s="34"/>
      <c r="O558" s="34"/>
      <c r="P558" s="34"/>
      <c r="Q558" s="34"/>
      <c r="R558" s="34"/>
      <c r="S558" s="34"/>
      <c r="T558" s="34"/>
      <c r="U558" s="34"/>
      <c r="V558" s="34"/>
      <c r="W558" s="34"/>
      <c r="X558" s="34"/>
      <c r="Y558" s="34"/>
      <c r="Z558" s="34"/>
      <c r="AA558" s="34"/>
      <c r="AB558" s="34"/>
    </row>
    <row r="559" spans="1:28" ht="15" customHeight="1" x14ac:dyDescent="0.2">
      <c r="A559" s="34"/>
      <c r="B559" s="42">
        <v>544</v>
      </c>
      <c r="C559" s="12" t="str">
        <f t="shared" si="14"/>
        <v>4/2066</v>
      </c>
      <c r="D559" s="43">
        <f t="shared" si="12"/>
        <v>0.01</v>
      </c>
      <c r="E559" s="1146">
        <f t="shared" si="15"/>
        <v>134579.4001240783</v>
      </c>
      <c r="F559" s="1150"/>
      <c r="G559" s="1146">
        <f t="shared" si="16"/>
        <v>144966.99346275939</v>
      </c>
      <c r="H559" s="1147"/>
      <c r="I559" s="1148"/>
      <c r="J559" s="1149"/>
      <c r="K559" s="45" t="e">
        <f t="shared" si="17"/>
        <v>#DIV/0!</v>
      </c>
      <c r="L559" s="1151">
        <f t="shared" si="13"/>
        <v>-144966.99346275939</v>
      </c>
      <c r="M559" s="1152"/>
      <c r="N559" s="34"/>
      <c r="O559" s="34"/>
      <c r="P559" s="34"/>
      <c r="Q559" s="34"/>
      <c r="R559" s="34"/>
      <c r="S559" s="34"/>
      <c r="T559" s="34"/>
      <c r="U559" s="34"/>
      <c r="V559" s="34"/>
      <c r="W559" s="34"/>
      <c r="X559" s="34"/>
      <c r="Y559" s="34"/>
      <c r="Z559" s="34"/>
      <c r="AA559" s="34"/>
      <c r="AB559" s="34"/>
    </row>
    <row r="560" spans="1:28" ht="15" customHeight="1" x14ac:dyDescent="0.2">
      <c r="A560" s="34"/>
      <c r="B560" s="42">
        <v>545</v>
      </c>
      <c r="C560" s="12" t="str">
        <f t="shared" si="14"/>
        <v>5/2066</v>
      </c>
      <c r="D560" s="43">
        <f t="shared" si="12"/>
        <v>0.01</v>
      </c>
      <c r="E560" s="1146">
        <f t="shared" si="15"/>
        <v>135925.19412531907</v>
      </c>
      <c r="F560" s="1150"/>
      <c r="G560" s="1146">
        <f t="shared" si="16"/>
        <v>146416.66339738699</v>
      </c>
      <c r="H560" s="1147"/>
      <c r="I560" s="1148"/>
      <c r="J560" s="1149"/>
      <c r="K560" s="45" t="e">
        <f t="shared" si="17"/>
        <v>#DIV/0!</v>
      </c>
      <c r="L560" s="1151">
        <f t="shared" si="13"/>
        <v>-146416.66339738699</v>
      </c>
      <c r="M560" s="1152"/>
      <c r="N560" s="34"/>
      <c r="O560" s="34"/>
      <c r="P560" s="34"/>
      <c r="Q560" s="34"/>
      <c r="R560" s="34"/>
      <c r="S560" s="34"/>
      <c r="T560" s="34"/>
      <c r="U560" s="34"/>
      <c r="V560" s="34"/>
      <c r="W560" s="34"/>
      <c r="X560" s="34"/>
      <c r="Y560" s="34"/>
      <c r="Z560" s="34"/>
      <c r="AA560" s="34"/>
      <c r="AB560" s="34"/>
    </row>
    <row r="561" spans="1:28" ht="15" customHeight="1" x14ac:dyDescent="0.2">
      <c r="A561" s="34"/>
      <c r="B561" s="42">
        <v>546</v>
      </c>
      <c r="C561" s="12" t="str">
        <f t="shared" si="14"/>
        <v>6/2066</v>
      </c>
      <c r="D561" s="43">
        <f t="shared" si="12"/>
        <v>0.01</v>
      </c>
      <c r="E561" s="1146">
        <f t="shared" si="15"/>
        <v>137284.44606657227</v>
      </c>
      <c r="F561" s="1150"/>
      <c r="G561" s="1146">
        <f t="shared" si="16"/>
        <v>147880.83003136085</v>
      </c>
      <c r="H561" s="1147"/>
      <c r="I561" s="1148"/>
      <c r="J561" s="1149"/>
      <c r="K561" s="45" t="e">
        <f t="shared" si="17"/>
        <v>#DIV/0!</v>
      </c>
      <c r="L561" s="1151">
        <f t="shared" si="13"/>
        <v>-147880.83003136085</v>
      </c>
      <c r="M561" s="1152"/>
      <c r="N561" s="34"/>
      <c r="O561" s="34"/>
      <c r="P561" s="34"/>
      <c r="Q561" s="34"/>
      <c r="R561" s="34"/>
      <c r="S561" s="34"/>
      <c r="T561" s="34"/>
      <c r="U561" s="34"/>
      <c r="V561" s="34"/>
      <c r="W561" s="34"/>
      <c r="X561" s="34"/>
      <c r="Y561" s="34"/>
      <c r="Z561" s="34"/>
      <c r="AA561" s="34"/>
      <c r="AB561" s="34"/>
    </row>
    <row r="562" spans="1:28" ht="15" customHeight="1" x14ac:dyDescent="0.2">
      <c r="A562" s="34"/>
      <c r="B562" s="42">
        <v>547</v>
      </c>
      <c r="C562" s="12" t="str">
        <f t="shared" si="14"/>
        <v>7/2066</v>
      </c>
      <c r="D562" s="43">
        <f t="shared" si="12"/>
        <v>0.01</v>
      </c>
      <c r="E562" s="1146">
        <f t="shared" si="15"/>
        <v>138657.29052723799</v>
      </c>
      <c r="F562" s="1150"/>
      <c r="G562" s="1146">
        <f t="shared" si="16"/>
        <v>149359.63833167445</v>
      </c>
      <c r="H562" s="1147"/>
      <c r="I562" s="1148"/>
      <c r="J562" s="1149"/>
      <c r="K562" s="45" t="e">
        <f t="shared" si="17"/>
        <v>#DIV/0!</v>
      </c>
      <c r="L562" s="1151">
        <f t="shared" si="13"/>
        <v>-149359.63833167445</v>
      </c>
      <c r="M562" s="1152"/>
      <c r="N562" s="34"/>
      <c r="O562" s="34"/>
      <c r="P562" s="34"/>
      <c r="Q562" s="34"/>
      <c r="R562" s="34"/>
      <c r="S562" s="34"/>
      <c r="T562" s="34"/>
      <c r="U562" s="34"/>
      <c r="V562" s="34"/>
      <c r="W562" s="34"/>
      <c r="X562" s="34"/>
      <c r="Y562" s="34"/>
      <c r="Z562" s="34"/>
      <c r="AA562" s="34"/>
      <c r="AB562" s="34"/>
    </row>
    <row r="563" spans="1:28" ht="15" customHeight="1" x14ac:dyDescent="0.2">
      <c r="A563" s="34"/>
      <c r="B563" s="42">
        <v>548</v>
      </c>
      <c r="C563" s="12" t="str">
        <f t="shared" si="14"/>
        <v>8/2066</v>
      </c>
      <c r="D563" s="43">
        <f t="shared" si="12"/>
        <v>0.01</v>
      </c>
      <c r="E563" s="1146">
        <f t="shared" si="15"/>
        <v>140043.86343251038</v>
      </c>
      <c r="F563" s="1150"/>
      <c r="G563" s="1146">
        <f t="shared" si="16"/>
        <v>150853.23471499118</v>
      </c>
      <c r="H563" s="1147"/>
      <c r="I563" s="1148"/>
      <c r="J563" s="1149"/>
      <c r="K563" s="45" t="e">
        <f t="shared" si="17"/>
        <v>#DIV/0!</v>
      </c>
      <c r="L563" s="1151">
        <f t="shared" si="13"/>
        <v>-150853.23471499118</v>
      </c>
      <c r="M563" s="1152"/>
      <c r="N563" s="34"/>
      <c r="O563" s="34"/>
      <c r="P563" s="34"/>
      <c r="Q563" s="34"/>
      <c r="R563" s="34"/>
      <c r="S563" s="34"/>
      <c r="T563" s="34"/>
      <c r="U563" s="34"/>
      <c r="V563" s="34"/>
      <c r="W563" s="34"/>
      <c r="X563" s="34"/>
      <c r="Y563" s="34"/>
      <c r="Z563" s="34"/>
      <c r="AA563" s="34"/>
      <c r="AB563" s="34"/>
    </row>
    <row r="564" spans="1:28" ht="15" customHeight="1" x14ac:dyDescent="0.2">
      <c r="A564" s="34"/>
      <c r="B564" s="42">
        <v>549</v>
      </c>
      <c r="C564" s="12" t="str">
        <f t="shared" si="14"/>
        <v>9/2066</v>
      </c>
      <c r="D564" s="43">
        <f t="shared" si="12"/>
        <v>0.01</v>
      </c>
      <c r="E564" s="1146">
        <f t="shared" si="15"/>
        <v>141444.30206683549</v>
      </c>
      <c r="F564" s="1150"/>
      <c r="G564" s="1146">
        <f t="shared" si="16"/>
        <v>152361.76706214109</v>
      </c>
      <c r="H564" s="1147"/>
      <c r="I564" s="1148"/>
      <c r="J564" s="1149"/>
      <c r="K564" s="45" t="e">
        <f t="shared" si="17"/>
        <v>#DIV/0!</v>
      </c>
      <c r="L564" s="1151">
        <f t="shared" si="13"/>
        <v>-152361.76706214109</v>
      </c>
      <c r="M564" s="1152"/>
      <c r="N564" s="34"/>
      <c r="O564" s="34"/>
      <c r="P564" s="34"/>
      <c r="Q564" s="34"/>
      <c r="R564" s="34"/>
      <c r="S564" s="34"/>
      <c r="T564" s="34"/>
      <c r="U564" s="34"/>
      <c r="V564" s="34"/>
      <c r="W564" s="34"/>
      <c r="X564" s="34"/>
      <c r="Y564" s="34"/>
      <c r="Z564" s="34"/>
      <c r="AA564" s="34"/>
      <c r="AB564" s="34"/>
    </row>
    <row r="565" spans="1:28" ht="15" customHeight="1" x14ac:dyDescent="0.2">
      <c r="A565" s="34"/>
      <c r="B565" s="42">
        <v>550</v>
      </c>
      <c r="C565" s="12" t="str">
        <f t="shared" si="14"/>
        <v>10/2066</v>
      </c>
      <c r="D565" s="43">
        <f t="shared" si="12"/>
        <v>0.01</v>
      </c>
      <c r="E565" s="1146">
        <f t="shared" si="15"/>
        <v>142858.74508750383</v>
      </c>
      <c r="F565" s="1150"/>
      <c r="G565" s="1146">
        <f t="shared" si="16"/>
        <v>153885.3847327625</v>
      </c>
      <c r="H565" s="1147"/>
      <c r="I565" s="1148"/>
      <c r="J565" s="1149"/>
      <c r="K565" s="45" t="e">
        <f t="shared" si="17"/>
        <v>#DIV/0!</v>
      </c>
      <c r="L565" s="1151">
        <f t="shared" si="13"/>
        <v>-153885.3847327625</v>
      </c>
      <c r="M565" s="1152"/>
      <c r="N565" s="34"/>
      <c r="O565" s="34"/>
      <c r="P565" s="34"/>
      <c r="Q565" s="34"/>
      <c r="R565" s="34"/>
      <c r="S565" s="34"/>
      <c r="T565" s="34"/>
      <c r="U565" s="34"/>
      <c r="V565" s="34"/>
      <c r="W565" s="34"/>
      <c r="X565" s="34"/>
      <c r="Y565" s="34"/>
      <c r="Z565" s="34"/>
      <c r="AA565" s="34"/>
      <c r="AB565" s="34"/>
    </row>
    <row r="566" spans="1:28" ht="15" customHeight="1" x14ac:dyDescent="0.2">
      <c r="A566" s="34"/>
      <c r="B566" s="42">
        <v>551</v>
      </c>
      <c r="C566" s="12" t="str">
        <f t="shared" si="14"/>
        <v>11/2066</v>
      </c>
      <c r="D566" s="43">
        <f t="shared" si="12"/>
        <v>0.01</v>
      </c>
      <c r="E566" s="1146">
        <f t="shared" si="15"/>
        <v>144287.33253837886</v>
      </c>
      <c r="F566" s="1150"/>
      <c r="G566" s="1146">
        <f t="shared" si="16"/>
        <v>155424.23858009011</v>
      </c>
      <c r="H566" s="1147"/>
      <c r="I566" s="1148"/>
      <c r="J566" s="1149"/>
      <c r="K566" s="45" t="e">
        <f t="shared" si="17"/>
        <v>#DIV/0!</v>
      </c>
      <c r="L566" s="1151">
        <f t="shared" si="13"/>
        <v>-155424.23858009011</v>
      </c>
      <c r="M566" s="1152"/>
      <c r="N566" s="34"/>
      <c r="O566" s="34"/>
      <c r="P566" s="34"/>
      <c r="Q566" s="34"/>
      <c r="R566" s="34"/>
      <c r="S566" s="34"/>
      <c r="T566" s="34"/>
      <c r="U566" s="34"/>
      <c r="V566" s="34"/>
      <c r="W566" s="34"/>
      <c r="X566" s="34"/>
      <c r="Y566" s="34"/>
      <c r="Z566" s="34"/>
      <c r="AA566" s="34"/>
      <c r="AB566" s="34"/>
    </row>
    <row r="567" spans="1:28" ht="15" customHeight="1" x14ac:dyDescent="0.2">
      <c r="A567" s="34"/>
      <c r="B567" s="42">
        <v>552</v>
      </c>
      <c r="C567" s="12" t="str">
        <f t="shared" si="14"/>
        <v>12/2066</v>
      </c>
      <c r="D567" s="43">
        <f t="shared" si="12"/>
        <v>0.01</v>
      </c>
      <c r="E567" s="1146">
        <f t="shared" si="15"/>
        <v>145730.20586376265</v>
      </c>
      <c r="F567" s="1150"/>
      <c r="G567" s="1146">
        <f t="shared" si="16"/>
        <v>156978.48096589101</v>
      </c>
      <c r="H567" s="1147"/>
      <c r="I567" s="1148"/>
      <c r="J567" s="1149"/>
      <c r="K567" s="45" t="e">
        <f t="shared" si="17"/>
        <v>#DIV/0!</v>
      </c>
      <c r="L567" s="1151">
        <f t="shared" si="13"/>
        <v>-156978.48096589101</v>
      </c>
      <c r="M567" s="1152"/>
      <c r="N567" s="34"/>
      <c r="O567" s="34"/>
      <c r="P567" s="34"/>
      <c r="Q567" s="34"/>
      <c r="R567" s="34"/>
      <c r="S567" s="34"/>
      <c r="T567" s="34"/>
      <c r="U567" s="34"/>
      <c r="V567" s="34"/>
      <c r="W567" s="34"/>
      <c r="X567" s="34"/>
      <c r="Y567" s="34"/>
      <c r="Z567" s="34"/>
      <c r="AA567" s="34"/>
      <c r="AB567" s="34"/>
    </row>
    <row r="568" spans="1:28" ht="15" customHeight="1" x14ac:dyDescent="0.2">
      <c r="A568" s="34"/>
      <c r="B568" s="42">
        <v>553</v>
      </c>
      <c r="C568" s="12" t="str">
        <f t="shared" si="14"/>
        <v>1/2067</v>
      </c>
      <c r="D568" s="43">
        <f t="shared" si="12"/>
        <v>0.01</v>
      </c>
      <c r="E568" s="1146">
        <f t="shared" si="15"/>
        <v>147187.50792240028</v>
      </c>
      <c r="F568" s="1150"/>
      <c r="G568" s="1146">
        <f t="shared" si="16"/>
        <v>158548.26577554992</v>
      </c>
      <c r="H568" s="1147"/>
      <c r="I568" s="1148"/>
      <c r="J568" s="1149"/>
      <c r="K568" s="45" t="e">
        <f t="shared" si="17"/>
        <v>#DIV/0!</v>
      </c>
      <c r="L568" s="1151">
        <f t="shared" si="13"/>
        <v>-158548.26577554992</v>
      </c>
      <c r="M568" s="1152"/>
      <c r="N568" s="34"/>
      <c r="O568" s="34"/>
      <c r="P568" s="34"/>
      <c r="Q568" s="34"/>
      <c r="R568" s="34"/>
      <c r="S568" s="34"/>
      <c r="T568" s="34"/>
      <c r="U568" s="34"/>
      <c r="V568" s="34"/>
      <c r="W568" s="34"/>
      <c r="X568" s="34"/>
      <c r="Y568" s="34"/>
      <c r="Z568" s="34"/>
      <c r="AA568" s="34"/>
      <c r="AB568" s="34"/>
    </row>
    <row r="569" spans="1:28" ht="15" customHeight="1" x14ac:dyDescent="0.2">
      <c r="A569" s="34"/>
      <c r="B569" s="42">
        <v>554</v>
      </c>
      <c r="C569" s="12" t="str">
        <f t="shared" si="14"/>
        <v>2/2067</v>
      </c>
      <c r="D569" s="43">
        <f t="shared" si="12"/>
        <v>0.01</v>
      </c>
      <c r="E569" s="1146">
        <f t="shared" si="15"/>
        <v>148659.38300162429</v>
      </c>
      <c r="F569" s="1150"/>
      <c r="G569" s="1146">
        <f t="shared" si="16"/>
        <v>160133.74843330542</v>
      </c>
      <c r="H569" s="1147"/>
      <c r="I569" s="1148"/>
      <c r="J569" s="1149"/>
      <c r="K569" s="45" t="e">
        <f t="shared" si="17"/>
        <v>#DIV/0!</v>
      </c>
      <c r="L569" s="1151">
        <f t="shared" si="13"/>
        <v>-160133.74843330542</v>
      </c>
      <c r="M569" s="1152"/>
      <c r="N569" s="34"/>
      <c r="O569" s="34"/>
      <c r="P569" s="34"/>
      <c r="Q569" s="34"/>
      <c r="R569" s="34"/>
      <c r="S569" s="34"/>
      <c r="T569" s="34"/>
      <c r="U569" s="34"/>
      <c r="V569" s="34"/>
      <c r="W569" s="34"/>
      <c r="X569" s="34"/>
      <c r="Y569" s="34"/>
      <c r="Z569" s="34"/>
      <c r="AA569" s="34"/>
      <c r="AB569" s="34"/>
    </row>
    <row r="570" spans="1:28" ht="15" customHeight="1" x14ac:dyDescent="0.2">
      <c r="A570" s="34"/>
      <c r="B570" s="42">
        <v>555</v>
      </c>
      <c r="C570" s="12" t="str">
        <f t="shared" si="14"/>
        <v>3/2067</v>
      </c>
      <c r="D570" s="43">
        <f t="shared" si="12"/>
        <v>0.01</v>
      </c>
      <c r="E570" s="1146">
        <f t="shared" si="15"/>
        <v>150145.97683164052</v>
      </c>
      <c r="F570" s="1150"/>
      <c r="G570" s="1146">
        <f t="shared" si="16"/>
        <v>161735.08591763847</v>
      </c>
      <c r="H570" s="1147"/>
      <c r="I570" s="1148"/>
      <c r="J570" s="1149"/>
      <c r="K570" s="45" t="e">
        <f t="shared" si="17"/>
        <v>#DIV/0!</v>
      </c>
      <c r="L570" s="1151">
        <f t="shared" si="13"/>
        <v>-161735.08591763847</v>
      </c>
      <c r="M570" s="1152"/>
      <c r="N570" s="34"/>
      <c r="O570" s="34"/>
      <c r="P570" s="34"/>
      <c r="Q570" s="34"/>
      <c r="R570" s="34"/>
      <c r="S570" s="34"/>
      <c r="T570" s="34"/>
      <c r="U570" s="34"/>
      <c r="V570" s="34"/>
      <c r="W570" s="34"/>
      <c r="X570" s="34"/>
      <c r="Y570" s="34"/>
      <c r="Z570" s="34"/>
      <c r="AA570" s="34"/>
      <c r="AB570" s="34"/>
    </row>
    <row r="571" spans="1:28" ht="15" customHeight="1" x14ac:dyDescent="0.2">
      <c r="A571" s="34"/>
      <c r="B571" s="42">
        <v>556</v>
      </c>
      <c r="C571" s="12" t="str">
        <f t="shared" si="14"/>
        <v>4/2067</v>
      </c>
      <c r="D571" s="43">
        <f t="shared" si="12"/>
        <v>0.01</v>
      </c>
      <c r="E571" s="1146">
        <f t="shared" si="15"/>
        <v>151647.43659995694</v>
      </c>
      <c r="F571" s="1150"/>
      <c r="G571" s="1146">
        <f t="shared" si="16"/>
        <v>163352.43677681487</v>
      </c>
      <c r="H571" s="1147"/>
      <c r="I571" s="1148"/>
      <c r="J571" s="1149"/>
      <c r="K571" s="45" t="e">
        <f t="shared" si="17"/>
        <v>#DIV/0!</v>
      </c>
      <c r="L571" s="1151">
        <f t="shared" si="13"/>
        <v>-163352.43677681487</v>
      </c>
      <c r="M571" s="1152"/>
      <c r="N571" s="34"/>
      <c r="O571" s="34"/>
      <c r="P571" s="34"/>
      <c r="Q571" s="34"/>
      <c r="R571" s="34"/>
      <c r="S571" s="34"/>
      <c r="T571" s="34"/>
      <c r="U571" s="34"/>
      <c r="V571" s="34"/>
      <c r="W571" s="34"/>
      <c r="X571" s="34"/>
      <c r="Y571" s="34"/>
      <c r="Z571" s="34"/>
      <c r="AA571" s="34"/>
      <c r="AB571" s="34"/>
    </row>
    <row r="572" spans="1:28" ht="15" customHeight="1" x14ac:dyDescent="0.2">
      <c r="A572" s="34"/>
      <c r="B572" s="42">
        <v>557</v>
      </c>
      <c r="C572" s="12" t="str">
        <f t="shared" si="14"/>
        <v>5/2067</v>
      </c>
      <c r="D572" s="43">
        <f t="shared" si="12"/>
        <v>0.01</v>
      </c>
      <c r="E572" s="1146">
        <f t="shared" si="15"/>
        <v>153163.91096595651</v>
      </c>
      <c r="F572" s="1150"/>
      <c r="G572" s="1146">
        <f t="shared" si="16"/>
        <v>164985.96114458301</v>
      </c>
      <c r="H572" s="1147"/>
      <c r="I572" s="1148"/>
      <c r="J572" s="1149"/>
      <c r="K572" s="45" t="e">
        <f t="shared" si="17"/>
        <v>#DIV/0!</v>
      </c>
      <c r="L572" s="1151">
        <f t="shared" si="13"/>
        <v>-164985.96114458301</v>
      </c>
      <c r="M572" s="1152"/>
      <c r="N572" s="34"/>
      <c r="O572" s="34"/>
      <c r="P572" s="34"/>
      <c r="Q572" s="34"/>
      <c r="R572" s="34"/>
      <c r="S572" s="34"/>
      <c r="T572" s="34"/>
      <c r="U572" s="34"/>
      <c r="V572" s="34"/>
      <c r="W572" s="34"/>
      <c r="X572" s="34"/>
      <c r="Y572" s="34"/>
      <c r="Z572" s="34"/>
      <c r="AA572" s="34"/>
      <c r="AB572" s="34"/>
    </row>
    <row r="573" spans="1:28" ht="15" customHeight="1" x14ac:dyDescent="0.2">
      <c r="A573" s="34"/>
      <c r="B573" s="42">
        <v>558</v>
      </c>
      <c r="C573" s="12" t="str">
        <f t="shared" si="14"/>
        <v>6/2067</v>
      </c>
      <c r="D573" s="43">
        <f t="shared" si="12"/>
        <v>0.01</v>
      </c>
      <c r="E573" s="1146">
        <f t="shared" si="15"/>
        <v>154695.55007561608</v>
      </c>
      <c r="F573" s="1150"/>
      <c r="G573" s="1146">
        <f t="shared" si="16"/>
        <v>166635.82075602884</v>
      </c>
      <c r="H573" s="1147"/>
      <c r="I573" s="1148"/>
      <c r="J573" s="1149"/>
      <c r="K573" s="45" t="e">
        <f t="shared" si="17"/>
        <v>#DIV/0!</v>
      </c>
      <c r="L573" s="1151">
        <f t="shared" si="13"/>
        <v>-166635.82075602884</v>
      </c>
      <c r="M573" s="1152"/>
      <c r="N573" s="34"/>
      <c r="O573" s="34"/>
      <c r="P573" s="34"/>
      <c r="Q573" s="34"/>
      <c r="R573" s="34"/>
      <c r="S573" s="34"/>
      <c r="T573" s="34"/>
      <c r="U573" s="34"/>
      <c r="V573" s="34"/>
      <c r="W573" s="34"/>
      <c r="X573" s="34"/>
      <c r="Y573" s="34"/>
      <c r="Z573" s="34"/>
      <c r="AA573" s="34"/>
      <c r="AB573" s="34"/>
    </row>
    <row r="574" spans="1:28" ht="15" customHeight="1" x14ac:dyDescent="0.2">
      <c r="A574" s="34"/>
      <c r="B574" s="42">
        <v>559</v>
      </c>
      <c r="C574" s="12" t="str">
        <f t="shared" si="14"/>
        <v>7/2067</v>
      </c>
      <c r="D574" s="43">
        <f t="shared" si="12"/>
        <v>0.01</v>
      </c>
      <c r="E574" s="1146">
        <f t="shared" si="15"/>
        <v>156242.50557637223</v>
      </c>
      <c r="F574" s="1150"/>
      <c r="G574" s="1146">
        <f t="shared" si="16"/>
        <v>168302.17896358913</v>
      </c>
      <c r="H574" s="1147"/>
      <c r="I574" s="1148"/>
      <c r="J574" s="1149"/>
      <c r="K574" s="45" t="e">
        <f t="shared" si="17"/>
        <v>#DIV/0!</v>
      </c>
      <c r="L574" s="1151">
        <f t="shared" si="13"/>
        <v>-168302.17896358913</v>
      </c>
      <c r="M574" s="1152"/>
      <c r="N574" s="34"/>
      <c r="O574" s="34"/>
      <c r="P574" s="34"/>
      <c r="Q574" s="34"/>
      <c r="R574" s="34"/>
      <c r="S574" s="34"/>
      <c r="T574" s="34"/>
      <c r="U574" s="34"/>
      <c r="V574" s="34"/>
      <c r="W574" s="34"/>
      <c r="X574" s="34"/>
      <c r="Y574" s="34"/>
      <c r="Z574" s="34"/>
      <c r="AA574" s="34"/>
      <c r="AB574" s="34"/>
    </row>
    <row r="575" spans="1:28" ht="15" customHeight="1" x14ac:dyDescent="0.2">
      <c r="A575" s="34"/>
      <c r="B575" s="42">
        <v>560</v>
      </c>
      <c r="C575" s="12" t="str">
        <f t="shared" si="14"/>
        <v>8/2067</v>
      </c>
      <c r="D575" s="43">
        <f t="shared" si="12"/>
        <v>0.01</v>
      </c>
      <c r="E575" s="1146">
        <f t="shared" si="15"/>
        <v>157804.93063213595</v>
      </c>
      <c r="F575" s="1150"/>
      <c r="G575" s="1146">
        <f t="shared" si="16"/>
        <v>169985.20075322501</v>
      </c>
      <c r="H575" s="1147"/>
      <c r="I575" s="1148"/>
      <c r="J575" s="1149"/>
      <c r="K575" s="45" t="e">
        <f t="shared" si="17"/>
        <v>#DIV/0!</v>
      </c>
      <c r="L575" s="1151">
        <f t="shared" si="13"/>
        <v>-169985.20075322501</v>
      </c>
      <c r="M575" s="1152"/>
      <c r="N575" s="34"/>
      <c r="O575" s="34"/>
      <c r="P575" s="34"/>
      <c r="Q575" s="34"/>
      <c r="R575" s="34"/>
      <c r="S575" s="34"/>
      <c r="T575" s="34"/>
      <c r="U575" s="34"/>
      <c r="V575" s="34"/>
      <c r="W575" s="34"/>
      <c r="X575" s="34"/>
      <c r="Y575" s="34"/>
      <c r="Z575" s="34"/>
      <c r="AA575" s="34"/>
      <c r="AB575" s="34"/>
    </row>
    <row r="576" spans="1:28" ht="15" customHeight="1" x14ac:dyDescent="0.2">
      <c r="A576" s="34"/>
      <c r="B576" s="42">
        <v>561</v>
      </c>
      <c r="C576" s="12" t="str">
        <f t="shared" si="14"/>
        <v>9/2067</v>
      </c>
      <c r="D576" s="43">
        <f t="shared" si="12"/>
        <v>0.01</v>
      </c>
      <c r="E576" s="1146">
        <f t="shared" si="15"/>
        <v>159382.97993845731</v>
      </c>
      <c r="F576" s="1150"/>
      <c r="G576" s="1146">
        <f t="shared" si="16"/>
        <v>171685.05276075727</v>
      </c>
      <c r="H576" s="1147"/>
      <c r="I576" s="1148"/>
      <c r="J576" s="1149"/>
      <c r="K576" s="45" t="e">
        <f t="shared" si="17"/>
        <v>#DIV/0!</v>
      </c>
      <c r="L576" s="1151">
        <f t="shared" si="13"/>
        <v>-171685.05276075727</v>
      </c>
      <c r="M576" s="1152"/>
      <c r="N576" s="34"/>
      <c r="O576" s="34"/>
      <c r="P576" s="34"/>
      <c r="Q576" s="34"/>
      <c r="R576" s="34"/>
      <c r="S576" s="34"/>
      <c r="T576" s="34"/>
      <c r="U576" s="34"/>
      <c r="V576" s="34"/>
      <c r="W576" s="34"/>
      <c r="X576" s="34"/>
      <c r="Y576" s="34"/>
      <c r="Z576" s="34"/>
      <c r="AA576" s="34"/>
      <c r="AB576" s="34"/>
    </row>
    <row r="577" spans="1:28" ht="15" customHeight="1" x14ac:dyDescent="0.2">
      <c r="A577" s="34"/>
      <c r="B577" s="42">
        <v>562</v>
      </c>
      <c r="C577" s="12" t="str">
        <f t="shared" si="14"/>
        <v>10/2067</v>
      </c>
      <c r="D577" s="43">
        <f t="shared" si="12"/>
        <v>0.01</v>
      </c>
      <c r="E577" s="1146">
        <f t="shared" si="15"/>
        <v>160976.80973784189</v>
      </c>
      <c r="F577" s="1150"/>
      <c r="G577" s="1146">
        <f t="shared" si="16"/>
        <v>173401.90328836485</v>
      </c>
      <c r="H577" s="1147"/>
      <c r="I577" s="1148"/>
      <c r="J577" s="1149"/>
      <c r="K577" s="45" t="e">
        <f t="shared" si="17"/>
        <v>#DIV/0!</v>
      </c>
      <c r="L577" s="1151">
        <f t="shared" si="13"/>
        <v>-173401.90328836485</v>
      </c>
      <c r="M577" s="1152"/>
      <c r="N577" s="34"/>
      <c r="O577" s="34"/>
      <c r="P577" s="34"/>
      <c r="Q577" s="34"/>
      <c r="R577" s="34"/>
      <c r="S577" s="34"/>
      <c r="T577" s="34"/>
      <c r="U577" s="34"/>
      <c r="V577" s="34"/>
      <c r="W577" s="34"/>
      <c r="X577" s="34"/>
      <c r="Y577" s="34"/>
      <c r="Z577" s="34"/>
      <c r="AA577" s="34"/>
      <c r="AB577" s="34"/>
    </row>
    <row r="578" spans="1:28" ht="15" customHeight="1" x14ac:dyDescent="0.2">
      <c r="A578" s="34"/>
      <c r="B578" s="42">
        <v>563</v>
      </c>
      <c r="C578" s="12" t="str">
        <f t="shared" si="14"/>
        <v>11/2067</v>
      </c>
      <c r="D578" s="43">
        <f t="shared" si="12"/>
        <v>0.01</v>
      </c>
      <c r="E578" s="1146">
        <f t="shared" si="15"/>
        <v>162586.57783522032</v>
      </c>
      <c r="F578" s="1150"/>
      <c r="G578" s="1146">
        <f t="shared" si="16"/>
        <v>175135.92232124851</v>
      </c>
      <c r="H578" s="1147"/>
      <c r="I578" s="1148"/>
      <c r="J578" s="1149"/>
      <c r="K578" s="45" t="e">
        <f t="shared" si="17"/>
        <v>#DIV/0!</v>
      </c>
      <c r="L578" s="1151">
        <f t="shared" si="13"/>
        <v>-175135.92232124851</v>
      </c>
      <c r="M578" s="1152"/>
      <c r="N578" s="34"/>
      <c r="O578" s="34"/>
      <c r="P578" s="34"/>
      <c r="Q578" s="34"/>
      <c r="R578" s="34"/>
      <c r="S578" s="34"/>
      <c r="T578" s="34"/>
      <c r="U578" s="34"/>
      <c r="V578" s="34"/>
      <c r="W578" s="34"/>
      <c r="X578" s="34"/>
      <c r="Y578" s="34"/>
      <c r="Z578" s="34"/>
      <c r="AA578" s="34"/>
      <c r="AB578" s="34"/>
    </row>
    <row r="579" spans="1:28" ht="15" customHeight="1" x14ac:dyDescent="0.2">
      <c r="A579" s="34"/>
      <c r="B579" s="42">
        <v>564</v>
      </c>
      <c r="C579" s="12" t="str">
        <f t="shared" si="14"/>
        <v>12/2067</v>
      </c>
      <c r="D579" s="43">
        <f t="shared" si="12"/>
        <v>0.01</v>
      </c>
      <c r="E579" s="1146">
        <f t="shared" si="15"/>
        <v>164212.44361357251</v>
      </c>
      <c r="F579" s="1150"/>
      <c r="G579" s="1146">
        <f t="shared" si="16"/>
        <v>176887.281544461</v>
      </c>
      <c r="H579" s="1147"/>
      <c r="I579" s="1148"/>
      <c r="J579" s="1149"/>
      <c r="K579" s="45" t="e">
        <f t="shared" si="17"/>
        <v>#DIV/0!</v>
      </c>
      <c r="L579" s="1151">
        <f t="shared" si="13"/>
        <v>-176887.281544461</v>
      </c>
      <c r="M579" s="1152"/>
      <c r="N579" s="34"/>
      <c r="O579" s="34"/>
      <c r="P579" s="34"/>
      <c r="Q579" s="34"/>
      <c r="R579" s="34"/>
      <c r="S579" s="34"/>
      <c r="T579" s="34"/>
      <c r="U579" s="34"/>
      <c r="V579" s="34"/>
      <c r="W579" s="34"/>
      <c r="X579" s="34"/>
      <c r="Y579" s="34"/>
      <c r="Z579" s="34"/>
      <c r="AA579" s="34"/>
      <c r="AB579" s="34"/>
    </row>
    <row r="580" spans="1:28" ht="15" customHeight="1" x14ac:dyDescent="0.2">
      <c r="A580" s="34"/>
      <c r="B580" s="42">
        <v>565</v>
      </c>
      <c r="C580" s="12" t="str">
        <f t="shared" si="14"/>
        <v>1/2068</v>
      </c>
      <c r="D580" s="43">
        <f t="shared" si="12"/>
        <v>0.01</v>
      </c>
      <c r="E580" s="1146">
        <f t="shared" si="15"/>
        <v>165854.56804970824</v>
      </c>
      <c r="F580" s="1150"/>
      <c r="G580" s="1146">
        <f t="shared" si="16"/>
        <v>178656.1543599056</v>
      </c>
      <c r="H580" s="1147"/>
      <c r="I580" s="1148"/>
      <c r="J580" s="1149"/>
      <c r="K580" s="45" t="e">
        <f t="shared" si="17"/>
        <v>#DIV/0!</v>
      </c>
      <c r="L580" s="1151">
        <f t="shared" si="13"/>
        <v>-178656.1543599056</v>
      </c>
      <c r="M580" s="1152"/>
      <c r="N580" s="34"/>
      <c r="O580" s="34"/>
      <c r="P580" s="34"/>
      <c r="Q580" s="34"/>
      <c r="R580" s="34"/>
      <c r="S580" s="34"/>
      <c r="T580" s="34"/>
      <c r="U580" s="34"/>
      <c r="V580" s="34"/>
      <c r="W580" s="34"/>
      <c r="X580" s="34"/>
      <c r="Y580" s="34"/>
      <c r="Z580" s="34"/>
      <c r="AA580" s="34"/>
      <c r="AB580" s="34"/>
    </row>
    <row r="581" spans="1:28" ht="15" customHeight="1" x14ac:dyDescent="0.2">
      <c r="A581" s="34"/>
      <c r="B581" s="42">
        <v>566</v>
      </c>
      <c r="C581" s="12" t="str">
        <f t="shared" si="14"/>
        <v>2/2068</v>
      </c>
      <c r="D581" s="43">
        <f t="shared" si="12"/>
        <v>0.01</v>
      </c>
      <c r="E581" s="1146">
        <f t="shared" si="15"/>
        <v>167513.11373020531</v>
      </c>
      <c r="F581" s="1150"/>
      <c r="G581" s="1146">
        <f t="shared" si="16"/>
        <v>180442.71590350466</v>
      </c>
      <c r="H581" s="1147"/>
      <c r="I581" s="1148"/>
      <c r="J581" s="1149"/>
      <c r="K581" s="45" t="e">
        <f t="shared" si="17"/>
        <v>#DIV/0!</v>
      </c>
      <c r="L581" s="1151">
        <f t="shared" si="13"/>
        <v>-180442.71590350466</v>
      </c>
      <c r="M581" s="1152"/>
      <c r="N581" s="34"/>
      <c r="O581" s="34"/>
      <c r="P581" s="34"/>
      <c r="Q581" s="34"/>
      <c r="R581" s="34"/>
      <c r="S581" s="34"/>
      <c r="T581" s="34"/>
      <c r="U581" s="34"/>
      <c r="V581" s="34"/>
      <c r="W581" s="34"/>
      <c r="X581" s="34"/>
      <c r="Y581" s="34"/>
      <c r="Z581" s="34"/>
      <c r="AA581" s="34"/>
      <c r="AB581" s="34"/>
    </row>
    <row r="582" spans="1:28" ht="15" customHeight="1" x14ac:dyDescent="0.2">
      <c r="A582" s="34"/>
      <c r="B582" s="42">
        <v>567</v>
      </c>
      <c r="C582" s="12" t="str">
        <f t="shared" si="14"/>
        <v>3/2068</v>
      </c>
      <c r="D582" s="43">
        <f t="shared" si="12"/>
        <v>0.01</v>
      </c>
      <c r="E582" s="1146">
        <f t="shared" si="15"/>
        <v>169188.24486750737</v>
      </c>
      <c r="F582" s="1150"/>
      <c r="G582" s="1146">
        <f t="shared" si="16"/>
        <v>182247.14306253972</v>
      </c>
      <c r="H582" s="1147"/>
      <c r="I582" s="1148"/>
      <c r="J582" s="1149"/>
      <c r="K582" s="45" t="e">
        <f t="shared" si="17"/>
        <v>#DIV/0!</v>
      </c>
      <c r="L582" s="1151">
        <f t="shared" si="13"/>
        <v>-182247.14306253972</v>
      </c>
      <c r="M582" s="1152"/>
      <c r="N582" s="34"/>
      <c r="O582" s="34"/>
      <c r="P582" s="34"/>
      <c r="Q582" s="34"/>
      <c r="R582" s="34"/>
      <c r="S582" s="34"/>
      <c r="T582" s="34"/>
      <c r="U582" s="34"/>
      <c r="V582" s="34"/>
      <c r="W582" s="34"/>
      <c r="X582" s="34"/>
      <c r="Y582" s="34"/>
      <c r="Z582" s="34"/>
      <c r="AA582" s="34"/>
      <c r="AB582" s="34"/>
    </row>
    <row r="583" spans="1:28" ht="15" customHeight="1" x14ac:dyDescent="0.2">
      <c r="A583" s="34"/>
      <c r="B583" s="42">
        <v>568</v>
      </c>
      <c r="C583" s="12" t="str">
        <f t="shared" si="14"/>
        <v>4/2068</v>
      </c>
      <c r="D583" s="43">
        <f t="shared" si="12"/>
        <v>0.01</v>
      </c>
      <c r="E583" s="1146">
        <f t="shared" si="15"/>
        <v>170880.12731618245</v>
      </c>
      <c r="F583" s="1150"/>
      <c r="G583" s="1146">
        <f t="shared" si="16"/>
        <v>184069.61449316511</v>
      </c>
      <c r="H583" s="1147"/>
      <c r="I583" s="1148"/>
      <c r="J583" s="1149"/>
      <c r="K583" s="45" t="e">
        <f t="shared" si="17"/>
        <v>#DIV/0!</v>
      </c>
      <c r="L583" s="1151">
        <f t="shared" si="13"/>
        <v>-184069.61449316511</v>
      </c>
      <c r="M583" s="1152"/>
      <c r="N583" s="34"/>
      <c r="O583" s="34"/>
      <c r="P583" s="34"/>
      <c r="Q583" s="34"/>
      <c r="R583" s="34"/>
      <c r="S583" s="34"/>
      <c r="T583" s="34"/>
      <c r="U583" s="34"/>
      <c r="V583" s="34"/>
      <c r="W583" s="34"/>
      <c r="X583" s="34"/>
      <c r="Y583" s="34"/>
      <c r="Z583" s="34"/>
      <c r="AA583" s="34"/>
      <c r="AB583" s="34"/>
    </row>
    <row r="584" spans="1:28" ht="15" customHeight="1" x14ac:dyDescent="0.2">
      <c r="A584" s="34"/>
      <c r="B584" s="42">
        <v>569</v>
      </c>
      <c r="C584" s="12" t="str">
        <f t="shared" si="14"/>
        <v>5/2068</v>
      </c>
      <c r="D584" s="43">
        <f t="shared" si="12"/>
        <v>0.01</v>
      </c>
      <c r="E584" s="1146">
        <f t="shared" si="15"/>
        <v>172588.92858934429</v>
      </c>
      <c r="F584" s="1150"/>
      <c r="G584" s="1146">
        <f t="shared" si="16"/>
        <v>185910.31063809677</v>
      </c>
      <c r="H584" s="1147"/>
      <c r="I584" s="1148"/>
      <c r="J584" s="1149"/>
      <c r="K584" s="45" t="e">
        <f t="shared" si="17"/>
        <v>#DIV/0!</v>
      </c>
      <c r="L584" s="1151">
        <f t="shared" si="13"/>
        <v>-185910.31063809677</v>
      </c>
      <c r="M584" s="1152"/>
      <c r="N584" s="34"/>
      <c r="O584" s="34"/>
      <c r="P584" s="34"/>
      <c r="Q584" s="34"/>
      <c r="R584" s="34"/>
      <c r="S584" s="34"/>
      <c r="T584" s="34"/>
      <c r="U584" s="34"/>
      <c r="V584" s="34"/>
      <c r="W584" s="34"/>
      <c r="X584" s="34"/>
      <c r="Y584" s="34"/>
      <c r="Z584" s="34"/>
      <c r="AA584" s="34"/>
      <c r="AB584" s="34"/>
    </row>
    <row r="585" spans="1:28" ht="15" customHeight="1" x14ac:dyDescent="0.2">
      <c r="A585" s="34"/>
      <c r="B585" s="42">
        <v>570</v>
      </c>
      <c r="C585" s="12" t="str">
        <f t="shared" si="14"/>
        <v>6/2068</v>
      </c>
      <c r="D585" s="43">
        <f t="shared" si="12"/>
        <v>0.01</v>
      </c>
      <c r="E585" s="1146">
        <f t="shared" si="15"/>
        <v>174314.81787523773</v>
      </c>
      <c r="F585" s="1150"/>
      <c r="G585" s="1146">
        <f t="shared" si="16"/>
        <v>187769.41374447773</v>
      </c>
      <c r="H585" s="1147"/>
      <c r="I585" s="1148"/>
      <c r="J585" s="1149"/>
      <c r="K585" s="45" t="e">
        <f t="shared" si="17"/>
        <v>#DIV/0!</v>
      </c>
      <c r="L585" s="1151">
        <f t="shared" si="13"/>
        <v>-187769.41374447773</v>
      </c>
      <c r="M585" s="1152"/>
      <c r="N585" s="34"/>
      <c r="O585" s="34"/>
      <c r="P585" s="34"/>
      <c r="Q585" s="34"/>
      <c r="R585" s="34"/>
      <c r="S585" s="34"/>
      <c r="T585" s="34"/>
      <c r="U585" s="34"/>
      <c r="V585" s="34"/>
      <c r="W585" s="34"/>
      <c r="X585" s="34"/>
      <c r="Y585" s="34"/>
      <c r="Z585" s="34"/>
      <c r="AA585" s="34"/>
      <c r="AB585" s="34"/>
    </row>
    <row r="586" spans="1:28" ht="15" customHeight="1" x14ac:dyDescent="0.2">
      <c r="A586" s="34"/>
      <c r="B586" s="42">
        <v>571</v>
      </c>
      <c r="C586" s="12" t="str">
        <f t="shared" si="14"/>
        <v>7/2068</v>
      </c>
      <c r="D586" s="43">
        <f t="shared" si="12"/>
        <v>0.01</v>
      </c>
      <c r="E586" s="1146">
        <f t="shared" si="15"/>
        <v>176057.96605399009</v>
      </c>
      <c r="F586" s="1150"/>
      <c r="G586" s="1146">
        <f t="shared" si="16"/>
        <v>189647.10788192251</v>
      </c>
      <c r="H586" s="1147"/>
      <c r="I586" s="1148"/>
      <c r="J586" s="1149"/>
      <c r="K586" s="45" t="e">
        <f t="shared" si="17"/>
        <v>#DIV/0!</v>
      </c>
      <c r="L586" s="1151">
        <f t="shared" si="13"/>
        <v>-189647.10788192251</v>
      </c>
      <c r="M586" s="1152"/>
      <c r="N586" s="34"/>
      <c r="O586" s="34"/>
      <c r="P586" s="34"/>
      <c r="Q586" s="34"/>
      <c r="R586" s="34"/>
      <c r="S586" s="34"/>
      <c r="T586" s="34"/>
      <c r="U586" s="34"/>
      <c r="V586" s="34"/>
      <c r="W586" s="34"/>
      <c r="X586" s="34"/>
      <c r="Y586" s="34"/>
      <c r="Z586" s="34"/>
      <c r="AA586" s="34"/>
      <c r="AB586" s="34"/>
    </row>
    <row r="587" spans="1:28" ht="15" customHeight="1" x14ac:dyDescent="0.2">
      <c r="A587" s="34"/>
      <c r="B587" s="42">
        <v>572</v>
      </c>
      <c r="C587" s="12" t="str">
        <f t="shared" si="14"/>
        <v>8/2068</v>
      </c>
      <c r="D587" s="43">
        <f t="shared" si="12"/>
        <v>0.01</v>
      </c>
      <c r="E587" s="1146">
        <f t="shared" si="15"/>
        <v>177818.54571452999</v>
      </c>
      <c r="F587" s="1150"/>
      <c r="G587" s="1146">
        <f t="shared" si="16"/>
        <v>191543.57896074172</v>
      </c>
      <c r="H587" s="1147"/>
      <c r="I587" s="1148"/>
      <c r="J587" s="1149"/>
      <c r="K587" s="45" t="e">
        <f t="shared" si="17"/>
        <v>#DIV/0!</v>
      </c>
      <c r="L587" s="1151">
        <f t="shared" si="13"/>
        <v>-191543.57896074172</v>
      </c>
      <c r="M587" s="1152"/>
      <c r="N587" s="34"/>
      <c r="O587" s="34"/>
      <c r="P587" s="34"/>
      <c r="Q587" s="34"/>
      <c r="R587" s="34"/>
      <c r="S587" s="34"/>
      <c r="T587" s="34"/>
      <c r="U587" s="34"/>
      <c r="V587" s="34"/>
      <c r="W587" s="34"/>
      <c r="X587" s="34"/>
      <c r="Y587" s="34"/>
      <c r="Z587" s="34"/>
      <c r="AA587" s="34"/>
      <c r="AB587" s="34"/>
    </row>
    <row r="588" spans="1:28" ht="15" customHeight="1" x14ac:dyDescent="0.2">
      <c r="A588" s="34"/>
      <c r="B588" s="42">
        <v>573</v>
      </c>
      <c r="C588" s="12" t="str">
        <f t="shared" si="14"/>
        <v>9/2068</v>
      </c>
      <c r="D588" s="43">
        <f t="shared" si="12"/>
        <v>0.01</v>
      </c>
      <c r="E588" s="1146">
        <f t="shared" si="15"/>
        <v>179596.73117167529</v>
      </c>
      <c r="F588" s="1150"/>
      <c r="G588" s="1146">
        <f t="shared" si="16"/>
        <v>193459.01475034913</v>
      </c>
      <c r="H588" s="1147"/>
      <c r="I588" s="1148"/>
      <c r="J588" s="1149"/>
      <c r="K588" s="45" t="e">
        <f t="shared" si="17"/>
        <v>#DIV/0!</v>
      </c>
      <c r="L588" s="1151">
        <f t="shared" si="13"/>
        <v>-193459.01475034913</v>
      </c>
      <c r="M588" s="1152"/>
      <c r="N588" s="34"/>
      <c r="O588" s="34"/>
      <c r="P588" s="34"/>
      <c r="Q588" s="34"/>
      <c r="R588" s="34"/>
      <c r="S588" s="34"/>
      <c r="T588" s="34"/>
      <c r="U588" s="34"/>
      <c r="V588" s="34"/>
      <c r="W588" s="34"/>
      <c r="X588" s="34"/>
      <c r="Y588" s="34"/>
      <c r="Z588" s="34"/>
      <c r="AA588" s="34"/>
      <c r="AB588" s="34"/>
    </row>
    <row r="589" spans="1:28" ht="15" customHeight="1" x14ac:dyDescent="0.2">
      <c r="A589" s="34"/>
      <c r="B589" s="42">
        <v>574</v>
      </c>
      <c r="C589" s="12" t="str">
        <f t="shared" si="14"/>
        <v>10/2068</v>
      </c>
      <c r="D589" s="43">
        <f t="shared" si="12"/>
        <v>0.01</v>
      </c>
      <c r="E589" s="1146">
        <f t="shared" si="15"/>
        <v>181392.69848339204</v>
      </c>
      <c r="F589" s="1150"/>
      <c r="G589" s="1146">
        <f t="shared" si="16"/>
        <v>195393.60489785261</v>
      </c>
      <c r="H589" s="1147"/>
      <c r="I589" s="1148"/>
      <c r="J589" s="1149"/>
      <c r="K589" s="45" t="e">
        <f t="shared" si="17"/>
        <v>#DIV/0!</v>
      </c>
      <c r="L589" s="1151">
        <f t="shared" si="13"/>
        <v>-195393.60489785261</v>
      </c>
      <c r="M589" s="1152"/>
      <c r="N589" s="34"/>
      <c r="O589" s="34"/>
      <c r="P589" s="34"/>
      <c r="Q589" s="34"/>
      <c r="R589" s="34"/>
      <c r="S589" s="34"/>
      <c r="T589" s="34"/>
      <c r="U589" s="34"/>
      <c r="V589" s="34"/>
      <c r="W589" s="34"/>
      <c r="X589" s="34"/>
      <c r="Y589" s="34"/>
      <c r="Z589" s="34"/>
      <c r="AA589" s="34"/>
      <c r="AB589" s="34"/>
    </row>
    <row r="590" spans="1:28" ht="15" customHeight="1" x14ac:dyDescent="0.2">
      <c r="A590" s="34"/>
      <c r="B590" s="42">
        <v>575</v>
      </c>
      <c r="C590" s="12" t="str">
        <f t="shared" si="14"/>
        <v>11/2068</v>
      </c>
      <c r="D590" s="43">
        <f t="shared" si="12"/>
        <v>0.01</v>
      </c>
      <c r="E590" s="1146">
        <f t="shared" si="15"/>
        <v>183206.62546822598</v>
      </c>
      <c r="F590" s="1150"/>
      <c r="G590" s="1146">
        <f t="shared" si="16"/>
        <v>197347.54094683114</v>
      </c>
      <c r="H590" s="1147"/>
      <c r="I590" s="1148"/>
      <c r="J590" s="1149"/>
      <c r="K590" s="45" t="e">
        <f t="shared" si="17"/>
        <v>#DIV/0!</v>
      </c>
      <c r="L590" s="1151">
        <f t="shared" si="13"/>
        <v>-197347.54094683114</v>
      </c>
      <c r="M590" s="1152"/>
      <c r="N590" s="34"/>
      <c r="O590" s="34"/>
      <c r="P590" s="34"/>
      <c r="Q590" s="34"/>
      <c r="R590" s="34"/>
      <c r="S590" s="34"/>
      <c r="T590" s="34"/>
      <c r="U590" s="34"/>
      <c r="V590" s="34"/>
      <c r="W590" s="34"/>
      <c r="X590" s="34"/>
      <c r="Y590" s="34"/>
      <c r="Z590" s="34"/>
      <c r="AA590" s="34"/>
      <c r="AB590" s="34"/>
    </row>
    <row r="591" spans="1:28" ht="15" customHeight="1" x14ac:dyDescent="0.2">
      <c r="A591" s="34"/>
      <c r="B591" s="42">
        <v>576</v>
      </c>
      <c r="C591" s="12" t="str">
        <f t="shared" si="14"/>
        <v>12/2068</v>
      </c>
      <c r="D591" s="43">
        <f t="shared" si="12"/>
        <v>0.01</v>
      </c>
      <c r="E591" s="1146">
        <f t="shared" si="15"/>
        <v>185038.69172290823</v>
      </c>
      <c r="F591" s="1150"/>
      <c r="G591" s="1146">
        <f t="shared" si="16"/>
        <v>199321.01635629946</v>
      </c>
      <c r="H591" s="1147"/>
      <c r="I591" s="1148"/>
      <c r="J591" s="1149"/>
      <c r="K591" s="45" t="e">
        <f t="shared" si="17"/>
        <v>#DIV/0!</v>
      </c>
      <c r="L591" s="1151">
        <f t="shared" si="13"/>
        <v>-199321.01635629946</v>
      </c>
      <c r="M591" s="1152"/>
      <c r="N591" s="34"/>
      <c r="O591" s="34"/>
      <c r="P591" s="34"/>
      <c r="Q591" s="34"/>
      <c r="R591" s="34"/>
      <c r="S591" s="34"/>
      <c r="T591" s="34"/>
      <c r="U591" s="34"/>
      <c r="V591" s="34"/>
      <c r="W591" s="34"/>
      <c r="X591" s="34"/>
      <c r="Y591" s="34"/>
      <c r="Z591" s="34"/>
      <c r="AA591" s="34"/>
      <c r="AB591" s="34"/>
    </row>
    <row r="592" spans="1:28" ht="15" customHeight="1" x14ac:dyDescent="0.2">
      <c r="A592" s="34"/>
      <c r="B592" s="42">
        <v>577</v>
      </c>
      <c r="C592" s="12" t="str">
        <f t="shared" si="14"/>
        <v>1/2069</v>
      </c>
      <c r="D592" s="43">
        <f t="shared" si="12"/>
        <v>0.01</v>
      </c>
      <c r="E592" s="1146">
        <f t="shared" si="15"/>
        <v>186889.0786401373</v>
      </c>
      <c r="F592" s="1150"/>
      <c r="G592" s="1146">
        <f t="shared" si="16"/>
        <v>201314.22651986245</v>
      </c>
      <c r="H592" s="1147"/>
      <c r="I592" s="1148"/>
      <c r="J592" s="1149"/>
      <c r="K592" s="45" t="e">
        <f t="shared" si="17"/>
        <v>#DIV/0!</v>
      </c>
      <c r="L592" s="1151">
        <f t="shared" si="13"/>
        <v>-201314.22651986245</v>
      </c>
      <c r="M592" s="1152"/>
      <c r="N592" s="34"/>
      <c r="O592" s="34"/>
      <c r="P592" s="34"/>
      <c r="Q592" s="34"/>
      <c r="R592" s="34"/>
      <c r="S592" s="34"/>
      <c r="T592" s="34"/>
      <c r="U592" s="34"/>
      <c r="V592" s="34"/>
      <c r="W592" s="34"/>
      <c r="X592" s="34"/>
      <c r="Y592" s="34"/>
      <c r="Z592" s="34"/>
      <c r="AA592" s="34"/>
      <c r="AB592" s="34"/>
    </row>
    <row r="593" spans="1:28" ht="15" customHeight="1" x14ac:dyDescent="0.2">
      <c r="A593" s="34"/>
      <c r="B593" s="42">
        <v>578</v>
      </c>
      <c r="C593" s="12" t="str">
        <f t="shared" si="14"/>
        <v>2/2069</v>
      </c>
      <c r="D593" s="43">
        <f t="shared" si="12"/>
        <v>0.01</v>
      </c>
      <c r="E593" s="1146">
        <f t="shared" si="15"/>
        <v>188757.96942653868</v>
      </c>
      <c r="F593" s="1150"/>
      <c r="G593" s="1146">
        <f t="shared" si="16"/>
        <v>203327.36878506109</v>
      </c>
      <c r="H593" s="1147"/>
      <c r="I593" s="1148"/>
      <c r="J593" s="1149"/>
      <c r="K593" s="45" t="e">
        <f t="shared" si="17"/>
        <v>#DIV/0!</v>
      </c>
      <c r="L593" s="1151">
        <f t="shared" si="13"/>
        <v>-203327.36878506109</v>
      </c>
      <c r="M593" s="1152"/>
      <c r="N593" s="34"/>
      <c r="O593" s="34"/>
      <c r="P593" s="34"/>
      <c r="Q593" s="34"/>
      <c r="R593" s="34"/>
      <c r="S593" s="34"/>
      <c r="T593" s="34"/>
      <c r="U593" s="34"/>
      <c r="V593" s="34"/>
      <c r="W593" s="34"/>
      <c r="X593" s="34"/>
      <c r="Y593" s="34"/>
      <c r="Z593" s="34"/>
      <c r="AA593" s="34"/>
      <c r="AB593" s="34"/>
    </row>
    <row r="594" spans="1:28" ht="15" customHeight="1" x14ac:dyDescent="0.2">
      <c r="A594" s="34"/>
      <c r="B594" s="42">
        <v>579</v>
      </c>
      <c r="C594" s="12" t="str">
        <f t="shared" si="14"/>
        <v>3/2069</v>
      </c>
      <c r="D594" s="43">
        <f t="shared" si="12"/>
        <v>0.01</v>
      </c>
      <c r="E594" s="1146">
        <f t="shared" si="15"/>
        <v>190645.54912080406</v>
      </c>
      <c r="F594" s="1150"/>
      <c r="G594" s="1146">
        <f t="shared" si="16"/>
        <v>205360.64247291168</v>
      </c>
      <c r="H594" s="1147"/>
      <c r="I594" s="1148"/>
      <c r="J594" s="1149"/>
      <c r="K594" s="45" t="e">
        <f t="shared" si="17"/>
        <v>#DIV/0!</v>
      </c>
      <c r="L594" s="1151">
        <f t="shared" si="13"/>
        <v>-205360.64247291168</v>
      </c>
      <c r="M594" s="1152"/>
      <c r="N594" s="34"/>
      <c r="O594" s="34"/>
      <c r="P594" s="34"/>
      <c r="Q594" s="34"/>
      <c r="R594" s="34"/>
      <c r="S594" s="34"/>
      <c r="T594" s="34"/>
      <c r="U594" s="34"/>
      <c r="V594" s="34"/>
      <c r="W594" s="34"/>
      <c r="X594" s="34"/>
      <c r="Y594" s="34"/>
      <c r="Z594" s="34"/>
      <c r="AA594" s="34"/>
      <c r="AB594" s="34"/>
    </row>
    <row r="595" spans="1:28" ht="15" customHeight="1" x14ac:dyDescent="0.2">
      <c r="A595" s="34"/>
      <c r="B595" s="42">
        <v>580</v>
      </c>
      <c r="C595" s="12" t="str">
        <f t="shared" si="14"/>
        <v>4/2069</v>
      </c>
      <c r="D595" s="43">
        <f t="shared" si="12"/>
        <v>0.01</v>
      </c>
      <c r="E595" s="1146">
        <f t="shared" si="15"/>
        <v>192552.0046120121</v>
      </c>
      <c r="F595" s="1150"/>
      <c r="G595" s="1146">
        <f t="shared" si="16"/>
        <v>207414.24889764079</v>
      </c>
      <c r="H595" s="1147"/>
      <c r="I595" s="1148"/>
      <c r="J595" s="1149"/>
      <c r="K595" s="45" t="e">
        <f t="shared" si="17"/>
        <v>#DIV/0!</v>
      </c>
      <c r="L595" s="1151">
        <f t="shared" si="13"/>
        <v>-207414.24889764079</v>
      </c>
      <c r="M595" s="1152"/>
      <c r="N595" s="34"/>
      <c r="O595" s="34"/>
      <c r="P595" s="34"/>
      <c r="Q595" s="34"/>
      <c r="R595" s="34"/>
      <c r="S595" s="34"/>
      <c r="T595" s="34"/>
      <c r="U595" s="34"/>
      <c r="V595" s="34"/>
      <c r="W595" s="34"/>
      <c r="X595" s="34"/>
      <c r="Y595" s="34"/>
      <c r="Z595" s="34"/>
      <c r="AA595" s="34"/>
      <c r="AB595" s="34"/>
    </row>
    <row r="596" spans="1:28" ht="15" customHeight="1" x14ac:dyDescent="0.2">
      <c r="A596" s="34"/>
      <c r="B596" s="42">
        <v>581</v>
      </c>
      <c r="C596" s="12" t="str">
        <f t="shared" si="14"/>
        <v>5/2069</v>
      </c>
      <c r="D596" s="43">
        <f t="shared" si="12"/>
        <v>0.01</v>
      </c>
      <c r="E596" s="1146">
        <f t="shared" si="15"/>
        <v>194477.52465813223</v>
      </c>
      <c r="F596" s="1150"/>
      <c r="G596" s="1146">
        <f t="shared" si="16"/>
        <v>209488.39138661721</v>
      </c>
      <c r="H596" s="1147"/>
      <c r="I596" s="1148"/>
      <c r="J596" s="1149"/>
      <c r="K596" s="45" t="e">
        <f t="shared" si="17"/>
        <v>#DIV/0!</v>
      </c>
      <c r="L596" s="1151">
        <f t="shared" si="13"/>
        <v>-209488.39138661721</v>
      </c>
      <c r="M596" s="1152"/>
      <c r="N596" s="34"/>
      <c r="O596" s="34"/>
      <c r="P596" s="34"/>
      <c r="Q596" s="34"/>
      <c r="R596" s="34"/>
      <c r="S596" s="34"/>
      <c r="T596" s="34"/>
      <c r="U596" s="34"/>
      <c r="V596" s="34"/>
      <c r="W596" s="34"/>
      <c r="X596" s="34"/>
      <c r="Y596" s="34"/>
      <c r="Z596" s="34"/>
      <c r="AA596" s="34"/>
      <c r="AB596" s="34"/>
    </row>
    <row r="597" spans="1:28" ht="15" customHeight="1" x14ac:dyDescent="0.2">
      <c r="A597" s="34"/>
      <c r="B597" s="42">
        <v>582</v>
      </c>
      <c r="C597" s="12" t="str">
        <f t="shared" si="14"/>
        <v>6/2069</v>
      </c>
      <c r="D597" s="43">
        <f t="shared" si="12"/>
        <v>0.01</v>
      </c>
      <c r="E597" s="1146">
        <f t="shared" si="15"/>
        <v>196422.29990471355</v>
      </c>
      <c r="F597" s="1150"/>
      <c r="G597" s="1146">
        <f t="shared" si="16"/>
        <v>211583.27530048339</v>
      </c>
      <c r="H597" s="1147"/>
      <c r="I597" s="1148"/>
      <c r="J597" s="1149"/>
      <c r="K597" s="45" t="e">
        <f t="shared" si="17"/>
        <v>#DIV/0!</v>
      </c>
      <c r="L597" s="1151">
        <f t="shared" si="13"/>
        <v>-211583.27530048339</v>
      </c>
      <c r="M597" s="1152"/>
      <c r="N597" s="34"/>
      <c r="O597" s="34"/>
      <c r="P597" s="34"/>
      <c r="Q597" s="34"/>
      <c r="R597" s="34"/>
      <c r="S597" s="34"/>
      <c r="T597" s="34"/>
      <c r="U597" s="34"/>
      <c r="V597" s="34"/>
      <c r="W597" s="34"/>
      <c r="X597" s="34"/>
      <c r="Y597" s="34"/>
      <c r="Z597" s="34"/>
      <c r="AA597" s="34"/>
      <c r="AB597" s="34"/>
    </row>
    <row r="598" spans="1:28" ht="15" customHeight="1" x14ac:dyDescent="0.2">
      <c r="A598" s="34"/>
      <c r="B598" s="42">
        <v>583</v>
      </c>
      <c r="C598" s="12" t="str">
        <f t="shared" si="14"/>
        <v>7/2069</v>
      </c>
      <c r="D598" s="43">
        <f t="shared" si="12"/>
        <v>0.01</v>
      </c>
      <c r="E598" s="1146">
        <f t="shared" si="15"/>
        <v>198386.52290376069</v>
      </c>
      <c r="F598" s="1150"/>
      <c r="G598" s="1146">
        <f t="shared" si="16"/>
        <v>213699.10805348822</v>
      </c>
      <c r="H598" s="1147"/>
      <c r="I598" s="1148"/>
      <c r="J598" s="1149"/>
      <c r="K598" s="45" t="e">
        <f t="shared" si="17"/>
        <v>#DIV/0!</v>
      </c>
      <c r="L598" s="1151">
        <f t="shared" si="13"/>
        <v>-213699.10805348822</v>
      </c>
      <c r="M598" s="1152"/>
      <c r="N598" s="34"/>
      <c r="O598" s="34"/>
      <c r="P598" s="34"/>
      <c r="Q598" s="34"/>
      <c r="R598" s="34"/>
      <c r="S598" s="34"/>
      <c r="T598" s="34"/>
      <c r="U598" s="34"/>
      <c r="V598" s="34"/>
      <c r="W598" s="34"/>
      <c r="X598" s="34"/>
      <c r="Y598" s="34"/>
      <c r="Z598" s="34"/>
      <c r="AA598" s="34"/>
      <c r="AB598" s="34"/>
    </row>
    <row r="599" spans="1:28" ht="15" customHeight="1" x14ac:dyDescent="0.2">
      <c r="A599" s="34"/>
      <c r="B599" s="42">
        <v>584</v>
      </c>
      <c r="C599" s="12" t="str">
        <f t="shared" si="14"/>
        <v>8/2069</v>
      </c>
      <c r="D599" s="43">
        <f t="shared" si="12"/>
        <v>0.01</v>
      </c>
      <c r="E599" s="1146">
        <f t="shared" si="15"/>
        <v>200370.38813279831</v>
      </c>
      <c r="F599" s="1150"/>
      <c r="G599" s="1146">
        <f t="shared" si="16"/>
        <v>215836.0991340231</v>
      </c>
      <c r="H599" s="1147"/>
      <c r="I599" s="1148"/>
      <c r="J599" s="1149"/>
      <c r="K599" s="45" t="e">
        <f t="shared" si="17"/>
        <v>#DIV/0!</v>
      </c>
      <c r="L599" s="1151">
        <f t="shared" si="13"/>
        <v>-215836.0991340231</v>
      </c>
      <c r="M599" s="1152"/>
      <c r="N599" s="34"/>
      <c r="O599" s="34"/>
      <c r="P599" s="34"/>
      <c r="Q599" s="34"/>
      <c r="R599" s="34"/>
      <c r="S599" s="34"/>
      <c r="T599" s="34"/>
      <c r="U599" s="34"/>
      <c r="V599" s="34"/>
      <c r="W599" s="34"/>
      <c r="X599" s="34"/>
      <c r="Y599" s="34"/>
      <c r="Z599" s="34"/>
      <c r="AA599" s="34"/>
      <c r="AB599" s="34"/>
    </row>
    <row r="600" spans="1:28" ht="15" customHeight="1" x14ac:dyDescent="0.2">
      <c r="A600" s="34"/>
      <c r="B600" s="42">
        <v>585</v>
      </c>
      <c r="C600" s="12" t="str">
        <f t="shared" si="14"/>
        <v>9/2069</v>
      </c>
      <c r="D600" s="43">
        <f t="shared" si="12"/>
        <v>0.01</v>
      </c>
      <c r="E600" s="1146">
        <f t="shared" si="15"/>
        <v>202374.09201412631</v>
      </c>
      <c r="F600" s="1150"/>
      <c r="G600" s="1146">
        <f t="shared" si="16"/>
        <v>217994.46012536332</v>
      </c>
      <c r="H600" s="1147"/>
      <c r="I600" s="1148"/>
      <c r="J600" s="1149"/>
      <c r="K600" s="45" t="e">
        <f t="shared" si="17"/>
        <v>#DIV/0!</v>
      </c>
      <c r="L600" s="1151">
        <f t="shared" si="13"/>
        <v>-217994.46012536332</v>
      </c>
      <c r="M600" s="1152"/>
      <c r="N600" s="34"/>
      <c r="O600" s="34"/>
      <c r="P600" s="34"/>
      <c r="Q600" s="34"/>
      <c r="R600" s="34"/>
      <c r="S600" s="34"/>
      <c r="T600" s="34"/>
      <c r="U600" s="34"/>
      <c r="V600" s="34"/>
      <c r="W600" s="34"/>
      <c r="X600" s="34"/>
      <c r="Y600" s="34"/>
      <c r="Z600" s="34"/>
      <c r="AA600" s="34"/>
      <c r="AB600" s="34"/>
    </row>
    <row r="601" spans="1:28" ht="15" customHeight="1" x14ac:dyDescent="0.2">
      <c r="A601" s="34"/>
      <c r="B601" s="42">
        <v>586</v>
      </c>
      <c r="C601" s="12" t="str">
        <f t="shared" si="14"/>
        <v>10/2069</v>
      </c>
      <c r="D601" s="43">
        <f t="shared" si="12"/>
        <v>0.01</v>
      </c>
      <c r="E601" s="1146">
        <f t="shared" si="15"/>
        <v>204397.83293426756</v>
      </c>
      <c r="F601" s="1150"/>
      <c r="G601" s="1146">
        <f t="shared" si="16"/>
        <v>220174.40472661695</v>
      </c>
      <c r="H601" s="1147"/>
      <c r="I601" s="1148"/>
      <c r="J601" s="1149"/>
      <c r="K601" s="45" t="e">
        <f t="shared" si="17"/>
        <v>#DIV/0!</v>
      </c>
      <c r="L601" s="1151">
        <f t="shared" si="13"/>
        <v>-220174.40472661695</v>
      </c>
      <c r="M601" s="1152"/>
      <c r="N601" s="34"/>
      <c r="O601" s="34"/>
      <c r="P601" s="34"/>
      <c r="Q601" s="34"/>
      <c r="R601" s="34"/>
      <c r="S601" s="34"/>
      <c r="T601" s="34"/>
      <c r="U601" s="34"/>
      <c r="V601" s="34"/>
      <c r="W601" s="34"/>
      <c r="X601" s="34"/>
      <c r="Y601" s="34"/>
      <c r="Z601" s="34"/>
      <c r="AA601" s="34"/>
      <c r="AB601" s="34"/>
    </row>
    <row r="602" spans="1:28" ht="15" customHeight="1" x14ac:dyDescent="0.2">
      <c r="A602" s="34"/>
      <c r="B602" s="42">
        <v>587</v>
      </c>
      <c r="C602" s="12" t="str">
        <f t="shared" si="14"/>
        <v>11/2069</v>
      </c>
      <c r="D602" s="43">
        <f t="shared" si="12"/>
        <v>0.01</v>
      </c>
      <c r="E602" s="1146">
        <f t="shared" si="15"/>
        <v>206441.81126361023</v>
      </c>
      <c r="F602" s="1150"/>
      <c r="G602" s="1146">
        <f t="shared" si="16"/>
        <v>222376.14877388312</v>
      </c>
      <c r="H602" s="1147"/>
      <c r="I602" s="1148"/>
      <c r="J602" s="1149"/>
      <c r="K602" s="45" t="e">
        <f t="shared" si="17"/>
        <v>#DIV/0!</v>
      </c>
      <c r="L602" s="1151">
        <f t="shared" si="13"/>
        <v>-222376.14877388312</v>
      </c>
      <c r="M602" s="1152"/>
      <c r="N602" s="34"/>
      <c r="O602" s="34"/>
      <c r="P602" s="34"/>
      <c r="Q602" s="34"/>
      <c r="R602" s="34"/>
      <c r="S602" s="34"/>
      <c r="T602" s="34"/>
      <c r="U602" s="34"/>
      <c r="V602" s="34"/>
      <c r="W602" s="34"/>
      <c r="X602" s="34"/>
      <c r="Y602" s="34"/>
      <c r="Z602" s="34"/>
      <c r="AA602" s="34"/>
      <c r="AB602" s="34"/>
    </row>
    <row r="603" spans="1:28" ht="15" customHeight="1" x14ac:dyDescent="0.2">
      <c r="A603" s="34"/>
      <c r="B603" s="42">
        <v>588</v>
      </c>
      <c r="C603" s="12" t="str">
        <f t="shared" si="14"/>
        <v>12/2069</v>
      </c>
      <c r="D603" s="43">
        <f t="shared" si="12"/>
        <v>0.01</v>
      </c>
      <c r="E603" s="1146">
        <f t="shared" si="15"/>
        <v>208506.22937624634</v>
      </c>
      <c r="F603" s="1150"/>
      <c r="G603" s="1146">
        <f t="shared" si="16"/>
        <v>224599.91026162196</v>
      </c>
      <c r="H603" s="1147"/>
      <c r="I603" s="1148"/>
      <c r="J603" s="1149"/>
      <c r="K603" s="45" t="e">
        <f t="shared" si="17"/>
        <v>#DIV/0!</v>
      </c>
      <c r="L603" s="1151">
        <f t="shared" si="13"/>
        <v>-224599.91026162196</v>
      </c>
      <c r="M603" s="1152"/>
      <c r="N603" s="34"/>
      <c r="O603" s="34"/>
      <c r="P603" s="34"/>
      <c r="Q603" s="34"/>
      <c r="R603" s="34"/>
      <c r="S603" s="34"/>
      <c r="T603" s="34"/>
      <c r="U603" s="34"/>
      <c r="V603" s="34"/>
      <c r="W603" s="34"/>
      <c r="X603" s="34"/>
      <c r="Y603" s="34"/>
      <c r="Z603" s="34"/>
      <c r="AA603" s="34"/>
      <c r="AB603" s="34"/>
    </row>
    <row r="604" spans="1:28" ht="15" customHeight="1" x14ac:dyDescent="0.2">
      <c r="A604" s="34"/>
      <c r="B604" s="42">
        <v>589</v>
      </c>
      <c r="C604" s="12" t="str">
        <f t="shared" si="14"/>
        <v>1/2070</v>
      </c>
      <c r="D604" s="43">
        <f t="shared" si="12"/>
        <v>0.01</v>
      </c>
      <c r="E604" s="1146">
        <f t="shared" si="15"/>
        <v>210591.2916700088</v>
      </c>
      <c r="F604" s="1150"/>
      <c r="G604" s="1146">
        <f t="shared" si="16"/>
        <v>226845.90936423818</v>
      </c>
      <c r="H604" s="1147"/>
      <c r="I604" s="1148"/>
      <c r="J604" s="1149"/>
      <c r="K604" s="45" t="e">
        <f t="shared" si="17"/>
        <v>#DIV/0!</v>
      </c>
      <c r="L604" s="1151">
        <f t="shared" si="13"/>
        <v>-226845.90936423818</v>
      </c>
      <c r="M604" s="1152"/>
      <c r="N604" s="34"/>
      <c r="O604" s="34"/>
      <c r="P604" s="34"/>
      <c r="Q604" s="34"/>
      <c r="R604" s="34"/>
      <c r="S604" s="34"/>
      <c r="T604" s="34"/>
      <c r="U604" s="34"/>
      <c r="V604" s="34"/>
      <c r="W604" s="34"/>
      <c r="X604" s="34"/>
      <c r="Y604" s="34"/>
      <c r="Z604" s="34"/>
      <c r="AA604" s="34"/>
      <c r="AB604" s="34"/>
    </row>
    <row r="605" spans="1:28" ht="15" customHeight="1" x14ac:dyDescent="0.2">
      <c r="A605" s="34"/>
      <c r="B605" s="42">
        <v>590</v>
      </c>
      <c r="C605" s="12" t="str">
        <f t="shared" si="14"/>
        <v>2/2070</v>
      </c>
      <c r="D605" s="43">
        <f t="shared" si="12"/>
        <v>0.01</v>
      </c>
      <c r="E605" s="1146">
        <f t="shared" si="15"/>
        <v>212697.20458670889</v>
      </c>
      <c r="F605" s="1150"/>
      <c r="G605" s="1146">
        <f t="shared" si="16"/>
        <v>229114.36845788057</v>
      </c>
      <c r="H605" s="1147"/>
      <c r="I605" s="1148"/>
      <c r="J605" s="1149"/>
      <c r="K605" s="45" t="e">
        <f t="shared" si="17"/>
        <v>#DIV/0!</v>
      </c>
      <c r="L605" s="1151">
        <f t="shared" si="13"/>
        <v>-229114.36845788057</v>
      </c>
      <c r="M605" s="1152"/>
      <c r="N605" s="34"/>
      <c r="O605" s="34"/>
      <c r="P605" s="34"/>
      <c r="Q605" s="34"/>
      <c r="R605" s="34"/>
      <c r="S605" s="34"/>
      <c r="T605" s="34"/>
      <c r="U605" s="34"/>
      <c r="V605" s="34"/>
      <c r="W605" s="34"/>
      <c r="X605" s="34"/>
      <c r="Y605" s="34"/>
      <c r="Z605" s="34"/>
      <c r="AA605" s="34"/>
      <c r="AB605" s="34"/>
    </row>
    <row r="606" spans="1:28" ht="15" customHeight="1" x14ac:dyDescent="0.2">
      <c r="A606" s="34"/>
      <c r="B606" s="42">
        <v>591</v>
      </c>
      <c r="C606" s="12" t="str">
        <f t="shared" si="14"/>
        <v>3/2070</v>
      </c>
      <c r="D606" s="43">
        <f t="shared" si="12"/>
        <v>0.01</v>
      </c>
      <c r="E606" s="1146">
        <f t="shared" si="15"/>
        <v>214824.17663257598</v>
      </c>
      <c r="F606" s="1150"/>
      <c r="G606" s="1146">
        <f t="shared" si="16"/>
        <v>231405.51214245937</v>
      </c>
      <c r="H606" s="1147"/>
      <c r="I606" s="1148"/>
      <c r="J606" s="1149"/>
      <c r="K606" s="45" t="e">
        <f t="shared" si="17"/>
        <v>#DIV/0!</v>
      </c>
      <c r="L606" s="1151">
        <f t="shared" si="13"/>
        <v>-231405.51214245937</v>
      </c>
      <c r="M606" s="1152"/>
      <c r="N606" s="34"/>
      <c r="O606" s="34"/>
      <c r="P606" s="34"/>
      <c r="Q606" s="34"/>
      <c r="R606" s="34"/>
      <c r="S606" s="34"/>
      <c r="T606" s="34"/>
      <c r="U606" s="34"/>
      <c r="V606" s="34"/>
      <c r="W606" s="34"/>
      <c r="X606" s="34"/>
      <c r="Y606" s="34"/>
      <c r="Z606" s="34"/>
      <c r="AA606" s="34"/>
      <c r="AB606" s="34"/>
    </row>
    <row r="607" spans="1:28" ht="15" customHeight="1" x14ac:dyDescent="0.2">
      <c r="A607" s="34"/>
      <c r="B607" s="42">
        <v>592</v>
      </c>
      <c r="C607" s="12" t="str">
        <f t="shared" si="14"/>
        <v>4/2070</v>
      </c>
      <c r="D607" s="43">
        <f t="shared" si="12"/>
        <v>0.01</v>
      </c>
      <c r="E607" s="1146">
        <f t="shared" si="15"/>
        <v>216972.41839890173</v>
      </c>
      <c r="F607" s="1150"/>
      <c r="G607" s="1146">
        <f t="shared" si="16"/>
        <v>233719.56726388398</v>
      </c>
      <c r="H607" s="1147"/>
      <c r="I607" s="1148"/>
      <c r="J607" s="1149"/>
      <c r="K607" s="45" t="e">
        <f t="shared" si="17"/>
        <v>#DIV/0!</v>
      </c>
      <c r="L607" s="1151">
        <f t="shared" si="13"/>
        <v>-233719.56726388398</v>
      </c>
      <c r="M607" s="1152"/>
      <c r="N607" s="34"/>
      <c r="O607" s="34"/>
      <c r="P607" s="34"/>
      <c r="Q607" s="34"/>
      <c r="R607" s="34"/>
      <c r="S607" s="34"/>
      <c r="T607" s="34"/>
      <c r="U607" s="34"/>
      <c r="V607" s="34"/>
      <c r="W607" s="34"/>
      <c r="X607" s="34"/>
      <c r="Y607" s="34"/>
      <c r="Z607" s="34"/>
      <c r="AA607" s="34"/>
      <c r="AB607" s="34"/>
    </row>
    <row r="608" spans="1:28" ht="15" customHeight="1" x14ac:dyDescent="0.2">
      <c r="A608" s="34"/>
      <c r="B608" s="42">
        <v>593</v>
      </c>
      <c r="C608" s="12" t="str">
        <f t="shared" si="14"/>
        <v>5/2070</v>
      </c>
      <c r="D608" s="43">
        <f t="shared" si="12"/>
        <v>0.01</v>
      </c>
      <c r="E608" s="1146">
        <f t="shared" si="15"/>
        <v>219142.14258289075</v>
      </c>
      <c r="F608" s="1150"/>
      <c r="G608" s="1146">
        <f t="shared" si="16"/>
        <v>236056.76293652281</v>
      </c>
      <c r="H608" s="1147"/>
      <c r="I608" s="1148"/>
      <c r="J608" s="1149"/>
      <c r="K608" s="45" t="e">
        <f t="shared" si="17"/>
        <v>#DIV/0!</v>
      </c>
      <c r="L608" s="1151">
        <f t="shared" si="13"/>
        <v>-236056.76293652281</v>
      </c>
      <c r="M608" s="1152"/>
      <c r="N608" s="34"/>
      <c r="O608" s="34"/>
      <c r="P608" s="34"/>
      <c r="Q608" s="34"/>
      <c r="R608" s="34"/>
      <c r="S608" s="34"/>
      <c r="T608" s="34"/>
      <c r="U608" s="34"/>
      <c r="V608" s="34"/>
      <c r="W608" s="34"/>
      <c r="X608" s="34"/>
      <c r="Y608" s="34"/>
      <c r="Z608" s="34"/>
      <c r="AA608" s="34"/>
      <c r="AB608" s="34"/>
    </row>
    <row r="609" spans="1:28" ht="15" customHeight="1" x14ac:dyDescent="0.2">
      <c r="A609" s="34"/>
      <c r="B609" s="42">
        <v>594</v>
      </c>
      <c r="C609" s="12" t="str">
        <f t="shared" si="14"/>
        <v>6/2070</v>
      </c>
      <c r="D609" s="43">
        <f t="shared" si="12"/>
        <v>0.01</v>
      </c>
      <c r="E609" s="1146">
        <f t="shared" si="15"/>
        <v>221333.56400871967</v>
      </c>
      <c r="F609" s="1150"/>
      <c r="G609" s="1146">
        <f t="shared" si="16"/>
        <v>238417.33056588803</v>
      </c>
      <c r="H609" s="1147"/>
      <c r="I609" s="1148"/>
      <c r="J609" s="1149"/>
      <c r="K609" s="45" t="e">
        <f t="shared" si="17"/>
        <v>#DIV/0!</v>
      </c>
      <c r="L609" s="1151">
        <f t="shared" si="13"/>
        <v>-238417.33056588803</v>
      </c>
      <c r="M609" s="1152"/>
      <c r="N609" s="34"/>
      <c r="O609" s="34"/>
      <c r="P609" s="34"/>
      <c r="Q609" s="34"/>
      <c r="R609" s="34"/>
      <c r="S609" s="34"/>
      <c r="T609" s="34"/>
      <c r="U609" s="34"/>
      <c r="V609" s="34"/>
      <c r="W609" s="34"/>
      <c r="X609" s="34"/>
      <c r="Y609" s="34"/>
      <c r="Z609" s="34"/>
      <c r="AA609" s="34"/>
      <c r="AB609" s="34"/>
    </row>
    <row r="610" spans="1:28" ht="15" customHeight="1" x14ac:dyDescent="0.2">
      <c r="A610" s="34"/>
      <c r="B610" s="42">
        <v>595</v>
      </c>
      <c r="C610" s="12" t="str">
        <f t="shared" si="14"/>
        <v>7/2070</v>
      </c>
      <c r="D610" s="43">
        <f t="shared" si="12"/>
        <v>0.01</v>
      </c>
      <c r="E610" s="1146">
        <f t="shared" si="15"/>
        <v>223546.89964880687</v>
      </c>
      <c r="F610" s="1150"/>
      <c r="G610" s="1146">
        <f t="shared" si="16"/>
        <v>240801.50387154691</v>
      </c>
      <c r="H610" s="1147"/>
      <c r="I610" s="1148"/>
      <c r="J610" s="1149"/>
      <c r="K610" s="45" t="e">
        <f t="shared" si="17"/>
        <v>#DIV/0!</v>
      </c>
      <c r="L610" s="1151">
        <f t="shared" si="13"/>
        <v>-240801.50387154691</v>
      </c>
      <c r="M610" s="1152"/>
      <c r="N610" s="34"/>
      <c r="O610" s="34"/>
      <c r="P610" s="34"/>
      <c r="Q610" s="34"/>
      <c r="R610" s="34"/>
      <c r="S610" s="34"/>
      <c r="T610" s="34"/>
      <c r="U610" s="34"/>
      <c r="V610" s="34"/>
      <c r="W610" s="34"/>
      <c r="X610" s="34"/>
      <c r="Y610" s="34"/>
      <c r="Z610" s="34"/>
      <c r="AA610" s="34"/>
      <c r="AB610" s="34"/>
    </row>
    <row r="611" spans="1:28" ht="15" customHeight="1" x14ac:dyDescent="0.2">
      <c r="A611" s="34"/>
      <c r="B611" s="42">
        <v>596</v>
      </c>
      <c r="C611" s="12" t="str">
        <f t="shared" si="14"/>
        <v>8/2070</v>
      </c>
      <c r="D611" s="43">
        <f t="shared" si="12"/>
        <v>0.01</v>
      </c>
      <c r="E611" s="1146">
        <f t="shared" si="15"/>
        <v>225782.36864529495</v>
      </c>
      <c r="F611" s="1150"/>
      <c r="G611" s="1146">
        <f t="shared" si="16"/>
        <v>243209.51891026238</v>
      </c>
      <c r="H611" s="1147"/>
      <c r="I611" s="1148"/>
      <c r="J611" s="1149"/>
      <c r="K611" s="45" t="e">
        <f t="shared" si="17"/>
        <v>#DIV/0!</v>
      </c>
      <c r="L611" s="1151">
        <f t="shared" si="13"/>
        <v>-243209.51891026238</v>
      </c>
      <c r="M611" s="1152"/>
      <c r="N611" s="34"/>
      <c r="O611" s="34"/>
      <c r="P611" s="34"/>
      <c r="Q611" s="34"/>
      <c r="R611" s="34"/>
      <c r="S611" s="34"/>
      <c r="T611" s="34"/>
      <c r="U611" s="34"/>
      <c r="V611" s="34"/>
      <c r="W611" s="34"/>
      <c r="X611" s="34"/>
      <c r="Y611" s="34"/>
      <c r="Z611" s="34"/>
      <c r="AA611" s="34"/>
      <c r="AB611" s="34"/>
    </row>
    <row r="612" spans="1:28" ht="15" customHeight="1" x14ac:dyDescent="0.2">
      <c r="A612" s="34"/>
      <c r="B612" s="42">
        <v>597</v>
      </c>
      <c r="C612" s="12" t="str">
        <f t="shared" si="14"/>
        <v>9/2070</v>
      </c>
      <c r="D612" s="43">
        <f t="shared" si="12"/>
        <v>0.01</v>
      </c>
      <c r="E612" s="1146">
        <f t="shared" si="15"/>
        <v>228040.19233174791</v>
      </c>
      <c r="F612" s="1150"/>
      <c r="G612" s="1146">
        <f t="shared" si="16"/>
        <v>245641.61409936502</v>
      </c>
      <c r="H612" s="1147"/>
      <c r="I612" s="1148"/>
      <c r="J612" s="1149"/>
      <c r="K612" s="45" t="e">
        <f t="shared" si="17"/>
        <v>#DIV/0!</v>
      </c>
      <c r="L612" s="1151">
        <f t="shared" si="13"/>
        <v>-245641.61409936502</v>
      </c>
      <c r="M612" s="1152"/>
      <c r="N612" s="34"/>
      <c r="O612" s="34"/>
      <c r="P612" s="34"/>
      <c r="Q612" s="34"/>
      <c r="R612" s="34"/>
      <c r="S612" s="34"/>
      <c r="T612" s="34"/>
      <c r="U612" s="34"/>
      <c r="V612" s="34"/>
      <c r="W612" s="34"/>
      <c r="X612" s="34"/>
      <c r="Y612" s="34"/>
      <c r="Z612" s="34"/>
      <c r="AA612" s="34"/>
      <c r="AB612" s="34"/>
    </row>
    <row r="613" spans="1:28" ht="15" customHeight="1" x14ac:dyDescent="0.2">
      <c r="A613" s="34"/>
      <c r="B613" s="42">
        <v>598</v>
      </c>
      <c r="C613" s="12" t="str">
        <f t="shared" si="14"/>
        <v>10/2070</v>
      </c>
      <c r="D613" s="43">
        <f t="shared" si="12"/>
        <v>0.01</v>
      </c>
      <c r="E613" s="1146">
        <f t="shared" si="15"/>
        <v>230320.5942550654</v>
      </c>
      <c r="F613" s="1150"/>
      <c r="G613" s="1146">
        <f t="shared" si="16"/>
        <v>248098.03024035867</v>
      </c>
      <c r="H613" s="1147"/>
      <c r="I613" s="1148"/>
      <c r="J613" s="1149"/>
      <c r="K613" s="45" t="e">
        <f t="shared" si="17"/>
        <v>#DIV/0!</v>
      </c>
      <c r="L613" s="1151">
        <f t="shared" si="13"/>
        <v>-248098.03024035867</v>
      </c>
      <c r="M613" s="1152"/>
      <c r="N613" s="34"/>
      <c r="O613" s="34"/>
      <c r="P613" s="34"/>
      <c r="Q613" s="34"/>
      <c r="R613" s="34"/>
      <c r="S613" s="34"/>
      <c r="T613" s="34"/>
      <c r="U613" s="34"/>
      <c r="V613" s="34"/>
      <c r="W613" s="34"/>
      <c r="X613" s="34"/>
      <c r="Y613" s="34"/>
      <c r="Z613" s="34"/>
      <c r="AA613" s="34"/>
      <c r="AB613" s="34"/>
    </row>
    <row r="614" spans="1:28" ht="15" customHeight="1" x14ac:dyDescent="0.2">
      <c r="A614" s="34"/>
      <c r="B614" s="42">
        <v>599</v>
      </c>
      <c r="C614" s="12" t="str">
        <f t="shared" si="14"/>
        <v>11/2070</v>
      </c>
      <c r="D614" s="43">
        <f t="shared" si="12"/>
        <v>0.01</v>
      </c>
      <c r="E614" s="1146">
        <f t="shared" si="15"/>
        <v>232623.80019761604</v>
      </c>
      <c r="F614" s="1150"/>
      <c r="G614" s="1146">
        <f t="shared" si="16"/>
        <v>250579.01054276226</v>
      </c>
      <c r="H614" s="1147"/>
      <c r="I614" s="1148"/>
      <c r="J614" s="1149"/>
      <c r="K614" s="45" t="e">
        <f t="shared" si="17"/>
        <v>#DIV/0!</v>
      </c>
      <c r="L614" s="1151">
        <f t="shared" si="13"/>
        <v>-250579.01054276226</v>
      </c>
      <c r="M614" s="1152"/>
      <c r="N614" s="34"/>
      <c r="O614" s="34"/>
      <c r="P614" s="34"/>
      <c r="Q614" s="34"/>
      <c r="R614" s="34"/>
      <c r="S614" s="34"/>
      <c r="T614" s="34"/>
      <c r="U614" s="34"/>
      <c r="V614" s="34"/>
      <c r="W614" s="34"/>
      <c r="X614" s="34"/>
      <c r="Y614" s="34"/>
      <c r="Z614" s="34"/>
      <c r="AA614" s="34"/>
      <c r="AB614" s="34"/>
    </row>
    <row r="615" spans="1:28" ht="15" customHeight="1" x14ac:dyDescent="0.2">
      <c r="A615" s="34"/>
      <c r="B615" s="42">
        <v>600</v>
      </c>
      <c r="C615" s="12" t="str">
        <f t="shared" si="14"/>
        <v>12/2070</v>
      </c>
      <c r="D615" s="43">
        <f t="shared" si="12"/>
        <v>0.01</v>
      </c>
      <c r="E615" s="1146">
        <f t="shared" si="15"/>
        <v>234950.03819959221</v>
      </c>
      <c r="F615" s="1150"/>
      <c r="G615" s="1146">
        <f t="shared" si="16"/>
        <v>253084.80064818988</v>
      </c>
      <c r="H615" s="1147"/>
      <c r="I615" s="1148"/>
      <c r="J615" s="1149"/>
      <c r="K615" s="45" t="e">
        <f t="shared" si="17"/>
        <v>#DIV/0!</v>
      </c>
      <c r="L615" s="1151">
        <f t="shared" si="13"/>
        <v>-253084.80064818988</v>
      </c>
      <c r="M615" s="1152"/>
      <c r="N615" s="34"/>
      <c r="O615" s="34"/>
      <c r="P615" s="34"/>
      <c r="Q615" s="34"/>
      <c r="R615" s="34"/>
      <c r="S615" s="34"/>
      <c r="T615" s="34"/>
      <c r="U615" s="34"/>
      <c r="V615" s="34"/>
      <c r="W615" s="34"/>
      <c r="X615" s="34"/>
      <c r="Y615" s="34"/>
      <c r="Z615" s="34"/>
      <c r="AA615" s="34"/>
      <c r="AB615" s="34"/>
    </row>
    <row r="616" spans="1:28" ht="15.75" customHeight="1" x14ac:dyDescent="0.25">
      <c r="A616" s="46"/>
      <c r="B616" s="46"/>
      <c r="C616" s="46"/>
      <c r="D616" s="46"/>
      <c r="E616" s="46"/>
      <c r="F616" s="46"/>
      <c r="G616" s="46"/>
      <c r="H616" s="46"/>
      <c r="I616" s="46"/>
      <c r="J616" s="46"/>
      <c r="K616" s="46"/>
      <c r="L616" s="46"/>
      <c r="M616" s="46"/>
      <c r="N616" s="46"/>
      <c r="O616" s="46"/>
      <c r="P616" s="46"/>
      <c r="Q616" s="46"/>
      <c r="R616" s="46"/>
      <c r="S616" s="46"/>
      <c r="T616" s="46"/>
      <c r="U616" s="46"/>
      <c r="V616" s="46"/>
      <c r="W616" s="46"/>
      <c r="X616" s="46"/>
      <c r="Y616" s="46"/>
      <c r="Z616" s="46"/>
      <c r="AA616" s="46"/>
      <c r="AB616" s="46"/>
    </row>
    <row r="617" spans="1:28" ht="15.75" customHeight="1" x14ac:dyDescent="0.25">
      <c r="A617" s="46"/>
      <c r="B617" s="46"/>
      <c r="C617" s="46"/>
      <c r="D617" s="46"/>
      <c r="E617" s="46"/>
      <c r="F617" s="46"/>
      <c r="G617" s="46"/>
      <c r="H617" s="46"/>
      <c r="I617" s="46"/>
      <c r="J617" s="46"/>
      <c r="K617" s="46"/>
      <c r="L617" s="46"/>
      <c r="M617" s="46"/>
      <c r="N617" s="46"/>
      <c r="O617" s="46"/>
      <c r="P617" s="46"/>
      <c r="Q617" s="46"/>
      <c r="R617" s="46"/>
      <c r="S617" s="46"/>
      <c r="T617" s="46"/>
      <c r="U617" s="46"/>
      <c r="V617" s="46"/>
      <c r="W617" s="46"/>
      <c r="X617" s="46"/>
      <c r="Y617" s="46"/>
      <c r="Z617" s="46"/>
      <c r="AA617" s="46"/>
      <c r="AB617" s="46"/>
    </row>
    <row r="618" spans="1:28" ht="15.75" customHeight="1" x14ac:dyDescent="0.25">
      <c r="A618" s="46"/>
      <c r="B618" s="46"/>
      <c r="C618" s="46"/>
      <c r="D618" s="46"/>
      <c r="E618" s="46"/>
      <c r="F618" s="46"/>
      <c r="G618" s="46"/>
      <c r="H618" s="46"/>
      <c r="I618" s="46"/>
      <c r="J618" s="46"/>
      <c r="K618" s="46"/>
      <c r="L618" s="46"/>
      <c r="M618" s="46"/>
      <c r="N618" s="46"/>
      <c r="O618" s="46"/>
      <c r="P618" s="46"/>
      <c r="Q618" s="46"/>
      <c r="R618" s="46"/>
      <c r="S618" s="46"/>
      <c r="T618" s="46"/>
      <c r="U618" s="46"/>
      <c r="V618" s="46"/>
      <c r="W618" s="46"/>
      <c r="X618" s="46"/>
      <c r="Y618" s="46"/>
      <c r="Z618" s="46"/>
      <c r="AA618" s="46"/>
      <c r="AB618" s="46"/>
    </row>
    <row r="619" spans="1:28" ht="15.75" customHeight="1" x14ac:dyDescent="0.25">
      <c r="A619" s="46"/>
      <c r="B619" s="46"/>
      <c r="C619" s="46"/>
      <c r="D619" s="46"/>
      <c r="E619" s="46"/>
      <c r="F619" s="46"/>
      <c r="G619" s="46"/>
      <c r="H619" s="46"/>
      <c r="I619" s="46"/>
      <c r="J619" s="46"/>
      <c r="K619" s="46"/>
      <c r="L619" s="46"/>
      <c r="M619" s="46"/>
      <c r="N619" s="46"/>
      <c r="O619" s="46"/>
      <c r="P619" s="46"/>
      <c r="Q619" s="46"/>
      <c r="R619" s="46"/>
      <c r="S619" s="46"/>
      <c r="T619" s="46"/>
      <c r="U619" s="46"/>
      <c r="V619" s="46"/>
      <c r="W619" s="46"/>
      <c r="X619" s="46"/>
      <c r="Y619" s="46"/>
      <c r="Z619" s="46"/>
      <c r="AA619" s="46"/>
      <c r="AB619" s="46"/>
    </row>
    <row r="620" spans="1:28" ht="15.75" customHeight="1" x14ac:dyDescent="0.25">
      <c r="A620" s="46"/>
      <c r="B620" s="46"/>
      <c r="C620" s="46"/>
      <c r="D620" s="46"/>
      <c r="E620" s="46"/>
      <c r="F620" s="46"/>
      <c r="G620" s="46"/>
      <c r="H620" s="46"/>
      <c r="I620" s="46"/>
      <c r="J620" s="46"/>
      <c r="K620" s="46"/>
      <c r="L620" s="46"/>
      <c r="M620" s="46"/>
      <c r="N620" s="46"/>
      <c r="O620" s="46"/>
      <c r="P620" s="46"/>
      <c r="Q620" s="46"/>
      <c r="R620" s="46"/>
      <c r="S620" s="46"/>
      <c r="T620" s="46"/>
      <c r="U620" s="46"/>
      <c r="V620" s="46"/>
      <c r="W620" s="46"/>
      <c r="X620" s="46"/>
      <c r="Y620" s="46"/>
      <c r="Z620" s="46"/>
      <c r="AA620" s="46"/>
      <c r="AB620" s="46"/>
    </row>
    <row r="621" spans="1:28" ht="15.75" customHeight="1" x14ac:dyDescent="0.25">
      <c r="A621" s="46"/>
      <c r="B621" s="46"/>
      <c r="C621" s="46"/>
      <c r="D621" s="46"/>
      <c r="E621" s="46"/>
      <c r="F621" s="46"/>
      <c r="G621" s="46"/>
      <c r="H621" s="46"/>
      <c r="I621" s="46"/>
      <c r="J621" s="46"/>
      <c r="K621" s="46"/>
      <c r="L621" s="46"/>
      <c r="M621" s="46"/>
      <c r="N621" s="46"/>
      <c r="O621" s="46"/>
      <c r="P621" s="46"/>
      <c r="Q621" s="46"/>
      <c r="R621" s="46"/>
      <c r="S621" s="46"/>
      <c r="T621" s="46"/>
      <c r="U621" s="46"/>
      <c r="V621" s="46"/>
      <c r="W621" s="46"/>
      <c r="X621" s="46"/>
      <c r="Y621" s="46"/>
      <c r="Z621" s="46"/>
      <c r="AA621" s="46"/>
      <c r="AB621" s="46"/>
    </row>
    <row r="622" spans="1:28" ht="15.75" customHeight="1" x14ac:dyDescent="0.25">
      <c r="A622" s="46"/>
      <c r="B622" s="46"/>
      <c r="C622" s="46"/>
      <c r="D622" s="46"/>
      <c r="E622" s="46"/>
      <c r="F622" s="46"/>
      <c r="G622" s="46"/>
      <c r="H622" s="46"/>
      <c r="I622" s="46"/>
      <c r="J622" s="46"/>
      <c r="K622" s="46"/>
      <c r="L622" s="46"/>
      <c r="M622" s="46"/>
      <c r="N622" s="46"/>
      <c r="O622" s="46"/>
      <c r="P622" s="46"/>
      <c r="Q622" s="46"/>
      <c r="R622" s="46"/>
      <c r="S622" s="46"/>
      <c r="T622" s="46"/>
      <c r="U622" s="46"/>
      <c r="V622" s="46"/>
      <c r="W622" s="46"/>
      <c r="X622" s="46"/>
      <c r="Y622" s="46"/>
      <c r="Z622" s="46"/>
      <c r="AA622" s="46"/>
      <c r="AB622" s="46"/>
    </row>
    <row r="623" spans="1:28" ht="15.75" customHeight="1" x14ac:dyDescent="0.25">
      <c r="A623" s="46"/>
      <c r="B623" s="46"/>
      <c r="C623" s="46"/>
      <c r="D623" s="46"/>
      <c r="E623" s="46"/>
      <c r="F623" s="46"/>
      <c r="G623" s="46"/>
      <c r="H623" s="46"/>
      <c r="I623" s="46"/>
      <c r="J623" s="46"/>
      <c r="K623" s="46"/>
      <c r="L623" s="46"/>
      <c r="M623" s="46"/>
      <c r="N623" s="46"/>
      <c r="O623" s="46"/>
      <c r="P623" s="46"/>
      <c r="Q623" s="46"/>
      <c r="R623" s="46"/>
      <c r="S623" s="46"/>
      <c r="T623" s="46"/>
      <c r="U623" s="46"/>
      <c r="V623" s="46"/>
      <c r="W623" s="46"/>
      <c r="X623" s="46"/>
      <c r="Y623" s="46"/>
      <c r="Z623" s="46"/>
      <c r="AA623" s="46"/>
      <c r="AB623" s="46"/>
    </row>
    <row r="624" spans="1:28" ht="15.75" customHeight="1" x14ac:dyDescent="0.25">
      <c r="A624" s="46"/>
      <c r="B624" s="46"/>
      <c r="C624" s="46"/>
      <c r="D624" s="46"/>
      <c r="E624" s="46"/>
      <c r="F624" s="46"/>
      <c r="G624" s="46"/>
      <c r="H624" s="46"/>
      <c r="I624" s="46"/>
      <c r="J624" s="46"/>
      <c r="K624" s="46"/>
      <c r="L624" s="46"/>
      <c r="M624" s="46"/>
      <c r="N624" s="46"/>
      <c r="O624" s="46"/>
      <c r="P624" s="46"/>
      <c r="Q624" s="46"/>
      <c r="R624" s="46"/>
      <c r="S624" s="46"/>
      <c r="T624" s="46"/>
      <c r="U624" s="46"/>
      <c r="V624" s="46"/>
      <c r="W624" s="46"/>
      <c r="X624" s="46"/>
      <c r="Y624" s="46"/>
      <c r="Z624" s="46"/>
      <c r="AA624" s="46"/>
      <c r="AB624" s="46"/>
    </row>
    <row r="625" spans="1:28" ht="15.75" customHeight="1" x14ac:dyDescent="0.25">
      <c r="A625" s="46"/>
      <c r="B625" s="46"/>
      <c r="C625" s="46"/>
      <c r="D625" s="46"/>
      <c r="E625" s="46"/>
      <c r="F625" s="46"/>
      <c r="G625" s="46"/>
      <c r="H625" s="46"/>
      <c r="I625" s="46"/>
      <c r="J625" s="46"/>
      <c r="K625" s="46"/>
      <c r="L625" s="46"/>
      <c r="M625" s="46"/>
      <c r="N625" s="46"/>
      <c r="O625" s="46"/>
      <c r="P625" s="46"/>
      <c r="Q625" s="46"/>
      <c r="R625" s="46"/>
      <c r="S625" s="46"/>
      <c r="T625" s="46"/>
      <c r="U625" s="46"/>
      <c r="V625" s="46"/>
      <c r="W625" s="46"/>
      <c r="X625" s="46"/>
      <c r="Y625" s="46"/>
      <c r="Z625" s="46"/>
      <c r="AA625" s="46"/>
      <c r="AB625" s="46"/>
    </row>
    <row r="626" spans="1:28" ht="15.75" customHeight="1" x14ac:dyDescent="0.25">
      <c r="A626" s="46"/>
      <c r="B626" s="46"/>
      <c r="C626" s="46"/>
      <c r="D626" s="46"/>
      <c r="E626" s="46"/>
      <c r="F626" s="46"/>
      <c r="G626" s="46"/>
      <c r="H626" s="46"/>
      <c r="I626" s="46"/>
      <c r="J626" s="46"/>
      <c r="K626" s="46"/>
      <c r="L626" s="46"/>
      <c r="M626" s="46"/>
      <c r="N626" s="46"/>
      <c r="O626" s="46"/>
      <c r="P626" s="46"/>
      <c r="Q626" s="46"/>
      <c r="R626" s="46"/>
      <c r="S626" s="46"/>
      <c r="T626" s="46"/>
      <c r="U626" s="46"/>
      <c r="V626" s="46"/>
      <c r="W626" s="46"/>
      <c r="X626" s="46"/>
      <c r="Y626" s="46"/>
      <c r="Z626" s="46"/>
      <c r="AA626" s="46"/>
      <c r="AB626" s="46"/>
    </row>
    <row r="627" spans="1:28" ht="15.75" customHeight="1" x14ac:dyDescent="0.25">
      <c r="A627" s="46"/>
      <c r="B627" s="46"/>
      <c r="C627" s="46"/>
      <c r="D627" s="46"/>
      <c r="E627" s="46"/>
      <c r="F627" s="46"/>
      <c r="G627" s="46"/>
      <c r="H627" s="46"/>
      <c r="I627" s="46"/>
      <c r="J627" s="46"/>
      <c r="K627" s="46"/>
      <c r="L627" s="46"/>
      <c r="M627" s="46"/>
      <c r="N627" s="46"/>
      <c r="O627" s="46"/>
      <c r="P627" s="46"/>
      <c r="Q627" s="46"/>
      <c r="R627" s="46"/>
      <c r="S627" s="46"/>
      <c r="T627" s="46"/>
      <c r="U627" s="46"/>
      <c r="V627" s="46"/>
      <c r="W627" s="46"/>
      <c r="X627" s="46"/>
      <c r="Y627" s="46"/>
      <c r="Z627" s="46"/>
      <c r="AA627" s="46"/>
      <c r="AB627" s="46"/>
    </row>
    <row r="628" spans="1:28" ht="15.75" customHeight="1" x14ac:dyDescent="0.25">
      <c r="A628" s="46"/>
      <c r="B628" s="46"/>
      <c r="C628" s="46"/>
      <c r="D628" s="46"/>
      <c r="E628" s="46"/>
      <c r="F628" s="46"/>
      <c r="G628" s="46"/>
      <c r="H628" s="46"/>
      <c r="I628" s="46"/>
      <c r="J628" s="46"/>
      <c r="K628" s="46"/>
      <c r="L628" s="46"/>
      <c r="M628" s="46"/>
      <c r="N628" s="46"/>
      <c r="O628" s="46"/>
      <c r="P628" s="46"/>
      <c r="Q628" s="46"/>
      <c r="R628" s="46"/>
      <c r="S628" s="46"/>
      <c r="T628" s="46"/>
      <c r="U628" s="46"/>
      <c r="V628" s="46"/>
      <c r="W628" s="46"/>
      <c r="X628" s="46"/>
      <c r="Y628" s="46"/>
      <c r="Z628" s="46"/>
      <c r="AA628" s="46"/>
      <c r="AB628" s="46"/>
    </row>
    <row r="629" spans="1:28" ht="15.75" customHeight="1" x14ac:dyDescent="0.25">
      <c r="A629" s="46"/>
      <c r="B629" s="46"/>
      <c r="C629" s="46"/>
      <c r="D629" s="46"/>
      <c r="E629" s="46"/>
      <c r="F629" s="46"/>
      <c r="G629" s="46"/>
      <c r="H629" s="46"/>
      <c r="I629" s="46"/>
      <c r="J629" s="46"/>
      <c r="K629" s="46"/>
      <c r="L629" s="46"/>
      <c r="M629" s="46"/>
      <c r="N629" s="46"/>
      <c r="O629" s="46"/>
      <c r="P629" s="46"/>
      <c r="Q629" s="46"/>
      <c r="R629" s="46"/>
      <c r="S629" s="46"/>
      <c r="T629" s="46"/>
      <c r="U629" s="46"/>
      <c r="V629" s="46"/>
      <c r="W629" s="46"/>
      <c r="X629" s="46"/>
      <c r="Y629" s="46"/>
      <c r="Z629" s="46"/>
      <c r="AA629" s="46"/>
      <c r="AB629" s="46"/>
    </row>
    <row r="630" spans="1:28" ht="15.75" customHeight="1" x14ac:dyDescent="0.25">
      <c r="A630" s="46"/>
      <c r="B630" s="46"/>
      <c r="C630" s="46"/>
      <c r="D630" s="46"/>
      <c r="E630" s="46"/>
      <c r="F630" s="46"/>
      <c r="G630" s="46"/>
      <c r="H630" s="46"/>
      <c r="I630" s="46"/>
      <c r="J630" s="46"/>
      <c r="K630" s="46"/>
      <c r="L630" s="46"/>
      <c r="M630" s="46"/>
      <c r="N630" s="46"/>
      <c r="O630" s="46"/>
      <c r="P630" s="46"/>
      <c r="Q630" s="46"/>
      <c r="R630" s="46"/>
      <c r="S630" s="46"/>
      <c r="T630" s="46"/>
      <c r="U630" s="46"/>
      <c r="V630" s="46"/>
      <c r="W630" s="46"/>
      <c r="X630" s="46"/>
      <c r="Y630" s="46"/>
      <c r="Z630" s="46"/>
      <c r="AA630" s="46"/>
      <c r="AB630" s="46"/>
    </row>
    <row r="631" spans="1:28" ht="15.75" customHeight="1" x14ac:dyDescent="0.25">
      <c r="A631" s="46"/>
      <c r="B631" s="46"/>
      <c r="C631" s="46"/>
      <c r="D631" s="46"/>
      <c r="E631" s="46"/>
      <c r="F631" s="46"/>
      <c r="G631" s="46"/>
      <c r="H631" s="46"/>
      <c r="I631" s="46"/>
      <c r="J631" s="46"/>
      <c r="K631" s="46"/>
      <c r="L631" s="46"/>
      <c r="M631" s="46"/>
      <c r="N631" s="46"/>
      <c r="O631" s="46"/>
      <c r="P631" s="46"/>
      <c r="Q631" s="46"/>
      <c r="R631" s="46"/>
      <c r="S631" s="46"/>
      <c r="T631" s="46"/>
      <c r="U631" s="46"/>
      <c r="V631" s="46"/>
      <c r="W631" s="46"/>
      <c r="X631" s="46"/>
      <c r="Y631" s="46"/>
      <c r="Z631" s="46"/>
      <c r="AA631" s="46"/>
      <c r="AB631" s="46"/>
    </row>
    <row r="632" spans="1:28" ht="15.75" customHeight="1" x14ac:dyDescent="0.25">
      <c r="A632" s="46"/>
      <c r="B632" s="46"/>
      <c r="C632" s="46"/>
      <c r="D632" s="46"/>
      <c r="E632" s="46"/>
      <c r="F632" s="46"/>
      <c r="G632" s="46"/>
      <c r="H632" s="46"/>
      <c r="I632" s="46"/>
      <c r="J632" s="46"/>
      <c r="K632" s="46"/>
      <c r="L632" s="46"/>
      <c r="M632" s="46"/>
      <c r="N632" s="46"/>
      <c r="O632" s="46"/>
      <c r="P632" s="46"/>
      <c r="Q632" s="46"/>
      <c r="R632" s="46"/>
      <c r="S632" s="46"/>
      <c r="T632" s="46"/>
      <c r="U632" s="46"/>
      <c r="V632" s="46"/>
      <c r="W632" s="46"/>
      <c r="X632" s="46"/>
      <c r="Y632" s="46"/>
      <c r="Z632" s="46"/>
      <c r="AA632" s="46"/>
      <c r="AB632" s="46"/>
    </row>
    <row r="633" spans="1:28" ht="15.75" customHeight="1" x14ac:dyDescent="0.25">
      <c r="A633" s="46"/>
      <c r="B633" s="46"/>
      <c r="C633" s="46"/>
      <c r="D633" s="46"/>
      <c r="E633" s="46"/>
      <c r="F633" s="46"/>
      <c r="G633" s="46"/>
      <c r="H633" s="46"/>
      <c r="I633" s="46"/>
      <c r="J633" s="46"/>
      <c r="K633" s="46"/>
      <c r="L633" s="46"/>
      <c r="M633" s="46"/>
      <c r="N633" s="46"/>
      <c r="O633" s="46"/>
      <c r="P633" s="46"/>
      <c r="Q633" s="46"/>
      <c r="R633" s="46"/>
      <c r="S633" s="46"/>
      <c r="T633" s="46"/>
      <c r="U633" s="46"/>
      <c r="V633" s="46"/>
      <c r="W633" s="46"/>
      <c r="X633" s="46"/>
      <c r="Y633" s="46"/>
      <c r="Z633" s="46"/>
      <c r="AA633" s="46"/>
      <c r="AB633" s="46"/>
    </row>
    <row r="634" spans="1:28" ht="15.75" customHeight="1" x14ac:dyDescent="0.25">
      <c r="A634" s="46"/>
      <c r="B634" s="46"/>
      <c r="C634" s="46"/>
      <c r="D634" s="46"/>
      <c r="E634" s="46"/>
      <c r="F634" s="46"/>
      <c r="G634" s="46"/>
      <c r="H634" s="46"/>
      <c r="I634" s="46"/>
      <c r="J634" s="46"/>
      <c r="K634" s="46"/>
      <c r="L634" s="46"/>
      <c r="M634" s="46"/>
      <c r="N634" s="46"/>
      <c r="O634" s="46"/>
      <c r="P634" s="46"/>
      <c r="Q634" s="46"/>
      <c r="R634" s="46"/>
      <c r="S634" s="46"/>
      <c r="T634" s="46"/>
      <c r="U634" s="46"/>
      <c r="V634" s="46"/>
      <c r="W634" s="46"/>
      <c r="X634" s="46"/>
      <c r="Y634" s="46"/>
      <c r="Z634" s="46"/>
      <c r="AA634" s="46"/>
      <c r="AB634" s="46"/>
    </row>
    <row r="635" spans="1:28" ht="15.75" customHeight="1" x14ac:dyDescent="0.25">
      <c r="A635" s="46"/>
      <c r="B635" s="46"/>
      <c r="C635" s="46"/>
      <c r="D635" s="46"/>
      <c r="E635" s="46"/>
      <c r="F635" s="46"/>
      <c r="G635" s="46"/>
      <c r="H635" s="46"/>
      <c r="I635" s="46"/>
      <c r="J635" s="46"/>
      <c r="K635" s="46"/>
      <c r="L635" s="46"/>
      <c r="M635" s="46"/>
      <c r="N635" s="46"/>
      <c r="O635" s="46"/>
      <c r="P635" s="46"/>
      <c r="Q635" s="46"/>
      <c r="R635" s="46"/>
      <c r="S635" s="46"/>
      <c r="T635" s="46"/>
      <c r="U635" s="46"/>
      <c r="V635" s="46"/>
      <c r="W635" s="46"/>
      <c r="X635" s="46"/>
      <c r="Y635" s="46"/>
      <c r="Z635" s="46"/>
      <c r="AA635" s="46"/>
      <c r="AB635" s="46"/>
    </row>
    <row r="636" spans="1:28" ht="15.75" customHeight="1" x14ac:dyDescent="0.25">
      <c r="A636" s="46"/>
      <c r="B636" s="46"/>
      <c r="C636" s="46"/>
      <c r="D636" s="46"/>
      <c r="E636" s="46"/>
      <c r="F636" s="46"/>
      <c r="G636" s="46"/>
      <c r="H636" s="46"/>
      <c r="I636" s="46"/>
      <c r="J636" s="46"/>
      <c r="K636" s="46"/>
      <c r="L636" s="46"/>
      <c r="M636" s="46"/>
      <c r="N636" s="46"/>
      <c r="O636" s="46"/>
      <c r="P636" s="46"/>
      <c r="Q636" s="46"/>
      <c r="R636" s="46"/>
      <c r="S636" s="46"/>
      <c r="T636" s="46"/>
      <c r="U636" s="46"/>
      <c r="V636" s="46"/>
      <c r="W636" s="46"/>
      <c r="X636" s="46"/>
      <c r="Y636" s="46"/>
      <c r="Z636" s="46"/>
      <c r="AA636" s="46"/>
      <c r="AB636" s="46"/>
    </row>
    <row r="637" spans="1:28" ht="15.75" customHeight="1" x14ac:dyDescent="0.25">
      <c r="A637" s="46"/>
      <c r="B637" s="46"/>
      <c r="C637" s="46"/>
      <c r="D637" s="46"/>
      <c r="E637" s="46"/>
      <c r="F637" s="46"/>
      <c r="G637" s="46"/>
      <c r="H637" s="46"/>
      <c r="I637" s="46"/>
      <c r="J637" s="46"/>
      <c r="K637" s="46"/>
      <c r="L637" s="46"/>
      <c r="M637" s="46"/>
      <c r="N637" s="46"/>
      <c r="O637" s="46"/>
      <c r="P637" s="46"/>
      <c r="Q637" s="46"/>
      <c r="R637" s="46"/>
      <c r="S637" s="46"/>
      <c r="T637" s="46"/>
      <c r="U637" s="46"/>
      <c r="V637" s="46"/>
      <c r="W637" s="46"/>
      <c r="X637" s="46"/>
      <c r="Y637" s="46"/>
      <c r="Z637" s="46"/>
      <c r="AA637" s="46"/>
      <c r="AB637" s="46"/>
    </row>
    <row r="638" spans="1:28" ht="15.75" customHeight="1" x14ac:dyDescent="0.25">
      <c r="A638" s="46"/>
      <c r="B638" s="46"/>
      <c r="C638" s="46"/>
      <c r="D638" s="46"/>
      <c r="E638" s="46"/>
      <c r="F638" s="46"/>
      <c r="G638" s="46"/>
      <c r="H638" s="46"/>
      <c r="I638" s="46"/>
      <c r="J638" s="46"/>
      <c r="K638" s="46"/>
      <c r="L638" s="46"/>
      <c r="M638" s="46"/>
      <c r="N638" s="46"/>
      <c r="O638" s="46"/>
      <c r="P638" s="46"/>
      <c r="Q638" s="46"/>
      <c r="R638" s="46"/>
      <c r="S638" s="46"/>
      <c r="T638" s="46"/>
      <c r="U638" s="46"/>
      <c r="V638" s="46"/>
      <c r="W638" s="46"/>
      <c r="X638" s="46"/>
      <c r="Y638" s="46"/>
      <c r="Z638" s="46"/>
      <c r="AA638" s="46"/>
      <c r="AB638" s="46"/>
    </row>
    <row r="639" spans="1:28" ht="15.75" customHeight="1" x14ac:dyDescent="0.25">
      <c r="A639" s="46"/>
      <c r="B639" s="46"/>
      <c r="C639" s="46"/>
      <c r="D639" s="46"/>
      <c r="E639" s="46"/>
      <c r="F639" s="46"/>
      <c r="G639" s="46"/>
      <c r="H639" s="46"/>
      <c r="I639" s="46"/>
      <c r="J639" s="46"/>
      <c r="K639" s="46"/>
      <c r="L639" s="46"/>
      <c r="M639" s="46"/>
      <c r="N639" s="46"/>
      <c r="O639" s="46"/>
      <c r="P639" s="46"/>
      <c r="Q639" s="46"/>
      <c r="R639" s="46"/>
      <c r="S639" s="46"/>
      <c r="T639" s="46"/>
      <c r="U639" s="46"/>
      <c r="V639" s="46"/>
      <c r="W639" s="46"/>
      <c r="X639" s="46"/>
      <c r="Y639" s="46"/>
      <c r="Z639" s="46"/>
      <c r="AA639" s="46"/>
      <c r="AB639" s="46"/>
    </row>
    <row r="640" spans="1:28" ht="15.75" customHeight="1" x14ac:dyDescent="0.25">
      <c r="A640" s="46"/>
      <c r="B640" s="46"/>
      <c r="C640" s="46"/>
      <c r="D640" s="46"/>
      <c r="E640" s="46"/>
      <c r="F640" s="46"/>
      <c r="G640" s="46"/>
      <c r="H640" s="46"/>
      <c r="I640" s="46"/>
      <c r="J640" s="46"/>
      <c r="K640" s="46"/>
      <c r="L640" s="46"/>
      <c r="M640" s="46"/>
      <c r="N640" s="46"/>
      <c r="O640" s="46"/>
      <c r="P640" s="46"/>
      <c r="Q640" s="46"/>
      <c r="R640" s="46"/>
      <c r="S640" s="46"/>
      <c r="T640" s="46"/>
      <c r="U640" s="46"/>
      <c r="V640" s="46"/>
      <c r="W640" s="46"/>
      <c r="X640" s="46"/>
      <c r="Y640" s="46"/>
      <c r="Z640" s="46"/>
      <c r="AA640" s="46"/>
      <c r="AB640" s="46"/>
    </row>
    <row r="641" spans="1:28" ht="15.75" customHeight="1" x14ac:dyDescent="0.25">
      <c r="A641" s="46"/>
      <c r="B641" s="46"/>
      <c r="C641" s="46"/>
      <c r="D641" s="46"/>
      <c r="E641" s="46"/>
      <c r="F641" s="46"/>
      <c r="G641" s="46"/>
      <c r="H641" s="46"/>
      <c r="I641" s="46"/>
      <c r="J641" s="46"/>
      <c r="K641" s="46"/>
      <c r="L641" s="46"/>
      <c r="M641" s="46"/>
      <c r="N641" s="46"/>
      <c r="O641" s="46"/>
      <c r="P641" s="46"/>
      <c r="Q641" s="46"/>
      <c r="R641" s="46"/>
      <c r="S641" s="46"/>
      <c r="T641" s="46"/>
      <c r="U641" s="46"/>
      <c r="V641" s="46"/>
      <c r="W641" s="46"/>
      <c r="X641" s="46"/>
      <c r="Y641" s="46"/>
      <c r="Z641" s="46"/>
      <c r="AA641" s="46"/>
      <c r="AB641" s="46"/>
    </row>
    <row r="642" spans="1:28" ht="15.75" customHeight="1" x14ac:dyDescent="0.25">
      <c r="A642" s="46"/>
      <c r="B642" s="46"/>
      <c r="C642" s="46"/>
      <c r="D642" s="46"/>
      <c r="E642" s="46"/>
      <c r="F642" s="46"/>
      <c r="G642" s="46"/>
      <c r="H642" s="46"/>
      <c r="I642" s="46"/>
      <c r="J642" s="46"/>
      <c r="K642" s="46"/>
      <c r="L642" s="46"/>
      <c r="M642" s="46"/>
      <c r="N642" s="46"/>
      <c r="O642" s="46"/>
      <c r="P642" s="46"/>
      <c r="Q642" s="46"/>
      <c r="R642" s="46"/>
      <c r="S642" s="46"/>
      <c r="T642" s="46"/>
      <c r="U642" s="46"/>
      <c r="V642" s="46"/>
      <c r="W642" s="46"/>
      <c r="X642" s="46"/>
      <c r="Y642" s="46"/>
      <c r="Z642" s="46"/>
      <c r="AA642" s="46"/>
      <c r="AB642" s="46"/>
    </row>
    <row r="643" spans="1:28" ht="15.75" customHeight="1" x14ac:dyDescent="0.25">
      <c r="A643" s="46"/>
      <c r="B643" s="46"/>
      <c r="C643" s="46"/>
      <c r="D643" s="46"/>
      <c r="E643" s="46"/>
      <c r="F643" s="46"/>
      <c r="G643" s="46"/>
      <c r="H643" s="46"/>
      <c r="I643" s="46"/>
      <c r="J643" s="46"/>
      <c r="K643" s="46"/>
      <c r="L643" s="46"/>
      <c r="M643" s="46"/>
      <c r="N643" s="46"/>
      <c r="O643" s="46"/>
      <c r="P643" s="46"/>
      <c r="Q643" s="46"/>
      <c r="R643" s="46"/>
      <c r="S643" s="46"/>
      <c r="T643" s="46"/>
      <c r="U643" s="46"/>
      <c r="V643" s="46"/>
      <c r="W643" s="46"/>
      <c r="X643" s="46"/>
      <c r="Y643" s="46"/>
      <c r="Z643" s="46"/>
      <c r="AA643" s="46"/>
      <c r="AB643" s="46"/>
    </row>
    <row r="644" spans="1:28" ht="15.75" customHeight="1" x14ac:dyDescent="0.25">
      <c r="A644" s="46"/>
      <c r="B644" s="46"/>
      <c r="C644" s="46"/>
      <c r="D644" s="46"/>
      <c r="E644" s="46"/>
      <c r="F644" s="46"/>
      <c r="G644" s="46"/>
      <c r="H644" s="46"/>
      <c r="I644" s="46"/>
      <c r="J644" s="46"/>
      <c r="K644" s="46"/>
      <c r="L644" s="46"/>
      <c r="M644" s="46"/>
      <c r="N644" s="46"/>
      <c r="O644" s="46"/>
      <c r="P644" s="46"/>
      <c r="Q644" s="46"/>
      <c r="R644" s="46"/>
      <c r="S644" s="46"/>
      <c r="T644" s="46"/>
      <c r="U644" s="46"/>
      <c r="V644" s="46"/>
      <c r="W644" s="46"/>
      <c r="X644" s="46"/>
      <c r="Y644" s="46"/>
      <c r="Z644" s="46"/>
      <c r="AA644" s="46"/>
      <c r="AB644" s="46"/>
    </row>
    <row r="645" spans="1:28" ht="15.75" customHeight="1" x14ac:dyDescent="0.25">
      <c r="A645" s="46"/>
      <c r="B645" s="46"/>
      <c r="C645" s="46"/>
      <c r="D645" s="46"/>
      <c r="E645" s="46"/>
      <c r="F645" s="46"/>
      <c r="G645" s="46"/>
      <c r="H645" s="46"/>
      <c r="I645" s="46"/>
      <c r="J645" s="46"/>
      <c r="K645" s="46"/>
      <c r="L645" s="46"/>
      <c r="M645" s="46"/>
      <c r="N645" s="46"/>
      <c r="O645" s="46"/>
      <c r="P645" s="46"/>
      <c r="Q645" s="46"/>
      <c r="R645" s="46"/>
      <c r="S645" s="46"/>
      <c r="T645" s="46"/>
      <c r="U645" s="46"/>
      <c r="V645" s="46"/>
      <c r="W645" s="46"/>
      <c r="X645" s="46"/>
      <c r="Y645" s="46"/>
      <c r="Z645" s="46"/>
      <c r="AA645" s="46"/>
      <c r="AB645" s="46"/>
    </row>
    <row r="646" spans="1:28" ht="15.75" customHeight="1" x14ac:dyDescent="0.25">
      <c r="A646" s="46"/>
      <c r="B646" s="46"/>
      <c r="C646" s="46"/>
      <c r="D646" s="46"/>
      <c r="E646" s="46"/>
      <c r="F646" s="46"/>
      <c r="G646" s="46"/>
      <c r="H646" s="46"/>
      <c r="I646" s="46"/>
      <c r="J646" s="46"/>
      <c r="K646" s="46"/>
      <c r="L646" s="46"/>
      <c r="M646" s="46"/>
      <c r="N646" s="46"/>
      <c r="O646" s="46"/>
      <c r="P646" s="46"/>
      <c r="Q646" s="46"/>
      <c r="R646" s="46"/>
      <c r="S646" s="46"/>
      <c r="T646" s="46"/>
      <c r="U646" s="46"/>
      <c r="V646" s="46"/>
      <c r="W646" s="46"/>
      <c r="X646" s="46"/>
      <c r="Y646" s="46"/>
      <c r="Z646" s="46"/>
      <c r="AA646" s="46"/>
      <c r="AB646" s="46"/>
    </row>
    <row r="647" spans="1:28" ht="15.75" customHeight="1" x14ac:dyDescent="0.25">
      <c r="A647" s="46"/>
      <c r="B647" s="46"/>
      <c r="C647" s="46"/>
      <c r="D647" s="46"/>
      <c r="E647" s="46"/>
      <c r="F647" s="46"/>
      <c r="G647" s="46"/>
      <c r="H647" s="46"/>
      <c r="I647" s="46"/>
      <c r="J647" s="46"/>
      <c r="K647" s="46"/>
      <c r="L647" s="46"/>
      <c r="M647" s="46"/>
      <c r="N647" s="46"/>
      <c r="O647" s="46"/>
      <c r="P647" s="46"/>
      <c r="Q647" s="46"/>
      <c r="R647" s="46"/>
      <c r="S647" s="46"/>
      <c r="T647" s="46"/>
      <c r="U647" s="46"/>
      <c r="V647" s="46"/>
      <c r="W647" s="46"/>
      <c r="X647" s="46"/>
      <c r="Y647" s="46"/>
      <c r="Z647" s="46"/>
      <c r="AA647" s="46"/>
      <c r="AB647" s="46"/>
    </row>
    <row r="648" spans="1:28" ht="15.75" customHeight="1" x14ac:dyDescent="0.25">
      <c r="A648" s="46"/>
      <c r="B648" s="46"/>
      <c r="C648" s="46"/>
      <c r="D648" s="46"/>
      <c r="E648" s="46"/>
      <c r="F648" s="46"/>
      <c r="G648" s="46"/>
      <c r="H648" s="46"/>
      <c r="I648" s="46"/>
      <c r="J648" s="46"/>
      <c r="K648" s="46"/>
      <c r="L648" s="46"/>
      <c r="M648" s="46"/>
      <c r="N648" s="46"/>
      <c r="O648" s="46"/>
      <c r="P648" s="46"/>
      <c r="Q648" s="46"/>
      <c r="R648" s="46"/>
      <c r="S648" s="46"/>
      <c r="T648" s="46"/>
      <c r="U648" s="46"/>
      <c r="V648" s="46"/>
      <c r="W648" s="46"/>
      <c r="X648" s="46"/>
      <c r="Y648" s="46"/>
      <c r="Z648" s="46"/>
      <c r="AA648" s="46"/>
      <c r="AB648" s="46"/>
    </row>
    <row r="649" spans="1:28" ht="15.75" customHeight="1" x14ac:dyDescent="0.25">
      <c r="A649" s="46"/>
      <c r="B649" s="46"/>
      <c r="C649" s="46"/>
      <c r="D649" s="46"/>
      <c r="E649" s="46"/>
      <c r="F649" s="46"/>
      <c r="G649" s="46"/>
      <c r="H649" s="46"/>
      <c r="I649" s="46"/>
      <c r="J649" s="46"/>
      <c r="K649" s="46"/>
      <c r="L649" s="46"/>
      <c r="M649" s="46"/>
      <c r="N649" s="46"/>
      <c r="O649" s="46"/>
      <c r="P649" s="46"/>
      <c r="Q649" s="46"/>
      <c r="R649" s="46"/>
      <c r="S649" s="46"/>
      <c r="T649" s="46"/>
      <c r="U649" s="46"/>
      <c r="V649" s="46"/>
      <c r="W649" s="46"/>
      <c r="X649" s="46"/>
      <c r="Y649" s="46"/>
      <c r="Z649" s="46"/>
      <c r="AA649" s="46"/>
      <c r="AB649" s="46"/>
    </row>
    <row r="650" spans="1:28" ht="15.75" customHeight="1" x14ac:dyDescent="0.25">
      <c r="A650" s="46"/>
      <c r="B650" s="46"/>
      <c r="C650" s="46"/>
      <c r="D650" s="46"/>
      <c r="E650" s="46"/>
      <c r="F650" s="46"/>
      <c r="G650" s="46"/>
      <c r="H650" s="46"/>
      <c r="I650" s="46"/>
      <c r="J650" s="46"/>
      <c r="K650" s="46"/>
      <c r="L650" s="46"/>
      <c r="M650" s="46"/>
      <c r="N650" s="46"/>
      <c r="O650" s="46"/>
      <c r="P650" s="46"/>
      <c r="Q650" s="46"/>
      <c r="R650" s="46"/>
      <c r="S650" s="46"/>
      <c r="T650" s="46"/>
      <c r="U650" s="46"/>
      <c r="V650" s="46"/>
      <c r="W650" s="46"/>
      <c r="X650" s="46"/>
      <c r="Y650" s="46"/>
      <c r="Z650" s="46"/>
      <c r="AA650" s="46"/>
      <c r="AB650" s="46"/>
    </row>
    <row r="651" spans="1:28" ht="15.75" customHeight="1" x14ac:dyDescent="0.25">
      <c r="A651" s="46"/>
      <c r="B651" s="46"/>
      <c r="C651" s="46"/>
      <c r="D651" s="46"/>
      <c r="E651" s="46"/>
      <c r="F651" s="46"/>
      <c r="G651" s="46"/>
      <c r="H651" s="46"/>
      <c r="I651" s="46"/>
      <c r="J651" s="46"/>
      <c r="K651" s="46"/>
      <c r="L651" s="46"/>
      <c r="M651" s="46"/>
      <c r="N651" s="46"/>
      <c r="O651" s="46"/>
      <c r="P651" s="46"/>
      <c r="Q651" s="46"/>
      <c r="R651" s="46"/>
      <c r="S651" s="46"/>
      <c r="T651" s="46"/>
      <c r="U651" s="46"/>
      <c r="V651" s="46"/>
      <c r="W651" s="46"/>
      <c r="X651" s="46"/>
      <c r="Y651" s="46"/>
      <c r="Z651" s="46"/>
      <c r="AA651" s="46"/>
      <c r="AB651" s="46"/>
    </row>
    <row r="652" spans="1:28" ht="15.75" customHeight="1" x14ac:dyDescent="0.25">
      <c r="A652" s="46"/>
      <c r="B652" s="46"/>
      <c r="C652" s="46"/>
      <c r="D652" s="46"/>
      <c r="E652" s="46"/>
      <c r="F652" s="46"/>
      <c r="G652" s="46"/>
      <c r="H652" s="46"/>
      <c r="I652" s="46"/>
      <c r="J652" s="46"/>
      <c r="K652" s="46"/>
      <c r="L652" s="46"/>
      <c r="M652" s="46"/>
      <c r="N652" s="46"/>
      <c r="O652" s="46"/>
      <c r="P652" s="46"/>
      <c r="Q652" s="46"/>
      <c r="R652" s="46"/>
      <c r="S652" s="46"/>
      <c r="T652" s="46"/>
      <c r="U652" s="46"/>
      <c r="V652" s="46"/>
      <c r="W652" s="46"/>
      <c r="X652" s="46"/>
      <c r="Y652" s="46"/>
      <c r="Z652" s="46"/>
      <c r="AA652" s="46"/>
      <c r="AB652" s="46"/>
    </row>
    <row r="653" spans="1:28" ht="15.75" customHeight="1" x14ac:dyDescent="0.25">
      <c r="A653" s="46"/>
      <c r="B653" s="46"/>
      <c r="C653" s="46"/>
      <c r="D653" s="46"/>
      <c r="E653" s="46"/>
      <c r="F653" s="46"/>
      <c r="G653" s="46"/>
      <c r="H653" s="46"/>
      <c r="I653" s="46"/>
      <c r="J653" s="46"/>
      <c r="K653" s="46"/>
      <c r="L653" s="46"/>
      <c r="M653" s="46"/>
      <c r="N653" s="46"/>
      <c r="O653" s="46"/>
      <c r="P653" s="46"/>
      <c r="Q653" s="46"/>
      <c r="R653" s="46"/>
      <c r="S653" s="46"/>
      <c r="T653" s="46"/>
      <c r="U653" s="46"/>
      <c r="V653" s="46"/>
      <c r="W653" s="46"/>
      <c r="X653" s="46"/>
      <c r="Y653" s="46"/>
      <c r="Z653" s="46"/>
      <c r="AA653" s="46"/>
      <c r="AB653" s="46"/>
    </row>
    <row r="654" spans="1:28" ht="15.75" customHeight="1" x14ac:dyDescent="0.25">
      <c r="A654" s="46"/>
      <c r="B654" s="46"/>
      <c r="C654" s="46"/>
      <c r="D654" s="46"/>
      <c r="E654" s="46"/>
      <c r="F654" s="46"/>
      <c r="G654" s="46"/>
      <c r="H654" s="46"/>
      <c r="I654" s="46"/>
      <c r="J654" s="46"/>
      <c r="K654" s="46"/>
      <c r="L654" s="46"/>
      <c r="M654" s="46"/>
      <c r="N654" s="46"/>
      <c r="O654" s="46"/>
      <c r="P654" s="46"/>
      <c r="Q654" s="46"/>
      <c r="R654" s="46"/>
      <c r="S654" s="46"/>
      <c r="T654" s="46"/>
      <c r="U654" s="46"/>
      <c r="V654" s="46"/>
      <c r="W654" s="46"/>
      <c r="X654" s="46"/>
      <c r="Y654" s="46"/>
      <c r="Z654" s="46"/>
      <c r="AA654" s="46"/>
      <c r="AB654" s="46"/>
    </row>
    <row r="655" spans="1:28" ht="15.75" customHeight="1" x14ac:dyDescent="0.25">
      <c r="A655" s="46"/>
      <c r="B655" s="46"/>
      <c r="C655" s="46"/>
      <c r="D655" s="46"/>
      <c r="E655" s="46"/>
      <c r="F655" s="46"/>
      <c r="G655" s="46"/>
      <c r="H655" s="46"/>
      <c r="I655" s="46"/>
      <c r="J655" s="46"/>
      <c r="K655" s="46"/>
      <c r="L655" s="46"/>
      <c r="M655" s="46"/>
      <c r="N655" s="46"/>
      <c r="O655" s="46"/>
      <c r="P655" s="46"/>
      <c r="Q655" s="46"/>
      <c r="R655" s="46"/>
      <c r="S655" s="46"/>
      <c r="T655" s="46"/>
      <c r="U655" s="46"/>
      <c r="V655" s="46"/>
      <c r="W655" s="46"/>
      <c r="X655" s="46"/>
      <c r="Y655" s="46"/>
      <c r="Z655" s="46"/>
      <c r="AA655" s="46"/>
      <c r="AB655" s="46"/>
    </row>
    <row r="656" spans="1:28" ht="15.75" customHeight="1" x14ac:dyDescent="0.25">
      <c r="A656" s="46"/>
      <c r="B656" s="46"/>
      <c r="C656" s="46"/>
      <c r="D656" s="46"/>
      <c r="E656" s="46"/>
      <c r="F656" s="46"/>
      <c r="G656" s="46"/>
      <c r="H656" s="46"/>
      <c r="I656" s="46"/>
      <c r="J656" s="46"/>
      <c r="K656" s="46"/>
      <c r="L656" s="46"/>
      <c r="M656" s="46"/>
      <c r="N656" s="46"/>
      <c r="O656" s="46"/>
      <c r="P656" s="46"/>
      <c r="Q656" s="46"/>
      <c r="R656" s="46"/>
      <c r="S656" s="46"/>
      <c r="T656" s="46"/>
      <c r="U656" s="46"/>
      <c r="V656" s="46"/>
      <c r="W656" s="46"/>
      <c r="X656" s="46"/>
      <c r="Y656" s="46"/>
      <c r="Z656" s="46"/>
      <c r="AA656" s="46"/>
      <c r="AB656" s="46"/>
    </row>
    <row r="657" spans="1:28" ht="15.75" customHeight="1" x14ac:dyDescent="0.25">
      <c r="A657" s="46"/>
      <c r="B657" s="46"/>
      <c r="C657" s="46"/>
      <c r="D657" s="46"/>
      <c r="E657" s="46"/>
      <c r="F657" s="46"/>
      <c r="G657" s="46"/>
      <c r="H657" s="46"/>
      <c r="I657" s="46"/>
      <c r="J657" s="46"/>
      <c r="K657" s="46"/>
      <c r="L657" s="46"/>
      <c r="M657" s="46"/>
      <c r="N657" s="46"/>
      <c r="O657" s="46"/>
      <c r="P657" s="46"/>
      <c r="Q657" s="46"/>
      <c r="R657" s="46"/>
      <c r="S657" s="46"/>
      <c r="T657" s="46"/>
      <c r="U657" s="46"/>
      <c r="V657" s="46"/>
      <c r="W657" s="46"/>
      <c r="X657" s="46"/>
      <c r="Y657" s="46"/>
      <c r="Z657" s="46"/>
      <c r="AA657" s="46"/>
      <c r="AB657" s="46"/>
    </row>
    <row r="658" spans="1:28" ht="15.75" customHeight="1" x14ac:dyDescent="0.25">
      <c r="A658" s="46"/>
      <c r="B658" s="46"/>
      <c r="C658" s="46"/>
      <c r="D658" s="46"/>
      <c r="E658" s="46"/>
      <c r="F658" s="46"/>
      <c r="G658" s="46"/>
      <c r="H658" s="46"/>
      <c r="I658" s="46"/>
      <c r="J658" s="46"/>
      <c r="K658" s="46"/>
      <c r="L658" s="46"/>
      <c r="M658" s="46"/>
      <c r="N658" s="46"/>
      <c r="O658" s="46"/>
      <c r="P658" s="46"/>
      <c r="Q658" s="46"/>
      <c r="R658" s="46"/>
      <c r="S658" s="46"/>
      <c r="T658" s="46"/>
      <c r="U658" s="46"/>
      <c r="V658" s="46"/>
      <c r="W658" s="46"/>
      <c r="X658" s="46"/>
      <c r="Y658" s="46"/>
      <c r="Z658" s="46"/>
      <c r="AA658" s="46"/>
      <c r="AB658" s="46"/>
    </row>
    <row r="659" spans="1:28" ht="15.75" customHeight="1" x14ac:dyDescent="0.25">
      <c r="A659" s="46"/>
      <c r="B659" s="46"/>
      <c r="C659" s="46"/>
      <c r="D659" s="46"/>
      <c r="E659" s="46"/>
      <c r="F659" s="46"/>
      <c r="G659" s="46"/>
      <c r="H659" s="46"/>
      <c r="I659" s="46"/>
      <c r="J659" s="46"/>
      <c r="K659" s="46"/>
      <c r="L659" s="46"/>
      <c r="M659" s="46"/>
      <c r="N659" s="46"/>
      <c r="O659" s="46"/>
      <c r="P659" s="46"/>
      <c r="Q659" s="46"/>
      <c r="R659" s="46"/>
      <c r="S659" s="46"/>
      <c r="T659" s="46"/>
      <c r="U659" s="46"/>
      <c r="V659" s="46"/>
      <c r="W659" s="46"/>
      <c r="X659" s="46"/>
      <c r="Y659" s="46"/>
      <c r="Z659" s="46"/>
      <c r="AA659" s="46"/>
      <c r="AB659" s="46"/>
    </row>
    <row r="660" spans="1:28" ht="15.75" customHeight="1" x14ac:dyDescent="0.25">
      <c r="A660" s="46"/>
      <c r="B660" s="46"/>
      <c r="C660" s="46"/>
      <c r="D660" s="46"/>
      <c r="E660" s="46"/>
      <c r="F660" s="46"/>
      <c r="G660" s="46"/>
      <c r="H660" s="46"/>
      <c r="I660" s="46"/>
      <c r="J660" s="46"/>
      <c r="K660" s="46"/>
      <c r="L660" s="46"/>
      <c r="M660" s="46"/>
      <c r="N660" s="46"/>
      <c r="O660" s="46"/>
      <c r="P660" s="46"/>
      <c r="Q660" s="46"/>
      <c r="R660" s="46"/>
      <c r="S660" s="46"/>
      <c r="T660" s="46"/>
      <c r="U660" s="46"/>
      <c r="V660" s="46"/>
      <c r="W660" s="46"/>
      <c r="X660" s="46"/>
      <c r="Y660" s="46"/>
      <c r="Z660" s="46"/>
      <c r="AA660" s="46"/>
      <c r="AB660" s="46"/>
    </row>
    <row r="661" spans="1:28" ht="15.75" customHeight="1" x14ac:dyDescent="0.25">
      <c r="A661" s="46"/>
      <c r="B661" s="46"/>
      <c r="C661" s="46"/>
      <c r="D661" s="46"/>
      <c r="E661" s="46"/>
      <c r="F661" s="46"/>
      <c r="G661" s="46"/>
      <c r="H661" s="46"/>
      <c r="I661" s="46"/>
      <c r="J661" s="46"/>
      <c r="K661" s="46"/>
      <c r="L661" s="46"/>
      <c r="M661" s="46"/>
      <c r="N661" s="46"/>
      <c r="O661" s="46"/>
      <c r="P661" s="46"/>
      <c r="Q661" s="46"/>
      <c r="R661" s="46"/>
      <c r="S661" s="46"/>
      <c r="T661" s="46"/>
      <c r="U661" s="46"/>
      <c r="V661" s="46"/>
      <c r="W661" s="46"/>
      <c r="X661" s="46"/>
      <c r="Y661" s="46"/>
      <c r="Z661" s="46"/>
      <c r="AA661" s="46"/>
      <c r="AB661" s="46"/>
    </row>
    <row r="662" spans="1:28" ht="15.75" customHeight="1" x14ac:dyDescent="0.25">
      <c r="A662" s="46"/>
      <c r="B662" s="46"/>
      <c r="C662" s="46"/>
      <c r="D662" s="46"/>
      <c r="E662" s="46"/>
      <c r="F662" s="46"/>
      <c r="G662" s="46"/>
      <c r="H662" s="46"/>
      <c r="I662" s="46"/>
      <c r="J662" s="46"/>
      <c r="K662" s="46"/>
      <c r="L662" s="46"/>
      <c r="M662" s="46"/>
      <c r="N662" s="46"/>
      <c r="O662" s="46"/>
      <c r="P662" s="46"/>
      <c r="Q662" s="46"/>
      <c r="R662" s="46"/>
      <c r="S662" s="46"/>
      <c r="T662" s="46"/>
      <c r="U662" s="46"/>
      <c r="V662" s="46"/>
      <c r="W662" s="46"/>
      <c r="X662" s="46"/>
      <c r="Y662" s="46"/>
      <c r="Z662" s="46"/>
      <c r="AA662" s="46"/>
      <c r="AB662" s="46"/>
    </row>
    <row r="663" spans="1:28" ht="15.75" customHeight="1" x14ac:dyDescent="0.25">
      <c r="A663" s="46"/>
      <c r="B663" s="46"/>
      <c r="C663" s="46"/>
      <c r="D663" s="46"/>
      <c r="E663" s="46"/>
      <c r="F663" s="46"/>
      <c r="G663" s="46"/>
      <c r="H663" s="46"/>
      <c r="I663" s="46"/>
      <c r="J663" s="46"/>
      <c r="K663" s="46"/>
      <c r="L663" s="46"/>
      <c r="M663" s="46"/>
      <c r="N663" s="46"/>
      <c r="O663" s="46"/>
      <c r="P663" s="46"/>
      <c r="Q663" s="46"/>
      <c r="R663" s="46"/>
      <c r="S663" s="46"/>
      <c r="T663" s="46"/>
      <c r="U663" s="46"/>
      <c r="V663" s="46"/>
      <c r="W663" s="46"/>
      <c r="X663" s="46"/>
      <c r="Y663" s="46"/>
      <c r="Z663" s="46"/>
      <c r="AA663" s="46"/>
      <c r="AB663" s="46"/>
    </row>
    <row r="664" spans="1:28" ht="15.75" customHeight="1" x14ac:dyDescent="0.25">
      <c r="A664" s="46"/>
      <c r="B664" s="46"/>
      <c r="C664" s="46"/>
      <c r="D664" s="46"/>
      <c r="E664" s="46"/>
      <c r="F664" s="46"/>
      <c r="G664" s="46"/>
      <c r="H664" s="46"/>
      <c r="I664" s="46"/>
      <c r="J664" s="46"/>
      <c r="K664" s="46"/>
      <c r="L664" s="46"/>
      <c r="M664" s="46"/>
      <c r="N664" s="46"/>
      <c r="O664" s="46"/>
      <c r="P664" s="46"/>
      <c r="Q664" s="46"/>
      <c r="R664" s="46"/>
      <c r="S664" s="46"/>
      <c r="T664" s="46"/>
      <c r="U664" s="46"/>
      <c r="V664" s="46"/>
      <c r="W664" s="46"/>
      <c r="X664" s="46"/>
      <c r="Y664" s="46"/>
      <c r="Z664" s="46"/>
      <c r="AA664" s="46"/>
      <c r="AB664" s="46"/>
    </row>
    <row r="665" spans="1:28" ht="15.75" customHeight="1" x14ac:dyDescent="0.25">
      <c r="A665" s="46"/>
      <c r="B665" s="46"/>
      <c r="C665" s="46"/>
      <c r="D665" s="46"/>
      <c r="E665" s="46"/>
      <c r="F665" s="46"/>
      <c r="G665" s="46"/>
      <c r="H665" s="46"/>
      <c r="I665" s="46"/>
      <c r="J665" s="46"/>
      <c r="K665" s="46"/>
      <c r="L665" s="46"/>
      <c r="M665" s="46"/>
      <c r="N665" s="46"/>
      <c r="O665" s="46"/>
      <c r="P665" s="46"/>
      <c r="Q665" s="46"/>
      <c r="R665" s="46"/>
      <c r="S665" s="46"/>
      <c r="T665" s="46"/>
      <c r="U665" s="46"/>
      <c r="V665" s="46"/>
      <c r="W665" s="46"/>
      <c r="X665" s="46"/>
      <c r="Y665" s="46"/>
      <c r="Z665" s="46"/>
      <c r="AA665" s="46"/>
      <c r="AB665" s="46"/>
    </row>
    <row r="666" spans="1:28" ht="15.75" customHeight="1" x14ac:dyDescent="0.25">
      <c r="A666" s="46"/>
      <c r="B666" s="46"/>
      <c r="C666" s="46"/>
      <c r="D666" s="46"/>
      <c r="E666" s="46"/>
      <c r="F666" s="46"/>
      <c r="G666" s="46"/>
      <c r="H666" s="46"/>
      <c r="I666" s="46"/>
      <c r="J666" s="46"/>
      <c r="K666" s="46"/>
      <c r="L666" s="46"/>
      <c r="M666" s="46"/>
      <c r="N666" s="46"/>
      <c r="O666" s="46"/>
      <c r="P666" s="46"/>
      <c r="Q666" s="46"/>
      <c r="R666" s="46"/>
      <c r="S666" s="46"/>
      <c r="T666" s="46"/>
      <c r="U666" s="46"/>
      <c r="V666" s="46"/>
      <c r="W666" s="46"/>
      <c r="X666" s="46"/>
      <c r="Y666" s="46"/>
      <c r="Z666" s="46"/>
      <c r="AA666" s="46"/>
      <c r="AB666" s="46"/>
    </row>
    <row r="667" spans="1:28" ht="15.75" customHeight="1" x14ac:dyDescent="0.25">
      <c r="A667" s="46"/>
      <c r="B667" s="46"/>
      <c r="C667" s="46"/>
      <c r="D667" s="46"/>
      <c r="E667" s="46"/>
      <c r="F667" s="46"/>
      <c r="G667" s="46"/>
      <c r="H667" s="46"/>
      <c r="I667" s="46"/>
      <c r="J667" s="46"/>
      <c r="K667" s="46"/>
      <c r="L667" s="46"/>
      <c r="M667" s="46"/>
      <c r="N667" s="46"/>
      <c r="O667" s="46"/>
      <c r="P667" s="46"/>
      <c r="Q667" s="46"/>
      <c r="R667" s="46"/>
      <c r="S667" s="46"/>
      <c r="T667" s="46"/>
      <c r="U667" s="46"/>
      <c r="V667" s="46"/>
      <c r="W667" s="46"/>
      <c r="X667" s="46"/>
      <c r="Y667" s="46"/>
      <c r="Z667" s="46"/>
      <c r="AA667" s="46"/>
      <c r="AB667" s="46"/>
    </row>
    <row r="668" spans="1:28" ht="15.75" customHeight="1" x14ac:dyDescent="0.25">
      <c r="A668" s="46"/>
      <c r="B668" s="46"/>
      <c r="C668" s="46"/>
      <c r="D668" s="46"/>
      <c r="E668" s="46"/>
      <c r="F668" s="46"/>
      <c r="G668" s="46"/>
      <c r="H668" s="46"/>
      <c r="I668" s="46"/>
      <c r="J668" s="46"/>
      <c r="K668" s="46"/>
      <c r="L668" s="46"/>
      <c r="M668" s="46"/>
      <c r="N668" s="46"/>
      <c r="O668" s="46"/>
      <c r="P668" s="46"/>
      <c r="Q668" s="46"/>
      <c r="R668" s="46"/>
      <c r="S668" s="46"/>
      <c r="T668" s="46"/>
      <c r="U668" s="46"/>
      <c r="V668" s="46"/>
      <c r="W668" s="46"/>
      <c r="X668" s="46"/>
      <c r="Y668" s="46"/>
      <c r="Z668" s="46"/>
      <c r="AA668" s="46"/>
      <c r="AB668" s="46"/>
    </row>
    <row r="669" spans="1:28" ht="15.75" customHeight="1" x14ac:dyDescent="0.25">
      <c r="A669" s="46"/>
      <c r="B669" s="46"/>
      <c r="C669" s="46"/>
      <c r="D669" s="46"/>
      <c r="E669" s="46"/>
      <c r="F669" s="46"/>
      <c r="G669" s="46"/>
      <c r="H669" s="46"/>
      <c r="I669" s="46"/>
      <c r="J669" s="46"/>
      <c r="K669" s="46"/>
      <c r="L669" s="46"/>
      <c r="M669" s="46"/>
      <c r="N669" s="46"/>
      <c r="O669" s="46"/>
      <c r="P669" s="46"/>
      <c r="Q669" s="46"/>
      <c r="R669" s="46"/>
      <c r="S669" s="46"/>
      <c r="T669" s="46"/>
      <c r="U669" s="46"/>
      <c r="V669" s="46"/>
      <c r="W669" s="46"/>
      <c r="X669" s="46"/>
      <c r="Y669" s="46"/>
      <c r="Z669" s="46"/>
      <c r="AA669" s="46"/>
      <c r="AB669" s="46"/>
    </row>
    <row r="670" spans="1:28" ht="15.75" customHeight="1" x14ac:dyDescent="0.25">
      <c r="A670" s="46"/>
      <c r="B670" s="46"/>
      <c r="C670" s="46"/>
      <c r="D670" s="46"/>
      <c r="E670" s="46"/>
      <c r="F670" s="46"/>
      <c r="G670" s="46"/>
      <c r="H670" s="46"/>
      <c r="I670" s="46"/>
      <c r="J670" s="46"/>
      <c r="K670" s="46"/>
      <c r="L670" s="46"/>
      <c r="M670" s="46"/>
      <c r="N670" s="46"/>
      <c r="O670" s="46"/>
      <c r="P670" s="46"/>
      <c r="Q670" s="46"/>
      <c r="R670" s="46"/>
      <c r="S670" s="46"/>
      <c r="T670" s="46"/>
      <c r="U670" s="46"/>
      <c r="V670" s="46"/>
      <c r="W670" s="46"/>
      <c r="X670" s="46"/>
      <c r="Y670" s="46"/>
      <c r="Z670" s="46"/>
      <c r="AA670" s="46"/>
      <c r="AB670" s="46"/>
    </row>
    <row r="671" spans="1:28" ht="15.75" customHeight="1" x14ac:dyDescent="0.25">
      <c r="A671" s="46"/>
      <c r="B671" s="46"/>
      <c r="C671" s="46"/>
      <c r="D671" s="46"/>
      <c r="E671" s="46"/>
      <c r="F671" s="46"/>
      <c r="G671" s="46"/>
      <c r="H671" s="46"/>
      <c r="I671" s="46"/>
      <c r="J671" s="46"/>
      <c r="K671" s="46"/>
      <c r="L671" s="46"/>
      <c r="M671" s="46"/>
      <c r="N671" s="46"/>
      <c r="O671" s="46"/>
      <c r="P671" s="46"/>
      <c r="Q671" s="46"/>
      <c r="R671" s="46"/>
      <c r="S671" s="46"/>
      <c r="T671" s="46"/>
      <c r="U671" s="46"/>
      <c r="V671" s="46"/>
      <c r="W671" s="46"/>
      <c r="X671" s="46"/>
      <c r="Y671" s="46"/>
      <c r="Z671" s="46"/>
      <c r="AA671" s="46"/>
      <c r="AB671" s="46"/>
    </row>
    <row r="672" spans="1:28" ht="15.75" customHeight="1" x14ac:dyDescent="0.25">
      <c r="A672" s="46"/>
      <c r="B672" s="46"/>
      <c r="C672" s="46"/>
      <c r="D672" s="46"/>
      <c r="E672" s="46"/>
      <c r="F672" s="46"/>
      <c r="G672" s="46"/>
      <c r="H672" s="46"/>
      <c r="I672" s="46"/>
      <c r="J672" s="46"/>
      <c r="K672" s="46"/>
      <c r="L672" s="46"/>
      <c r="M672" s="46"/>
      <c r="N672" s="46"/>
      <c r="O672" s="46"/>
      <c r="P672" s="46"/>
      <c r="Q672" s="46"/>
      <c r="R672" s="46"/>
      <c r="S672" s="46"/>
      <c r="T672" s="46"/>
      <c r="U672" s="46"/>
      <c r="V672" s="46"/>
      <c r="W672" s="46"/>
      <c r="X672" s="46"/>
      <c r="Y672" s="46"/>
      <c r="Z672" s="46"/>
      <c r="AA672" s="46"/>
      <c r="AB672" s="46"/>
    </row>
    <row r="673" spans="1:28" ht="15.75" customHeight="1" x14ac:dyDescent="0.25">
      <c r="A673" s="46"/>
      <c r="B673" s="46"/>
      <c r="C673" s="46"/>
      <c r="D673" s="46"/>
      <c r="E673" s="46"/>
      <c r="F673" s="46"/>
      <c r="G673" s="46"/>
      <c r="H673" s="46"/>
      <c r="I673" s="46"/>
      <c r="J673" s="46"/>
      <c r="K673" s="46"/>
      <c r="L673" s="46"/>
      <c r="M673" s="46"/>
      <c r="N673" s="46"/>
      <c r="O673" s="46"/>
      <c r="P673" s="46"/>
      <c r="Q673" s="46"/>
      <c r="R673" s="46"/>
      <c r="S673" s="46"/>
      <c r="T673" s="46"/>
      <c r="U673" s="46"/>
      <c r="V673" s="46"/>
      <c r="W673" s="46"/>
      <c r="X673" s="46"/>
      <c r="Y673" s="46"/>
      <c r="Z673" s="46"/>
      <c r="AA673" s="46"/>
      <c r="AB673" s="46"/>
    </row>
    <row r="674" spans="1:28" ht="15.75" customHeight="1" x14ac:dyDescent="0.25">
      <c r="A674" s="46"/>
      <c r="B674" s="46"/>
      <c r="C674" s="46"/>
      <c r="D674" s="46"/>
      <c r="E674" s="46"/>
      <c r="F674" s="46"/>
      <c r="G674" s="46"/>
      <c r="H674" s="46"/>
      <c r="I674" s="46"/>
      <c r="J674" s="46"/>
      <c r="K674" s="46"/>
      <c r="L674" s="46"/>
      <c r="M674" s="46"/>
      <c r="N674" s="46"/>
      <c r="O674" s="46"/>
      <c r="P674" s="46"/>
      <c r="Q674" s="46"/>
      <c r="R674" s="46"/>
      <c r="S674" s="46"/>
      <c r="T674" s="46"/>
      <c r="U674" s="46"/>
      <c r="V674" s="46"/>
      <c r="W674" s="46"/>
      <c r="X674" s="46"/>
      <c r="Y674" s="46"/>
      <c r="Z674" s="46"/>
      <c r="AA674" s="46"/>
      <c r="AB674" s="46"/>
    </row>
    <row r="675" spans="1:28" ht="15.75" customHeight="1" x14ac:dyDescent="0.25">
      <c r="A675" s="46"/>
      <c r="B675" s="46"/>
      <c r="C675" s="46"/>
      <c r="D675" s="46"/>
      <c r="E675" s="46"/>
      <c r="F675" s="46"/>
      <c r="G675" s="46"/>
      <c r="H675" s="46"/>
      <c r="I675" s="46"/>
      <c r="J675" s="46"/>
      <c r="K675" s="46"/>
      <c r="L675" s="46"/>
      <c r="M675" s="46"/>
      <c r="N675" s="46"/>
      <c r="O675" s="46"/>
      <c r="P675" s="46"/>
      <c r="Q675" s="46"/>
      <c r="R675" s="46"/>
      <c r="S675" s="46"/>
      <c r="T675" s="46"/>
      <c r="U675" s="46"/>
      <c r="V675" s="46"/>
      <c r="W675" s="46"/>
      <c r="X675" s="46"/>
      <c r="Y675" s="46"/>
      <c r="Z675" s="46"/>
      <c r="AA675" s="46"/>
      <c r="AB675" s="46"/>
    </row>
    <row r="676" spans="1:28" ht="15.75" customHeight="1" x14ac:dyDescent="0.25">
      <c r="A676" s="46"/>
      <c r="B676" s="46"/>
      <c r="C676" s="46"/>
      <c r="D676" s="46"/>
      <c r="E676" s="46"/>
      <c r="F676" s="46"/>
      <c r="G676" s="46"/>
      <c r="H676" s="46"/>
      <c r="I676" s="46"/>
      <c r="J676" s="46"/>
      <c r="K676" s="46"/>
      <c r="L676" s="46"/>
      <c r="M676" s="46"/>
      <c r="N676" s="46"/>
      <c r="O676" s="46"/>
      <c r="P676" s="46"/>
      <c r="Q676" s="46"/>
      <c r="R676" s="46"/>
      <c r="S676" s="46"/>
      <c r="T676" s="46"/>
      <c r="U676" s="46"/>
      <c r="V676" s="46"/>
      <c r="W676" s="46"/>
      <c r="X676" s="46"/>
      <c r="Y676" s="46"/>
      <c r="Z676" s="46"/>
      <c r="AA676" s="46"/>
      <c r="AB676" s="46"/>
    </row>
    <row r="677" spans="1:28" ht="15.75" customHeight="1" x14ac:dyDescent="0.25">
      <c r="A677" s="46"/>
      <c r="B677" s="46"/>
      <c r="C677" s="46"/>
      <c r="D677" s="46"/>
      <c r="E677" s="46"/>
      <c r="F677" s="46"/>
      <c r="G677" s="46"/>
      <c r="H677" s="46"/>
      <c r="I677" s="46"/>
      <c r="J677" s="46"/>
      <c r="K677" s="46"/>
      <c r="L677" s="46"/>
      <c r="M677" s="46"/>
      <c r="N677" s="46"/>
      <c r="O677" s="46"/>
      <c r="P677" s="46"/>
      <c r="Q677" s="46"/>
      <c r="R677" s="46"/>
      <c r="S677" s="46"/>
      <c r="T677" s="46"/>
      <c r="U677" s="46"/>
      <c r="V677" s="46"/>
      <c r="W677" s="46"/>
      <c r="X677" s="46"/>
      <c r="Y677" s="46"/>
      <c r="Z677" s="46"/>
      <c r="AA677" s="46"/>
      <c r="AB677" s="46"/>
    </row>
    <row r="678" spans="1:28" ht="15.75" customHeight="1" x14ac:dyDescent="0.25">
      <c r="A678" s="46"/>
      <c r="B678" s="46"/>
      <c r="C678" s="46"/>
      <c r="D678" s="46"/>
      <c r="E678" s="46"/>
      <c r="F678" s="46"/>
      <c r="G678" s="46"/>
      <c r="H678" s="46"/>
      <c r="I678" s="46"/>
      <c r="J678" s="46"/>
      <c r="K678" s="46"/>
      <c r="L678" s="46"/>
      <c r="M678" s="46"/>
      <c r="N678" s="46"/>
      <c r="O678" s="46"/>
      <c r="P678" s="46"/>
      <c r="Q678" s="46"/>
      <c r="R678" s="46"/>
      <c r="S678" s="46"/>
      <c r="T678" s="46"/>
      <c r="U678" s="46"/>
      <c r="V678" s="46"/>
      <c r="W678" s="46"/>
      <c r="X678" s="46"/>
      <c r="Y678" s="46"/>
      <c r="Z678" s="46"/>
      <c r="AA678" s="46"/>
      <c r="AB678" s="46"/>
    </row>
    <row r="679" spans="1:28" ht="15.75" customHeight="1" x14ac:dyDescent="0.25">
      <c r="A679" s="46"/>
      <c r="B679" s="46"/>
      <c r="C679" s="46"/>
      <c r="D679" s="46"/>
      <c r="E679" s="46"/>
      <c r="F679" s="46"/>
      <c r="G679" s="46"/>
      <c r="H679" s="46"/>
      <c r="I679" s="46"/>
      <c r="J679" s="46"/>
      <c r="K679" s="46"/>
      <c r="L679" s="46"/>
      <c r="M679" s="46"/>
      <c r="N679" s="46"/>
      <c r="O679" s="46"/>
      <c r="P679" s="46"/>
      <c r="Q679" s="46"/>
      <c r="R679" s="46"/>
      <c r="S679" s="46"/>
      <c r="T679" s="46"/>
      <c r="U679" s="46"/>
      <c r="V679" s="46"/>
      <c r="W679" s="46"/>
      <c r="X679" s="46"/>
      <c r="Y679" s="46"/>
      <c r="Z679" s="46"/>
      <c r="AA679" s="46"/>
      <c r="AB679" s="46"/>
    </row>
    <row r="680" spans="1:28" ht="15.75" customHeight="1" x14ac:dyDescent="0.25">
      <c r="A680" s="46"/>
      <c r="B680" s="46"/>
      <c r="C680" s="46"/>
      <c r="D680" s="46"/>
      <c r="E680" s="46"/>
      <c r="F680" s="46"/>
      <c r="G680" s="46"/>
      <c r="H680" s="46"/>
      <c r="I680" s="46"/>
      <c r="J680" s="46"/>
      <c r="K680" s="46"/>
      <c r="L680" s="46"/>
      <c r="M680" s="46"/>
      <c r="N680" s="46"/>
      <c r="O680" s="46"/>
      <c r="P680" s="46"/>
      <c r="Q680" s="46"/>
      <c r="R680" s="46"/>
      <c r="S680" s="46"/>
      <c r="T680" s="46"/>
      <c r="U680" s="46"/>
      <c r="V680" s="46"/>
      <c r="W680" s="46"/>
      <c r="X680" s="46"/>
      <c r="Y680" s="46"/>
      <c r="Z680" s="46"/>
      <c r="AA680" s="46"/>
      <c r="AB680" s="46"/>
    </row>
    <row r="681" spans="1:28" ht="15.75" customHeight="1" x14ac:dyDescent="0.25">
      <c r="A681" s="46"/>
      <c r="B681" s="46"/>
      <c r="C681" s="46"/>
      <c r="D681" s="46"/>
      <c r="E681" s="46"/>
      <c r="F681" s="46"/>
      <c r="G681" s="46"/>
      <c r="H681" s="46"/>
      <c r="I681" s="46"/>
      <c r="J681" s="46"/>
      <c r="K681" s="46"/>
      <c r="L681" s="46"/>
      <c r="M681" s="46"/>
      <c r="N681" s="46"/>
      <c r="O681" s="46"/>
      <c r="P681" s="46"/>
      <c r="Q681" s="46"/>
      <c r="R681" s="46"/>
      <c r="S681" s="46"/>
      <c r="T681" s="46"/>
      <c r="U681" s="46"/>
      <c r="V681" s="46"/>
      <c r="W681" s="46"/>
      <c r="X681" s="46"/>
      <c r="Y681" s="46"/>
      <c r="Z681" s="46"/>
      <c r="AA681" s="46"/>
      <c r="AB681" s="46"/>
    </row>
    <row r="682" spans="1:28" ht="15.75" customHeight="1" x14ac:dyDescent="0.25">
      <c r="A682" s="46"/>
      <c r="B682" s="46"/>
      <c r="C682" s="46"/>
      <c r="D682" s="46"/>
      <c r="E682" s="46"/>
      <c r="F682" s="46"/>
      <c r="G682" s="46"/>
      <c r="H682" s="46"/>
      <c r="I682" s="46"/>
      <c r="J682" s="46"/>
      <c r="K682" s="46"/>
      <c r="L682" s="46"/>
      <c r="M682" s="46"/>
      <c r="N682" s="46"/>
      <c r="O682" s="46"/>
      <c r="P682" s="46"/>
      <c r="Q682" s="46"/>
      <c r="R682" s="46"/>
      <c r="S682" s="46"/>
      <c r="T682" s="46"/>
      <c r="U682" s="46"/>
      <c r="V682" s="46"/>
      <c r="W682" s="46"/>
      <c r="X682" s="46"/>
      <c r="Y682" s="46"/>
      <c r="Z682" s="46"/>
      <c r="AA682" s="46"/>
      <c r="AB682" s="46"/>
    </row>
    <row r="683" spans="1:28" ht="15.75" customHeight="1" x14ac:dyDescent="0.25">
      <c r="A683" s="46"/>
      <c r="B683" s="46"/>
      <c r="C683" s="46"/>
      <c r="D683" s="46"/>
      <c r="E683" s="46"/>
      <c r="F683" s="46"/>
      <c r="G683" s="46"/>
      <c r="H683" s="46"/>
      <c r="I683" s="46"/>
      <c r="J683" s="46"/>
      <c r="K683" s="46"/>
      <c r="L683" s="46"/>
      <c r="M683" s="46"/>
      <c r="N683" s="46"/>
      <c r="O683" s="46"/>
      <c r="P683" s="46"/>
      <c r="Q683" s="46"/>
      <c r="R683" s="46"/>
      <c r="S683" s="46"/>
      <c r="T683" s="46"/>
      <c r="U683" s="46"/>
      <c r="V683" s="46"/>
      <c r="W683" s="46"/>
      <c r="X683" s="46"/>
      <c r="Y683" s="46"/>
      <c r="Z683" s="46"/>
      <c r="AA683" s="46"/>
      <c r="AB683" s="46"/>
    </row>
    <row r="684" spans="1:28" ht="15.75" customHeight="1" x14ac:dyDescent="0.25">
      <c r="A684" s="46"/>
      <c r="B684" s="46"/>
      <c r="C684" s="46"/>
      <c r="D684" s="46"/>
      <c r="E684" s="46"/>
      <c r="F684" s="46"/>
      <c r="G684" s="46"/>
      <c r="H684" s="46"/>
      <c r="I684" s="46"/>
      <c r="J684" s="46"/>
      <c r="K684" s="46"/>
      <c r="L684" s="46"/>
      <c r="M684" s="46"/>
      <c r="N684" s="46"/>
      <c r="O684" s="46"/>
      <c r="P684" s="46"/>
      <c r="Q684" s="46"/>
      <c r="R684" s="46"/>
      <c r="S684" s="46"/>
      <c r="T684" s="46"/>
      <c r="U684" s="46"/>
      <c r="V684" s="46"/>
      <c r="W684" s="46"/>
      <c r="X684" s="46"/>
      <c r="Y684" s="46"/>
      <c r="Z684" s="46"/>
      <c r="AA684" s="46"/>
      <c r="AB684" s="46"/>
    </row>
    <row r="685" spans="1:28" ht="15.75" customHeight="1" x14ac:dyDescent="0.25">
      <c r="A685" s="46"/>
      <c r="B685" s="46"/>
      <c r="C685" s="46"/>
      <c r="D685" s="46"/>
      <c r="E685" s="46"/>
      <c r="F685" s="46"/>
      <c r="G685" s="46"/>
      <c r="H685" s="46"/>
      <c r="I685" s="46"/>
      <c r="J685" s="46"/>
      <c r="K685" s="46"/>
      <c r="L685" s="46"/>
      <c r="M685" s="46"/>
      <c r="N685" s="46"/>
      <c r="O685" s="46"/>
      <c r="P685" s="46"/>
      <c r="Q685" s="46"/>
      <c r="R685" s="46"/>
      <c r="S685" s="46"/>
      <c r="T685" s="46"/>
      <c r="U685" s="46"/>
      <c r="V685" s="46"/>
      <c r="W685" s="46"/>
      <c r="X685" s="46"/>
      <c r="Y685" s="46"/>
      <c r="Z685" s="46"/>
      <c r="AA685" s="46"/>
      <c r="AB685" s="46"/>
    </row>
    <row r="686" spans="1:28" ht="15.75" customHeight="1" x14ac:dyDescent="0.25">
      <c r="A686" s="46"/>
      <c r="B686" s="46"/>
      <c r="C686" s="46"/>
      <c r="D686" s="46"/>
      <c r="E686" s="46"/>
      <c r="F686" s="46"/>
      <c r="G686" s="46"/>
      <c r="H686" s="46"/>
      <c r="I686" s="46"/>
      <c r="J686" s="46"/>
      <c r="K686" s="46"/>
      <c r="L686" s="46"/>
      <c r="M686" s="46"/>
      <c r="N686" s="46"/>
      <c r="O686" s="46"/>
      <c r="P686" s="46"/>
      <c r="Q686" s="46"/>
      <c r="R686" s="46"/>
      <c r="S686" s="46"/>
      <c r="T686" s="46"/>
      <c r="U686" s="46"/>
      <c r="V686" s="46"/>
      <c r="W686" s="46"/>
      <c r="X686" s="46"/>
      <c r="Y686" s="46"/>
      <c r="Z686" s="46"/>
      <c r="AA686" s="46"/>
      <c r="AB686" s="46"/>
    </row>
    <row r="687" spans="1:28" ht="15.75" customHeight="1" x14ac:dyDescent="0.25">
      <c r="A687" s="46"/>
      <c r="B687" s="46"/>
      <c r="C687" s="46"/>
      <c r="D687" s="46"/>
      <c r="E687" s="46"/>
      <c r="F687" s="46"/>
      <c r="G687" s="46"/>
      <c r="H687" s="46"/>
      <c r="I687" s="46"/>
      <c r="J687" s="46"/>
      <c r="K687" s="46"/>
      <c r="L687" s="46"/>
      <c r="M687" s="46"/>
      <c r="N687" s="46"/>
      <c r="O687" s="46"/>
      <c r="P687" s="46"/>
      <c r="Q687" s="46"/>
      <c r="R687" s="46"/>
      <c r="S687" s="46"/>
      <c r="T687" s="46"/>
      <c r="U687" s="46"/>
      <c r="V687" s="46"/>
      <c r="W687" s="46"/>
      <c r="X687" s="46"/>
      <c r="Y687" s="46"/>
      <c r="Z687" s="46"/>
      <c r="AA687" s="46"/>
      <c r="AB687" s="46"/>
    </row>
    <row r="688" spans="1:28" ht="15.75" customHeight="1" x14ac:dyDescent="0.25">
      <c r="A688" s="46"/>
      <c r="B688" s="46"/>
      <c r="C688" s="46"/>
      <c r="D688" s="46"/>
      <c r="E688" s="46"/>
      <c r="F688" s="46"/>
      <c r="G688" s="46"/>
      <c r="H688" s="46"/>
      <c r="I688" s="46"/>
      <c r="J688" s="46"/>
      <c r="K688" s="46"/>
      <c r="L688" s="46"/>
      <c r="M688" s="46"/>
      <c r="N688" s="46"/>
      <c r="O688" s="46"/>
      <c r="P688" s="46"/>
      <c r="Q688" s="46"/>
      <c r="R688" s="46"/>
      <c r="S688" s="46"/>
      <c r="T688" s="46"/>
      <c r="U688" s="46"/>
      <c r="V688" s="46"/>
      <c r="W688" s="46"/>
      <c r="X688" s="46"/>
      <c r="Y688" s="46"/>
      <c r="Z688" s="46"/>
      <c r="AA688" s="46"/>
      <c r="AB688" s="46"/>
    </row>
    <row r="689" spans="1:28" ht="15.75" customHeight="1" x14ac:dyDescent="0.25">
      <c r="A689" s="46"/>
      <c r="B689" s="46"/>
      <c r="C689" s="46"/>
      <c r="D689" s="46"/>
      <c r="E689" s="46"/>
      <c r="F689" s="46"/>
      <c r="G689" s="46"/>
      <c r="H689" s="46"/>
      <c r="I689" s="46"/>
      <c r="J689" s="46"/>
      <c r="K689" s="46"/>
      <c r="L689" s="46"/>
      <c r="M689" s="46"/>
      <c r="N689" s="46"/>
      <c r="O689" s="46"/>
      <c r="P689" s="46"/>
      <c r="Q689" s="46"/>
      <c r="R689" s="46"/>
      <c r="S689" s="46"/>
      <c r="T689" s="46"/>
      <c r="U689" s="46"/>
      <c r="V689" s="46"/>
      <c r="W689" s="46"/>
      <c r="X689" s="46"/>
      <c r="Y689" s="46"/>
      <c r="Z689" s="46"/>
      <c r="AA689" s="46"/>
      <c r="AB689" s="46"/>
    </row>
    <row r="690" spans="1:28" ht="15.75" customHeight="1" x14ac:dyDescent="0.25">
      <c r="A690" s="46"/>
      <c r="B690" s="46"/>
      <c r="C690" s="46"/>
      <c r="D690" s="46"/>
      <c r="E690" s="46"/>
      <c r="F690" s="46"/>
      <c r="G690" s="46"/>
      <c r="H690" s="46"/>
      <c r="I690" s="46"/>
      <c r="J690" s="46"/>
      <c r="K690" s="46"/>
      <c r="L690" s="46"/>
      <c r="M690" s="46"/>
      <c r="N690" s="46"/>
      <c r="O690" s="46"/>
      <c r="P690" s="46"/>
      <c r="Q690" s="46"/>
      <c r="R690" s="46"/>
      <c r="S690" s="46"/>
      <c r="T690" s="46"/>
      <c r="U690" s="46"/>
      <c r="V690" s="46"/>
      <c r="W690" s="46"/>
      <c r="X690" s="46"/>
      <c r="Y690" s="46"/>
      <c r="Z690" s="46"/>
      <c r="AA690" s="46"/>
      <c r="AB690" s="46"/>
    </row>
    <row r="691" spans="1:28" ht="15.75" customHeight="1" x14ac:dyDescent="0.25">
      <c r="A691" s="46"/>
      <c r="B691" s="46"/>
      <c r="C691" s="46"/>
      <c r="D691" s="46"/>
      <c r="E691" s="46"/>
      <c r="F691" s="46"/>
      <c r="G691" s="46"/>
      <c r="H691" s="46"/>
      <c r="I691" s="46"/>
      <c r="J691" s="46"/>
      <c r="K691" s="46"/>
      <c r="L691" s="46"/>
      <c r="M691" s="46"/>
      <c r="N691" s="46"/>
      <c r="O691" s="46"/>
      <c r="P691" s="46"/>
      <c r="Q691" s="46"/>
      <c r="R691" s="46"/>
      <c r="S691" s="46"/>
      <c r="T691" s="46"/>
      <c r="U691" s="46"/>
      <c r="V691" s="46"/>
      <c r="W691" s="46"/>
      <c r="X691" s="46"/>
      <c r="Y691" s="46"/>
      <c r="Z691" s="46"/>
      <c r="AA691" s="46"/>
      <c r="AB691" s="46"/>
    </row>
    <row r="692" spans="1:28" ht="15.75" customHeight="1" x14ac:dyDescent="0.25">
      <c r="A692" s="46"/>
      <c r="B692" s="46"/>
      <c r="C692" s="46"/>
      <c r="D692" s="46"/>
      <c r="E692" s="46"/>
      <c r="F692" s="46"/>
      <c r="G692" s="46"/>
      <c r="H692" s="46"/>
      <c r="I692" s="46"/>
      <c r="J692" s="46"/>
      <c r="K692" s="46"/>
      <c r="L692" s="46"/>
      <c r="M692" s="46"/>
      <c r="N692" s="46"/>
      <c r="O692" s="46"/>
      <c r="P692" s="46"/>
      <c r="Q692" s="46"/>
      <c r="R692" s="46"/>
      <c r="S692" s="46"/>
      <c r="T692" s="46"/>
      <c r="U692" s="46"/>
      <c r="V692" s="46"/>
      <c r="W692" s="46"/>
      <c r="X692" s="46"/>
      <c r="Y692" s="46"/>
      <c r="Z692" s="46"/>
      <c r="AA692" s="46"/>
      <c r="AB692" s="46"/>
    </row>
    <row r="693" spans="1:28" ht="15.75" customHeight="1" x14ac:dyDescent="0.25">
      <c r="A693" s="46"/>
      <c r="B693" s="46"/>
      <c r="C693" s="46"/>
      <c r="D693" s="46"/>
      <c r="E693" s="46"/>
      <c r="F693" s="46"/>
      <c r="G693" s="46"/>
      <c r="H693" s="46"/>
      <c r="I693" s="46"/>
      <c r="J693" s="46"/>
      <c r="K693" s="46"/>
      <c r="L693" s="46"/>
      <c r="M693" s="46"/>
      <c r="N693" s="46"/>
      <c r="O693" s="46"/>
      <c r="P693" s="46"/>
      <c r="Q693" s="46"/>
      <c r="R693" s="46"/>
      <c r="S693" s="46"/>
      <c r="T693" s="46"/>
      <c r="U693" s="46"/>
      <c r="V693" s="46"/>
      <c r="W693" s="46"/>
      <c r="X693" s="46"/>
      <c r="Y693" s="46"/>
      <c r="Z693" s="46"/>
      <c r="AA693" s="46"/>
      <c r="AB693" s="46"/>
    </row>
    <row r="694" spans="1:28" ht="15.75" customHeight="1" x14ac:dyDescent="0.25">
      <c r="A694" s="46"/>
      <c r="B694" s="46"/>
      <c r="C694" s="46"/>
      <c r="D694" s="46"/>
      <c r="E694" s="46"/>
      <c r="F694" s="46"/>
      <c r="G694" s="46"/>
      <c r="H694" s="46"/>
      <c r="I694" s="46"/>
      <c r="J694" s="46"/>
      <c r="K694" s="46"/>
      <c r="L694" s="46"/>
      <c r="M694" s="46"/>
      <c r="N694" s="46"/>
      <c r="O694" s="46"/>
      <c r="P694" s="46"/>
      <c r="Q694" s="46"/>
      <c r="R694" s="46"/>
      <c r="S694" s="46"/>
      <c r="T694" s="46"/>
      <c r="U694" s="46"/>
      <c r="V694" s="46"/>
      <c r="W694" s="46"/>
      <c r="X694" s="46"/>
      <c r="Y694" s="46"/>
      <c r="Z694" s="46"/>
      <c r="AA694" s="46"/>
      <c r="AB694" s="46"/>
    </row>
    <row r="695" spans="1:28" ht="15.75" customHeight="1" x14ac:dyDescent="0.25">
      <c r="A695" s="46"/>
      <c r="B695" s="46"/>
      <c r="C695" s="46"/>
      <c r="D695" s="46"/>
      <c r="E695" s="46"/>
      <c r="F695" s="46"/>
      <c r="G695" s="46"/>
      <c r="H695" s="46"/>
      <c r="I695" s="46"/>
      <c r="J695" s="46"/>
      <c r="K695" s="46"/>
      <c r="L695" s="46"/>
      <c r="M695" s="46"/>
      <c r="N695" s="46"/>
      <c r="O695" s="46"/>
      <c r="P695" s="46"/>
      <c r="Q695" s="46"/>
      <c r="R695" s="46"/>
      <c r="S695" s="46"/>
      <c r="T695" s="46"/>
      <c r="U695" s="46"/>
      <c r="V695" s="46"/>
      <c r="W695" s="46"/>
      <c r="X695" s="46"/>
      <c r="Y695" s="46"/>
      <c r="Z695" s="46"/>
      <c r="AA695" s="46"/>
      <c r="AB695" s="46"/>
    </row>
    <row r="696" spans="1:28" ht="15.75" customHeight="1" x14ac:dyDescent="0.25">
      <c r="A696" s="46"/>
      <c r="B696" s="46"/>
      <c r="C696" s="46"/>
      <c r="D696" s="46"/>
      <c r="E696" s="46"/>
      <c r="F696" s="46"/>
      <c r="G696" s="46"/>
      <c r="H696" s="46"/>
      <c r="I696" s="46"/>
      <c r="J696" s="46"/>
      <c r="K696" s="46"/>
      <c r="L696" s="46"/>
      <c r="M696" s="46"/>
      <c r="N696" s="46"/>
      <c r="O696" s="46"/>
      <c r="P696" s="46"/>
      <c r="Q696" s="46"/>
      <c r="R696" s="46"/>
      <c r="S696" s="46"/>
      <c r="T696" s="46"/>
      <c r="U696" s="46"/>
      <c r="V696" s="46"/>
      <c r="W696" s="46"/>
      <c r="X696" s="46"/>
      <c r="Y696" s="46"/>
      <c r="Z696" s="46"/>
      <c r="AA696" s="46"/>
      <c r="AB696" s="46"/>
    </row>
    <row r="697" spans="1:28" ht="15.75" customHeight="1" x14ac:dyDescent="0.25">
      <c r="A697" s="46"/>
      <c r="B697" s="46"/>
      <c r="C697" s="46"/>
      <c r="D697" s="46"/>
      <c r="E697" s="46"/>
      <c r="F697" s="46"/>
      <c r="G697" s="46"/>
      <c r="H697" s="46"/>
      <c r="I697" s="46"/>
      <c r="J697" s="46"/>
      <c r="K697" s="46"/>
      <c r="L697" s="46"/>
      <c r="M697" s="46"/>
      <c r="N697" s="46"/>
      <c r="O697" s="46"/>
      <c r="P697" s="46"/>
      <c r="Q697" s="46"/>
      <c r="R697" s="46"/>
      <c r="S697" s="46"/>
      <c r="T697" s="46"/>
      <c r="U697" s="46"/>
      <c r="V697" s="46"/>
      <c r="W697" s="46"/>
      <c r="X697" s="46"/>
      <c r="Y697" s="46"/>
      <c r="Z697" s="46"/>
      <c r="AA697" s="46"/>
      <c r="AB697" s="46"/>
    </row>
    <row r="698" spans="1:28" ht="15.75" customHeight="1" x14ac:dyDescent="0.25">
      <c r="A698" s="46"/>
      <c r="B698" s="46"/>
      <c r="C698" s="46"/>
      <c r="D698" s="46"/>
      <c r="E698" s="46"/>
      <c r="F698" s="46"/>
      <c r="G698" s="46"/>
      <c r="H698" s="46"/>
      <c r="I698" s="46"/>
      <c r="J698" s="46"/>
      <c r="K698" s="46"/>
      <c r="L698" s="46"/>
      <c r="M698" s="46"/>
      <c r="N698" s="46"/>
      <c r="O698" s="46"/>
      <c r="P698" s="46"/>
      <c r="Q698" s="46"/>
      <c r="R698" s="46"/>
      <c r="S698" s="46"/>
      <c r="T698" s="46"/>
      <c r="U698" s="46"/>
      <c r="V698" s="46"/>
      <c r="W698" s="46"/>
      <c r="X698" s="46"/>
      <c r="Y698" s="46"/>
      <c r="Z698" s="46"/>
      <c r="AA698" s="46"/>
      <c r="AB698" s="46"/>
    </row>
    <row r="699" spans="1:28" ht="15.75" customHeight="1" x14ac:dyDescent="0.25">
      <c r="A699" s="46"/>
      <c r="B699" s="46"/>
      <c r="C699" s="46"/>
      <c r="D699" s="46"/>
      <c r="E699" s="46"/>
      <c r="F699" s="46"/>
      <c r="G699" s="46"/>
      <c r="H699" s="46"/>
      <c r="I699" s="46"/>
      <c r="J699" s="46"/>
      <c r="K699" s="46"/>
      <c r="L699" s="46"/>
      <c r="M699" s="46"/>
      <c r="N699" s="46"/>
      <c r="O699" s="46"/>
      <c r="P699" s="46"/>
      <c r="Q699" s="46"/>
      <c r="R699" s="46"/>
      <c r="S699" s="46"/>
      <c r="T699" s="46"/>
      <c r="U699" s="46"/>
      <c r="V699" s="46"/>
      <c r="W699" s="46"/>
      <c r="X699" s="46"/>
      <c r="Y699" s="46"/>
      <c r="Z699" s="46"/>
      <c r="AA699" s="46"/>
      <c r="AB699" s="46"/>
    </row>
    <row r="700" spans="1:28" ht="15.75" customHeight="1" x14ac:dyDescent="0.25">
      <c r="A700" s="46"/>
      <c r="B700" s="46"/>
      <c r="C700" s="46"/>
      <c r="D700" s="46"/>
      <c r="E700" s="46"/>
      <c r="F700" s="46"/>
      <c r="G700" s="46"/>
      <c r="H700" s="46"/>
      <c r="I700" s="46"/>
      <c r="J700" s="46"/>
      <c r="K700" s="46"/>
      <c r="L700" s="46"/>
      <c r="M700" s="46"/>
      <c r="N700" s="46"/>
      <c r="O700" s="46"/>
      <c r="P700" s="46"/>
      <c r="Q700" s="46"/>
      <c r="R700" s="46"/>
      <c r="S700" s="46"/>
      <c r="T700" s="46"/>
      <c r="U700" s="46"/>
      <c r="V700" s="46"/>
      <c r="W700" s="46"/>
      <c r="X700" s="46"/>
      <c r="Y700" s="46"/>
      <c r="Z700" s="46"/>
      <c r="AA700" s="46"/>
      <c r="AB700" s="46"/>
    </row>
    <row r="701" spans="1:28" ht="15.75" customHeight="1" x14ac:dyDescent="0.25">
      <c r="A701" s="46"/>
      <c r="B701" s="46"/>
      <c r="C701" s="46"/>
      <c r="D701" s="46"/>
      <c r="E701" s="46"/>
      <c r="F701" s="46"/>
      <c r="G701" s="46"/>
      <c r="H701" s="46"/>
      <c r="I701" s="46"/>
      <c r="J701" s="46"/>
      <c r="K701" s="46"/>
      <c r="L701" s="46"/>
      <c r="M701" s="46"/>
      <c r="N701" s="46"/>
      <c r="O701" s="46"/>
      <c r="P701" s="46"/>
      <c r="Q701" s="46"/>
      <c r="R701" s="46"/>
      <c r="S701" s="46"/>
      <c r="T701" s="46"/>
      <c r="U701" s="46"/>
      <c r="V701" s="46"/>
      <c r="W701" s="46"/>
      <c r="X701" s="46"/>
      <c r="Y701" s="46"/>
      <c r="Z701" s="46"/>
      <c r="AA701" s="46"/>
      <c r="AB701" s="46"/>
    </row>
    <row r="702" spans="1:28" ht="15.75" customHeight="1" x14ac:dyDescent="0.25">
      <c r="A702" s="46"/>
      <c r="B702" s="46"/>
      <c r="C702" s="46"/>
      <c r="D702" s="46"/>
      <c r="E702" s="46"/>
      <c r="F702" s="46"/>
      <c r="G702" s="46"/>
      <c r="H702" s="46"/>
      <c r="I702" s="46"/>
      <c r="J702" s="46"/>
      <c r="K702" s="46"/>
      <c r="L702" s="46"/>
      <c r="M702" s="46"/>
      <c r="N702" s="46"/>
      <c r="O702" s="46"/>
      <c r="P702" s="46"/>
      <c r="Q702" s="46"/>
      <c r="R702" s="46"/>
      <c r="S702" s="46"/>
      <c r="T702" s="46"/>
      <c r="U702" s="46"/>
      <c r="V702" s="46"/>
      <c r="W702" s="46"/>
      <c r="X702" s="46"/>
      <c r="Y702" s="46"/>
      <c r="Z702" s="46"/>
      <c r="AA702" s="46"/>
      <c r="AB702" s="46"/>
    </row>
    <row r="703" spans="1:28" ht="15.75" customHeight="1" x14ac:dyDescent="0.25">
      <c r="A703" s="46"/>
      <c r="B703" s="46"/>
      <c r="C703" s="46"/>
      <c r="D703" s="46"/>
      <c r="E703" s="46"/>
      <c r="F703" s="46"/>
      <c r="G703" s="46"/>
      <c r="H703" s="46"/>
      <c r="I703" s="46"/>
      <c r="J703" s="46"/>
      <c r="K703" s="46"/>
      <c r="L703" s="46"/>
      <c r="M703" s="46"/>
      <c r="N703" s="46"/>
      <c r="O703" s="46"/>
      <c r="P703" s="46"/>
      <c r="Q703" s="46"/>
      <c r="R703" s="46"/>
      <c r="S703" s="46"/>
      <c r="T703" s="46"/>
      <c r="U703" s="46"/>
      <c r="V703" s="46"/>
      <c r="W703" s="46"/>
      <c r="X703" s="46"/>
      <c r="Y703" s="46"/>
      <c r="Z703" s="46"/>
      <c r="AA703" s="46"/>
      <c r="AB703" s="46"/>
    </row>
    <row r="704" spans="1:28" ht="15.75" customHeight="1" x14ac:dyDescent="0.25">
      <c r="A704" s="46"/>
      <c r="B704" s="46"/>
      <c r="C704" s="46"/>
      <c r="D704" s="46"/>
      <c r="E704" s="46"/>
      <c r="F704" s="46"/>
      <c r="G704" s="46"/>
      <c r="H704" s="46"/>
      <c r="I704" s="46"/>
      <c r="J704" s="46"/>
      <c r="K704" s="46"/>
      <c r="L704" s="46"/>
      <c r="M704" s="46"/>
      <c r="N704" s="46"/>
      <c r="O704" s="46"/>
      <c r="P704" s="46"/>
      <c r="Q704" s="46"/>
      <c r="R704" s="46"/>
      <c r="S704" s="46"/>
      <c r="T704" s="46"/>
      <c r="U704" s="46"/>
      <c r="V704" s="46"/>
      <c r="W704" s="46"/>
      <c r="X704" s="46"/>
      <c r="Y704" s="46"/>
      <c r="Z704" s="46"/>
      <c r="AA704" s="46"/>
      <c r="AB704" s="46"/>
    </row>
    <row r="705" spans="1:28" ht="15.75" customHeight="1" x14ac:dyDescent="0.25">
      <c r="A705" s="46"/>
      <c r="B705" s="46"/>
      <c r="C705" s="46"/>
      <c r="D705" s="46"/>
      <c r="E705" s="46"/>
      <c r="F705" s="46"/>
      <c r="G705" s="46"/>
      <c r="H705" s="46"/>
      <c r="I705" s="46"/>
      <c r="J705" s="46"/>
      <c r="K705" s="46"/>
      <c r="L705" s="46"/>
      <c r="M705" s="46"/>
      <c r="N705" s="46"/>
      <c r="O705" s="46"/>
      <c r="P705" s="46"/>
      <c r="Q705" s="46"/>
      <c r="R705" s="46"/>
      <c r="S705" s="46"/>
      <c r="T705" s="46"/>
      <c r="U705" s="46"/>
      <c r="V705" s="46"/>
      <c r="W705" s="46"/>
      <c r="X705" s="46"/>
      <c r="Y705" s="46"/>
      <c r="Z705" s="46"/>
      <c r="AA705" s="46"/>
      <c r="AB705" s="46"/>
    </row>
    <row r="706" spans="1:28" ht="15.75" customHeight="1" x14ac:dyDescent="0.25">
      <c r="A706" s="46"/>
      <c r="B706" s="46"/>
      <c r="C706" s="46"/>
      <c r="D706" s="46"/>
      <c r="E706" s="46"/>
      <c r="F706" s="46"/>
      <c r="G706" s="46"/>
      <c r="H706" s="46"/>
      <c r="I706" s="46"/>
      <c r="J706" s="46"/>
      <c r="K706" s="46"/>
      <c r="L706" s="46"/>
      <c r="M706" s="46"/>
      <c r="N706" s="46"/>
      <c r="O706" s="46"/>
      <c r="P706" s="46"/>
      <c r="Q706" s="46"/>
      <c r="R706" s="46"/>
      <c r="S706" s="46"/>
      <c r="T706" s="46"/>
      <c r="U706" s="46"/>
      <c r="V706" s="46"/>
      <c r="W706" s="46"/>
      <c r="X706" s="46"/>
      <c r="Y706" s="46"/>
      <c r="Z706" s="46"/>
      <c r="AA706" s="46"/>
      <c r="AB706" s="46"/>
    </row>
    <row r="707" spans="1:28" ht="15.75" customHeight="1" x14ac:dyDescent="0.25">
      <c r="A707" s="46"/>
      <c r="B707" s="46"/>
      <c r="C707" s="46"/>
      <c r="D707" s="46"/>
      <c r="E707" s="46"/>
      <c r="F707" s="46"/>
      <c r="G707" s="46"/>
      <c r="H707" s="46"/>
      <c r="I707" s="46"/>
      <c r="J707" s="46"/>
      <c r="K707" s="46"/>
      <c r="L707" s="46"/>
      <c r="M707" s="46"/>
      <c r="N707" s="46"/>
      <c r="O707" s="46"/>
      <c r="P707" s="46"/>
      <c r="Q707" s="46"/>
      <c r="R707" s="46"/>
      <c r="S707" s="46"/>
      <c r="T707" s="46"/>
      <c r="U707" s="46"/>
      <c r="V707" s="46"/>
      <c r="W707" s="46"/>
      <c r="X707" s="46"/>
      <c r="Y707" s="46"/>
      <c r="Z707" s="46"/>
      <c r="AA707" s="46"/>
      <c r="AB707" s="46"/>
    </row>
    <row r="708" spans="1:28" ht="15.75" customHeight="1" x14ac:dyDescent="0.25">
      <c r="A708" s="46"/>
      <c r="B708" s="46"/>
      <c r="C708" s="46"/>
      <c r="D708" s="46"/>
      <c r="E708" s="46"/>
      <c r="F708" s="46"/>
      <c r="G708" s="46"/>
      <c r="H708" s="46"/>
      <c r="I708" s="46"/>
      <c r="J708" s="46"/>
      <c r="K708" s="46"/>
      <c r="L708" s="46"/>
      <c r="M708" s="46"/>
      <c r="N708" s="46"/>
      <c r="O708" s="46"/>
      <c r="P708" s="46"/>
      <c r="Q708" s="46"/>
      <c r="R708" s="46"/>
      <c r="S708" s="46"/>
      <c r="T708" s="46"/>
      <c r="U708" s="46"/>
      <c r="V708" s="46"/>
      <c r="W708" s="46"/>
      <c r="X708" s="46"/>
      <c r="Y708" s="46"/>
      <c r="Z708" s="46"/>
      <c r="AA708" s="46"/>
      <c r="AB708" s="46"/>
    </row>
    <row r="709" spans="1:28" ht="15.75" customHeight="1" x14ac:dyDescent="0.25">
      <c r="A709" s="46"/>
      <c r="B709" s="46"/>
      <c r="C709" s="46"/>
      <c r="D709" s="46"/>
      <c r="E709" s="46"/>
      <c r="F709" s="46"/>
      <c r="G709" s="46"/>
      <c r="H709" s="46"/>
      <c r="I709" s="46"/>
      <c r="J709" s="46"/>
      <c r="K709" s="46"/>
      <c r="L709" s="46"/>
      <c r="M709" s="46"/>
      <c r="N709" s="46"/>
      <c r="O709" s="46"/>
      <c r="P709" s="46"/>
      <c r="Q709" s="46"/>
      <c r="R709" s="46"/>
      <c r="S709" s="46"/>
      <c r="T709" s="46"/>
      <c r="U709" s="46"/>
      <c r="V709" s="46"/>
      <c r="W709" s="46"/>
      <c r="X709" s="46"/>
      <c r="Y709" s="46"/>
      <c r="Z709" s="46"/>
      <c r="AA709" s="46"/>
      <c r="AB709" s="46"/>
    </row>
    <row r="710" spans="1:28" ht="15.75" customHeight="1" x14ac:dyDescent="0.25">
      <c r="A710" s="46"/>
      <c r="B710" s="46"/>
      <c r="C710" s="46"/>
      <c r="D710" s="46"/>
      <c r="E710" s="46"/>
      <c r="F710" s="46"/>
      <c r="G710" s="46"/>
      <c r="H710" s="46"/>
      <c r="I710" s="46"/>
      <c r="J710" s="46"/>
      <c r="K710" s="46"/>
      <c r="L710" s="46"/>
      <c r="M710" s="46"/>
      <c r="N710" s="46"/>
      <c r="O710" s="46"/>
      <c r="P710" s="46"/>
      <c r="Q710" s="46"/>
      <c r="R710" s="46"/>
      <c r="S710" s="46"/>
      <c r="T710" s="46"/>
      <c r="U710" s="46"/>
      <c r="V710" s="46"/>
      <c r="W710" s="46"/>
      <c r="X710" s="46"/>
      <c r="Y710" s="46"/>
      <c r="Z710" s="46"/>
      <c r="AA710" s="46"/>
      <c r="AB710" s="46"/>
    </row>
    <row r="711" spans="1:28" ht="15.75" customHeight="1" x14ac:dyDescent="0.25">
      <c r="A711" s="46"/>
      <c r="B711" s="46"/>
      <c r="C711" s="46"/>
      <c r="D711" s="46"/>
      <c r="E711" s="46"/>
      <c r="F711" s="46"/>
      <c r="G711" s="46"/>
      <c r="H711" s="46"/>
      <c r="I711" s="46"/>
      <c r="J711" s="46"/>
      <c r="K711" s="46"/>
      <c r="L711" s="46"/>
      <c r="M711" s="46"/>
      <c r="N711" s="46"/>
      <c r="O711" s="46"/>
      <c r="P711" s="46"/>
      <c r="Q711" s="46"/>
      <c r="R711" s="46"/>
      <c r="S711" s="46"/>
      <c r="T711" s="46"/>
      <c r="U711" s="46"/>
      <c r="V711" s="46"/>
      <c r="W711" s="46"/>
      <c r="X711" s="46"/>
      <c r="Y711" s="46"/>
      <c r="Z711" s="46"/>
      <c r="AA711" s="46"/>
      <c r="AB711" s="46"/>
    </row>
    <row r="712" spans="1:28" ht="15.75" customHeight="1" x14ac:dyDescent="0.25">
      <c r="A712" s="46"/>
      <c r="B712" s="46"/>
      <c r="C712" s="46"/>
      <c r="D712" s="46"/>
      <c r="E712" s="46"/>
      <c r="F712" s="46"/>
      <c r="G712" s="46"/>
      <c r="H712" s="46"/>
      <c r="I712" s="46"/>
      <c r="J712" s="46"/>
      <c r="K712" s="46"/>
      <c r="L712" s="46"/>
      <c r="M712" s="46"/>
      <c r="N712" s="46"/>
      <c r="O712" s="46"/>
      <c r="P712" s="46"/>
      <c r="Q712" s="46"/>
      <c r="R712" s="46"/>
      <c r="S712" s="46"/>
      <c r="T712" s="46"/>
      <c r="U712" s="46"/>
      <c r="V712" s="46"/>
      <c r="W712" s="46"/>
      <c r="X712" s="46"/>
      <c r="Y712" s="46"/>
      <c r="Z712" s="46"/>
      <c r="AA712" s="46"/>
      <c r="AB712" s="46"/>
    </row>
    <row r="713" spans="1:28" ht="15.75" customHeight="1" x14ac:dyDescent="0.25">
      <c r="A713" s="46"/>
      <c r="B713" s="46"/>
      <c r="C713" s="46"/>
      <c r="D713" s="46"/>
      <c r="E713" s="46"/>
      <c r="F713" s="46"/>
      <c r="G713" s="46"/>
      <c r="H713" s="46"/>
      <c r="I713" s="46"/>
      <c r="J713" s="46"/>
      <c r="K713" s="46"/>
      <c r="L713" s="46"/>
      <c r="M713" s="46"/>
      <c r="N713" s="46"/>
      <c r="O713" s="46"/>
      <c r="P713" s="46"/>
      <c r="Q713" s="46"/>
      <c r="R713" s="46"/>
      <c r="S713" s="46"/>
      <c r="T713" s="46"/>
      <c r="U713" s="46"/>
      <c r="V713" s="46"/>
      <c r="W713" s="46"/>
      <c r="X713" s="46"/>
      <c r="Y713" s="46"/>
      <c r="Z713" s="46"/>
      <c r="AA713" s="46"/>
      <c r="AB713" s="46"/>
    </row>
    <row r="714" spans="1:28" ht="15.75" customHeight="1" x14ac:dyDescent="0.25">
      <c r="A714" s="46"/>
      <c r="B714" s="46"/>
      <c r="C714" s="46"/>
      <c r="D714" s="46"/>
      <c r="E714" s="46"/>
      <c r="F714" s="46"/>
      <c r="G714" s="46"/>
      <c r="H714" s="46"/>
      <c r="I714" s="46"/>
      <c r="J714" s="46"/>
      <c r="K714" s="46"/>
      <c r="L714" s="46"/>
      <c r="M714" s="46"/>
      <c r="N714" s="46"/>
      <c r="O714" s="46"/>
      <c r="P714" s="46"/>
      <c r="Q714" s="46"/>
      <c r="R714" s="46"/>
      <c r="S714" s="46"/>
      <c r="T714" s="46"/>
      <c r="U714" s="46"/>
      <c r="V714" s="46"/>
      <c r="W714" s="46"/>
      <c r="X714" s="46"/>
      <c r="Y714" s="46"/>
      <c r="Z714" s="46"/>
      <c r="AA714" s="46"/>
      <c r="AB714" s="46"/>
    </row>
    <row r="715" spans="1:28" ht="15.75" customHeight="1" x14ac:dyDescent="0.25">
      <c r="A715" s="46"/>
      <c r="B715" s="46"/>
      <c r="C715" s="46"/>
      <c r="D715" s="46"/>
      <c r="E715" s="46"/>
      <c r="F715" s="46"/>
      <c r="G715" s="46"/>
      <c r="H715" s="46"/>
      <c r="I715" s="46"/>
      <c r="J715" s="46"/>
      <c r="K715" s="46"/>
      <c r="L715" s="46"/>
      <c r="M715" s="46"/>
      <c r="N715" s="46"/>
      <c r="O715" s="46"/>
      <c r="P715" s="46"/>
      <c r="Q715" s="46"/>
      <c r="R715" s="46"/>
      <c r="S715" s="46"/>
      <c r="T715" s="46"/>
      <c r="U715" s="46"/>
      <c r="V715" s="46"/>
      <c r="W715" s="46"/>
      <c r="X715" s="46"/>
      <c r="Y715" s="46"/>
      <c r="Z715" s="46"/>
      <c r="AA715" s="46"/>
      <c r="AB715" s="46"/>
    </row>
    <row r="716" spans="1:28" ht="15.75" customHeight="1" x14ac:dyDescent="0.25">
      <c r="A716" s="46"/>
      <c r="B716" s="46"/>
      <c r="C716" s="46"/>
      <c r="D716" s="46"/>
      <c r="E716" s="46"/>
      <c r="F716" s="46"/>
      <c r="G716" s="46"/>
      <c r="H716" s="46"/>
      <c r="I716" s="46"/>
      <c r="J716" s="46"/>
      <c r="K716" s="46"/>
      <c r="L716" s="46"/>
      <c r="M716" s="46"/>
      <c r="N716" s="46"/>
      <c r="O716" s="46"/>
      <c r="P716" s="46"/>
      <c r="Q716" s="46"/>
      <c r="R716" s="46"/>
      <c r="S716" s="46"/>
      <c r="T716" s="46"/>
      <c r="U716" s="46"/>
      <c r="V716" s="46"/>
      <c r="W716" s="46"/>
      <c r="X716" s="46"/>
      <c r="Y716" s="46"/>
      <c r="Z716" s="46"/>
      <c r="AA716" s="46"/>
      <c r="AB716" s="46"/>
    </row>
    <row r="717" spans="1:28" ht="15.75" customHeight="1" x14ac:dyDescent="0.25">
      <c r="A717" s="46"/>
      <c r="B717" s="46"/>
      <c r="C717" s="46"/>
      <c r="D717" s="46"/>
      <c r="E717" s="46"/>
      <c r="F717" s="46"/>
      <c r="G717" s="46"/>
      <c r="H717" s="46"/>
      <c r="I717" s="46"/>
      <c r="J717" s="46"/>
      <c r="K717" s="46"/>
      <c r="L717" s="46"/>
      <c r="M717" s="46"/>
      <c r="N717" s="46"/>
      <c r="O717" s="46"/>
      <c r="P717" s="46"/>
      <c r="Q717" s="46"/>
      <c r="R717" s="46"/>
      <c r="S717" s="46"/>
      <c r="T717" s="46"/>
      <c r="U717" s="46"/>
      <c r="V717" s="46"/>
      <c r="W717" s="46"/>
      <c r="X717" s="46"/>
      <c r="Y717" s="46"/>
      <c r="Z717" s="46"/>
      <c r="AA717" s="46"/>
      <c r="AB717" s="46"/>
    </row>
    <row r="718" spans="1:28" ht="15.75" customHeight="1" x14ac:dyDescent="0.25">
      <c r="A718" s="46"/>
      <c r="B718" s="46"/>
      <c r="C718" s="46"/>
      <c r="D718" s="46"/>
      <c r="E718" s="46"/>
      <c r="F718" s="46"/>
      <c r="G718" s="46"/>
      <c r="H718" s="46"/>
      <c r="I718" s="46"/>
      <c r="J718" s="46"/>
      <c r="K718" s="46"/>
      <c r="L718" s="46"/>
      <c r="M718" s="46"/>
      <c r="N718" s="46"/>
      <c r="O718" s="46"/>
      <c r="P718" s="46"/>
      <c r="Q718" s="46"/>
      <c r="R718" s="46"/>
      <c r="S718" s="46"/>
      <c r="T718" s="46"/>
      <c r="U718" s="46"/>
      <c r="V718" s="46"/>
      <c r="W718" s="46"/>
      <c r="X718" s="46"/>
      <c r="Y718" s="46"/>
      <c r="Z718" s="46"/>
      <c r="AA718" s="46"/>
      <c r="AB718" s="46"/>
    </row>
    <row r="719" spans="1:28" ht="15.75" customHeight="1" x14ac:dyDescent="0.25">
      <c r="A719" s="46"/>
      <c r="B719" s="46"/>
      <c r="C719" s="46"/>
      <c r="D719" s="46"/>
      <c r="E719" s="46"/>
      <c r="F719" s="46"/>
      <c r="G719" s="46"/>
      <c r="H719" s="46"/>
      <c r="I719" s="46"/>
      <c r="J719" s="46"/>
      <c r="K719" s="46"/>
      <c r="L719" s="46"/>
      <c r="M719" s="46"/>
      <c r="N719" s="46"/>
      <c r="O719" s="46"/>
      <c r="P719" s="46"/>
      <c r="Q719" s="46"/>
      <c r="R719" s="46"/>
      <c r="S719" s="46"/>
      <c r="T719" s="46"/>
      <c r="U719" s="46"/>
      <c r="V719" s="46"/>
      <c r="W719" s="46"/>
      <c r="X719" s="46"/>
      <c r="Y719" s="46"/>
      <c r="Z719" s="46"/>
      <c r="AA719" s="46"/>
      <c r="AB719" s="46"/>
    </row>
    <row r="720" spans="1:28" ht="15.75" customHeight="1" x14ac:dyDescent="0.25">
      <c r="A720" s="46"/>
      <c r="B720" s="46"/>
      <c r="C720" s="46"/>
      <c r="D720" s="46"/>
      <c r="E720" s="46"/>
      <c r="F720" s="46"/>
      <c r="G720" s="46"/>
      <c r="H720" s="46"/>
      <c r="I720" s="46"/>
      <c r="J720" s="46"/>
      <c r="K720" s="46"/>
      <c r="L720" s="46"/>
      <c r="M720" s="46"/>
      <c r="N720" s="46"/>
      <c r="O720" s="46"/>
      <c r="P720" s="46"/>
      <c r="Q720" s="46"/>
      <c r="R720" s="46"/>
      <c r="S720" s="46"/>
      <c r="T720" s="46"/>
      <c r="U720" s="46"/>
      <c r="V720" s="46"/>
      <c r="W720" s="46"/>
      <c r="X720" s="46"/>
      <c r="Y720" s="46"/>
      <c r="Z720" s="46"/>
      <c r="AA720" s="46"/>
      <c r="AB720" s="46"/>
    </row>
    <row r="721" spans="1:28" ht="15.75" customHeight="1" x14ac:dyDescent="0.25">
      <c r="A721" s="46"/>
      <c r="B721" s="46"/>
      <c r="C721" s="46"/>
      <c r="D721" s="46"/>
      <c r="E721" s="46"/>
      <c r="F721" s="46"/>
      <c r="G721" s="46"/>
      <c r="H721" s="46"/>
      <c r="I721" s="46"/>
      <c r="J721" s="46"/>
      <c r="K721" s="46"/>
      <c r="L721" s="46"/>
      <c r="M721" s="46"/>
      <c r="N721" s="46"/>
      <c r="O721" s="46"/>
      <c r="P721" s="46"/>
      <c r="Q721" s="46"/>
      <c r="R721" s="46"/>
      <c r="S721" s="46"/>
      <c r="T721" s="46"/>
      <c r="U721" s="46"/>
      <c r="V721" s="46"/>
      <c r="W721" s="46"/>
      <c r="X721" s="46"/>
      <c r="Y721" s="46"/>
      <c r="Z721" s="46"/>
      <c r="AA721" s="46"/>
      <c r="AB721" s="46"/>
    </row>
    <row r="722" spans="1:28" ht="15.75" customHeight="1" x14ac:dyDescent="0.25">
      <c r="A722" s="46"/>
      <c r="B722" s="46"/>
      <c r="C722" s="46"/>
      <c r="D722" s="46"/>
      <c r="E722" s="46"/>
      <c r="F722" s="46"/>
      <c r="G722" s="46"/>
      <c r="H722" s="46"/>
      <c r="I722" s="46"/>
      <c r="J722" s="46"/>
      <c r="K722" s="46"/>
      <c r="L722" s="46"/>
      <c r="M722" s="46"/>
      <c r="N722" s="46"/>
      <c r="O722" s="46"/>
      <c r="P722" s="46"/>
      <c r="Q722" s="46"/>
      <c r="R722" s="46"/>
      <c r="S722" s="46"/>
      <c r="T722" s="46"/>
      <c r="U722" s="46"/>
      <c r="V722" s="46"/>
      <c r="W722" s="46"/>
      <c r="X722" s="46"/>
      <c r="Y722" s="46"/>
      <c r="Z722" s="46"/>
      <c r="AA722" s="46"/>
      <c r="AB722" s="46"/>
    </row>
    <row r="723" spans="1:28" ht="15.75" customHeight="1" x14ac:dyDescent="0.25">
      <c r="A723" s="46"/>
      <c r="B723" s="46"/>
      <c r="C723" s="46"/>
      <c r="D723" s="46"/>
      <c r="E723" s="46"/>
      <c r="F723" s="46"/>
      <c r="G723" s="46"/>
      <c r="H723" s="46"/>
      <c r="I723" s="46"/>
      <c r="J723" s="46"/>
      <c r="K723" s="46"/>
      <c r="L723" s="46"/>
      <c r="M723" s="46"/>
      <c r="N723" s="46"/>
      <c r="O723" s="46"/>
      <c r="P723" s="46"/>
      <c r="Q723" s="46"/>
      <c r="R723" s="46"/>
      <c r="S723" s="46"/>
      <c r="T723" s="46"/>
      <c r="U723" s="46"/>
      <c r="V723" s="46"/>
      <c r="W723" s="46"/>
      <c r="X723" s="46"/>
      <c r="Y723" s="46"/>
      <c r="Z723" s="46"/>
      <c r="AA723" s="46"/>
      <c r="AB723" s="46"/>
    </row>
    <row r="724" spans="1:28" ht="15.75" customHeight="1" x14ac:dyDescent="0.25">
      <c r="A724" s="46"/>
      <c r="B724" s="46"/>
      <c r="C724" s="46"/>
      <c r="D724" s="46"/>
      <c r="E724" s="46"/>
      <c r="F724" s="46"/>
      <c r="G724" s="46"/>
      <c r="H724" s="46"/>
      <c r="I724" s="46"/>
      <c r="J724" s="46"/>
      <c r="K724" s="46"/>
      <c r="L724" s="46"/>
      <c r="M724" s="46"/>
      <c r="N724" s="46"/>
      <c r="O724" s="46"/>
      <c r="P724" s="46"/>
      <c r="Q724" s="46"/>
      <c r="R724" s="46"/>
      <c r="S724" s="46"/>
      <c r="T724" s="46"/>
      <c r="U724" s="46"/>
      <c r="V724" s="46"/>
      <c r="W724" s="46"/>
      <c r="X724" s="46"/>
      <c r="Y724" s="46"/>
      <c r="Z724" s="46"/>
      <c r="AA724" s="46"/>
      <c r="AB724" s="46"/>
    </row>
    <row r="725" spans="1:28" ht="15.75" customHeight="1" x14ac:dyDescent="0.25">
      <c r="A725" s="46"/>
      <c r="B725" s="46"/>
      <c r="C725" s="46"/>
      <c r="D725" s="46"/>
      <c r="E725" s="46"/>
      <c r="F725" s="46"/>
      <c r="G725" s="46"/>
      <c r="H725" s="46"/>
      <c r="I725" s="46"/>
      <c r="J725" s="46"/>
      <c r="K725" s="46"/>
      <c r="L725" s="46"/>
      <c r="M725" s="46"/>
      <c r="N725" s="46"/>
      <c r="O725" s="46"/>
      <c r="P725" s="46"/>
      <c r="Q725" s="46"/>
      <c r="R725" s="46"/>
      <c r="S725" s="46"/>
      <c r="T725" s="46"/>
      <c r="U725" s="46"/>
      <c r="V725" s="46"/>
      <c r="W725" s="46"/>
      <c r="X725" s="46"/>
      <c r="Y725" s="46"/>
      <c r="Z725" s="46"/>
      <c r="AA725" s="46"/>
      <c r="AB725" s="46"/>
    </row>
    <row r="726" spans="1:28" ht="15.75" customHeight="1" x14ac:dyDescent="0.25">
      <c r="A726" s="46"/>
      <c r="B726" s="46"/>
      <c r="C726" s="46"/>
      <c r="D726" s="46"/>
      <c r="E726" s="46"/>
      <c r="F726" s="46"/>
      <c r="G726" s="46"/>
      <c r="H726" s="46"/>
      <c r="I726" s="46"/>
      <c r="J726" s="46"/>
      <c r="K726" s="46"/>
      <c r="L726" s="46"/>
      <c r="M726" s="46"/>
      <c r="N726" s="46"/>
      <c r="O726" s="46"/>
      <c r="P726" s="46"/>
      <c r="Q726" s="46"/>
      <c r="R726" s="46"/>
      <c r="S726" s="46"/>
      <c r="T726" s="46"/>
      <c r="U726" s="46"/>
      <c r="V726" s="46"/>
      <c r="W726" s="46"/>
      <c r="X726" s="46"/>
      <c r="Y726" s="46"/>
      <c r="Z726" s="46"/>
      <c r="AA726" s="46"/>
      <c r="AB726" s="46"/>
    </row>
    <row r="727" spans="1:28" ht="15.75" customHeight="1" x14ac:dyDescent="0.25">
      <c r="A727" s="46"/>
      <c r="B727" s="46"/>
      <c r="C727" s="46"/>
      <c r="D727" s="46"/>
      <c r="E727" s="46"/>
      <c r="F727" s="46"/>
      <c r="G727" s="46"/>
      <c r="H727" s="46"/>
      <c r="I727" s="46"/>
      <c r="J727" s="46"/>
      <c r="K727" s="46"/>
      <c r="L727" s="46"/>
      <c r="M727" s="46"/>
      <c r="N727" s="46"/>
      <c r="O727" s="46"/>
      <c r="P727" s="46"/>
      <c r="Q727" s="46"/>
      <c r="R727" s="46"/>
      <c r="S727" s="46"/>
      <c r="T727" s="46"/>
      <c r="U727" s="46"/>
      <c r="V727" s="46"/>
      <c r="W727" s="46"/>
      <c r="X727" s="46"/>
      <c r="Y727" s="46"/>
      <c r="Z727" s="46"/>
      <c r="AA727" s="46"/>
      <c r="AB727" s="46"/>
    </row>
    <row r="728" spans="1:28" ht="15.75" customHeight="1" x14ac:dyDescent="0.25">
      <c r="A728" s="46"/>
      <c r="B728" s="46"/>
      <c r="C728" s="46"/>
      <c r="D728" s="46"/>
      <c r="E728" s="46"/>
      <c r="F728" s="46"/>
      <c r="G728" s="46"/>
      <c r="H728" s="46"/>
      <c r="I728" s="46"/>
      <c r="J728" s="46"/>
      <c r="K728" s="46"/>
      <c r="L728" s="46"/>
      <c r="M728" s="46"/>
      <c r="N728" s="46"/>
      <c r="O728" s="46"/>
      <c r="P728" s="46"/>
      <c r="Q728" s="46"/>
      <c r="R728" s="46"/>
      <c r="S728" s="46"/>
      <c r="T728" s="46"/>
      <c r="U728" s="46"/>
      <c r="V728" s="46"/>
      <c r="W728" s="46"/>
      <c r="X728" s="46"/>
      <c r="Y728" s="46"/>
      <c r="Z728" s="46"/>
      <c r="AA728" s="46"/>
      <c r="AB728" s="46"/>
    </row>
    <row r="729" spans="1:28" ht="15.75" customHeight="1" x14ac:dyDescent="0.25">
      <c r="A729" s="46"/>
      <c r="B729" s="46"/>
      <c r="C729" s="46"/>
      <c r="D729" s="46"/>
      <c r="E729" s="46"/>
      <c r="F729" s="46"/>
      <c r="G729" s="46"/>
      <c r="H729" s="46"/>
      <c r="I729" s="46"/>
      <c r="J729" s="46"/>
      <c r="K729" s="46"/>
      <c r="L729" s="46"/>
      <c r="M729" s="46"/>
      <c r="N729" s="46"/>
      <c r="O729" s="46"/>
      <c r="P729" s="46"/>
      <c r="Q729" s="46"/>
      <c r="R729" s="46"/>
      <c r="S729" s="46"/>
      <c r="T729" s="46"/>
      <c r="U729" s="46"/>
      <c r="V729" s="46"/>
      <c r="W729" s="46"/>
      <c r="X729" s="46"/>
      <c r="Y729" s="46"/>
      <c r="Z729" s="46"/>
      <c r="AA729" s="46"/>
      <c r="AB729" s="46"/>
    </row>
    <row r="730" spans="1:28" ht="15.75" customHeight="1" x14ac:dyDescent="0.25">
      <c r="A730" s="46"/>
      <c r="B730" s="46"/>
      <c r="C730" s="46"/>
      <c r="D730" s="46"/>
      <c r="E730" s="46"/>
      <c r="F730" s="46"/>
      <c r="G730" s="46"/>
      <c r="H730" s="46"/>
      <c r="I730" s="46"/>
      <c r="J730" s="46"/>
      <c r="K730" s="46"/>
      <c r="L730" s="46"/>
      <c r="M730" s="46"/>
      <c r="N730" s="46"/>
      <c r="O730" s="46"/>
      <c r="P730" s="46"/>
      <c r="Q730" s="46"/>
      <c r="R730" s="46"/>
      <c r="S730" s="46"/>
      <c r="T730" s="46"/>
      <c r="U730" s="46"/>
      <c r="V730" s="46"/>
      <c r="W730" s="46"/>
      <c r="X730" s="46"/>
      <c r="Y730" s="46"/>
      <c r="Z730" s="46"/>
      <c r="AA730" s="46"/>
      <c r="AB730" s="46"/>
    </row>
    <row r="731" spans="1:28" ht="15.75" customHeight="1" x14ac:dyDescent="0.25">
      <c r="A731" s="46"/>
      <c r="B731" s="46"/>
      <c r="C731" s="46"/>
      <c r="D731" s="46"/>
      <c r="E731" s="46"/>
      <c r="F731" s="46"/>
      <c r="G731" s="46"/>
      <c r="H731" s="46"/>
      <c r="I731" s="46"/>
      <c r="J731" s="46"/>
      <c r="K731" s="46"/>
      <c r="L731" s="46"/>
      <c r="M731" s="46"/>
      <c r="N731" s="46"/>
      <c r="O731" s="46"/>
      <c r="P731" s="46"/>
      <c r="Q731" s="46"/>
      <c r="R731" s="46"/>
      <c r="S731" s="46"/>
      <c r="T731" s="46"/>
      <c r="U731" s="46"/>
      <c r="V731" s="46"/>
      <c r="W731" s="46"/>
      <c r="X731" s="46"/>
      <c r="Y731" s="46"/>
      <c r="Z731" s="46"/>
      <c r="AA731" s="46"/>
      <c r="AB731" s="46"/>
    </row>
    <row r="732" spans="1:28" ht="15.75" customHeight="1" x14ac:dyDescent="0.25">
      <c r="A732" s="46"/>
      <c r="B732" s="46"/>
      <c r="C732" s="46"/>
      <c r="D732" s="46"/>
      <c r="E732" s="46"/>
      <c r="F732" s="46"/>
      <c r="G732" s="46"/>
      <c r="H732" s="46"/>
      <c r="I732" s="46"/>
      <c r="J732" s="46"/>
      <c r="K732" s="46"/>
      <c r="L732" s="46"/>
      <c r="M732" s="46"/>
      <c r="N732" s="46"/>
      <c r="O732" s="46"/>
      <c r="P732" s="46"/>
      <c r="Q732" s="46"/>
      <c r="R732" s="46"/>
      <c r="S732" s="46"/>
      <c r="T732" s="46"/>
      <c r="U732" s="46"/>
      <c r="V732" s="46"/>
      <c r="W732" s="46"/>
      <c r="X732" s="46"/>
      <c r="Y732" s="46"/>
      <c r="Z732" s="46"/>
      <c r="AA732" s="46"/>
      <c r="AB732" s="46"/>
    </row>
    <row r="733" spans="1:28" ht="15.75" customHeight="1" x14ac:dyDescent="0.25">
      <c r="A733" s="46"/>
      <c r="B733" s="46"/>
      <c r="C733" s="46"/>
      <c r="D733" s="46"/>
      <c r="E733" s="46"/>
      <c r="F733" s="46"/>
      <c r="G733" s="46"/>
      <c r="H733" s="46"/>
      <c r="I733" s="46"/>
      <c r="J733" s="46"/>
      <c r="K733" s="46"/>
      <c r="L733" s="46"/>
      <c r="M733" s="46"/>
      <c r="N733" s="46"/>
      <c r="O733" s="46"/>
      <c r="P733" s="46"/>
      <c r="Q733" s="46"/>
      <c r="R733" s="46"/>
      <c r="S733" s="46"/>
      <c r="T733" s="46"/>
      <c r="U733" s="46"/>
      <c r="V733" s="46"/>
      <c r="W733" s="46"/>
      <c r="X733" s="46"/>
      <c r="Y733" s="46"/>
      <c r="Z733" s="46"/>
      <c r="AA733" s="46"/>
      <c r="AB733" s="46"/>
    </row>
    <row r="734" spans="1:28" ht="15.75" customHeight="1" x14ac:dyDescent="0.25">
      <c r="A734" s="46"/>
      <c r="B734" s="46"/>
      <c r="C734" s="46"/>
      <c r="D734" s="46"/>
      <c r="E734" s="46"/>
      <c r="F734" s="46"/>
      <c r="G734" s="46"/>
      <c r="H734" s="46"/>
      <c r="I734" s="46"/>
      <c r="J734" s="46"/>
      <c r="K734" s="46"/>
      <c r="L734" s="46"/>
      <c r="M734" s="46"/>
      <c r="N734" s="46"/>
      <c r="O734" s="46"/>
      <c r="P734" s="46"/>
      <c r="Q734" s="46"/>
      <c r="R734" s="46"/>
      <c r="S734" s="46"/>
      <c r="T734" s="46"/>
      <c r="U734" s="46"/>
      <c r="V734" s="46"/>
      <c r="W734" s="46"/>
      <c r="X734" s="46"/>
      <c r="Y734" s="46"/>
      <c r="Z734" s="46"/>
      <c r="AA734" s="46"/>
      <c r="AB734" s="46"/>
    </row>
    <row r="735" spans="1:28" ht="15.75" customHeight="1" x14ac:dyDescent="0.25">
      <c r="A735" s="46"/>
      <c r="B735" s="46"/>
      <c r="C735" s="46"/>
      <c r="D735" s="46"/>
      <c r="E735" s="46"/>
      <c r="F735" s="46"/>
      <c r="G735" s="46"/>
      <c r="H735" s="46"/>
      <c r="I735" s="46"/>
      <c r="J735" s="46"/>
      <c r="K735" s="46"/>
      <c r="L735" s="46"/>
      <c r="M735" s="46"/>
      <c r="N735" s="46"/>
      <c r="O735" s="46"/>
      <c r="P735" s="46"/>
      <c r="Q735" s="46"/>
      <c r="R735" s="46"/>
      <c r="S735" s="46"/>
      <c r="T735" s="46"/>
      <c r="U735" s="46"/>
      <c r="V735" s="46"/>
      <c r="W735" s="46"/>
      <c r="X735" s="46"/>
      <c r="Y735" s="46"/>
      <c r="Z735" s="46"/>
      <c r="AA735" s="46"/>
      <c r="AB735" s="46"/>
    </row>
    <row r="736" spans="1:28" ht="15.75" customHeight="1" x14ac:dyDescent="0.25">
      <c r="A736" s="46"/>
      <c r="B736" s="46"/>
      <c r="C736" s="46"/>
      <c r="D736" s="46"/>
      <c r="E736" s="46"/>
      <c r="F736" s="46"/>
      <c r="G736" s="46"/>
      <c r="H736" s="46"/>
      <c r="I736" s="46"/>
      <c r="J736" s="46"/>
      <c r="K736" s="46"/>
      <c r="L736" s="46"/>
      <c r="M736" s="46"/>
      <c r="N736" s="46"/>
      <c r="O736" s="46"/>
      <c r="P736" s="46"/>
      <c r="Q736" s="46"/>
      <c r="R736" s="46"/>
      <c r="S736" s="46"/>
      <c r="T736" s="46"/>
      <c r="U736" s="46"/>
      <c r="V736" s="46"/>
      <c r="W736" s="46"/>
      <c r="X736" s="46"/>
      <c r="Y736" s="46"/>
      <c r="Z736" s="46"/>
      <c r="AA736" s="46"/>
      <c r="AB736" s="46"/>
    </row>
    <row r="737" spans="1:28" ht="15.75" customHeight="1" x14ac:dyDescent="0.25">
      <c r="A737" s="46"/>
      <c r="B737" s="46"/>
      <c r="C737" s="46"/>
      <c r="D737" s="46"/>
      <c r="E737" s="46"/>
      <c r="F737" s="46"/>
      <c r="G737" s="46"/>
      <c r="H737" s="46"/>
      <c r="I737" s="46"/>
      <c r="J737" s="46"/>
      <c r="K737" s="46"/>
      <c r="L737" s="46"/>
      <c r="M737" s="46"/>
      <c r="N737" s="46"/>
      <c r="O737" s="46"/>
      <c r="P737" s="46"/>
      <c r="Q737" s="46"/>
      <c r="R737" s="46"/>
      <c r="S737" s="46"/>
      <c r="T737" s="46"/>
      <c r="U737" s="46"/>
      <c r="V737" s="46"/>
      <c r="W737" s="46"/>
      <c r="X737" s="46"/>
      <c r="Y737" s="46"/>
      <c r="Z737" s="46"/>
      <c r="AA737" s="46"/>
      <c r="AB737" s="46"/>
    </row>
    <row r="738" spans="1:28" ht="15.75" customHeight="1" x14ac:dyDescent="0.25">
      <c r="A738" s="46"/>
      <c r="B738" s="46"/>
      <c r="C738" s="46"/>
      <c r="D738" s="46"/>
      <c r="E738" s="46"/>
      <c r="F738" s="46"/>
      <c r="G738" s="46"/>
      <c r="H738" s="46"/>
      <c r="I738" s="46"/>
      <c r="J738" s="46"/>
      <c r="K738" s="46"/>
      <c r="L738" s="46"/>
      <c r="M738" s="46"/>
      <c r="N738" s="46"/>
      <c r="O738" s="46"/>
      <c r="P738" s="46"/>
      <c r="Q738" s="46"/>
      <c r="R738" s="46"/>
      <c r="S738" s="46"/>
      <c r="T738" s="46"/>
      <c r="U738" s="46"/>
      <c r="V738" s="46"/>
      <c r="W738" s="46"/>
      <c r="X738" s="46"/>
      <c r="Y738" s="46"/>
      <c r="Z738" s="46"/>
      <c r="AA738" s="46"/>
      <c r="AB738" s="46"/>
    </row>
    <row r="739" spans="1:28" ht="15.75" customHeight="1" x14ac:dyDescent="0.25">
      <c r="A739" s="46"/>
      <c r="B739" s="46"/>
      <c r="C739" s="46"/>
      <c r="D739" s="46"/>
      <c r="E739" s="46"/>
      <c r="F739" s="46"/>
      <c r="G739" s="46"/>
      <c r="H739" s="46"/>
      <c r="I739" s="46"/>
      <c r="J739" s="46"/>
      <c r="K739" s="46"/>
      <c r="L739" s="46"/>
      <c r="M739" s="46"/>
      <c r="N739" s="46"/>
      <c r="O739" s="46"/>
      <c r="P739" s="46"/>
      <c r="Q739" s="46"/>
      <c r="R739" s="46"/>
      <c r="S739" s="46"/>
      <c r="T739" s="46"/>
      <c r="U739" s="46"/>
      <c r="V739" s="46"/>
      <c r="W739" s="46"/>
      <c r="X739" s="46"/>
      <c r="Y739" s="46"/>
      <c r="Z739" s="46"/>
      <c r="AA739" s="46"/>
      <c r="AB739" s="46"/>
    </row>
    <row r="740" spans="1:28" ht="15.75" customHeight="1" x14ac:dyDescent="0.25">
      <c r="A740" s="46"/>
      <c r="B740" s="46"/>
      <c r="C740" s="46"/>
      <c r="D740" s="46"/>
      <c r="E740" s="46"/>
      <c r="F740" s="46"/>
      <c r="G740" s="46"/>
      <c r="H740" s="46"/>
      <c r="I740" s="46"/>
      <c r="J740" s="46"/>
      <c r="K740" s="46"/>
      <c r="L740" s="46"/>
      <c r="M740" s="46"/>
      <c r="N740" s="46"/>
      <c r="O740" s="46"/>
      <c r="P740" s="46"/>
      <c r="Q740" s="46"/>
      <c r="R740" s="46"/>
      <c r="S740" s="46"/>
      <c r="T740" s="46"/>
      <c r="U740" s="46"/>
      <c r="V740" s="46"/>
      <c r="W740" s="46"/>
      <c r="X740" s="46"/>
      <c r="Y740" s="46"/>
      <c r="Z740" s="46"/>
      <c r="AA740" s="46"/>
      <c r="AB740" s="46"/>
    </row>
    <row r="741" spans="1:28" ht="15.75" customHeight="1" x14ac:dyDescent="0.25">
      <c r="A741" s="46"/>
      <c r="B741" s="46"/>
      <c r="C741" s="46"/>
      <c r="D741" s="46"/>
      <c r="E741" s="46"/>
      <c r="F741" s="46"/>
      <c r="G741" s="46"/>
      <c r="H741" s="46"/>
      <c r="I741" s="46"/>
      <c r="J741" s="46"/>
      <c r="K741" s="46"/>
      <c r="L741" s="46"/>
      <c r="M741" s="46"/>
      <c r="N741" s="46"/>
      <c r="O741" s="46"/>
      <c r="P741" s="46"/>
      <c r="Q741" s="46"/>
      <c r="R741" s="46"/>
      <c r="S741" s="46"/>
      <c r="T741" s="46"/>
      <c r="U741" s="46"/>
      <c r="V741" s="46"/>
      <c r="W741" s="46"/>
      <c r="X741" s="46"/>
      <c r="Y741" s="46"/>
      <c r="Z741" s="46"/>
      <c r="AA741" s="46"/>
      <c r="AB741" s="46"/>
    </row>
    <row r="742" spans="1:28" ht="15.75" customHeight="1" x14ac:dyDescent="0.25">
      <c r="A742" s="46"/>
      <c r="B742" s="46"/>
      <c r="C742" s="46"/>
      <c r="D742" s="46"/>
      <c r="E742" s="46"/>
      <c r="F742" s="46"/>
      <c r="G742" s="46"/>
      <c r="H742" s="46"/>
      <c r="I742" s="46"/>
      <c r="J742" s="46"/>
      <c r="K742" s="46"/>
      <c r="L742" s="46"/>
      <c r="M742" s="46"/>
      <c r="N742" s="46"/>
      <c r="O742" s="46"/>
      <c r="P742" s="46"/>
      <c r="Q742" s="46"/>
      <c r="R742" s="46"/>
      <c r="S742" s="46"/>
      <c r="T742" s="46"/>
      <c r="U742" s="46"/>
      <c r="V742" s="46"/>
      <c r="W742" s="46"/>
      <c r="X742" s="46"/>
      <c r="Y742" s="46"/>
      <c r="Z742" s="46"/>
      <c r="AA742" s="46"/>
      <c r="AB742" s="46"/>
    </row>
    <row r="743" spans="1:28" ht="15.75" customHeight="1" x14ac:dyDescent="0.25">
      <c r="A743" s="46"/>
      <c r="B743" s="46"/>
      <c r="C743" s="46"/>
      <c r="D743" s="46"/>
      <c r="E743" s="46"/>
      <c r="F743" s="46"/>
      <c r="G743" s="46"/>
      <c r="H743" s="46"/>
      <c r="I743" s="46"/>
      <c r="J743" s="46"/>
      <c r="K743" s="46"/>
      <c r="L743" s="46"/>
      <c r="M743" s="46"/>
      <c r="N743" s="46"/>
      <c r="O743" s="46"/>
      <c r="P743" s="46"/>
      <c r="Q743" s="46"/>
      <c r="R743" s="46"/>
      <c r="S743" s="46"/>
      <c r="T743" s="46"/>
      <c r="U743" s="46"/>
      <c r="V743" s="46"/>
      <c r="W743" s="46"/>
      <c r="X743" s="46"/>
      <c r="Y743" s="46"/>
      <c r="Z743" s="46"/>
      <c r="AA743" s="46"/>
      <c r="AB743" s="46"/>
    </row>
    <row r="744" spans="1:28" ht="15.75" customHeight="1" x14ac:dyDescent="0.25">
      <c r="A744" s="46"/>
      <c r="B744" s="46"/>
      <c r="C744" s="46"/>
      <c r="D744" s="46"/>
      <c r="E744" s="46"/>
      <c r="F744" s="46"/>
      <c r="G744" s="46"/>
      <c r="H744" s="46"/>
      <c r="I744" s="46"/>
      <c r="J744" s="46"/>
      <c r="K744" s="46"/>
      <c r="L744" s="46"/>
      <c r="M744" s="46"/>
      <c r="N744" s="46"/>
      <c r="O744" s="46"/>
      <c r="P744" s="46"/>
      <c r="Q744" s="46"/>
      <c r="R744" s="46"/>
      <c r="S744" s="46"/>
      <c r="T744" s="46"/>
      <c r="U744" s="46"/>
      <c r="V744" s="46"/>
      <c r="W744" s="46"/>
      <c r="X744" s="46"/>
      <c r="Y744" s="46"/>
      <c r="Z744" s="46"/>
      <c r="AA744" s="46"/>
      <c r="AB744" s="46"/>
    </row>
    <row r="745" spans="1:28" ht="15.75" customHeight="1" x14ac:dyDescent="0.25">
      <c r="A745" s="46"/>
      <c r="B745" s="46"/>
      <c r="C745" s="46"/>
      <c r="D745" s="46"/>
      <c r="E745" s="46"/>
      <c r="F745" s="46"/>
      <c r="G745" s="46"/>
      <c r="H745" s="46"/>
      <c r="I745" s="46"/>
      <c r="J745" s="46"/>
      <c r="K745" s="46"/>
      <c r="L745" s="46"/>
      <c r="M745" s="46"/>
      <c r="N745" s="46"/>
      <c r="O745" s="46"/>
      <c r="P745" s="46"/>
      <c r="Q745" s="46"/>
      <c r="R745" s="46"/>
      <c r="S745" s="46"/>
      <c r="T745" s="46"/>
      <c r="U745" s="46"/>
      <c r="V745" s="46"/>
      <c r="W745" s="46"/>
      <c r="X745" s="46"/>
      <c r="Y745" s="46"/>
      <c r="Z745" s="46"/>
      <c r="AA745" s="46"/>
      <c r="AB745" s="46"/>
    </row>
    <row r="746" spans="1:28" ht="15.75" customHeight="1" x14ac:dyDescent="0.25">
      <c r="A746" s="46"/>
      <c r="B746" s="46"/>
      <c r="C746" s="46"/>
      <c r="D746" s="46"/>
      <c r="E746" s="46"/>
      <c r="F746" s="46"/>
      <c r="G746" s="46"/>
      <c r="H746" s="46"/>
      <c r="I746" s="46"/>
      <c r="J746" s="46"/>
      <c r="K746" s="46"/>
      <c r="L746" s="46"/>
      <c r="M746" s="46"/>
      <c r="N746" s="46"/>
      <c r="O746" s="46"/>
      <c r="P746" s="46"/>
      <c r="Q746" s="46"/>
      <c r="R746" s="46"/>
      <c r="S746" s="46"/>
      <c r="T746" s="46"/>
      <c r="U746" s="46"/>
      <c r="V746" s="46"/>
      <c r="W746" s="46"/>
      <c r="X746" s="46"/>
      <c r="Y746" s="46"/>
      <c r="Z746" s="46"/>
      <c r="AA746" s="46"/>
      <c r="AB746" s="46"/>
    </row>
    <row r="747" spans="1:28" ht="15.75" customHeight="1" x14ac:dyDescent="0.25">
      <c r="A747" s="46"/>
      <c r="B747" s="46"/>
      <c r="C747" s="46"/>
      <c r="D747" s="46"/>
      <c r="E747" s="46"/>
      <c r="F747" s="46"/>
      <c r="G747" s="46"/>
      <c r="H747" s="46"/>
      <c r="I747" s="46"/>
      <c r="J747" s="46"/>
      <c r="K747" s="46"/>
      <c r="L747" s="46"/>
      <c r="M747" s="46"/>
      <c r="N747" s="46"/>
      <c r="O747" s="46"/>
      <c r="P747" s="46"/>
      <c r="Q747" s="46"/>
      <c r="R747" s="46"/>
      <c r="S747" s="46"/>
      <c r="T747" s="46"/>
      <c r="U747" s="46"/>
      <c r="V747" s="46"/>
      <c r="W747" s="46"/>
      <c r="X747" s="46"/>
      <c r="Y747" s="46"/>
      <c r="Z747" s="46"/>
      <c r="AA747" s="46"/>
      <c r="AB747" s="46"/>
    </row>
    <row r="748" spans="1:28" ht="15.75" customHeight="1" x14ac:dyDescent="0.25">
      <c r="A748" s="46"/>
      <c r="B748" s="46"/>
      <c r="C748" s="46"/>
      <c r="D748" s="46"/>
      <c r="E748" s="46"/>
      <c r="F748" s="46"/>
      <c r="G748" s="46"/>
      <c r="H748" s="46"/>
      <c r="I748" s="46"/>
      <c r="J748" s="46"/>
      <c r="K748" s="46"/>
      <c r="L748" s="46"/>
      <c r="M748" s="46"/>
      <c r="N748" s="46"/>
      <c r="O748" s="46"/>
      <c r="P748" s="46"/>
      <c r="Q748" s="46"/>
      <c r="R748" s="46"/>
      <c r="S748" s="46"/>
      <c r="T748" s="46"/>
      <c r="U748" s="46"/>
      <c r="V748" s="46"/>
      <c r="W748" s="46"/>
      <c r="X748" s="46"/>
      <c r="Y748" s="46"/>
      <c r="Z748" s="46"/>
      <c r="AA748" s="46"/>
      <c r="AB748" s="46"/>
    </row>
    <row r="749" spans="1:28" ht="15.75" customHeight="1" x14ac:dyDescent="0.25">
      <c r="A749" s="46"/>
      <c r="B749" s="46"/>
      <c r="C749" s="46"/>
      <c r="D749" s="46"/>
      <c r="E749" s="46"/>
      <c r="F749" s="46"/>
      <c r="G749" s="46"/>
      <c r="H749" s="46"/>
      <c r="I749" s="46"/>
      <c r="J749" s="46"/>
      <c r="K749" s="46"/>
      <c r="L749" s="46"/>
      <c r="M749" s="46"/>
      <c r="N749" s="46"/>
      <c r="O749" s="46"/>
      <c r="P749" s="46"/>
      <c r="Q749" s="46"/>
      <c r="R749" s="46"/>
      <c r="S749" s="46"/>
      <c r="T749" s="46"/>
      <c r="U749" s="46"/>
      <c r="V749" s="46"/>
      <c r="W749" s="46"/>
      <c r="X749" s="46"/>
      <c r="Y749" s="46"/>
      <c r="Z749" s="46"/>
      <c r="AA749" s="46"/>
      <c r="AB749" s="46"/>
    </row>
    <row r="750" spans="1:28" ht="15.75" customHeight="1" x14ac:dyDescent="0.25">
      <c r="A750" s="46"/>
      <c r="B750" s="46"/>
      <c r="C750" s="46"/>
      <c r="D750" s="46"/>
      <c r="E750" s="46"/>
      <c r="F750" s="46"/>
      <c r="G750" s="46"/>
      <c r="H750" s="46"/>
      <c r="I750" s="46"/>
      <c r="J750" s="46"/>
      <c r="K750" s="46"/>
      <c r="L750" s="46"/>
      <c r="M750" s="46"/>
      <c r="N750" s="46"/>
      <c r="O750" s="46"/>
      <c r="P750" s="46"/>
      <c r="Q750" s="46"/>
      <c r="R750" s="46"/>
      <c r="S750" s="46"/>
      <c r="T750" s="46"/>
      <c r="U750" s="46"/>
      <c r="V750" s="46"/>
      <c r="W750" s="46"/>
      <c r="X750" s="46"/>
      <c r="Y750" s="46"/>
      <c r="Z750" s="46"/>
      <c r="AA750" s="46"/>
      <c r="AB750" s="46"/>
    </row>
    <row r="751" spans="1:28" ht="15.75" customHeight="1" x14ac:dyDescent="0.25">
      <c r="A751" s="46"/>
      <c r="B751" s="46"/>
      <c r="C751" s="46"/>
      <c r="D751" s="46"/>
      <c r="E751" s="46"/>
      <c r="F751" s="46"/>
      <c r="G751" s="46"/>
      <c r="H751" s="46"/>
      <c r="I751" s="46"/>
      <c r="J751" s="46"/>
      <c r="K751" s="46"/>
      <c r="L751" s="46"/>
      <c r="M751" s="46"/>
      <c r="N751" s="46"/>
      <c r="O751" s="46"/>
      <c r="P751" s="46"/>
      <c r="Q751" s="46"/>
      <c r="R751" s="46"/>
      <c r="S751" s="46"/>
      <c r="T751" s="46"/>
      <c r="U751" s="46"/>
      <c r="V751" s="46"/>
      <c r="W751" s="46"/>
      <c r="X751" s="46"/>
      <c r="Y751" s="46"/>
      <c r="Z751" s="46"/>
      <c r="AA751" s="46"/>
      <c r="AB751" s="46"/>
    </row>
    <row r="752" spans="1:28" ht="15.75" customHeight="1" x14ac:dyDescent="0.25">
      <c r="A752" s="46"/>
      <c r="B752" s="46"/>
      <c r="C752" s="46"/>
      <c r="D752" s="46"/>
      <c r="E752" s="46"/>
      <c r="F752" s="46"/>
      <c r="G752" s="46"/>
      <c r="H752" s="46"/>
      <c r="I752" s="46"/>
      <c r="J752" s="46"/>
      <c r="K752" s="46"/>
      <c r="L752" s="46"/>
      <c r="M752" s="46"/>
      <c r="N752" s="46"/>
      <c r="O752" s="46"/>
      <c r="P752" s="46"/>
      <c r="Q752" s="46"/>
      <c r="R752" s="46"/>
      <c r="S752" s="46"/>
      <c r="T752" s="46"/>
      <c r="U752" s="46"/>
      <c r="V752" s="46"/>
      <c r="W752" s="46"/>
      <c r="X752" s="46"/>
      <c r="Y752" s="46"/>
      <c r="Z752" s="46"/>
      <c r="AA752" s="46"/>
      <c r="AB752" s="46"/>
    </row>
    <row r="753" spans="1:28" ht="15.75" customHeight="1" x14ac:dyDescent="0.25">
      <c r="A753" s="46"/>
      <c r="B753" s="46"/>
      <c r="C753" s="46"/>
      <c r="D753" s="46"/>
      <c r="E753" s="46"/>
      <c r="F753" s="46"/>
      <c r="G753" s="46"/>
      <c r="H753" s="46"/>
      <c r="I753" s="46"/>
      <c r="J753" s="46"/>
      <c r="K753" s="46"/>
      <c r="L753" s="46"/>
      <c r="M753" s="46"/>
      <c r="N753" s="46"/>
      <c r="O753" s="46"/>
      <c r="P753" s="46"/>
      <c r="Q753" s="46"/>
      <c r="R753" s="46"/>
      <c r="S753" s="46"/>
      <c r="T753" s="46"/>
      <c r="U753" s="46"/>
      <c r="V753" s="46"/>
      <c r="W753" s="46"/>
      <c r="X753" s="46"/>
      <c r="Y753" s="46"/>
      <c r="Z753" s="46"/>
      <c r="AA753" s="46"/>
      <c r="AB753" s="46"/>
    </row>
    <row r="754" spans="1:28" ht="15.75" customHeight="1" x14ac:dyDescent="0.25">
      <c r="A754" s="46"/>
      <c r="B754" s="46"/>
      <c r="C754" s="46"/>
      <c r="D754" s="46"/>
      <c r="E754" s="46"/>
      <c r="F754" s="46"/>
      <c r="G754" s="46"/>
      <c r="H754" s="46"/>
      <c r="I754" s="46"/>
      <c r="J754" s="46"/>
      <c r="K754" s="46"/>
      <c r="L754" s="46"/>
      <c r="M754" s="46"/>
      <c r="N754" s="46"/>
      <c r="O754" s="46"/>
      <c r="P754" s="46"/>
      <c r="Q754" s="46"/>
      <c r="R754" s="46"/>
      <c r="S754" s="46"/>
      <c r="T754" s="46"/>
      <c r="U754" s="46"/>
      <c r="V754" s="46"/>
      <c r="W754" s="46"/>
      <c r="X754" s="46"/>
      <c r="Y754" s="46"/>
      <c r="Z754" s="46"/>
      <c r="AA754" s="46"/>
      <c r="AB754" s="46"/>
    </row>
    <row r="755" spans="1:28" ht="15.75" customHeight="1" x14ac:dyDescent="0.25">
      <c r="A755" s="46"/>
      <c r="B755" s="46"/>
      <c r="C755" s="46"/>
      <c r="D755" s="46"/>
      <c r="E755" s="46"/>
      <c r="F755" s="46"/>
      <c r="G755" s="46"/>
      <c r="H755" s="46"/>
      <c r="I755" s="46"/>
      <c r="J755" s="46"/>
      <c r="K755" s="46"/>
      <c r="L755" s="46"/>
      <c r="M755" s="46"/>
      <c r="N755" s="46"/>
      <c r="O755" s="46"/>
      <c r="P755" s="46"/>
      <c r="Q755" s="46"/>
      <c r="R755" s="46"/>
      <c r="S755" s="46"/>
      <c r="T755" s="46"/>
      <c r="U755" s="46"/>
      <c r="V755" s="46"/>
      <c r="W755" s="46"/>
      <c r="X755" s="46"/>
      <c r="Y755" s="46"/>
      <c r="Z755" s="46"/>
      <c r="AA755" s="46"/>
      <c r="AB755" s="46"/>
    </row>
    <row r="756" spans="1:28" ht="15.75" customHeight="1" x14ac:dyDescent="0.25">
      <c r="A756" s="46"/>
      <c r="B756" s="46"/>
      <c r="C756" s="46"/>
      <c r="D756" s="46"/>
      <c r="E756" s="46"/>
      <c r="F756" s="46"/>
      <c r="G756" s="46"/>
      <c r="H756" s="46"/>
      <c r="I756" s="46"/>
      <c r="J756" s="46"/>
      <c r="K756" s="46"/>
      <c r="L756" s="46"/>
      <c r="M756" s="46"/>
      <c r="N756" s="46"/>
      <c r="O756" s="46"/>
      <c r="P756" s="46"/>
      <c r="Q756" s="46"/>
      <c r="R756" s="46"/>
      <c r="S756" s="46"/>
      <c r="T756" s="46"/>
      <c r="U756" s="46"/>
      <c r="V756" s="46"/>
      <c r="W756" s="46"/>
      <c r="X756" s="46"/>
      <c r="Y756" s="46"/>
      <c r="Z756" s="46"/>
      <c r="AA756" s="46"/>
      <c r="AB756" s="46"/>
    </row>
    <row r="757" spans="1:28" ht="15.75" customHeight="1" x14ac:dyDescent="0.25">
      <c r="A757" s="46"/>
      <c r="B757" s="46"/>
      <c r="C757" s="46"/>
      <c r="D757" s="46"/>
      <c r="E757" s="46"/>
      <c r="F757" s="46"/>
      <c r="G757" s="46"/>
      <c r="H757" s="46"/>
      <c r="I757" s="46"/>
      <c r="J757" s="46"/>
      <c r="K757" s="46"/>
      <c r="L757" s="46"/>
      <c r="M757" s="46"/>
      <c r="N757" s="46"/>
      <c r="O757" s="46"/>
      <c r="P757" s="46"/>
      <c r="Q757" s="46"/>
      <c r="R757" s="46"/>
      <c r="S757" s="46"/>
      <c r="T757" s="46"/>
      <c r="U757" s="46"/>
      <c r="V757" s="46"/>
      <c r="W757" s="46"/>
      <c r="X757" s="46"/>
      <c r="Y757" s="46"/>
      <c r="Z757" s="46"/>
      <c r="AA757" s="46"/>
      <c r="AB757" s="46"/>
    </row>
    <row r="758" spans="1:28" ht="15.75" customHeight="1" x14ac:dyDescent="0.25">
      <c r="A758" s="46"/>
      <c r="B758" s="46"/>
      <c r="C758" s="46"/>
      <c r="D758" s="46"/>
      <c r="E758" s="46"/>
      <c r="F758" s="46"/>
      <c r="G758" s="46"/>
      <c r="H758" s="46"/>
      <c r="I758" s="46"/>
      <c r="J758" s="46"/>
      <c r="K758" s="46"/>
      <c r="L758" s="46"/>
      <c r="M758" s="46"/>
      <c r="N758" s="46"/>
      <c r="O758" s="46"/>
      <c r="P758" s="46"/>
      <c r="Q758" s="46"/>
      <c r="R758" s="46"/>
      <c r="S758" s="46"/>
      <c r="T758" s="46"/>
      <c r="U758" s="46"/>
      <c r="V758" s="46"/>
      <c r="W758" s="46"/>
      <c r="X758" s="46"/>
      <c r="Y758" s="46"/>
      <c r="Z758" s="46"/>
      <c r="AA758" s="46"/>
      <c r="AB758" s="46"/>
    </row>
    <row r="759" spans="1:28" ht="15.75" customHeight="1" x14ac:dyDescent="0.25">
      <c r="A759" s="46"/>
      <c r="B759" s="46"/>
      <c r="C759" s="46"/>
      <c r="D759" s="46"/>
      <c r="E759" s="46"/>
      <c r="F759" s="46"/>
      <c r="G759" s="46"/>
      <c r="H759" s="46"/>
      <c r="I759" s="46"/>
      <c r="J759" s="46"/>
      <c r="K759" s="46"/>
      <c r="L759" s="46"/>
      <c r="M759" s="46"/>
      <c r="N759" s="46"/>
      <c r="O759" s="46"/>
      <c r="P759" s="46"/>
      <c r="Q759" s="46"/>
      <c r="R759" s="46"/>
      <c r="S759" s="46"/>
      <c r="T759" s="46"/>
      <c r="U759" s="46"/>
      <c r="V759" s="46"/>
      <c r="W759" s="46"/>
      <c r="X759" s="46"/>
      <c r="Y759" s="46"/>
      <c r="Z759" s="46"/>
      <c r="AA759" s="46"/>
      <c r="AB759" s="46"/>
    </row>
    <row r="760" spans="1:28" ht="15.75" customHeight="1" x14ac:dyDescent="0.25">
      <c r="A760" s="46"/>
      <c r="B760" s="46"/>
      <c r="C760" s="46"/>
      <c r="D760" s="46"/>
      <c r="E760" s="46"/>
      <c r="F760" s="46"/>
      <c r="G760" s="46"/>
      <c r="H760" s="46"/>
      <c r="I760" s="46"/>
      <c r="J760" s="46"/>
      <c r="K760" s="46"/>
      <c r="L760" s="46"/>
      <c r="M760" s="46"/>
      <c r="N760" s="46"/>
      <c r="O760" s="46"/>
      <c r="P760" s="46"/>
      <c r="Q760" s="46"/>
      <c r="R760" s="46"/>
      <c r="S760" s="46"/>
      <c r="T760" s="46"/>
      <c r="U760" s="46"/>
      <c r="V760" s="46"/>
      <c r="W760" s="46"/>
      <c r="X760" s="46"/>
      <c r="Y760" s="46"/>
      <c r="Z760" s="46"/>
      <c r="AA760" s="46"/>
      <c r="AB760" s="46"/>
    </row>
    <row r="761" spans="1:28" ht="15.75" customHeight="1" x14ac:dyDescent="0.25">
      <c r="A761" s="46"/>
      <c r="B761" s="46"/>
      <c r="C761" s="46"/>
      <c r="D761" s="46"/>
      <c r="E761" s="46"/>
      <c r="F761" s="46"/>
      <c r="G761" s="46"/>
      <c r="H761" s="46"/>
      <c r="I761" s="46"/>
      <c r="J761" s="46"/>
      <c r="K761" s="46"/>
      <c r="L761" s="46"/>
      <c r="M761" s="46"/>
      <c r="N761" s="46"/>
      <c r="O761" s="46"/>
      <c r="P761" s="46"/>
      <c r="Q761" s="46"/>
      <c r="R761" s="46"/>
      <c r="S761" s="46"/>
      <c r="T761" s="46"/>
      <c r="U761" s="46"/>
      <c r="V761" s="46"/>
      <c r="W761" s="46"/>
      <c r="X761" s="46"/>
      <c r="Y761" s="46"/>
      <c r="Z761" s="46"/>
      <c r="AA761" s="46"/>
      <c r="AB761" s="46"/>
    </row>
    <row r="762" spans="1:28" ht="15.75" customHeight="1" x14ac:dyDescent="0.25">
      <c r="A762" s="46"/>
      <c r="B762" s="46"/>
      <c r="C762" s="46"/>
      <c r="D762" s="46"/>
      <c r="E762" s="46"/>
      <c r="F762" s="46"/>
      <c r="G762" s="46"/>
      <c r="H762" s="46"/>
      <c r="I762" s="46"/>
      <c r="J762" s="46"/>
      <c r="K762" s="46"/>
      <c r="L762" s="46"/>
      <c r="M762" s="46"/>
      <c r="N762" s="46"/>
      <c r="O762" s="46"/>
      <c r="P762" s="46"/>
      <c r="Q762" s="46"/>
      <c r="R762" s="46"/>
      <c r="S762" s="46"/>
      <c r="T762" s="46"/>
      <c r="U762" s="46"/>
      <c r="V762" s="46"/>
      <c r="W762" s="46"/>
      <c r="X762" s="46"/>
      <c r="Y762" s="46"/>
      <c r="Z762" s="46"/>
      <c r="AA762" s="46"/>
      <c r="AB762" s="46"/>
    </row>
    <row r="763" spans="1:28" ht="15.75" customHeight="1" x14ac:dyDescent="0.25">
      <c r="A763" s="46"/>
      <c r="B763" s="46"/>
      <c r="C763" s="46"/>
      <c r="D763" s="46"/>
      <c r="E763" s="46"/>
      <c r="F763" s="46"/>
      <c r="G763" s="46"/>
      <c r="H763" s="46"/>
      <c r="I763" s="46"/>
      <c r="J763" s="46"/>
      <c r="K763" s="46"/>
      <c r="L763" s="46"/>
      <c r="M763" s="46"/>
      <c r="N763" s="46"/>
      <c r="O763" s="46"/>
      <c r="P763" s="46"/>
      <c r="Q763" s="46"/>
      <c r="R763" s="46"/>
      <c r="S763" s="46"/>
      <c r="T763" s="46"/>
      <c r="U763" s="46"/>
      <c r="V763" s="46"/>
      <c r="W763" s="46"/>
      <c r="X763" s="46"/>
      <c r="Y763" s="46"/>
      <c r="Z763" s="46"/>
      <c r="AA763" s="46"/>
      <c r="AB763" s="46"/>
    </row>
    <row r="764" spans="1:28" ht="15.75" customHeight="1" x14ac:dyDescent="0.25">
      <c r="A764" s="46"/>
      <c r="B764" s="46"/>
      <c r="C764" s="46"/>
      <c r="D764" s="46"/>
      <c r="E764" s="46"/>
      <c r="F764" s="46"/>
      <c r="G764" s="46"/>
      <c r="H764" s="46"/>
      <c r="I764" s="46"/>
      <c r="J764" s="46"/>
      <c r="K764" s="46"/>
      <c r="L764" s="46"/>
      <c r="M764" s="46"/>
      <c r="N764" s="46"/>
      <c r="O764" s="46"/>
      <c r="P764" s="46"/>
      <c r="Q764" s="46"/>
      <c r="R764" s="46"/>
      <c r="S764" s="46"/>
      <c r="T764" s="46"/>
      <c r="U764" s="46"/>
      <c r="V764" s="46"/>
      <c r="W764" s="46"/>
      <c r="X764" s="46"/>
      <c r="Y764" s="46"/>
      <c r="Z764" s="46"/>
      <c r="AA764" s="46"/>
      <c r="AB764" s="46"/>
    </row>
    <row r="765" spans="1:28" ht="15.75" customHeight="1" x14ac:dyDescent="0.25">
      <c r="A765" s="46"/>
      <c r="B765" s="46"/>
      <c r="C765" s="46"/>
      <c r="D765" s="46"/>
      <c r="E765" s="46"/>
      <c r="F765" s="46"/>
      <c r="G765" s="46"/>
      <c r="H765" s="46"/>
      <c r="I765" s="46"/>
      <c r="J765" s="46"/>
      <c r="K765" s="46"/>
      <c r="L765" s="46"/>
      <c r="M765" s="46"/>
      <c r="N765" s="46"/>
      <c r="O765" s="46"/>
      <c r="P765" s="46"/>
      <c r="Q765" s="46"/>
      <c r="R765" s="46"/>
      <c r="S765" s="46"/>
      <c r="T765" s="46"/>
      <c r="U765" s="46"/>
      <c r="V765" s="46"/>
      <c r="W765" s="46"/>
      <c r="X765" s="46"/>
      <c r="Y765" s="46"/>
      <c r="Z765" s="46"/>
      <c r="AA765" s="46"/>
      <c r="AB765" s="46"/>
    </row>
    <row r="766" spans="1:28" ht="15.75" customHeight="1" x14ac:dyDescent="0.25">
      <c r="A766" s="46"/>
      <c r="B766" s="46"/>
      <c r="C766" s="46"/>
      <c r="D766" s="46"/>
      <c r="E766" s="46"/>
      <c r="F766" s="46"/>
      <c r="G766" s="46"/>
      <c r="H766" s="46"/>
      <c r="I766" s="46"/>
      <c r="J766" s="46"/>
      <c r="K766" s="46"/>
      <c r="L766" s="46"/>
      <c r="M766" s="46"/>
      <c r="N766" s="46"/>
      <c r="O766" s="46"/>
      <c r="P766" s="46"/>
      <c r="Q766" s="46"/>
      <c r="R766" s="46"/>
      <c r="S766" s="46"/>
      <c r="T766" s="46"/>
      <c r="U766" s="46"/>
      <c r="V766" s="46"/>
      <c r="W766" s="46"/>
      <c r="X766" s="46"/>
      <c r="Y766" s="46"/>
      <c r="Z766" s="46"/>
      <c r="AA766" s="46"/>
      <c r="AB766" s="46"/>
    </row>
    <row r="767" spans="1:28" ht="15.75" customHeight="1" x14ac:dyDescent="0.25">
      <c r="A767" s="46"/>
      <c r="B767" s="46"/>
      <c r="C767" s="46"/>
      <c r="D767" s="46"/>
      <c r="E767" s="46"/>
      <c r="F767" s="46"/>
      <c r="G767" s="46"/>
      <c r="H767" s="46"/>
      <c r="I767" s="46"/>
      <c r="J767" s="46"/>
      <c r="K767" s="46"/>
      <c r="L767" s="46"/>
      <c r="M767" s="46"/>
      <c r="N767" s="46"/>
      <c r="O767" s="46"/>
      <c r="P767" s="46"/>
      <c r="Q767" s="46"/>
      <c r="R767" s="46"/>
      <c r="S767" s="46"/>
      <c r="T767" s="46"/>
      <c r="U767" s="46"/>
      <c r="V767" s="46"/>
      <c r="W767" s="46"/>
      <c r="X767" s="46"/>
      <c r="Y767" s="46"/>
      <c r="Z767" s="46"/>
      <c r="AA767" s="46"/>
      <c r="AB767" s="46"/>
    </row>
    <row r="768" spans="1:28" ht="15.75" customHeight="1" x14ac:dyDescent="0.25">
      <c r="A768" s="46"/>
      <c r="B768" s="46"/>
      <c r="C768" s="46"/>
      <c r="D768" s="46"/>
      <c r="E768" s="46"/>
      <c r="F768" s="46"/>
      <c r="G768" s="46"/>
      <c r="H768" s="46"/>
      <c r="I768" s="46"/>
      <c r="J768" s="46"/>
      <c r="K768" s="46"/>
      <c r="L768" s="46"/>
      <c r="M768" s="46"/>
      <c r="N768" s="46"/>
      <c r="O768" s="46"/>
      <c r="P768" s="46"/>
      <c r="Q768" s="46"/>
      <c r="R768" s="46"/>
      <c r="S768" s="46"/>
      <c r="T768" s="46"/>
      <c r="U768" s="46"/>
      <c r="V768" s="46"/>
      <c r="W768" s="46"/>
      <c r="X768" s="46"/>
      <c r="Y768" s="46"/>
      <c r="Z768" s="46"/>
      <c r="AA768" s="46"/>
      <c r="AB768" s="46"/>
    </row>
    <row r="769" spans="1:28" ht="15.75" customHeight="1" x14ac:dyDescent="0.25">
      <c r="A769" s="46"/>
      <c r="B769" s="46"/>
      <c r="C769" s="46"/>
      <c r="D769" s="46"/>
      <c r="E769" s="46"/>
      <c r="F769" s="46"/>
      <c r="G769" s="46"/>
      <c r="H769" s="46"/>
      <c r="I769" s="46"/>
      <c r="J769" s="46"/>
      <c r="K769" s="46"/>
      <c r="L769" s="46"/>
      <c r="M769" s="46"/>
      <c r="N769" s="46"/>
      <c r="O769" s="46"/>
      <c r="P769" s="46"/>
      <c r="Q769" s="46"/>
      <c r="R769" s="46"/>
      <c r="S769" s="46"/>
      <c r="T769" s="46"/>
      <c r="U769" s="46"/>
      <c r="V769" s="46"/>
      <c r="W769" s="46"/>
      <c r="X769" s="46"/>
      <c r="Y769" s="46"/>
      <c r="Z769" s="46"/>
      <c r="AA769" s="46"/>
      <c r="AB769" s="46"/>
    </row>
    <row r="770" spans="1:28" ht="15.75" customHeight="1" x14ac:dyDescent="0.25">
      <c r="A770" s="46"/>
      <c r="B770" s="46"/>
      <c r="C770" s="46"/>
      <c r="D770" s="46"/>
      <c r="E770" s="46"/>
      <c r="F770" s="46"/>
      <c r="G770" s="46"/>
      <c r="H770" s="46"/>
      <c r="I770" s="46"/>
      <c r="J770" s="46"/>
      <c r="K770" s="46"/>
      <c r="L770" s="46"/>
      <c r="M770" s="46"/>
      <c r="N770" s="46"/>
      <c r="O770" s="46"/>
      <c r="P770" s="46"/>
      <c r="Q770" s="46"/>
      <c r="R770" s="46"/>
      <c r="S770" s="46"/>
      <c r="T770" s="46"/>
      <c r="U770" s="46"/>
      <c r="V770" s="46"/>
      <c r="W770" s="46"/>
      <c r="X770" s="46"/>
      <c r="Y770" s="46"/>
      <c r="Z770" s="46"/>
      <c r="AA770" s="46"/>
      <c r="AB770" s="46"/>
    </row>
    <row r="771" spans="1:28" ht="15.75" customHeight="1" x14ac:dyDescent="0.25">
      <c r="A771" s="46"/>
      <c r="B771" s="46"/>
      <c r="C771" s="46"/>
      <c r="D771" s="46"/>
      <c r="E771" s="46"/>
      <c r="F771" s="46"/>
      <c r="G771" s="46"/>
      <c r="H771" s="46"/>
      <c r="I771" s="46"/>
      <c r="J771" s="46"/>
      <c r="K771" s="46"/>
      <c r="L771" s="46"/>
      <c r="M771" s="46"/>
      <c r="N771" s="46"/>
      <c r="O771" s="46"/>
      <c r="P771" s="46"/>
      <c r="Q771" s="46"/>
      <c r="R771" s="46"/>
      <c r="S771" s="46"/>
      <c r="T771" s="46"/>
      <c r="U771" s="46"/>
      <c r="V771" s="46"/>
      <c r="W771" s="46"/>
      <c r="X771" s="46"/>
      <c r="Y771" s="46"/>
      <c r="Z771" s="46"/>
      <c r="AA771" s="46"/>
      <c r="AB771" s="46"/>
    </row>
    <row r="772" spans="1:28" ht="15.75" customHeight="1" x14ac:dyDescent="0.25">
      <c r="A772" s="46"/>
      <c r="B772" s="46"/>
      <c r="C772" s="46"/>
      <c r="D772" s="46"/>
      <c r="E772" s="46"/>
      <c r="F772" s="46"/>
      <c r="G772" s="46"/>
      <c r="H772" s="46"/>
      <c r="I772" s="46"/>
      <c r="J772" s="46"/>
      <c r="K772" s="46"/>
      <c r="L772" s="46"/>
      <c r="M772" s="46"/>
      <c r="N772" s="46"/>
      <c r="O772" s="46"/>
      <c r="P772" s="46"/>
      <c r="Q772" s="46"/>
      <c r="R772" s="46"/>
      <c r="S772" s="46"/>
      <c r="T772" s="46"/>
      <c r="U772" s="46"/>
      <c r="V772" s="46"/>
      <c r="W772" s="46"/>
      <c r="X772" s="46"/>
      <c r="Y772" s="46"/>
      <c r="Z772" s="46"/>
      <c r="AA772" s="46"/>
      <c r="AB772" s="46"/>
    </row>
    <row r="773" spans="1:28" ht="15.75" customHeight="1" x14ac:dyDescent="0.25">
      <c r="A773" s="46"/>
      <c r="B773" s="46"/>
      <c r="C773" s="46"/>
      <c r="D773" s="46"/>
      <c r="E773" s="46"/>
      <c r="F773" s="46"/>
      <c r="G773" s="46"/>
      <c r="H773" s="46"/>
      <c r="I773" s="46"/>
      <c r="J773" s="46"/>
      <c r="K773" s="46"/>
      <c r="L773" s="46"/>
      <c r="M773" s="46"/>
      <c r="N773" s="46"/>
      <c r="O773" s="46"/>
      <c r="P773" s="46"/>
      <c r="Q773" s="46"/>
      <c r="R773" s="46"/>
      <c r="S773" s="46"/>
      <c r="T773" s="46"/>
      <c r="U773" s="46"/>
      <c r="V773" s="46"/>
      <c r="W773" s="46"/>
      <c r="X773" s="46"/>
      <c r="Y773" s="46"/>
      <c r="Z773" s="46"/>
      <c r="AA773" s="46"/>
      <c r="AB773" s="46"/>
    </row>
    <row r="774" spans="1:28" ht="15.75" customHeight="1" x14ac:dyDescent="0.25">
      <c r="A774" s="46"/>
      <c r="B774" s="46"/>
      <c r="C774" s="46"/>
      <c r="D774" s="46"/>
      <c r="E774" s="46"/>
      <c r="F774" s="46"/>
      <c r="G774" s="46"/>
      <c r="H774" s="46"/>
      <c r="I774" s="46"/>
      <c r="J774" s="46"/>
      <c r="K774" s="46"/>
      <c r="L774" s="46"/>
      <c r="M774" s="46"/>
      <c r="N774" s="46"/>
      <c r="O774" s="46"/>
      <c r="P774" s="46"/>
      <c r="Q774" s="46"/>
      <c r="R774" s="46"/>
      <c r="S774" s="46"/>
      <c r="T774" s="46"/>
      <c r="U774" s="46"/>
      <c r="V774" s="46"/>
      <c r="W774" s="46"/>
      <c r="X774" s="46"/>
      <c r="Y774" s="46"/>
      <c r="Z774" s="46"/>
      <c r="AA774" s="46"/>
      <c r="AB774" s="46"/>
    </row>
    <row r="775" spans="1:28" ht="15.75" customHeight="1" x14ac:dyDescent="0.25">
      <c r="A775" s="46"/>
      <c r="B775" s="46"/>
      <c r="C775" s="46"/>
      <c r="D775" s="46"/>
      <c r="E775" s="46"/>
      <c r="F775" s="46"/>
      <c r="G775" s="46"/>
      <c r="H775" s="46"/>
      <c r="I775" s="46"/>
      <c r="J775" s="46"/>
      <c r="K775" s="46"/>
      <c r="L775" s="46"/>
      <c r="M775" s="46"/>
      <c r="N775" s="46"/>
      <c r="O775" s="46"/>
      <c r="P775" s="46"/>
      <c r="Q775" s="46"/>
      <c r="R775" s="46"/>
      <c r="S775" s="46"/>
      <c r="T775" s="46"/>
      <c r="U775" s="46"/>
      <c r="V775" s="46"/>
      <c r="W775" s="46"/>
      <c r="X775" s="46"/>
      <c r="Y775" s="46"/>
      <c r="Z775" s="46"/>
      <c r="AA775" s="46"/>
      <c r="AB775" s="46"/>
    </row>
    <row r="776" spans="1:28" ht="15.75" customHeight="1" x14ac:dyDescent="0.25">
      <c r="A776" s="46"/>
      <c r="B776" s="46"/>
      <c r="C776" s="46"/>
      <c r="D776" s="46"/>
      <c r="E776" s="46"/>
      <c r="F776" s="46"/>
      <c r="G776" s="46"/>
      <c r="H776" s="46"/>
      <c r="I776" s="46"/>
      <c r="J776" s="46"/>
      <c r="K776" s="46"/>
      <c r="L776" s="46"/>
      <c r="M776" s="46"/>
      <c r="N776" s="46"/>
      <c r="O776" s="46"/>
      <c r="P776" s="46"/>
      <c r="Q776" s="46"/>
      <c r="R776" s="46"/>
      <c r="S776" s="46"/>
      <c r="T776" s="46"/>
      <c r="U776" s="46"/>
      <c r="V776" s="46"/>
      <c r="W776" s="46"/>
      <c r="X776" s="46"/>
      <c r="Y776" s="46"/>
      <c r="Z776" s="46"/>
      <c r="AA776" s="46"/>
      <c r="AB776" s="46"/>
    </row>
    <row r="777" spans="1:28" ht="15.75" customHeight="1" x14ac:dyDescent="0.25">
      <c r="A777" s="46"/>
      <c r="B777" s="46"/>
      <c r="C777" s="46"/>
      <c r="D777" s="46"/>
      <c r="E777" s="46"/>
      <c r="F777" s="46"/>
      <c r="G777" s="46"/>
      <c r="H777" s="46"/>
      <c r="I777" s="46"/>
      <c r="J777" s="46"/>
      <c r="K777" s="46"/>
      <c r="L777" s="46"/>
      <c r="M777" s="46"/>
      <c r="N777" s="46"/>
      <c r="O777" s="46"/>
      <c r="P777" s="46"/>
      <c r="Q777" s="46"/>
      <c r="R777" s="46"/>
      <c r="S777" s="46"/>
      <c r="T777" s="46"/>
      <c r="U777" s="46"/>
      <c r="V777" s="46"/>
      <c r="W777" s="46"/>
      <c r="X777" s="46"/>
      <c r="Y777" s="46"/>
      <c r="Z777" s="46"/>
      <c r="AA777" s="46"/>
      <c r="AB777" s="46"/>
    </row>
    <row r="778" spans="1:28" ht="15.75" customHeight="1" x14ac:dyDescent="0.25">
      <c r="A778" s="46"/>
      <c r="B778" s="46"/>
      <c r="C778" s="46"/>
      <c r="D778" s="46"/>
      <c r="E778" s="46"/>
      <c r="F778" s="46"/>
      <c r="G778" s="46"/>
      <c r="H778" s="46"/>
      <c r="I778" s="46"/>
      <c r="J778" s="46"/>
      <c r="K778" s="46"/>
      <c r="L778" s="46"/>
      <c r="M778" s="46"/>
      <c r="N778" s="46"/>
      <c r="O778" s="46"/>
      <c r="P778" s="46"/>
      <c r="Q778" s="46"/>
      <c r="R778" s="46"/>
      <c r="S778" s="46"/>
      <c r="T778" s="46"/>
      <c r="U778" s="46"/>
      <c r="V778" s="46"/>
      <c r="W778" s="46"/>
      <c r="X778" s="46"/>
      <c r="Y778" s="46"/>
      <c r="Z778" s="46"/>
      <c r="AA778" s="46"/>
      <c r="AB778" s="46"/>
    </row>
    <row r="779" spans="1:28" ht="15.75" customHeight="1" x14ac:dyDescent="0.25">
      <c r="A779" s="46"/>
      <c r="B779" s="46"/>
      <c r="C779" s="46"/>
      <c r="D779" s="46"/>
      <c r="E779" s="46"/>
      <c r="F779" s="46"/>
      <c r="G779" s="46"/>
      <c r="H779" s="46"/>
      <c r="I779" s="46"/>
      <c r="J779" s="46"/>
      <c r="K779" s="46"/>
      <c r="L779" s="46"/>
      <c r="M779" s="46"/>
      <c r="N779" s="46"/>
      <c r="O779" s="46"/>
      <c r="P779" s="46"/>
      <c r="Q779" s="46"/>
      <c r="R779" s="46"/>
      <c r="S779" s="46"/>
      <c r="T779" s="46"/>
      <c r="U779" s="46"/>
      <c r="V779" s="46"/>
      <c r="W779" s="46"/>
      <c r="X779" s="46"/>
      <c r="Y779" s="46"/>
      <c r="Z779" s="46"/>
      <c r="AA779" s="46"/>
      <c r="AB779" s="46"/>
    </row>
    <row r="780" spans="1:28" ht="15.75" customHeight="1" x14ac:dyDescent="0.25">
      <c r="A780" s="46"/>
      <c r="B780" s="46"/>
      <c r="C780" s="46"/>
      <c r="D780" s="46"/>
      <c r="E780" s="46"/>
      <c r="F780" s="46"/>
      <c r="G780" s="46"/>
      <c r="H780" s="46"/>
      <c r="I780" s="46"/>
      <c r="J780" s="46"/>
      <c r="K780" s="46"/>
      <c r="L780" s="46"/>
      <c r="M780" s="46"/>
      <c r="N780" s="46"/>
      <c r="O780" s="46"/>
      <c r="P780" s="46"/>
      <c r="Q780" s="46"/>
      <c r="R780" s="46"/>
      <c r="S780" s="46"/>
      <c r="T780" s="46"/>
      <c r="U780" s="46"/>
      <c r="V780" s="46"/>
      <c r="W780" s="46"/>
      <c r="X780" s="46"/>
      <c r="Y780" s="46"/>
      <c r="Z780" s="46"/>
      <c r="AA780" s="46"/>
      <c r="AB780" s="46"/>
    </row>
    <row r="781" spans="1:28" ht="15.75" customHeight="1" x14ac:dyDescent="0.25">
      <c r="A781" s="46"/>
      <c r="B781" s="46"/>
      <c r="C781" s="46"/>
      <c r="D781" s="46"/>
      <c r="E781" s="46"/>
      <c r="F781" s="46"/>
      <c r="G781" s="46"/>
      <c r="H781" s="46"/>
      <c r="I781" s="46"/>
      <c r="J781" s="46"/>
      <c r="K781" s="46"/>
      <c r="L781" s="46"/>
      <c r="M781" s="46"/>
      <c r="N781" s="46"/>
      <c r="O781" s="46"/>
      <c r="P781" s="46"/>
      <c r="Q781" s="46"/>
      <c r="R781" s="46"/>
      <c r="S781" s="46"/>
      <c r="T781" s="46"/>
      <c r="U781" s="46"/>
      <c r="V781" s="46"/>
      <c r="W781" s="46"/>
      <c r="X781" s="46"/>
      <c r="Y781" s="46"/>
      <c r="Z781" s="46"/>
      <c r="AA781" s="46"/>
      <c r="AB781" s="46"/>
    </row>
    <row r="782" spans="1:28" ht="15.75" customHeight="1" x14ac:dyDescent="0.25">
      <c r="A782" s="46"/>
      <c r="B782" s="46"/>
      <c r="C782" s="46"/>
      <c r="D782" s="46"/>
      <c r="E782" s="46"/>
      <c r="F782" s="46"/>
      <c r="G782" s="46"/>
      <c r="H782" s="46"/>
      <c r="I782" s="46"/>
      <c r="J782" s="46"/>
      <c r="K782" s="46"/>
      <c r="L782" s="46"/>
      <c r="M782" s="46"/>
      <c r="N782" s="46"/>
      <c r="O782" s="46"/>
      <c r="P782" s="46"/>
      <c r="Q782" s="46"/>
      <c r="R782" s="46"/>
      <c r="S782" s="46"/>
      <c r="T782" s="46"/>
      <c r="U782" s="46"/>
      <c r="V782" s="46"/>
      <c r="W782" s="46"/>
      <c r="X782" s="46"/>
      <c r="Y782" s="46"/>
      <c r="Z782" s="46"/>
      <c r="AA782" s="46"/>
      <c r="AB782" s="46"/>
    </row>
    <row r="783" spans="1:28" ht="15.75" customHeight="1" x14ac:dyDescent="0.25">
      <c r="A783" s="46"/>
      <c r="B783" s="46"/>
      <c r="C783" s="46"/>
      <c r="D783" s="46"/>
      <c r="E783" s="46"/>
      <c r="F783" s="46"/>
      <c r="G783" s="46"/>
      <c r="H783" s="46"/>
      <c r="I783" s="46"/>
      <c r="J783" s="46"/>
      <c r="K783" s="46"/>
      <c r="L783" s="46"/>
      <c r="M783" s="46"/>
      <c r="N783" s="46"/>
      <c r="O783" s="46"/>
      <c r="P783" s="46"/>
      <c r="Q783" s="46"/>
      <c r="R783" s="46"/>
      <c r="S783" s="46"/>
      <c r="T783" s="46"/>
      <c r="U783" s="46"/>
      <c r="V783" s="46"/>
      <c r="W783" s="46"/>
      <c r="X783" s="46"/>
      <c r="Y783" s="46"/>
      <c r="Z783" s="46"/>
      <c r="AA783" s="46"/>
      <c r="AB783" s="46"/>
    </row>
    <row r="784" spans="1:28" ht="15.75" customHeight="1" x14ac:dyDescent="0.25">
      <c r="A784" s="46"/>
      <c r="B784" s="46"/>
      <c r="C784" s="46"/>
      <c r="D784" s="46"/>
      <c r="E784" s="46"/>
      <c r="F784" s="46"/>
      <c r="G784" s="46"/>
      <c r="H784" s="46"/>
      <c r="I784" s="46"/>
      <c r="J784" s="46"/>
      <c r="K784" s="46"/>
      <c r="L784" s="46"/>
      <c r="M784" s="46"/>
      <c r="N784" s="46"/>
      <c r="O784" s="46"/>
      <c r="P784" s="46"/>
      <c r="Q784" s="46"/>
      <c r="R784" s="46"/>
      <c r="S784" s="46"/>
      <c r="T784" s="46"/>
      <c r="U784" s="46"/>
      <c r="V784" s="46"/>
      <c r="W784" s="46"/>
      <c r="X784" s="46"/>
      <c r="Y784" s="46"/>
      <c r="Z784" s="46"/>
      <c r="AA784" s="46"/>
      <c r="AB784" s="46"/>
    </row>
    <row r="785" spans="1:28" ht="15.75" customHeight="1" x14ac:dyDescent="0.25">
      <c r="A785" s="46"/>
      <c r="B785" s="46"/>
      <c r="C785" s="46"/>
      <c r="D785" s="46"/>
      <c r="E785" s="46"/>
      <c r="F785" s="46"/>
      <c r="G785" s="46"/>
      <c r="H785" s="46"/>
      <c r="I785" s="46"/>
      <c r="J785" s="46"/>
      <c r="K785" s="46"/>
      <c r="L785" s="46"/>
      <c r="M785" s="46"/>
      <c r="N785" s="46"/>
      <c r="O785" s="46"/>
      <c r="P785" s="46"/>
      <c r="Q785" s="46"/>
      <c r="R785" s="46"/>
      <c r="S785" s="46"/>
      <c r="T785" s="46"/>
      <c r="U785" s="46"/>
      <c r="V785" s="46"/>
      <c r="W785" s="46"/>
      <c r="X785" s="46"/>
      <c r="Y785" s="46"/>
      <c r="Z785" s="46"/>
      <c r="AA785" s="46"/>
      <c r="AB785" s="46"/>
    </row>
    <row r="786" spans="1:28" ht="15.75" customHeight="1" x14ac:dyDescent="0.25">
      <c r="A786" s="46"/>
      <c r="B786" s="46"/>
      <c r="C786" s="46"/>
      <c r="D786" s="46"/>
      <c r="E786" s="46"/>
      <c r="F786" s="46"/>
      <c r="G786" s="46"/>
      <c r="H786" s="46"/>
      <c r="I786" s="46"/>
      <c r="J786" s="46"/>
      <c r="K786" s="46"/>
      <c r="L786" s="46"/>
      <c r="M786" s="46"/>
      <c r="N786" s="46"/>
      <c r="O786" s="46"/>
      <c r="P786" s="46"/>
      <c r="Q786" s="46"/>
      <c r="R786" s="46"/>
      <c r="S786" s="46"/>
      <c r="T786" s="46"/>
      <c r="U786" s="46"/>
      <c r="V786" s="46"/>
      <c r="W786" s="46"/>
      <c r="X786" s="46"/>
      <c r="Y786" s="46"/>
      <c r="Z786" s="46"/>
      <c r="AA786" s="46"/>
      <c r="AB786" s="46"/>
    </row>
    <row r="787" spans="1:28" ht="15.75" customHeight="1" x14ac:dyDescent="0.25">
      <c r="A787" s="46"/>
      <c r="B787" s="46"/>
      <c r="C787" s="46"/>
      <c r="D787" s="46"/>
      <c r="E787" s="46"/>
      <c r="F787" s="46"/>
      <c r="G787" s="46"/>
      <c r="H787" s="46"/>
      <c r="I787" s="46"/>
      <c r="J787" s="46"/>
      <c r="K787" s="46"/>
      <c r="L787" s="46"/>
      <c r="M787" s="46"/>
      <c r="N787" s="46"/>
      <c r="O787" s="46"/>
      <c r="P787" s="46"/>
      <c r="Q787" s="46"/>
      <c r="R787" s="46"/>
      <c r="S787" s="46"/>
      <c r="T787" s="46"/>
      <c r="U787" s="46"/>
      <c r="V787" s="46"/>
      <c r="W787" s="46"/>
      <c r="X787" s="46"/>
      <c r="Y787" s="46"/>
      <c r="Z787" s="46"/>
      <c r="AA787" s="46"/>
      <c r="AB787" s="46"/>
    </row>
    <row r="788" spans="1:28" ht="15.75" customHeight="1" x14ac:dyDescent="0.25">
      <c r="A788" s="46"/>
      <c r="B788" s="46"/>
      <c r="C788" s="46"/>
      <c r="D788" s="46"/>
      <c r="E788" s="46"/>
      <c r="F788" s="46"/>
      <c r="G788" s="46"/>
      <c r="H788" s="46"/>
      <c r="I788" s="46"/>
      <c r="J788" s="46"/>
      <c r="K788" s="46"/>
      <c r="L788" s="46"/>
      <c r="M788" s="46"/>
      <c r="N788" s="46"/>
      <c r="O788" s="46"/>
      <c r="P788" s="46"/>
      <c r="Q788" s="46"/>
      <c r="R788" s="46"/>
      <c r="S788" s="46"/>
      <c r="T788" s="46"/>
      <c r="U788" s="46"/>
      <c r="V788" s="46"/>
      <c r="W788" s="46"/>
      <c r="X788" s="46"/>
      <c r="Y788" s="46"/>
      <c r="Z788" s="46"/>
      <c r="AA788" s="46"/>
      <c r="AB788" s="46"/>
    </row>
    <row r="789" spans="1:28" ht="15.75" customHeight="1" x14ac:dyDescent="0.25">
      <c r="A789" s="46"/>
      <c r="B789" s="46"/>
      <c r="C789" s="46"/>
      <c r="D789" s="46"/>
      <c r="E789" s="46"/>
      <c r="F789" s="46"/>
      <c r="G789" s="46"/>
      <c r="H789" s="46"/>
      <c r="I789" s="46"/>
      <c r="J789" s="46"/>
      <c r="K789" s="46"/>
      <c r="L789" s="46"/>
      <c r="M789" s="46"/>
      <c r="N789" s="46"/>
      <c r="O789" s="46"/>
      <c r="P789" s="46"/>
      <c r="Q789" s="46"/>
      <c r="R789" s="46"/>
      <c r="S789" s="46"/>
      <c r="T789" s="46"/>
      <c r="U789" s="46"/>
      <c r="V789" s="46"/>
      <c r="W789" s="46"/>
      <c r="X789" s="46"/>
      <c r="Y789" s="46"/>
      <c r="Z789" s="46"/>
      <c r="AA789" s="46"/>
      <c r="AB789" s="46"/>
    </row>
    <row r="790" spans="1:28" ht="15.75" customHeight="1" x14ac:dyDescent="0.25">
      <c r="A790" s="46"/>
      <c r="B790" s="46"/>
      <c r="C790" s="46"/>
      <c r="D790" s="46"/>
      <c r="E790" s="46"/>
      <c r="F790" s="46"/>
      <c r="G790" s="46"/>
      <c r="H790" s="46"/>
      <c r="I790" s="46"/>
      <c r="J790" s="46"/>
      <c r="K790" s="46"/>
      <c r="L790" s="46"/>
      <c r="M790" s="46"/>
      <c r="N790" s="46"/>
      <c r="O790" s="46"/>
      <c r="P790" s="46"/>
      <c r="Q790" s="46"/>
      <c r="R790" s="46"/>
      <c r="S790" s="46"/>
      <c r="T790" s="46"/>
      <c r="U790" s="46"/>
      <c r="V790" s="46"/>
      <c r="W790" s="46"/>
      <c r="X790" s="46"/>
      <c r="Y790" s="46"/>
      <c r="Z790" s="46"/>
      <c r="AA790" s="46"/>
      <c r="AB790" s="46"/>
    </row>
    <row r="791" spans="1:28" ht="15.75" customHeight="1" x14ac:dyDescent="0.25">
      <c r="A791" s="46"/>
      <c r="B791" s="46"/>
      <c r="C791" s="46"/>
      <c r="D791" s="46"/>
      <c r="E791" s="46"/>
      <c r="F791" s="46"/>
      <c r="G791" s="46"/>
      <c r="H791" s="46"/>
      <c r="I791" s="46"/>
      <c r="J791" s="46"/>
      <c r="K791" s="46"/>
      <c r="L791" s="46"/>
      <c r="M791" s="46"/>
      <c r="N791" s="46"/>
      <c r="O791" s="46"/>
      <c r="P791" s="46"/>
      <c r="Q791" s="46"/>
      <c r="R791" s="46"/>
      <c r="S791" s="46"/>
      <c r="T791" s="46"/>
      <c r="U791" s="46"/>
      <c r="V791" s="46"/>
      <c r="W791" s="46"/>
      <c r="X791" s="46"/>
      <c r="Y791" s="46"/>
      <c r="Z791" s="46"/>
      <c r="AA791" s="46"/>
      <c r="AB791" s="46"/>
    </row>
    <row r="792" spans="1:28" ht="15.75" customHeight="1" x14ac:dyDescent="0.25">
      <c r="A792" s="46"/>
      <c r="B792" s="46"/>
      <c r="C792" s="46"/>
      <c r="D792" s="46"/>
      <c r="E792" s="46"/>
      <c r="F792" s="46"/>
      <c r="G792" s="46"/>
      <c r="H792" s="46"/>
      <c r="I792" s="46"/>
      <c r="J792" s="46"/>
      <c r="K792" s="46"/>
      <c r="L792" s="46"/>
      <c r="M792" s="46"/>
      <c r="N792" s="46"/>
      <c r="O792" s="46"/>
      <c r="P792" s="46"/>
      <c r="Q792" s="46"/>
      <c r="R792" s="46"/>
      <c r="S792" s="46"/>
      <c r="T792" s="46"/>
      <c r="U792" s="46"/>
      <c r="V792" s="46"/>
      <c r="W792" s="46"/>
      <c r="X792" s="46"/>
      <c r="Y792" s="46"/>
      <c r="Z792" s="46"/>
      <c r="AA792" s="46"/>
      <c r="AB792" s="46"/>
    </row>
    <row r="793" spans="1:28" ht="15.75" customHeight="1" x14ac:dyDescent="0.25">
      <c r="A793" s="46"/>
      <c r="B793" s="46"/>
      <c r="C793" s="46"/>
      <c r="D793" s="46"/>
      <c r="E793" s="46"/>
      <c r="F793" s="46"/>
      <c r="G793" s="46"/>
      <c r="H793" s="46"/>
      <c r="I793" s="46"/>
      <c r="J793" s="46"/>
      <c r="K793" s="46"/>
      <c r="L793" s="46"/>
      <c r="M793" s="46"/>
      <c r="N793" s="46"/>
      <c r="O793" s="46"/>
      <c r="P793" s="46"/>
      <c r="Q793" s="46"/>
      <c r="R793" s="46"/>
      <c r="S793" s="46"/>
      <c r="T793" s="46"/>
      <c r="U793" s="46"/>
      <c r="V793" s="46"/>
      <c r="W793" s="46"/>
      <c r="X793" s="46"/>
      <c r="Y793" s="46"/>
      <c r="Z793" s="46"/>
      <c r="AA793" s="46"/>
      <c r="AB793" s="46"/>
    </row>
    <row r="794" spans="1:28" ht="15.75" customHeight="1" x14ac:dyDescent="0.25">
      <c r="A794" s="46"/>
      <c r="B794" s="46"/>
      <c r="C794" s="46"/>
      <c r="D794" s="46"/>
      <c r="E794" s="46"/>
      <c r="F794" s="46"/>
      <c r="G794" s="46"/>
      <c r="H794" s="46"/>
      <c r="I794" s="46"/>
      <c r="J794" s="46"/>
      <c r="K794" s="46"/>
      <c r="L794" s="46"/>
      <c r="M794" s="46"/>
      <c r="N794" s="46"/>
      <c r="O794" s="46"/>
      <c r="P794" s="46"/>
      <c r="Q794" s="46"/>
      <c r="R794" s="46"/>
      <c r="S794" s="46"/>
      <c r="T794" s="46"/>
      <c r="U794" s="46"/>
      <c r="V794" s="46"/>
      <c r="W794" s="46"/>
      <c r="X794" s="46"/>
      <c r="Y794" s="46"/>
      <c r="Z794" s="46"/>
      <c r="AA794" s="46"/>
      <c r="AB794" s="46"/>
    </row>
    <row r="795" spans="1:28" ht="15.75" customHeight="1" x14ac:dyDescent="0.25">
      <c r="A795" s="46"/>
      <c r="B795" s="46"/>
      <c r="C795" s="46"/>
      <c r="D795" s="46"/>
      <c r="E795" s="46"/>
      <c r="F795" s="46"/>
      <c r="G795" s="46"/>
      <c r="H795" s="46"/>
      <c r="I795" s="46"/>
      <c r="J795" s="46"/>
      <c r="K795" s="46"/>
      <c r="L795" s="46"/>
      <c r="M795" s="46"/>
      <c r="N795" s="46"/>
      <c r="O795" s="46"/>
      <c r="P795" s="46"/>
      <c r="Q795" s="46"/>
      <c r="R795" s="46"/>
      <c r="S795" s="46"/>
      <c r="T795" s="46"/>
      <c r="U795" s="46"/>
      <c r="V795" s="46"/>
      <c r="W795" s="46"/>
      <c r="X795" s="46"/>
      <c r="Y795" s="46"/>
      <c r="Z795" s="46"/>
      <c r="AA795" s="46"/>
      <c r="AB795" s="46"/>
    </row>
    <row r="796" spans="1:28" ht="15.75" customHeight="1" x14ac:dyDescent="0.25">
      <c r="A796" s="46"/>
      <c r="B796" s="46"/>
      <c r="C796" s="46"/>
      <c r="D796" s="46"/>
      <c r="E796" s="46"/>
      <c r="F796" s="46"/>
      <c r="G796" s="46"/>
      <c r="H796" s="46"/>
      <c r="I796" s="46"/>
      <c r="J796" s="46"/>
      <c r="K796" s="46"/>
      <c r="L796" s="46"/>
      <c r="M796" s="46"/>
      <c r="N796" s="46"/>
      <c r="O796" s="46"/>
      <c r="P796" s="46"/>
      <c r="Q796" s="46"/>
      <c r="R796" s="46"/>
      <c r="S796" s="46"/>
      <c r="T796" s="46"/>
      <c r="U796" s="46"/>
      <c r="V796" s="46"/>
      <c r="W796" s="46"/>
      <c r="X796" s="46"/>
      <c r="Y796" s="46"/>
      <c r="Z796" s="46"/>
      <c r="AA796" s="46"/>
      <c r="AB796" s="46"/>
    </row>
    <row r="797" spans="1:28" ht="15.75" customHeight="1" x14ac:dyDescent="0.25">
      <c r="A797" s="46"/>
      <c r="B797" s="46"/>
      <c r="C797" s="46"/>
      <c r="D797" s="46"/>
      <c r="E797" s="46"/>
      <c r="F797" s="46"/>
      <c r="G797" s="46"/>
      <c r="H797" s="46"/>
      <c r="I797" s="46"/>
      <c r="J797" s="46"/>
      <c r="K797" s="46"/>
      <c r="L797" s="46"/>
      <c r="M797" s="46"/>
      <c r="N797" s="46"/>
      <c r="O797" s="46"/>
      <c r="P797" s="46"/>
      <c r="Q797" s="46"/>
      <c r="R797" s="46"/>
      <c r="S797" s="46"/>
      <c r="T797" s="46"/>
      <c r="U797" s="46"/>
      <c r="V797" s="46"/>
      <c r="W797" s="46"/>
      <c r="X797" s="46"/>
      <c r="Y797" s="46"/>
      <c r="Z797" s="46"/>
      <c r="AA797" s="46"/>
      <c r="AB797" s="46"/>
    </row>
    <row r="798" spans="1:28" ht="15.75" customHeight="1" x14ac:dyDescent="0.25">
      <c r="A798" s="46"/>
      <c r="B798" s="46"/>
      <c r="C798" s="46"/>
      <c r="D798" s="46"/>
      <c r="E798" s="46"/>
      <c r="F798" s="46"/>
      <c r="G798" s="46"/>
      <c r="H798" s="46"/>
      <c r="I798" s="46"/>
      <c r="J798" s="46"/>
      <c r="K798" s="46"/>
      <c r="L798" s="46"/>
      <c r="M798" s="46"/>
      <c r="N798" s="46"/>
      <c r="O798" s="46"/>
      <c r="P798" s="46"/>
      <c r="Q798" s="46"/>
      <c r="R798" s="46"/>
      <c r="S798" s="46"/>
      <c r="T798" s="46"/>
      <c r="U798" s="46"/>
      <c r="V798" s="46"/>
      <c r="W798" s="46"/>
      <c r="X798" s="46"/>
      <c r="Y798" s="46"/>
      <c r="Z798" s="46"/>
      <c r="AA798" s="46"/>
      <c r="AB798" s="46"/>
    </row>
    <row r="799" spans="1:28" ht="15.75" customHeight="1" x14ac:dyDescent="0.25">
      <c r="A799" s="46"/>
      <c r="B799" s="46"/>
      <c r="C799" s="46"/>
      <c r="D799" s="46"/>
      <c r="E799" s="46"/>
      <c r="F799" s="46"/>
      <c r="G799" s="46"/>
      <c r="H799" s="46"/>
      <c r="I799" s="46"/>
      <c r="J799" s="46"/>
      <c r="K799" s="46"/>
      <c r="L799" s="46"/>
      <c r="M799" s="46"/>
      <c r="N799" s="46"/>
      <c r="O799" s="46"/>
      <c r="P799" s="46"/>
      <c r="Q799" s="46"/>
      <c r="R799" s="46"/>
      <c r="S799" s="46"/>
      <c r="T799" s="46"/>
      <c r="U799" s="46"/>
      <c r="V799" s="46"/>
      <c r="W799" s="46"/>
      <c r="X799" s="46"/>
      <c r="Y799" s="46"/>
      <c r="Z799" s="46"/>
      <c r="AA799" s="46"/>
      <c r="AB799" s="46"/>
    </row>
    <row r="800" spans="1:28" ht="15.75" customHeight="1" x14ac:dyDescent="0.25">
      <c r="A800" s="46"/>
      <c r="B800" s="46"/>
      <c r="C800" s="46"/>
      <c r="D800" s="46"/>
      <c r="E800" s="46"/>
      <c r="F800" s="46"/>
      <c r="G800" s="46"/>
      <c r="H800" s="46"/>
      <c r="I800" s="46"/>
      <c r="J800" s="46"/>
      <c r="K800" s="46"/>
      <c r="L800" s="46"/>
      <c r="M800" s="46"/>
      <c r="N800" s="46"/>
      <c r="O800" s="46"/>
      <c r="P800" s="46"/>
      <c r="Q800" s="46"/>
      <c r="R800" s="46"/>
      <c r="S800" s="46"/>
      <c r="T800" s="46"/>
      <c r="U800" s="46"/>
      <c r="V800" s="46"/>
      <c r="W800" s="46"/>
      <c r="X800" s="46"/>
      <c r="Y800" s="46"/>
      <c r="Z800" s="46"/>
      <c r="AA800" s="46"/>
      <c r="AB800" s="46"/>
    </row>
    <row r="801" spans="1:28" ht="15.75" customHeight="1" x14ac:dyDescent="0.25">
      <c r="A801" s="46"/>
      <c r="B801" s="46"/>
      <c r="C801" s="46"/>
      <c r="D801" s="46"/>
      <c r="E801" s="46"/>
      <c r="F801" s="46"/>
      <c r="G801" s="46"/>
      <c r="H801" s="46"/>
      <c r="I801" s="46"/>
      <c r="J801" s="46"/>
      <c r="K801" s="46"/>
      <c r="L801" s="46"/>
      <c r="M801" s="46"/>
      <c r="N801" s="46"/>
      <c r="O801" s="46"/>
      <c r="P801" s="46"/>
      <c r="Q801" s="46"/>
      <c r="R801" s="46"/>
      <c r="S801" s="46"/>
      <c r="T801" s="46"/>
      <c r="U801" s="46"/>
      <c r="V801" s="46"/>
      <c r="W801" s="46"/>
      <c r="X801" s="46"/>
      <c r="Y801" s="46"/>
      <c r="Z801" s="46"/>
      <c r="AA801" s="46"/>
      <c r="AB801" s="46"/>
    </row>
    <row r="802" spans="1:28" ht="15.75" customHeight="1" x14ac:dyDescent="0.25">
      <c r="A802" s="46"/>
      <c r="B802" s="46"/>
      <c r="C802" s="46"/>
      <c r="D802" s="46"/>
      <c r="E802" s="46"/>
      <c r="F802" s="46"/>
      <c r="G802" s="46"/>
      <c r="H802" s="46"/>
      <c r="I802" s="46"/>
      <c r="J802" s="46"/>
      <c r="K802" s="46"/>
      <c r="L802" s="46"/>
      <c r="M802" s="46"/>
      <c r="N802" s="46"/>
      <c r="O802" s="46"/>
      <c r="P802" s="46"/>
      <c r="Q802" s="46"/>
      <c r="R802" s="46"/>
      <c r="S802" s="46"/>
      <c r="T802" s="46"/>
      <c r="U802" s="46"/>
      <c r="V802" s="46"/>
      <c r="W802" s="46"/>
      <c r="X802" s="46"/>
      <c r="Y802" s="46"/>
      <c r="Z802" s="46"/>
      <c r="AA802" s="46"/>
      <c r="AB802" s="46"/>
    </row>
    <row r="803" spans="1:28" ht="15.75" customHeight="1" x14ac:dyDescent="0.25">
      <c r="A803" s="46"/>
      <c r="B803" s="46"/>
      <c r="C803" s="46"/>
      <c r="D803" s="46"/>
      <c r="E803" s="46"/>
      <c r="F803" s="46"/>
      <c r="G803" s="46"/>
      <c r="H803" s="46"/>
      <c r="I803" s="46"/>
      <c r="J803" s="46"/>
      <c r="K803" s="46"/>
      <c r="L803" s="46"/>
      <c r="M803" s="46"/>
      <c r="N803" s="46"/>
      <c r="O803" s="46"/>
      <c r="P803" s="46"/>
      <c r="Q803" s="46"/>
      <c r="R803" s="46"/>
      <c r="S803" s="46"/>
      <c r="T803" s="46"/>
      <c r="U803" s="46"/>
      <c r="V803" s="46"/>
      <c r="W803" s="46"/>
      <c r="X803" s="46"/>
      <c r="Y803" s="46"/>
      <c r="Z803" s="46"/>
      <c r="AA803" s="46"/>
      <c r="AB803" s="46"/>
    </row>
    <row r="804" spans="1:28" ht="15.75" customHeight="1" x14ac:dyDescent="0.25">
      <c r="A804" s="46"/>
      <c r="B804" s="46"/>
      <c r="C804" s="46"/>
      <c r="D804" s="46"/>
      <c r="E804" s="46"/>
      <c r="F804" s="46"/>
      <c r="G804" s="46"/>
      <c r="H804" s="46"/>
      <c r="I804" s="46"/>
      <c r="J804" s="46"/>
      <c r="K804" s="46"/>
      <c r="L804" s="46"/>
      <c r="M804" s="46"/>
      <c r="N804" s="46"/>
      <c r="O804" s="46"/>
      <c r="P804" s="46"/>
      <c r="Q804" s="46"/>
      <c r="R804" s="46"/>
      <c r="S804" s="46"/>
      <c r="T804" s="46"/>
      <c r="U804" s="46"/>
      <c r="V804" s="46"/>
      <c r="W804" s="46"/>
      <c r="X804" s="46"/>
      <c r="Y804" s="46"/>
      <c r="Z804" s="46"/>
      <c r="AA804" s="46"/>
      <c r="AB804" s="46"/>
    </row>
    <row r="805" spans="1:28" ht="15.75" customHeight="1" x14ac:dyDescent="0.25">
      <c r="A805" s="46"/>
      <c r="B805" s="46"/>
      <c r="C805" s="46"/>
      <c r="D805" s="46"/>
      <c r="E805" s="46"/>
      <c r="F805" s="46"/>
      <c r="G805" s="46"/>
      <c r="H805" s="46"/>
      <c r="I805" s="46"/>
      <c r="J805" s="46"/>
      <c r="K805" s="46"/>
      <c r="L805" s="46"/>
      <c r="M805" s="46"/>
      <c r="N805" s="46"/>
      <c r="O805" s="46"/>
      <c r="P805" s="46"/>
      <c r="Q805" s="46"/>
      <c r="R805" s="46"/>
      <c r="S805" s="46"/>
      <c r="T805" s="46"/>
      <c r="U805" s="46"/>
      <c r="V805" s="46"/>
      <c r="W805" s="46"/>
      <c r="X805" s="46"/>
      <c r="Y805" s="46"/>
      <c r="Z805" s="46"/>
      <c r="AA805" s="46"/>
      <c r="AB805" s="46"/>
    </row>
    <row r="806" spans="1:28" ht="15.75" customHeight="1" x14ac:dyDescent="0.25">
      <c r="A806" s="46"/>
      <c r="B806" s="46"/>
      <c r="C806" s="46"/>
      <c r="D806" s="46"/>
      <c r="E806" s="46"/>
      <c r="F806" s="46"/>
      <c r="G806" s="46"/>
      <c r="H806" s="46"/>
      <c r="I806" s="46"/>
      <c r="J806" s="46"/>
      <c r="K806" s="46"/>
      <c r="L806" s="46"/>
      <c r="M806" s="46"/>
      <c r="N806" s="46"/>
      <c r="O806" s="46"/>
      <c r="P806" s="46"/>
      <c r="Q806" s="46"/>
      <c r="R806" s="46"/>
      <c r="S806" s="46"/>
      <c r="T806" s="46"/>
      <c r="U806" s="46"/>
      <c r="V806" s="46"/>
      <c r="W806" s="46"/>
      <c r="X806" s="46"/>
      <c r="Y806" s="46"/>
      <c r="Z806" s="46"/>
      <c r="AA806" s="46"/>
      <c r="AB806" s="46"/>
    </row>
    <row r="807" spans="1:28" ht="15.75" customHeight="1" x14ac:dyDescent="0.25">
      <c r="A807" s="46"/>
      <c r="B807" s="46"/>
      <c r="C807" s="46"/>
      <c r="D807" s="46"/>
      <c r="E807" s="46"/>
      <c r="F807" s="46"/>
      <c r="G807" s="46"/>
      <c r="H807" s="46"/>
      <c r="I807" s="46"/>
      <c r="J807" s="46"/>
      <c r="K807" s="46"/>
      <c r="L807" s="46"/>
      <c r="M807" s="46"/>
      <c r="N807" s="46"/>
      <c r="O807" s="46"/>
      <c r="P807" s="46"/>
      <c r="Q807" s="46"/>
      <c r="R807" s="46"/>
      <c r="S807" s="46"/>
      <c r="T807" s="46"/>
      <c r="U807" s="46"/>
      <c r="V807" s="46"/>
      <c r="W807" s="46"/>
      <c r="X807" s="46"/>
      <c r="Y807" s="46"/>
      <c r="Z807" s="46"/>
      <c r="AA807" s="46"/>
      <c r="AB807" s="46"/>
    </row>
    <row r="808" spans="1:28" ht="15.75" customHeight="1" x14ac:dyDescent="0.25">
      <c r="A808" s="46"/>
      <c r="B808" s="46"/>
      <c r="C808" s="46"/>
      <c r="D808" s="46"/>
      <c r="E808" s="46"/>
      <c r="F808" s="46"/>
      <c r="G808" s="46"/>
      <c r="H808" s="46"/>
      <c r="I808" s="46"/>
      <c r="J808" s="46"/>
      <c r="K808" s="46"/>
      <c r="L808" s="46"/>
      <c r="M808" s="46"/>
      <c r="N808" s="46"/>
      <c r="O808" s="46"/>
      <c r="P808" s="46"/>
      <c r="Q808" s="46"/>
      <c r="R808" s="46"/>
      <c r="S808" s="46"/>
      <c r="T808" s="46"/>
      <c r="U808" s="46"/>
      <c r="V808" s="46"/>
      <c r="W808" s="46"/>
      <c r="X808" s="46"/>
      <c r="Y808" s="46"/>
      <c r="Z808" s="46"/>
      <c r="AA808" s="46"/>
      <c r="AB808" s="46"/>
    </row>
    <row r="809" spans="1:28" ht="15.75" customHeight="1" x14ac:dyDescent="0.25">
      <c r="A809" s="46"/>
      <c r="B809" s="46"/>
      <c r="C809" s="46"/>
      <c r="D809" s="46"/>
      <c r="E809" s="46"/>
      <c r="F809" s="46"/>
      <c r="G809" s="46"/>
      <c r="H809" s="46"/>
      <c r="I809" s="46"/>
      <c r="J809" s="46"/>
      <c r="K809" s="46"/>
      <c r="L809" s="46"/>
      <c r="M809" s="46"/>
      <c r="N809" s="46"/>
      <c r="O809" s="46"/>
      <c r="P809" s="46"/>
      <c r="Q809" s="46"/>
      <c r="R809" s="46"/>
      <c r="S809" s="46"/>
      <c r="T809" s="46"/>
      <c r="U809" s="46"/>
      <c r="V809" s="46"/>
      <c r="W809" s="46"/>
      <c r="X809" s="46"/>
      <c r="Y809" s="46"/>
      <c r="Z809" s="46"/>
      <c r="AA809" s="46"/>
      <c r="AB809" s="46"/>
    </row>
    <row r="810" spans="1:28" ht="15.75" customHeight="1" x14ac:dyDescent="0.25">
      <c r="A810" s="46"/>
      <c r="B810" s="46"/>
      <c r="C810" s="46"/>
      <c r="D810" s="46"/>
      <c r="E810" s="46"/>
      <c r="F810" s="46"/>
      <c r="G810" s="46"/>
      <c r="H810" s="46"/>
      <c r="I810" s="46"/>
      <c r="J810" s="46"/>
      <c r="K810" s="46"/>
      <c r="L810" s="46"/>
      <c r="M810" s="46"/>
      <c r="N810" s="46"/>
      <c r="O810" s="46"/>
      <c r="P810" s="46"/>
      <c r="Q810" s="46"/>
      <c r="R810" s="46"/>
      <c r="S810" s="46"/>
      <c r="T810" s="46"/>
      <c r="U810" s="46"/>
      <c r="V810" s="46"/>
      <c r="W810" s="46"/>
      <c r="X810" s="46"/>
      <c r="Y810" s="46"/>
      <c r="Z810" s="46"/>
      <c r="AA810" s="46"/>
      <c r="AB810" s="46"/>
    </row>
    <row r="811" spans="1:28" ht="15.75" customHeight="1" x14ac:dyDescent="0.25">
      <c r="A811" s="46"/>
      <c r="B811" s="46"/>
      <c r="C811" s="46"/>
      <c r="D811" s="46"/>
      <c r="E811" s="46"/>
      <c r="F811" s="46"/>
      <c r="G811" s="46"/>
      <c r="H811" s="46"/>
      <c r="I811" s="46"/>
      <c r="J811" s="46"/>
      <c r="K811" s="46"/>
      <c r="L811" s="46"/>
      <c r="M811" s="46"/>
      <c r="N811" s="46"/>
      <c r="O811" s="46"/>
      <c r="P811" s="46"/>
      <c r="Q811" s="46"/>
      <c r="R811" s="46"/>
      <c r="S811" s="46"/>
      <c r="T811" s="46"/>
      <c r="U811" s="46"/>
      <c r="V811" s="46"/>
      <c r="W811" s="46"/>
      <c r="X811" s="46"/>
      <c r="Y811" s="46"/>
      <c r="Z811" s="46"/>
      <c r="AA811" s="46"/>
      <c r="AB811" s="46"/>
    </row>
    <row r="812" spans="1:28" ht="15.75" customHeight="1" x14ac:dyDescent="0.25">
      <c r="A812" s="46"/>
      <c r="B812" s="46"/>
      <c r="C812" s="46"/>
      <c r="D812" s="46"/>
      <c r="E812" s="46"/>
      <c r="F812" s="46"/>
      <c r="G812" s="46"/>
      <c r="H812" s="46"/>
      <c r="I812" s="46"/>
      <c r="J812" s="46"/>
      <c r="K812" s="46"/>
      <c r="L812" s="46"/>
      <c r="M812" s="46"/>
      <c r="N812" s="46"/>
      <c r="O812" s="46"/>
      <c r="P812" s="46"/>
      <c r="Q812" s="46"/>
      <c r="R812" s="46"/>
      <c r="S812" s="46"/>
      <c r="T812" s="46"/>
      <c r="U812" s="46"/>
      <c r="V812" s="46"/>
      <c r="W812" s="46"/>
      <c r="X812" s="46"/>
      <c r="Y812" s="46"/>
      <c r="Z812" s="46"/>
      <c r="AA812" s="46"/>
      <c r="AB812" s="46"/>
    </row>
    <row r="813" spans="1:28" ht="15.75" customHeight="1" x14ac:dyDescent="0.25">
      <c r="A813" s="46"/>
      <c r="B813" s="46"/>
      <c r="C813" s="46"/>
      <c r="D813" s="46"/>
      <c r="E813" s="46"/>
      <c r="F813" s="46"/>
      <c r="G813" s="46"/>
      <c r="H813" s="46"/>
      <c r="I813" s="46"/>
      <c r="J813" s="46"/>
      <c r="K813" s="46"/>
      <c r="L813" s="46"/>
      <c r="M813" s="46"/>
      <c r="N813" s="46"/>
      <c r="O813" s="46"/>
      <c r="P813" s="46"/>
      <c r="Q813" s="46"/>
      <c r="R813" s="46"/>
      <c r="S813" s="46"/>
      <c r="T813" s="46"/>
      <c r="U813" s="46"/>
      <c r="V813" s="46"/>
      <c r="W813" s="46"/>
      <c r="X813" s="46"/>
      <c r="Y813" s="46"/>
      <c r="Z813" s="46"/>
      <c r="AA813" s="46"/>
      <c r="AB813" s="46"/>
    </row>
    <row r="814" spans="1:28" ht="15.75" customHeight="1" x14ac:dyDescent="0.25">
      <c r="A814" s="46"/>
      <c r="B814" s="46"/>
      <c r="C814" s="46"/>
      <c r="D814" s="46"/>
      <c r="E814" s="46"/>
      <c r="F814" s="46"/>
      <c r="G814" s="46"/>
      <c r="H814" s="46"/>
      <c r="I814" s="46"/>
      <c r="J814" s="46"/>
      <c r="K814" s="46"/>
      <c r="L814" s="46"/>
      <c r="M814" s="46"/>
      <c r="N814" s="46"/>
      <c r="O814" s="46"/>
      <c r="P814" s="46"/>
      <c r="Q814" s="46"/>
      <c r="R814" s="46"/>
      <c r="S814" s="46"/>
      <c r="T814" s="46"/>
      <c r="U814" s="46"/>
      <c r="V814" s="46"/>
      <c r="W814" s="46"/>
      <c r="X814" s="46"/>
      <c r="Y814" s="46"/>
      <c r="Z814" s="46"/>
      <c r="AA814" s="46"/>
      <c r="AB814" s="46"/>
    </row>
    <row r="815" spans="1:28" ht="15.75" customHeight="1" x14ac:dyDescent="0.25">
      <c r="A815" s="46"/>
      <c r="B815" s="46"/>
      <c r="C815" s="46"/>
      <c r="D815" s="46"/>
      <c r="E815" s="46"/>
      <c r="F815" s="46"/>
      <c r="G815" s="46"/>
      <c r="H815" s="46"/>
      <c r="I815" s="46"/>
      <c r="J815" s="46"/>
      <c r="K815" s="46"/>
      <c r="L815" s="46"/>
      <c r="M815" s="46"/>
      <c r="N815" s="46"/>
      <c r="O815" s="46"/>
      <c r="P815" s="46"/>
      <c r="Q815" s="46"/>
      <c r="R815" s="46"/>
      <c r="S815" s="46"/>
      <c r="T815" s="46"/>
      <c r="U815" s="46"/>
      <c r="V815" s="46"/>
      <c r="W815" s="46"/>
      <c r="X815" s="46"/>
      <c r="Y815" s="46"/>
      <c r="Z815" s="46"/>
      <c r="AA815" s="46"/>
      <c r="AB815" s="46"/>
    </row>
    <row r="816" spans="1:28" ht="15.75" customHeight="1" x14ac:dyDescent="0.25">
      <c r="A816" s="46"/>
      <c r="B816" s="46"/>
      <c r="C816" s="46"/>
      <c r="D816" s="46"/>
      <c r="E816" s="46"/>
      <c r="F816" s="46"/>
      <c r="G816" s="46"/>
      <c r="H816" s="46"/>
      <c r="I816" s="46"/>
      <c r="J816" s="46"/>
      <c r="K816" s="46"/>
      <c r="L816" s="46"/>
      <c r="M816" s="46"/>
      <c r="N816" s="46"/>
      <c r="O816" s="46"/>
      <c r="P816" s="46"/>
      <c r="Q816" s="46"/>
      <c r="R816" s="46"/>
      <c r="S816" s="46"/>
      <c r="T816" s="46"/>
      <c r="U816" s="46"/>
      <c r="V816" s="46"/>
      <c r="W816" s="46"/>
      <c r="X816" s="46"/>
      <c r="Y816" s="46"/>
      <c r="Z816" s="46"/>
      <c r="AA816" s="46"/>
      <c r="AB816" s="46"/>
    </row>
    <row r="817" spans="1:28" ht="15.75" customHeight="1" x14ac:dyDescent="0.25">
      <c r="A817" s="46"/>
      <c r="B817" s="46"/>
      <c r="C817" s="46"/>
      <c r="D817" s="46"/>
      <c r="E817" s="46"/>
      <c r="F817" s="46"/>
      <c r="G817" s="46"/>
      <c r="H817" s="46"/>
      <c r="I817" s="46"/>
      <c r="J817" s="46"/>
      <c r="K817" s="46"/>
      <c r="L817" s="46"/>
      <c r="M817" s="46"/>
      <c r="N817" s="46"/>
      <c r="O817" s="46"/>
      <c r="P817" s="46"/>
      <c r="Q817" s="46"/>
      <c r="R817" s="46"/>
      <c r="S817" s="46"/>
      <c r="T817" s="46"/>
      <c r="U817" s="46"/>
      <c r="V817" s="46"/>
      <c r="W817" s="46"/>
      <c r="X817" s="46"/>
      <c r="Y817" s="46"/>
      <c r="Z817" s="46"/>
      <c r="AA817" s="46"/>
      <c r="AB817" s="46"/>
    </row>
    <row r="818" spans="1:28" ht="15.75" customHeight="1" x14ac:dyDescent="0.25">
      <c r="A818" s="46"/>
      <c r="B818" s="46"/>
      <c r="C818" s="46"/>
      <c r="D818" s="46"/>
      <c r="E818" s="46"/>
      <c r="F818" s="46"/>
      <c r="G818" s="46"/>
      <c r="H818" s="46"/>
      <c r="I818" s="46"/>
      <c r="J818" s="46"/>
      <c r="K818" s="46"/>
      <c r="L818" s="46"/>
      <c r="M818" s="46"/>
      <c r="N818" s="46"/>
      <c r="O818" s="46"/>
      <c r="P818" s="46"/>
      <c r="Q818" s="46"/>
      <c r="R818" s="46"/>
      <c r="S818" s="46"/>
      <c r="T818" s="46"/>
      <c r="U818" s="46"/>
      <c r="V818" s="46"/>
      <c r="W818" s="46"/>
      <c r="X818" s="46"/>
      <c r="Y818" s="46"/>
      <c r="Z818" s="46"/>
      <c r="AA818" s="46"/>
      <c r="AB818" s="46"/>
    </row>
    <row r="819" spans="1:28" ht="15.75" customHeight="1" x14ac:dyDescent="0.25">
      <c r="A819" s="46"/>
      <c r="B819" s="46"/>
      <c r="C819" s="46"/>
      <c r="D819" s="46"/>
      <c r="E819" s="46"/>
      <c r="F819" s="46"/>
      <c r="G819" s="46"/>
      <c r="H819" s="46"/>
      <c r="I819" s="46"/>
      <c r="J819" s="46"/>
      <c r="K819" s="46"/>
      <c r="L819" s="46"/>
      <c r="M819" s="46"/>
      <c r="N819" s="46"/>
      <c r="O819" s="46"/>
      <c r="P819" s="46"/>
      <c r="Q819" s="46"/>
      <c r="R819" s="46"/>
      <c r="S819" s="46"/>
      <c r="T819" s="46"/>
      <c r="U819" s="46"/>
      <c r="V819" s="46"/>
      <c r="W819" s="46"/>
      <c r="X819" s="46"/>
      <c r="Y819" s="46"/>
      <c r="Z819" s="46"/>
      <c r="AA819" s="46"/>
      <c r="AB819" s="46"/>
    </row>
    <row r="820" spans="1:28" ht="15.75" customHeight="1" x14ac:dyDescent="0.25">
      <c r="A820" s="46"/>
      <c r="B820" s="46"/>
      <c r="C820" s="46"/>
      <c r="D820" s="46"/>
      <c r="E820" s="46"/>
      <c r="F820" s="46"/>
      <c r="G820" s="46"/>
      <c r="H820" s="46"/>
      <c r="I820" s="46"/>
      <c r="J820" s="46"/>
      <c r="K820" s="46"/>
      <c r="L820" s="46"/>
      <c r="M820" s="46"/>
      <c r="N820" s="46"/>
      <c r="O820" s="46"/>
      <c r="P820" s="46"/>
      <c r="Q820" s="46"/>
      <c r="R820" s="46"/>
      <c r="S820" s="46"/>
      <c r="T820" s="46"/>
      <c r="U820" s="46"/>
      <c r="V820" s="46"/>
      <c r="W820" s="46"/>
      <c r="X820" s="46"/>
      <c r="Y820" s="46"/>
      <c r="Z820" s="46"/>
      <c r="AA820" s="46"/>
      <c r="AB820" s="46"/>
    </row>
    <row r="821" spans="1:28" ht="15.75" customHeight="1" x14ac:dyDescent="0.25">
      <c r="A821" s="46"/>
      <c r="B821" s="46"/>
      <c r="C821" s="46"/>
      <c r="D821" s="46"/>
      <c r="E821" s="46"/>
      <c r="F821" s="46"/>
      <c r="G821" s="46"/>
      <c r="H821" s="46"/>
      <c r="I821" s="46"/>
      <c r="J821" s="46"/>
      <c r="K821" s="46"/>
      <c r="L821" s="46"/>
      <c r="M821" s="46"/>
      <c r="N821" s="46"/>
      <c r="O821" s="46"/>
      <c r="P821" s="46"/>
      <c r="Q821" s="46"/>
      <c r="R821" s="46"/>
      <c r="S821" s="46"/>
      <c r="T821" s="46"/>
      <c r="U821" s="46"/>
      <c r="V821" s="46"/>
      <c r="W821" s="46"/>
      <c r="X821" s="46"/>
      <c r="Y821" s="46"/>
      <c r="Z821" s="46"/>
      <c r="AA821" s="46"/>
      <c r="AB821" s="46"/>
    </row>
    <row r="822" spans="1:28" ht="15.75" customHeight="1" x14ac:dyDescent="0.25">
      <c r="A822" s="46"/>
      <c r="B822" s="46"/>
      <c r="C822" s="46"/>
      <c r="D822" s="46"/>
      <c r="E822" s="46"/>
      <c r="F822" s="46"/>
      <c r="G822" s="46"/>
      <c r="H822" s="46"/>
      <c r="I822" s="46"/>
      <c r="J822" s="46"/>
      <c r="K822" s="46"/>
      <c r="L822" s="46"/>
      <c r="M822" s="46"/>
      <c r="N822" s="46"/>
      <c r="O822" s="46"/>
      <c r="P822" s="46"/>
      <c r="Q822" s="46"/>
      <c r="R822" s="46"/>
      <c r="S822" s="46"/>
      <c r="T822" s="46"/>
      <c r="U822" s="46"/>
      <c r="V822" s="46"/>
      <c r="W822" s="46"/>
      <c r="X822" s="46"/>
      <c r="Y822" s="46"/>
      <c r="Z822" s="46"/>
      <c r="AA822" s="46"/>
      <c r="AB822" s="46"/>
    </row>
    <row r="823" spans="1:28" ht="15.75" customHeight="1" x14ac:dyDescent="0.25">
      <c r="A823" s="46"/>
      <c r="B823" s="46"/>
      <c r="C823" s="46"/>
      <c r="D823" s="46"/>
      <c r="E823" s="46"/>
      <c r="F823" s="46"/>
      <c r="G823" s="46"/>
      <c r="H823" s="46"/>
      <c r="I823" s="46"/>
      <c r="J823" s="46"/>
      <c r="K823" s="46"/>
      <c r="L823" s="46"/>
      <c r="M823" s="46"/>
      <c r="N823" s="46"/>
      <c r="O823" s="46"/>
      <c r="P823" s="46"/>
      <c r="Q823" s="46"/>
      <c r="R823" s="46"/>
      <c r="S823" s="46"/>
      <c r="T823" s="46"/>
      <c r="U823" s="46"/>
      <c r="V823" s="46"/>
      <c r="W823" s="46"/>
      <c r="X823" s="46"/>
      <c r="Y823" s="46"/>
      <c r="Z823" s="46"/>
      <c r="AA823" s="46"/>
      <c r="AB823" s="46"/>
    </row>
    <row r="824" spans="1:28" ht="15.75" customHeight="1" x14ac:dyDescent="0.25">
      <c r="A824" s="46"/>
      <c r="B824" s="46"/>
      <c r="C824" s="46"/>
      <c r="D824" s="46"/>
      <c r="E824" s="46"/>
      <c r="F824" s="46"/>
      <c r="G824" s="46"/>
      <c r="H824" s="46"/>
      <c r="I824" s="46"/>
      <c r="J824" s="46"/>
      <c r="K824" s="46"/>
      <c r="L824" s="46"/>
      <c r="M824" s="46"/>
      <c r="N824" s="46"/>
      <c r="O824" s="46"/>
      <c r="P824" s="46"/>
      <c r="Q824" s="46"/>
      <c r="R824" s="46"/>
      <c r="S824" s="46"/>
      <c r="T824" s="46"/>
      <c r="U824" s="46"/>
      <c r="V824" s="46"/>
      <c r="W824" s="46"/>
      <c r="X824" s="46"/>
      <c r="Y824" s="46"/>
      <c r="Z824" s="46"/>
      <c r="AA824" s="46"/>
      <c r="AB824" s="46"/>
    </row>
    <row r="825" spans="1:28" ht="15.75" customHeight="1" x14ac:dyDescent="0.25">
      <c r="A825" s="46"/>
      <c r="B825" s="46"/>
      <c r="C825" s="46"/>
      <c r="D825" s="46"/>
      <c r="E825" s="46"/>
      <c r="F825" s="46"/>
      <c r="G825" s="46"/>
      <c r="H825" s="46"/>
      <c r="I825" s="46"/>
      <c r="J825" s="46"/>
      <c r="K825" s="46"/>
      <c r="L825" s="46"/>
      <c r="M825" s="46"/>
      <c r="N825" s="46"/>
      <c r="O825" s="46"/>
      <c r="P825" s="46"/>
      <c r="Q825" s="46"/>
      <c r="R825" s="46"/>
      <c r="S825" s="46"/>
      <c r="T825" s="46"/>
      <c r="U825" s="46"/>
      <c r="V825" s="46"/>
      <c r="W825" s="46"/>
      <c r="X825" s="46"/>
      <c r="Y825" s="46"/>
      <c r="Z825" s="46"/>
      <c r="AA825" s="46"/>
      <c r="AB825" s="46"/>
    </row>
    <row r="826" spans="1:28" ht="15.75" customHeight="1" x14ac:dyDescent="0.25">
      <c r="A826" s="46"/>
      <c r="B826" s="46"/>
      <c r="C826" s="46"/>
      <c r="D826" s="46"/>
      <c r="E826" s="46"/>
      <c r="F826" s="46"/>
      <c r="G826" s="46"/>
      <c r="H826" s="46"/>
      <c r="I826" s="46"/>
      <c r="J826" s="46"/>
      <c r="K826" s="46"/>
      <c r="L826" s="46"/>
      <c r="M826" s="46"/>
      <c r="N826" s="46"/>
      <c r="O826" s="46"/>
      <c r="P826" s="46"/>
      <c r="Q826" s="46"/>
      <c r="R826" s="46"/>
      <c r="S826" s="46"/>
      <c r="T826" s="46"/>
      <c r="U826" s="46"/>
      <c r="V826" s="46"/>
      <c r="W826" s="46"/>
      <c r="X826" s="46"/>
      <c r="Y826" s="46"/>
      <c r="Z826" s="46"/>
      <c r="AA826" s="46"/>
      <c r="AB826" s="46"/>
    </row>
    <row r="827" spans="1:28" ht="15.75" customHeight="1" x14ac:dyDescent="0.25">
      <c r="A827" s="46"/>
      <c r="B827" s="46"/>
      <c r="C827" s="46"/>
      <c r="D827" s="46"/>
      <c r="E827" s="46"/>
      <c r="F827" s="46"/>
      <c r="G827" s="46"/>
      <c r="H827" s="46"/>
      <c r="I827" s="46"/>
      <c r="J827" s="46"/>
      <c r="K827" s="46"/>
      <c r="L827" s="46"/>
      <c r="M827" s="46"/>
      <c r="N827" s="46"/>
      <c r="O827" s="46"/>
      <c r="P827" s="46"/>
      <c r="Q827" s="46"/>
      <c r="R827" s="46"/>
      <c r="S827" s="46"/>
      <c r="T827" s="46"/>
      <c r="U827" s="46"/>
      <c r="V827" s="46"/>
      <c r="W827" s="46"/>
      <c r="X827" s="46"/>
      <c r="Y827" s="46"/>
      <c r="Z827" s="46"/>
      <c r="AA827" s="46"/>
      <c r="AB827" s="46"/>
    </row>
    <row r="828" spans="1:28" ht="15.75" customHeight="1" x14ac:dyDescent="0.25">
      <c r="A828" s="46"/>
      <c r="B828" s="46"/>
      <c r="C828" s="46"/>
      <c r="D828" s="46"/>
      <c r="E828" s="46"/>
      <c r="F828" s="46"/>
      <c r="G828" s="46"/>
      <c r="H828" s="46"/>
      <c r="I828" s="46"/>
      <c r="J828" s="46"/>
      <c r="K828" s="46"/>
      <c r="L828" s="46"/>
      <c r="M828" s="46"/>
      <c r="N828" s="46"/>
      <c r="O828" s="46"/>
      <c r="P828" s="46"/>
      <c r="Q828" s="46"/>
      <c r="R828" s="46"/>
      <c r="S828" s="46"/>
      <c r="T828" s="46"/>
      <c r="U828" s="46"/>
      <c r="V828" s="46"/>
      <c r="W828" s="46"/>
      <c r="X828" s="46"/>
      <c r="Y828" s="46"/>
      <c r="Z828" s="46"/>
      <c r="AA828" s="46"/>
      <c r="AB828" s="46"/>
    </row>
    <row r="829" spans="1:28" ht="15.75" customHeight="1" x14ac:dyDescent="0.25">
      <c r="A829" s="46"/>
      <c r="B829" s="46"/>
      <c r="C829" s="46"/>
      <c r="D829" s="46"/>
      <c r="E829" s="46"/>
      <c r="F829" s="46"/>
      <c r="G829" s="46"/>
      <c r="H829" s="46"/>
      <c r="I829" s="46"/>
      <c r="J829" s="46"/>
      <c r="K829" s="46"/>
      <c r="L829" s="46"/>
      <c r="M829" s="46"/>
      <c r="N829" s="46"/>
      <c r="O829" s="46"/>
      <c r="P829" s="46"/>
      <c r="Q829" s="46"/>
      <c r="R829" s="46"/>
      <c r="S829" s="46"/>
      <c r="T829" s="46"/>
      <c r="U829" s="46"/>
      <c r="V829" s="46"/>
      <c r="W829" s="46"/>
      <c r="X829" s="46"/>
      <c r="Y829" s="46"/>
      <c r="Z829" s="46"/>
      <c r="AA829" s="46"/>
      <c r="AB829" s="46"/>
    </row>
    <row r="830" spans="1:28" ht="15.75" customHeight="1" x14ac:dyDescent="0.25">
      <c r="A830" s="46"/>
      <c r="B830" s="46"/>
      <c r="C830" s="46"/>
      <c r="D830" s="46"/>
      <c r="E830" s="46"/>
      <c r="F830" s="46"/>
      <c r="G830" s="46"/>
      <c r="H830" s="46"/>
      <c r="I830" s="46"/>
      <c r="J830" s="46"/>
      <c r="K830" s="46"/>
      <c r="L830" s="46"/>
      <c r="M830" s="46"/>
      <c r="N830" s="46"/>
      <c r="O830" s="46"/>
      <c r="P830" s="46"/>
      <c r="Q830" s="46"/>
      <c r="R830" s="46"/>
      <c r="S830" s="46"/>
      <c r="T830" s="46"/>
      <c r="U830" s="46"/>
      <c r="V830" s="46"/>
      <c r="W830" s="46"/>
      <c r="X830" s="46"/>
      <c r="Y830" s="46"/>
      <c r="Z830" s="46"/>
      <c r="AA830" s="46"/>
      <c r="AB830" s="46"/>
    </row>
    <row r="831" spans="1:28" ht="15.75" customHeight="1" x14ac:dyDescent="0.25">
      <c r="A831" s="46"/>
      <c r="B831" s="46"/>
      <c r="C831" s="46"/>
      <c r="D831" s="46"/>
      <c r="E831" s="46"/>
      <c r="F831" s="46"/>
      <c r="G831" s="46"/>
      <c r="H831" s="46"/>
      <c r="I831" s="46"/>
      <c r="J831" s="46"/>
      <c r="K831" s="46"/>
      <c r="L831" s="46"/>
      <c r="M831" s="46"/>
      <c r="N831" s="46"/>
      <c r="O831" s="46"/>
      <c r="P831" s="46"/>
      <c r="Q831" s="46"/>
      <c r="R831" s="46"/>
      <c r="S831" s="46"/>
      <c r="T831" s="46"/>
      <c r="U831" s="46"/>
      <c r="V831" s="46"/>
      <c r="W831" s="46"/>
      <c r="X831" s="46"/>
      <c r="Y831" s="46"/>
      <c r="Z831" s="46"/>
      <c r="AA831" s="46"/>
      <c r="AB831" s="46"/>
    </row>
    <row r="832" spans="1:28" ht="15.75" customHeight="1" x14ac:dyDescent="0.25">
      <c r="A832" s="46"/>
      <c r="B832" s="46"/>
      <c r="C832" s="46"/>
      <c r="D832" s="46"/>
      <c r="E832" s="46"/>
      <c r="F832" s="46"/>
      <c r="G832" s="46"/>
      <c r="H832" s="46"/>
      <c r="I832" s="46"/>
      <c r="J832" s="46"/>
      <c r="K832" s="46"/>
      <c r="L832" s="46"/>
      <c r="M832" s="46"/>
      <c r="N832" s="46"/>
      <c r="O832" s="46"/>
      <c r="P832" s="46"/>
      <c r="Q832" s="46"/>
      <c r="R832" s="46"/>
      <c r="S832" s="46"/>
      <c r="T832" s="46"/>
      <c r="U832" s="46"/>
      <c r="V832" s="46"/>
      <c r="W832" s="46"/>
      <c r="X832" s="46"/>
      <c r="Y832" s="46"/>
      <c r="Z832" s="46"/>
      <c r="AA832" s="46"/>
      <c r="AB832" s="46"/>
    </row>
    <row r="833" spans="1:28" ht="15.75" customHeight="1" x14ac:dyDescent="0.25">
      <c r="A833" s="46"/>
      <c r="B833" s="46"/>
      <c r="C833" s="46"/>
      <c r="D833" s="46"/>
      <c r="E833" s="46"/>
      <c r="F833" s="46"/>
      <c r="G833" s="46"/>
      <c r="H833" s="46"/>
      <c r="I833" s="46"/>
      <c r="J833" s="46"/>
      <c r="K833" s="46"/>
      <c r="L833" s="46"/>
      <c r="M833" s="46"/>
      <c r="N833" s="46"/>
      <c r="O833" s="46"/>
      <c r="P833" s="46"/>
      <c r="Q833" s="46"/>
      <c r="R833" s="46"/>
      <c r="S833" s="46"/>
      <c r="T833" s="46"/>
      <c r="U833" s="46"/>
      <c r="V833" s="46"/>
      <c r="W833" s="46"/>
      <c r="X833" s="46"/>
      <c r="Y833" s="46"/>
      <c r="Z833" s="46"/>
      <c r="AA833" s="46"/>
      <c r="AB833" s="46"/>
    </row>
    <row r="834" spans="1:28" ht="15.75" customHeight="1" x14ac:dyDescent="0.25">
      <c r="A834" s="46"/>
      <c r="B834" s="46"/>
      <c r="C834" s="46"/>
      <c r="D834" s="46"/>
      <c r="E834" s="46"/>
      <c r="F834" s="46"/>
      <c r="G834" s="46"/>
      <c r="H834" s="46"/>
      <c r="I834" s="46"/>
      <c r="J834" s="46"/>
      <c r="K834" s="46"/>
      <c r="L834" s="46"/>
      <c r="M834" s="46"/>
      <c r="N834" s="46"/>
      <c r="O834" s="46"/>
      <c r="P834" s="46"/>
      <c r="Q834" s="46"/>
      <c r="R834" s="46"/>
      <c r="S834" s="46"/>
      <c r="T834" s="46"/>
      <c r="U834" s="46"/>
      <c r="V834" s="46"/>
      <c r="W834" s="46"/>
      <c r="X834" s="46"/>
      <c r="Y834" s="46"/>
      <c r="Z834" s="46"/>
      <c r="AA834" s="46"/>
      <c r="AB834" s="46"/>
    </row>
    <row r="835" spans="1:28" ht="15.75" customHeight="1" x14ac:dyDescent="0.25">
      <c r="A835" s="46"/>
      <c r="B835" s="46"/>
      <c r="C835" s="46"/>
      <c r="D835" s="46"/>
      <c r="E835" s="46"/>
      <c r="F835" s="46"/>
      <c r="G835" s="46"/>
      <c r="H835" s="46"/>
      <c r="I835" s="46"/>
      <c r="J835" s="46"/>
      <c r="K835" s="46"/>
      <c r="L835" s="46"/>
      <c r="M835" s="46"/>
      <c r="N835" s="46"/>
      <c r="O835" s="46"/>
      <c r="P835" s="46"/>
      <c r="Q835" s="46"/>
      <c r="R835" s="46"/>
      <c r="S835" s="46"/>
      <c r="T835" s="46"/>
      <c r="U835" s="46"/>
      <c r="V835" s="46"/>
      <c r="W835" s="46"/>
      <c r="X835" s="46"/>
      <c r="Y835" s="46"/>
      <c r="Z835" s="46"/>
      <c r="AA835" s="46"/>
      <c r="AB835" s="46"/>
    </row>
    <row r="836" spans="1:28" ht="15.75" customHeight="1" x14ac:dyDescent="0.25">
      <c r="A836" s="46"/>
      <c r="B836" s="46"/>
      <c r="C836" s="46"/>
      <c r="D836" s="46"/>
      <c r="E836" s="46"/>
      <c r="F836" s="46"/>
      <c r="G836" s="46"/>
      <c r="H836" s="46"/>
      <c r="I836" s="46"/>
      <c r="J836" s="46"/>
      <c r="K836" s="46"/>
      <c r="L836" s="46"/>
      <c r="M836" s="46"/>
      <c r="N836" s="46"/>
      <c r="O836" s="46"/>
      <c r="P836" s="46"/>
      <c r="Q836" s="46"/>
      <c r="R836" s="46"/>
      <c r="S836" s="46"/>
      <c r="T836" s="46"/>
      <c r="U836" s="46"/>
      <c r="V836" s="46"/>
      <c r="W836" s="46"/>
      <c r="X836" s="46"/>
      <c r="Y836" s="46"/>
      <c r="Z836" s="46"/>
      <c r="AA836" s="46"/>
      <c r="AB836" s="46"/>
    </row>
    <row r="837" spans="1:28" ht="15.75" customHeight="1" x14ac:dyDescent="0.25">
      <c r="A837" s="46"/>
      <c r="B837" s="46"/>
      <c r="C837" s="46"/>
      <c r="D837" s="46"/>
      <c r="E837" s="46"/>
      <c r="F837" s="46"/>
      <c r="G837" s="46"/>
      <c r="H837" s="46"/>
      <c r="I837" s="46"/>
      <c r="J837" s="46"/>
      <c r="K837" s="46"/>
      <c r="L837" s="46"/>
      <c r="M837" s="46"/>
      <c r="N837" s="46"/>
      <c r="O837" s="46"/>
      <c r="P837" s="46"/>
      <c r="Q837" s="46"/>
      <c r="R837" s="46"/>
      <c r="S837" s="46"/>
      <c r="T837" s="46"/>
      <c r="U837" s="46"/>
      <c r="V837" s="46"/>
      <c r="W837" s="46"/>
      <c r="X837" s="46"/>
      <c r="Y837" s="46"/>
      <c r="Z837" s="46"/>
      <c r="AA837" s="46"/>
      <c r="AB837" s="46"/>
    </row>
    <row r="838" spans="1:28" ht="15.75" customHeight="1" x14ac:dyDescent="0.25">
      <c r="A838" s="46"/>
      <c r="B838" s="46"/>
      <c r="C838" s="46"/>
      <c r="D838" s="46"/>
      <c r="E838" s="46"/>
      <c r="F838" s="46"/>
      <c r="G838" s="46"/>
      <c r="H838" s="46"/>
      <c r="I838" s="46"/>
      <c r="J838" s="46"/>
      <c r="K838" s="46"/>
      <c r="L838" s="46"/>
      <c r="M838" s="46"/>
      <c r="N838" s="46"/>
      <c r="O838" s="46"/>
      <c r="P838" s="46"/>
      <c r="Q838" s="46"/>
      <c r="R838" s="46"/>
      <c r="S838" s="46"/>
      <c r="T838" s="46"/>
      <c r="U838" s="46"/>
      <c r="V838" s="46"/>
      <c r="W838" s="46"/>
      <c r="X838" s="46"/>
      <c r="Y838" s="46"/>
      <c r="Z838" s="46"/>
      <c r="AA838" s="46"/>
      <c r="AB838" s="46"/>
    </row>
    <row r="839" spans="1:28" ht="15.75" customHeight="1" x14ac:dyDescent="0.25">
      <c r="A839" s="46"/>
      <c r="B839" s="46"/>
      <c r="C839" s="46"/>
      <c r="D839" s="46"/>
      <c r="E839" s="46"/>
      <c r="F839" s="46"/>
      <c r="G839" s="46"/>
      <c r="H839" s="46"/>
      <c r="I839" s="46"/>
      <c r="J839" s="46"/>
      <c r="K839" s="46"/>
      <c r="L839" s="46"/>
      <c r="M839" s="46"/>
      <c r="N839" s="46"/>
      <c r="O839" s="46"/>
      <c r="P839" s="46"/>
      <c r="Q839" s="46"/>
      <c r="R839" s="46"/>
      <c r="S839" s="46"/>
      <c r="T839" s="46"/>
      <c r="U839" s="46"/>
      <c r="V839" s="46"/>
      <c r="W839" s="46"/>
      <c r="X839" s="46"/>
      <c r="Y839" s="46"/>
      <c r="Z839" s="46"/>
      <c r="AA839" s="46"/>
      <c r="AB839" s="46"/>
    </row>
    <row r="840" spans="1:28" ht="15.75" customHeight="1" x14ac:dyDescent="0.25">
      <c r="A840" s="46"/>
      <c r="B840" s="46"/>
      <c r="C840" s="46"/>
      <c r="D840" s="46"/>
      <c r="E840" s="46"/>
      <c r="F840" s="46"/>
      <c r="G840" s="46"/>
      <c r="H840" s="46"/>
      <c r="I840" s="46"/>
      <c r="J840" s="46"/>
      <c r="K840" s="46"/>
      <c r="L840" s="46"/>
      <c r="M840" s="46"/>
      <c r="N840" s="46"/>
      <c r="O840" s="46"/>
      <c r="P840" s="46"/>
      <c r="Q840" s="46"/>
      <c r="R840" s="46"/>
      <c r="S840" s="46"/>
      <c r="T840" s="46"/>
      <c r="U840" s="46"/>
      <c r="V840" s="46"/>
      <c r="W840" s="46"/>
      <c r="X840" s="46"/>
      <c r="Y840" s="46"/>
      <c r="Z840" s="46"/>
      <c r="AA840" s="46"/>
      <c r="AB840" s="46"/>
    </row>
    <row r="841" spans="1:28" ht="15.75" customHeight="1" x14ac:dyDescent="0.25">
      <c r="A841" s="46"/>
      <c r="B841" s="46"/>
      <c r="C841" s="46"/>
      <c r="D841" s="46"/>
      <c r="E841" s="46"/>
      <c r="F841" s="46"/>
      <c r="G841" s="46"/>
      <c r="H841" s="46"/>
      <c r="I841" s="46"/>
      <c r="J841" s="46"/>
      <c r="K841" s="46"/>
      <c r="L841" s="46"/>
      <c r="M841" s="46"/>
      <c r="N841" s="46"/>
      <c r="O841" s="46"/>
      <c r="P841" s="46"/>
      <c r="Q841" s="46"/>
      <c r="R841" s="46"/>
      <c r="S841" s="46"/>
      <c r="T841" s="46"/>
      <c r="U841" s="46"/>
      <c r="V841" s="46"/>
      <c r="W841" s="46"/>
      <c r="X841" s="46"/>
      <c r="Y841" s="46"/>
      <c r="Z841" s="46"/>
      <c r="AA841" s="46"/>
      <c r="AB841" s="46"/>
    </row>
    <row r="842" spans="1:28" ht="15.75" customHeight="1" x14ac:dyDescent="0.25">
      <c r="A842" s="46"/>
      <c r="B842" s="46"/>
      <c r="C842" s="46"/>
      <c r="D842" s="46"/>
      <c r="E842" s="46"/>
      <c r="F842" s="46"/>
      <c r="G842" s="46"/>
      <c r="H842" s="46"/>
      <c r="I842" s="46"/>
      <c r="J842" s="46"/>
      <c r="K842" s="46"/>
      <c r="L842" s="46"/>
      <c r="M842" s="46"/>
      <c r="N842" s="46"/>
      <c r="O842" s="46"/>
      <c r="P842" s="46"/>
      <c r="Q842" s="46"/>
      <c r="R842" s="46"/>
      <c r="S842" s="46"/>
      <c r="T842" s="46"/>
      <c r="U842" s="46"/>
      <c r="V842" s="46"/>
      <c r="W842" s="46"/>
      <c r="X842" s="46"/>
      <c r="Y842" s="46"/>
      <c r="Z842" s="46"/>
      <c r="AA842" s="46"/>
      <c r="AB842" s="46"/>
    </row>
    <row r="843" spans="1:28" ht="15.75" customHeight="1" x14ac:dyDescent="0.25">
      <c r="A843" s="46"/>
      <c r="B843" s="46"/>
      <c r="C843" s="46"/>
      <c r="D843" s="46"/>
      <c r="E843" s="46"/>
      <c r="F843" s="46"/>
      <c r="G843" s="46"/>
      <c r="H843" s="46"/>
      <c r="I843" s="46"/>
      <c r="J843" s="46"/>
      <c r="K843" s="46"/>
      <c r="L843" s="46"/>
      <c r="M843" s="46"/>
      <c r="N843" s="46"/>
      <c r="O843" s="46"/>
      <c r="P843" s="46"/>
      <c r="Q843" s="46"/>
      <c r="R843" s="46"/>
      <c r="S843" s="46"/>
      <c r="T843" s="46"/>
      <c r="U843" s="46"/>
      <c r="V843" s="46"/>
      <c r="W843" s="46"/>
      <c r="X843" s="46"/>
      <c r="Y843" s="46"/>
      <c r="Z843" s="46"/>
      <c r="AA843" s="46"/>
      <c r="AB843" s="46"/>
    </row>
    <row r="844" spans="1:28" ht="15.75" customHeight="1" x14ac:dyDescent="0.25">
      <c r="A844" s="46"/>
      <c r="B844" s="46"/>
      <c r="C844" s="46"/>
      <c r="D844" s="46"/>
      <c r="E844" s="46"/>
      <c r="F844" s="46"/>
      <c r="G844" s="46"/>
      <c r="H844" s="46"/>
      <c r="I844" s="46"/>
      <c r="J844" s="46"/>
      <c r="K844" s="46"/>
      <c r="L844" s="46"/>
      <c r="M844" s="46"/>
      <c r="N844" s="46"/>
      <c r="O844" s="46"/>
      <c r="P844" s="46"/>
      <c r="Q844" s="46"/>
      <c r="R844" s="46"/>
      <c r="S844" s="46"/>
      <c r="T844" s="46"/>
      <c r="U844" s="46"/>
      <c r="V844" s="46"/>
      <c r="W844" s="46"/>
      <c r="X844" s="46"/>
      <c r="Y844" s="46"/>
      <c r="Z844" s="46"/>
      <c r="AA844" s="46"/>
      <c r="AB844" s="46"/>
    </row>
    <row r="845" spans="1:28" ht="15.75" customHeight="1" x14ac:dyDescent="0.25">
      <c r="A845" s="46"/>
      <c r="B845" s="46"/>
      <c r="C845" s="46"/>
      <c r="D845" s="46"/>
      <c r="E845" s="46"/>
      <c r="F845" s="46"/>
      <c r="G845" s="46"/>
      <c r="H845" s="46"/>
      <c r="I845" s="46"/>
      <c r="J845" s="46"/>
      <c r="K845" s="46"/>
      <c r="L845" s="46"/>
      <c r="M845" s="46"/>
      <c r="N845" s="46"/>
      <c r="O845" s="46"/>
      <c r="P845" s="46"/>
      <c r="Q845" s="46"/>
      <c r="R845" s="46"/>
      <c r="S845" s="46"/>
      <c r="T845" s="46"/>
      <c r="U845" s="46"/>
      <c r="V845" s="46"/>
      <c r="W845" s="46"/>
      <c r="X845" s="46"/>
      <c r="Y845" s="46"/>
      <c r="Z845" s="46"/>
      <c r="AA845" s="46"/>
      <c r="AB845" s="46"/>
    </row>
    <row r="846" spans="1:28" ht="15.75" customHeight="1" x14ac:dyDescent="0.25">
      <c r="A846" s="46"/>
      <c r="B846" s="46"/>
      <c r="C846" s="46"/>
      <c r="D846" s="46"/>
      <c r="E846" s="46"/>
      <c r="F846" s="46"/>
      <c r="G846" s="46"/>
      <c r="H846" s="46"/>
      <c r="I846" s="46"/>
      <c r="J846" s="46"/>
      <c r="K846" s="46"/>
      <c r="L846" s="46"/>
      <c r="M846" s="46"/>
      <c r="N846" s="46"/>
      <c r="O846" s="46"/>
      <c r="P846" s="46"/>
      <c r="Q846" s="46"/>
      <c r="R846" s="46"/>
      <c r="S846" s="46"/>
      <c r="T846" s="46"/>
      <c r="U846" s="46"/>
      <c r="V846" s="46"/>
      <c r="W846" s="46"/>
      <c r="X846" s="46"/>
      <c r="Y846" s="46"/>
      <c r="Z846" s="46"/>
      <c r="AA846" s="46"/>
      <c r="AB846" s="46"/>
    </row>
    <row r="847" spans="1:28" ht="15.75" customHeight="1" x14ac:dyDescent="0.25">
      <c r="A847" s="46"/>
      <c r="B847" s="46"/>
      <c r="C847" s="46"/>
      <c r="D847" s="46"/>
      <c r="E847" s="46"/>
      <c r="F847" s="46"/>
      <c r="G847" s="46"/>
      <c r="H847" s="46"/>
      <c r="I847" s="46"/>
      <c r="J847" s="46"/>
      <c r="K847" s="46"/>
      <c r="L847" s="46"/>
      <c r="M847" s="46"/>
      <c r="N847" s="46"/>
      <c r="O847" s="46"/>
      <c r="P847" s="46"/>
      <c r="Q847" s="46"/>
      <c r="R847" s="46"/>
      <c r="S847" s="46"/>
      <c r="T847" s="46"/>
      <c r="U847" s="46"/>
      <c r="V847" s="46"/>
      <c r="W847" s="46"/>
      <c r="X847" s="46"/>
      <c r="Y847" s="46"/>
      <c r="Z847" s="46"/>
      <c r="AA847" s="46"/>
      <c r="AB847" s="46"/>
    </row>
    <row r="848" spans="1:28" ht="15.75" customHeight="1" x14ac:dyDescent="0.25">
      <c r="A848" s="46"/>
      <c r="B848" s="46"/>
      <c r="C848" s="46"/>
      <c r="D848" s="46"/>
      <c r="E848" s="46"/>
      <c r="F848" s="46"/>
      <c r="G848" s="46"/>
      <c r="H848" s="46"/>
      <c r="I848" s="46"/>
      <c r="J848" s="46"/>
      <c r="K848" s="46"/>
      <c r="L848" s="46"/>
      <c r="M848" s="46"/>
      <c r="N848" s="46"/>
      <c r="O848" s="46"/>
      <c r="P848" s="46"/>
      <c r="Q848" s="46"/>
      <c r="R848" s="46"/>
      <c r="S848" s="46"/>
      <c r="T848" s="46"/>
      <c r="U848" s="46"/>
      <c r="V848" s="46"/>
      <c r="W848" s="46"/>
      <c r="X848" s="46"/>
      <c r="Y848" s="46"/>
      <c r="Z848" s="46"/>
      <c r="AA848" s="46"/>
      <c r="AB848" s="46"/>
    </row>
    <row r="849" spans="1:28" ht="15.75" customHeight="1" x14ac:dyDescent="0.25">
      <c r="A849" s="46"/>
      <c r="B849" s="46"/>
      <c r="C849" s="46"/>
      <c r="D849" s="46"/>
      <c r="E849" s="46"/>
      <c r="F849" s="46"/>
      <c r="G849" s="46"/>
      <c r="H849" s="46"/>
      <c r="I849" s="46"/>
      <c r="J849" s="46"/>
      <c r="K849" s="46"/>
      <c r="L849" s="46"/>
      <c r="M849" s="46"/>
      <c r="N849" s="46"/>
      <c r="O849" s="46"/>
      <c r="P849" s="46"/>
      <c r="Q849" s="46"/>
      <c r="R849" s="46"/>
      <c r="S849" s="46"/>
      <c r="T849" s="46"/>
      <c r="U849" s="46"/>
      <c r="V849" s="46"/>
      <c r="W849" s="46"/>
      <c r="X849" s="46"/>
      <c r="Y849" s="46"/>
      <c r="Z849" s="46"/>
      <c r="AA849" s="46"/>
      <c r="AB849" s="46"/>
    </row>
    <row r="850" spans="1:28" ht="15.75" customHeight="1" x14ac:dyDescent="0.25">
      <c r="A850" s="46"/>
      <c r="B850" s="46"/>
      <c r="C850" s="46"/>
      <c r="D850" s="46"/>
      <c r="E850" s="46"/>
      <c r="F850" s="46"/>
      <c r="G850" s="46"/>
      <c r="H850" s="46"/>
      <c r="I850" s="46"/>
      <c r="J850" s="46"/>
      <c r="K850" s="46"/>
      <c r="L850" s="46"/>
      <c r="M850" s="46"/>
      <c r="N850" s="46"/>
      <c r="O850" s="46"/>
      <c r="P850" s="46"/>
      <c r="Q850" s="46"/>
      <c r="R850" s="46"/>
      <c r="S850" s="46"/>
      <c r="T850" s="46"/>
      <c r="U850" s="46"/>
      <c r="V850" s="46"/>
      <c r="W850" s="46"/>
      <c r="X850" s="46"/>
      <c r="Y850" s="46"/>
      <c r="Z850" s="46"/>
      <c r="AA850" s="46"/>
      <c r="AB850" s="46"/>
    </row>
    <row r="851" spans="1:28" ht="15.75" customHeight="1" x14ac:dyDescent="0.25">
      <c r="A851" s="46"/>
      <c r="B851" s="46"/>
      <c r="C851" s="46"/>
      <c r="D851" s="46"/>
      <c r="E851" s="46"/>
      <c r="F851" s="46"/>
      <c r="G851" s="46"/>
      <c r="H851" s="46"/>
      <c r="I851" s="46"/>
      <c r="J851" s="46"/>
      <c r="K851" s="46"/>
      <c r="L851" s="46"/>
      <c r="M851" s="46"/>
      <c r="N851" s="46"/>
      <c r="O851" s="46"/>
      <c r="P851" s="46"/>
      <c r="Q851" s="46"/>
      <c r="R851" s="46"/>
      <c r="S851" s="46"/>
      <c r="T851" s="46"/>
      <c r="U851" s="46"/>
      <c r="V851" s="46"/>
      <c r="W851" s="46"/>
      <c r="X851" s="46"/>
      <c r="Y851" s="46"/>
      <c r="Z851" s="46"/>
      <c r="AA851" s="46"/>
      <c r="AB851" s="46"/>
    </row>
    <row r="852" spans="1:28" ht="15.75" customHeight="1" x14ac:dyDescent="0.25">
      <c r="A852" s="46"/>
      <c r="B852" s="46"/>
      <c r="C852" s="46"/>
      <c r="D852" s="46"/>
      <c r="E852" s="46"/>
      <c r="F852" s="46"/>
      <c r="G852" s="46"/>
      <c r="H852" s="46"/>
      <c r="I852" s="46"/>
      <c r="J852" s="46"/>
      <c r="K852" s="46"/>
      <c r="L852" s="46"/>
      <c r="M852" s="46"/>
      <c r="N852" s="46"/>
      <c r="O852" s="46"/>
      <c r="P852" s="46"/>
      <c r="Q852" s="46"/>
      <c r="R852" s="46"/>
      <c r="S852" s="46"/>
      <c r="T852" s="46"/>
      <c r="U852" s="46"/>
      <c r="V852" s="46"/>
      <c r="W852" s="46"/>
      <c r="X852" s="46"/>
      <c r="Y852" s="46"/>
      <c r="Z852" s="46"/>
      <c r="AA852" s="46"/>
      <c r="AB852" s="46"/>
    </row>
    <row r="853" spans="1:28" ht="15.75" customHeight="1" x14ac:dyDescent="0.25">
      <c r="A853" s="46"/>
      <c r="B853" s="46"/>
      <c r="C853" s="46"/>
      <c r="D853" s="46"/>
      <c r="E853" s="46"/>
      <c r="F853" s="46"/>
      <c r="G853" s="46"/>
      <c r="H853" s="46"/>
      <c r="I853" s="46"/>
      <c r="J853" s="46"/>
      <c r="K853" s="46"/>
      <c r="L853" s="46"/>
      <c r="M853" s="46"/>
      <c r="N853" s="46"/>
      <c r="O853" s="46"/>
      <c r="P853" s="46"/>
      <c r="Q853" s="46"/>
      <c r="R853" s="46"/>
      <c r="S853" s="46"/>
      <c r="T853" s="46"/>
      <c r="U853" s="46"/>
      <c r="V853" s="46"/>
      <c r="W853" s="46"/>
      <c r="X853" s="46"/>
      <c r="Y853" s="46"/>
      <c r="Z853" s="46"/>
      <c r="AA853" s="46"/>
      <c r="AB853" s="46"/>
    </row>
    <row r="854" spans="1:28" ht="15.75" customHeight="1" x14ac:dyDescent="0.25">
      <c r="A854" s="46"/>
      <c r="B854" s="46"/>
      <c r="C854" s="46"/>
      <c r="D854" s="46"/>
      <c r="E854" s="46"/>
      <c r="F854" s="46"/>
      <c r="G854" s="46"/>
      <c r="H854" s="46"/>
      <c r="I854" s="46"/>
      <c r="J854" s="46"/>
      <c r="K854" s="46"/>
      <c r="L854" s="46"/>
      <c r="M854" s="46"/>
      <c r="N854" s="46"/>
      <c r="O854" s="46"/>
      <c r="P854" s="46"/>
      <c r="Q854" s="46"/>
      <c r="R854" s="46"/>
      <c r="S854" s="46"/>
      <c r="T854" s="46"/>
      <c r="U854" s="46"/>
      <c r="V854" s="46"/>
      <c r="W854" s="46"/>
      <c r="X854" s="46"/>
      <c r="Y854" s="46"/>
      <c r="Z854" s="46"/>
      <c r="AA854" s="46"/>
      <c r="AB854" s="46"/>
    </row>
    <row r="855" spans="1:28" ht="15.75" customHeight="1" x14ac:dyDescent="0.25">
      <c r="A855" s="46"/>
      <c r="B855" s="46"/>
      <c r="C855" s="46"/>
      <c r="D855" s="46"/>
      <c r="E855" s="46"/>
      <c r="F855" s="46"/>
      <c r="G855" s="46"/>
      <c r="H855" s="46"/>
      <c r="I855" s="46"/>
      <c r="J855" s="46"/>
      <c r="K855" s="46"/>
      <c r="L855" s="46"/>
      <c r="M855" s="46"/>
      <c r="N855" s="46"/>
      <c r="O855" s="46"/>
      <c r="P855" s="46"/>
      <c r="Q855" s="46"/>
      <c r="R855" s="46"/>
      <c r="S855" s="46"/>
      <c r="T855" s="46"/>
      <c r="U855" s="46"/>
      <c r="V855" s="46"/>
      <c r="W855" s="46"/>
      <c r="X855" s="46"/>
      <c r="Y855" s="46"/>
      <c r="Z855" s="46"/>
      <c r="AA855" s="46"/>
      <c r="AB855" s="46"/>
    </row>
    <row r="856" spans="1:28" ht="15.75" customHeight="1" x14ac:dyDescent="0.25">
      <c r="A856" s="46"/>
      <c r="B856" s="46"/>
      <c r="C856" s="46"/>
      <c r="D856" s="46"/>
      <c r="E856" s="46"/>
      <c r="F856" s="46"/>
      <c r="G856" s="46"/>
      <c r="H856" s="46"/>
      <c r="I856" s="46"/>
      <c r="J856" s="46"/>
      <c r="K856" s="46"/>
      <c r="L856" s="46"/>
      <c r="M856" s="46"/>
      <c r="N856" s="46"/>
      <c r="O856" s="46"/>
      <c r="P856" s="46"/>
      <c r="Q856" s="46"/>
      <c r="R856" s="46"/>
      <c r="S856" s="46"/>
      <c r="T856" s="46"/>
      <c r="U856" s="46"/>
      <c r="V856" s="46"/>
      <c r="W856" s="46"/>
      <c r="X856" s="46"/>
      <c r="Y856" s="46"/>
      <c r="Z856" s="46"/>
      <c r="AA856" s="46"/>
      <c r="AB856" s="46"/>
    </row>
    <row r="857" spans="1:28" ht="15.75" customHeight="1" x14ac:dyDescent="0.25">
      <c r="A857" s="46"/>
      <c r="B857" s="46"/>
      <c r="C857" s="46"/>
      <c r="D857" s="46"/>
      <c r="E857" s="46"/>
      <c r="F857" s="46"/>
      <c r="G857" s="46"/>
      <c r="H857" s="46"/>
      <c r="I857" s="46"/>
      <c r="J857" s="46"/>
      <c r="K857" s="46"/>
      <c r="L857" s="46"/>
      <c r="M857" s="46"/>
      <c r="N857" s="46"/>
      <c r="O857" s="46"/>
      <c r="P857" s="46"/>
      <c r="Q857" s="46"/>
      <c r="R857" s="46"/>
      <c r="S857" s="46"/>
      <c r="T857" s="46"/>
      <c r="U857" s="46"/>
      <c r="V857" s="46"/>
      <c r="W857" s="46"/>
      <c r="X857" s="46"/>
      <c r="Y857" s="46"/>
      <c r="Z857" s="46"/>
      <c r="AA857" s="46"/>
      <c r="AB857" s="46"/>
    </row>
    <row r="858" spans="1:28" ht="15.75" customHeight="1" x14ac:dyDescent="0.25">
      <c r="A858" s="46"/>
      <c r="B858" s="46"/>
      <c r="C858" s="46"/>
      <c r="D858" s="46"/>
      <c r="E858" s="46"/>
      <c r="F858" s="46"/>
      <c r="G858" s="46"/>
      <c r="H858" s="46"/>
      <c r="I858" s="46"/>
      <c r="J858" s="46"/>
      <c r="K858" s="46"/>
      <c r="L858" s="46"/>
      <c r="M858" s="46"/>
      <c r="N858" s="46"/>
      <c r="O858" s="46"/>
      <c r="P858" s="46"/>
      <c r="Q858" s="46"/>
      <c r="R858" s="46"/>
      <c r="S858" s="46"/>
      <c r="T858" s="46"/>
      <c r="U858" s="46"/>
      <c r="V858" s="46"/>
      <c r="W858" s="46"/>
      <c r="X858" s="46"/>
      <c r="Y858" s="46"/>
      <c r="Z858" s="46"/>
      <c r="AA858" s="46"/>
      <c r="AB858" s="46"/>
    </row>
    <row r="859" spans="1:28" ht="15.75" customHeight="1" x14ac:dyDescent="0.25">
      <c r="A859" s="46"/>
      <c r="B859" s="46"/>
      <c r="C859" s="46"/>
      <c r="D859" s="46"/>
      <c r="E859" s="46"/>
      <c r="F859" s="46"/>
      <c r="G859" s="46"/>
      <c r="H859" s="46"/>
      <c r="I859" s="46"/>
      <c r="J859" s="46"/>
      <c r="K859" s="46"/>
      <c r="L859" s="46"/>
      <c r="M859" s="46"/>
      <c r="N859" s="46"/>
      <c r="O859" s="46"/>
      <c r="P859" s="46"/>
      <c r="Q859" s="46"/>
      <c r="R859" s="46"/>
      <c r="S859" s="46"/>
      <c r="T859" s="46"/>
      <c r="U859" s="46"/>
      <c r="V859" s="46"/>
      <c r="W859" s="46"/>
      <c r="X859" s="46"/>
      <c r="Y859" s="46"/>
      <c r="Z859" s="46"/>
      <c r="AA859" s="46"/>
      <c r="AB859" s="46"/>
    </row>
    <row r="860" spans="1:28" ht="15.75" customHeight="1" x14ac:dyDescent="0.25">
      <c r="A860" s="46"/>
      <c r="B860" s="46"/>
      <c r="C860" s="46"/>
      <c r="D860" s="46"/>
      <c r="E860" s="46"/>
      <c r="F860" s="46"/>
      <c r="G860" s="46"/>
      <c r="H860" s="46"/>
      <c r="I860" s="46"/>
      <c r="J860" s="46"/>
      <c r="K860" s="46"/>
      <c r="L860" s="46"/>
      <c r="M860" s="46"/>
      <c r="N860" s="46"/>
      <c r="O860" s="46"/>
      <c r="P860" s="46"/>
      <c r="Q860" s="46"/>
      <c r="R860" s="46"/>
      <c r="S860" s="46"/>
      <c r="T860" s="46"/>
      <c r="U860" s="46"/>
      <c r="V860" s="46"/>
      <c r="W860" s="46"/>
      <c r="X860" s="46"/>
      <c r="Y860" s="46"/>
      <c r="Z860" s="46"/>
      <c r="AA860" s="46"/>
      <c r="AB860" s="46"/>
    </row>
    <row r="861" spans="1:28" ht="15.75" customHeight="1" x14ac:dyDescent="0.25">
      <c r="A861" s="46"/>
      <c r="B861" s="46"/>
      <c r="C861" s="46"/>
      <c r="D861" s="46"/>
      <c r="E861" s="46"/>
      <c r="F861" s="46"/>
      <c r="G861" s="46"/>
      <c r="H861" s="46"/>
      <c r="I861" s="46"/>
      <c r="J861" s="46"/>
      <c r="K861" s="46"/>
      <c r="L861" s="46"/>
      <c r="M861" s="46"/>
      <c r="N861" s="46"/>
      <c r="O861" s="46"/>
      <c r="P861" s="46"/>
      <c r="Q861" s="46"/>
      <c r="R861" s="46"/>
      <c r="S861" s="46"/>
      <c r="T861" s="46"/>
      <c r="U861" s="46"/>
      <c r="V861" s="46"/>
      <c r="W861" s="46"/>
      <c r="X861" s="46"/>
      <c r="Y861" s="46"/>
      <c r="Z861" s="46"/>
      <c r="AA861" s="46"/>
      <c r="AB861" s="46"/>
    </row>
    <row r="862" spans="1:28" ht="15.75" customHeight="1" x14ac:dyDescent="0.25">
      <c r="A862" s="46"/>
      <c r="B862" s="46"/>
      <c r="C862" s="46"/>
      <c r="D862" s="46"/>
      <c r="E862" s="46"/>
      <c r="F862" s="46"/>
      <c r="G862" s="46"/>
      <c r="H862" s="46"/>
      <c r="I862" s="46"/>
      <c r="J862" s="46"/>
      <c r="K862" s="46"/>
      <c r="L862" s="46"/>
      <c r="M862" s="46"/>
      <c r="N862" s="46"/>
      <c r="O862" s="46"/>
      <c r="P862" s="46"/>
      <c r="Q862" s="46"/>
      <c r="R862" s="46"/>
      <c r="S862" s="46"/>
      <c r="T862" s="46"/>
      <c r="U862" s="46"/>
      <c r="V862" s="46"/>
      <c r="W862" s="46"/>
      <c r="X862" s="46"/>
      <c r="Y862" s="46"/>
      <c r="Z862" s="46"/>
      <c r="AA862" s="46"/>
      <c r="AB862" s="46"/>
    </row>
    <row r="863" spans="1:28" ht="15.75" customHeight="1" x14ac:dyDescent="0.25">
      <c r="A863" s="46"/>
      <c r="B863" s="46"/>
      <c r="C863" s="46"/>
      <c r="D863" s="46"/>
      <c r="E863" s="46"/>
      <c r="F863" s="46"/>
      <c r="G863" s="46"/>
      <c r="H863" s="46"/>
      <c r="I863" s="46"/>
      <c r="J863" s="46"/>
      <c r="K863" s="46"/>
      <c r="L863" s="46"/>
      <c r="M863" s="46"/>
      <c r="N863" s="46"/>
      <c r="O863" s="46"/>
      <c r="P863" s="46"/>
      <c r="Q863" s="46"/>
      <c r="R863" s="46"/>
      <c r="S863" s="46"/>
      <c r="T863" s="46"/>
      <c r="U863" s="46"/>
      <c r="V863" s="46"/>
      <c r="W863" s="46"/>
      <c r="X863" s="46"/>
      <c r="Y863" s="46"/>
      <c r="Z863" s="46"/>
      <c r="AA863" s="46"/>
      <c r="AB863" s="46"/>
    </row>
    <row r="864" spans="1:28" ht="15.75" customHeight="1" x14ac:dyDescent="0.25">
      <c r="A864" s="46"/>
      <c r="B864" s="46"/>
      <c r="C864" s="46"/>
      <c r="D864" s="46"/>
      <c r="E864" s="46"/>
      <c r="F864" s="46"/>
      <c r="G864" s="46"/>
      <c r="H864" s="46"/>
      <c r="I864" s="46"/>
      <c r="J864" s="46"/>
      <c r="K864" s="46"/>
      <c r="L864" s="46"/>
      <c r="M864" s="46"/>
      <c r="N864" s="46"/>
      <c r="O864" s="46"/>
      <c r="P864" s="46"/>
      <c r="Q864" s="46"/>
      <c r="R864" s="46"/>
      <c r="S864" s="46"/>
      <c r="T864" s="46"/>
      <c r="U864" s="46"/>
      <c r="V864" s="46"/>
      <c r="W864" s="46"/>
      <c r="X864" s="46"/>
      <c r="Y864" s="46"/>
      <c r="Z864" s="46"/>
      <c r="AA864" s="46"/>
      <c r="AB864" s="46"/>
    </row>
    <row r="865" spans="1:28" ht="15.75" customHeight="1" x14ac:dyDescent="0.25">
      <c r="A865" s="46"/>
      <c r="B865" s="46"/>
      <c r="C865" s="46"/>
      <c r="D865" s="46"/>
      <c r="E865" s="46"/>
      <c r="F865" s="46"/>
      <c r="G865" s="46"/>
      <c r="H865" s="46"/>
      <c r="I865" s="46"/>
      <c r="J865" s="46"/>
      <c r="K865" s="46"/>
      <c r="L865" s="46"/>
      <c r="M865" s="46"/>
      <c r="N865" s="46"/>
      <c r="O865" s="46"/>
      <c r="P865" s="46"/>
      <c r="Q865" s="46"/>
      <c r="R865" s="46"/>
      <c r="S865" s="46"/>
      <c r="T865" s="46"/>
      <c r="U865" s="46"/>
      <c r="V865" s="46"/>
      <c r="W865" s="46"/>
      <c r="X865" s="46"/>
      <c r="Y865" s="46"/>
      <c r="Z865" s="46"/>
      <c r="AA865" s="46"/>
      <c r="AB865" s="46"/>
    </row>
    <row r="866" spans="1:28" ht="15.75" customHeight="1" x14ac:dyDescent="0.25">
      <c r="A866" s="46"/>
      <c r="B866" s="46"/>
      <c r="C866" s="46"/>
      <c r="D866" s="46"/>
      <c r="E866" s="46"/>
      <c r="F866" s="46"/>
      <c r="G866" s="46"/>
      <c r="H866" s="46"/>
      <c r="I866" s="46"/>
      <c r="J866" s="46"/>
      <c r="K866" s="46"/>
      <c r="L866" s="46"/>
      <c r="M866" s="46"/>
      <c r="N866" s="46"/>
      <c r="O866" s="46"/>
      <c r="P866" s="46"/>
      <c r="Q866" s="46"/>
      <c r="R866" s="46"/>
      <c r="S866" s="46"/>
      <c r="T866" s="46"/>
      <c r="U866" s="46"/>
      <c r="V866" s="46"/>
      <c r="W866" s="46"/>
      <c r="X866" s="46"/>
      <c r="Y866" s="46"/>
      <c r="Z866" s="46"/>
      <c r="AA866" s="46"/>
      <c r="AB866" s="46"/>
    </row>
    <row r="867" spans="1:28" ht="15.75" customHeight="1" x14ac:dyDescent="0.25">
      <c r="A867" s="46"/>
      <c r="B867" s="46"/>
      <c r="C867" s="46"/>
      <c r="D867" s="46"/>
      <c r="E867" s="46"/>
      <c r="F867" s="46"/>
      <c r="G867" s="46"/>
      <c r="H867" s="46"/>
      <c r="I867" s="46"/>
      <c r="J867" s="46"/>
      <c r="K867" s="46"/>
      <c r="L867" s="46"/>
      <c r="M867" s="46"/>
      <c r="N867" s="46"/>
      <c r="O867" s="46"/>
      <c r="P867" s="46"/>
      <c r="Q867" s="46"/>
      <c r="R867" s="46"/>
      <c r="S867" s="46"/>
      <c r="T867" s="46"/>
      <c r="U867" s="46"/>
      <c r="V867" s="46"/>
      <c r="W867" s="46"/>
      <c r="X867" s="46"/>
      <c r="Y867" s="46"/>
      <c r="Z867" s="46"/>
      <c r="AA867" s="46"/>
      <c r="AB867" s="46"/>
    </row>
    <row r="868" spans="1:28" ht="15.75" customHeight="1" x14ac:dyDescent="0.25">
      <c r="A868" s="46"/>
      <c r="B868" s="46"/>
      <c r="C868" s="46"/>
      <c r="D868" s="46"/>
      <c r="E868" s="46"/>
      <c r="F868" s="46"/>
      <c r="G868" s="46"/>
      <c r="H868" s="46"/>
      <c r="I868" s="46"/>
      <c r="J868" s="46"/>
      <c r="K868" s="46"/>
      <c r="L868" s="46"/>
      <c r="M868" s="46"/>
      <c r="N868" s="46"/>
      <c r="O868" s="46"/>
      <c r="P868" s="46"/>
      <c r="Q868" s="46"/>
      <c r="R868" s="46"/>
      <c r="S868" s="46"/>
      <c r="T868" s="46"/>
      <c r="U868" s="46"/>
      <c r="V868" s="46"/>
      <c r="W868" s="46"/>
      <c r="X868" s="46"/>
      <c r="Y868" s="46"/>
      <c r="Z868" s="46"/>
      <c r="AA868" s="46"/>
      <c r="AB868" s="46"/>
    </row>
    <row r="869" spans="1:28" ht="15.75" customHeight="1" x14ac:dyDescent="0.25">
      <c r="A869" s="46"/>
      <c r="B869" s="46"/>
      <c r="C869" s="46"/>
      <c r="D869" s="46"/>
      <c r="E869" s="46"/>
      <c r="F869" s="46"/>
      <c r="G869" s="46"/>
      <c r="H869" s="46"/>
      <c r="I869" s="46"/>
      <c r="J869" s="46"/>
      <c r="K869" s="46"/>
      <c r="L869" s="46"/>
      <c r="M869" s="46"/>
      <c r="N869" s="46"/>
      <c r="O869" s="46"/>
      <c r="P869" s="46"/>
      <c r="Q869" s="46"/>
      <c r="R869" s="46"/>
      <c r="S869" s="46"/>
      <c r="T869" s="46"/>
      <c r="U869" s="46"/>
      <c r="V869" s="46"/>
      <c r="W869" s="46"/>
      <c r="X869" s="46"/>
      <c r="Y869" s="46"/>
      <c r="Z869" s="46"/>
      <c r="AA869" s="46"/>
      <c r="AB869" s="46"/>
    </row>
    <row r="870" spans="1:28" ht="15.75" customHeight="1" x14ac:dyDescent="0.25">
      <c r="A870" s="46"/>
      <c r="B870" s="46"/>
      <c r="C870" s="46"/>
      <c r="D870" s="46"/>
      <c r="E870" s="46"/>
      <c r="F870" s="46"/>
      <c r="G870" s="46"/>
      <c r="H870" s="46"/>
      <c r="I870" s="46"/>
      <c r="J870" s="46"/>
      <c r="K870" s="46"/>
      <c r="L870" s="46"/>
      <c r="M870" s="46"/>
      <c r="N870" s="46"/>
      <c r="O870" s="46"/>
      <c r="P870" s="46"/>
      <c r="Q870" s="46"/>
      <c r="R870" s="46"/>
      <c r="S870" s="46"/>
      <c r="T870" s="46"/>
      <c r="U870" s="46"/>
      <c r="V870" s="46"/>
      <c r="W870" s="46"/>
      <c r="X870" s="46"/>
      <c r="Y870" s="46"/>
      <c r="Z870" s="46"/>
      <c r="AA870" s="46"/>
      <c r="AB870" s="46"/>
    </row>
    <row r="871" spans="1:28" ht="15.75" customHeight="1" x14ac:dyDescent="0.25">
      <c r="A871" s="46"/>
      <c r="B871" s="46"/>
      <c r="C871" s="46"/>
      <c r="D871" s="46"/>
      <c r="E871" s="46"/>
      <c r="F871" s="46"/>
      <c r="G871" s="46"/>
      <c r="H871" s="46"/>
      <c r="I871" s="46"/>
      <c r="J871" s="46"/>
      <c r="K871" s="46"/>
      <c r="L871" s="46"/>
      <c r="M871" s="46"/>
      <c r="N871" s="46"/>
      <c r="O871" s="46"/>
      <c r="P871" s="46"/>
      <c r="Q871" s="46"/>
      <c r="R871" s="46"/>
      <c r="S871" s="46"/>
      <c r="T871" s="46"/>
      <c r="U871" s="46"/>
      <c r="V871" s="46"/>
      <c r="W871" s="46"/>
      <c r="X871" s="46"/>
      <c r="Y871" s="46"/>
      <c r="Z871" s="46"/>
      <c r="AA871" s="46"/>
      <c r="AB871" s="46"/>
    </row>
    <row r="872" spans="1:28" ht="15.75" customHeight="1" x14ac:dyDescent="0.25">
      <c r="A872" s="46"/>
      <c r="B872" s="46"/>
      <c r="C872" s="46"/>
      <c r="D872" s="46"/>
      <c r="E872" s="46"/>
      <c r="F872" s="46"/>
      <c r="G872" s="46"/>
      <c r="H872" s="46"/>
      <c r="I872" s="46"/>
      <c r="J872" s="46"/>
      <c r="K872" s="46"/>
      <c r="L872" s="46"/>
      <c r="M872" s="46"/>
      <c r="N872" s="46"/>
      <c r="O872" s="46"/>
      <c r="P872" s="46"/>
      <c r="Q872" s="46"/>
      <c r="R872" s="46"/>
      <c r="S872" s="46"/>
      <c r="T872" s="46"/>
      <c r="U872" s="46"/>
      <c r="V872" s="46"/>
      <c r="W872" s="46"/>
      <c r="X872" s="46"/>
      <c r="Y872" s="46"/>
      <c r="Z872" s="46"/>
      <c r="AA872" s="46"/>
      <c r="AB872" s="46"/>
    </row>
    <row r="873" spans="1:28" ht="15.75" customHeight="1" x14ac:dyDescent="0.25">
      <c r="A873" s="46"/>
      <c r="B873" s="46"/>
      <c r="C873" s="46"/>
      <c r="D873" s="46"/>
      <c r="E873" s="46"/>
      <c r="F873" s="46"/>
      <c r="G873" s="46"/>
      <c r="H873" s="46"/>
      <c r="I873" s="46"/>
      <c r="J873" s="46"/>
      <c r="K873" s="46"/>
      <c r="L873" s="46"/>
      <c r="M873" s="46"/>
      <c r="N873" s="46"/>
      <c r="O873" s="46"/>
      <c r="P873" s="46"/>
      <c r="Q873" s="46"/>
      <c r="R873" s="46"/>
      <c r="S873" s="46"/>
      <c r="T873" s="46"/>
      <c r="U873" s="46"/>
      <c r="V873" s="46"/>
      <c r="W873" s="46"/>
      <c r="X873" s="46"/>
      <c r="Y873" s="46"/>
      <c r="Z873" s="46"/>
      <c r="AA873" s="46"/>
      <c r="AB873" s="46"/>
    </row>
    <row r="874" spans="1:28" ht="15.75" customHeight="1" x14ac:dyDescent="0.25">
      <c r="A874" s="46"/>
      <c r="B874" s="46"/>
      <c r="C874" s="46"/>
      <c r="D874" s="46"/>
      <c r="E874" s="46"/>
      <c r="F874" s="46"/>
      <c r="G874" s="46"/>
      <c r="H874" s="46"/>
      <c r="I874" s="46"/>
      <c r="J874" s="46"/>
      <c r="K874" s="46"/>
      <c r="L874" s="46"/>
      <c r="M874" s="46"/>
      <c r="N874" s="46"/>
      <c r="O874" s="46"/>
      <c r="P874" s="46"/>
      <c r="Q874" s="46"/>
      <c r="R874" s="46"/>
      <c r="S874" s="46"/>
      <c r="T874" s="46"/>
      <c r="U874" s="46"/>
      <c r="V874" s="46"/>
      <c r="W874" s="46"/>
      <c r="X874" s="46"/>
      <c r="Y874" s="46"/>
      <c r="Z874" s="46"/>
      <c r="AA874" s="46"/>
      <c r="AB874" s="46"/>
    </row>
    <row r="875" spans="1:28" ht="15.75" customHeight="1" x14ac:dyDescent="0.25">
      <c r="A875" s="46"/>
      <c r="B875" s="46"/>
      <c r="C875" s="46"/>
      <c r="D875" s="46"/>
      <c r="E875" s="46"/>
      <c r="F875" s="46"/>
      <c r="G875" s="46"/>
      <c r="H875" s="46"/>
      <c r="I875" s="46"/>
      <c r="J875" s="46"/>
      <c r="K875" s="46"/>
      <c r="L875" s="46"/>
      <c r="M875" s="46"/>
      <c r="N875" s="46"/>
      <c r="O875" s="46"/>
      <c r="P875" s="46"/>
      <c r="Q875" s="46"/>
      <c r="R875" s="46"/>
      <c r="S875" s="46"/>
      <c r="T875" s="46"/>
      <c r="U875" s="46"/>
      <c r="V875" s="46"/>
      <c r="W875" s="46"/>
      <c r="X875" s="46"/>
      <c r="Y875" s="46"/>
      <c r="Z875" s="46"/>
      <c r="AA875" s="46"/>
      <c r="AB875" s="46"/>
    </row>
    <row r="876" spans="1:28" ht="15.75" customHeight="1" x14ac:dyDescent="0.25">
      <c r="A876" s="46"/>
      <c r="B876" s="46"/>
      <c r="C876" s="46"/>
      <c r="D876" s="46"/>
      <c r="E876" s="46"/>
      <c r="F876" s="46"/>
      <c r="G876" s="46"/>
      <c r="H876" s="46"/>
      <c r="I876" s="46"/>
      <c r="J876" s="46"/>
      <c r="K876" s="46"/>
      <c r="L876" s="46"/>
      <c r="M876" s="46"/>
      <c r="N876" s="46"/>
      <c r="O876" s="46"/>
      <c r="P876" s="46"/>
      <c r="Q876" s="46"/>
      <c r="R876" s="46"/>
      <c r="S876" s="46"/>
      <c r="T876" s="46"/>
      <c r="U876" s="46"/>
      <c r="V876" s="46"/>
      <c r="W876" s="46"/>
      <c r="X876" s="46"/>
      <c r="Y876" s="46"/>
      <c r="Z876" s="46"/>
      <c r="AA876" s="46"/>
      <c r="AB876" s="46"/>
    </row>
    <row r="877" spans="1:28" ht="15.75" customHeight="1" x14ac:dyDescent="0.25">
      <c r="A877" s="46"/>
      <c r="B877" s="46"/>
      <c r="C877" s="46"/>
      <c r="D877" s="46"/>
      <c r="E877" s="46"/>
      <c r="F877" s="46"/>
      <c r="G877" s="46"/>
      <c r="H877" s="46"/>
      <c r="I877" s="46"/>
      <c r="J877" s="46"/>
      <c r="K877" s="46"/>
      <c r="L877" s="46"/>
      <c r="M877" s="46"/>
      <c r="N877" s="46"/>
      <c r="O877" s="46"/>
      <c r="P877" s="46"/>
      <c r="Q877" s="46"/>
      <c r="R877" s="46"/>
      <c r="S877" s="46"/>
      <c r="T877" s="46"/>
      <c r="U877" s="46"/>
      <c r="V877" s="46"/>
      <c r="W877" s="46"/>
      <c r="X877" s="46"/>
      <c r="Y877" s="46"/>
      <c r="Z877" s="46"/>
      <c r="AA877" s="46"/>
      <c r="AB877" s="46"/>
    </row>
    <row r="878" spans="1:28" ht="15.75" customHeight="1" x14ac:dyDescent="0.25">
      <c r="A878" s="46"/>
      <c r="B878" s="46"/>
      <c r="C878" s="46"/>
      <c r="D878" s="46"/>
      <c r="E878" s="46"/>
      <c r="F878" s="46"/>
      <c r="G878" s="46"/>
      <c r="H878" s="46"/>
      <c r="I878" s="46"/>
      <c r="J878" s="46"/>
      <c r="K878" s="46"/>
      <c r="L878" s="46"/>
      <c r="M878" s="46"/>
      <c r="N878" s="46"/>
      <c r="O878" s="46"/>
      <c r="P878" s="46"/>
      <c r="Q878" s="46"/>
      <c r="R878" s="46"/>
      <c r="S878" s="46"/>
      <c r="T878" s="46"/>
      <c r="U878" s="46"/>
      <c r="V878" s="46"/>
      <c r="W878" s="46"/>
      <c r="X878" s="46"/>
      <c r="Y878" s="46"/>
      <c r="Z878" s="46"/>
      <c r="AA878" s="46"/>
      <c r="AB878" s="46"/>
    </row>
    <row r="879" spans="1:28" ht="15.75" customHeight="1" x14ac:dyDescent="0.25">
      <c r="A879" s="46"/>
      <c r="B879" s="46"/>
      <c r="C879" s="46"/>
      <c r="D879" s="46"/>
      <c r="E879" s="46"/>
      <c r="F879" s="46"/>
      <c r="G879" s="46"/>
      <c r="H879" s="46"/>
      <c r="I879" s="46"/>
      <c r="J879" s="46"/>
      <c r="K879" s="46"/>
      <c r="L879" s="46"/>
      <c r="M879" s="46"/>
      <c r="N879" s="46"/>
      <c r="O879" s="46"/>
      <c r="P879" s="46"/>
      <c r="Q879" s="46"/>
      <c r="R879" s="46"/>
      <c r="S879" s="46"/>
      <c r="T879" s="46"/>
      <c r="U879" s="46"/>
      <c r="V879" s="46"/>
      <c r="W879" s="46"/>
      <c r="X879" s="46"/>
      <c r="Y879" s="46"/>
      <c r="Z879" s="46"/>
      <c r="AA879" s="46"/>
      <c r="AB879" s="46"/>
    </row>
    <row r="880" spans="1:28" ht="15.75" customHeight="1" x14ac:dyDescent="0.25">
      <c r="A880" s="46"/>
      <c r="B880" s="46"/>
      <c r="C880" s="46"/>
      <c r="D880" s="46"/>
      <c r="E880" s="46"/>
      <c r="F880" s="46"/>
      <c r="G880" s="46"/>
      <c r="H880" s="46"/>
      <c r="I880" s="46"/>
      <c r="J880" s="46"/>
      <c r="K880" s="46"/>
      <c r="L880" s="46"/>
      <c r="M880" s="46"/>
      <c r="N880" s="46"/>
      <c r="O880" s="46"/>
      <c r="P880" s="46"/>
      <c r="Q880" s="46"/>
      <c r="R880" s="46"/>
      <c r="S880" s="46"/>
      <c r="T880" s="46"/>
      <c r="U880" s="46"/>
      <c r="V880" s="46"/>
      <c r="W880" s="46"/>
      <c r="X880" s="46"/>
      <c r="Y880" s="46"/>
      <c r="Z880" s="46"/>
      <c r="AA880" s="46"/>
      <c r="AB880" s="46"/>
    </row>
    <row r="881" spans="1:28" ht="15.75" customHeight="1" x14ac:dyDescent="0.25">
      <c r="A881" s="46"/>
      <c r="B881" s="46"/>
      <c r="C881" s="46"/>
      <c r="D881" s="46"/>
      <c r="E881" s="46"/>
      <c r="F881" s="46"/>
      <c r="G881" s="46"/>
      <c r="H881" s="46"/>
      <c r="I881" s="46"/>
      <c r="J881" s="46"/>
      <c r="K881" s="46"/>
      <c r="L881" s="46"/>
      <c r="M881" s="46"/>
      <c r="N881" s="46"/>
      <c r="O881" s="46"/>
      <c r="P881" s="46"/>
      <c r="Q881" s="46"/>
      <c r="R881" s="46"/>
      <c r="S881" s="46"/>
      <c r="T881" s="46"/>
      <c r="U881" s="46"/>
      <c r="V881" s="46"/>
      <c r="W881" s="46"/>
      <c r="X881" s="46"/>
      <c r="Y881" s="46"/>
      <c r="Z881" s="46"/>
      <c r="AA881" s="46"/>
      <c r="AB881" s="46"/>
    </row>
    <row r="882" spans="1:28" ht="15.75" customHeight="1" x14ac:dyDescent="0.25">
      <c r="A882" s="46"/>
      <c r="B882" s="46"/>
      <c r="C882" s="46"/>
      <c r="D882" s="46"/>
      <c r="E882" s="46"/>
      <c r="F882" s="46"/>
      <c r="G882" s="46"/>
      <c r="H882" s="46"/>
      <c r="I882" s="46"/>
      <c r="J882" s="46"/>
      <c r="K882" s="46"/>
      <c r="L882" s="46"/>
      <c r="M882" s="46"/>
      <c r="N882" s="46"/>
      <c r="O882" s="46"/>
      <c r="P882" s="46"/>
      <c r="Q882" s="46"/>
      <c r="R882" s="46"/>
      <c r="S882" s="46"/>
      <c r="T882" s="46"/>
      <c r="U882" s="46"/>
      <c r="V882" s="46"/>
      <c r="W882" s="46"/>
      <c r="X882" s="46"/>
      <c r="Y882" s="46"/>
      <c r="Z882" s="46"/>
      <c r="AA882" s="46"/>
      <c r="AB882" s="46"/>
    </row>
    <row r="883" spans="1:28" ht="15.75" customHeight="1" x14ac:dyDescent="0.25">
      <c r="A883" s="46"/>
      <c r="B883" s="46"/>
      <c r="C883" s="46"/>
      <c r="D883" s="46"/>
      <c r="E883" s="46"/>
      <c r="F883" s="46"/>
      <c r="G883" s="46"/>
      <c r="H883" s="46"/>
      <c r="I883" s="46"/>
      <c r="J883" s="46"/>
      <c r="K883" s="46"/>
      <c r="L883" s="46"/>
      <c r="M883" s="46"/>
      <c r="N883" s="46"/>
      <c r="O883" s="46"/>
      <c r="P883" s="46"/>
      <c r="Q883" s="46"/>
      <c r="R883" s="46"/>
      <c r="S883" s="46"/>
      <c r="T883" s="46"/>
      <c r="U883" s="46"/>
      <c r="V883" s="46"/>
      <c r="W883" s="46"/>
      <c r="X883" s="46"/>
      <c r="Y883" s="46"/>
      <c r="Z883" s="46"/>
      <c r="AA883" s="46"/>
      <c r="AB883" s="46"/>
    </row>
    <row r="884" spans="1:28" ht="15.75" customHeight="1" x14ac:dyDescent="0.25">
      <c r="A884" s="46"/>
      <c r="B884" s="46"/>
      <c r="C884" s="46"/>
      <c r="D884" s="46"/>
      <c r="E884" s="46"/>
      <c r="F884" s="46"/>
      <c r="G884" s="46"/>
      <c r="H884" s="46"/>
      <c r="I884" s="46"/>
      <c r="J884" s="46"/>
      <c r="K884" s="46"/>
      <c r="L884" s="46"/>
      <c r="M884" s="46"/>
      <c r="N884" s="46"/>
      <c r="O884" s="46"/>
      <c r="P884" s="46"/>
      <c r="Q884" s="46"/>
      <c r="R884" s="46"/>
      <c r="S884" s="46"/>
      <c r="T884" s="46"/>
      <c r="U884" s="46"/>
      <c r="V884" s="46"/>
      <c r="W884" s="46"/>
      <c r="X884" s="46"/>
      <c r="Y884" s="46"/>
      <c r="Z884" s="46"/>
      <c r="AA884" s="46"/>
      <c r="AB884" s="46"/>
    </row>
    <row r="885" spans="1:28" ht="15.75" customHeight="1" x14ac:dyDescent="0.25">
      <c r="A885" s="46"/>
      <c r="B885" s="46"/>
      <c r="C885" s="46"/>
      <c r="D885" s="46"/>
      <c r="E885" s="46"/>
      <c r="F885" s="46"/>
      <c r="G885" s="46"/>
      <c r="H885" s="46"/>
      <c r="I885" s="46"/>
      <c r="J885" s="46"/>
      <c r="K885" s="46"/>
      <c r="L885" s="46"/>
      <c r="M885" s="46"/>
      <c r="N885" s="46"/>
      <c r="O885" s="46"/>
      <c r="P885" s="46"/>
      <c r="Q885" s="46"/>
      <c r="R885" s="46"/>
      <c r="S885" s="46"/>
      <c r="T885" s="46"/>
      <c r="U885" s="46"/>
      <c r="V885" s="46"/>
      <c r="W885" s="46"/>
      <c r="X885" s="46"/>
      <c r="Y885" s="46"/>
      <c r="Z885" s="46"/>
      <c r="AA885" s="46"/>
      <c r="AB885" s="46"/>
    </row>
    <row r="886" spans="1:28" ht="15.75" customHeight="1" x14ac:dyDescent="0.25">
      <c r="A886" s="46"/>
      <c r="B886" s="46"/>
      <c r="C886" s="46"/>
      <c r="D886" s="46"/>
      <c r="E886" s="46"/>
      <c r="F886" s="46"/>
      <c r="G886" s="46"/>
      <c r="H886" s="46"/>
      <c r="I886" s="46"/>
      <c r="J886" s="46"/>
      <c r="K886" s="46"/>
      <c r="L886" s="46"/>
      <c r="M886" s="46"/>
      <c r="N886" s="46"/>
      <c r="O886" s="46"/>
      <c r="P886" s="46"/>
      <c r="Q886" s="46"/>
      <c r="R886" s="46"/>
      <c r="S886" s="46"/>
      <c r="T886" s="46"/>
      <c r="U886" s="46"/>
      <c r="V886" s="46"/>
      <c r="W886" s="46"/>
      <c r="X886" s="46"/>
      <c r="Y886" s="46"/>
      <c r="Z886" s="46"/>
      <c r="AA886" s="46"/>
      <c r="AB886" s="46"/>
    </row>
    <row r="887" spans="1:28" ht="15.75" customHeight="1" x14ac:dyDescent="0.25">
      <c r="A887" s="46"/>
      <c r="B887" s="46"/>
      <c r="C887" s="46"/>
      <c r="D887" s="46"/>
      <c r="E887" s="46"/>
      <c r="F887" s="46"/>
      <c r="G887" s="46"/>
      <c r="H887" s="46"/>
      <c r="I887" s="46"/>
      <c r="J887" s="46"/>
      <c r="K887" s="46"/>
      <c r="L887" s="46"/>
      <c r="M887" s="46"/>
      <c r="N887" s="46"/>
      <c r="O887" s="46"/>
      <c r="P887" s="46"/>
      <c r="Q887" s="46"/>
      <c r="R887" s="46"/>
      <c r="S887" s="46"/>
      <c r="T887" s="46"/>
      <c r="U887" s="46"/>
      <c r="V887" s="46"/>
      <c r="W887" s="46"/>
      <c r="X887" s="46"/>
      <c r="Y887" s="46"/>
      <c r="Z887" s="46"/>
      <c r="AA887" s="46"/>
      <c r="AB887" s="46"/>
    </row>
    <row r="888" spans="1:28" ht="15.75" customHeight="1" x14ac:dyDescent="0.25">
      <c r="A888" s="46"/>
      <c r="B888" s="46"/>
      <c r="C888" s="46"/>
      <c r="D888" s="46"/>
      <c r="E888" s="46"/>
      <c r="F888" s="46"/>
      <c r="G888" s="46"/>
      <c r="H888" s="46"/>
      <c r="I888" s="46"/>
      <c r="J888" s="46"/>
      <c r="K888" s="46"/>
      <c r="L888" s="46"/>
      <c r="M888" s="46"/>
      <c r="N888" s="46"/>
      <c r="O888" s="46"/>
      <c r="P888" s="46"/>
      <c r="Q888" s="46"/>
      <c r="R888" s="46"/>
      <c r="S888" s="46"/>
      <c r="T888" s="46"/>
      <c r="U888" s="46"/>
      <c r="V888" s="46"/>
      <c r="W888" s="46"/>
      <c r="X888" s="46"/>
      <c r="Y888" s="46"/>
      <c r="Z888" s="46"/>
      <c r="AA888" s="46"/>
      <c r="AB888" s="46"/>
    </row>
    <row r="889" spans="1:28" ht="15.75" customHeight="1" x14ac:dyDescent="0.25">
      <c r="A889" s="46"/>
      <c r="B889" s="46"/>
      <c r="C889" s="46"/>
      <c r="D889" s="46"/>
      <c r="E889" s="46"/>
      <c r="F889" s="46"/>
      <c r="G889" s="46"/>
      <c r="H889" s="46"/>
      <c r="I889" s="46"/>
      <c r="J889" s="46"/>
      <c r="K889" s="46"/>
      <c r="L889" s="46"/>
      <c r="M889" s="46"/>
      <c r="N889" s="46"/>
      <c r="O889" s="46"/>
      <c r="P889" s="46"/>
      <c r="Q889" s="46"/>
      <c r="R889" s="46"/>
      <c r="S889" s="46"/>
      <c r="T889" s="46"/>
      <c r="U889" s="46"/>
      <c r="V889" s="46"/>
      <c r="W889" s="46"/>
      <c r="X889" s="46"/>
      <c r="Y889" s="46"/>
      <c r="Z889" s="46"/>
      <c r="AA889" s="46"/>
      <c r="AB889" s="46"/>
    </row>
    <row r="890" spans="1:28" ht="15.75" customHeight="1" x14ac:dyDescent="0.25">
      <c r="A890" s="46"/>
      <c r="B890" s="46"/>
      <c r="C890" s="46"/>
      <c r="D890" s="46"/>
      <c r="E890" s="46"/>
      <c r="F890" s="46"/>
      <c r="G890" s="46"/>
      <c r="H890" s="46"/>
      <c r="I890" s="46"/>
      <c r="J890" s="46"/>
      <c r="K890" s="46"/>
      <c r="L890" s="46"/>
      <c r="M890" s="46"/>
      <c r="N890" s="46"/>
      <c r="O890" s="46"/>
      <c r="P890" s="46"/>
      <c r="Q890" s="46"/>
      <c r="R890" s="46"/>
      <c r="S890" s="46"/>
      <c r="T890" s="46"/>
      <c r="U890" s="46"/>
      <c r="V890" s="46"/>
      <c r="W890" s="46"/>
      <c r="X890" s="46"/>
      <c r="Y890" s="46"/>
      <c r="Z890" s="46"/>
      <c r="AA890" s="46"/>
      <c r="AB890" s="46"/>
    </row>
    <row r="891" spans="1:28" ht="15.75" customHeight="1" x14ac:dyDescent="0.25">
      <c r="A891" s="46"/>
      <c r="B891" s="46"/>
      <c r="C891" s="46"/>
      <c r="D891" s="46"/>
      <c r="E891" s="46"/>
      <c r="F891" s="46"/>
      <c r="G891" s="46"/>
      <c r="H891" s="46"/>
      <c r="I891" s="46"/>
      <c r="J891" s="46"/>
      <c r="K891" s="46"/>
      <c r="L891" s="46"/>
      <c r="M891" s="46"/>
      <c r="N891" s="46"/>
      <c r="O891" s="46"/>
      <c r="P891" s="46"/>
      <c r="Q891" s="46"/>
      <c r="R891" s="46"/>
      <c r="S891" s="46"/>
      <c r="T891" s="46"/>
      <c r="U891" s="46"/>
      <c r="V891" s="46"/>
      <c r="W891" s="46"/>
      <c r="X891" s="46"/>
      <c r="Y891" s="46"/>
      <c r="Z891" s="46"/>
      <c r="AA891" s="46"/>
      <c r="AB891" s="46"/>
    </row>
    <row r="892" spans="1:28" ht="15.75" customHeight="1" x14ac:dyDescent="0.25">
      <c r="A892" s="46"/>
      <c r="B892" s="46"/>
      <c r="C892" s="46"/>
      <c r="D892" s="46"/>
      <c r="E892" s="46"/>
      <c r="F892" s="46"/>
      <c r="G892" s="46"/>
      <c r="H892" s="46"/>
      <c r="I892" s="46"/>
      <c r="J892" s="46"/>
      <c r="K892" s="46"/>
      <c r="L892" s="46"/>
      <c r="M892" s="46"/>
      <c r="N892" s="46"/>
      <c r="O892" s="46"/>
      <c r="P892" s="46"/>
      <c r="Q892" s="46"/>
      <c r="R892" s="46"/>
      <c r="S892" s="46"/>
      <c r="T892" s="46"/>
      <c r="U892" s="46"/>
      <c r="V892" s="46"/>
      <c r="W892" s="46"/>
      <c r="X892" s="46"/>
      <c r="Y892" s="46"/>
      <c r="Z892" s="46"/>
      <c r="AA892" s="46"/>
      <c r="AB892" s="46"/>
    </row>
    <row r="893" spans="1:28" ht="15.75" customHeight="1" x14ac:dyDescent="0.25">
      <c r="A893" s="46"/>
      <c r="B893" s="46"/>
      <c r="C893" s="46"/>
      <c r="D893" s="46"/>
      <c r="E893" s="46"/>
      <c r="F893" s="46"/>
      <c r="G893" s="46"/>
      <c r="H893" s="46"/>
      <c r="I893" s="46"/>
      <c r="J893" s="46"/>
      <c r="K893" s="46"/>
      <c r="L893" s="46"/>
      <c r="M893" s="46"/>
      <c r="N893" s="46"/>
      <c r="O893" s="46"/>
      <c r="P893" s="46"/>
      <c r="Q893" s="46"/>
      <c r="R893" s="46"/>
      <c r="S893" s="46"/>
      <c r="T893" s="46"/>
      <c r="U893" s="46"/>
      <c r="V893" s="46"/>
      <c r="W893" s="46"/>
      <c r="X893" s="46"/>
      <c r="Y893" s="46"/>
      <c r="Z893" s="46"/>
      <c r="AA893" s="46"/>
      <c r="AB893" s="46"/>
    </row>
    <row r="894" spans="1:28" ht="15.75" customHeight="1" x14ac:dyDescent="0.25">
      <c r="A894" s="46"/>
      <c r="B894" s="46"/>
      <c r="C894" s="46"/>
      <c r="D894" s="46"/>
      <c r="E894" s="46"/>
      <c r="F894" s="46"/>
      <c r="G894" s="46"/>
      <c r="H894" s="46"/>
      <c r="I894" s="46"/>
      <c r="J894" s="46"/>
      <c r="K894" s="46"/>
      <c r="L894" s="46"/>
      <c r="M894" s="46"/>
      <c r="N894" s="46"/>
      <c r="O894" s="46"/>
      <c r="P894" s="46"/>
      <c r="Q894" s="46"/>
      <c r="R894" s="46"/>
      <c r="S894" s="46"/>
      <c r="T894" s="46"/>
      <c r="U894" s="46"/>
      <c r="V894" s="46"/>
      <c r="W894" s="46"/>
      <c r="X894" s="46"/>
      <c r="Y894" s="46"/>
      <c r="Z894" s="46"/>
      <c r="AA894" s="46"/>
      <c r="AB894" s="46"/>
    </row>
    <row r="895" spans="1:28" ht="15.75" customHeight="1" x14ac:dyDescent="0.25">
      <c r="A895" s="46"/>
      <c r="B895" s="46"/>
      <c r="C895" s="46"/>
      <c r="D895" s="46"/>
      <c r="E895" s="46"/>
      <c r="F895" s="46"/>
      <c r="G895" s="46"/>
      <c r="H895" s="46"/>
      <c r="I895" s="46"/>
      <c r="J895" s="46"/>
      <c r="K895" s="46"/>
      <c r="L895" s="46"/>
      <c r="M895" s="46"/>
      <c r="N895" s="46"/>
      <c r="O895" s="46"/>
      <c r="P895" s="46"/>
      <c r="Q895" s="46"/>
      <c r="R895" s="46"/>
      <c r="S895" s="46"/>
      <c r="T895" s="46"/>
      <c r="U895" s="46"/>
      <c r="V895" s="46"/>
      <c r="W895" s="46"/>
      <c r="X895" s="46"/>
      <c r="Y895" s="46"/>
      <c r="Z895" s="46"/>
      <c r="AA895" s="46"/>
      <c r="AB895" s="46"/>
    </row>
    <row r="896" spans="1:28" ht="15.75" customHeight="1" x14ac:dyDescent="0.25">
      <c r="A896" s="46"/>
      <c r="B896" s="46"/>
      <c r="C896" s="46"/>
      <c r="D896" s="46"/>
      <c r="E896" s="46"/>
      <c r="F896" s="46"/>
      <c r="G896" s="46"/>
      <c r="H896" s="46"/>
      <c r="I896" s="46"/>
      <c r="J896" s="46"/>
      <c r="K896" s="46"/>
      <c r="L896" s="46"/>
      <c r="M896" s="46"/>
      <c r="N896" s="46"/>
      <c r="O896" s="46"/>
      <c r="P896" s="46"/>
      <c r="Q896" s="46"/>
      <c r="R896" s="46"/>
      <c r="S896" s="46"/>
      <c r="T896" s="46"/>
      <c r="U896" s="46"/>
      <c r="V896" s="46"/>
      <c r="W896" s="46"/>
      <c r="X896" s="46"/>
      <c r="Y896" s="46"/>
      <c r="Z896" s="46"/>
      <c r="AA896" s="46"/>
      <c r="AB896" s="46"/>
    </row>
    <row r="897" spans="1:28" ht="15.75" customHeight="1" x14ac:dyDescent="0.25">
      <c r="A897" s="46"/>
      <c r="B897" s="46"/>
      <c r="C897" s="46"/>
      <c r="D897" s="46"/>
      <c r="E897" s="46"/>
      <c r="F897" s="46"/>
      <c r="G897" s="46"/>
      <c r="H897" s="46"/>
      <c r="I897" s="46"/>
      <c r="J897" s="46"/>
      <c r="K897" s="46"/>
      <c r="L897" s="46"/>
      <c r="M897" s="46"/>
      <c r="N897" s="46"/>
      <c r="O897" s="46"/>
      <c r="P897" s="46"/>
      <c r="Q897" s="46"/>
      <c r="R897" s="46"/>
      <c r="S897" s="46"/>
      <c r="T897" s="46"/>
      <c r="U897" s="46"/>
      <c r="V897" s="46"/>
      <c r="W897" s="46"/>
      <c r="X897" s="46"/>
      <c r="Y897" s="46"/>
      <c r="Z897" s="46"/>
      <c r="AA897" s="46"/>
      <c r="AB897" s="46"/>
    </row>
    <row r="898" spans="1:28" ht="15.75" customHeight="1" x14ac:dyDescent="0.25">
      <c r="A898" s="46"/>
      <c r="B898" s="46"/>
      <c r="C898" s="46"/>
      <c r="D898" s="46"/>
      <c r="E898" s="46"/>
      <c r="F898" s="46"/>
      <c r="G898" s="46"/>
      <c r="H898" s="46"/>
      <c r="I898" s="46"/>
      <c r="J898" s="46"/>
      <c r="K898" s="46"/>
      <c r="L898" s="46"/>
      <c r="M898" s="46"/>
      <c r="N898" s="46"/>
      <c r="O898" s="46"/>
      <c r="P898" s="46"/>
      <c r="Q898" s="46"/>
      <c r="R898" s="46"/>
      <c r="S898" s="46"/>
      <c r="T898" s="46"/>
      <c r="U898" s="46"/>
      <c r="V898" s="46"/>
      <c r="W898" s="46"/>
      <c r="X898" s="46"/>
      <c r="Y898" s="46"/>
      <c r="Z898" s="46"/>
      <c r="AA898" s="46"/>
      <c r="AB898" s="46"/>
    </row>
    <row r="899" spans="1:28" ht="15.75" customHeight="1" x14ac:dyDescent="0.25">
      <c r="A899" s="46"/>
      <c r="B899" s="46"/>
      <c r="C899" s="46"/>
      <c r="D899" s="46"/>
      <c r="E899" s="46"/>
      <c r="F899" s="46"/>
      <c r="G899" s="46"/>
      <c r="H899" s="46"/>
      <c r="I899" s="46"/>
      <c r="J899" s="46"/>
      <c r="K899" s="46"/>
      <c r="L899" s="46"/>
      <c r="M899" s="46"/>
      <c r="N899" s="46"/>
      <c r="O899" s="46"/>
      <c r="P899" s="46"/>
      <c r="Q899" s="46"/>
      <c r="R899" s="46"/>
      <c r="S899" s="46"/>
      <c r="T899" s="46"/>
      <c r="U899" s="46"/>
      <c r="V899" s="46"/>
      <c r="W899" s="46"/>
      <c r="X899" s="46"/>
      <c r="Y899" s="46"/>
      <c r="Z899" s="46"/>
      <c r="AA899" s="46"/>
      <c r="AB899" s="46"/>
    </row>
    <row r="900" spans="1:28" ht="15.75" customHeight="1" x14ac:dyDescent="0.25">
      <c r="A900" s="46"/>
      <c r="B900" s="46"/>
      <c r="C900" s="46"/>
      <c r="D900" s="46"/>
      <c r="E900" s="46"/>
      <c r="F900" s="46"/>
      <c r="G900" s="46"/>
      <c r="H900" s="46"/>
      <c r="I900" s="46"/>
      <c r="J900" s="46"/>
      <c r="K900" s="46"/>
      <c r="L900" s="46"/>
      <c r="M900" s="46"/>
      <c r="N900" s="46"/>
      <c r="O900" s="46"/>
      <c r="P900" s="46"/>
      <c r="Q900" s="46"/>
      <c r="R900" s="46"/>
      <c r="S900" s="46"/>
      <c r="T900" s="46"/>
      <c r="U900" s="46"/>
      <c r="V900" s="46"/>
      <c r="W900" s="46"/>
      <c r="X900" s="46"/>
      <c r="Y900" s="46"/>
      <c r="Z900" s="46"/>
      <c r="AA900" s="46"/>
      <c r="AB900" s="46"/>
    </row>
    <row r="901" spans="1:28" ht="15.75" customHeight="1" x14ac:dyDescent="0.25">
      <c r="A901" s="46"/>
      <c r="B901" s="46"/>
      <c r="C901" s="46"/>
      <c r="D901" s="46"/>
      <c r="E901" s="46"/>
      <c r="F901" s="46"/>
      <c r="G901" s="46"/>
      <c r="H901" s="46"/>
      <c r="I901" s="46"/>
      <c r="J901" s="46"/>
      <c r="K901" s="46"/>
      <c r="L901" s="46"/>
      <c r="M901" s="46"/>
      <c r="N901" s="46"/>
      <c r="O901" s="46"/>
      <c r="P901" s="46"/>
      <c r="Q901" s="46"/>
      <c r="R901" s="46"/>
      <c r="S901" s="46"/>
      <c r="T901" s="46"/>
      <c r="U901" s="46"/>
      <c r="V901" s="46"/>
      <c r="W901" s="46"/>
      <c r="X901" s="46"/>
      <c r="Y901" s="46"/>
      <c r="Z901" s="46"/>
      <c r="AA901" s="46"/>
      <c r="AB901" s="46"/>
    </row>
    <row r="902" spans="1:28" ht="15.75" customHeight="1" x14ac:dyDescent="0.25">
      <c r="A902" s="46"/>
      <c r="B902" s="46"/>
      <c r="C902" s="46"/>
      <c r="D902" s="46"/>
      <c r="E902" s="46"/>
      <c r="F902" s="46"/>
      <c r="G902" s="46"/>
      <c r="H902" s="46"/>
      <c r="I902" s="46"/>
      <c r="J902" s="46"/>
      <c r="K902" s="46"/>
      <c r="L902" s="46"/>
      <c r="M902" s="46"/>
      <c r="N902" s="46"/>
      <c r="O902" s="46"/>
      <c r="P902" s="46"/>
      <c r="Q902" s="46"/>
      <c r="R902" s="46"/>
      <c r="S902" s="46"/>
      <c r="T902" s="46"/>
      <c r="U902" s="46"/>
      <c r="V902" s="46"/>
      <c r="W902" s="46"/>
      <c r="X902" s="46"/>
      <c r="Y902" s="46"/>
      <c r="Z902" s="46"/>
      <c r="AA902" s="46"/>
      <c r="AB902" s="46"/>
    </row>
    <row r="903" spans="1:28" ht="15.75" customHeight="1" x14ac:dyDescent="0.25">
      <c r="A903" s="46"/>
      <c r="B903" s="46"/>
      <c r="C903" s="46"/>
      <c r="D903" s="46"/>
      <c r="E903" s="46"/>
      <c r="F903" s="46"/>
      <c r="G903" s="46"/>
      <c r="H903" s="46"/>
      <c r="I903" s="46"/>
      <c r="J903" s="46"/>
      <c r="K903" s="46"/>
      <c r="L903" s="46"/>
      <c r="M903" s="46"/>
      <c r="N903" s="46"/>
      <c r="O903" s="46"/>
      <c r="P903" s="46"/>
      <c r="Q903" s="46"/>
      <c r="R903" s="46"/>
      <c r="S903" s="46"/>
      <c r="T903" s="46"/>
      <c r="U903" s="46"/>
      <c r="V903" s="46"/>
      <c r="W903" s="46"/>
      <c r="X903" s="46"/>
      <c r="Y903" s="46"/>
      <c r="Z903" s="46"/>
      <c r="AA903" s="46"/>
      <c r="AB903" s="46"/>
    </row>
    <row r="904" spans="1:28" ht="15.75" customHeight="1" x14ac:dyDescent="0.25">
      <c r="A904" s="46"/>
      <c r="B904" s="46"/>
      <c r="C904" s="46"/>
      <c r="D904" s="46"/>
      <c r="E904" s="46"/>
      <c r="F904" s="46"/>
      <c r="G904" s="46"/>
      <c r="H904" s="46"/>
      <c r="I904" s="46"/>
      <c r="J904" s="46"/>
      <c r="K904" s="46"/>
      <c r="L904" s="46"/>
      <c r="M904" s="46"/>
      <c r="N904" s="46"/>
      <c r="O904" s="46"/>
      <c r="P904" s="46"/>
      <c r="Q904" s="46"/>
      <c r="R904" s="46"/>
      <c r="S904" s="46"/>
      <c r="T904" s="46"/>
      <c r="U904" s="46"/>
      <c r="V904" s="46"/>
      <c r="W904" s="46"/>
      <c r="X904" s="46"/>
      <c r="Y904" s="46"/>
      <c r="Z904" s="46"/>
      <c r="AA904" s="46"/>
      <c r="AB904" s="46"/>
    </row>
    <row r="905" spans="1:28" ht="15.75" customHeight="1" x14ac:dyDescent="0.25">
      <c r="A905" s="46"/>
      <c r="B905" s="46"/>
      <c r="C905" s="46"/>
      <c r="D905" s="46"/>
      <c r="E905" s="46"/>
      <c r="F905" s="46"/>
      <c r="G905" s="46"/>
      <c r="H905" s="46"/>
      <c r="I905" s="46"/>
      <c r="J905" s="46"/>
      <c r="K905" s="46"/>
      <c r="L905" s="46"/>
      <c r="M905" s="46"/>
      <c r="N905" s="46"/>
      <c r="O905" s="46"/>
      <c r="P905" s="46"/>
      <c r="Q905" s="46"/>
      <c r="R905" s="46"/>
      <c r="S905" s="46"/>
      <c r="T905" s="46"/>
      <c r="U905" s="46"/>
      <c r="V905" s="46"/>
      <c r="W905" s="46"/>
      <c r="X905" s="46"/>
      <c r="Y905" s="46"/>
      <c r="Z905" s="46"/>
      <c r="AA905" s="46"/>
      <c r="AB905" s="46"/>
    </row>
    <row r="906" spans="1:28" ht="15.75" customHeight="1" x14ac:dyDescent="0.25">
      <c r="A906" s="46"/>
      <c r="B906" s="46"/>
      <c r="C906" s="46"/>
      <c r="D906" s="46"/>
      <c r="E906" s="46"/>
      <c r="F906" s="46"/>
      <c r="G906" s="46"/>
      <c r="H906" s="46"/>
      <c r="I906" s="46"/>
      <c r="J906" s="46"/>
      <c r="K906" s="46"/>
      <c r="L906" s="46"/>
      <c r="M906" s="46"/>
      <c r="N906" s="46"/>
      <c r="O906" s="46"/>
      <c r="P906" s="46"/>
      <c r="Q906" s="46"/>
      <c r="R906" s="46"/>
      <c r="S906" s="46"/>
      <c r="T906" s="46"/>
      <c r="U906" s="46"/>
      <c r="V906" s="46"/>
      <c r="W906" s="46"/>
      <c r="X906" s="46"/>
      <c r="Y906" s="46"/>
      <c r="Z906" s="46"/>
      <c r="AA906" s="46"/>
      <c r="AB906" s="46"/>
    </row>
    <row r="907" spans="1:28" ht="15.75" customHeight="1" x14ac:dyDescent="0.25">
      <c r="A907" s="46"/>
      <c r="B907" s="46"/>
      <c r="C907" s="46"/>
      <c r="D907" s="46"/>
      <c r="E907" s="46"/>
      <c r="F907" s="46"/>
      <c r="G907" s="46"/>
      <c r="H907" s="46"/>
      <c r="I907" s="46"/>
      <c r="J907" s="46"/>
      <c r="K907" s="46"/>
      <c r="L907" s="46"/>
      <c r="M907" s="46"/>
      <c r="N907" s="46"/>
      <c r="O907" s="46"/>
      <c r="P907" s="46"/>
      <c r="Q907" s="46"/>
      <c r="R907" s="46"/>
      <c r="S907" s="46"/>
      <c r="T907" s="46"/>
      <c r="U907" s="46"/>
      <c r="V907" s="46"/>
      <c r="W907" s="46"/>
      <c r="X907" s="46"/>
      <c r="Y907" s="46"/>
      <c r="Z907" s="46"/>
      <c r="AA907" s="46"/>
      <c r="AB907" s="46"/>
    </row>
    <row r="908" spans="1:28" ht="15.75" customHeight="1" x14ac:dyDescent="0.25">
      <c r="A908" s="46"/>
      <c r="B908" s="46"/>
      <c r="C908" s="46"/>
      <c r="D908" s="46"/>
      <c r="E908" s="46"/>
      <c r="F908" s="46"/>
      <c r="G908" s="46"/>
      <c r="H908" s="46"/>
      <c r="I908" s="46"/>
      <c r="J908" s="46"/>
      <c r="K908" s="46"/>
      <c r="L908" s="46"/>
      <c r="M908" s="46"/>
      <c r="N908" s="46"/>
      <c r="O908" s="46"/>
      <c r="P908" s="46"/>
      <c r="Q908" s="46"/>
      <c r="R908" s="46"/>
      <c r="S908" s="46"/>
      <c r="T908" s="46"/>
      <c r="U908" s="46"/>
      <c r="V908" s="46"/>
      <c r="W908" s="46"/>
      <c r="X908" s="46"/>
      <c r="Y908" s="46"/>
      <c r="Z908" s="46"/>
      <c r="AA908" s="46"/>
      <c r="AB908" s="46"/>
    </row>
    <row r="909" spans="1:28" ht="15.75" customHeight="1" x14ac:dyDescent="0.25">
      <c r="A909" s="46"/>
      <c r="B909" s="46"/>
      <c r="C909" s="46"/>
      <c r="D909" s="46"/>
      <c r="E909" s="46"/>
      <c r="F909" s="46"/>
      <c r="G909" s="46"/>
      <c r="H909" s="46"/>
      <c r="I909" s="46"/>
      <c r="J909" s="46"/>
      <c r="K909" s="46"/>
      <c r="L909" s="46"/>
      <c r="M909" s="46"/>
      <c r="N909" s="46"/>
      <c r="O909" s="46"/>
      <c r="P909" s="46"/>
      <c r="Q909" s="46"/>
      <c r="R909" s="46"/>
      <c r="S909" s="46"/>
      <c r="T909" s="46"/>
      <c r="U909" s="46"/>
      <c r="V909" s="46"/>
      <c r="W909" s="46"/>
      <c r="X909" s="46"/>
      <c r="Y909" s="46"/>
      <c r="Z909" s="46"/>
      <c r="AA909" s="46"/>
      <c r="AB909" s="46"/>
    </row>
    <row r="910" spans="1:28" ht="15.75" customHeight="1" x14ac:dyDescent="0.25">
      <c r="A910" s="46"/>
      <c r="B910" s="46"/>
      <c r="C910" s="46"/>
      <c r="D910" s="46"/>
      <c r="E910" s="46"/>
      <c r="F910" s="46"/>
      <c r="G910" s="46"/>
      <c r="H910" s="46"/>
      <c r="I910" s="46"/>
      <c r="J910" s="46"/>
      <c r="K910" s="46"/>
      <c r="L910" s="46"/>
      <c r="M910" s="46"/>
      <c r="N910" s="46"/>
      <c r="O910" s="46"/>
      <c r="P910" s="46"/>
      <c r="Q910" s="46"/>
      <c r="R910" s="46"/>
      <c r="S910" s="46"/>
      <c r="T910" s="46"/>
      <c r="U910" s="46"/>
      <c r="V910" s="46"/>
      <c r="W910" s="46"/>
      <c r="X910" s="46"/>
      <c r="Y910" s="46"/>
      <c r="Z910" s="46"/>
      <c r="AA910" s="46"/>
      <c r="AB910" s="46"/>
    </row>
    <row r="911" spans="1:28" ht="15.75" customHeight="1" x14ac:dyDescent="0.25">
      <c r="A911" s="46"/>
      <c r="B911" s="46"/>
      <c r="C911" s="46"/>
      <c r="D911" s="46"/>
      <c r="E911" s="46"/>
      <c r="F911" s="46"/>
      <c r="G911" s="46"/>
      <c r="H911" s="46"/>
      <c r="I911" s="46"/>
      <c r="J911" s="46"/>
      <c r="K911" s="46"/>
      <c r="L911" s="46"/>
      <c r="M911" s="46"/>
      <c r="N911" s="46"/>
      <c r="O911" s="46"/>
      <c r="P911" s="46"/>
      <c r="Q911" s="46"/>
      <c r="R911" s="46"/>
      <c r="S911" s="46"/>
      <c r="T911" s="46"/>
      <c r="U911" s="46"/>
      <c r="V911" s="46"/>
      <c r="W911" s="46"/>
      <c r="X911" s="46"/>
      <c r="Y911" s="46"/>
      <c r="Z911" s="46"/>
      <c r="AA911" s="46"/>
      <c r="AB911" s="46"/>
    </row>
    <row r="912" spans="1:28" ht="15.75" customHeight="1" x14ac:dyDescent="0.25">
      <c r="A912" s="46"/>
      <c r="B912" s="46"/>
      <c r="C912" s="46"/>
      <c r="D912" s="46"/>
      <c r="E912" s="46"/>
      <c r="F912" s="46"/>
      <c r="G912" s="46"/>
      <c r="H912" s="46"/>
      <c r="I912" s="46"/>
      <c r="J912" s="46"/>
      <c r="K912" s="46"/>
      <c r="L912" s="46"/>
      <c r="M912" s="46"/>
      <c r="N912" s="46"/>
      <c r="O912" s="46"/>
      <c r="P912" s="46"/>
      <c r="Q912" s="46"/>
      <c r="R912" s="46"/>
      <c r="S912" s="46"/>
      <c r="T912" s="46"/>
      <c r="U912" s="46"/>
      <c r="V912" s="46"/>
      <c r="W912" s="46"/>
      <c r="X912" s="46"/>
      <c r="Y912" s="46"/>
      <c r="Z912" s="46"/>
      <c r="AA912" s="46"/>
      <c r="AB912" s="46"/>
    </row>
    <row r="913" spans="1:28" ht="15.75" customHeight="1" x14ac:dyDescent="0.25">
      <c r="A913" s="46"/>
      <c r="B913" s="46"/>
      <c r="C913" s="46"/>
      <c r="D913" s="46"/>
      <c r="E913" s="46"/>
      <c r="F913" s="46"/>
      <c r="G913" s="46"/>
      <c r="H913" s="46"/>
      <c r="I913" s="46"/>
      <c r="J913" s="46"/>
      <c r="K913" s="46"/>
      <c r="L913" s="46"/>
      <c r="M913" s="46"/>
      <c r="N913" s="46"/>
      <c r="O913" s="46"/>
      <c r="P913" s="46"/>
      <c r="Q913" s="46"/>
      <c r="R913" s="46"/>
      <c r="S913" s="46"/>
      <c r="T913" s="46"/>
      <c r="U913" s="46"/>
      <c r="V913" s="46"/>
      <c r="W913" s="46"/>
      <c r="X913" s="46"/>
      <c r="Y913" s="46"/>
      <c r="Z913" s="46"/>
      <c r="AA913" s="46"/>
      <c r="AB913" s="46"/>
    </row>
    <row r="914" spans="1:28" ht="15.75" customHeight="1" x14ac:dyDescent="0.25">
      <c r="A914" s="46"/>
      <c r="B914" s="46"/>
      <c r="C914" s="46"/>
      <c r="D914" s="46"/>
      <c r="E914" s="46"/>
      <c r="F914" s="46"/>
      <c r="G914" s="46"/>
      <c r="H914" s="46"/>
      <c r="I914" s="46"/>
      <c r="J914" s="46"/>
      <c r="K914" s="46"/>
      <c r="L914" s="46"/>
      <c r="M914" s="46"/>
      <c r="N914" s="46"/>
      <c r="O914" s="46"/>
      <c r="P914" s="46"/>
      <c r="Q914" s="46"/>
      <c r="R914" s="46"/>
      <c r="S914" s="46"/>
      <c r="T914" s="46"/>
      <c r="U914" s="46"/>
      <c r="V914" s="46"/>
      <c r="W914" s="46"/>
      <c r="X914" s="46"/>
      <c r="Y914" s="46"/>
      <c r="Z914" s="46"/>
      <c r="AA914" s="46"/>
      <c r="AB914" s="46"/>
    </row>
    <row r="915" spans="1:28" ht="15.75" customHeight="1" x14ac:dyDescent="0.25">
      <c r="A915" s="46"/>
      <c r="B915" s="46"/>
      <c r="C915" s="46"/>
      <c r="D915" s="46"/>
      <c r="E915" s="46"/>
      <c r="F915" s="46"/>
      <c r="G915" s="46"/>
      <c r="H915" s="46"/>
      <c r="I915" s="46"/>
      <c r="J915" s="46"/>
      <c r="K915" s="46"/>
      <c r="L915" s="46"/>
      <c r="M915" s="46"/>
      <c r="N915" s="46"/>
      <c r="O915" s="46"/>
      <c r="P915" s="46"/>
      <c r="Q915" s="46"/>
      <c r="R915" s="46"/>
      <c r="S915" s="46"/>
      <c r="T915" s="46"/>
      <c r="U915" s="46"/>
      <c r="V915" s="46"/>
      <c r="W915" s="46"/>
      <c r="X915" s="46"/>
      <c r="Y915" s="46"/>
      <c r="Z915" s="46"/>
      <c r="AA915" s="46"/>
      <c r="AB915" s="46"/>
    </row>
    <row r="916" spans="1:28" ht="15.75" customHeight="1" x14ac:dyDescent="0.25">
      <c r="A916" s="46"/>
      <c r="B916" s="46"/>
      <c r="C916" s="46"/>
      <c r="D916" s="46"/>
      <c r="E916" s="46"/>
      <c r="F916" s="46"/>
      <c r="G916" s="46"/>
      <c r="H916" s="46"/>
      <c r="I916" s="46"/>
      <c r="J916" s="46"/>
      <c r="K916" s="46"/>
      <c r="L916" s="46"/>
      <c r="M916" s="46"/>
      <c r="N916" s="46"/>
      <c r="O916" s="46"/>
      <c r="P916" s="46"/>
      <c r="Q916" s="46"/>
      <c r="R916" s="46"/>
      <c r="S916" s="46"/>
      <c r="T916" s="46"/>
      <c r="U916" s="46"/>
      <c r="V916" s="46"/>
      <c r="W916" s="46"/>
      <c r="X916" s="46"/>
      <c r="Y916" s="46"/>
      <c r="Z916" s="46"/>
      <c r="AA916" s="46"/>
      <c r="AB916" s="46"/>
    </row>
    <row r="917" spans="1:28" ht="15.75" customHeight="1" x14ac:dyDescent="0.25">
      <c r="A917" s="46"/>
      <c r="B917" s="46"/>
      <c r="C917" s="46"/>
      <c r="D917" s="46"/>
      <c r="E917" s="46"/>
      <c r="F917" s="46"/>
      <c r="G917" s="46"/>
      <c r="H917" s="46"/>
      <c r="I917" s="46"/>
      <c r="J917" s="46"/>
      <c r="K917" s="46"/>
      <c r="L917" s="46"/>
      <c r="M917" s="46"/>
      <c r="N917" s="46"/>
      <c r="O917" s="46"/>
      <c r="P917" s="46"/>
      <c r="Q917" s="46"/>
      <c r="R917" s="46"/>
      <c r="S917" s="46"/>
      <c r="T917" s="46"/>
      <c r="U917" s="46"/>
      <c r="V917" s="46"/>
      <c r="W917" s="46"/>
      <c r="X917" s="46"/>
      <c r="Y917" s="46"/>
      <c r="Z917" s="46"/>
      <c r="AA917" s="46"/>
      <c r="AB917" s="46"/>
    </row>
    <row r="918" spans="1:28" ht="15.75" customHeight="1" x14ac:dyDescent="0.25">
      <c r="A918" s="46"/>
      <c r="B918" s="46"/>
      <c r="C918" s="46"/>
      <c r="D918" s="46"/>
      <c r="E918" s="46"/>
      <c r="F918" s="46"/>
      <c r="G918" s="46"/>
      <c r="H918" s="46"/>
      <c r="I918" s="46"/>
      <c r="J918" s="46"/>
      <c r="K918" s="46"/>
      <c r="L918" s="46"/>
      <c r="M918" s="46"/>
      <c r="N918" s="46"/>
      <c r="O918" s="46"/>
      <c r="P918" s="46"/>
      <c r="Q918" s="46"/>
      <c r="R918" s="46"/>
      <c r="S918" s="46"/>
      <c r="T918" s="46"/>
      <c r="U918" s="46"/>
      <c r="V918" s="46"/>
      <c r="W918" s="46"/>
      <c r="X918" s="46"/>
      <c r="Y918" s="46"/>
      <c r="Z918" s="46"/>
      <c r="AA918" s="46"/>
      <c r="AB918" s="46"/>
    </row>
    <row r="919" spans="1:28" ht="15.75" customHeight="1" x14ac:dyDescent="0.25">
      <c r="A919" s="46"/>
      <c r="B919" s="46"/>
      <c r="C919" s="46"/>
      <c r="D919" s="46"/>
      <c r="E919" s="46"/>
      <c r="F919" s="46"/>
      <c r="G919" s="46"/>
      <c r="H919" s="46"/>
      <c r="I919" s="46"/>
      <c r="J919" s="46"/>
      <c r="K919" s="46"/>
      <c r="L919" s="46"/>
      <c r="M919" s="46"/>
      <c r="N919" s="46"/>
      <c r="O919" s="46"/>
      <c r="P919" s="46"/>
      <c r="Q919" s="46"/>
      <c r="R919" s="46"/>
      <c r="S919" s="46"/>
      <c r="T919" s="46"/>
      <c r="U919" s="46"/>
      <c r="V919" s="46"/>
      <c r="W919" s="46"/>
      <c r="X919" s="46"/>
      <c r="Y919" s="46"/>
      <c r="Z919" s="46"/>
      <c r="AA919" s="46"/>
      <c r="AB919" s="46"/>
    </row>
    <row r="920" spans="1:28" ht="15.75" customHeight="1" x14ac:dyDescent="0.25">
      <c r="A920" s="46"/>
      <c r="B920" s="46"/>
      <c r="C920" s="46"/>
      <c r="D920" s="46"/>
      <c r="E920" s="46"/>
      <c r="F920" s="46"/>
      <c r="G920" s="46"/>
      <c r="H920" s="46"/>
      <c r="I920" s="46"/>
      <c r="J920" s="46"/>
      <c r="K920" s="46"/>
      <c r="L920" s="46"/>
      <c r="M920" s="46"/>
      <c r="N920" s="46"/>
      <c r="O920" s="46"/>
      <c r="P920" s="46"/>
      <c r="Q920" s="46"/>
      <c r="R920" s="46"/>
      <c r="S920" s="46"/>
      <c r="T920" s="46"/>
      <c r="U920" s="46"/>
      <c r="V920" s="46"/>
      <c r="W920" s="46"/>
      <c r="X920" s="46"/>
      <c r="Y920" s="46"/>
      <c r="Z920" s="46"/>
      <c r="AA920" s="46"/>
      <c r="AB920" s="46"/>
    </row>
    <row r="921" spans="1:28" ht="15.75" customHeight="1" x14ac:dyDescent="0.25">
      <c r="A921" s="46"/>
      <c r="B921" s="46"/>
      <c r="C921" s="46"/>
      <c r="D921" s="46"/>
      <c r="E921" s="46"/>
      <c r="F921" s="46"/>
      <c r="G921" s="46"/>
      <c r="H921" s="46"/>
      <c r="I921" s="46"/>
      <c r="J921" s="46"/>
      <c r="K921" s="46"/>
      <c r="L921" s="46"/>
      <c r="M921" s="46"/>
      <c r="N921" s="46"/>
      <c r="O921" s="46"/>
      <c r="P921" s="46"/>
      <c r="Q921" s="46"/>
      <c r="R921" s="46"/>
      <c r="S921" s="46"/>
      <c r="T921" s="46"/>
      <c r="U921" s="46"/>
      <c r="V921" s="46"/>
      <c r="W921" s="46"/>
      <c r="X921" s="46"/>
      <c r="Y921" s="46"/>
      <c r="Z921" s="46"/>
      <c r="AA921" s="46"/>
      <c r="AB921" s="46"/>
    </row>
    <row r="922" spans="1:28" ht="15.75" customHeight="1" x14ac:dyDescent="0.25">
      <c r="A922" s="46"/>
      <c r="B922" s="46"/>
      <c r="C922" s="46"/>
      <c r="D922" s="46"/>
      <c r="E922" s="46"/>
      <c r="F922" s="46"/>
      <c r="G922" s="46"/>
      <c r="H922" s="46"/>
      <c r="I922" s="46"/>
      <c r="J922" s="46"/>
      <c r="K922" s="46"/>
      <c r="L922" s="46"/>
      <c r="M922" s="46"/>
      <c r="N922" s="46"/>
      <c r="O922" s="46"/>
      <c r="P922" s="46"/>
      <c r="Q922" s="46"/>
      <c r="R922" s="46"/>
      <c r="S922" s="46"/>
      <c r="T922" s="46"/>
      <c r="U922" s="46"/>
      <c r="V922" s="46"/>
      <c r="W922" s="46"/>
      <c r="X922" s="46"/>
      <c r="Y922" s="46"/>
      <c r="Z922" s="46"/>
      <c r="AA922" s="46"/>
      <c r="AB922" s="46"/>
    </row>
    <row r="923" spans="1:28" ht="15.75" customHeight="1" x14ac:dyDescent="0.25">
      <c r="A923" s="46"/>
      <c r="B923" s="46"/>
      <c r="C923" s="46"/>
      <c r="D923" s="46"/>
      <c r="E923" s="46"/>
      <c r="F923" s="46"/>
      <c r="G923" s="46"/>
      <c r="H923" s="46"/>
      <c r="I923" s="46"/>
      <c r="J923" s="46"/>
      <c r="K923" s="46"/>
      <c r="L923" s="46"/>
      <c r="M923" s="46"/>
      <c r="N923" s="46"/>
      <c r="O923" s="46"/>
      <c r="P923" s="46"/>
      <c r="Q923" s="46"/>
      <c r="R923" s="46"/>
      <c r="S923" s="46"/>
      <c r="T923" s="46"/>
      <c r="U923" s="46"/>
      <c r="V923" s="46"/>
      <c r="W923" s="46"/>
      <c r="X923" s="46"/>
      <c r="Y923" s="46"/>
      <c r="Z923" s="46"/>
      <c r="AA923" s="46"/>
      <c r="AB923" s="46"/>
    </row>
    <row r="924" spans="1:28" ht="15.75" customHeight="1" x14ac:dyDescent="0.25">
      <c r="A924" s="46"/>
      <c r="B924" s="46"/>
      <c r="C924" s="46"/>
      <c r="D924" s="46"/>
      <c r="E924" s="46"/>
      <c r="F924" s="46"/>
      <c r="G924" s="46"/>
      <c r="H924" s="46"/>
      <c r="I924" s="46"/>
      <c r="J924" s="46"/>
      <c r="K924" s="46"/>
      <c r="L924" s="46"/>
      <c r="M924" s="46"/>
      <c r="N924" s="46"/>
      <c r="O924" s="46"/>
      <c r="P924" s="46"/>
      <c r="Q924" s="46"/>
      <c r="R924" s="46"/>
      <c r="S924" s="46"/>
      <c r="T924" s="46"/>
      <c r="U924" s="46"/>
      <c r="V924" s="46"/>
      <c r="W924" s="46"/>
      <c r="X924" s="46"/>
      <c r="Y924" s="46"/>
      <c r="Z924" s="46"/>
      <c r="AA924" s="46"/>
      <c r="AB924" s="46"/>
    </row>
    <row r="925" spans="1:28" ht="15.75" customHeight="1" x14ac:dyDescent="0.25">
      <c r="A925" s="46"/>
      <c r="B925" s="46"/>
      <c r="C925" s="46"/>
      <c r="D925" s="46"/>
      <c r="E925" s="46"/>
      <c r="F925" s="46"/>
      <c r="G925" s="46"/>
      <c r="H925" s="46"/>
      <c r="I925" s="46"/>
      <c r="J925" s="46"/>
      <c r="K925" s="46"/>
      <c r="L925" s="46"/>
      <c r="M925" s="46"/>
      <c r="N925" s="46"/>
      <c r="O925" s="46"/>
      <c r="P925" s="46"/>
      <c r="Q925" s="46"/>
      <c r="R925" s="46"/>
      <c r="S925" s="46"/>
      <c r="T925" s="46"/>
      <c r="U925" s="46"/>
      <c r="V925" s="46"/>
      <c r="W925" s="46"/>
      <c r="X925" s="46"/>
      <c r="Y925" s="46"/>
      <c r="Z925" s="46"/>
      <c r="AA925" s="46"/>
      <c r="AB925" s="46"/>
    </row>
    <row r="926" spans="1:28" ht="15.75" customHeight="1" x14ac:dyDescent="0.25">
      <c r="A926" s="46"/>
      <c r="B926" s="46"/>
      <c r="C926" s="46"/>
      <c r="D926" s="46"/>
      <c r="E926" s="46"/>
      <c r="F926" s="46"/>
      <c r="G926" s="46"/>
      <c r="H926" s="46"/>
      <c r="I926" s="46"/>
      <c r="J926" s="46"/>
      <c r="K926" s="46"/>
      <c r="L926" s="46"/>
      <c r="M926" s="46"/>
      <c r="N926" s="46"/>
      <c r="O926" s="46"/>
      <c r="P926" s="46"/>
      <c r="Q926" s="46"/>
      <c r="R926" s="46"/>
      <c r="S926" s="46"/>
      <c r="T926" s="46"/>
      <c r="U926" s="46"/>
      <c r="V926" s="46"/>
      <c r="W926" s="46"/>
      <c r="X926" s="46"/>
      <c r="Y926" s="46"/>
      <c r="Z926" s="46"/>
      <c r="AA926" s="46"/>
      <c r="AB926" s="46"/>
    </row>
    <row r="927" spans="1:28" ht="15.75" customHeight="1" x14ac:dyDescent="0.25">
      <c r="A927" s="46"/>
      <c r="B927" s="46"/>
      <c r="C927" s="46"/>
      <c r="D927" s="46"/>
      <c r="E927" s="46"/>
      <c r="F927" s="46"/>
      <c r="G927" s="46"/>
      <c r="H927" s="46"/>
      <c r="I927" s="46"/>
      <c r="J927" s="46"/>
      <c r="K927" s="46"/>
      <c r="L927" s="46"/>
      <c r="M927" s="46"/>
      <c r="N927" s="46"/>
      <c r="O927" s="46"/>
      <c r="P927" s="46"/>
      <c r="Q927" s="46"/>
      <c r="R927" s="46"/>
      <c r="S927" s="46"/>
      <c r="T927" s="46"/>
      <c r="U927" s="46"/>
      <c r="V927" s="46"/>
      <c r="W927" s="46"/>
      <c r="X927" s="46"/>
      <c r="Y927" s="46"/>
      <c r="Z927" s="46"/>
      <c r="AA927" s="46"/>
      <c r="AB927" s="46"/>
    </row>
    <row r="928" spans="1:28" ht="15.75" customHeight="1" x14ac:dyDescent="0.25">
      <c r="A928" s="46"/>
      <c r="B928" s="46"/>
      <c r="C928" s="46"/>
      <c r="D928" s="46"/>
      <c r="E928" s="46"/>
      <c r="F928" s="46"/>
      <c r="G928" s="46"/>
      <c r="H928" s="46"/>
      <c r="I928" s="46"/>
      <c r="J928" s="46"/>
      <c r="K928" s="46"/>
      <c r="L928" s="46"/>
      <c r="M928" s="46"/>
      <c r="N928" s="46"/>
      <c r="O928" s="46"/>
      <c r="P928" s="46"/>
      <c r="Q928" s="46"/>
      <c r="R928" s="46"/>
      <c r="S928" s="46"/>
      <c r="T928" s="46"/>
      <c r="U928" s="46"/>
      <c r="V928" s="46"/>
      <c r="W928" s="46"/>
      <c r="X928" s="46"/>
      <c r="Y928" s="46"/>
      <c r="Z928" s="46"/>
      <c r="AA928" s="46"/>
      <c r="AB928" s="46"/>
    </row>
    <row r="929" spans="1:28" ht="15.75" customHeight="1" x14ac:dyDescent="0.25">
      <c r="A929" s="46"/>
      <c r="B929" s="46"/>
      <c r="C929" s="46"/>
      <c r="D929" s="46"/>
      <c r="E929" s="46"/>
      <c r="F929" s="46"/>
      <c r="G929" s="46"/>
      <c r="H929" s="46"/>
      <c r="I929" s="46"/>
      <c r="J929" s="46"/>
      <c r="K929" s="46"/>
      <c r="L929" s="46"/>
      <c r="M929" s="46"/>
      <c r="N929" s="46"/>
      <c r="O929" s="46"/>
      <c r="P929" s="46"/>
      <c r="Q929" s="46"/>
      <c r="R929" s="46"/>
      <c r="S929" s="46"/>
      <c r="T929" s="46"/>
      <c r="U929" s="46"/>
      <c r="V929" s="46"/>
      <c r="W929" s="46"/>
      <c r="X929" s="46"/>
      <c r="Y929" s="46"/>
      <c r="Z929" s="46"/>
      <c r="AA929" s="46"/>
      <c r="AB929" s="46"/>
    </row>
    <row r="930" spans="1:28" ht="15.75" customHeight="1" x14ac:dyDescent="0.25">
      <c r="A930" s="46"/>
      <c r="B930" s="46"/>
      <c r="C930" s="46"/>
      <c r="D930" s="46"/>
      <c r="E930" s="46"/>
      <c r="F930" s="46"/>
      <c r="G930" s="46"/>
      <c r="H930" s="46"/>
      <c r="I930" s="46"/>
      <c r="J930" s="46"/>
      <c r="K930" s="46"/>
      <c r="L930" s="46"/>
      <c r="M930" s="46"/>
      <c r="N930" s="46"/>
      <c r="O930" s="46"/>
      <c r="P930" s="46"/>
      <c r="Q930" s="46"/>
      <c r="R930" s="46"/>
      <c r="S930" s="46"/>
      <c r="T930" s="46"/>
      <c r="U930" s="46"/>
      <c r="V930" s="46"/>
      <c r="W930" s="46"/>
      <c r="X930" s="46"/>
      <c r="Y930" s="46"/>
      <c r="Z930" s="46"/>
      <c r="AA930" s="46"/>
      <c r="AB930" s="46"/>
    </row>
    <row r="931" spans="1:28" ht="15.75" customHeight="1" x14ac:dyDescent="0.25">
      <c r="A931" s="46"/>
      <c r="B931" s="46"/>
      <c r="C931" s="46"/>
      <c r="D931" s="46"/>
      <c r="E931" s="46"/>
      <c r="F931" s="46"/>
      <c r="G931" s="46"/>
      <c r="H931" s="46"/>
      <c r="I931" s="46"/>
      <c r="J931" s="46"/>
      <c r="K931" s="46"/>
      <c r="L931" s="46"/>
      <c r="M931" s="46"/>
      <c r="N931" s="46"/>
      <c r="O931" s="46"/>
      <c r="P931" s="46"/>
      <c r="Q931" s="46"/>
      <c r="R931" s="46"/>
      <c r="S931" s="46"/>
      <c r="T931" s="46"/>
      <c r="U931" s="46"/>
      <c r="V931" s="46"/>
      <c r="W931" s="46"/>
      <c r="X931" s="46"/>
      <c r="Y931" s="46"/>
      <c r="Z931" s="46"/>
      <c r="AA931" s="46"/>
      <c r="AB931" s="46"/>
    </row>
    <row r="932" spans="1:28" ht="15.75" customHeight="1" x14ac:dyDescent="0.25">
      <c r="A932" s="46"/>
      <c r="B932" s="46"/>
      <c r="C932" s="46"/>
      <c r="D932" s="46"/>
      <c r="E932" s="46"/>
      <c r="F932" s="46"/>
      <c r="G932" s="46"/>
      <c r="H932" s="46"/>
      <c r="I932" s="46"/>
      <c r="J932" s="46"/>
      <c r="K932" s="46"/>
      <c r="L932" s="46"/>
      <c r="M932" s="46"/>
      <c r="N932" s="46"/>
      <c r="O932" s="46"/>
      <c r="P932" s="46"/>
      <c r="Q932" s="46"/>
      <c r="R932" s="46"/>
      <c r="S932" s="46"/>
      <c r="T932" s="46"/>
      <c r="U932" s="46"/>
      <c r="V932" s="46"/>
      <c r="W932" s="46"/>
      <c r="X932" s="46"/>
      <c r="Y932" s="46"/>
      <c r="Z932" s="46"/>
      <c r="AA932" s="46"/>
      <c r="AB932" s="46"/>
    </row>
    <row r="933" spans="1:28" ht="15.75" customHeight="1" x14ac:dyDescent="0.25">
      <c r="A933" s="46"/>
      <c r="B933" s="46"/>
      <c r="C933" s="46"/>
      <c r="D933" s="46"/>
      <c r="E933" s="46"/>
      <c r="F933" s="46"/>
      <c r="G933" s="46"/>
      <c r="H933" s="46"/>
      <c r="I933" s="46"/>
      <c r="J933" s="46"/>
      <c r="K933" s="46"/>
      <c r="L933" s="46"/>
      <c r="M933" s="46"/>
      <c r="N933" s="46"/>
      <c r="O933" s="46"/>
      <c r="P933" s="46"/>
      <c r="Q933" s="46"/>
      <c r="R933" s="46"/>
      <c r="S933" s="46"/>
      <c r="T933" s="46"/>
      <c r="U933" s="46"/>
      <c r="V933" s="46"/>
      <c r="W933" s="46"/>
      <c r="X933" s="46"/>
      <c r="Y933" s="46"/>
      <c r="Z933" s="46"/>
      <c r="AA933" s="46"/>
      <c r="AB933" s="46"/>
    </row>
    <row r="934" spans="1:28" ht="15.75" customHeight="1" x14ac:dyDescent="0.25">
      <c r="A934" s="46"/>
      <c r="B934" s="46"/>
      <c r="C934" s="46"/>
      <c r="D934" s="46"/>
      <c r="E934" s="46"/>
      <c r="F934" s="46"/>
      <c r="G934" s="46"/>
      <c r="H934" s="46"/>
      <c r="I934" s="46"/>
      <c r="J934" s="46"/>
      <c r="K934" s="46"/>
      <c r="L934" s="46"/>
      <c r="M934" s="46"/>
      <c r="N934" s="46"/>
      <c r="O934" s="46"/>
      <c r="P934" s="46"/>
      <c r="Q934" s="46"/>
      <c r="R934" s="46"/>
      <c r="S934" s="46"/>
      <c r="T934" s="46"/>
      <c r="U934" s="46"/>
      <c r="V934" s="46"/>
      <c r="W934" s="46"/>
      <c r="X934" s="46"/>
      <c r="Y934" s="46"/>
      <c r="Z934" s="46"/>
      <c r="AA934" s="46"/>
      <c r="AB934" s="46"/>
    </row>
    <row r="935" spans="1:28" ht="15.75" customHeight="1" x14ac:dyDescent="0.25">
      <c r="A935" s="46"/>
      <c r="B935" s="46"/>
      <c r="C935" s="46"/>
      <c r="D935" s="46"/>
      <c r="E935" s="46"/>
      <c r="F935" s="46"/>
      <c r="G935" s="46"/>
      <c r="H935" s="46"/>
      <c r="I935" s="46"/>
      <c r="J935" s="46"/>
      <c r="K935" s="46"/>
      <c r="L935" s="46"/>
      <c r="M935" s="46"/>
      <c r="N935" s="46"/>
      <c r="O935" s="46"/>
      <c r="P935" s="46"/>
      <c r="Q935" s="46"/>
      <c r="R935" s="46"/>
      <c r="S935" s="46"/>
      <c r="T935" s="46"/>
      <c r="U935" s="46"/>
      <c r="V935" s="46"/>
      <c r="W935" s="46"/>
      <c r="X935" s="46"/>
      <c r="Y935" s="46"/>
      <c r="Z935" s="46"/>
      <c r="AA935" s="46"/>
      <c r="AB935" s="46"/>
    </row>
    <row r="936" spans="1:28" ht="15.75" customHeight="1" x14ac:dyDescent="0.25">
      <c r="A936" s="46"/>
      <c r="B936" s="46"/>
      <c r="C936" s="46"/>
      <c r="D936" s="46"/>
      <c r="E936" s="46"/>
      <c r="F936" s="46"/>
      <c r="G936" s="46"/>
      <c r="H936" s="46"/>
      <c r="I936" s="46"/>
      <c r="J936" s="46"/>
      <c r="K936" s="46"/>
      <c r="L936" s="46"/>
      <c r="M936" s="46"/>
      <c r="N936" s="46"/>
      <c r="O936" s="46"/>
      <c r="P936" s="46"/>
      <c r="Q936" s="46"/>
      <c r="R936" s="46"/>
      <c r="S936" s="46"/>
      <c r="T936" s="46"/>
      <c r="U936" s="46"/>
      <c r="V936" s="46"/>
      <c r="W936" s="46"/>
      <c r="X936" s="46"/>
      <c r="Y936" s="46"/>
      <c r="Z936" s="46"/>
      <c r="AA936" s="46"/>
      <c r="AB936" s="46"/>
    </row>
    <row r="937" spans="1:28" ht="15.75" customHeight="1" x14ac:dyDescent="0.25">
      <c r="A937" s="46"/>
      <c r="B937" s="46"/>
      <c r="C937" s="46"/>
      <c r="D937" s="46"/>
      <c r="E937" s="46"/>
      <c r="F937" s="46"/>
      <c r="G937" s="46"/>
      <c r="H937" s="46"/>
      <c r="I937" s="46"/>
      <c r="J937" s="46"/>
      <c r="K937" s="46"/>
      <c r="L937" s="46"/>
      <c r="M937" s="46"/>
      <c r="N937" s="46"/>
      <c r="O937" s="46"/>
      <c r="P937" s="46"/>
      <c r="Q937" s="46"/>
      <c r="R937" s="46"/>
      <c r="S937" s="46"/>
      <c r="T937" s="46"/>
      <c r="U937" s="46"/>
      <c r="V937" s="46"/>
      <c r="W937" s="46"/>
      <c r="X937" s="46"/>
      <c r="Y937" s="46"/>
      <c r="Z937" s="46"/>
      <c r="AA937" s="46"/>
      <c r="AB937" s="46"/>
    </row>
    <row r="938" spans="1:28" ht="15.75" customHeight="1" x14ac:dyDescent="0.25">
      <c r="A938" s="46"/>
      <c r="B938" s="46"/>
      <c r="C938" s="46"/>
      <c r="D938" s="46"/>
      <c r="E938" s="46"/>
      <c r="F938" s="46"/>
      <c r="G938" s="46"/>
      <c r="H938" s="46"/>
      <c r="I938" s="46"/>
      <c r="J938" s="46"/>
      <c r="K938" s="46"/>
      <c r="L938" s="46"/>
      <c r="M938" s="46"/>
      <c r="N938" s="46"/>
      <c r="O938" s="46"/>
      <c r="P938" s="46"/>
      <c r="Q938" s="46"/>
      <c r="R938" s="46"/>
      <c r="S938" s="46"/>
      <c r="T938" s="46"/>
      <c r="U938" s="46"/>
      <c r="V938" s="46"/>
      <c r="W938" s="46"/>
      <c r="X938" s="46"/>
      <c r="Y938" s="46"/>
      <c r="Z938" s="46"/>
      <c r="AA938" s="46"/>
      <c r="AB938" s="46"/>
    </row>
    <row r="939" spans="1:28" ht="15.75" customHeight="1" x14ac:dyDescent="0.25">
      <c r="A939" s="46"/>
      <c r="B939" s="46"/>
      <c r="C939" s="46"/>
      <c r="D939" s="46"/>
      <c r="E939" s="46"/>
      <c r="F939" s="46"/>
      <c r="G939" s="46"/>
      <c r="H939" s="46"/>
      <c r="I939" s="46"/>
      <c r="J939" s="46"/>
      <c r="K939" s="46"/>
      <c r="L939" s="46"/>
      <c r="M939" s="46"/>
      <c r="N939" s="46"/>
      <c r="O939" s="46"/>
      <c r="P939" s="46"/>
      <c r="Q939" s="46"/>
      <c r="R939" s="46"/>
      <c r="S939" s="46"/>
      <c r="T939" s="46"/>
      <c r="U939" s="46"/>
      <c r="V939" s="46"/>
      <c r="W939" s="46"/>
      <c r="X939" s="46"/>
      <c r="Y939" s="46"/>
      <c r="Z939" s="46"/>
      <c r="AA939" s="46"/>
      <c r="AB939" s="46"/>
    </row>
    <row r="940" spans="1:28" ht="15.75" customHeight="1" x14ac:dyDescent="0.25">
      <c r="A940" s="46"/>
      <c r="B940" s="46"/>
      <c r="C940" s="46"/>
      <c r="D940" s="46"/>
      <c r="E940" s="46"/>
      <c r="F940" s="46"/>
      <c r="G940" s="46"/>
      <c r="H940" s="46"/>
      <c r="I940" s="46"/>
      <c r="J940" s="46"/>
      <c r="K940" s="46"/>
      <c r="L940" s="46"/>
      <c r="M940" s="46"/>
      <c r="N940" s="46"/>
      <c r="O940" s="46"/>
      <c r="P940" s="46"/>
      <c r="Q940" s="46"/>
      <c r="R940" s="46"/>
      <c r="S940" s="46"/>
      <c r="T940" s="46"/>
      <c r="U940" s="46"/>
      <c r="V940" s="46"/>
      <c r="W940" s="46"/>
      <c r="X940" s="46"/>
      <c r="Y940" s="46"/>
      <c r="Z940" s="46"/>
      <c r="AA940" s="46"/>
      <c r="AB940" s="46"/>
    </row>
    <row r="941" spans="1:28" ht="15.75" customHeight="1" x14ac:dyDescent="0.25">
      <c r="A941" s="46"/>
      <c r="B941" s="46"/>
      <c r="C941" s="46"/>
      <c r="D941" s="46"/>
      <c r="E941" s="46"/>
      <c r="F941" s="46"/>
      <c r="G941" s="46"/>
      <c r="H941" s="46"/>
      <c r="I941" s="46"/>
      <c r="J941" s="46"/>
      <c r="K941" s="46"/>
      <c r="L941" s="46"/>
      <c r="M941" s="46"/>
      <c r="N941" s="46"/>
      <c r="O941" s="46"/>
      <c r="P941" s="46"/>
      <c r="Q941" s="46"/>
      <c r="R941" s="46"/>
      <c r="S941" s="46"/>
      <c r="T941" s="46"/>
      <c r="U941" s="46"/>
      <c r="V941" s="46"/>
      <c r="W941" s="46"/>
      <c r="X941" s="46"/>
      <c r="Y941" s="46"/>
      <c r="Z941" s="46"/>
      <c r="AA941" s="46"/>
      <c r="AB941" s="46"/>
    </row>
    <row r="942" spans="1:28" ht="15.75" customHeight="1" x14ac:dyDescent="0.25">
      <c r="A942" s="46"/>
      <c r="B942" s="46"/>
      <c r="C942" s="46"/>
      <c r="D942" s="46"/>
      <c r="E942" s="46"/>
      <c r="F942" s="46"/>
      <c r="G942" s="46"/>
      <c r="H942" s="46"/>
      <c r="I942" s="46"/>
      <c r="J942" s="46"/>
      <c r="K942" s="46"/>
      <c r="L942" s="46"/>
      <c r="M942" s="46"/>
      <c r="N942" s="46"/>
      <c r="O942" s="46"/>
      <c r="P942" s="46"/>
      <c r="Q942" s="46"/>
      <c r="R942" s="46"/>
      <c r="S942" s="46"/>
      <c r="T942" s="46"/>
      <c r="U942" s="46"/>
      <c r="V942" s="46"/>
      <c r="W942" s="46"/>
      <c r="X942" s="46"/>
      <c r="Y942" s="46"/>
      <c r="Z942" s="46"/>
      <c r="AA942" s="46"/>
      <c r="AB942" s="46"/>
    </row>
    <row r="943" spans="1:28" ht="15.75" customHeight="1" x14ac:dyDescent="0.25">
      <c r="A943" s="46"/>
      <c r="B943" s="46"/>
      <c r="C943" s="46"/>
      <c r="D943" s="46"/>
      <c r="E943" s="46"/>
      <c r="F943" s="46"/>
      <c r="G943" s="46"/>
      <c r="H943" s="46"/>
      <c r="I943" s="46"/>
      <c r="J943" s="46"/>
      <c r="K943" s="46"/>
      <c r="L943" s="46"/>
      <c r="M943" s="46"/>
      <c r="N943" s="46"/>
      <c r="O943" s="46"/>
      <c r="P943" s="46"/>
      <c r="Q943" s="46"/>
      <c r="R943" s="46"/>
      <c r="S943" s="46"/>
      <c r="T943" s="46"/>
      <c r="U943" s="46"/>
      <c r="V943" s="46"/>
      <c r="W943" s="46"/>
      <c r="X943" s="46"/>
      <c r="Y943" s="46"/>
      <c r="Z943" s="46"/>
      <c r="AA943" s="46"/>
      <c r="AB943" s="46"/>
    </row>
    <row r="944" spans="1:28" ht="15.75" customHeight="1" x14ac:dyDescent="0.25">
      <c r="A944" s="46"/>
      <c r="B944" s="46"/>
      <c r="C944" s="46"/>
      <c r="D944" s="46"/>
      <c r="E944" s="46"/>
      <c r="F944" s="46"/>
      <c r="G944" s="46"/>
      <c r="H944" s="46"/>
      <c r="I944" s="46"/>
      <c r="J944" s="46"/>
      <c r="K944" s="46"/>
      <c r="L944" s="46"/>
      <c r="M944" s="46"/>
      <c r="N944" s="46"/>
      <c r="O944" s="46"/>
      <c r="P944" s="46"/>
      <c r="Q944" s="46"/>
      <c r="R944" s="46"/>
      <c r="S944" s="46"/>
      <c r="T944" s="46"/>
      <c r="U944" s="46"/>
      <c r="V944" s="46"/>
      <c r="W944" s="46"/>
      <c r="X944" s="46"/>
      <c r="Y944" s="46"/>
      <c r="Z944" s="46"/>
      <c r="AA944" s="46"/>
      <c r="AB944" s="46"/>
    </row>
    <row r="945" spans="1:28" ht="15.75" customHeight="1" x14ac:dyDescent="0.25">
      <c r="A945" s="46"/>
      <c r="B945" s="46"/>
      <c r="C945" s="46"/>
      <c r="D945" s="46"/>
      <c r="E945" s="46"/>
      <c r="F945" s="46"/>
      <c r="G945" s="46"/>
      <c r="H945" s="46"/>
      <c r="I945" s="46"/>
      <c r="J945" s="46"/>
      <c r="K945" s="46"/>
      <c r="L945" s="46"/>
      <c r="M945" s="46"/>
      <c r="N945" s="46"/>
      <c r="O945" s="46"/>
      <c r="P945" s="46"/>
      <c r="Q945" s="46"/>
      <c r="R945" s="46"/>
      <c r="S945" s="46"/>
      <c r="T945" s="46"/>
      <c r="U945" s="46"/>
      <c r="V945" s="46"/>
      <c r="W945" s="46"/>
      <c r="X945" s="46"/>
      <c r="Y945" s="46"/>
      <c r="Z945" s="46"/>
      <c r="AA945" s="46"/>
      <c r="AB945" s="46"/>
    </row>
    <row r="946" spans="1:28" ht="15.75" customHeight="1" x14ac:dyDescent="0.25">
      <c r="A946" s="46"/>
      <c r="B946" s="46"/>
      <c r="C946" s="46"/>
      <c r="D946" s="46"/>
      <c r="E946" s="46"/>
      <c r="F946" s="46"/>
      <c r="G946" s="46"/>
      <c r="H946" s="46"/>
      <c r="I946" s="46"/>
      <c r="J946" s="46"/>
      <c r="K946" s="46"/>
      <c r="L946" s="46"/>
      <c r="M946" s="46"/>
      <c r="N946" s="46"/>
      <c r="O946" s="46"/>
      <c r="P946" s="46"/>
      <c r="Q946" s="46"/>
      <c r="R946" s="46"/>
      <c r="S946" s="46"/>
      <c r="T946" s="46"/>
      <c r="U946" s="46"/>
      <c r="V946" s="46"/>
      <c r="W946" s="46"/>
      <c r="X946" s="46"/>
      <c r="Y946" s="46"/>
      <c r="Z946" s="46"/>
      <c r="AA946" s="46"/>
      <c r="AB946" s="46"/>
    </row>
    <row r="947" spans="1:28" ht="15.75" customHeight="1" x14ac:dyDescent="0.25">
      <c r="A947" s="46"/>
      <c r="B947" s="46"/>
      <c r="C947" s="46"/>
      <c r="D947" s="46"/>
      <c r="E947" s="46"/>
      <c r="F947" s="46"/>
      <c r="G947" s="46"/>
      <c r="H947" s="46"/>
      <c r="I947" s="46"/>
      <c r="J947" s="46"/>
      <c r="K947" s="46"/>
      <c r="L947" s="46"/>
      <c r="M947" s="46"/>
      <c r="N947" s="46"/>
      <c r="O947" s="46"/>
      <c r="P947" s="46"/>
      <c r="Q947" s="46"/>
      <c r="R947" s="46"/>
      <c r="S947" s="46"/>
      <c r="T947" s="46"/>
      <c r="U947" s="46"/>
      <c r="V947" s="46"/>
      <c r="W947" s="46"/>
      <c r="X947" s="46"/>
      <c r="Y947" s="46"/>
      <c r="Z947" s="46"/>
      <c r="AA947" s="46"/>
      <c r="AB947" s="46"/>
    </row>
    <row r="948" spans="1:28" ht="15.75" customHeight="1" x14ac:dyDescent="0.25">
      <c r="A948" s="46"/>
      <c r="B948" s="46"/>
      <c r="C948" s="46"/>
      <c r="D948" s="46"/>
      <c r="E948" s="46"/>
      <c r="F948" s="46"/>
      <c r="G948" s="46"/>
      <c r="H948" s="46"/>
      <c r="I948" s="46"/>
      <c r="J948" s="46"/>
      <c r="K948" s="46"/>
      <c r="L948" s="46"/>
      <c r="M948" s="46"/>
      <c r="N948" s="46"/>
      <c r="O948" s="46"/>
      <c r="P948" s="46"/>
      <c r="Q948" s="46"/>
      <c r="R948" s="46"/>
      <c r="S948" s="46"/>
      <c r="T948" s="46"/>
      <c r="U948" s="46"/>
      <c r="V948" s="46"/>
      <c r="W948" s="46"/>
      <c r="X948" s="46"/>
      <c r="Y948" s="46"/>
      <c r="Z948" s="46"/>
      <c r="AA948" s="46"/>
      <c r="AB948" s="46"/>
    </row>
    <row r="949" spans="1:28" ht="15.75" customHeight="1" x14ac:dyDescent="0.25">
      <c r="A949" s="46"/>
      <c r="B949" s="46"/>
      <c r="C949" s="46"/>
      <c r="D949" s="46"/>
      <c r="E949" s="46"/>
      <c r="F949" s="46"/>
      <c r="G949" s="46"/>
      <c r="H949" s="46"/>
      <c r="I949" s="46"/>
      <c r="J949" s="46"/>
      <c r="K949" s="46"/>
      <c r="L949" s="46"/>
      <c r="M949" s="46"/>
      <c r="N949" s="46"/>
      <c r="O949" s="46"/>
      <c r="P949" s="46"/>
      <c r="Q949" s="46"/>
      <c r="R949" s="46"/>
      <c r="S949" s="46"/>
      <c r="T949" s="46"/>
      <c r="U949" s="46"/>
      <c r="V949" s="46"/>
      <c r="W949" s="46"/>
      <c r="X949" s="46"/>
      <c r="Y949" s="46"/>
      <c r="Z949" s="46"/>
      <c r="AA949" s="46"/>
      <c r="AB949" s="46"/>
    </row>
    <row r="950" spans="1:28" ht="15.75" customHeight="1" x14ac:dyDescent="0.25">
      <c r="A950" s="46"/>
      <c r="B950" s="46"/>
      <c r="C950" s="46"/>
      <c r="D950" s="46"/>
      <c r="E950" s="46"/>
      <c r="F950" s="46"/>
      <c r="G950" s="46"/>
      <c r="H950" s="46"/>
      <c r="I950" s="46"/>
      <c r="J950" s="46"/>
      <c r="K950" s="46"/>
      <c r="L950" s="46"/>
      <c r="M950" s="46"/>
      <c r="N950" s="46"/>
      <c r="O950" s="46"/>
      <c r="P950" s="46"/>
      <c r="Q950" s="46"/>
      <c r="R950" s="46"/>
      <c r="S950" s="46"/>
      <c r="T950" s="46"/>
      <c r="U950" s="46"/>
      <c r="V950" s="46"/>
      <c r="W950" s="46"/>
      <c r="X950" s="46"/>
      <c r="Y950" s="46"/>
      <c r="Z950" s="46"/>
      <c r="AA950" s="46"/>
      <c r="AB950" s="46"/>
    </row>
    <row r="951" spans="1:28" ht="15.75" customHeight="1" x14ac:dyDescent="0.25">
      <c r="A951" s="46"/>
      <c r="B951" s="46"/>
      <c r="C951" s="46"/>
      <c r="D951" s="46"/>
      <c r="E951" s="46"/>
      <c r="F951" s="46"/>
      <c r="G951" s="46"/>
      <c r="H951" s="46"/>
      <c r="I951" s="46"/>
      <c r="J951" s="46"/>
      <c r="K951" s="46"/>
      <c r="L951" s="46"/>
      <c r="M951" s="46"/>
      <c r="N951" s="46"/>
      <c r="O951" s="46"/>
      <c r="P951" s="46"/>
      <c r="Q951" s="46"/>
      <c r="R951" s="46"/>
      <c r="S951" s="46"/>
      <c r="T951" s="46"/>
      <c r="U951" s="46"/>
      <c r="V951" s="46"/>
      <c r="W951" s="46"/>
      <c r="X951" s="46"/>
      <c r="Y951" s="46"/>
      <c r="Z951" s="46"/>
      <c r="AA951" s="46"/>
      <c r="AB951" s="46"/>
    </row>
    <row r="952" spans="1:28" ht="15.75" customHeight="1" x14ac:dyDescent="0.25">
      <c r="A952" s="46"/>
      <c r="B952" s="46"/>
      <c r="C952" s="46"/>
      <c r="D952" s="46"/>
      <c r="E952" s="46"/>
      <c r="F952" s="46"/>
      <c r="G952" s="46"/>
      <c r="H952" s="46"/>
      <c r="I952" s="46"/>
      <c r="J952" s="46"/>
      <c r="K952" s="46"/>
      <c r="L952" s="46"/>
      <c r="M952" s="46"/>
      <c r="N952" s="46"/>
      <c r="O952" s="46"/>
      <c r="P952" s="46"/>
      <c r="Q952" s="46"/>
      <c r="R952" s="46"/>
      <c r="S952" s="46"/>
      <c r="T952" s="46"/>
      <c r="U952" s="46"/>
      <c r="V952" s="46"/>
      <c r="W952" s="46"/>
      <c r="X952" s="46"/>
      <c r="Y952" s="46"/>
      <c r="Z952" s="46"/>
      <c r="AA952" s="46"/>
      <c r="AB952" s="46"/>
    </row>
    <row r="953" spans="1:28" ht="15.75" customHeight="1" x14ac:dyDescent="0.25">
      <c r="A953" s="46"/>
      <c r="B953" s="46"/>
      <c r="C953" s="46"/>
      <c r="D953" s="46"/>
      <c r="E953" s="46"/>
      <c r="F953" s="46"/>
      <c r="G953" s="46"/>
      <c r="H953" s="46"/>
      <c r="I953" s="46"/>
      <c r="J953" s="46"/>
      <c r="K953" s="46"/>
      <c r="L953" s="46"/>
      <c r="M953" s="46"/>
      <c r="N953" s="46"/>
      <c r="O953" s="46"/>
      <c r="P953" s="46"/>
      <c r="Q953" s="46"/>
      <c r="R953" s="46"/>
      <c r="S953" s="46"/>
      <c r="T953" s="46"/>
      <c r="U953" s="46"/>
      <c r="V953" s="46"/>
      <c r="W953" s="46"/>
      <c r="X953" s="46"/>
      <c r="Y953" s="46"/>
      <c r="Z953" s="46"/>
      <c r="AA953" s="46"/>
      <c r="AB953" s="46"/>
    </row>
    <row r="954" spans="1:28" ht="15.75" customHeight="1" x14ac:dyDescent="0.25">
      <c r="A954" s="46"/>
      <c r="B954" s="46"/>
      <c r="C954" s="46"/>
      <c r="D954" s="46"/>
      <c r="E954" s="46"/>
      <c r="F954" s="46"/>
      <c r="G954" s="46"/>
      <c r="H954" s="46"/>
      <c r="I954" s="46"/>
      <c r="J954" s="46"/>
      <c r="K954" s="46"/>
      <c r="L954" s="46"/>
      <c r="M954" s="46"/>
      <c r="N954" s="46"/>
      <c r="O954" s="46"/>
      <c r="P954" s="46"/>
      <c r="Q954" s="46"/>
      <c r="R954" s="46"/>
      <c r="S954" s="46"/>
      <c r="T954" s="46"/>
      <c r="U954" s="46"/>
      <c r="V954" s="46"/>
      <c r="W954" s="46"/>
      <c r="X954" s="46"/>
      <c r="Y954" s="46"/>
      <c r="Z954" s="46"/>
      <c r="AA954" s="46"/>
      <c r="AB954" s="46"/>
    </row>
    <row r="955" spans="1:28" ht="15.75" customHeight="1" x14ac:dyDescent="0.25">
      <c r="A955" s="46"/>
      <c r="B955" s="46"/>
      <c r="C955" s="46"/>
      <c r="D955" s="46"/>
      <c r="E955" s="46"/>
      <c r="F955" s="46"/>
      <c r="G955" s="46"/>
      <c r="H955" s="46"/>
      <c r="I955" s="46"/>
      <c r="J955" s="46"/>
      <c r="K955" s="46"/>
      <c r="L955" s="46"/>
      <c r="M955" s="46"/>
      <c r="N955" s="46"/>
      <c r="O955" s="46"/>
      <c r="P955" s="46"/>
      <c r="Q955" s="46"/>
      <c r="R955" s="46"/>
      <c r="S955" s="46"/>
      <c r="T955" s="46"/>
      <c r="U955" s="46"/>
      <c r="V955" s="46"/>
      <c r="W955" s="46"/>
      <c r="X955" s="46"/>
      <c r="Y955" s="46"/>
      <c r="Z955" s="46"/>
      <c r="AA955" s="46"/>
      <c r="AB955" s="46"/>
    </row>
    <row r="956" spans="1:28" ht="15.75" customHeight="1" x14ac:dyDescent="0.25">
      <c r="A956" s="46"/>
      <c r="B956" s="46"/>
      <c r="C956" s="46"/>
      <c r="D956" s="46"/>
      <c r="E956" s="46"/>
      <c r="F956" s="46"/>
      <c r="G956" s="46"/>
      <c r="H956" s="46"/>
      <c r="I956" s="46"/>
      <c r="J956" s="46"/>
      <c r="K956" s="46"/>
      <c r="L956" s="46"/>
      <c r="M956" s="46"/>
      <c r="N956" s="46"/>
      <c r="O956" s="46"/>
      <c r="P956" s="46"/>
      <c r="Q956" s="46"/>
      <c r="R956" s="46"/>
      <c r="S956" s="46"/>
      <c r="T956" s="46"/>
      <c r="U956" s="46"/>
      <c r="V956" s="46"/>
      <c r="W956" s="46"/>
      <c r="X956" s="46"/>
      <c r="Y956" s="46"/>
      <c r="Z956" s="46"/>
      <c r="AA956" s="46"/>
      <c r="AB956" s="46"/>
    </row>
    <row r="957" spans="1:28" ht="15.75" customHeight="1" x14ac:dyDescent="0.25">
      <c r="A957" s="46"/>
      <c r="B957" s="46"/>
      <c r="C957" s="46"/>
      <c r="D957" s="46"/>
      <c r="E957" s="46"/>
      <c r="F957" s="46"/>
      <c r="G957" s="46"/>
      <c r="H957" s="46"/>
      <c r="I957" s="46"/>
      <c r="J957" s="46"/>
      <c r="K957" s="46"/>
      <c r="L957" s="46"/>
      <c r="M957" s="46"/>
      <c r="N957" s="46"/>
      <c r="O957" s="46"/>
      <c r="P957" s="46"/>
      <c r="Q957" s="46"/>
      <c r="R957" s="46"/>
      <c r="S957" s="46"/>
      <c r="T957" s="46"/>
      <c r="U957" s="46"/>
      <c r="V957" s="46"/>
      <c r="W957" s="46"/>
      <c r="X957" s="46"/>
      <c r="Y957" s="46"/>
      <c r="Z957" s="46"/>
      <c r="AA957" s="46"/>
      <c r="AB957" s="46"/>
    </row>
    <row r="958" spans="1:28" ht="15.75" customHeight="1" x14ac:dyDescent="0.25">
      <c r="A958" s="46"/>
      <c r="B958" s="46"/>
      <c r="C958" s="46"/>
      <c r="D958" s="46"/>
      <c r="E958" s="46"/>
      <c r="F958" s="46"/>
      <c r="G958" s="46"/>
      <c r="H958" s="46"/>
      <c r="I958" s="46"/>
      <c r="J958" s="46"/>
      <c r="K958" s="46"/>
      <c r="L958" s="46"/>
      <c r="M958" s="46"/>
      <c r="N958" s="46"/>
      <c r="O958" s="46"/>
      <c r="P958" s="46"/>
      <c r="Q958" s="46"/>
      <c r="R958" s="46"/>
      <c r="S958" s="46"/>
      <c r="T958" s="46"/>
      <c r="U958" s="46"/>
      <c r="V958" s="46"/>
      <c r="W958" s="46"/>
      <c r="X958" s="46"/>
      <c r="Y958" s="46"/>
      <c r="Z958" s="46"/>
      <c r="AA958" s="46"/>
      <c r="AB958" s="46"/>
    </row>
    <row r="959" spans="1:28" ht="15.75" customHeight="1" x14ac:dyDescent="0.25">
      <c r="A959" s="46"/>
      <c r="B959" s="46"/>
      <c r="C959" s="46"/>
      <c r="D959" s="46"/>
      <c r="E959" s="46"/>
      <c r="F959" s="46"/>
      <c r="G959" s="46"/>
      <c r="H959" s="46"/>
      <c r="I959" s="46"/>
      <c r="J959" s="46"/>
      <c r="K959" s="46"/>
      <c r="L959" s="46"/>
      <c r="M959" s="46"/>
      <c r="N959" s="46"/>
      <c r="O959" s="46"/>
      <c r="P959" s="46"/>
      <c r="Q959" s="46"/>
      <c r="R959" s="46"/>
      <c r="S959" s="46"/>
      <c r="T959" s="46"/>
      <c r="U959" s="46"/>
      <c r="V959" s="46"/>
      <c r="W959" s="46"/>
      <c r="X959" s="46"/>
      <c r="Y959" s="46"/>
      <c r="Z959" s="46"/>
      <c r="AA959" s="46"/>
      <c r="AB959" s="46"/>
    </row>
    <row r="960" spans="1:28" ht="15.75" customHeight="1" x14ac:dyDescent="0.25">
      <c r="A960" s="46"/>
      <c r="B960" s="46"/>
      <c r="C960" s="46"/>
      <c r="D960" s="46"/>
      <c r="E960" s="46"/>
      <c r="F960" s="46"/>
      <c r="G960" s="46"/>
      <c r="H960" s="46"/>
      <c r="I960" s="46"/>
      <c r="J960" s="46"/>
      <c r="K960" s="46"/>
      <c r="L960" s="46"/>
      <c r="M960" s="46"/>
      <c r="N960" s="46"/>
      <c r="O960" s="46"/>
      <c r="P960" s="46"/>
      <c r="Q960" s="46"/>
      <c r="R960" s="46"/>
      <c r="S960" s="46"/>
      <c r="T960" s="46"/>
      <c r="U960" s="46"/>
      <c r="V960" s="46"/>
      <c r="W960" s="46"/>
      <c r="X960" s="46"/>
      <c r="Y960" s="46"/>
      <c r="Z960" s="46"/>
      <c r="AA960" s="46"/>
      <c r="AB960" s="46"/>
    </row>
    <row r="961" spans="1:28" ht="15.75" customHeight="1" x14ac:dyDescent="0.25">
      <c r="A961" s="46"/>
      <c r="B961" s="46"/>
      <c r="C961" s="46"/>
      <c r="D961" s="46"/>
      <c r="E961" s="46"/>
      <c r="F961" s="46"/>
      <c r="G961" s="46"/>
      <c r="H961" s="46"/>
      <c r="I961" s="46"/>
      <c r="J961" s="46"/>
      <c r="K961" s="46"/>
      <c r="L961" s="46"/>
      <c r="M961" s="46"/>
      <c r="N961" s="46"/>
      <c r="O961" s="46"/>
      <c r="P961" s="46"/>
      <c r="Q961" s="46"/>
      <c r="R961" s="46"/>
      <c r="S961" s="46"/>
      <c r="T961" s="46"/>
      <c r="U961" s="46"/>
      <c r="V961" s="46"/>
      <c r="W961" s="46"/>
      <c r="X961" s="46"/>
      <c r="Y961" s="46"/>
      <c r="Z961" s="46"/>
      <c r="AA961" s="46"/>
      <c r="AB961" s="46"/>
    </row>
    <row r="962" spans="1:28" ht="15.75" customHeight="1" x14ac:dyDescent="0.25">
      <c r="A962" s="46"/>
      <c r="B962" s="46"/>
      <c r="C962" s="46"/>
      <c r="D962" s="46"/>
      <c r="E962" s="46"/>
      <c r="F962" s="46"/>
      <c r="G962" s="46"/>
      <c r="H962" s="46"/>
      <c r="I962" s="46"/>
      <c r="J962" s="46"/>
      <c r="K962" s="46"/>
      <c r="L962" s="46"/>
      <c r="M962" s="46"/>
      <c r="N962" s="46"/>
      <c r="O962" s="46"/>
      <c r="P962" s="46"/>
      <c r="Q962" s="46"/>
      <c r="R962" s="46"/>
      <c r="S962" s="46"/>
      <c r="T962" s="46"/>
      <c r="U962" s="46"/>
      <c r="V962" s="46"/>
      <c r="W962" s="46"/>
      <c r="X962" s="46"/>
      <c r="Y962" s="46"/>
      <c r="Z962" s="46"/>
      <c r="AA962" s="46"/>
      <c r="AB962" s="46"/>
    </row>
    <row r="963" spans="1:28" ht="15.75" customHeight="1" x14ac:dyDescent="0.25">
      <c r="A963" s="46"/>
      <c r="B963" s="46"/>
      <c r="C963" s="46"/>
      <c r="D963" s="46"/>
      <c r="E963" s="46"/>
      <c r="F963" s="46"/>
      <c r="G963" s="46"/>
      <c r="H963" s="46"/>
      <c r="I963" s="46"/>
      <c r="J963" s="46"/>
      <c r="K963" s="46"/>
      <c r="L963" s="46"/>
      <c r="M963" s="46"/>
      <c r="N963" s="46"/>
      <c r="O963" s="46"/>
      <c r="P963" s="46"/>
      <c r="Q963" s="46"/>
      <c r="R963" s="46"/>
      <c r="S963" s="46"/>
      <c r="T963" s="46"/>
      <c r="U963" s="46"/>
      <c r="V963" s="46"/>
      <c r="W963" s="46"/>
      <c r="X963" s="46"/>
      <c r="Y963" s="46"/>
      <c r="Z963" s="46"/>
      <c r="AA963" s="46"/>
      <c r="AB963" s="46"/>
    </row>
    <row r="964" spans="1:28" ht="15.75" customHeight="1" x14ac:dyDescent="0.25">
      <c r="A964" s="46"/>
      <c r="B964" s="46"/>
      <c r="C964" s="46"/>
      <c r="D964" s="46"/>
      <c r="E964" s="46"/>
      <c r="F964" s="46"/>
      <c r="G964" s="46"/>
      <c r="H964" s="46"/>
      <c r="I964" s="46"/>
      <c r="J964" s="46"/>
      <c r="K964" s="46"/>
      <c r="L964" s="46"/>
      <c r="M964" s="46"/>
      <c r="N964" s="46"/>
      <c r="O964" s="46"/>
      <c r="P964" s="46"/>
      <c r="Q964" s="46"/>
      <c r="R964" s="46"/>
      <c r="S964" s="46"/>
      <c r="T964" s="46"/>
      <c r="U964" s="46"/>
      <c r="V964" s="46"/>
      <c r="W964" s="46"/>
      <c r="X964" s="46"/>
      <c r="Y964" s="46"/>
      <c r="Z964" s="46"/>
      <c r="AA964" s="46"/>
      <c r="AB964" s="46"/>
    </row>
    <row r="965" spans="1:28" ht="15.75" customHeight="1" x14ac:dyDescent="0.25">
      <c r="A965" s="46"/>
      <c r="B965" s="46"/>
      <c r="C965" s="46"/>
      <c r="D965" s="46"/>
      <c r="E965" s="46"/>
      <c r="F965" s="46"/>
      <c r="G965" s="46"/>
      <c r="H965" s="46"/>
      <c r="I965" s="46"/>
      <c r="J965" s="46"/>
      <c r="K965" s="46"/>
      <c r="L965" s="46"/>
      <c r="M965" s="46"/>
      <c r="N965" s="46"/>
      <c r="O965" s="46"/>
      <c r="P965" s="46"/>
      <c r="Q965" s="46"/>
      <c r="R965" s="46"/>
      <c r="S965" s="46"/>
      <c r="T965" s="46"/>
      <c r="U965" s="46"/>
      <c r="V965" s="46"/>
      <c r="W965" s="46"/>
      <c r="X965" s="46"/>
      <c r="Y965" s="46"/>
      <c r="Z965" s="46"/>
      <c r="AA965" s="46"/>
      <c r="AB965" s="46"/>
    </row>
    <row r="966" spans="1:28" ht="15.75" customHeight="1" x14ac:dyDescent="0.25">
      <c r="A966" s="46"/>
      <c r="B966" s="46"/>
      <c r="C966" s="46"/>
      <c r="D966" s="46"/>
      <c r="E966" s="46"/>
      <c r="F966" s="46"/>
      <c r="G966" s="46"/>
      <c r="H966" s="46"/>
      <c r="I966" s="46"/>
      <c r="J966" s="46"/>
      <c r="K966" s="46"/>
      <c r="L966" s="46"/>
      <c r="M966" s="46"/>
      <c r="N966" s="46"/>
      <c r="O966" s="46"/>
      <c r="P966" s="46"/>
      <c r="Q966" s="46"/>
      <c r="R966" s="46"/>
      <c r="S966" s="46"/>
      <c r="T966" s="46"/>
      <c r="U966" s="46"/>
      <c r="V966" s="46"/>
      <c r="W966" s="46"/>
      <c r="X966" s="46"/>
      <c r="Y966" s="46"/>
      <c r="Z966" s="46"/>
      <c r="AA966" s="46"/>
      <c r="AB966" s="46"/>
    </row>
    <row r="967" spans="1:28" ht="15.75" customHeight="1" x14ac:dyDescent="0.25">
      <c r="A967" s="46"/>
      <c r="B967" s="46"/>
      <c r="C967" s="46"/>
      <c r="D967" s="46"/>
      <c r="E967" s="46"/>
      <c r="F967" s="46"/>
      <c r="G967" s="46"/>
      <c r="H967" s="46"/>
      <c r="I967" s="46"/>
      <c r="J967" s="46"/>
      <c r="K967" s="46"/>
      <c r="L967" s="46"/>
      <c r="M967" s="46"/>
      <c r="N967" s="46"/>
      <c r="O967" s="46"/>
      <c r="P967" s="46"/>
      <c r="Q967" s="46"/>
      <c r="R967" s="46"/>
      <c r="S967" s="46"/>
      <c r="T967" s="46"/>
      <c r="U967" s="46"/>
      <c r="V967" s="46"/>
      <c r="W967" s="46"/>
      <c r="X967" s="46"/>
      <c r="Y967" s="46"/>
      <c r="Z967" s="46"/>
      <c r="AA967" s="46"/>
      <c r="AB967" s="46"/>
    </row>
    <row r="968" spans="1:28" ht="15.75" customHeight="1" x14ac:dyDescent="0.25">
      <c r="A968" s="46"/>
      <c r="B968" s="46"/>
      <c r="C968" s="46"/>
      <c r="D968" s="46"/>
      <c r="E968" s="46"/>
      <c r="F968" s="46"/>
      <c r="G968" s="46"/>
      <c r="H968" s="46"/>
      <c r="I968" s="46"/>
      <c r="J968" s="46"/>
      <c r="K968" s="46"/>
      <c r="L968" s="46"/>
      <c r="M968" s="46"/>
      <c r="N968" s="46"/>
      <c r="O968" s="46"/>
      <c r="P968" s="46"/>
      <c r="Q968" s="46"/>
      <c r="R968" s="46"/>
      <c r="S968" s="46"/>
      <c r="T968" s="46"/>
      <c r="U968" s="46"/>
      <c r="V968" s="46"/>
      <c r="W968" s="46"/>
      <c r="X968" s="46"/>
      <c r="Y968" s="46"/>
      <c r="Z968" s="46"/>
      <c r="AA968" s="46"/>
      <c r="AB968" s="46"/>
    </row>
    <row r="969" spans="1:28" ht="15.75" customHeight="1" x14ac:dyDescent="0.25">
      <c r="A969" s="46"/>
      <c r="B969" s="46"/>
      <c r="C969" s="46"/>
      <c r="D969" s="46"/>
      <c r="E969" s="46"/>
      <c r="F969" s="46"/>
      <c r="G969" s="46"/>
      <c r="H969" s="46"/>
      <c r="I969" s="46"/>
      <c r="J969" s="46"/>
      <c r="K969" s="46"/>
      <c r="L969" s="46"/>
      <c r="M969" s="46"/>
      <c r="N969" s="46"/>
      <c r="O969" s="46"/>
      <c r="P969" s="46"/>
      <c r="Q969" s="46"/>
      <c r="R969" s="46"/>
      <c r="S969" s="46"/>
      <c r="T969" s="46"/>
      <c r="U969" s="46"/>
      <c r="V969" s="46"/>
      <c r="W969" s="46"/>
      <c r="X969" s="46"/>
      <c r="Y969" s="46"/>
      <c r="Z969" s="46"/>
      <c r="AA969" s="46"/>
      <c r="AB969" s="46"/>
    </row>
    <row r="970" spans="1:28" ht="15.75" customHeight="1" x14ac:dyDescent="0.25">
      <c r="A970" s="46"/>
      <c r="B970" s="46"/>
      <c r="C970" s="46"/>
      <c r="D970" s="46"/>
      <c r="E970" s="46"/>
      <c r="F970" s="46"/>
      <c r="G970" s="46"/>
      <c r="H970" s="46"/>
      <c r="I970" s="46"/>
      <c r="J970" s="46"/>
      <c r="K970" s="46"/>
      <c r="L970" s="46"/>
      <c r="M970" s="46"/>
      <c r="N970" s="46"/>
      <c r="O970" s="46"/>
      <c r="P970" s="46"/>
      <c r="Q970" s="46"/>
      <c r="R970" s="46"/>
      <c r="S970" s="46"/>
      <c r="T970" s="46"/>
      <c r="U970" s="46"/>
      <c r="V970" s="46"/>
      <c r="W970" s="46"/>
      <c r="X970" s="46"/>
      <c r="Y970" s="46"/>
      <c r="Z970" s="46"/>
      <c r="AA970" s="46"/>
      <c r="AB970" s="46"/>
    </row>
    <row r="971" spans="1:28" ht="15.75" customHeight="1" x14ac:dyDescent="0.25">
      <c r="A971" s="46"/>
      <c r="B971" s="46"/>
      <c r="C971" s="46"/>
      <c r="D971" s="46"/>
      <c r="E971" s="46"/>
      <c r="F971" s="46"/>
      <c r="G971" s="46"/>
      <c r="H971" s="46"/>
      <c r="I971" s="46"/>
      <c r="J971" s="46"/>
      <c r="K971" s="46"/>
      <c r="L971" s="46"/>
      <c r="M971" s="46"/>
      <c r="N971" s="46"/>
      <c r="O971" s="46"/>
      <c r="P971" s="46"/>
      <c r="Q971" s="46"/>
      <c r="R971" s="46"/>
      <c r="S971" s="46"/>
      <c r="T971" s="46"/>
      <c r="U971" s="46"/>
      <c r="V971" s="46"/>
      <c r="W971" s="46"/>
      <c r="X971" s="46"/>
      <c r="Y971" s="46"/>
      <c r="Z971" s="46"/>
      <c r="AA971" s="46"/>
      <c r="AB971" s="46"/>
    </row>
    <row r="972" spans="1:28" ht="15.75" customHeight="1" x14ac:dyDescent="0.25">
      <c r="A972" s="46"/>
      <c r="B972" s="46"/>
      <c r="C972" s="46"/>
      <c r="D972" s="46"/>
      <c r="E972" s="46"/>
      <c r="F972" s="46"/>
      <c r="G972" s="46"/>
      <c r="H972" s="46"/>
      <c r="I972" s="46"/>
      <c r="J972" s="46"/>
      <c r="K972" s="46"/>
      <c r="L972" s="46"/>
      <c r="M972" s="46"/>
      <c r="N972" s="46"/>
      <c r="O972" s="46"/>
      <c r="P972" s="46"/>
      <c r="Q972" s="46"/>
      <c r="R972" s="46"/>
      <c r="S972" s="46"/>
      <c r="T972" s="46"/>
      <c r="U972" s="46"/>
      <c r="V972" s="46"/>
      <c r="W972" s="46"/>
      <c r="X972" s="46"/>
      <c r="Y972" s="46"/>
      <c r="Z972" s="46"/>
      <c r="AA972" s="46"/>
      <c r="AB972" s="46"/>
    </row>
    <row r="973" spans="1:28" ht="15.75" customHeight="1" x14ac:dyDescent="0.25">
      <c r="A973" s="46"/>
      <c r="B973" s="46"/>
      <c r="C973" s="46"/>
      <c r="D973" s="46"/>
      <c r="E973" s="46"/>
      <c r="F973" s="46"/>
      <c r="G973" s="46"/>
      <c r="H973" s="46"/>
      <c r="I973" s="46"/>
      <c r="J973" s="46"/>
      <c r="K973" s="46"/>
      <c r="L973" s="46"/>
      <c r="M973" s="46"/>
      <c r="N973" s="46"/>
      <c r="O973" s="46"/>
      <c r="P973" s="46"/>
      <c r="Q973" s="46"/>
      <c r="R973" s="46"/>
      <c r="S973" s="46"/>
      <c r="T973" s="46"/>
      <c r="U973" s="46"/>
      <c r="V973" s="46"/>
      <c r="W973" s="46"/>
      <c r="X973" s="46"/>
      <c r="Y973" s="46"/>
      <c r="Z973" s="46"/>
      <c r="AA973" s="46"/>
      <c r="AB973" s="46"/>
    </row>
    <row r="974" spans="1:28" ht="15.75" customHeight="1" x14ac:dyDescent="0.25">
      <c r="A974" s="46"/>
      <c r="B974" s="46"/>
      <c r="C974" s="46"/>
      <c r="D974" s="46"/>
      <c r="E974" s="46"/>
      <c r="F974" s="46"/>
      <c r="G974" s="46"/>
      <c r="H974" s="46"/>
      <c r="I974" s="46"/>
      <c r="J974" s="46"/>
      <c r="K974" s="46"/>
      <c r="L974" s="46"/>
      <c r="M974" s="46"/>
      <c r="N974" s="46"/>
      <c r="O974" s="46"/>
      <c r="P974" s="46"/>
      <c r="Q974" s="46"/>
      <c r="R974" s="46"/>
      <c r="S974" s="46"/>
      <c r="T974" s="46"/>
      <c r="U974" s="46"/>
      <c r="V974" s="46"/>
      <c r="W974" s="46"/>
      <c r="X974" s="46"/>
      <c r="Y974" s="46"/>
      <c r="Z974" s="46"/>
      <c r="AA974" s="46"/>
      <c r="AB974" s="46"/>
    </row>
    <row r="975" spans="1:28" ht="15.75" customHeight="1" x14ac:dyDescent="0.25">
      <c r="A975" s="46"/>
      <c r="B975" s="46"/>
      <c r="C975" s="46"/>
      <c r="D975" s="46"/>
      <c r="E975" s="46"/>
      <c r="F975" s="46"/>
      <c r="G975" s="46"/>
      <c r="H975" s="46"/>
      <c r="I975" s="46"/>
      <c r="J975" s="46"/>
      <c r="K975" s="46"/>
      <c r="L975" s="46"/>
      <c r="M975" s="46"/>
      <c r="N975" s="46"/>
      <c r="O975" s="46"/>
      <c r="P975" s="46"/>
      <c r="Q975" s="46"/>
      <c r="R975" s="46"/>
      <c r="S975" s="46"/>
      <c r="T975" s="46"/>
      <c r="U975" s="46"/>
      <c r="V975" s="46"/>
      <c r="W975" s="46"/>
      <c r="X975" s="46"/>
      <c r="Y975" s="46"/>
      <c r="Z975" s="46"/>
      <c r="AA975" s="46"/>
      <c r="AB975" s="46"/>
    </row>
    <row r="976" spans="1:28" ht="15.75" customHeight="1" x14ac:dyDescent="0.25">
      <c r="A976" s="46"/>
      <c r="B976" s="46"/>
      <c r="C976" s="46"/>
      <c r="D976" s="46"/>
      <c r="E976" s="46"/>
      <c r="F976" s="46"/>
      <c r="G976" s="46"/>
      <c r="H976" s="46"/>
      <c r="I976" s="46"/>
      <c r="J976" s="46"/>
      <c r="K976" s="46"/>
      <c r="L976" s="46"/>
      <c r="M976" s="46"/>
      <c r="N976" s="46"/>
      <c r="O976" s="46"/>
      <c r="P976" s="46"/>
      <c r="Q976" s="46"/>
      <c r="R976" s="46"/>
      <c r="S976" s="46"/>
      <c r="T976" s="46"/>
      <c r="U976" s="46"/>
      <c r="V976" s="46"/>
      <c r="W976" s="46"/>
      <c r="X976" s="46"/>
      <c r="Y976" s="46"/>
      <c r="Z976" s="46"/>
      <c r="AA976" s="46"/>
      <c r="AB976" s="46"/>
    </row>
    <row r="977" spans="1:28" ht="15.75" customHeight="1" x14ac:dyDescent="0.25">
      <c r="A977" s="46"/>
      <c r="B977" s="46"/>
      <c r="C977" s="46"/>
      <c r="D977" s="46"/>
      <c r="E977" s="46"/>
      <c r="F977" s="46"/>
      <c r="G977" s="46"/>
      <c r="H977" s="46"/>
      <c r="I977" s="46"/>
      <c r="J977" s="46"/>
      <c r="K977" s="46"/>
      <c r="L977" s="46"/>
      <c r="M977" s="46"/>
      <c r="N977" s="46"/>
      <c r="O977" s="46"/>
      <c r="P977" s="46"/>
      <c r="Q977" s="46"/>
      <c r="R977" s="46"/>
      <c r="S977" s="46"/>
      <c r="T977" s="46"/>
      <c r="U977" s="46"/>
      <c r="V977" s="46"/>
      <c r="W977" s="46"/>
      <c r="X977" s="46"/>
      <c r="Y977" s="46"/>
      <c r="Z977" s="46"/>
      <c r="AA977" s="46"/>
      <c r="AB977" s="46"/>
    </row>
    <row r="978" spans="1:28" ht="15.75" customHeight="1" x14ac:dyDescent="0.25">
      <c r="A978" s="46"/>
      <c r="B978" s="46"/>
      <c r="C978" s="46"/>
      <c r="D978" s="46"/>
      <c r="E978" s="46"/>
      <c r="F978" s="46"/>
      <c r="G978" s="46"/>
      <c r="H978" s="46"/>
      <c r="I978" s="46"/>
      <c r="J978" s="46"/>
      <c r="K978" s="46"/>
      <c r="L978" s="46"/>
      <c r="M978" s="46"/>
      <c r="N978" s="46"/>
      <c r="O978" s="46"/>
      <c r="P978" s="46"/>
      <c r="Q978" s="46"/>
      <c r="R978" s="46"/>
      <c r="S978" s="46"/>
      <c r="T978" s="46"/>
      <c r="U978" s="46"/>
      <c r="V978" s="46"/>
      <c r="W978" s="46"/>
      <c r="X978" s="46"/>
      <c r="Y978" s="46"/>
      <c r="Z978" s="46"/>
      <c r="AA978" s="46"/>
      <c r="AB978" s="46"/>
    </row>
    <row r="979" spans="1:28" ht="15.75" customHeight="1" x14ac:dyDescent="0.25">
      <c r="A979" s="46"/>
      <c r="B979" s="46"/>
      <c r="C979" s="46"/>
      <c r="D979" s="46"/>
      <c r="E979" s="46"/>
      <c r="F979" s="46"/>
      <c r="G979" s="46"/>
      <c r="H979" s="46"/>
      <c r="I979" s="46"/>
      <c r="J979" s="46"/>
      <c r="K979" s="46"/>
      <c r="L979" s="46"/>
      <c r="M979" s="46"/>
      <c r="N979" s="46"/>
      <c r="O979" s="46"/>
      <c r="P979" s="46"/>
      <c r="Q979" s="46"/>
      <c r="R979" s="46"/>
      <c r="S979" s="46"/>
      <c r="T979" s="46"/>
      <c r="U979" s="46"/>
      <c r="V979" s="46"/>
      <c r="W979" s="46"/>
      <c r="X979" s="46"/>
      <c r="Y979" s="46"/>
      <c r="Z979" s="46"/>
      <c r="AA979" s="46"/>
      <c r="AB979" s="46"/>
    </row>
    <row r="980" spans="1:28" ht="15.75" customHeight="1" x14ac:dyDescent="0.25">
      <c r="A980" s="46"/>
      <c r="B980" s="46"/>
      <c r="C980" s="46"/>
      <c r="D980" s="46"/>
      <c r="E980" s="46"/>
      <c r="F980" s="46"/>
      <c r="G980" s="46"/>
      <c r="H980" s="46"/>
      <c r="I980" s="46"/>
      <c r="J980" s="46"/>
      <c r="K980" s="46"/>
      <c r="L980" s="46"/>
      <c r="M980" s="46"/>
      <c r="N980" s="46"/>
      <c r="O980" s="46"/>
      <c r="P980" s="46"/>
      <c r="Q980" s="46"/>
      <c r="R980" s="46"/>
      <c r="S980" s="46"/>
      <c r="T980" s="46"/>
      <c r="U980" s="46"/>
      <c r="V980" s="46"/>
      <c r="W980" s="46"/>
      <c r="X980" s="46"/>
      <c r="Y980" s="46"/>
      <c r="Z980" s="46"/>
      <c r="AA980" s="46"/>
      <c r="AB980" s="46"/>
    </row>
    <row r="981" spans="1:28" ht="15.75" customHeight="1" x14ac:dyDescent="0.25">
      <c r="A981" s="46"/>
      <c r="B981" s="46"/>
      <c r="C981" s="46"/>
      <c r="D981" s="46"/>
      <c r="E981" s="46"/>
      <c r="F981" s="46"/>
      <c r="G981" s="46"/>
      <c r="H981" s="46"/>
      <c r="I981" s="46"/>
      <c r="J981" s="46"/>
      <c r="K981" s="46"/>
      <c r="L981" s="46"/>
      <c r="M981" s="46"/>
      <c r="N981" s="46"/>
      <c r="O981" s="46"/>
      <c r="P981" s="46"/>
      <c r="Q981" s="46"/>
      <c r="R981" s="46"/>
      <c r="S981" s="46"/>
      <c r="T981" s="46"/>
      <c r="U981" s="46"/>
      <c r="V981" s="46"/>
      <c r="W981" s="46"/>
      <c r="X981" s="46"/>
      <c r="Y981" s="46"/>
      <c r="Z981" s="46"/>
      <c r="AA981" s="46"/>
      <c r="AB981" s="46"/>
    </row>
    <row r="982" spans="1:28" ht="15.75" customHeight="1" x14ac:dyDescent="0.25">
      <c r="A982" s="46"/>
      <c r="B982" s="46"/>
      <c r="C982" s="46"/>
      <c r="D982" s="46"/>
      <c r="E982" s="46"/>
      <c r="F982" s="46"/>
      <c r="G982" s="46"/>
      <c r="H982" s="46"/>
      <c r="I982" s="46"/>
      <c r="J982" s="46"/>
      <c r="K982" s="46"/>
      <c r="L982" s="46"/>
      <c r="M982" s="46"/>
      <c r="N982" s="46"/>
      <c r="O982" s="46"/>
      <c r="P982" s="46"/>
      <c r="Q982" s="46"/>
      <c r="R982" s="46"/>
      <c r="S982" s="46"/>
      <c r="T982" s="46"/>
      <c r="U982" s="46"/>
      <c r="V982" s="46"/>
      <c r="W982" s="46"/>
      <c r="X982" s="46"/>
      <c r="Y982" s="46"/>
      <c r="Z982" s="46"/>
      <c r="AA982" s="46"/>
      <c r="AB982" s="46"/>
    </row>
    <row r="983" spans="1:28" ht="15.75" customHeight="1" x14ac:dyDescent="0.25">
      <c r="A983" s="46"/>
      <c r="B983" s="46"/>
      <c r="C983" s="46"/>
      <c r="D983" s="46"/>
      <c r="E983" s="46"/>
      <c r="F983" s="46"/>
      <c r="G983" s="46"/>
      <c r="H983" s="46"/>
      <c r="I983" s="46"/>
      <c r="J983" s="46"/>
      <c r="K983" s="46"/>
      <c r="L983" s="46"/>
      <c r="M983" s="46"/>
      <c r="N983" s="46"/>
      <c r="O983" s="46"/>
      <c r="P983" s="46"/>
      <c r="Q983" s="46"/>
      <c r="R983" s="46"/>
      <c r="S983" s="46"/>
      <c r="T983" s="46"/>
      <c r="U983" s="46"/>
      <c r="V983" s="46"/>
      <c r="W983" s="46"/>
      <c r="X983" s="46"/>
      <c r="Y983" s="46"/>
      <c r="Z983" s="46"/>
      <c r="AA983" s="46"/>
      <c r="AB983" s="46"/>
    </row>
    <row r="984" spans="1:28" ht="15.75" customHeight="1" x14ac:dyDescent="0.25">
      <c r="A984" s="46"/>
      <c r="B984" s="46"/>
      <c r="C984" s="46"/>
      <c r="D984" s="46"/>
      <c r="E984" s="46"/>
      <c r="F984" s="46"/>
      <c r="G984" s="46"/>
      <c r="H984" s="46"/>
      <c r="I984" s="46"/>
      <c r="J984" s="46"/>
      <c r="K984" s="46"/>
      <c r="L984" s="46"/>
      <c r="M984" s="46"/>
      <c r="N984" s="46"/>
      <c r="O984" s="46"/>
      <c r="P984" s="46"/>
      <c r="Q984" s="46"/>
      <c r="R984" s="46"/>
      <c r="S984" s="46"/>
      <c r="T984" s="46"/>
      <c r="U984" s="46"/>
      <c r="V984" s="46"/>
      <c r="W984" s="46"/>
      <c r="X984" s="46"/>
      <c r="Y984" s="46"/>
      <c r="Z984" s="46"/>
      <c r="AA984" s="46"/>
      <c r="AB984" s="46"/>
    </row>
    <row r="985" spans="1:28" ht="15.75" customHeight="1" x14ac:dyDescent="0.25">
      <c r="A985" s="46"/>
      <c r="B985" s="46"/>
      <c r="C985" s="46"/>
      <c r="D985" s="46"/>
      <c r="E985" s="46"/>
      <c r="F985" s="46"/>
      <c r="G985" s="46"/>
      <c r="H985" s="46"/>
      <c r="I985" s="46"/>
      <c r="J985" s="46"/>
      <c r="K985" s="46"/>
      <c r="L985" s="46"/>
      <c r="M985" s="46"/>
      <c r="N985" s="46"/>
      <c r="O985" s="46"/>
      <c r="P985" s="46"/>
      <c r="Q985" s="46"/>
      <c r="R985" s="46"/>
      <c r="S985" s="46"/>
      <c r="T985" s="46"/>
      <c r="U985" s="46"/>
      <c r="V985" s="46"/>
      <c r="W985" s="46"/>
      <c r="X985" s="46"/>
      <c r="Y985" s="46"/>
      <c r="Z985" s="46"/>
      <c r="AA985" s="46"/>
      <c r="AB985" s="46"/>
    </row>
    <row r="986" spans="1:28" ht="15.75" customHeight="1" x14ac:dyDescent="0.25">
      <c r="A986" s="46"/>
      <c r="B986" s="46"/>
      <c r="C986" s="46"/>
      <c r="D986" s="46"/>
      <c r="E986" s="46"/>
      <c r="F986" s="46"/>
      <c r="G986" s="46"/>
      <c r="H986" s="46"/>
      <c r="I986" s="46"/>
      <c r="J986" s="46"/>
      <c r="K986" s="46"/>
      <c r="L986" s="46"/>
      <c r="M986" s="46"/>
      <c r="N986" s="46"/>
      <c r="O986" s="46"/>
      <c r="P986" s="46"/>
      <c r="Q986" s="46"/>
      <c r="R986" s="46"/>
      <c r="S986" s="46"/>
      <c r="T986" s="46"/>
      <c r="U986" s="46"/>
      <c r="V986" s="46"/>
      <c r="W986" s="46"/>
      <c r="X986" s="46"/>
      <c r="Y986" s="46"/>
      <c r="Z986" s="46"/>
      <c r="AA986" s="46"/>
      <c r="AB986" s="46"/>
    </row>
    <row r="987" spans="1:28" ht="15.75" customHeight="1" x14ac:dyDescent="0.25">
      <c r="A987" s="46"/>
      <c r="B987" s="46"/>
      <c r="C987" s="46"/>
      <c r="D987" s="46"/>
      <c r="E987" s="46"/>
      <c r="F987" s="46"/>
      <c r="G987" s="46"/>
      <c r="H987" s="46"/>
      <c r="I987" s="46"/>
      <c r="J987" s="46"/>
      <c r="K987" s="46"/>
      <c r="L987" s="46"/>
      <c r="M987" s="46"/>
      <c r="N987" s="46"/>
      <c r="O987" s="46"/>
      <c r="P987" s="46"/>
      <c r="Q987" s="46"/>
      <c r="R987" s="46"/>
      <c r="S987" s="46"/>
      <c r="T987" s="46"/>
      <c r="U987" s="46"/>
      <c r="V987" s="46"/>
      <c r="W987" s="46"/>
      <c r="X987" s="46"/>
      <c r="Y987" s="46"/>
      <c r="Z987" s="46"/>
      <c r="AA987" s="46"/>
      <c r="AB987" s="46"/>
    </row>
    <row r="988" spans="1:28" ht="15.75" customHeight="1" x14ac:dyDescent="0.25">
      <c r="A988" s="46"/>
      <c r="B988" s="46"/>
      <c r="C988" s="46"/>
      <c r="D988" s="46"/>
      <c r="E988" s="46"/>
      <c r="F988" s="46"/>
      <c r="G988" s="46"/>
      <c r="H988" s="46"/>
      <c r="I988" s="46"/>
      <c r="J988" s="46"/>
      <c r="K988" s="46"/>
      <c r="L988" s="46"/>
      <c r="M988" s="46"/>
      <c r="N988" s="46"/>
      <c r="O988" s="46"/>
      <c r="P988" s="46"/>
      <c r="Q988" s="46"/>
      <c r="R988" s="46"/>
      <c r="S988" s="46"/>
      <c r="T988" s="46"/>
      <c r="U988" s="46"/>
      <c r="V988" s="46"/>
      <c r="W988" s="46"/>
      <c r="X988" s="46"/>
      <c r="Y988" s="46"/>
      <c r="Z988" s="46"/>
      <c r="AA988" s="46"/>
      <c r="AB988" s="46"/>
    </row>
    <row r="989" spans="1:28" ht="15.75" customHeight="1" x14ac:dyDescent="0.25">
      <c r="A989" s="46"/>
      <c r="B989" s="46"/>
      <c r="C989" s="46"/>
      <c r="D989" s="46"/>
      <c r="E989" s="46"/>
      <c r="F989" s="46"/>
      <c r="G989" s="46"/>
      <c r="H989" s="46"/>
      <c r="I989" s="46"/>
      <c r="J989" s="46"/>
      <c r="K989" s="46"/>
      <c r="L989" s="46"/>
      <c r="M989" s="46"/>
      <c r="N989" s="46"/>
      <c r="O989" s="46"/>
      <c r="P989" s="46"/>
      <c r="Q989" s="46"/>
      <c r="R989" s="46"/>
      <c r="S989" s="46"/>
      <c r="T989" s="46"/>
      <c r="U989" s="46"/>
      <c r="V989" s="46"/>
      <c r="W989" s="46"/>
      <c r="X989" s="46"/>
      <c r="Y989" s="46"/>
      <c r="Z989" s="46"/>
      <c r="AA989" s="46"/>
      <c r="AB989" s="46"/>
    </row>
    <row r="990" spans="1:28" ht="15.75" customHeight="1" x14ac:dyDescent="0.25">
      <c r="A990" s="46"/>
      <c r="B990" s="46"/>
      <c r="C990" s="46"/>
      <c r="D990" s="46"/>
      <c r="E990" s="46"/>
      <c r="F990" s="46"/>
      <c r="G990" s="46"/>
      <c r="H990" s="46"/>
      <c r="I990" s="46"/>
      <c r="J990" s="46"/>
      <c r="K990" s="46"/>
      <c r="L990" s="46"/>
      <c r="M990" s="46"/>
      <c r="N990" s="46"/>
      <c r="O990" s="46"/>
      <c r="P990" s="46"/>
      <c r="Q990" s="46"/>
      <c r="R990" s="46"/>
      <c r="S990" s="46"/>
      <c r="T990" s="46"/>
      <c r="U990" s="46"/>
      <c r="V990" s="46"/>
      <c r="W990" s="46"/>
      <c r="X990" s="46"/>
      <c r="Y990" s="46"/>
      <c r="Z990" s="46"/>
      <c r="AA990" s="46"/>
      <c r="AB990" s="46"/>
    </row>
    <row r="991" spans="1:28" ht="15.75" customHeight="1" x14ac:dyDescent="0.25">
      <c r="A991" s="46"/>
      <c r="B991" s="46"/>
      <c r="C991" s="46"/>
      <c r="D991" s="46"/>
      <c r="E991" s="46"/>
      <c r="F991" s="46"/>
      <c r="G991" s="46"/>
      <c r="H991" s="46"/>
      <c r="I991" s="46"/>
      <c r="J991" s="46"/>
      <c r="K991" s="46"/>
      <c r="L991" s="46"/>
      <c r="M991" s="46"/>
      <c r="N991" s="46"/>
      <c r="O991" s="46"/>
      <c r="P991" s="46"/>
      <c r="Q991" s="46"/>
      <c r="R991" s="46"/>
      <c r="S991" s="46"/>
      <c r="T991" s="46"/>
      <c r="U991" s="46"/>
      <c r="V991" s="46"/>
      <c r="W991" s="46"/>
      <c r="X991" s="46"/>
      <c r="Y991" s="46"/>
      <c r="Z991" s="46"/>
      <c r="AA991" s="46"/>
      <c r="AB991" s="46"/>
    </row>
    <row r="992" spans="1:28" ht="15.75" customHeight="1" x14ac:dyDescent="0.25">
      <c r="A992" s="46"/>
      <c r="B992" s="46"/>
      <c r="C992" s="46"/>
      <c r="D992" s="46"/>
      <c r="E992" s="46"/>
      <c r="F992" s="46"/>
      <c r="G992" s="46"/>
      <c r="H992" s="46"/>
      <c r="I992" s="46"/>
      <c r="J992" s="46"/>
      <c r="K992" s="46"/>
      <c r="L992" s="46"/>
      <c r="M992" s="46"/>
      <c r="N992" s="46"/>
      <c r="O992" s="46"/>
      <c r="P992" s="46"/>
      <c r="Q992" s="46"/>
      <c r="R992" s="46"/>
      <c r="S992" s="46"/>
      <c r="T992" s="46"/>
      <c r="U992" s="46"/>
      <c r="V992" s="46"/>
      <c r="W992" s="46"/>
      <c r="X992" s="46"/>
      <c r="Y992" s="46"/>
      <c r="Z992" s="46"/>
      <c r="AA992" s="46"/>
      <c r="AB992" s="46"/>
    </row>
    <row r="993" spans="1:28" ht="15.75" customHeight="1" x14ac:dyDescent="0.25">
      <c r="A993" s="46"/>
      <c r="B993" s="46"/>
      <c r="C993" s="46"/>
      <c r="D993" s="46"/>
      <c r="E993" s="46"/>
      <c r="F993" s="46"/>
      <c r="G993" s="46"/>
      <c r="H993" s="46"/>
      <c r="I993" s="46"/>
      <c r="J993" s="46"/>
      <c r="K993" s="46"/>
      <c r="L993" s="46"/>
      <c r="M993" s="46"/>
      <c r="N993" s="46"/>
      <c r="O993" s="46"/>
      <c r="P993" s="46"/>
      <c r="Q993" s="46"/>
      <c r="R993" s="46"/>
      <c r="S993" s="46"/>
      <c r="T993" s="46"/>
      <c r="U993" s="46"/>
      <c r="V993" s="46"/>
      <c r="W993" s="46"/>
      <c r="X993" s="46"/>
      <c r="Y993" s="46"/>
      <c r="Z993" s="46"/>
      <c r="AA993" s="46"/>
      <c r="AB993" s="46"/>
    </row>
    <row r="994" spans="1:28" ht="15.75" customHeight="1" x14ac:dyDescent="0.25">
      <c r="A994" s="46"/>
      <c r="B994" s="46"/>
      <c r="C994" s="46"/>
      <c r="D994" s="46"/>
      <c r="E994" s="46"/>
      <c r="F994" s="46"/>
      <c r="G994" s="46"/>
      <c r="H994" s="46"/>
      <c r="I994" s="46"/>
      <c r="J994" s="46"/>
      <c r="K994" s="46"/>
      <c r="L994" s="46"/>
      <c r="M994" s="46"/>
      <c r="N994" s="46"/>
      <c r="O994" s="46"/>
      <c r="P994" s="46"/>
      <c r="Q994" s="46"/>
      <c r="R994" s="46"/>
      <c r="S994" s="46"/>
      <c r="T994" s="46"/>
      <c r="U994" s="46"/>
      <c r="V994" s="46"/>
      <c r="W994" s="46"/>
      <c r="X994" s="46"/>
      <c r="Y994" s="46"/>
      <c r="Z994" s="46"/>
      <c r="AA994" s="46"/>
      <c r="AB994" s="46"/>
    </row>
    <row r="995" spans="1:28" ht="15.75" customHeight="1" x14ac:dyDescent="0.25">
      <c r="A995" s="46"/>
      <c r="B995" s="46"/>
      <c r="C995" s="46"/>
      <c r="D995" s="46"/>
      <c r="E995" s="46"/>
      <c r="F995" s="46"/>
      <c r="G995" s="46"/>
      <c r="H995" s="46"/>
      <c r="I995" s="46"/>
      <c r="J995" s="46"/>
      <c r="K995" s="46"/>
      <c r="L995" s="46"/>
      <c r="M995" s="46"/>
      <c r="N995" s="46"/>
      <c r="O995" s="46"/>
      <c r="P995" s="46"/>
      <c r="Q995" s="46"/>
      <c r="R995" s="46"/>
      <c r="S995" s="46"/>
      <c r="T995" s="46"/>
      <c r="U995" s="46"/>
      <c r="V995" s="46"/>
      <c r="W995" s="46"/>
      <c r="X995" s="46"/>
      <c r="Y995" s="46"/>
      <c r="Z995" s="46"/>
      <c r="AA995" s="46"/>
      <c r="AB995" s="46"/>
    </row>
    <row r="996" spans="1:28" ht="15.75" customHeight="1" x14ac:dyDescent="0.25">
      <c r="A996" s="46"/>
      <c r="B996" s="46"/>
      <c r="C996" s="46"/>
      <c r="D996" s="46"/>
      <c r="E996" s="46"/>
      <c r="F996" s="46"/>
      <c r="G996" s="46"/>
      <c r="H996" s="46"/>
      <c r="I996" s="46"/>
      <c r="J996" s="46"/>
      <c r="K996" s="46"/>
      <c r="L996" s="46"/>
      <c r="M996" s="46"/>
      <c r="N996" s="46"/>
      <c r="O996" s="46"/>
      <c r="P996" s="46"/>
      <c r="Q996" s="46"/>
      <c r="R996" s="46"/>
      <c r="S996" s="46"/>
      <c r="T996" s="46"/>
      <c r="U996" s="46"/>
      <c r="V996" s="46"/>
      <c r="W996" s="46"/>
      <c r="X996" s="46"/>
      <c r="Y996" s="46"/>
      <c r="Z996" s="46"/>
      <c r="AA996" s="46"/>
      <c r="AB996" s="46"/>
    </row>
    <row r="997" spans="1:28" ht="15.75" customHeight="1" x14ac:dyDescent="0.25">
      <c r="A997" s="46"/>
      <c r="B997" s="46"/>
      <c r="C997" s="46"/>
      <c r="D997" s="46"/>
      <c r="E997" s="46"/>
      <c r="F997" s="46"/>
      <c r="G997" s="46"/>
      <c r="H997" s="46"/>
      <c r="I997" s="46"/>
      <c r="J997" s="46"/>
      <c r="K997" s="46"/>
      <c r="L997" s="46"/>
      <c r="M997" s="46"/>
      <c r="N997" s="46"/>
      <c r="O997" s="46"/>
      <c r="P997" s="46"/>
      <c r="Q997" s="46"/>
      <c r="R997" s="46"/>
      <c r="S997" s="46"/>
      <c r="T997" s="46"/>
      <c r="U997" s="46"/>
      <c r="V997" s="46"/>
      <c r="W997" s="46"/>
      <c r="X997" s="46"/>
      <c r="Y997" s="46"/>
      <c r="Z997" s="46"/>
      <c r="AA997" s="46"/>
      <c r="AB997" s="46"/>
    </row>
    <row r="998" spans="1:28" ht="15.75" customHeight="1" x14ac:dyDescent="0.25">
      <c r="A998" s="46"/>
      <c r="B998" s="46"/>
      <c r="C998" s="46"/>
      <c r="D998" s="46"/>
      <c r="E998" s="46"/>
      <c r="F998" s="46"/>
      <c r="G998" s="46"/>
      <c r="H998" s="46"/>
      <c r="I998" s="46"/>
      <c r="J998" s="46"/>
      <c r="K998" s="46"/>
      <c r="L998" s="46"/>
      <c r="M998" s="46"/>
      <c r="N998" s="46"/>
      <c r="O998" s="46"/>
      <c r="P998" s="46"/>
      <c r="Q998" s="46"/>
      <c r="R998" s="46"/>
      <c r="S998" s="46"/>
      <c r="T998" s="46"/>
      <c r="U998" s="46"/>
      <c r="V998" s="46"/>
      <c r="W998" s="46"/>
      <c r="X998" s="46"/>
      <c r="Y998" s="46"/>
      <c r="Z998" s="46"/>
      <c r="AA998" s="46"/>
      <c r="AB998" s="46"/>
    </row>
    <row r="999" spans="1:28" ht="15.75" customHeight="1" x14ac:dyDescent="0.25">
      <c r="A999" s="46"/>
      <c r="B999" s="46"/>
      <c r="C999" s="46"/>
      <c r="D999" s="46"/>
      <c r="E999" s="46"/>
      <c r="F999" s="46"/>
      <c r="G999" s="46"/>
      <c r="H999" s="46"/>
      <c r="I999" s="46"/>
      <c r="J999" s="46"/>
      <c r="K999" s="46"/>
      <c r="L999" s="46"/>
      <c r="M999" s="46"/>
      <c r="N999" s="46"/>
      <c r="O999" s="46"/>
      <c r="P999" s="46"/>
      <c r="Q999" s="46"/>
      <c r="R999" s="46"/>
      <c r="S999" s="46"/>
      <c r="T999" s="46"/>
      <c r="U999" s="46"/>
      <c r="V999" s="46"/>
      <c r="W999" s="46"/>
      <c r="X999" s="46"/>
      <c r="Y999" s="46"/>
      <c r="Z999" s="46"/>
      <c r="AA999" s="46"/>
      <c r="AB999" s="46"/>
    </row>
    <row r="1000" spans="1:28" ht="15.75" customHeight="1" x14ac:dyDescent="0.25">
      <c r="A1000" s="46"/>
      <c r="B1000" s="46"/>
      <c r="C1000" s="46"/>
      <c r="D1000" s="46"/>
      <c r="E1000" s="46"/>
      <c r="F1000" s="46"/>
      <c r="G1000" s="46"/>
      <c r="H1000" s="46"/>
      <c r="I1000" s="46"/>
      <c r="J1000" s="46"/>
      <c r="K1000" s="46"/>
      <c r="L1000" s="46"/>
      <c r="M1000" s="46"/>
      <c r="N1000" s="46"/>
      <c r="O1000" s="46"/>
      <c r="P1000" s="46"/>
      <c r="Q1000" s="46"/>
      <c r="R1000" s="46"/>
      <c r="S1000" s="46"/>
      <c r="T1000" s="46"/>
      <c r="U1000" s="46"/>
      <c r="V1000" s="46"/>
      <c r="W1000" s="46"/>
      <c r="X1000" s="46"/>
      <c r="Y1000" s="46"/>
      <c r="Z1000" s="46"/>
      <c r="AA1000" s="46"/>
      <c r="AB1000" s="46"/>
    </row>
  </sheetData>
  <mergeCells count="2422">
    <mergeCell ref="Y24:AB25"/>
    <mergeCell ref="G25:H25"/>
    <mergeCell ref="I25:J25"/>
    <mergeCell ref="Y26:AB27"/>
    <mergeCell ref="L27:M27"/>
    <mergeCell ref="L33:M33"/>
    <mergeCell ref="L34:M34"/>
    <mergeCell ref="L35:M35"/>
    <mergeCell ref="G27:H27"/>
    <mergeCell ref="I27:J27"/>
    <mergeCell ref="L28:M28"/>
    <mergeCell ref="L29:M29"/>
    <mergeCell ref="L30:M30"/>
    <mergeCell ref="L31:M31"/>
    <mergeCell ref="L32:M32"/>
    <mergeCell ref="L24:M24"/>
    <mergeCell ref="L25:M25"/>
    <mergeCell ref="L26:M26"/>
    <mergeCell ref="G31:H31"/>
    <mergeCell ref="I31:J31"/>
    <mergeCell ref="B1:C1"/>
    <mergeCell ref="D1:K4"/>
    <mergeCell ref="L1:M1"/>
    <mergeCell ref="B2:C4"/>
    <mergeCell ref="L2:M4"/>
    <mergeCell ref="D5:K5"/>
    <mergeCell ref="D6:K6"/>
    <mergeCell ref="F7:I7"/>
    <mergeCell ref="D8:K8"/>
    <mergeCell ref="F9:I9"/>
    <mergeCell ref="D10:K10"/>
    <mergeCell ref="D11:K11"/>
    <mergeCell ref="D12:K12"/>
    <mergeCell ref="D13:K13"/>
    <mergeCell ref="L15:M15"/>
    <mergeCell ref="L16:M16"/>
    <mergeCell ref="L17:M17"/>
    <mergeCell ref="L18:M18"/>
    <mergeCell ref="L19:M19"/>
    <mergeCell ref="L20:M20"/>
    <mergeCell ref="L21:M21"/>
    <mergeCell ref="L22:M22"/>
    <mergeCell ref="D14:K14"/>
    <mergeCell ref="E15:F15"/>
    <mergeCell ref="G15:H15"/>
    <mergeCell ref="I15:J15"/>
    <mergeCell ref="E16:F16"/>
    <mergeCell ref="G16:H16"/>
    <mergeCell ref="I16:J16"/>
    <mergeCell ref="G19:H19"/>
    <mergeCell ref="I19:J19"/>
    <mergeCell ref="G22:H22"/>
    <mergeCell ref="I22:J22"/>
    <mergeCell ref="Y22:AB23"/>
    <mergeCell ref="E23:F23"/>
    <mergeCell ref="G23:H23"/>
    <mergeCell ref="I23:J23"/>
    <mergeCell ref="L23:M23"/>
    <mergeCell ref="E17:F17"/>
    <mergeCell ref="G17:H17"/>
    <mergeCell ref="I17:J17"/>
    <mergeCell ref="E18:F18"/>
    <mergeCell ref="G18:H18"/>
    <mergeCell ref="I18:J18"/>
    <mergeCell ref="E19:F19"/>
    <mergeCell ref="E20:F20"/>
    <mergeCell ref="G20:H20"/>
    <mergeCell ref="I20:J20"/>
    <mergeCell ref="E21:F21"/>
    <mergeCell ref="G38:H38"/>
    <mergeCell ref="I38:J38"/>
    <mergeCell ref="E36:F36"/>
    <mergeCell ref="G36:H36"/>
    <mergeCell ref="I36:J36"/>
    <mergeCell ref="E37:F37"/>
    <mergeCell ref="G37:H37"/>
    <mergeCell ref="I37:J37"/>
    <mergeCell ref="E38:F38"/>
    <mergeCell ref="G41:H41"/>
    <mergeCell ref="I41:J41"/>
    <mergeCell ref="E39:F39"/>
    <mergeCell ref="G39:H39"/>
    <mergeCell ref="I39:J39"/>
    <mergeCell ref="E40:F40"/>
    <mergeCell ref="G40:H40"/>
    <mergeCell ref="I40:J40"/>
    <mergeCell ref="E41:F41"/>
    <mergeCell ref="G44:H44"/>
    <mergeCell ref="I44:J44"/>
    <mergeCell ref="E42:F42"/>
    <mergeCell ref="G42:H42"/>
    <mergeCell ref="I42:J42"/>
    <mergeCell ref="E43:F43"/>
    <mergeCell ref="G43:H43"/>
    <mergeCell ref="I43:J43"/>
    <mergeCell ref="E44:F44"/>
    <mergeCell ref="G47:H47"/>
    <mergeCell ref="I47:J47"/>
    <mergeCell ref="E45:F45"/>
    <mergeCell ref="G45:H45"/>
    <mergeCell ref="I45:J45"/>
    <mergeCell ref="E46:F46"/>
    <mergeCell ref="G46:H46"/>
    <mergeCell ref="I46:J46"/>
    <mergeCell ref="E47:F47"/>
    <mergeCell ref="G50:H50"/>
    <mergeCell ref="I50:J50"/>
    <mergeCell ref="E48:F48"/>
    <mergeCell ref="G48:H48"/>
    <mergeCell ref="I48:J48"/>
    <mergeCell ref="E49:F49"/>
    <mergeCell ref="G49:H49"/>
    <mergeCell ref="I49:J49"/>
    <mergeCell ref="E50:F50"/>
    <mergeCell ref="G53:H53"/>
    <mergeCell ref="I53:J53"/>
    <mergeCell ref="E51:F51"/>
    <mergeCell ref="G51:H51"/>
    <mergeCell ref="I51:J51"/>
    <mergeCell ref="E52:F52"/>
    <mergeCell ref="G52:H52"/>
    <mergeCell ref="I52:J52"/>
    <mergeCell ref="E53:F53"/>
    <mergeCell ref="G56:H56"/>
    <mergeCell ref="I56:J56"/>
    <mergeCell ref="E54:F54"/>
    <mergeCell ref="G54:H54"/>
    <mergeCell ref="I54:J54"/>
    <mergeCell ref="E55:F55"/>
    <mergeCell ref="G55:H55"/>
    <mergeCell ref="I55:J55"/>
    <mergeCell ref="E56:F56"/>
    <mergeCell ref="G59:H59"/>
    <mergeCell ref="I59:J59"/>
    <mergeCell ref="E57:F57"/>
    <mergeCell ref="G57:H57"/>
    <mergeCell ref="I57:J57"/>
    <mergeCell ref="E58:F58"/>
    <mergeCell ref="G58:H58"/>
    <mergeCell ref="I58:J58"/>
    <mergeCell ref="E59:F59"/>
    <mergeCell ref="G62:H62"/>
    <mergeCell ref="I62:J62"/>
    <mergeCell ref="E60:F60"/>
    <mergeCell ref="G60:H60"/>
    <mergeCell ref="I60:J60"/>
    <mergeCell ref="E61:F61"/>
    <mergeCell ref="G61:H61"/>
    <mergeCell ref="I61:J61"/>
    <mergeCell ref="E62:F62"/>
    <mergeCell ref="G65:H65"/>
    <mergeCell ref="I65:J65"/>
    <mergeCell ref="E63:F63"/>
    <mergeCell ref="G63:H63"/>
    <mergeCell ref="I63:J63"/>
    <mergeCell ref="E64:F64"/>
    <mergeCell ref="G64:H64"/>
    <mergeCell ref="I64:J64"/>
    <mergeCell ref="E65:F65"/>
    <mergeCell ref="G68:H68"/>
    <mergeCell ref="I68:J68"/>
    <mergeCell ref="E66:F66"/>
    <mergeCell ref="G66:H66"/>
    <mergeCell ref="I66:J66"/>
    <mergeCell ref="E67:F67"/>
    <mergeCell ref="G67:H67"/>
    <mergeCell ref="I67:J67"/>
    <mergeCell ref="E68:F68"/>
    <mergeCell ref="G71:H71"/>
    <mergeCell ref="I71:J71"/>
    <mergeCell ref="E69:F69"/>
    <mergeCell ref="G69:H69"/>
    <mergeCell ref="I69:J69"/>
    <mergeCell ref="E70:F70"/>
    <mergeCell ref="G70:H70"/>
    <mergeCell ref="I70:J70"/>
    <mergeCell ref="E71:F71"/>
    <mergeCell ref="G74:H74"/>
    <mergeCell ref="I74:J74"/>
    <mergeCell ref="E72:F72"/>
    <mergeCell ref="G72:H72"/>
    <mergeCell ref="I72:J72"/>
    <mergeCell ref="E73:F73"/>
    <mergeCell ref="G73:H73"/>
    <mergeCell ref="I73:J73"/>
    <mergeCell ref="E74:F74"/>
    <mergeCell ref="G77:H77"/>
    <mergeCell ref="I77:J77"/>
    <mergeCell ref="E75:F75"/>
    <mergeCell ref="G75:H75"/>
    <mergeCell ref="I75:J75"/>
    <mergeCell ref="E76:F76"/>
    <mergeCell ref="G76:H76"/>
    <mergeCell ref="I76:J76"/>
    <mergeCell ref="E77:F77"/>
    <mergeCell ref="G80:H80"/>
    <mergeCell ref="I80:J80"/>
    <mergeCell ref="E78:F78"/>
    <mergeCell ref="G78:H78"/>
    <mergeCell ref="I78:J78"/>
    <mergeCell ref="E79:F79"/>
    <mergeCell ref="G79:H79"/>
    <mergeCell ref="I79:J79"/>
    <mergeCell ref="E80:F80"/>
    <mergeCell ref="G83:H83"/>
    <mergeCell ref="I83:J83"/>
    <mergeCell ref="E81:F81"/>
    <mergeCell ref="G81:H81"/>
    <mergeCell ref="I81:J81"/>
    <mergeCell ref="E82:F82"/>
    <mergeCell ref="G82:H82"/>
    <mergeCell ref="I82:J82"/>
    <mergeCell ref="E83:F83"/>
    <mergeCell ref="L83:M83"/>
    <mergeCell ref="L84:M84"/>
    <mergeCell ref="L85:M85"/>
    <mergeCell ref="L86:M86"/>
    <mergeCell ref="L87:M87"/>
    <mergeCell ref="L88:M88"/>
    <mergeCell ref="L89:M89"/>
    <mergeCell ref="L76:M76"/>
    <mergeCell ref="L77:M77"/>
    <mergeCell ref="L78:M78"/>
    <mergeCell ref="L79:M79"/>
    <mergeCell ref="L80:M80"/>
    <mergeCell ref="L81:M81"/>
    <mergeCell ref="L82:M82"/>
    <mergeCell ref="G86:H86"/>
    <mergeCell ref="I86:J86"/>
    <mergeCell ref="E84:F84"/>
    <mergeCell ref="G84:H84"/>
    <mergeCell ref="I84:J84"/>
    <mergeCell ref="E85:F85"/>
    <mergeCell ref="G85:H85"/>
    <mergeCell ref="I85:J85"/>
    <mergeCell ref="E86:F86"/>
    <mergeCell ref="G89:H89"/>
    <mergeCell ref="I89:J89"/>
    <mergeCell ref="E87:F87"/>
    <mergeCell ref="G87:H87"/>
    <mergeCell ref="I87:J87"/>
    <mergeCell ref="E88:F88"/>
    <mergeCell ref="G88:H88"/>
    <mergeCell ref="I88:J88"/>
    <mergeCell ref="E89:F89"/>
    <mergeCell ref="G92:H92"/>
    <mergeCell ref="I92:J92"/>
    <mergeCell ref="E90:F90"/>
    <mergeCell ref="G90:H90"/>
    <mergeCell ref="I90:J90"/>
    <mergeCell ref="E91:F91"/>
    <mergeCell ref="G91:H91"/>
    <mergeCell ref="I91:J91"/>
    <mergeCell ref="E92:F92"/>
    <mergeCell ref="G95:H95"/>
    <mergeCell ref="I95:J95"/>
    <mergeCell ref="E93:F93"/>
    <mergeCell ref="G93:H93"/>
    <mergeCell ref="I93:J93"/>
    <mergeCell ref="E94:F94"/>
    <mergeCell ref="G94:H94"/>
    <mergeCell ref="I94:J94"/>
    <mergeCell ref="E95:F95"/>
    <mergeCell ref="L90:M90"/>
    <mergeCell ref="L91:M91"/>
    <mergeCell ref="L92:M92"/>
    <mergeCell ref="L93:M93"/>
    <mergeCell ref="L94:M94"/>
    <mergeCell ref="L95:M95"/>
    <mergeCell ref="L96:M96"/>
    <mergeCell ref="L104:M104"/>
    <mergeCell ref="L105:M105"/>
    <mergeCell ref="L106:M106"/>
    <mergeCell ref="L107:M107"/>
    <mergeCell ref="L97:M97"/>
    <mergeCell ref="L98:M98"/>
    <mergeCell ref="L99:M99"/>
    <mergeCell ref="L100:M100"/>
    <mergeCell ref="L101:M101"/>
    <mergeCell ref="L102:M102"/>
    <mergeCell ref="L103:M103"/>
    <mergeCell ref="G98:H98"/>
    <mergeCell ref="I98:J98"/>
    <mergeCell ref="E96:F96"/>
    <mergeCell ref="G96:H96"/>
    <mergeCell ref="I96:J96"/>
    <mergeCell ref="E97:F97"/>
    <mergeCell ref="G97:H97"/>
    <mergeCell ref="I97:J97"/>
    <mergeCell ref="E98:F98"/>
    <mergeCell ref="G101:H101"/>
    <mergeCell ref="I101:J101"/>
    <mergeCell ref="E99:F99"/>
    <mergeCell ref="G99:H99"/>
    <mergeCell ref="I99:J99"/>
    <mergeCell ref="E100:F100"/>
    <mergeCell ref="G100:H100"/>
    <mergeCell ref="I100:J100"/>
    <mergeCell ref="E101:F101"/>
    <mergeCell ref="G104:H104"/>
    <mergeCell ref="I104:J104"/>
    <mergeCell ref="E102:F102"/>
    <mergeCell ref="G102:H102"/>
    <mergeCell ref="I102:J102"/>
    <mergeCell ref="E103:F103"/>
    <mergeCell ref="G103:H103"/>
    <mergeCell ref="I103:J103"/>
    <mergeCell ref="E104:F104"/>
    <mergeCell ref="G107:H107"/>
    <mergeCell ref="I107:J107"/>
    <mergeCell ref="E105:F105"/>
    <mergeCell ref="G105:H105"/>
    <mergeCell ref="I105:J105"/>
    <mergeCell ref="E106:F106"/>
    <mergeCell ref="G106:H106"/>
    <mergeCell ref="I106:J106"/>
    <mergeCell ref="E107:F107"/>
    <mergeCell ref="E108:F108"/>
    <mergeCell ref="G108:H108"/>
    <mergeCell ref="I108:J108"/>
    <mergeCell ref="L108:M108"/>
    <mergeCell ref="G109:H109"/>
    <mergeCell ref="I109:J109"/>
    <mergeCell ref="L109:M109"/>
    <mergeCell ref="E109:F109"/>
    <mergeCell ref="E110:F110"/>
    <mergeCell ref="G110:H110"/>
    <mergeCell ref="I110:J110"/>
    <mergeCell ref="E111:F111"/>
    <mergeCell ref="G111:H111"/>
    <mergeCell ref="I111:J111"/>
    <mergeCell ref="L110:M110"/>
    <mergeCell ref="L111:M111"/>
    <mergeCell ref="E112:F112"/>
    <mergeCell ref="G112:H112"/>
    <mergeCell ref="I112:J112"/>
    <mergeCell ref="L112:M112"/>
    <mergeCell ref="E113:F113"/>
    <mergeCell ref="L113:M113"/>
    <mergeCell ref="G113:H113"/>
    <mergeCell ref="I113:J113"/>
    <mergeCell ref="E114:F114"/>
    <mergeCell ref="G114:H114"/>
    <mergeCell ref="I114:J114"/>
    <mergeCell ref="L114:M114"/>
    <mergeCell ref="E115:F115"/>
    <mergeCell ref="L115:M115"/>
    <mergeCell ref="L116:M116"/>
    <mergeCell ref="L117:M117"/>
    <mergeCell ref="L118:M118"/>
    <mergeCell ref="L119:M119"/>
    <mergeCell ref="L120:M120"/>
    <mergeCell ref="L121:M121"/>
    <mergeCell ref="L129:M129"/>
    <mergeCell ref="G125:H125"/>
    <mergeCell ref="I125:J125"/>
    <mergeCell ref="E123:F123"/>
    <mergeCell ref="G123:H123"/>
    <mergeCell ref="I123:J123"/>
    <mergeCell ref="E124:F124"/>
    <mergeCell ref="G124:H124"/>
    <mergeCell ref="I124:J124"/>
    <mergeCell ref="E125:F125"/>
    <mergeCell ref="G128:H128"/>
    <mergeCell ref="I128:J128"/>
    <mergeCell ref="E126:F126"/>
    <mergeCell ref="G126:H126"/>
    <mergeCell ref="I126:J126"/>
    <mergeCell ref="E127:F127"/>
    <mergeCell ref="L122:M122"/>
    <mergeCell ref="L123:M123"/>
    <mergeCell ref="L124:M124"/>
    <mergeCell ref="L125:M125"/>
    <mergeCell ref="L126:M126"/>
    <mergeCell ref="L127:M127"/>
    <mergeCell ref="L128:M128"/>
    <mergeCell ref="G115:H115"/>
    <mergeCell ref="I115:J115"/>
    <mergeCell ref="E116:F116"/>
    <mergeCell ref="G116:H116"/>
    <mergeCell ref="I116:J116"/>
    <mergeCell ref="G117:H117"/>
    <mergeCell ref="I117:J117"/>
    <mergeCell ref="E117:F117"/>
    <mergeCell ref="E118:F118"/>
    <mergeCell ref="G118:H118"/>
    <mergeCell ref="I118:J118"/>
    <mergeCell ref="E119:F119"/>
    <mergeCell ref="G119:H119"/>
    <mergeCell ref="I119:J119"/>
    <mergeCell ref="G122:H122"/>
    <mergeCell ref="I122:J122"/>
    <mergeCell ref="E120:F120"/>
    <mergeCell ref="G120:H120"/>
    <mergeCell ref="I120:J120"/>
    <mergeCell ref="E121:F121"/>
    <mergeCell ref="G121:H121"/>
    <mergeCell ref="I121:J121"/>
    <mergeCell ref="E122:F122"/>
    <mergeCell ref="G158:H158"/>
    <mergeCell ref="I158:J158"/>
    <mergeCell ref="E156:F156"/>
    <mergeCell ref="G156:H156"/>
    <mergeCell ref="I156:J156"/>
    <mergeCell ref="E157:F157"/>
    <mergeCell ref="G157:H157"/>
    <mergeCell ref="I157:J157"/>
    <mergeCell ref="E158:F158"/>
    <mergeCell ref="G139:H139"/>
    <mergeCell ref="I139:J139"/>
    <mergeCell ref="E140:F140"/>
    <mergeCell ref="G140:H140"/>
    <mergeCell ref="I140:J140"/>
    <mergeCell ref="G141:H141"/>
    <mergeCell ref="I141:J141"/>
    <mergeCell ref="E141:F141"/>
    <mergeCell ref="E142:F142"/>
    <mergeCell ref="G142:H142"/>
    <mergeCell ref="I142:J142"/>
    <mergeCell ref="E143:F143"/>
    <mergeCell ref="G143:H143"/>
    <mergeCell ref="I143:J143"/>
    <mergeCell ref="E147:F147"/>
    <mergeCell ref="G147:H147"/>
    <mergeCell ref="I147:J147"/>
    <mergeCell ref="E148:F148"/>
    <mergeCell ref="G148:H148"/>
    <mergeCell ref="I148:J148"/>
    <mergeCell ref="E149:F149"/>
    <mergeCell ref="G152:H152"/>
    <mergeCell ref="I152:J152"/>
    <mergeCell ref="G161:H161"/>
    <mergeCell ref="I161:J161"/>
    <mergeCell ref="E159:F159"/>
    <mergeCell ref="G159:H159"/>
    <mergeCell ref="I159:J159"/>
    <mergeCell ref="E160:F160"/>
    <mergeCell ref="G160:H160"/>
    <mergeCell ref="I160:J160"/>
    <mergeCell ref="E161:F161"/>
    <mergeCell ref="G164:H164"/>
    <mergeCell ref="I164:J164"/>
    <mergeCell ref="E162:F162"/>
    <mergeCell ref="G162:H162"/>
    <mergeCell ref="I162:J162"/>
    <mergeCell ref="E163:F163"/>
    <mergeCell ref="G163:H163"/>
    <mergeCell ref="I163:J163"/>
    <mergeCell ref="E164:F164"/>
    <mergeCell ref="G167:H167"/>
    <mergeCell ref="I167:J167"/>
    <mergeCell ref="E165:F165"/>
    <mergeCell ref="G165:H165"/>
    <mergeCell ref="I165:J165"/>
    <mergeCell ref="E166:F166"/>
    <mergeCell ref="G166:H166"/>
    <mergeCell ref="I166:J166"/>
    <mergeCell ref="E167:F167"/>
    <mergeCell ref="G170:H170"/>
    <mergeCell ref="I170:J170"/>
    <mergeCell ref="E168:F168"/>
    <mergeCell ref="G168:H168"/>
    <mergeCell ref="I168:J168"/>
    <mergeCell ref="E169:F169"/>
    <mergeCell ref="G169:H169"/>
    <mergeCell ref="I169:J169"/>
    <mergeCell ref="E170:F170"/>
    <mergeCell ref="G173:H173"/>
    <mergeCell ref="I173:J173"/>
    <mergeCell ref="E171:F171"/>
    <mergeCell ref="G171:H171"/>
    <mergeCell ref="I171:J171"/>
    <mergeCell ref="E172:F172"/>
    <mergeCell ref="G172:H172"/>
    <mergeCell ref="I172:J172"/>
    <mergeCell ref="E173:F173"/>
    <mergeCell ref="G176:H176"/>
    <mergeCell ref="I176:J176"/>
    <mergeCell ref="L198:M198"/>
    <mergeCell ref="E174:F174"/>
    <mergeCell ref="G174:H174"/>
    <mergeCell ref="I174:J174"/>
    <mergeCell ref="E175:F175"/>
    <mergeCell ref="G175:H175"/>
    <mergeCell ref="I175:J175"/>
    <mergeCell ref="E176:F176"/>
    <mergeCell ref="E198:F198"/>
    <mergeCell ref="G198:H198"/>
    <mergeCell ref="I198:J198"/>
    <mergeCell ref="G179:H179"/>
    <mergeCell ref="I179:J179"/>
    <mergeCell ref="E177:F177"/>
    <mergeCell ref="G177:H177"/>
    <mergeCell ref="I177:J177"/>
    <mergeCell ref="E178:F178"/>
    <mergeCell ref="G178:H178"/>
    <mergeCell ref="I178:J178"/>
    <mergeCell ref="E179:F179"/>
    <mergeCell ref="G182:H182"/>
    <mergeCell ref="G21:H21"/>
    <mergeCell ref="I21:J21"/>
    <mergeCell ref="E22:F22"/>
    <mergeCell ref="G29:H29"/>
    <mergeCell ref="I29:J29"/>
    <mergeCell ref="E26:F26"/>
    <mergeCell ref="G26:H26"/>
    <mergeCell ref="I26:J26"/>
    <mergeCell ref="E28:F28"/>
    <mergeCell ref="G28:H28"/>
    <mergeCell ref="I28:J28"/>
    <mergeCell ref="E29:F29"/>
    <mergeCell ref="G32:H32"/>
    <mergeCell ref="I32:J32"/>
    <mergeCell ref="E30:F30"/>
    <mergeCell ref="G30:H30"/>
    <mergeCell ref="I30:J30"/>
    <mergeCell ref="E31:F31"/>
    <mergeCell ref="E25:F25"/>
    <mergeCell ref="E27:F27"/>
    <mergeCell ref="E24:F24"/>
    <mergeCell ref="G24:H24"/>
    <mergeCell ref="I24:J24"/>
    <mergeCell ref="E32:F32"/>
    <mergeCell ref="I182:J182"/>
    <mergeCell ref="E180:F180"/>
    <mergeCell ref="G180:H180"/>
    <mergeCell ref="I180:J180"/>
    <mergeCell ref="E181:F181"/>
    <mergeCell ref="G181:H181"/>
    <mergeCell ref="I181:J181"/>
    <mergeCell ref="E182:F182"/>
    <mergeCell ref="G185:H185"/>
    <mergeCell ref="I185:J185"/>
    <mergeCell ref="E183:F183"/>
    <mergeCell ref="G183:H183"/>
    <mergeCell ref="I183:J183"/>
    <mergeCell ref="E184:F184"/>
    <mergeCell ref="G184:H184"/>
    <mergeCell ref="I184:J184"/>
    <mergeCell ref="E185:F185"/>
    <mergeCell ref="G188:H188"/>
    <mergeCell ref="I188:J188"/>
    <mergeCell ref="E186:F186"/>
    <mergeCell ref="G186:H186"/>
    <mergeCell ref="I186:J186"/>
    <mergeCell ref="E187:F187"/>
    <mergeCell ref="G187:H187"/>
    <mergeCell ref="I187:J187"/>
    <mergeCell ref="E188:F188"/>
    <mergeCell ref="G191:H191"/>
    <mergeCell ref="I191:J191"/>
    <mergeCell ref="E189:F189"/>
    <mergeCell ref="G189:H189"/>
    <mergeCell ref="I189:J189"/>
    <mergeCell ref="E190:F190"/>
    <mergeCell ref="G190:H190"/>
    <mergeCell ref="I190:J190"/>
    <mergeCell ref="E191:F191"/>
    <mergeCell ref="G194:H194"/>
    <mergeCell ref="I194:J194"/>
    <mergeCell ref="E192:F192"/>
    <mergeCell ref="G192:H192"/>
    <mergeCell ref="I192:J192"/>
    <mergeCell ref="E193:F193"/>
    <mergeCell ref="G193:H193"/>
    <mergeCell ref="I193:J193"/>
    <mergeCell ref="E194:F194"/>
    <mergeCell ref="G207:H207"/>
    <mergeCell ref="I207:J207"/>
    <mergeCell ref="E205:F205"/>
    <mergeCell ref="G205:H205"/>
    <mergeCell ref="I205:J205"/>
    <mergeCell ref="E206:F206"/>
    <mergeCell ref="G206:H206"/>
    <mergeCell ref="I206:J206"/>
    <mergeCell ref="E207:F207"/>
    <mergeCell ref="G197:H197"/>
    <mergeCell ref="I197:J197"/>
    <mergeCell ref="E195:F195"/>
    <mergeCell ref="G195:H195"/>
    <mergeCell ref="I195:J195"/>
    <mergeCell ref="E196:F196"/>
    <mergeCell ref="G196:H196"/>
    <mergeCell ref="I196:J196"/>
    <mergeCell ref="E197:F197"/>
    <mergeCell ref="G201:H201"/>
    <mergeCell ref="I201:J201"/>
    <mergeCell ref="E199:F199"/>
    <mergeCell ref="G199:H199"/>
    <mergeCell ref="I199:J199"/>
    <mergeCell ref="G210:H210"/>
    <mergeCell ref="I210:J210"/>
    <mergeCell ref="E208:F208"/>
    <mergeCell ref="G208:H208"/>
    <mergeCell ref="I208:J208"/>
    <mergeCell ref="E209:F209"/>
    <mergeCell ref="G209:H209"/>
    <mergeCell ref="I209:J209"/>
    <mergeCell ref="E210:F210"/>
    <mergeCell ref="G213:H213"/>
    <mergeCell ref="I213:J213"/>
    <mergeCell ref="E211:F211"/>
    <mergeCell ref="G211:H211"/>
    <mergeCell ref="I211:J211"/>
    <mergeCell ref="E212:F212"/>
    <mergeCell ref="G212:H212"/>
    <mergeCell ref="I212:J212"/>
    <mergeCell ref="E213:F213"/>
    <mergeCell ref="G216:H216"/>
    <mergeCell ref="I216:J216"/>
    <mergeCell ref="E214:F214"/>
    <mergeCell ref="G214:H214"/>
    <mergeCell ref="I214:J214"/>
    <mergeCell ref="E215:F215"/>
    <mergeCell ref="G215:H215"/>
    <mergeCell ref="I215:J215"/>
    <mergeCell ref="E216:F216"/>
    <mergeCell ref="G219:H219"/>
    <mergeCell ref="I219:J219"/>
    <mergeCell ref="E217:F217"/>
    <mergeCell ref="G217:H217"/>
    <mergeCell ref="I217:J217"/>
    <mergeCell ref="E218:F218"/>
    <mergeCell ref="G218:H218"/>
    <mergeCell ref="I218:J218"/>
    <mergeCell ref="E219:F219"/>
    <mergeCell ref="G222:H222"/>
    <mergeCell ref="I222:J222"/>
    <mergeCell ref="E220:F220"/>
    <mergeCell ref="G220:H220"/>
    <mergeCell ref="I220:J220"/>
    <mergeCell ref="E221:F221"/>
    <mergeCell ref="G221:H221"/>
    <mergeCell ref="I221:J221"/>
    <mergeCell ref="E222:F222"/>
    <mergeCell ref="G225:H225"/>
    <mergeCell ref="I225:J225"/>
    <mergeCell ref="E223:F223"/>
    <mergeCell ref="G223:H223"/>
    <mergeCell ref="I223:J223"/>
    <mergeCell ref="E224:F224"/>
    <mergeCell ref="G224:H224"/>
    <mergeCell ref="I224:J224"/>
    <mergeCell ref="E225:F225"/>
    <mergeCell ref="G228:H228"/>
    <mergeCell ref="I228:J228"/>
    <mergeCell ref="E226:F226"/>
    <mergeCell ref="G226:H226"/>
    <mergeCell ref="I226:J226"/>
    <mergeCell ref="E227:F227"/>
    <mergeCell ref="G227:H227"/>
    <mergeCell ref="I227:J227"/>
    <mergeCell ref="E228:F228"/>
    <mergeCell ref="E33:F33"/>
    <mergeCell ref="G33:H33"/>
    <mergeCell ref="I33:J33"/>
    <mergeCell ref="E34:F34"/>
    <mergeCell ref="G34:H34"/>
    <mergeCell ref="I34:J34"/>
    <mergeCell ref="E35:F35"/>
    <mergeCell ref="G35:H35"/>
    <mergeCell ref="I35:J35"/>
    <mergeCell ref="E135:F135"/>
    <mergeCell ref="G135:H135"/>
    <mergeCell ref="I135:J135"/>
    <mergeCell ref="G146:H146"/>
    <mergeCell ref="I146:J146"/>
    <mergeCell ref="E144:F144"/>
    <mergeCell ref="G144:H144"/>
    <mergeCell ref="I144:J144"/>
    <mergeCell ref="E145:F145"/>
    <mergeCell ref="G145:H145"/>
    <mergeCell ref="I145:J145"/>
    <mergeCell ref="E146:F146"/>
    <mergeCell ref="G149:H149"/>
    <mergeCell ref="I149:J149"/>
    <mergeCell ref="L36:M36"/>
    <mergeCell ref="L37:M37"/>
    <mergeCell ref="L38:M38"/>
    <mergeCell ref="L39:M39"/>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5:M55"/>
    <mergeCell ref="L56: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5"/>
    <mergeCell ref="E132:F132"/>
    <mergeCell ref="G132:H132"/>
    <mergeCell ref="I132:J132"/>
    <mergeCell ref="L132:M132"/>
    <mergeCell ref="G133:H133"/>
    <mergeCell ref="I133:J133"/>
    <mergeCell ref="L133:M133"/>
    <mergeCell ref="E133:F133"/>
    <mergeCell ref="E134:F134"/>
    <mergeCell ref="G134:H134"/>
    <mergeCell ref="I134:J134"/>
    <mergeCell ref="L134:M134"/>
    <mergeCell ref="G127:H127"/>
    <mergeCell ref="I127:J127"/>
    <mergeCell ref="E128:F128"/>
    <mergeCell ref="G131:H131"/>
    <mergeCell ref="I131:J131"/>
    <mergeCell ref="E129:F129"/>
    <mergeCell ref="G129:H129"/>
    <mergeCell ref="I129:J129"/>
    <mergeCell ref="E130:F130"/>
    <mergeCell ref="G130:H130"/>
    <mergeCell ref="I130:J130"/>
    <mergeCell ref="E131:F131"/>
    <mergeCell ref="L130:M130"/>
    <mergeCell ref="L131:M131"/>
    <mergeCell ref="E150:F150"/>
    <mergeCell ref="G150:H150"/>
    <mergeCell ref="I150:J150"/>
    <mergeCell ref="E151:F151"/>
    <mergeCell ref="G151:H151"/>
    <mergeCell ref="I151:J151"/>
    <mergeCell ref="E152:F152"/>
    <mergeCell ref="G155:H155"/>
    <mergeCell ref="I155:J155"/>
    <mergeCell ref="E153:F153"/>
    <mergeCell ref="G153:H153"/>
    <mergeCell ref="I153:J153"/>
    <mergeCell ref="E154:F154"/>
    <mergeCell ref="G154:H154"/>
    <mergeCell ref="I154:J154"/>
    <mergeCell ref="E155:F155"/>
    <mergeCell ref="L135:M135"/>
    <mergeCell ref="E136:F136"/>
    <mergeCell ref="G136:H136"/>
    <mergeCell ref="I136:J136"/>
    <mergeCell ref="L136:M136"/>
    <mergeCell ref="E137:F137"/>
    <mergeCell ref="L137:M137"/>
    <mergeCell ref="G137:H137"/>
    <mergeCell ref="I137:J137"/>
    <mergeCell ref="E138:F138"/>
    <mergeCell ref="G138:H138"/>
    <mergeCell ref="I138:J138"/>
    <mergeCell ref="L138:M138"/>
    <mergeCell ref="E139:F139"/>
    <mergeCell ref="L139:M139"/>
    <mergeCell ref="L140:M140"/>
    <mergeCell ref="L141:M141"/>
    <mergeCell ref="L142:M142"/>
    <mergeCell ref="L143:M143"/>
    <mergeCell ref="L144:M144"/>
    <mergeCell ref="L145:M145"/>
    <mergeCell ref="L146:M146"/>
    <mergeCell ref="L147:M147"/>
    <mergeCell ref="L148:M148"/>
    <mergeCell ref="L149:M149"/>
    <mergeCell ref="L150:M150"/>
    <mergeCell ref="L151:M151"/>
    <mergeCell ref="L152:M152"/>
    <mergeCell ref="L153:M153"/>
    <mergeCell ref="L154:M154"/>
    <mergeCell ref="L155:M155"/>
    <mergeCell ref="L156:M156"/>
    <mergeCell ref="L157:M157"/>
    <mergeCell ref="L158:M158"/>
    <mergeCell ref="L159:M159"/>
    <mergeCell ref="L160:M160"/>
    <mergeCell ref="L161:M161"/>
    <mergeCell ref="L162:M162"/>
    <mergeCell ref="L163:M163"/>
    <mergeCell ref="L164:M164"/>
    <mergeCell ref="L165:M165"/>
    <mergeCell ref="L166:M166"/>
    <mergeCell ref="L167:M167"/>
    <mergeCell ref="L168:M168"/>
    <mergeCell ref="L169:M169"/>
    <mergeCell ref="L170:M170"/>
    <mergeCell ref="L171:M171"/>
    <mergeCell ref="L172:M172"/>
    <mergeCell ref="L173:M173"/>
    <mergeCell ref="G231:H231"/>
    <mergeCell ref="I231:J231"/>
    <mergeCell ref="L191:M191"/>
    <mergeCell ref="L192:M192"/>
    <mergeCell ref="L193:M193"/>
    <mergeCell ref="L194:M194"/>
    <mergeCell ref="L195:M195"/>
    <mergeCell ref="L196:M196"/>
    <mergeCell ref="L197:M197"/>
    <mergeCell ref="L199:M199"/>
    <mergeCell ref="L200:M200"/>
    <mergeCell ref="L201:M201"/>
    <mergeCell ref="L202:M202"/>
    <mergeCell ref="L203:M203"/>
    <mergeCell ref="L204:M204"/>
    <mergeCell ref="L205:M205"/>
    <mergeCell ref="L206:M206"/>
    <mergeCell ref="E229:F229"/>
    <mergeCell ref="G229:H229"/>
    <mergeCell ref="I229:J229"/>
    <mergeCell ref="E230:F230"/>
    <mergeCell ref="G230:H230"/>
    <mergeCell ref="I230:J230"/>
    <mergeCell ref="E231:F231"/>
    <mergeCell ref="G234:H234"/>
    <mergeCell ref="I234:J234"/>
    <mergeCell ref="E232:F232"/>
    <mergeCell ref="G232:H232"/>
    <mergeCell ref="I232:J232"/>
    <mergeCell ref="E233:F233"/>
    <mergeCell ref="G233:H233"/>
    <mergeCell ref="I233:J233"/>
    <mergeCell ref="E234:F234"/>
    <mergeCell ref="L207:M207"/>
    <mergeCell ref="L208:M208"/>
    <mergeCell ref="L209:M209"/>
    <mergeCell ref="L210:M210"/>
    <mergeCell ref="L211:M211"/>
    <mergeCell ref="L212:M212"/>
    <mergeCell ref="L213:M213"/>
    <mergeCell ref="L214:M214"/>
    <mergeCell ref="L215:M215"/>
    <mergeCell ref="L216:M216"/>
    <mergeCell ref="L217:M217"/>
    <mergeCell ref="L218:M218"/>
    <mergeCell ref="L219:M219"/>
    <mergeCell ref="L220:M220"/>
    <mergeCell ref="L221:M221"/>
    <mergeCell ref="G237:H237"/>
    <mergeCell ref="I237:J237"/>
    <mergeCell ref="E235:F235"/>
    <mergeCell ref="G235:H235"/>
    <mergeCell ref="I235:J235"/>
    <mergeCell ref="E236:F236"/>
    <mergeCell ref="G236:H236"/>
    <mergeCell ref="I236:J236"/>
    <mergeCell ref="E237:F237"/>
    <mergeCell ref="G240:H240"/>
    <mergeCell ref="I240:J240"/>
    <mergeCell ref="E238:F238"/>
    <mergeCell ref="G238:H238"/>
    <mergeCell ref="I238:J238"/>
    <mergeCell ref="E239:F239"/>
    <mergeCell ref="G239:H239"/>
    <mergeCell ref="I239:J239"/>
    <mergeCell ref="E240:F240"/>
    <mergeCell ref="G243:H243"/>
    <mergeCell ref="I243:J243"/>
    <mergeCell ref="E241:F241"/>
    <mergeCell ref="G241:H241"/>
    <mergeCell ref="I241:J241"/>
    <mergeCell ref="E242:F242"/>
    <mergeCell ref="G242:H242"/>
    <mergeCell ref="I242:J242"/>
    <mergeCell ref="E243:F243"/>
    <mergeCell ref="G246:H246"/>
    <mergeCell ref="I246:J246"/>
    <mergeCell ref="E244:F244"/>
    <mergeCell ref="G244:H244"/>
    <mergeCell ref="I244:J244"/>
    <mergeCell ref="E245:F245"/>
    <mergeCell ref="G245:H245"/>
    <mergeCell ref="I245:J245"/>
    <mergeCell ref="E246:F246"/>
    <mergeCell ref="G249:H249"/>
    <mergeCell ref="I249:J249"/>
    <mergeCell ref="E247:F247"/>
    <mergeCell ref="G247:H247"/>
    <mergeCell ref="I247:J247"/>
    <mergeCell ref="E248:F248"/>
    <mergeCell ref="G248:H248"/>
    <mergeCell ref="I248:J248"/>
    <mergeCell ref="E249:F249"/>
    <mergeCell ref="G252:H252"/>
    <mergeCell ref="I252:J252"/>
    <mergeCell ref="E250:F250"/>
    <mergeCell ref="G250:H250"/>
    <mergeCell ref="I250:J250"/>
    <mergeCell ref="E251:F251"/>
    <mergeCell ref="G251:H251"/>
    <mergeCell ref="I251:J251"/>
    <mergeCell ref="E252:F252"/>
    <mergeCell ref="G255:H255"/>
    <mergeCell ref="I255:J255"/>
    <mergeCell ref="E253:F253"/>
    <mergeCell ref="G253:H253"/>
    <mergeCell ref="I253:J253"/>
    <mergeCell ref="E254:F254"/>
    <mergeCell ref="G254:H254"/>
    <mergeCell ref="I254:J254"/>
    <mergeCell ref="E255:F255"/>
    <mergeCell ref="G258:H258"/>
    <mergeCell ref="I258:J258"/>
    <mergeCell ref="E256:F256"/>
    <mergeCell ref="G256:H256"/>
    <mergeCell ref="I256:J256"/>
    <mergeCell ref="E257:F257"/>
    <mergeCell ref="G257:H257"/>
    <mergeCell ref="I257:J257"/>
    <mergeCell ref="E258:F258"/>
    <mergeCell ref="G261:H261"/>
    <mergeCell ref="I261:J261"/>
    <mergeCell ref="E259:F259"/>
    <mergeCell ref="G259:H259"/>
    <mergeCell ref="I259:J259"/>
    <mergeCell ref="E260:F260"/>
    <mergeCell ref="G260:H260"/>
    <mergeCell ref="I260:J260"/>
    <mergeCell ref="E261:F261"/>
    <mergeCell ref="G264:H264"/>
    <mergeCell ref="I264:J264"/>
    <mergeCell ref="E262:F262"/>
    <mergeCell ref="G262:H262"/>
    <mergeCell ref="I262:J262"/>
    <mergeCell ref="E263:F263"/>
    <mergeCell ref="G263:H263"/>
    <mergeCell ref="I263:J263"/>
    <mergeCell ref="E264:F264"/>
    <mergeCell ref="G267:H267"/>
    <mergeCell ref="I267:J267"/>
    <mergeCell ref="E265:F265"/>
    <mergeCell ref="G265:H265"/>
    <mergeCell ref="I265:J265"/>
    <mergeCell ref="E266:F266"/>
    <mergeCell ref="G266:H266"/>
    <mergeCell ref="I266:J266"/>
    <mergeCell ref="E267:F267"/>
    <mergeCell ref="G270:H270"/>
    <mergeCell ref="I270:J270"/>
    <mergeCell ref="E268:F268"/>
    <mergeCell ref="G268:H268"/>
    <mergeCell ref="I268:J268"/>
    <mergeCell ref="E269:F269"/>
    <mergeCell ref="G269:H269"/>
    <mergeCell ref="I269:J269"/>
    <mergeCell ref="E270:F270"/>
    <mergeCell ref="G273:H273"/>
    <mergeCell ref="I273:J273"/>
    <mergeCell ref="E271:F271"/>
    <mergeCell ref="G271:H271"/>
    <mergeCell ref="I271:J271"/>
    <mergeCell ref="E272:F272"/>
    <mergeCell ref="G272:H272"/>
    <mergeCell ref="I272:J272"/>
    <mergeCell ref="E273:F273"/>
    <mergeCell ref="G276:H276"/>
    <mergeCell ref="I276:J276"/>
    <mergeCell ref="E274:F274"/>
    <mergeCell ref="G274:H274"/>
    <mergeCell ref="I274:J274"/>
    <mergeCell ref="E275:F275"/>
    <mergeCell ref="G275:H275"/>
    <mergeCell ref="I275:J275"/>
    <mergeCell ref="E276:F276"/>
    <mergeCell ref="G279:H279"/>
    <mergeCell ref="I279:J279"/>
    <mergeCell ref="E277:F277"/>
    <mergeCell ref="G277:H277"/>
    <mergeCell ref="I277:J277"/>
    <mergeCell ref="E278:F278"/>
    <mergeCell ref="G278:H278"/>
    <mergeCell ref="I278:J278"/>
    <mergeCell ref="E279:F279"/>
    <mergeCell ref="G282:H282"/>
    <mergeCell ref="I282:J282"/>
    <mergeCell ref="E280:F280"/>
    <mergeCell ref="G280:H280"/>
    <mergeCell ref="I280:J280"/>
    <mergeCell ref="E281:F281"/>
    <mergeCell ref="G281:H281"/>
    <mergeCell ref="I281:J281"/>
    <mergeCell ref="E282:F282"/>
    <mergeCell ref="G285:H285"/>
    <mergeCell ref="I285:J285"/>
    <mergeCell ref="E283:F283"/>
    <mergeCell ref="G283:H283"/>
    <mergeCell ref="I283:J283"/>
    <mergeCell ref="E284:F284"/>
    <mergeCell ref="G284:H284"/>
    <mergeCell ref="I284:J284"/>
    <mergeCell ref="E285:F285"/>
    <mergeCell ref="G288:H288"/>
    <mergeCell ref="I288:J288"/>
    <mergeCell ref="E286:F286"/>
    <mergeCell ref="G286:H286"/>
    <mergeCell ref="I286:J286"/>
    <mergeCell ref="E287:F287"/>
    <mergeCell ref="G287:H287"/>
    <mergeCell ref="I287:J287"/>
    <mergeCell ref="E288:F288"/>
    <mergeCell ref="G291:H291"/>
    <mergeCell ref="I291:J291"/>
    <mergeCell ref="E289:F289"/>
    <mergeCell ref="G289:H289"/>
    <mergeCell ref="I289:J289"/>
    <mergeCell ref="E290:F290"/>
    <mergeCell ref="G290:H290"/>
    <mergeCell ref="I290:J290"/>
    <mergeCell ref="E291:F291"/>
    <mergeCell ref="L567:M567"/>
    <mergeCell ref="L568:M568"/>
    <mergeCell ref="L569:M569"/>
    <mergeCell ref="L570:M570"/>
    <mergeCell ref="L571:M571"/>
    <mergeCell ref="L572:M572"/>
    <mergeCell ref="L573:M573"/>
    <mergeCell ref="L574:M574"/>
    <mergeCell ref="L518:M518"/>
    <mergeCell ref="L519:M519"/>
    <mergeCell ref="L520:M520"/>
    <mergeCell ref="L521:M521"/>
    <mergeCell ref="L522:M522"/>
    <mergeCell ref="L523:M523"/>
    <mergeCell ref="L524:M524"/>
    <mergeCell ref="L525:M525"/>
    <mergeCell ref="L526:M526"/>
    <mergeCell ref="L527:M527"/>
    <mergeCell ref="L528:M528"/>
    <mergeCell ref="L529:M529"/>
    <mergeCell ref="L530:M530"/>
    <mergeCell ref="L531:M531"/>
    <mergeCell ref="L532:M532"/>
    <mergeCell ref="L575:M575"/>
    <mergeCell ref="L576:M576"/>
    <mergeCell ref="L577:M577"/>
    <mergeCell ref="L578:M578"/>
    <mergeCell ref="L579:M579"/>
    <mergeCell ref="L580:M580"/>
    <mergeCell ref="L581:M581"/>
    <mergeCell ref="L582:M582"/>
    <mergeCell ref="L583:M583"/>
    <mergeCell ref="L584:M584"/>
    <mergeCell ref="L585:M585"/>
    <mergeCell ref="L586:M586"/>
    <mergeCell ref="L587:M587"/>
    <mergeCell ref="L588:M588"/>
    <mergeCell ref="L589:M589"/>
    <mergeCell ref="L590:M590"/>
    <mergeCell ref="L591:M591"/>
    <mergeCell ref="L592:M592"/>
    <mergeCell ref="L593:M593"/>
    <mergeCell ref="L594:M594"/>
    <mergeCell ref="L595:M595"/>
    <mergeCell ref="L596:M596"/>
    <mergeCell ref="L597:M597"/>
    <mergeCell ref="L598:M598"/>
    <mergeCell ref="L599:M599"/>
    <mergeCell ref="L600:M600"/>
    <mergeCell ref="L601:M601"/>
    <mergeCell ref="L609:M609"/>
    <mergeCell ref="L610:M610"/>
    <mergeCell ref="L611:M611"/>
    <mergeCell ref="L612:M612"/>
    <mergeCell ref="L613:M613"/>
    <mergeCell ref="L614:M614"/>
    <mergeCell ref="L615:M615"/>
    <mergeCell ref="L602:M602"/>
    <mergeCell ref="L603:M603"/>
    <mergeCell ref="L604:M604"/>
    <mergeCell ref="L605:M605"/>
    <mergeCell ref="L606:M606"/>
    <mergeCell ref="L607:M607"/>
    <mergeCell ref="L608:M608"/>
    <mergeCell ref="L533:M533"/>
    <mergeCell ref="L534:M534"/>
    <mergeCell ref="L535:M535"/>
    <mergeCell ref="L536:M536"/>
    <mergeCell ref="L537:M537"/>
    <mergeCell ref="L538:M538"/>
    <mergeCell ref="L539:M539"/>
    <mergeCell ref="L540:M540"/>
    <mergeCell ref="L541:M541"/>
    <mergeCell ref="L542:M542"/>
    <mergeCell ref="L543:M543"/>
    <mergeCell ref="L544:M544"/>
    <mergeCell ref="L545:M545"/>
    <mergeCell ref="L546:M546"/>
    <mergeCell ref="L547:M547"/>
    <mergeCell ref="L548:M548"/>
    <mergeCell ref="L549:M549"/>
    <mergeCell ref="L550:M550"/>
    <mergeCell ref="L551:M551"/>
    <mergeCell ref="L552:M552"/>
    <mergeCell ref="L553:M553"/>
    <mergeCell ref="L554:M554"/>
    <mergeCell ref="L555:M555"/>
    <mergeCell ref="L556:M556"/>
    <mergeCell ref="L557:M557"/>
    <mergeCell ref="L558:M558"/>
    <mergeCell ref="L559:M559"/>
    <mergeCell ref="L560:M560"/>
    <mergeCell ref="L561:M561"/>
    <mergeCell ref="L562:M562"/>
    <mergeCell ref="L563:M563"/>
    <mergeCell ref="L564:M564"/>
    <mergeCell ref="L565:M565"/>
    <mergeCell ref="L566:M566"/>
    <mergeCell ref="L174:M174"/>
    <mergeCell ref="L175:M175"/>
    <mergeCell ref="L176:M176"/>
    <mergeCell ref="L177:M177"/>
    <mergeCell ref="L178:M178"/>
    <mergeCell ref="L179:M179"/>
    <mergeCell ref="L180:M180"/>
    <mergeCell ref="L181:M181"/>
    <mergeCell ref="L182:M182"/>
    <mergeCell ref="L183:M183"/>
    <mergeCell ref="L184:M184"/>
    <mergeCell ref="L185:M185"/>
    <mergeCell ref="L186:M186"/>
    <mergeCell ref="L187:M187"/>
    <mergeCell ref="L188:M188"/>
    <mergeCell ref="L189:M189"/>
    <mergeCell ref="L190:M190"/>
    <mergeCell ref="L222:M222"/>
    <mergeCell ref="L223:M223"/>
    <mergeCell ref="L224:M224"/>
    <mergeCell ref="L225:M225"/>
    <mergeCell ref="L226:M226"/>
    <mergeCell ref="L227:M227"/>
    <mergeCell ref="L228:M228"/>
    <mergeCell ref="L229:M229"/>
    <mergeCell ref="L230:M230"/>
    <mergeCell ref="L231:M231"/>
    <mergeCell ref="L232:M232"/>
    <mergeCell ref="L233:M233"/>
    <mergeCell ref="L234:M234"/>
    <mergeCell ref="L235:M235"/>
    <mergeCell ref="L236:M236"/>
    <mergeCell ref="L237:M237"/>
    <mergeCell ref="L238:M238"/>
    <mergeCell ref="L239:M239"/>
    <mergeCell ref="L240:M240"/>
    <mergeCell ref="L241:M241"/>
    <mergeCell ref="L242:M242"/>
    <mergeCell ref="L243:M243"/>
    <mergeCell ref="L244:M244"/>
    <mergeCell ref="L245:M245"/>
    <mergeCell ref="L246:M246"/>
    <mergeCell ref="L247:M247"/>
    <mergeCell ref="L248:M248"/>
    <mergeCell ref="L249:M249"/>
    <mergeCell ref="L250:M250"/>
    <mergeCell ref="L251:M251"/>
    <mergeCell ref="L252:M252"/>
    <mergeCell ref="L253:M253"/>
    <mergeCell ref="L254:M254"/>
    <mergeCell ref="L255:M255"/>
    <mergeCell ref="L256:M256"/>
    <mergeCell ref="L257:M257"/>
    <mergeCell ref="L258:M258"/>
    <mergeCell ref="L259:M259"/>
    <mergeCell ref="L260:M260"/>
    <mergeCell ref="L261:M261"/>
    <mergeCell ref="L262:M262"/>
    <mergeCell ref="L263:M263"/>
    <mergeCell ref="L264:M264"/>
    <mergeCell ref="L265:M265"/>
    <mergeCell ref="L266:M266"/>
    <mergeCell ref="L267:M267"/>
    <mergeCell ref="L268:M268"/>
    <mergeCell ref="L269:M269"/>
    <mergeCell ref="L270:M270"/>
    <mergeCell ref="L271:M271"/>
    <mergeCell ref="L272:M272"/>
    <mergeCell ref="L273:M273"/>
    <mergeCell ref="L274:M274"/>
    <mergeCell ref="L275:M275"/>
    <mergeCell ref="L276:M276"/>
    <mergeCell ref="L277:M277"/>
    <mergeCell ref="L278:M278"/>
    <mergeCell ref="L279:M279"/>
    <mergeCell ref="L280:M280"/>
    <mergeCell ref="L281:M281"/>
    <mergeCell ref="L282:M282"/>
    <mergeCell ref="L283:M283"/>
    <mergeCell ref="L284:M284"/>
    <mergeCell ref="L285:M285"/>
    <mergeCell ref="L286:M286"/>
    <mergeCell ref="L287:M287"/>
    <mergeCell ref="L288:M288"/>
    <mergeCell ref="L289:M289"/>
    <mergeCell ref="L290:M290"/>
    <mergeCell ref="L291:M291"/>
    <mergeCell ref="L292:M292"/>
    <mergeCell ref="L293:M293"/>
    <mergeCell ref="L294:M294"/>
    <mergeCell ref="L295:M295"/>
    <mergeCell ref="L296:M296"/>
    <mergeCell ref="L297:M297"/>
    <mergeCell ref="L298:M298"/>
    <mergeCell ref="L299:M299"/>
    <mergeCell ref="L300:M300"/>
    <mergeCell ref="L301:M301"/>
    <mergeCell ref="L302:M302"/>
    <mergeCell ref="L303:M303"/>
    <mergeCell ref="L304:M304"/>
    <mergeCell ref="L305:M305"/>
    <mergeCell ref="L306:M306"/>
    <mergeCell ref="L307:M307"/>
    <mergeCell ref="L308:M308"/>
    <mergeCell ref="L309:M309"/>
    <mergeCell ref="L310:M310"/>
    <mergeCell ref="L311:M311"/>
    <mergeCell ref="L312:M312"/>
    <mergeCell ref="L313:M313"/>
    <mergeCell ref="L314:M314"/>
    <mergeCell ref="L315:M315"/>
    <mergeCell ref="L316:M316"/>
    <mergeCell ref="L317:M317"/>
    <mergeCell ref="L318:M318"/>
    <mergeCell ref="L319:M319"/>
    <mergeCell ref="L320:M320"/>
    <mergeCell ref="L321:M321"/>
    <mergeCell ref="L322:M322"/>
    <mergeCell ref="L323:M323"/>
    <mergeCell ref="L324:M324"/>
    <mergeCell ref="L325:M325"/>
    <mergeCell ref="L326:M326"/>
    <mergeCell ref="L327:M327"/>
    <mergeCell ref="L328:M328"/>
    <mergeCell ref="L329:M329"/>
    <mergeCell ref="L330:M330"/>
    <mergeCell ref="L331:M331"/>
    <mergeCell ref="L332:M332"/>
    <mergeCell ref="L333:M333"/>
    <mergeCell ref="L334:M334"/>
    <mergeCell ref="L335:M335"/>
    <mergeCell ref="L336:M336"/>
    <mergeCell ref="L337:M337"/>
    <mergeCell ref="L338:M338"/>
    <mergeCell ref="L339:M339"/>
    <mergeCell ref="L340:M340"/>
    <mergeCell ref="L341:M341"/>
    <mergeCell ref="L342:M342"/>
    <mergeCell ref="L343:M343"/>
    <mergeCell ref="L344:M344"/>
    <mergeCell ref="L345:M345"/>
    <mergeCell ref="L346:M346"/>
    <mergeCell ref="L347:M347"/>
    <mergeCell ref="L348:M348"/>
    <mergeCell ref="L349:M349"/>
    <mergeCell ref="L350:M350"/>
    <mergeCell ref="L351:M351"/>
    <mergeCell ref="L352:M352"/>
    <mergeCell ref="L353:M353"/>
    <mergeCell ref="L354:M354"/>
    <mergeCell ref="L355:M355"/>
    <mergeCell ref="L356:M356"/>
    <mergeCell ref="L357:M357"/>
    <mergeCell ref="L358:M358"/>
    <mergeCell ref="L359:M359"/>
    <mergeCell ref="L360:M360"/>
    <mergeCell ref="L361:M361"/>
    <mergeCell ref="L362:M362"/>
    <mergeCell ref="L363:M363"/>
    <mergeCell ref="L364:M364"/>
    <mergeCell ref="L365:M365"/>
    <mergeCell ref="L366:M366"/>
    <mergeCell ref="L367:M367"/>
    <mergeCell ref="L368:M368"/>
    <mergeCell ref="L369:M369"/>
    <mergeCell ref="L370:M370"/>
    <mergeCell ref="L371:M371"/>
    <mergeCell ref="L372:M372"/>
    <mergeCell ref="L373:M373"/>
    <mergeCell ref="L374:M374"/>
    <mergeCell ref="L375:M375"/>
    <mergeCell ref="L376:M376"/>
    <mergeCell ref="L377:M377"/>
    <mergeCell ref="L378:M378"/>
    <mergeCell ref="L379:M379"/>
    <mergeCell ref="L380:M380"/>
    <mergeCell ref="L381:M381"/>
    <mergeCell ref="L382:M382"/>
    <mergeCell ref="L383:M383"/>
    <mergeCell ref="L384:M384"/>
    <mergeCell ref="L385:M385"/>
    <mergeCell ref="L386:M386"/>
    <mergeCell ref="L387:M387"/>
    <mergeCell ref="L388:M388"/>
    <mergeCell ref="L389:M389"/>
    <mergeCell ref="L390:M390"/>
    <mergeCell ref="L391:M391"/>
    <mergeCell ref="L392:M392"/>
    <mergeCell ref="L393:M393"/>
    <mergeCell ref="L394:M394"/>
    <mergeCell ref="L395:M395"/>
    <mergeCell ref="L396:M396"/>
    <mergeCell ref="L397:M397"/>
    <mergeCell ref="L398:M398"/>
    <mergeCell ref="L399:M399"/>
    <mergeCell ref="L400:M400"/>
    <mergeCell ref="L401:M401"/>
    <mergeCell ref="L402:M402"/>
    <mergeCell ref="L403:M403"/>
    <mergeCell ref="L404:M404"/>
    <mergeCell ref="L405:M405"/>
    <mergeCell ref="L406:M406"/>
    <mergeCell ref="L407:M407"/>
    <mergeCell ref="L408:M408"/>
    <mergeCell ref="L409:M409"/>
    <mergeCell ref="L410:M410"/>
    <mergeCell ref="L411:M411"/>
    <mergeCell ref="L412:M412"/>
    <mergeCell ref="L413:M413"/>
    <mergeCell ref="L414:M414"/>
    <mergeCell ref="L415:M415"/>
    <mergeCell ref="L416:M416"/>
    <mergeCell ref="L417:M417"/>
    <mergeCell ref="L418:M418"/>
    <mergeCell ref="L419:M419"/>
    <mergeCell ref="L420:M420"/>
    <mergeCell ref="L421:M421"/>
    <mergeCell ref="L422:M422"/>
    <mergeCell ref="L423:M423"/>
    <mergeCell ref="L424:M424"/>
    <mergeCell ref="L425:M425"/>
    <mergeCell ref="L426:M426"/>
    <mergeCell ref="L427:M427"/>
    <mergeCell ref="L428:M428"/>
    <mergeCell ref="L429:M429"/>
    <mergeCell ref="L430:M430"/>
    <mergeCell ref="L431:M431"/>
    <mergeCell ref="L432:M432"/>
    <mergeCell ref="L433:M433"/>
    <mergeCell ref="L434:M434"/>
    <mergeCell ref="L435:M435"/>
    <mergeCell ref="L436:M436"/>
    <mergeCell ref="L437:M437"/>
    <mergeCell ref="L438:M438"/>
    <mergeCell ref="L439:M439"/>
    <mergeCell ref="L440:M440"/>
    <mergeCell ref="L441:M441"/>
    <mergeCell ref="L442:M442"/>
    <mergeCell ref="L443:M443"/>
    <mergeCell ref="L444:M444"/>
    <mergeCell ref="L445:M445"/>
    <mergeCell ref="L446:M446"/>
    <mergeCell ref="L447:M447"/>
    <mergeCell ref="L448:M448"/>
    <mergeCell ref="L449:M449"/>
    <mergeCell ref="L450:M450"/>
    <mergeCell ref="L451:M451"/>
    <mergeCell ref="L452:M452"/>
    <mergeCell ref="L453:M453"/>
    <mergeCell ref="L454:M454"/>
    <mergeCell ref="L455:M455"/>
    <mergeCell ref="L456:M456"/>
    <mergeCell ref="L457:M457"/>
    <mergeCell ref="L458:M458"/>
    <mergeCell ref="L459:M459"/>
    <mergeCell ref="L460:M460"/>
    <mergeCell ref="L461:M461"/>
    <mergeCell ref="L462:M462"/>
    <mergeCell ref="L463:M463"/>
    <mergeCell ref="L464:M464"/>
    <mergeCell ref="L465:M465"/>
    <mergeCell ref="L466:M466"/>
    <mergeCell ref="L467:M467"/>
    <mergeCell ref="L468:M468"/>
    <mergeCell ref="L469:M469"/>
    <mergeCell ref="L470:M470"/>
    <mergeCell ref="L471:M471"/>
    <mergeCell ref="L472:M472"/>
    <mergeCell ref="L473:M473"/>
    <mergeCell ref="L474:M474"/>
    <mergeCell ref="L475:M475"/>
    <mergeCell ref="L476:M476"/>
    <mergeCell ref="L477:M477"/>
    <mergeCell ref="L478:M478"/>
    <mergeCell ref="L479:M479"/>
    <mergeCell ref="L480:M480"/>
    <mergeCell ref="L481:M481"/>
    <mergeCell ref="L482:M482"/>
    <mergeCell ref="L483:M483"/>
    <mergeCell ref="L484:M484"/>
    <mergeCell ref="L485:M485"/>
    <mergeCell ref="L486:M486"/>
    <mergeCell ref="L487:M487"/>
    <mergeCell ref="L488:M488"/>
    <mergeCell ref="L489:M489"/>
    <mergeCell ref="L490:M490"/>
    <mergeCell ref="L491:M491"/>
    <mergeCell ref="L492:M492"/>
    <mergeCell ref="L493:M493"/>
    <mergeCell ref="L494:M494"/>
    <mergeCell ref="L495:M495"/>
    <mergeCell ref="L496:M496"/>
    <mergeCell ref="L497:M497"/>
    <mergeCell ref="L498:M498"/>
    <mergeCell ref="L499:M499"/>
    <mergeCell ref="L500:M500"/>
    <mergeCell ref="L501:M501"/>
    <mergeCell ref="L502:M502"/>
    <mergeCell ref="L503:M503"/>
    <mergeCell ref="L504:M504"/>
    <mergeCell ref="L505:M505"/>
    <mergeCell ref="L506:M506"/>
    <mergeCell ref="L507:M507"/>
    <mergeCell ref="L508:M508"/>
    <mergeCell ref="L509:M509"/>
    <mergeCell ref="L510:M510"/>
    <mergeCell ref="L511:M511"/>
    <mergeCell ref="L512:M512"/>
    <mergeCell ref="L513:M513"/>
    <mergeCell ref="L514:M514"/>
    <mergeCell ref="L515:M515"/>
    <mergeCell ref="L516:M516"/>
    <mergeCell ref="L517:M517"/>
    <mergeCell ref="G294:H294"/>
    <mergeCell ref="I294:J294"/>
    <mergeCell ref="E292:F292"/>
    <mergeCell ref="G292:H292"/>
    <mergeCell ref="I292:J292"/>
    <mergeCell ref="E293:F293"/>
    <mergeCell ref="G293:H293"/>
    <mergeCell ref="I293:J293"/>
    <mergeCell ref="E294:F294"/>
    <mergeCell ref="G297:H297"/>
    <mergeCell ref="I297:J297"/>
    <mergeCell ref="E295:F295"/>
    <mergeCell ref="G295:H295"/>
    <mergeCell ref="I295:J295"/>
    <mergeCell ref="E296:F296"/>
    <mergeCell ref="G296:H296"/>
    <mergeCell ref="I296:J296"/>
    <mergeCell ref="E297:F297"/>
    <mergeCell ref="G300:H300"/>
    <mergeCell ref="I300:J300"/>
    <mergeCell ref="E298:F298"/>
    <mergeCell ref="G298:H298"/>
    <mergeCell ref="I298:J298"/>
    <mergeCell ref="E299:F299"/>
    <mergeCell ref="G299:H299"/>
    <mergeCell ref="I299:J299"/>
    <mergeCell ref="E300:F300"/>
    <mergeCell ref="G303:H303"/>
    <mergeCell ref="I303:J303"/>
    <mergeCell ref="E301:F301"/>
    <mergeCell ref="G301:H301"/>
    <mergeCell ref="I301:J301"/>
    <mergeCell ref="E302:F302"/>
    <mergeCell ref="G302:H302"/>
    <mergeCell ref="I302:J302"/>
    <mergeCell ref="E303:F303"/>
    <mergeCell ref="G306:H306"/>
    <mergeCell ref="I306:J306"/>
    <mergeCell ref="E304:F304"/>
    <mergeCell ref="G304:H304"/>
    <mergeCell ref="I304:J304"/>
    <mergeCell ref="E305:F305"/>
    <mergeCell ref="G305:H305"/>
    <mergeCell ref="I305:J305"/>
    <mergeCell ref="E306:F306"/>
    <mergeCell ref="G309:H309"/>
    <mergeCell ref="I309:J309"/>
    <mergeCell ref="E307:F307"/>
    <mergeCell ref="G307:H307"/>
    <mergeCell ref="I307:J307"/>
    <mergeCell ref="E308:F308"/>
    <mergeCell ref="G308:H308"/>
    <mergeCell ref="I308:J308"/>
    <mergeCell ref="E309:F309"/>
    <mergeCell ref="G312:H312"/>
    <mergeCell ref="I312:J312"/>
    <mergeCell ref="E310:F310"/>
    <mergeCell ref="G310:H310"/>
    <mergeCell ref="I310:J310"/>
    <mergeCell ref="E311:F311"/>
    <mergeCell ref="G311:H311"/>
    <mergeCell ref="I311:J311"/>
    <mergeCell ref="E312:F312"/>
    <mergeCell ref="G315:H315"/>
    <mergeCell ref="I315:J315"/>
    <mergeCell ref="E313:F313"/>
    <mergeCell ref="G313:H313"/>
    <mergeCell ref="I313:J313"/>
    <mergeCell ref="E314:F314"/>
    <mergeCell ref="G314:H314"/>
    <mergeCell ref="I314:J314"/>
    <mergeCell ref="E315:F315"/>
    <mergeCell ref="G318:H318"/>
    <mergeCell ref="I318:J318"/>
    <mergeCell ref="E316:F316"/>
    <mergeCell ref="G316:H316"/>
    <mergeCell ref="I316:J316"/>
    <mergeCell ref="E317:F317"/>
    <mergeCell ref="G317:H317"/>
    <mergeCell ref="I317:J317"/>
    <mergeCell ref="E318:F318"/>
    <mergeCell ref="G321:H321"/>
    <mergeCell ref="I321:J321"/>
    <mergeCell ref="E319:F319"/>
    <mergeCell ref="G319:H319"/>
    <mergeCell ref="I319:J319"/>
    <mergeCell ref="E320:F320"/>
    <mergeCell ref="G320:H320"/>
    <mergeCell ref="I320:J320"/>
    <mergeCell ref="E321:F321"/>
    <mergeCell ref="G324:H324"/>
    <mergeCell ref="I324:J324"/>
    <mergeCell ref="E322:F322"/>
    <mergeCell ref="G322:H322"/>
    <mergeCell ref="I322:J322"/>
    <mergeCell ref="E323:F323"/>
    <mergeCell ref="G323:H323"/>
    <mergeCell ref="I323:J323"/>
    <mergeCell ref="E324:F324"/>
    <mergeCell ref="G327:H327"/>
    <mergeCell ref="I327:J327"/>
    <mergeCell ref="E325:F325"/>
    <mergeCell ref="G325:H325"/>
    <mergeCell ref="I325:J325"/>
    <mergeCell ref="E326:F326"/>
    <mergeCell ref="G326:H326"/>
    <mergeCell ref="I326:J326"/>
    <mergeCell ref="E327:F327"/>
    <mergeCell ref="G330:H330"/>
    <mergeCell ref="I330:J330"/>
    <mergeCell ref="E328:F328"/>
    <mergeCell ref="G328:H328"/>
    <mergeCell ref="I328:J328"/>
    <mergeCell ref="E329:F329"/>
    <mergeCell ref="G329:H329"/>
    <mergeCell ref="I329:J329"/>
    <mergeCell ref="E330:F330"/>
    <mergeCell ref="G333:H333"/>
    <mergeCell ref="I333:J333"/>
    <mergeCell ref="E331:F331"/>
    <mergeCell ref="G331:H331"/>
    <mergeCell ref="I331:J331"/>
    <mergeCell ref="E332:F332"/>
    <mergeCell ref="G332:H332"/>
    <mergeCell ref="I332:J332"/>
    <mergeCell ref="E333:F333"/>
    <mergeCell ref="G336:H336"/>
    <mergeCell ref="I336:J336"/>
    <mergeCell ref="E334:F334"/>
    <mergeCell ref="G334:H334"/>
    <mergeCell ref="I334:J334"/>
    <mergeCell ref="E335:F335"/>
    <mergeCell ref="G335:H335"/>
    <mergeCell ref="I335:J335"/>
    <mergeCell ref="E336:F336"/>
    <mergeCell ref="G339:H339"/>
    <mergeCell ref="I339:J339"/>
    <mergeCell ref="E337:F337"/>
    <mergeCell ref="G337:H337"/>
    <mergeCell ref="I337:J337"/>
    <mergeCell ref="E338:F338"/>
    <mergeCell ref="G338:H338"/>
    <mergeCell ref="I338:J338"/>
    <mergeCell ref="E339:F339"/>
    <mergeCell ref="G342:H342"/>
    <mergeCell ref="I342:J342"/>
    <mergeCell ref="E340:F340"/>
    <mergeCell ref="G340:H340"/>
    <mergeCell ref="I340:J340"/>
    <mergeCell ref="E341:F341"/>
    <mergeCell ref="G341:H341"/>
    <mergeCell ref="I341:J341"/>
    <mergeCell ref="E342:F342"/>
    <mergeCell ref="G345:H345"/>
    <mergeCell ref="I345:J345"/>
    <mergeCell ref="E343:F343"/>
    <mergeCell ref="G343:H343"/>
    <mergeCell ref="I343:J343"/>
    <mergeCell ref="E344:F344"/>
    <mergeCell ref="G344:H344"/>
    <mergeCell ref="I344:J344"/>
    <mergeCell ref="E345:F345"/>
    <mergeCell ref="G348:H348"/>
    <mergeCell ref="I348:J348"/>
    <mergeCell ref="E346:F346"/>
    <mergeCell ref="G346:H346"/>
    <mergeCell ref="I346:J346"/>
    <mergeCell ref="E347:F347"/>
    <mergeCell ref="G347:H347"/>
    <mergeCell ref="I347:J347"/>
    <mergeCell ref="E348:F348"/>
    <mergeCell ref="G351:H351"/>
    <mergeCell ref="I351:J351"/>
    <mergeCell ref="E349:F349"/>
    <mergeCell ref="G349:H349"/>
    <mergeCell ref="I349:J349"/>
    <mergeCell ref="E350:F350"/>
    <mergeCell ref="G350:H350"/>
    <mergeCell ref="I350:J350"/>
    <mergeCell ref="E351:F351"/>
    <mergeCell ref="G354:H354"/>
    <mergeCell ref="I354:J354"/>
    <mergeCell ref="E352:F352"/>
    <mergeCell ref="G352:H352"/>
    <mergeCell ref="I352:J352"/>
    <mergeCell ref="E353:F353"/>
    <mergeCell ref="G353:H353"/>
    <mergeCell ref="I353:J353"/>
    <mergeCell ref="E354:F354"/>
    <mergeCell ref="G357:H357"/>
    <mergeCell ref="I357:J357"/>
    <mergeCell ref="E355:F355"/>
    <mergeCell ref="G355:H355"/>
    <mergeCell ref="I355:J355"/>
    <mergeCell ref="E356:F356"/>
    <mergeCell ref="G356:H356"/>
    <mergeCell ref="I356:J356"/>
    <mergeCell ref="E357:F357"/>
    <mergeCell ref="G360:H360"/>
    <mergeCell ref="I360:J360"/>
    <mergeCell ref="E358:F358"/>
    <mergeCell ref="G358:H358"/>
    <mergeCell ref="I358:J358"/>
    <mergeCell ref="E359:F359"/>
    <mergeCell ref="G359:H359"/>
    <mergeCell ref="I359:J359"/>
    <mergeCell ref="E360:F360"/>
    <mergeCell ref="G363:H363"/>
    <mergeCell ref="I363:J363"/>
    <mergeCell ref="E361:F361"/>
    <mergeCell ref="G361:H361"/>
    <mergeCell ref="I361:J361"/>
    <mergeCell ref="E362:F362"/>
    <mergeCell ref="G362:H362"/>
    <mergeCell ref="I362:J362"/>
    <mergeCell ref="E363:F363"/>
    <mergeCell ref="G366:H366"/>
    <mergeCell ref="I366:J366"/>
    <mergeCell ref="E364:F364"/>
    <mergeCell ref="G364:H364"/>
    <mergeCell ref="I364:J364"/>
    <mergeCell ref="E365:F365"/>
    <mergeCell ref="G365:H365"/>
    <mergeCell ref="I365:J365"/>
    <mergeCell ref="E366:F366"/>
    <mergeCell ref="G369:H369"/>
    <mergeCell ref="I369:J369"/>
    <mergeCell ref="E367:F367"/>
    <mergeCell ref="G367:H367"/>
    <mergeCell ref="I367:J367"/>
    <mergeCell ref="E368:F368"/>
    <mergeCell ref="G368:H368"/>
    <mergeCell ref="I368:J368"/>
    <mergeCell ref="E369:F369"/>
    <mergeCell ref="G372:H372"/>
    <mergeCell ref="I372:J372"/>
    <mergeCell ref="E370:F370"/>
    <mergeCell ref="G370:H370"/>
    <mergeCell ref="I370:J370"/>
    <mergeCell ref="E371:F371"/>
    <mergeCell ref="G371:H371"/>
    <mergeCell ref="I371:J371"/>
    <mergeCell ref="E372:F372"/>
    <mergeCell ref="G375:H375"/>
    <mergeCell ref="I375:J375"/>
    <mergeCell ref="E373:F373"/>
    <mergeCell ref="G373:H373"/>
    <mergeCell ref="I373:J373"/>
    <mergeCell ref="E374:F374"/>
    <mergeCell ref="G374:H374"/>
    <mergeCell ref="I374:J374"/>
    <mergeCell ref="E375:F375"/>
    <mergeCell ref="G378:H378"/>
    <mergeCell ref="I378:J378"/>
    <mergeCell ref="E376:F376"/>
    <mergeCell ref="G376:H376"/>
    <mergeCell ref="I376:J376"/>
    <mergeCell ref="E377:F377"/>
    <mergeCell ref="G377:H377"/>
    <mergeCell ref="I377:J377"/>
    <mergeCell ref="E378:F378"/>
    <mergeCell ref="G381:H381"/>
    <mergeCell ref="I381:J381"/>
    <mergeCell ref="E379:F379"/>
    <mergeCell ref="G379:H379"/>
    <mergeCell ref="I379:J379"/>
    <mergeCell ref="E380:F380"/>
    <mergeCell ref="G380:H380"/>
    <mergeCell ref="I380:J380"/>
    <mergeCell ref="E381:F381"/>
    <mergeCell ref="G384:H384"/>
    <mergeCell ref="I384:J384"/>
    <mergeCell ref="E382:F382"/>
    <mergeCell ref="G382:H382"/>
    <mergeCell ref="I382:J382"/>
    <mergeCell ref="E383:F383"/>
    <mergeCell ref="G383:H383"/>
    <mergeCell ref="I383:J383"/>
    <mergeCell ref="E384:F384"/>
    <mergeCell ref="G387:H387"/>
    <mergeCell ref="I387:J387"/>
    <mergeCell ref="E385:F385"/>
    <mergeCell ref="G385:H385"/>
    <mergeCell ref="I385:J385"/>
    <mergeCell ref="E386:F386"/>
    <mergeCell ref="G386:H386"/>
    <mergeCell ref="I386:J386"/>
    <mergeCell ref="E387:F387"/>
    <mergeCell ref="G390:H390"/>
    <mergeCell ref="I390:J390"/>
    <mergeCell ref="E388:F388"/>
    <mergeCell ref="G388:H388"/>
    <mergeCell ref="I388:J388"/>
    <mergeCell ref="E389:F389"/>
    <mergeCell ref="G389:H389"/>
    <mergeCell ref="I389:J389"/>
    <mergeCell ref="E390:F390"/>
    <mergeCell ref="G393:H393"/>
    <mergeCell ref="I393:J393"/>
    <mergeCell ref="E391:F391"/>
    <mergeCell ref="G391:H391"/>
    <mergeCell ref="I391:J391"/>
    <mergeCell ref="E392:F392"/>
    <mergeCell ref="G392:H392"/>
    <mergeCell ref="I392:J392"/>
    <mergeCell ref="E393:F393"/>
    <mergeCell ref="G396:H396"/>
    <mergeCell ref="I396:J396"/>
    <mergeCell ref="E394:F394"/>
    <mergeCell ref="G394:H394"/>
    <mergeCell ref="I394:J394"/>
    <mergeCell ref="E395:F395"/>
    <mergeCell ref="G395:H395"/>
    <mergeCell ref="I395:J395"/>
    <mergeCell ref="E396:F396"/>
    <mergeCell ref="G399:H399"/>
    <mergeCell ref="I399:J399"/>
    <mergeCell ref="E397:F397"/>
    <mergeCell ref="G397:H397"/>
    <mergeCell ref="I397:J397"/>
    <mergeCell ref="E398:F398"/>
    <mergeCell ref="G398:H398"/>
    <mergeCell ref="I398:J398"/>
    <mergeCell ref="E399:F399"/>
    <mergeCell ref="G402:H402"/>
    <mergeCell ref="I402:J402"/>
    <mergeCell ref="E400:F400"/>
    <mergeCell ref="G400:H400"/>
    <mergeCell ref="I400:J400"/>
    <mergeCell ref="E401:F401"/>
    <mergeCell ref="G401:H401"/>
    <mergeCell ref="I401:J401"/>
    <mergeCell ref="E402:F402"/>
    <mergeCell ref="G405:H405"/>
    <mergeCell ref="I405:J405"/>
    <mergeCell ref="E403:F403"/>
    <mergeCell ref="G403:H403"/>
    <mergeCell ref="I403:J403"/>
    <mergeCell ref="E404:F404"/>
    <mergeCell ref="G404:H404"/>
    <mergeCell ref="I404:J404"/>
    <mergeCell ref="E405:F405"/>
    <mergeCell ref="G408:H408"/>
    <mergeCell ref="I408:J408"/>
    <mergeCell ref="E406:F406"/>
    <mergeCell ref="G406:H406"/>
    <mergeCell ref="I406:J406"/>
    <mergeCell ref="E407:F407"/>
    <mergeCell ref="G407:H407"/>
    <mergeCell ref="I407:J407"/>
    <mergeCell ref="E408:F408"/>
    <mergeCell ref="G411:H411"/>
    <mergeCell ref="I411:J411"/>
    <mergeCell ref="E409:F409"/>
    <mergeCell ref="G409:H409"/>
    <mergeCell ref="I409:J409"/>
    <mergeCell ref="E410:F410"/>
    <mergeCell ref="G410:H410"/>
    <mergeCell ref="I410:J410"/>
    <mergeCell ref="E411:F411"/>
    <mergeCell ref="G414:H414"/>
    <mergeCell ref="I414:J414"/>
    <mergeCell ref="E412:F412"/>
    <mergeCell ref="G412:H412"/>
    <mergeCell ref="I412:J412"/>
    <mergeCell ref="E413:F413"/>
    <mergeCell ref="G413:H413"/>
    <mergeCell ref="I413:J413"/>
    <mergeCell ref="E414:F414"/>
    <mergeCell ref="G417:H417"/>
    <mergeCell ref="I417:J417"/>
    <mergeCell ref="E415:F415"/>
    <mergeCell ref="G415:H415"/>
    <mergeCell ref="I415:J415"/>
    <mergeCell ref="E416:F416"/>
    <mergeCell ref="G416:H416"/>
    <mergeCell ref="I416:J416"/>
    <mergeCell ref="E417:F417"/>
    <mergeCell ref="G420:H420"/>
    <mergeCell ref="I420:J420"/>
    <mergeCell ref="E418:F418"/>
    <mergeCell ref="G418:H418"/>
    <mergeCell ref="I418:J418"/>
    <mergeCell ref="E419:F419"/>
    <mergeCell ref="G419:H419"/>
    <mergeCell ref="I419:J419"/>
    <mergeCell ref="E420:F420"/>
    <mergeCell ref="G423:H423"/>
    <mergeCell ref="I423:J423"/>
    <mergeCell ref="E421:F421"/>
    <mergeCell ref="G421:H421"/>
    <mergeCell ref="I421:J421"/>
    <mergeCell ref="E422:F422"/>
    <mergeCell ref="G422:H422"/>
    <mergeCell ref="I422:J422"/>
    <mergeCell ref="E423:F423"/>
    <mergeCell ref="G426:H426"/>
    <mergeCell ref="I426:J426"/>
    <mergeCell ref="E424:F424"/>
    <mergeCell ref="G424:H424"/>
    <mergeCell ref="I424:J424"/>
    <mergeCell ref="E425:F425"/>
    <mergeCell ref="G425:H425"/>
    <mergeCell ref="I425:J425"/>
    <mergeCell ref="E426:F426"/>
    <mergeCell ref="G429:H429"/>
    <mergeCell ref="I429:J429"/>
    <mergeCell ref="E427:F427"/>
    <mergeCell ref="G427:H427"/>
    <mergeCell ref="I427:J427"/>
    <mergeCell ref="E428:F428"/>
    <mergeCell ref="G428:H428"/>
    <mergeCell ref="I428:J428"/>
    <mergeCell ref="E429:F429"/>
    <mergeCell ref="G432:H432"/>
    <mergeCell ref="I432:J432"/>
    <mergeCell ref="E430:F430"/>
    <mergeCell ref="G430:H430"/>
    <mergeCell ref="I430:J430"/>
    <mergeCell ref="E431:F431"/>
    <mergeCell ref="G431:H431"/>
    <mergeCell ref="I431:J431"/>
    <mergeCell ref="E432:F432"/>
    <mergeCell ref="G435:H435"/>
    <mergeCell ref="I435:J435"/>
    <mergeCell ref="E433:F433"/>
    <mergeCell ref="G433:H433"/>
    <mergeCell ref="I433:J433"/>
    <mergeCell ref="E434:F434"/>
    <mergeCell ref="G434:H434"/>
    <mergeCell ref="I434:J434"/>
    <mergeCell ref="E435:F435"/>
    <mergeCell ref="G438:H438"/>
    <mergeCell ref="I438:J438"/>
    <mergeCell ref="E436:F436"/>
    <mergeCell ref="G436:H436"/>
    <mergeCell ref="I436:J436"/>
    <mergeCell ref="E437:F437"/>
    <mergeCell ref="G437:H437"/>
    <mergeCell ref="I437:J437"/>
    <mergeCell ref="E438:F438"/>
    <mergeCell ref="G609:H609"/>
    <mergeCell ref="I609:J609"/>
    <mergeCell ref="E607:F607"/>
    <mergeCell ref="G607:H607"/>
    <mergeCell ref="I607:J607"/>
    <mergeCell ref="E608:F608"/>
    <mergeCell ref="G608:H608"/>
    <mergeCell ref="I608:J608"/>
    <mergeCell ref="E609:F609"/>
    <mergeCell ref="G612:H612"/>
    <mergeCell ref="I612:J612"/>
    <mergeCell ref="E610:F610"/>
    <mergeCell ref="G610:H610"/>
    <mergeCell ref="I610:J610"/>
    <mergeCell ref="E611:F611"/>
    <mergeCell ref="G611:H611"/>
    <mergeCell ref="I611:J611"/>
    <mergeCell ref="E612:F612"/>
    <mergeCell ref="E200:F200"/>
    <mergeCell ref="G200:H200"/>
    <mergeCell ref="I200:J200"/>
    <mergeCell ref="E201:F201"/>
    <mergeCell ref="G204:H204"/>
    <mergeCell ref="I204:J204"/>
    <mergeCell ref="E202:F202"/>
    <mergeCell ref="G202:H202"/>
    <mergeCell ref="I202:J202"/>
    <mergeCell ref="E203:F203"/>
    <mergeCell ref="G203:H203"/>
    <mergeCell ref="I203:J203"/>
    <mergeCell ref="E204:F204"/>
    <mergeCell ref="G615:H615"/>
    <mergeCell ref="I615:J615"/>
    <mergeCell ref="E613:F613"/>
    <mergeCell ref="G613:H613"/>
    <mergeCell ref="I613:J613"/>
    <mergeCell ref="E614:F614"/>
    <mergeCell ref="G614:H614"/>
    <mergeCell ref="I614:J614"/>
    <mergeCell ref="E615:F615"/>
    <mergeCell ref="G588:H588"/>
    <mergeCell ref="I588:J588"/>
    <mergeCell ref="E586:F586"/>
    <mergeCell ref="G586:H586"/>
    <mergeCell ref="I586:J586"/>
    <mergeCell ref="E587:F587"/>
    <mergeCell ref="G587:H587"/>
    <mergeCell ref="I587:J587"/>
    <mergeCell ref="E588:F588"/>
    <mergeCell ref="G591:H591"/>
    <mergeCell ref="I591:J591"/>
    <mergeCell ref="E589:F589"/>
    <mergeCell ref="G589:H589"/>
    <mergeCell ref="I589:J589"/>
    <mergeCell ref="E590:F590"/>
    <mergeCell ref="G590:H590"/>
    <mergeCell ref="I590:J590"/>
    <mergeCell ref="E591:F591"/>
    <mergeCell ref="G594:H594"/>
    <mergeCell ref="I594:J594"/>
    <mergeCell ref="E592:F592"/>
    <mergeCell ref="G592:H592"/>
    <mergeCell ref="I592:J592"/>
    <mergeCell ref="E593:F593"/>
    <mergeCell ref="G593:H593"/>
    <mergeCell ref="I593:J593"/>
    <mergeCell ref="E594:F594"/>
    <mergeCell ref="G597:H597"/>
    <mergeCell ref="I597:J597"/>
    <mergeCell ref="E595:F595"/>
    <mergeCell ref="G595:H595"/>
    <mergeCell ref="I595:J595"/>
    <mergeCell ref="E596:F596"/>
    <mergeCell ref="G596:H596"/>
    <mergeCell ref="I596:J596"/>
    <mergeCell ref="E597:F597"/>
    <mergeCell ref="G600:H600"/>
    <mergeCell ref="I600:J600"/>
    <mergeCell ref="E598:F598"/>
    <mergeCell ref="G598:H598"/>
    <mergeCell ref="I598:J598"/>
    <mergeCell ref="E599:F599"/>
    <mergeCell ref="G599:H599"/>
    <mergeCell ref="I599:J599"/>
    <mergeCell ref="E600:F600"/>
    <mergeCell ref="G603:H603"/>
    <mergeCell ref="I603:J603"/>
    <mergeCell ref="E601:F601"/>
    <mergeCell ref="G601:H601"/>
    <mergeCell ref="I601:J601"/>
    <mergeCell ref="E602:F602"/>
    <mergeCell ref="G602:H602"/>
    <mergeCell ref="I602:J602"/>
    <mergeCell ref="E603:F603"/>
    <mergeCell ref="G606:H606"/>
    <mergeCell ref="I606:J606"/>
    <mergeCell ref="E604:F604"/>
    <mergeCell ref="G604:H604"/>
    <mergeCell ref="I604:J604"/>
    <mergeCell ref="E605:F605"/>
    <mergeCell ref="G605:H605"/>
    <mergeCell ref="I605:J605"/>
    <mergeCell ref="E606:F606"/>
    <mergeCell ref="G441:H441"/>
    <mergeCell ref="I441:J441"/>
    <mergeCell ref="E439:F439"/>
    <mergeCell ref="G439:H439"/>
    <mergeCell ref="I439:J439"/>
    <mergeCell ref="E440:F440"/>
    <mergeCell ref="G440:H440"/>
    <mergeCell ref="I440:J440"/>
    <mergeCell ref="E441:F441"/>
    <mergeCell ref="G444:H444"/>
    <mergeCell ref="I444:J444"/>
    <mergeCell ref="E442:F442"/>
    <mergeCell ref="G442:H442"/>
    <mergeCell ref="I442:J442"/>
    <mergeCell ref="E443:F443"/>
    <mergeCell ref="G443:H443"/>
    <mergeCell ref="I443:J443"/>
    <mergeCell ref="E444:F444"/>
    <mergeCell ref="G447:H447"/>
    <mergeCell ref="I447:J447"/>
    <mergeCell ref="E445:F445"/>
    <mergeCell ref="G445:H445"/>
    <mergeCell ref="I445:J445"/>
    <mergeCell ref="E446:F446"/>
    <mergeCell ref="G446:H446"/>
    <mergeCell ref="I446:J446"/>
    <mergeCell ref="E447:F447"/>
    <mergeCell ref="G450:H450"/>
    <mergeCell ref="I450:J450"/>
    <mergeCell ref="E448:F448"/>
    <mergeCell ref="G448:H448"/>
    <mergeCell ref="I448:J448"/>
    <mergeCell ref="E449:F449"/>
    <mergeCell ref="G449:H449"/>
    <mergeCell ref="I449:J449"/>
    <mergeCell ref="E450:F450"/>
    <mergeCell ref="G453:H453"/>
    <mergeCell ref="I453:J453"/>
    <mergeCell ref="E451:F451"/>
    <mergeCell ref="G451:H451"/>
    <mergeCell ref="I451:J451"/>
    <mergeCell ref="E452:F452"/>
    <mergeCell ref="G452:H452"/>
    <mergeCell ref="I452:J452"/>
    <mergeCell ref="E453:F453"/>
    <mergeCell ref="G456:H456"/>
    <mergeCell ref="I456:J456"/>
    <mergeCell ref="E454:F454"/>
    <mergeCell ref="G454:H454"/>
    <mergeCell ref="I454:J454"/>
    <mergeCell ref="E455:F455"/>
    <mergeCell ref="G455:H455"/>
    <mergeCell ref="I455:J455"/>
    <mergeCell ref="E456:F456"/>
    <mergeCell ref="G459:H459"/>
    <mergeCell ref="I459:J459"/>
    <mergeCell ref="E457:F457"/>
    <mergeCell ref="G457:H457"/>
    <mergeCell ref="I457:J457"/>
    <mergeCell ref="E458:F458"/>
    <mergeCell ref="G458:H458"/>
    <mergeCell ref="I458:J458"/>
    <mergeCell ref="E459:F459"/>
    <mergeCell ref="G462:H462"/>
    <mergeCell ref="I462:J462"/>
    <mergeCell ref="E460:F460"/>
    <mergeCell ref="G460:H460"/>
    <mergeCell ref="I460:J460"/>
    <mergeCell ref="E461:F461"/>
    <mergeCell ref="G461:H461"/>
    <mergeCell ref="I461:J461"/>
    <mergeCell ref="E462:F462"/>
    <mergeCell ref="G465:H465"/>
    <mergeCell ref="I465:J465"/>
    <mergeCell ref="E463:F463"/>
    <mergeCell ref="G463:H463"/>
    <mergeCell ref="I463:J463"/>
    <mergeCell ref="E464:F464"/>
    <mergeCell ref="G464:H464"/>
    <mergeCell ref="I464:J464"/>
    <mergeCell ref="E465:F465"/>
    <mergeCell ref="G468:H468"/>
    <mergeCell ref="I468:J468"/>
    <mergeCell ref="E466:F466"/>
    <mergeCell ref="G466:H466"/>
    <mergeCell ref="I466:J466"/>
    <mergeCell ref="E467:F467"/>
    <mergeCell ref="G467:H467"/>
    <mergeCell ref="I467:J467"/>
    <mergeCell ref="E468:F468"/>
    <mergeCell ref="G471:H471"/>
    <mergeCell ref="I471:J471"/>
    <mergeCell ref="E469:F469"/>
    <mergeCell ref="G469:H469"/>
    <mergeCell ref="I469:J469"/>
    <mergeCell ref="E470:F470"/>
    <mergeCell ref="G470:H470"/>
    <mergeCell ref="I470:J470"/>
    <mergeCell ref="E471:F471"/>
    <mergeCell ref="G474:H474"/>
    <mergeCell ref="I474:J474"/>
    <mergeCell ref="E472:F472"/>
    <mergeCell ref="G472:H472"/>
    <mergeCell ref="I472:J472"/>
    <mergeCell ref="E473:F473"/>
    <mergeCell ref="G473:H473"/>
    <mergeCell ref="I473:J473"/>
    <mergeCell ref="E474:F474"/>
    <mergeCell ref="G477:H477"/>
    <mergeCell ref="I477:J477"/>
    <mergeCell ref="E475:F475"/>
    <mergeCell ref="G475:H475"/>
    <mergeCell ref="I475:J475"/>
    <mergeCell ref="E476:F476"/>
    <mergeCell ref="G476:H476"/>
    <mergeCell ref="I476:J476"/>
    <mergeCell ref="E477:F477"/>
    <mergeCell ref="G480:H480"/>
    <mergeCell ref="I480:J480"/>
    <mergeCell ref="E478:F478"/>
    <mergeCell ref="G478:H478"/>
    <mergeCell ref="I478:J478"/>
    <mergeCell ref="E479:F479"/>
    <mergeCell ref="G479:H479"/>
    <mergeCell ref="I479:J479"/>
    <mergeCell ref="E480:F480"/>
    <mergeCell ref="G483:H483"/>
    <mergeCell ref="I483:J483"/>
    <mergeCell ref="E481:F481"/>
    <mergeCell ref="G481:H481"/>
    <mergeCell ref="I481:J481"/>
    <mergeCell ref="E482:F482"/>
    <mergeCell ref="G482:H482"/>
    <mergeCell ref="I482:J482"/>
    <mergeCell ref="E483:F483"/>
    <mergeCell ref="G486:H486"/>
    <mergeCell ref="I486:J486"/>
    <mergeCell ref="E484:F484"/>
    <mergeCell ref="G484:H484"/>
    <mergeCell ref="I484:J484"/>
    <mergeCell ref="E485:F485"/>
    <mergeCell ref="G485:H485"/>
    <mergeCell ref="I485:J485"/>
    <mergeCell ref="E486:F486"/>
    <mergeCell ref="G489:H489"/>
    <mergeCell ref="I489:J489"/>
    <mergeCell ref="E487:F487"/>
    <mergeCell ref="G487:H487"/>
    <mergeCell ref="I487:J487"/>
    <mergeCell ref="E488:F488"/>
    <mergeCell ref="G488:H488"/>
    <mergeCell ref="I488:J488"/>
    <mergeCell ref="E489:F489"/>
    <mergeCell ref="G492:H492"/>
    <mergeCell ref="I492:J492"/>
    <mergeCell ref="E490:F490"/>
    <mergeCell ref="G490:H490"/>
    <mergeCell ref="I490:J490"/>
    <mergeCell ref="E491:F491"/>
    <mergeCell ref="G491:H491"/>
    <mergeCell ref="I491:J491"/>
    <mergeCell ref="E492:F492"/>
    <mergeCell ref="G495:H495"/>
    <mergeCell ref="I495:J495"/>
    <mergeCell ref="E493:F493"/>
    <mergeCell ref="G493:H493"/>
    <mergeCell ref="I493:J493"/>
    <mergeCell ref="E494:F494"/>
    <mergeCell ref="G494:H494"/>
    <mergeCell ref="I494:J494"/>
    <mergeCell ref="E495:F495"/>
    <mergeCell ref="G498:H498"/>
    <mergeCell ref="I498:J498"/>
    <mergeCell ref="E496:F496"/>
    <mergeCell ref="G496:H496"/>
    <mergeCell ref="I496:J496"/>
    <mergeCell ref="E497:F497"/>
    <mergeCell ref="G497:H497"/>
    <mergeCell ref="I497:J497"/>
    <mergeCell ref="E498:F498"/>
    <mergeCell ref="G501:H501"/>
    <mergeCell ref="I501:J501"/>
    <mergeCell ref="E499:F499"/>
    <mergeCell ref="G499:H499"/>
    <mergeCell ref="I499:J499"/>
    <mergeCell ref="E500:F500"/>
    <mergeCell ref="G500:H500"/>
    <mergeCell ref="I500:J500"/>
    <mergeCell ref="E501:F501"/>
    <mergeCell ref="G504:H504"/>
    <mergeCell ref="I504:J504"/>
    <mergeCell ref="E502:F502"/>
    <mergeCell ref="G502:H502"/>
    <mergeCell ref="I502:J502"/>
    <mergeCell ref="E503:F503"/>
    <mergeCell ref="G503:H503"/>
    <mergeCell ref="I503:J503"/>
    <mergeCell ref="E504:F504"/>
    <mergeCell ref="G507:H507"/>
    <mergeCell ref="I507:J507"/>
    <mergeCell ref="E505:F505"/>
    <mergeCell ref="G505:H505"/>
    <mergeCell ref="I505:J505"/>
    <mergeCell ref="E506:F506"/>
    <mergeCell ref="G506:H506"/>
    <mergeCell ref="I506:J506"/>
    <mergeCell ref="E507:F507"/>
    <mergeCell ref="G510:H510"/>
    <mergeCell ref="I510:J510"/>
    <mergeCell ref="E508:F508"/>
    <mergeCell ref="G508:H508"/>
    <mergeCell ref="I508:J508"/>
    <mergeCell ref="E509:F509"/>
    <mergeCell ref="G509:H509"/>
    <mergeCell ref="I509:J509"/>
    <mergeCell ref="E510:F510"/>
    <mergeCell ref="G513:H513"/>
    <mergeCell ref="I513:J513"/>
    <mergeCell ref="E511:F511"/>
    <mergeCell ref="G511:H511"/>
    <mergeCell ref="I511:J511"/>
    <mergeCell ref="E512:F512"/>
    <mergeCell ref="G512:H512"/>
    <mergeCell ref="I512:J512"/>
    <mergeCell ref="E513:F513"/>
    <mergeCell ref="G516:H516"/>
    <mergeCell ref="I516:J516"/>
    <mergeCell ref="E514:F514"/>
    <mergeCell ref="G514:H514"/>
    <mergeCell ref="I514:J514"/>
    <mergeCell ref="E515:F515"/>
    <mergeCell ref="G515:H515"/>
    <mergeCell ref="I515:J515"/>
    <mergeCell ref="E516:F516"/>
    <mergeCell ref="G519:H519"/>
    <mergeCell ref="I519:J519"/>
    <mergeCell ref="E517:F517"/>
    <mergeCell ref="G517:H517"/>
    <mergeCell ref="I517:J517"/>
    <mergeCell ref="E518:F518"/>
    <mergeCell ref="G518:H518"/>
    <mergeCell ref="I518:J518"/>
    <mergeCell ref="E519:F519"/>
    <mergeCell ref="G522:H522"/>
    <mergeCell ref="I522:J522"/>
    <mergeCell ref="E520:F520"/>
    <mergeCell ref="G520:H520"/>
    <mergeCell ref="I520:J520"/>
    <mergeCell ref="E521:F521"/>
    <mergeCell ref="G521:H521"/>
    <mergeCell ref="I521:J521"/>
    <mergeCell ref="E522:F522"/>
    <mergeCell ref="G525:H525"/>
    <mergeCell ref="I525:J525"/>
    <mergeCell ref="E523:F523"/>
    <mergeCell ref="G523:H523"/>
    <mergeCell ref="I523:J523"/>
    <mergeCell ref="E524:F524"/>
    <mergeCell ref="G524:H524"/>
    <mergeCell ref="I524:J524"/>
    <mergeCell ref="E525:F525"/>
    <mergeCell ref="G528:H528"/>
    <mergeCell ref="I528:J528"/>
    <mergeCell ref="E526:F526"/>
    <mergeCell ref="G526:H526"/>
    <mergeCell ref="I526:J526"/>
    <mergeCell ref="E527:F527"/>
    <mergeCell ref="G527:H527"/>
    <mergeCell ref="I527:J527"/>
    <mergeCell ref="E528:F528"/>
    <mergeCell ref="G531:H531"/>
    <mergeCell ref="I531:J531"/>
    <mergeCell ref="E529:F529"/>
    <mergeCell ref="G529:H529"/>
    <mergeCell ref="I529:J529"/>
    <mergeCell ref="E530:F530"/>
    <mergeCell ref="G530:H530"/>
    <mergeCell ref="I530:J530"/>
    <mergeCell ref="E531:F531"/>
    <mergeCell ref="G534:H534"/>
    <mergeCell ref="I534:J534"/>
    <mergeCell ref="E532:F532"/>
    <mergeCell ref="G532:H532"/>
    <mergeCell ref="I532:J532"/>
    <mergeCell ref="E533:F533"/>
    <mergeCell ref="G533:H533"/>
    <mergeCell ref="I533:J533"/>
    <mergeCell ref="E534:F534"/>
    <mergeCell ref="G537:H537"/>
    <mergeCell ref="I537:J537"/>
    <mergeCell ref="E535:F535"/>
    <mergeCell ref="G535:H535"/>
    <mergeCell ref="I535:J535"/>
    <mergeCell ref="E536:F536"/>
    <mergeCell ref="G536:H536"/>
    <mergeCell ref="I536:J536"/>
    <mergeCell ref="E537:F537"/>
    <mergeCell ref="G540:H540"/>
    <mergeCell ref="I540:J540"/>
    <mergeCell ref="E538:F538"/>
    <mergeCell ref="G538:H538"/>
    <mergeCell ref="I538:J538"/>
    <mergeCell ref="E539:F539"/>
    <mergeCell ref="G539:H539"/>
    <mergeCell ref="I539:J539"/>
    <mergeCell ref="E540:F540"/>
    <mergeCell ref="G543:H543"/>
    <mergeCell ref="I543:J543"/>
    <mergeCell ref="E541:F541"/>
    <mergeCell ref="G541:H541"/>
    <mergeCell ref="I541:J541"/>
    <mergeCell ref="E542:F542"/>
    <mergeCell ref="G542:H542"/>
    <mergeCell ref="I542:J542"/>
    <mergeCell ref="E543:F543"/>
    <mergeCell ref="G546:H546"/>
    <mergeCell ref="I546:J546"/>
    <mergeCell ref="E544:F544"/>
    <mergeCell ref="G544:H544"/>
    <mergeCell ref="I544:J544"/>
    <mergeCell ref="E545:F545"/>
    <mergeCell ref="G545:H545"/>
    <mergeCell ref="I545:J545"/>
    <mergeCell ref="E546:F546"/>
    <mergeCell ref="G549:H549"/>
    <mergeCell ref="I549:J549"/>
    <mergeCell ref="E547:F547"/>
    <mergeCell ref="G547:H547"/>
    <mergeCell ref="I547:J547"/>
    <mergeCell ref="E548:F548"/>
    <mergeCell ref="G548:H548"/>
    <mergeCell ref="I548:J548"/>
    <mergeCell ref="E549:F549"/>
    <mergeCell ref="G552:H552"/>
    <mergeCell ref="I552:J552"/>
    <mergeCell ref="E550:F550"/>
    <mergeCell ref="G550:H550"/>
    <mergeCell ref="I550:J550"/>
    <mergeCell ref="E551:F551"/>
    <mergeCell ref="G551:H551"/>
    <mergeCell ref="I551:J551"/>
    <mergeCell ref="E552:F552"/>
    <mergeCell ref="G555:H555"/>
    <mergeCell ref="I555:J555"/>
    <mergeCell ref="E553:F553"/>
    <mergeCell ref="G553:H553"/>
    <mergeCell ref="I553:J553"/>
    <mergeCell ref="E554:F554"/>
    <mergeCell ref="G554:H554"/>
    <mergeCell ref="I554:J554"/>
    <mergeCell ref="E555:F555"/>
    <mergeCell ref="G558:H558"/>
    <mergeCell ref="I558:J558"/>
    <mergeCell ref="E556:F556"/>
    <mergeCell ref="G556:H556"/>
    <mergeCell ref="I556:J556"/>
    <mergeCell ref="E557:F557"/>
    <mergeCell ref="G557:H557"/>
    <mergeCell ref="I557:J557"/>
    <mergeCell ref="E558:F558"/>
    <mergeCell ref="G561:H561"/>
    <mergeCell ref="I561:J561"/>
    <mergeCell ref="E559:F559"/>
    <mergeCell ref="G559:H559"/>
    <mergeCell ref="I559:J559"/>
    <mergeCell ref="E560:F560"/>
    <mergeCell ref="G560:H560"/>
    <mergeCell ref="I560:J560"/>
    <mergeCell ref="E561:F561"/>
    <mergeCell ref="G564:H564"/>
    <mergeCell ref="I564:J564"/>
    <mergeCell ref="E562:F562"/>
    <mergeCell ref="G562:H562"/>
    <mergeCell ref="I562:J562"/>
    <mergeCell ref="E563:F563"/>
    <mergeCell ref="G563:H563"/>
    <mergeCell ref="I563:J563"/>
    <mergeCell ref="E564:F564"/>
    <mergeCell ref="G567:H567"/>
    <mergeCell ref="I567:J567"/>
    <mergeCell ref="E565:F565"/>
    <mergeCell ref="G565:H565"/>
    <mergeCell ref="I565:J565"/>
    <mergeCell ref="E566:F566"/>
    <mergeCell ref="G566:H566"/>
    <mergeCell ref="I566:J566"/>
    <mergeCell ref="E567:F567"/>
    <mergeCell ref="G570:H570"/>
    <mergeCell ref="I570:J570"/>
    <mergeCell ref="E568:F568"/>
    <mergeCell ref="G568:H568"/>
    <mergeCell ref="I568:J568"/>
    <mergeCell ref="E569:F569"/>
    <mergeCell ref="G569:H569"/>
    <mergeCell ref="I569:J569"/>
    <mergeCell ref="E570:F570"/>
    <mergeCell ref="G573:H573"/>
    <mergeCell ref="I573:J573"/>
    <mergeCell ref="E571:F571"/>
    <mergeCell ref="G571:H571"/>
    <mergeCell ref="I571:J571"/>
    <mergeCell ref="E572:F572"/>
    <mergeCell ref="G572:H572"/>
    <mergeCell ref="I572:J572"/>
    <mergeCell ref="E573:F573"/>
    <mergeCell ref="G576:H576"/>
    <mergeCell ref="I576:J576"/>
    <mergeCell ref="E574:F574"/>
    <mergeCell ref="G574:H574"/>
    <mergeCell ref="I574:J574"/>
    <mergeCell ref="E575:F575"/>
    <mergeCell ref="G575:H575"/>
    <mergeCell ref="I575:J575"/>
    <mergeCell ref="E576:F576"/>
    <mergeCell ref="G585:H585"/>
    <mergeCell ref="I585:J585"/>
    <mergeCell ref="E583:F583"/>
    <mergeCell ref="G583:H583"/>
    <mergeCell ref="I583:J583"/>
    <mergeCell ref="E584:F584"/>
    <mergeCell ref="G584:H584"/>
    <mergeCell ref="I584:J584"/>
    <mergeCell ref="E585:F585"/>
    <mergeCell ref="G579:H579"/>
    <mergeCell ref="I579:J579"/>
    <mergeCell ref="E577:F577"/>
    <mergeCell ref="G577:H577"/>
    <mergeCell ref="I577:J577"/>
    <mergeCell ref="E578:F578"/>
    <mergeCell ref="G578:H578"/>
    <mergeCell ref="I578:J578"/>
    <mergeCell ref="E579:F579"/>
    <mergeCell ref="G582:H582"/>
    <mergeCell ref="I582:J582"/>
    <mergeCell ref="E580:F580"/>
    <mergeCell ref="G580:H580"/>
    <mergeCell ref="I580:J580"/>
    <mergeCell ref="E581:F581"/>
    <mergeCell ref="G581:H581"/>
    <mergeCell ref="I581:J581"/>
    <mergeCell ref="E582:F582"/>
  </mergeCells>
  <conditionalFormatting sqref="D12">
    <cfRule type="cellIs" dxfId="6" priority="1" operator="greaterThan">
      <formula>0</formula>
    </cfRule>
  </conditionalFormatting>
  <conditionalFormatting sqref="Y24">
    <cfRule type="cellIs" dxfId="5" priority="2" operator="greaterThan">
      <formula>0</formula>
    </cfRule>
  </conditionalFormatting>
  <conditionalFormatting sqref="A16">
    <cfRule type="cellIs" dxfId="4" priority="3" operator="greaterThan">
      <formula>0</formula>
    </cfRule>
  </conditionalFormatting>
  <conditionalFormatting sqref="D14">
    <cfRule type="cellIs" dxfId="3" priority="4" operator="greaterThan">
      <formula>0</formula>
    </cfRule>
  </conditionalFormatting>
  <conditionalFormatting sqref="D10">
    <cfRule type="cellIs" dxfId="2" priority="5" operator="greaterThan">
      <formula>0</formula>
    </cfRule>
  </conditionalFormatting>
  <conditionalFormatting sqref="D6">
    <cfRule type="cellIs" dxfId="1" priority="6" operator="greaterThan">
      <formula>0</formula>
    </cfRule>
  </conditionalFormatting>
  <conditionalFormatting sqref="D8">
    <cfRule type="cellIs" dxfId="0" priority="7" operator="greaterThan">
      <formula>0</formula>
    </cfRule>
  </conditionalFormatting>
  <pageMargins left="0.511811024" right="0.511811024" top="0.78740157499999996" bottom="0.78740157499999996"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Menu</vt:lpstr>
      <vt:lpstr>Instruções</vt:lpstr>
      <vt:lpstr>Plano de Trade</vt:lpstr>
      <vt:lpstr>Projeção de Resultados</vt:lpstr>
      <vt:lpstr>Resultados</vt:lpstr>
      <vt:lpstr>DARF e Declaração de IR</vt:lpstr>
      <vt:lpstr>Custos da B3</vt:lpstr>
      <vt:lpstr>Planilha2</vt:lpstr>
      <vt:lpstr>Planilha6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contato@romariogomes.com.br</dc:creator>
  <cp:lastModifiedBy>Romário Gomes</cp:lastModifiedBy>
  <dcterms:created xsi:type="dcterms:W3CDTF">2019-10-30T21:14:45Z</dcterms:created>
  <dcterms:modified xsi:type="dcterms:W3CDTF">2026-10-05T13:23:21Z</dcterms:modified>
</cp:coreProperties>
</file>